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pivotTables/pivotTable1.xml" ContentType="application/vnd.openxmlformats-officedocument.spreadsheetml.pivotTable+xml"/>
  <Override PartName="/xl/drawings/drawing5.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slicers/slicer3.xml" ContentType="application/vnd.ms-excel.slicer+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7" codeName="{AE6600E7-7A62-396C-DE95-9942FA9DD81E}"/>
  <workbookPr codeName="ThisWorkbook"/>
  <mc:AlternateContent xmlns:mc="http://schemas.openxmlformats.org/markup-compatibility/2006">
    <mc:Choice Requires="x15">
      <x15ac:absPath xmlns:x15ac="http://schemas.microsoft.com/office/spreadsheetml/2010/11/ac" url="E:\Lonsum\"/>
    </mc:Choice>
  </mc:AlternateContent>
  <xr:revisionPtr revIDLastSave="0" documentId="13_ncr:1_{7D2B06DA-CE47-41FC-A56A-96594E4AC04D}" xr6:coauthVersionLast="47" xr6:coauthVersionMax="47" xr10:uidLastSave="{00000000-0000-0000-0000-000000000000}"/>
  <bookViews>
    <workbookView xWindow="-120" yWindow="-120" windowWidth="20730" windowHeight="11040" tabRatio="545" firstSheet="2" activeTab="4" xr2:uid="{00000000-000D-0000-FFFF-FFFF00000000}"/>
  </bookViews>
  <sheets>
    <sheet name="Worksheet" sheetId="23" state="hidden" r:id="rId1"/>
    <sheet name="Worksheet (No Macro)" sheetId="30" r:id="rId2"/>
    <sheet name="Data Base" sheetId="22" r:id="rId3"/>
    <sheet name="Input" sheetId="24" r:id="rId4"/>
    <sheet name="Sheet1" sheetId="31" r:id="rId5"/>
    <sheet name="Roll_Out" sheetId="26" r:id="rId6"/>
    <sheet name="HRIS" sheetId="29" state="hidden" r:id="rId7"/>
    <sheet name="Replace" sheetId="27" state="hidden" r:id="rId8"/>
    <sheet name="Position" sheetId="28" state="hidden" r:id="rId9"/>
    <sheet name="Dictionary" sheetId="25" state="hidden" r:id="rId10"/>
  </sheets>
  <definedNames>
    <definedName name="_______AD68045">#REF!</definedName>
    <definedName name="______AD68045">#REF!</definedName>
    <definedName name="______PG10">#REF!</definedName>
    <definedName name="______PG11">#REF!</definedName>
    <definedName name="______PG3">#REF!</definedName>
    <definedName name="______PG4">#REF!</definedName>
    <definedName name="______PG5">#REF!</definedName>
    <definedName name="______PG6">#REF!</definedName>
    <definedName name="______PG7">#REF!</definedName>
    <definedName name="______PG8">#REF!</definedName>
    <definedName name="______PG9">#REF!</definedName>
    <definedName name="_____PGPG7">#REF!</definedName>
    <definedName name="_____RSS1">#REF!</definedName>
    <definedName name="_____RSS2">#REF!</definedName>
    <definedName name="____AD68045">#REF!</definedName>
    <definedName name="____Div01">#REF!</definedName>
    <definedName name="____Div02">#REF!</definedName>
    <definedName name="____Div03">#REF!</definedName>
    <definedName name="____Div04">#REF!</definedName>
    <definedName name="____Div05">#REF!</definedName>
    <definedName name="____Div06">#REF!</definedName>
    <definedName name="____Div07">#REF!</definedName>
    <definedName name="____Div08">#REF!</definedName>
    <definedName name="____Div09">#REF!</definedName>
    <definedName name="____Div10">#REF!</definedName>
    <definedName name="____PG10">#REF!</definedName>
    <definedName name="____PG11">#REF!</definedName>
    <definedName name="____PG3">#REF!</definedName>
    <definedName name="____PG4">#REF!</definedName>
    <definedName name="____PG5">#REF!</definedName>
    <definedName name="____PG6">#REF!</definedName>
    <definedName name="____PG7">#REF!</definedName>
    <definedName name="____PG8">#REF!</definedName>
    <definedName name="____PG9">#REF!</definedName>
    <definedName name="___AD68045">#REF!</definedName>
    <definedName name="___AD680451">#REF!</definedName>
    <definedName name="___Div01">#REF!</definedName>
    <definedName name="___Div02">#REF!</definedName>
    <definedName name="___Div03">#REF!</definedName>
    <definedName name="___Div04">#REF!</definedName>
    <definedName name="___Div05">#REF!</definedName>
    <definedName name="___Div05678i">#REF!</definedName>
    <definedName name="___Div06">#REF!</definedName>
    <definedName name="___Div07">#REF!</definedName>
    <definedName name="___Div08">#REF!</definedName>
    <definedName name="___Div09">#REF!</definedName>
    <definedName name="___Div10">#REF!</definedName>
    <definedName name="___PG10">#REF!</definedName>
    <definedName name="___PG11">#REF!</definedName>
    <definedName name="___PG3">#REF!</definedName>
    <definedName name="___PG4">#REF!</definedName>
    <definedName name="___PG5">#REF!</definedName>
    <definedName name="___PG6">#REF!</definedName>
    <definedName name="___PG7">#REF!</definedName>
    <definedName name="___PG8">#REF!</definedName>
    <definedName name="___PG9">#REF!</definedName>
    <definedName name="___RIS23">#REF!</definedName>
    <definedName name="___RSS1">#REF!</definedName>
    <definedName name="___RSS2">#REF!</definedName>
    <definedName name="__AD68045">#REF!</definedName>
    <definedName name="__Div01">#REF!</definedName>
    <definedName name="__Div02">#REF!</definedName>
    <definedName name="__Div03">#REF!</definedName>
    <definedName name="__Div04">#REF!</definedName>
    <definedName name="__Div05">#REF!</definedName>
    <definedName name="__Div06">#REF!</definedName>
    <definedName name="__Div07">#REF!</definedName>
    <definedName name="__Div08">#REF!</definedName>
    <definedName name="__Div09">#REF!</definedName>
    <definedName name="__Div10">#REF!</definedName>
    <definedName name="__PG10">#REF!</definedName>
    <definedName name="__PG11">#REF!</definedName>
    <definedName name="__PG3">#REF!</definedName>
    <definedName name="__PG4">#REF!</definedName>
    <definedName name="__PG5">#REF!</definedName>
    <definedName name="__PG6">#REF!</definedName>
    <definedName name="__PG7">#REF!</definedName>
    <definedName name="__PG8">#REF!</definedName>
    <definedName name="__PG9">#REF!</definedName>
    <definedName name="__RSS1">#REF!</definedName>
    <definedName name="__RSS2">#REF!</definedName>
    <definedName name="_4Sept2017">#REF!</definedName>
    <definedName name="_AD68045">#REF!</definedName>
    <definedName name="_Div01">#REF!</definedName>
    <definedName name="_Div02">#REF!</definedName>
    <definedName name="_Div03">#REF!</definedName>
    <definedName name="_Div04">#REF!</definedName>
    <definedName name="_Div05">#REF!</definedName>
    <definedName name="_Div06">#REF!</definedName>
    <definedName name="_Div07">#REF!</definedName>
    <definedName name="_Div08">#REF!</definedName>
    <definedName name="_Div09">#REF!</definedName>
    <definedName name="_Div10">#REF!</definedName>
    <definedName name="_Fill">#REF!</definedName>
    <definedName name="_xlnm._FilterDatabase" localSheetId="2" hidden="1">'Data Base'!#REF!</definedName>
    <definedName name="_xlnm._FilterDatabase" localSheetId="8" hidden="1">Position!$D$2:$E$2</definedName>
    <definedName name="_xlnm._FilterDatabase" localSheetId="0" hidden="1">Worksheet!$F$2:$L$437</definedName>
    <definedName name="_xlnm._FilterDatabase" localSheetId="1" hidden="1">'Worksheet (No Macro)'!$D$3:$Q$819</definedName>
    <definedName name="_Key1">#REF!</definedName>
    <definedName name="_Key2">#REF!</definedName>
    <definedName name="_NOM10">#REF!</definedName>
    <definedName name="_NOM11">#REF!</definedName>
    <definedName name="_NOM13">#REF!</definedName>
    <definedName name="_NOM14">#REF!</definedName>
    <definedName name="_NOM15">#REF!</definedName>
    <definedName name="_NOM16">#REF!</definedName>
    <definedName name="_NOM17">#REF!</definedName>
    <definedName name="_NOM4">#REF!</definedName>
    <definedName name="_NOM5">#REF!</definedName>
    <definedName name="_NOM7">#REF!</definedName>
    <definedName name="_NOM8">#REF!</definedName>
    <definedName name="_NOM9">#REF!</definedName>
    <definedName name="_PG10">#REF!</definedName>
    <definedName name="_PG11">#REF!</definedName>
    <definedName name="_PG3">#REF!</definedName>
    <definedName name="_PG4">#REF!</definedName>
    <definedName name="_PG5">#REF!</definedName>
    <definedName name="_PG6">#REF!</definedName>
    <definedName name="_PG7">#REF!</definedName>
    <definedName name="_PG8">#REF!</definedName>
    <definedName name="_PG9">#REF!</definedName>
    <definedName name="_RSS1">#REF!</definedName>
    <definedName name="_RSS2">#REF!</definedName>
    <definedName name="_Sort">#REF!</definedName>
    <definedName name="_Table1_In1">#REF!</definedName>
    <definedName name="_Table1_Out">#REF!</definedName>
    <definedName name="_Table2_In1">#REF!</definedName>
    <definedName name="_Table2_Out">#REF!</definedName>
    <definedName name="_xlcn.WorksheetConnection_DatabasePD2022RollOut20222024Terbaru.xlsmRoll_Out1" hidden="1">Roll_Out[]</definedName>
    <definedName name="_xlpm.x" hidden="1" xlm="1">#NAME?</definedName>
    <definedName name="A">#REF!</definedName>
    <definedName name="aa">#REF!</definedName>
    <definedName name="aaa">#REF!</definedName>
    <definedName name="aaaaaaaaaaaaa">#REF!</definedName>
    <definedName name="AAAAAAAAAAAAAAAA">#REF!</definedName>
    <definedName name="ab">#REF!</definedName>
    <definedName name="abcd">#REF!</definedName>
    <definedName name="ac">#REF!</definedName>
    <definedName name="APPENDIX_P">#REF!</definedName>
    <definedName name="array">#REF!</definedName>
    <definedName name="as">#REF!</definedName>
    <definedName name="asd">#REF!</definedName>
    <definedName name="aturan1">#REF!</definedName>
    <definedName name="BA">#REF!</definedName>
    <definedName name="BALSHEET_P">#REF!</definedName>
    <definedName name="BB">#REF!</definedName>
    <definedName name="BL">#REF!</definedName>
    <definedName name="BP21A_DRP_LABOUR_DAILY">#REF!</definedName>
    <definedName name="BP21A_DRP_LABOUR_SHIFT">#REF!</definedName>
    <definedName name="BP21A_PW_LABOUR_DAILY">#REF!</definedName>
    <definedName name="BP21A_PW_LABOUR_SHIFT">#REF!</definedName>
    <definedName name="BP42NA">#REF!</definedName>
    <definedName name="BP91JAN">#REF!</definedName>
    <definedName name="BS_ALL">#REF!</definedName>
    <definedName name="BS_ISM">#REF!</definedName>
    <definedName name="BS_ORG.INDF">#REF!</definedName>
    <definedName name="C_">#REF!</definedName>
    <definedName name="Candidate_1">#REF!</definedName>
    <definedName name="CAPEX_SUMMARY">#REF!</definedName>
    <definedName name="CASHFL_P">#REF!</definedName>
    <definedName name="Cetak">#REF!</definedName>
    <definedName name="CF_ALL">#REF!</definedName>
    <definedName name="CF_ISM">#REF!</definedName>
    <definedName name="CF_ORG.INDF">#REF!</definedName>
    <definedName name="Coba">#REF!</definedName>
    <definedName name="COBA1">#REF!</definedName>
    <definedName name="COBA2">#REF!</definedName>
    <definedName name="COBA3">#REF!</definedName>
    <definedName name="COBA5">#REF!</definedName>
    <definedName name="COBA8">#REF!</definedName>
    <definedName name="cocoa">#REF!</definedName>
    <definedName name="Coconut">#REF!</definedName>
    <definedName name="CodeSP">#REF!</definedName>
    <definedName name="Coffee">#REF!</definedName>
    <definedName name="CTP">#REF!</definedName>
    <definedName name="current">#REF!</definedName>
    <definedName name="CurrentAss">#REF!</definedName>
    <definedName name="currentposition">#REF!</definedName>
    <definedName name="currentposition2">#REF!</definedName>
    <definedName name="currentposition3">#REF!</definedName>
    <definedName name="currentposition4">#REF!</definedName>
    <definedName name="DATE">#REF!</definedName>
    <definedName name="Days_per_Month">#REF!</definedName>
    <definedName name="DC">#REF!</definedName>
    <definedName name="DD">#REF!</definedName>
    <definedName name="dfds">#REF!</definedName>
    <definedName name="DISC_RATE">#REF!</definedName>
    <definedName name="DIVC">#REF!</definedName>
    <definedName name="DR">#REF!</definedName>
    <definedName name="draft_date">#REF!</definedName>
    <definedName name="E">#REF!</definedName>
    <definedName name="EEE">#REF!</definedName>
    <definedName name="ENDING">#REF!</definedName>
    <definedName name="EST">#REF!</definedName>
    <definedName name="ExternalData_1" localSheetId="5" hidden="1">'Roll_Out'!$A$3:$AB$134</definedName>
    <definedName name="ExternalData_1" localSheetId="0" hidden="1">Worksheet!$D$2:$Q$817</definedName>
    <definedName name="ExternalData_2" localSheetId="2" hidden="1">'Data Base'!$V$3:$V$427</definedName>
    <definedName name="_xlnm.Extract" localSheetId="0">Worksheet!#REF!</definedName>
    <definedName name="f">#REF!</definedName>
    <definedName name="fg">#REF!</definedName>
    <definedName name="fgfgfg">#REF!</definedName>
    <definedName name="fild">#REF!</definedName>
    <definedName name="fr">#REF!</definedName>
    <definedName name="g">#REF!</definedName>
    <definedName name="GG">#REF!</definedName>
    <definedName name="gInsertNewCompany">#REF!</definedName>
    <definedName name="GMR">#REF!</definedName>
    <definedName name="gPrintActivitiesPage">#REF!</definedName>
    <definedName name="gPrintAll">#REF!</definedName>
    <definedName name="gPrintBaseDataPage">#REF!</definedName>
    <definedName name="gPrintBBExecPage">#REF!</definedName>
    <definedName name="gPrintMultiplesPage">#REF!</definedName>
    <definedName name="gPrintTitlePage">#REF!</definedName>
    <definedName name="gProtectAll">#REF!</definedName>
    <definedName name="Growth_FCE">#REF!</definedName>
    <definedName name="gUnprotectAll">#REF!</definedName>
    <definedName name="h">#REF!</definedName>
    <definedName name="hari">#REF!</definedName>
    <definedName name="hh">#REF!</definedName>
    <definedName name="HRS">#REF!</definedName>
    <definedName name="Hrs_Per_day">#REF!</definedName>
    <definedName name="hsdfhsdjh">#REF!</definedName>
    <definedName name="IDP">#REF!</definedName>
    <definedName name="IIB">#REF!</definedName>
    <definedName name="IncName">OFFSET('Data Base'!#REF!,0,0,COUNTA('Data Base'!$C$794:$C$10354),1)</definedName>
    <definedName name="INCREASE">#REF!</definedName>
    <definedName name="Interest_Cap">#REF!</definedName>
    <definedName name="IP">#REF!</definedName>
    <definedName name="ISI">#REF!</definedName>
    <definedName name="JJ">#REF!</definedName>
    <definedName name="jobgroup">#REF!</definedName>
    <definedName name="Kas">#REF!</definedName>
    <definedName name="Kavling">#REF!</definedName>
    <definedName name="KE">#REF!</definedName>
    <definedName name="ksdf">#REF!</definedName>
    <definedName name="LATEX">#REF!</definedName>
    <definedName name="Latex1">#REF!</definedName>
    <definedName name="Latex2">#REF!</definedName>
    <definedName name="lk">#REF!</definedName>
    <definedName name="LO">#REF!</definedName>
    <definedName name="LookInc">INDEX(Kandidat[],MATCH(#REF!,Kandidat[[Incumbent]:[Incumbent]],0),MATCH(#REF!,Kandidat[#Headers],0))</definedName>
    <definedName name="LookPos">INDEX(Kandidat[],MATCH(#REF!,Kandidat[[Incumbent]:[Incumbent]],0),MATCH(#REF!,Kandidat[#Headers],0))</definedName>
    <definedName name="lusia">#REF!</definedName>
    <definedName name="M">#REF!</definedName>
    <definedName name="makan">#REF!</definedName>
    <definedName name="MANAGER">#REF!</definedName>
    <definedName name="MatCA">#REF!</definedName>
    <definedName name="Mgr">#REF!</definedName>
    <definedName name="mm">#REF!</definedName>
    <definedName name="MNO">#REF!</definedName>
    <definedName name="MONTH">#REF!</definedName>
    <definedName name="MONTHS">#REF!</definedName>
    <definedName name="name">#REF!</definedName>
    <definedName name="name2">#REF!</definedName>
    <definedName name="NEW">#REF!</definedName>
    <definedName name="NEW__PG7">#REF!</definedName>
    <definedName name="newpropose">#REF!</definedName>
    <definedName name="NOTES">#REF!</definedName>
    <definedName name="Oil_Palm">#REF!</definedName>
    <definedName name="OthersInput">OFFSET(Dictionary!$E$2,0,0,COUNTA(Input!$L$4:$L$10),1)</definedName>
    <definedName name="PG11NEW">#REF!</definedName>
    <definedName name="PG12A">#REF!</definedName>
    <definedName name="PG12B">#REF!</definedName>
    <definedName name="PG12C">#REF!</definedName>
    <definedName name="PG12D">#REF!</definedName>
    <definedName name="PG12E">#REF!</definedName>
    <definedName name="PGPG">#REF!</definedName>
    <definedName name="PICODE">#REF!</definedName>
    <definedName name="PKO">#REF!</definedName>
    <definedName name="pl_all">#REF!</definedName>
    <definedName name="pl_ism">#REF!</definedName>
    <definedName name="pl_org.indf">#REF!</definedName>
    <definedName name="ppe">#REF!</definedName>
    <definedName name="Print_Area_MI">#REF!</definedName>
    <definedName name="PRINT_TITLES_MI">#REF!</definedName>
    <definedName name="PRINTALL">#REF!</definedName>
    <definedName name="PRINTAPP">#REF!</definedName>
    <definedName name="PRINTASS">#REF!</definedName>
    <definedName name="PRINTBAL">#REF!</definedName>
    <definedName name="PRINTBBEXEC">#REF!</definedName>
    <definedName name="PRINTCASH">#REF!</definedName>
    <definedName name="PRINTDATA">#REF!</definedName>
    <definedName name="PRINTPANDL">#REF!</definedName>
    <definedName name="PRINTPVCALCS">#REF!</definedName>
    <definedName name="PRINTSENS">#REF!</definedName>
    <definedName name="PRINTSYN">#REF!</definedName>
    <definedName name="PRINTTITLE">#REF!</definedName>
    <definedName name="propose">#REF!</definedName>
    <definedName name="propose2">#REF!</definedName>
    <definedName name="proposed">#REF!</definedName>
    <definedName name="proposed3">#REF!</definedName>
    <definedName name="PROTECT">#REF!</definedName>
    <definedName name="PVCALCS_P">#REF!</definedName>
    <definedName name="Q">#REF!</definedName>
    <definedName name="qq">#REF!</definedName>
    <definedName name="RE">#REF!</definedName>
    <definedName name="reason">#REF!</definedName>
    <definedName name="remarksplan">#REF!</definedName>
    <definedName name="RES">#REF!</definedName>
    <definedName name="RESTATE">#REF!</definedName>
    <definedName name="REstate1">#REF!</definedName>
    <definedName name="REstate2">#REF!</definedName>
    <definedName name="REstate3">#REF!</definedName>
    <definedName name="REstate4">#REF!</definedName>
    <definedName name="REstate5">#REF!</definedName>
    <definedName name="RMGD">#REF!</definedName>
    <definedName name="RMGD1">#REF!</definedName>
    <definedName name="RMGD2">#REF!</definedName>
    <definedName name="rotxha">#REF!</definedName>
    <definedName name="Rplasma">#REF!</definedName>
    <definedName name="RRegion1">#REF!</definedName>
    <definedName name="RRegion2">#REF!</definedName>
    <definedName name="RTSYU">#REF!</definedName>
    <definedName name="Rubber">#REF!</definedName>
    <definedName name="RUBBERMAY">#REF!</definedName>
    <definedName name="RubberYld">#REF!</definedName>
    <definedName name="RUM">#REF!</definedName>
    <definedName name="RUNSENS">#REF!</definedName>
    <definedName name="RUNSENS1">#REF!</definedName>
    <definedName name="RUNSENS2">#REF!</definedName>
    <definedName name="S">#REF!</definedName>
    <definedName name="sa">#REF!</definedName>
    <definedName name="SBudgraft">#REF!</definedName>
    <definedName name="SEGMENT_DEC">#REF!</definedName>
    <definedName name="SENS_P">#REF!</definedName>
    <definedName name="SIMP">#REF!</definedName>
    <definedName name="Slicer_Estate_Mill_Class">#N/A</definedName>
    <definedName name="Slicer_Function">#N/A</definedName>
    <definedName name="Slicer_Tahun">#N/A</definedName>
    <definedName name="Slicer_Tahun1">#N/A</definedName>
    <definedName name="soet1">#REF!</definedName>
    <definedName name="SP">#REF!</definedName>
    <definedName name="SPCODE">#REF!</definedName>
    <definedName name="SSS">#REF!</definedName>
    <definedName name="STAF">#REF!</definedName>
    <definedName name="STAFF1">#REF!</definedName>
    <definedName name="SYNERGIES_P">#REF!</definedName>
    <definedName name="table">#REF!</definedName>
    <definedName name="TABLE1">#REF!</definedName>
    <definedName name="TABLE2">#REF!</definedName>
    <definedName name="Tea">#REF!</definedName>
    <definedName name="Title_Day">#REF!</definedName>
    <definedName name="Title_Month">#REF!</definedName>
    <definedName name="TITLE_P">#REF!</definedName>
    <definedName name="Title_Today">#REF!</definedName>
    <definedName name="TTTTTT">#REF!</definedName>
    <definedName name="TURANGIE">#REF!</definedName>
    <definedName name="ty">#REF!</definedName>
    <definedName name="UNPROTECT">#REF!</definedName>
    <definedName name="UQ_EB">#REF!</definedName>
    <definedName name="v">#REF!</definedName>
    <definedName name="WORKPG4">#REF!</definedName>
    <definedName name="Xval">#REF!</definedName>
    <definedName name="y">#REF!</definedName>
    <definedName name="YI">#REF!</definedName>
    <definedName name="yieltse">#REF!</definedName>
    <definedName name="YldPfCF">#REF!</definedName>
    <definedName name="YldPrifilesCA">#REF!</definedName>
    <definedName name="YldProfCN">#REF!</definedName>
    <definedName name="YldProfile">#REF!</definedName>
    <definedName name="YldProfTea">#REF!</definedName>
    <definedName name="Yval">#REF!</definedName>
    <definedName name="Z">#REF!</definedName>
  </definedNames>
  <calcPr calcId="191029"/>
  <pivotCaches>
    <pivotCache cacheId="14" r:id="rId1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4:slicerCache r:id="rId15"/>
      </x15:slicerCaches>
    </ext>
    <ext xmlns:x15="http://schemas.microsoft.com/office/spreadsheetml/2010/11/main" uri="{FCE2AD5D-F65C-4FA6-A056-5C36A1767C68}">
      <x15:dataModel>
        <x15:modelTables>
          <x15:modelTable id="Data_Base_fd4d2720-7ef0-4efe-99c3-740e3cbe1f34" name="Data_Base" connection="Query - Data_Base"/>
          <x15:modelTable id="HRIS_2_d0fe6104-49f8-4529-976a-41bac37cfa7a" name="HRIS_2" connection="Query - HRIS_2"/>
          <x15:modelTable id="Data_Base_2_a91f1721-b054-48fa-80f8-5ab0127d02a7" name="Data_Base_2" connection="Query - Data_Base_2"/>
          <x15:modelTable id="Roll_Out" name="Roll_Out" connection="WorksheetConnection_Database PD (2022) + Roll Out (2022-2024) - Terbaru.xlsm!Roll_Ou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4" i="30" l="1" a="1"/>
  <c r="AA4" i="30" s="1"/>
  <c r="G2" i="28" l="1" a="1"/>
  <c r="G2" i="28" s="1"/>
  <c r="F2" i="28" s="1" a="1"/>
  <c r="F2" i="28" s="1"/>
  <c r="F1" i="28" s="1" a="1"/>
  <c r="F1" i="28" s="1"/>
  <c r="E2" i="28" a="1"/>
  <c r="E2" i="28" s="1"/>
  <c r="D2" i="28" a="1"/>
  <c r="D2" i="28" s="1"/>
  <c r="D1" i="28" s="1"/>
  <c r="E1" i="28" a="1"/>
  <c r="E1" i="28" s="1"/>
  <c r="DG5" i="27" a="1"/>
  <c r="DG5" i="27" s="1"/>
  <c r="DF5" i="27" a="1"/>
  <c r="DF5" i="27" s="1"/>
  <c r="DE5" i="27" a="1"/>
  <c r="DE5" i="27" s="1"/>
  <c r="DD5" i="27" a="1"/>
  <c r="DD5" i="27" s="1"/>
  <c r="DC5" i="27" a="1"/>
  <c r="DC5" i="27" s="1"/>
  <c r="DB5" i="27" a="1"/>
  <c r="DB5" i="27" s="1"/>
  <c r="DA5" i="27" a="1"/>
  <c r="DA5" i="27" s="1"/>
  <c r="CZ5" i="27" a="1"/>
  <c r="CZ5" i="27" s="1"/>
  <c r="CY5" i="27" a="1"/>
  <c r="CY5" i="27" s="1"/>
  <c r="CX5" i="27" a="1"/>
  <c r="CX5" i="27" s="1"/>
  <c r="CW5" i="27" a="1"/>
  <c r="CW5" i="27" s="1"/>
  <c r="CV5" i="27" a="1"/>
  <c r="CV5" i="27" s="1"/>
  <c r="CU5" i="27" a="1"/>
  <c r="CU5" i="27" s="1"/>
  <c r="CT5" i="27" a="1"/>
  <c r="CT5" i="27" s="1"/>
  <c r="CS5" i="27" a="1"/>
  <c r="CS5" i="27" s="1"/>
  <c r="CR5" i="27" a="1"/>
  <c r="CR5" i="27" s="1"/>
  <c r="CQ5" i="27" a="1"/>
  <c r="CQ5" i="27" s="1"/>
  <c r="CP5" i="27" a="1"/>
  <c r="CP5" i="27" s="1"/>
  <c r="CO5" i="27" a="1"/>
  <c r="CO5" i="27" s="1"/>
  <c r="CN5" i="27" a="1"/>
  <c r="CN5" i="27" s="1"/>
  <c r="CM5" i="27" a="1"/>
  <c r="CM5" i="27" s="1"/>
  <c r="CL5" i="27" a="1"/>
  <c r="CL5" i="27" s="1"/>
  <c r="CK5" i="27" a="1"/>
  <c r="CK5" i="27" s="1"/>
  <c r="CJ5" i="27" a="1"/>
  <c r="CJ5" i="27" s="1"/>
  <c r="CI5" i="27" a="1"/>
  <c r="CI5" i="27" s="1"/>
  <c r="CH5" i="27" a="1"/>
  <c r="CH5" i="27" s="1"/>
  <c r="CG5" i="27" a="1"/>
  <c r="CG5" i="27" s="1"/>
  <c r="CF5" i="27" a="1"/>
  <c r="CF5" i="27" s="1"/>
  <c r="CE5" i="27" a="1"/>
  <c r="CE5" i="27" s="1"/>
  <c r="CD5" i="27" a="1"/>
  <c r="CD5" i="27" s="1"/>
  <c r="CC5" i="27" a="1"/>
  <c r="CC5" i="27" s="1"/>
  <c r="CB5" i="27" a="1"/>
  <c r="CB5" i="27" s="1"/>
  <c r="CA5" i="27" a="1"/>
  <c r="CA5" i="27" s="1"/>
  <c r="BZ5" i="27" a="1"/>
  <c r="BZ5" i="27" s="1"/>
  <c r="BY5" i="27" a="1"/>
  <c r="BY5" i="27" s="1"/>
  <c r="BX5" i="27" a="1"/>
  <c r="BX5" i="27" s="1"/>
  <c r="BW5" i="27" a="1"/>
  <c r="BW5" i="27" s="1"/>
  <c r="BV5" i="27" a="1"/>
  <c r="BV5" i="27" s="1"/>
  <c r="BU5" i="27" a="1"/>
  <c r="BU5" i="27" s="1"/>
  <c r="BT5" i="27" a="1"/>
  <c r="BT5" i="27" s="1"/>
  <c r="BS5" i="27" a="1"/>
  <c r="BS5" i="27" s="1"/>
  <c r="BR5" i="27" a="1"/>
  <c r="BR5" i="27" s="1"/>
  <c r="BQ5" i="27" a="1"/>
  <c r="BQ5" i="27" s="1"/>
  <c r="BP5" i="27" a="1"/>
  <c r="BP5" i="27" s="1"/>
  <c r="BO5" i="27" a="1"/>
  <c r="BO5" i="27" s="1"/>
  <c r="BN5" i="27" a="1"/>
  <c r="BN5" i="27" s="1"/>
  <c r="BM5" i="27" a="1"/>
  <c r="BM5" i="27" s="1"/>
  <c r="BL5" i="27" a="1"/>
  <c r="BL5" i="27" s="1"/>
  <c r="BK5" i="27" a="1"/>
  <c r="BK5" i="27" s="1"/>
  <c r="BJ5" i="27" a="1"/>
  <c r="BJ5" i="27" s="1"/>
  <c r="BI5" i="27" a="1"/>
  <c r="BI5" i="27" s="1"/>
  <c r="BH5" i="27" a="1"/>
  <c r="BH5" i="27" s="1"/>
  <c r="BG5" i="27" a="1"/>
  <c r="BG5" i="27" s="1"/>
  <c r="BF5" i="27" a="1"/>
  <c r="BF5" i="27" s="1"/>
  <c r="BE5" i="27" a="1"/>
  <c r="BE5" i="27" s="1"/>
  <c r="BD5" i="27" a="1"/>
  <c r="BD5" i="27" s="1"/>
  <c r="BC5" i="27" a="1"/>
  <c r="BC5" i="27" s="1"/>
  <c r="BB5" i="27" a="1"/>
  <c r="BB5" i="27" s="1"/>
  <c r="BA5" i="27" a="1"/>
  <c r="BA5" i="27" s="1"/>
  <c r="AZ5" i="27" a="1"/>
  <c r="AZ5" i="27" s="1"/>
  <c r="AY5" i="27" a="1"/>
  <c r="AY5" i="27" s="1"/>
  <c r="AX5" i="27" a="1"/>
  <c r="AX5" i="27" s="1"/>
  <c r="AW5" i="27" a="1"/>
  <c r="AW5" i="27" s="1"/>
  <c r="AV5" i="27" a="1"/>
  <c r="AV5" i="27" s="1"/>
  <c r="AU5" i="27" a="1"/>
  <c r="AU5" i="27" s="1"/>
  <c r="AT5" i="27"/>
  <c r="AT5" i="27" a="1"/>
  <c r="AS5" i="27"/>
  <c r="AS5" i="27" a="1"/>
  <c r="AR5" i="27"/>
  <c r="AR5" i="27" a="1"/>
  <c r="AQ5" i="27"/>
  <c r="AQ5" i="27" a="1"/>
  <c r="AP5" i="27" a="1"/>
  <c r="AP5" i="27" s="1"/>
  <c r="AO5" i="27" a="1"/>
  <c r="AO5" i="27" s="1"/>
  <c r="AN5" i="27" a="1"/>
  <c r="AN5" i="27" s="1"/>
  <c r="AM5" i="27" a="1"/>
  <c r="AM5" i="27" s="1"/>
  <c r="AL5" i="27" a="1"/>
  <c r="AL5" i="27" s="1"/>
  <c r="AK5" i="27" a="1"/>
  <c r="AK5" i="27" s="1"/>
  <c r="AJ5" i="27" a="1"/>
  <c r="AJ5" i="27" s="1"/>
  <c r="AI5" i="27" a="1"/>
  <c r="AI5" i="27" s="1"/>
  <c r="AH5" i="27" a="1"/>
  <c r="AH5" i="27" s="1"/>
  <c r="AG5" i="27" a="1"/>
  <c r="AG5" i="27" s="1"/>
  <c r="AF5" i="27" a="1"/>
  <c r="AF5" i="27" s="1"/>
  <c r="AE5" i="27" a="1"/>
  <c r="AE5" i="27" s="1"/>
  <c r="AD5" i="27" a="1"/>
  <c r="AD5" i="27" s="1"/>
  <c r="AC5" i="27" a="1"/>
  <c r="AC5" i="27" s="1"/>
  <c r="AB5" i="27" a="1"/>
  <c r="AB5" i="27" s="1"/>
  <c r="AA5" i="27" a="1"/>
  <c r="AA5" i="27" s="1"/>
  <c r="Z5" i="27" a="1"/>
  <c r="Z5" i="27" s="1"/>
  <c r="Y5" i="27" a="1"/>
  <c r="Y5" i="27" s="1"/>
  <c r="X5" i="27" a="1"/>
  <c r="X5" i="27" s="1"/>
  <c r="W5" i="27" a="1"/>
  <c r="W5" i="27" s="1"/>
  <c r="V5" i="27" a="1"/>
  <c r="V5" i="27" s="1"/>
  <c r="U5" i="27" a="1"/>
  <c r="U5" i="27" s="1"/>
  <c r="T5" i="27" a="1"/>
  <c r="T5" i="27" s="1"/>
  <c r="S5" i="27" a="1"/>
  <c r="S5" i="27" s="1"/>
  <c r="R5" i="27" a="1"/>
  <c r="R5" i="27" s="1"/>
  <c r="Q5" i="27" a="1"/>
  <c r="Q5" i="27" s="1"/>
  <c r="O3" i="27" a="1"/>
  <c r="O3" i="27" s="1"/>
  <c r="L3" i="27" a="1"/>
  <c r="L3" i="27" s="1"/>
  <c r="J3" i="27" a="1"/>
  <c r="J3" i="27" s="1"/>
  <c r="I3" i="27" s="1" a="1"/>
  <c r="I3" i="27" s="1"/>
  <c r="F3" i="27" a="1"/>
  <c r="F3" i="27" s="1"/>
  <c r="E3" i="27" a="1"/>
  <c r="E3" i="27" s="1"/>
  <c r="G3" i="27" s="1" a="1"/>
  <c r="G3" i="27" s="1"/>
  <c r="C3" i="27" a="1"/>
  <c r="C3" i="27" s="1"/>
  <c r="C2" i="27" s="1" a="1"/>
  <c r="O2" i="27"/>
  <c r="L2" i="27"/>
  <c r="F2" i="27"/>
  <c r="C2" i="27"/>
  <c r="XFD1048576" i="29"/>
  <c r="XFA1048568" i="29"/>
  <c r="XEZ1048568" i="29"/>
  <c r="XFA1048565" i="29"/>
  <c r="XFA1048569" i="29" s="1"/>
  <c r="XFA1048570" i="29" s="1"/>
  <c r="XFA1048571" i="29" s="1"/>
  <c r="XEZ1048565" i="29"/>
  <c r="XEZ1048569" i="29" s="1"/>
  <c r="B16" i="30"/>
  <c r="B15" i="30"/>
  <c r="B14" i="30"/>
  <c r="B13" i="30"/>
  <c r="B12" i="30"/>
  <c r="Z4" i="30" s="1" a="1"/>
  <c r="Z4" i="30" s="1"/>
  <c r="B11" i="30"/>
  <c r="B18" i="30" s="1"/>
  <c r="B10" i="30"/>
  <c r="B9" i="30"/>
  <c r="B8" i="30"/>
  <c r="X4" i="30" s="1" a="1"/>
  <c r="X4" i="30" s="1"/>
  <c r="B7" i="30"/>
  <c r="B6" i="30"/>
  <c r="Y4" i="30" s="1" a="1"/>
  <c r="Y4" i="30" s="1"/>
  <c r="B5" i="30"/>
  <c r="V4" i="30" a="1"/>
  <c r="V4" i="30" s="1"/>
  <c r="T4" i="30" a="1"/>
  <c r="T4" i="30" s="1"/>
  <c r="U4" i="30" s="1" a="1"/>
  <c r="D4" i="30"/>
  <c r="B4" i="30"/>
  <c r="W4" i="30" s="1" a="1"/>
  <c r="W4" i="30" s="1"/>
  <c r="I1" i="30"/>
  <c r="AB4" i="30" s="1" a="1"/>
  <c r="AB4" i="30" s="1"/>
  <c r="B23" i="23"/>
  <c r="B22" i="23"/>
  <c r="B21" i="23"/>
  <c r="B20" i="23"/>
  <c r="B19" i="23"/>
  <c r="B18" i="23"/>
  <c r="B16" i="23"/>
  <c r="B15" i="23"/>
  <c r="B14" i="23"/>
  <c r="B13" i="23"/>
  <c r="B12" i="23"/>
  <c r="B11" i="23"/>
  <c r="B10" i="23"/>
  <c r="B9" i="23"/>
  <c r="B8" i="23"/>
  <c r="B7" i="23"/>
  <c r="B6" i="23"/>
  <c r="B5" i="23"/>
  <c r="B4" i="23"/>
  <c r="B3" i="23"/>
  <c r="D1" i="23"/>
  <c r="E6" i="25" a="1"/>
  <c r="A36" i="25" a="1"/>
  <c r="AD4" i="30" l="1" a="1"/>
  <c r="AD4" i="30" s="1"/>
  <c r="J13" i="27" a="1"/>
  <c r="J13" i="27" s="1"/>
  <c r="G2" i="27"/>
  <c r="CZ3" i="27" a="1"/>
  <c r="CZ3" i="27" s="1"/>
  <c r="XEZ1048572" i="29"/>
  <c r="XEZ1048573" i="29" s="1"/>
  <c r="XEZ1048574" i="29" s="1"/>
  <c r="XEZ1048570" i="29"/>
  <c r="XEZ1048571" i="29" s="1"/>
  <c r="D3" i="27" a="1"/>
  <c r="D3" i="27" s="1"/>
  <c r="K9" i="27" a="1"/>
  <c r="K9" i="27" s="1"/>
  <c r="J2" i="28" a="1"/>
  <c r="J2" i="28" s="1"/>
  <c r="E6" i="25"/>
  <c r="U4" i="30"/>
  <c r="A36" i="25"/>
  <c r="B36" i="25" s="1" a="1"/>
  <c r="B36" i="25" s="1"/>
  <c r="F4" i="30"/>
  <c r="H4" i="30"/>
  <c r="J4" i="30"/>
  <c r="L4" i="30"/>
  <c r="N4" i="30"/>
  <c r="P4" i="30"/>
  <c r="E4" i="30"/>
  <c r="G4" i="30"/>
  <c r="I4" i="30"/>
  <c r="K4" i="30"/>
  <c r="M4" i="30"/>
  <c r="O4" i="30"/>
  <c r="Q4" i="30"/>
  <c r="B21" i="30"/>
  <c r="B19" i="30"/>
  <c r="AC4" i="30" s="1" a="1"/>
  <c r="AC4" i="30" s="1"/>
  <c r="L2" i="28" l="1" a="1"/>
  <c r="L2" i="28" s="1"/>
  <c r="I2" i="28" s="1" a="1"/>
  <c r="I2" i="28" s="1"/>
  <c r="H2" i="28" s="1" a="1"/>
  <c r="H2" i="28" s="1"/>
  <c r="H1" i="28" s="1" a="1"/>
  <c r="H1" i="28" s="1"/>
  <c r="K2" i="28" a="1"/>
  <c r="K2" i="28" s="1"/>
  <c r="I13" i="27" a="1"/>
  <c r="I13" i="27" s="1"/>
  <c r="J12" i="27"/>
  <c r="D2" i="27"/>
  <c r="Q3" i="27" a="1"/>
  <c r="Q3" i="27" s="1"/>
  <c r="Y2" i="30" l="1"/>
  <c r="AC2" i="30"/>
  <c r="W2" i="30"/>
  <c r="X2" i="30"/>
  <c r="Z2" i="30"/>
  <c r="V2" i="30"/>
  <c r="AA2" i="30"/>
  <c r="AB2" i="30"/>
  <c r="D819" i="30" l="1" a="1"/>
  <c r="D819" i="30" s="1"/>
  <c r="D7" i="30" a="1"/>
  <c r="D7" i="30" s="1"/>
  <c r="D15" i="30" a="1"/>
  <c r="D15" i="30" s="1"/>
  <c r="D23" i="30" a="1"/>
  <c r="D23" i="30" s="1"/>
  <c r="D31" i="30" a="1"/>
  <c r="D31" i="30" s="1"/>
  <c r="D39" i="30" a="1"/>
  <c r="D39" i="30" s="1"/>
  <c r="D47" i="30" a="1"/>
  <c r="D47" i="30" s="1"/>
  <c r="D55" i="30" a="1"/>
  <c r="D55" i="30" s="1"/>
  <c r="D63" i="30" a="1"/>
  <c r="D63" i="30" s="1"/>
  <c r="D71" i="30" a="1"/>
  <c r="D71" i="30" s="1"/>
  <c r="D79" i="30" a="1"/>
  <c r="D79" i="30" s="1"/>
  <c r="D87" i="30" a="1"/>
  <c r="D87" i="30" s="1"/>
  <c r="D95" i="30" a="1"/>
  <c r="D95" i="30" s="1"/>
  <c r="D103" i="30" a="1"/>
  <c r="D103" i="30" s="1"/>
  <c r="D111" i="30" a="1"/>
  <c r="D111" i="30" s="1"/>
  <c r="D119" i="30" a="1"/>
  <c r="D119" i="30" s="1"/>
  <c r="D127" i="30" a="1"/>
  <c r="D127" i="30" s="1"/>
  <c r="D135" i="30" a="1"/>
  <c r="D135" i="30" s="1"/>
  <c r="D143" i="30" a="1"/>
  <c r="D143" i="30" s="1"/>
  <c r="D151" i="30" a="1"/>
  <c r="D151" i="30" s="1"/>
  <c r="D159" i="30" a="1"/>
  <c r="D159" i="30" s="1"/>
  <c r="D14" i="30" a="1"/>
  <c r="D14" i="30" s="1"/>
  <c r="D30" i="30" a="1"/>
  <c r="D30" i="30" s="1"/>
  <c r="D46" i="30" a="1"/>
  <c r="D46" i="30" s="1"/>
  <c r="D62" i="30" a="1"/>
  <c r="D62" i="30" s="1"/>
  <c r="D78" i="30" a="1"/>
  <c r="D78" i="30" s="1"/>
  <c r="D94" i="30" a="1"/>
  <c r="D94" i="30" s="1"/>
  <c r="D110" i="30" a="1"/>
  <c r="D110" i="30" s="1"/>
  <c r="D126" i="30" a="1"/>
  <c r="D126" i="30" s="1"/>
  <c r="D142" i="30" a="1"/>
  <c r="D142" i="30" s="1"/>
  <c r="D158" i="30" a="1"/>
  <c r="D158" i="30" s="1"/>
  <c r="D168" i="30" a="1"/>
  <c r="D168" i="30" s="1"/>
  <c r="D176" i="30" a="1"/>
  <c r="D176" i="30" s="1"/>
  <c r="D184" i="30" a="1"/>
  <c r="D184" i="30" s="1"/>
  <c r="D192" i="30" a="1"/>
  <c r="D192" i="30" s="1"/>
  <c r="D200" i="30" a="1"/>
  <c r="D200" i="30" s="1"/>
  <c r="D208" i="30" a="1"/>
  <c r="D208" i="30" s="1"/>
  <c r="D216" i="30" a="1"/>
  <c r="D216" i="30" s="1"/>
  <c r="D224" i="30" a="1"/>
  <c r="D224" i="30" s="1"/>
  <c r="D232" i="30" a="1"/>
  <c r="D232" i="30" s="1"/>
  <c r="D240" i="30" a="1"/>
  <c r="D240" i="30" s="1"/>
  <c r="D248" i="30" a="1"/>
  <c r="D248" i="30" s="1"/>
  <c r="D256" i="30" a="1"/>
  <c r="D256" i="30" s="1"/>
  <c r="D264" i="30" a="1"/>
  <c r="D264" i="30" s="1"/>
  <c r="D272" i="30" a="1"/>
  <c r="D272" i="30" s="1"/>
  <c r="D280" i="30" a="1"/>
  <c r="D280" i="30" s="1"/>
  <c r="D288" i="30" a="1"/>
  <c r="D288" i="30" s="1"/>
  <c r="D296" i="30" a="1"/>
  <c r="D296" i="30" s="1"/>
  <c r="D304" i="30" a="1"/>
  <c r="D304" i="30" s="1"/>
  <c r="D312" i="30" a="1"/>
  <c r="D312" i="30" s="1"/>
  <c r="D320" i="30" a="1"/>
  <c r="D320" i="30" s="1"/>
  <c r="D328" i="30" a="1"/>
  <c r="D328" i="30" s="1"/>
  <c r="D336" i="30" a="1"/>
  <c r="D336" i="30" s="1"/>
  <c r="D818" i="30" a="1"/>
  <c r="D818" i="30" s="1"/>
  <c r="D9" i="30" a="1"/>
  <c r="D9" i="30" s="1"/>
  <c r="D17" i="30" a="1"/>
  <c r="D17" i="30" s="1"/>
  <c r="D25" i="30" a="1"/>
  <c r="D25" i="30" s="1"/>
  <c r="D33" i="30" a="1"/>
  <c r="D33" i="30" s="1"/>
  <c r="D41" i="30" a="1"/>
  <c r="D41" i="30" s="1"/>
  <c r="D49" i="30" a="1"/>
  <c r="D49" i="30" s="1"/>
  <c r="D57" i="30" a="1"/>
  <c r="D57" i="30" s="1"/>
  <c r="D65" i="30" a="1"/>
  <c r="D65" i="30" s="1"/>
  <c r="D73" i="30" a="1"/>
  <c r="D73" i="30" s="1"/>
  <c r="D81" i="30" a="1"/>
  <c r="D81" i="30" s="1"/>
  <c r="D89" i="30" a="1"/>
  <c r="D89" i="30" s="1"/>
  <c r="D97" i="30" a="1"/>
  <c r="D97" i="30" s="1"/>
  <c r="D105" i="30" a="1"/>
  <c r="D105" i="30" s="1"/>
  <c r="D113" i="30" a="1"/>
  <c r="D113" i="30" s="1"/>
  <c r="D121" i="30" a="1"/>
  <c r="D121" i="30" s="1"/>
  <c r="D129" i="30" a="1"/>
  <c r="D129" i="30" s="1"/>
  <c r="D137" i="30" a="1"/>
  <c r="D137" i="30" s="1"/>
  <c r="D145" i="30" a="1"/>
  <c r="D145" i="30" s="1"/>
  <c r="D153" i="30" a="1"/>
  <c r="D153" i="30" s="1"/>
  <c r="D161" i="30" a="1"/>
  <c r="D161" i="30" s="1"/>
  <c r="D18" i="30" a="1"/>
  <c r="D18" i="30" s="1"/>
  <c r="D34" i="30" a="1"/>
  <c r="D34" i="30" s="1"/>
  <c r="D50" i="30" a="1"/>
  <c r="D50" i="30" s="1"/>
  <c r="D66" i="30" a="1"/>
  <c r="D66" i="30" s="1"/>
  <c r="D82" i="30" a="1"/>
  <c r="D82" i="30" s="1"/>
  <c r="D98" i="30" a="1"/>
  <c r="D98" i="30" s="1"/>
  <c r="D114" i="30" a="1"/>
  <c r="D114" i="30" s="1"/>
  <c r="D130" i="30" a="1"/>
  <c r="D130" i="30" s="1"/>
  <c r="D146" i="30" a="1"/>
  <c r="D146" i="30" s="1"/>
  <c r="D162" i="30" a="1"/>
  <c r="D162" i="30" s="1"/>
  <c r="D170" i="30" a="1"/>
  <c r="D170" i="30" s="1"/>
  <c r="D178" i="30" a="1"/>
  <c r="D178" i="30" s="1"/>
  <c r="D186" i="30" a="1"/>
  <c r="D186" i="30" s="1"/>
  <c r="D194" i="30" a="1"/>
  <c r="D194" i="30" s="1"/>
  <c r="D202" i="30" a="1"/>
  <c r="D202" i="30" s="1"/>
  <c r="D210" i="30" a="1"/>
  <c r="D210" i="30" s="1"/>
  <c r="D218" i="30" a="1"/>
  <c r="D218" i="30" s="1"/>
  <c r="D226" i="30" a="1"/>
  <c r="D226" i="30" s="1"/>
  <c r="D234" i="30" a="1"/>
  <c r="D234" i="30" s="1"/>
  <c r="D242" i="30" a="1"/>
  <c r="D242" i="30" s="1"/>
  <c r="D250" i="30" a="1"/>
  <c r="D250" i="30" s="1"/>
  <c r="D258" i="30" a="1"/>
  <c r="D258" i="30" s="1"/>
  <c r="D266" i="30" a="1"/>
  <c r="D266" i="30" s="1"/>
  <c r="D274" i="30" a="1"/>
  <c r="D274" i="30" s="1"/>
  <c r="D282" i="30" a="1"/>
  <c r="D282" i="30" s="1"/>
  <c r="D290" i="30" a="1"/>
  <c r="D290" i="30" s="1"/>
  <c r="D298" i="30" a="1"/>
  <c r="D298" i="30" s="1"/>
  <c r="D306" i="30" a="1"/>
  <c r="D306" i="30" s="1"/>
  <c r="D314" i="30" a="1"/>
  <c r="D314" i="30" s="1"/>
  <c r="D322" i="30" a="1"/>
  <c r="D322" i="30" s="1"/>
  <c r="D330" i="30" a="1"/>
  <c r="D330" i="30" s="1"/>
  <c r="D338" i="30" a="1"/>
  <c r="D338" i="30" s="1"/>
  <c r="D346" i="30" a="1"/>
  <c r="D346" i="30" s="1"/>
  <c r="D354" i="30" a="1"/>
  <c r="D354" i="30" s="1"/>
  <c r="D362" i="30" a="1"/>
  <c r="D362" i="30" s="1"/>
  <c r="D370" i="30" a="1"/>
  <c r="D370" i="30" s="1"/>
  <c r="D378" i="30" a="1"/>
  <c r="D378" i="30" s="1"/>
  <c r="D386" i="30" a="1"/>
  <c r="D386" i="30" s="1"/>
  <c r="D394" i="30" a="1"/>
  <c r="D394" i="30" s="1"/>
  <c r="D402" i="30" a="1"/>
  <c r="D402" i="30" s="1"/>
  <c r="D410" i="30" a="1"/>
  <c r="D410" i="30" s="1"/>
  <c r="D12" i="30" a="1"/>
  <c r="D12" i="30" s="1"/>
  <c r="D44" i="30" a="1"/>
  <c r="D44" i="30" s="1"/>
  <c r="D76" i="30" a="1"/>
  <c r="D76" i="30" s="1"/>
  <c r="D108" i="30" a="1"/>
  <c r="D108" i="30" s="1"/>
  <c r="D140" i="30" a="1"/>
  <c r="D140" i="30" s="1"/>
  <c r="D167" i="30" a="1"/>
  <c r="D167" i="30" s="1"/>
  <c r="D183" i="30" a="1"/>
  <c r="D183" i="30" s="1"/>
  <c r="D199" i="30" a="1"/>
  <c r="D199" i="30" s="1"/>
  <c r="D215" i="30" a="1"/>
  <c r="D215" i="30" s="1"/>
  <c r="D231" i="30" a="1"/>
  <c r="D231" i="30" s="1"/>
  <c r="D247" i="30" a="1"/>
  <c r="D247" i="30" s="1"/>
  <c r="D263" i="30" a="1"/>
  <c r="D263" i="30" s="1"/>
  <c r="D279" i="30" a="1"/>
  <c r="D279" i="30" s="1"/>
  <c r="D295" i="30" a="1"/>
  <c r="D295" i="30" s="1"/>
  <c r="D311" i="30" a="1"/>
  <c r="D311" i="30" s="1"/>
  <c r="D327" i="30" a="1"/>
  <c r="D327" i="30" s="1"/>
  <c r="D343" i="30" a="1"/>
  <c r="D343" i="30" s="1"/>
  <c r="D359" i="30" a="1"/>
  <c r="D359" i="30" s="1"/>
  <c r="D375" i="30" a="1"/>
  <c r="D375" i="30" s="1"/>
  <c r="D391" i="30" a="1"/>
  <c r="D391" i="30" s="1"/>
  <c r="D407" i="30" a="1"/>
  <c r="D407" i="30" s="1"/>
  <c r="D420" i="30" a="1"/>
  <c r="D420" i="30" s="1"/>
  <c r="D817" i="30" a="1"/>
  <c r="D817" i="30" s="1"/>
  <c r="D11" i="30" a="1"/>
  <c r="D11" i="30" s="1"/>
  <c r="D19" i="30" a="1"/>
  <c r="D19" i="30" s="1"/>
  <c r="D27" i="30" a="1"/>
  <c r="D27" i="30" s="1"/>
  <c r="D35" i="30" a="1"/>
  <c r="D35" i="30" s="1"/>
  <c r="D43" i="30" a="1"/>
  <c r="D43" i="30" s="1"/>
  <c r="D51" i="30" a="1"/>
  <c r="D51" i="30" s="1"/>
  <c r="D59" i="30" a="1"/>
  <c r="D59" i="30" s="1"/>
  <c r="D67" i="30" a="1"/>
  <c r="D67" i="30" s="1"/>
  <c r="D75" i="30" a="1"/>
  <c r="D75" i="30" s="1"/>
  <c r="D83" i="30" a="1"/>
  <c r="D83" i="30" s="1"/>
  <c r="D91" i="30" a="1"/>
  <c r="D91" i="30" s="1"/>
  <c r="D99" i="30" a="1"/>
  <c r="D99" i="30" s="1"/>
  <c r="D107" i="30" a="1"/>
  <c r="D107" i="30" s="1"/>
  <c r="D115" i="30" a="1"/>
  <c r="D115" i="30" s="1"/>
  <c r="D123" i="30" a="1"/>
  <c r="D123" i="30" s="1"/>
  <c r="D131" i="30" a="1"/>
  <c r="D131" i="30" s="1"/>
  <c r="D139" i="30" a="1"/>
  <c r="D139" i="30" s="1"/>
  <c r="D147" i="30" a="1"/>
  <c r="D147" i="30" s="1"/>
  <c r="D155" i="30" a="1"/>
  <c r="D155" i="30" s="1"/>
  <c r="D6" i="30" a="1"/>
  <c r="D6" i="30" s="1"/>
  <c r="D22" i="30" a="1"/>
  <c r="D22" i="30" s="1"/>
  <c r="D38" i="30" a="1"/>
  <c r="D38" i="30" s="1"/>
  <c r="D54" i="30" a="1"/>
  <c r="D54" i="30" s="1"/>
  <c r="D70" i="30" a="1"/>
  <c r="D70" i="30" s="1"/>
  <c r="D86" i="30" a="1"/>
  <c r="D86" i="30" s="1"/>
  <c r="D102" i="30" a="1"/>
  <c r="D102" i="30" s="1"/>
  <c r="D118" i="30" a="1"/>
  <c r="D118" i="30" s="1"/>
  <c r="D134" i="30" a="1"/>
  <c r="D134" i="30" s="1"/>
  <c r="D150" i="30" a="1"/>
  <c r="D150" i="30" s="1"/>
  <c r="D164" i="30" a="1"/>
  <c r="D164" i="30" s="1"/>
  <c r="D172" i="30" a="1"/>
  <c r="D172" i="30" s="1"/>
  <c r="D180" i="30" a="1"/>
  <c r="D180" i="30" s="1"/>
  <c r="D188" i="30" a="1"/>
  <c r="D188" i="30" s="1"/>
  <c r="D196" i="30" a="1"/>
  <c r="D196" i="30" s="1"/>
  <c r="D204" i="30" a="1"/>
  <c r="D204" i="30" s="1"/>
  <c r="D212" i="30" a="1"/>
  <c r="D212" i="30" s="1"/>
  <c r="D220" i="30" a="1"/>
  <c r="D220" i="30" s="1"/>
  <c r="D228" i="30" a="1"/>
  <c r="D228" i="30" s="1"/>
  <c r="D236" i="30" a="1"/>
  <c r="D236" i="30" s="1"/>
  <c r="D244" i="30" a="1"/>
  <c r="D244" i="30" s="1"/>
  <c r="D252" i="30" a="1"/>
  <c r="D252" i="30" s="1"/>
  <c r="D260" i="30" a="1"/>
  <c r="D260" i="30" s="1"/>
  <c r="D268" i="30" a="1"/>
  <c r="D268" i="30" s="1"/>
  <c r="D276" i="30" a="1"/>
  <c r="D276" i="30" s="1"/>
  <c r="D284" i="30" a="1"/>
  <c r="D284" i="30" s="1"/>
  <c r="D292" i="30" a="1"/>
  <c r="D292" i="30" s="1"/>
  <c r="D300" i="30" a="1"/>
  <c r="D300" i="30" s="1"/>
  <c r="D308" i="30" a="1"/>
  <c r="D308" i="30" s="1"/>
  <c r="D316" i="30" a="1"/>
  <c r="D316" i="30" s="1"/>
  <c r="D324" i="30" a="1"/>
  <c r="D324" i="30" s="1"/>
  <c r="D332" i="30" a="1"/>
  <c r="D332" i="30" s="1"/>
  <c r="D340" i="30" a="1"/>
  <c r="D340" i="30" s="1"/>
  <c r="D348" i="30" a="1"/>
  <c r="D348" i="30" s="1"/>
  <c r="D356" i="30" a="1"/>
  <c r="D356" i="30" s="1"/>
  <c r="D364" i="30" a="1"/>
  <c r="D364" i="30" s="1"/>
  <c r="D372" i="30" a="1"/>
  <c r="D372" i="30" s="1"/>
  <c r="D380" i="30" a="1"/>
  <c r="D380" i="30" s="1"/>
  <c r="D388" i="30" a="1"/>
  <c r="D388" i="30" s="1"/>
  <c r="D396" i="30" a="1"/>
  <c r="D396" i="30" s="1"/>
  <c r="D404" i="30" a="1"/>
  <c r="D404" i="30" s="1"/>
  <c r="D412" i="30" a="1"/>
  <c r="D412" i="30" s="1"/>
  <c r="D20" i="30" a="1"/>
  <c r="D20" i="30" s="1"/>
  <c r="D52" i="30" a="1"/>
  <c r="D52" i="30" s="1"/>
  <c r="D84" i="30" a="1"/>
  <c r="D84" i="30" s="1"/>
  <c r="D116" i="30" a="1"/>
  <c r="D116" i="30" s="1"/>
  <c r="D148" i="30" a="1"/>
  <c r="D148" i="30" s="1"/>
  <c r="D171" i="30" a="1"/>
  <c r="D171" i="30" s="1"/>
  <c r="D187" i="30" a="1"/>
  <c r="D187" i="30" s="1"/>
  <c r="D203" i="30" a="1"/>
  <c r="D203" i="30" s="1"/>
  <c r="D219" i="30" a="1"/>
  <c r="D219" i="30" s="1"/>
  <c r="D235" i="30" a="1"/>
  <c r="D235" i="30" s="1"/>
  <c r="D251" i="30" a="1"/>
  <c r="D251" i="30" s="1"/>
  <c r="D267" i="30" a="1"/>
  <c r="D267" i="30" s="1"/>
  <c r="D283" i="30" a="1"/>
  <c r="D283" i="30" s="1"/>
  <c r="D299" i="30" a="1"/>
  <c r="D299" i="30" s="1"/>
  <c r="D315" i="30" a="1"/>
  <c r="D315" i="30" s="1"/>
  <c r="D331" i="30" a="1"/>
  <c r="D331" i="30" s="1"/>
  <c r="D347" i="30" a="1"/>
  <c r="D347" i="30" s="1"/>
  <c r="D363" i="30" a="1"/>
  <c r="D363" i="30" s="1"/>
  <c r="D379" i="30" a="1"/>
  <c r="D379" i="30" s="1"/>
  <c r="D395" i="30" a="1"/>
  <c r="D395" i="30" s="1"/>
  <c r="D816" i="30" a="1"/>
  <c r="D816" i="30" s="1"/>
  <c r="D13" i="30" a="1"/>
  <c r="D13" i="30" s="1"/>
  <c r="D21" i="30" a="1"/>
  <c r="D21" i="30" s="1"/>
  <c r="D29" i="30" a="1"/>
  <c r="D29" i="30" s="1"/>
  <c r="D37" i="30" a="1"/>
  <c r="D37" i="30" s="1"/>
  <c r="D45" i="30" a="1"/>
  <c r="D45" i="30" s="1"/>
  <c r="D53" i="30" a="1"/>
  <c r="D53" i="30" s="1"/>
  <c r="D61" i="30" a="1"/>
  <c r="D61" i="30" s="1"/>
  <c r="D69" i="30" a="1"/>
  <c r="D69" i="30" s="1"/>
  <c r="D77" i="30" a="1"/>
  <c r="D77" i="30" s="1"/>
  <c r="D85" i="30" a="1"/>
  <c r="D85" i="30" s="1"/>
  <c r="D93" i="30" a="1"/>
  <c r="D93" i="30" s="1"/>
  <c r="D101" i="30" a="1"/>
  <c r="D101" i="30" s="1"/>
  <c r="D109" i="30" a="1"/>
  <c r="D109" i="30" s="1"/>
  <c r="D117" i="30" a="1"/>
  <c r="D117" i="30" s="1"/>
  <c r="D125" i="30" a="1"/>
  <c r="D125" i="30" s="1"/>
  <c r="D133" i="30" a="1"/>
  <c r="D133" i="30" s="1"/>
  <c r="D141" i="30" a="1"/>
  <c r="D141" i="30" s="1"/>
  <c r="D149" i="30" a="1"/>
  <c r="D149" i="30" s="1"/>
  <c r="D157" i="30" a="1"/>
  <c r="D157" i="30" s="1"/>
  <c r="D10" i="30" a="1"/>
  <c r="D10" i="30" s="1"/>
  <c r="D26" i="30" a="1"/>
  <c r="D26" i="30" s="1"/>
  <c r="D42" i="30" a="1"/>
  <c r="D42" i="30" s="1"/>
  <c r="D58" i="30" a="1"/>
  <c r="D58" i="30" s="1"/>
  <c r="D74" i="30" a="1"/>
  <c r="D74" i="30" s="1"/>
  <c r="D90" i="30" a="1"/>
  <c r="D90" i="30" s="1"/>
  <c r="D106" i="30" a="1"/>
  <c r="D106" i="30" s="1"/>
  <c r="D122" i="30" a="1"/>
  <c r="D122" i="30" s="1"/>
  <c r="D138" i="30" a="1"/>
  <c r="D138" i="30" s="1"/>
  <c r="D154" i="30" a="1"/>
  <c r="D154" i="30" s="1"/>
  <c r="D166" i="30" a="1"/>
  <c r="D166" i="30" s="1"/>
  <c r="D174" i="30" a="1"/>
  <c r="D174" i="30" s="1"/>
  <c r="D182" i="30" a="1"/>
  <c r="D182" i="30" s="1"/>
  <c r="D190" i="30" a="1"/>
  <c r="D190" i="30" s="1"/>
  <c r="D198" i="30" a="1"/>
  <c r="D198" i="30" s="1"/>
  <c r="D206" i="30" a="1"/>
  <c r="D206" i="30" s="1"/>
  <c r="D214" i="30" a="1"/>
  <c r="D214" i="30" s="1"/>
  <c r="D222" i="30" a="1"/>
  <c r="D222" i="30" s="1"/>
  <c r="D230" i="30" a="1"/>
  <c r="D230" i="30" s="1"/>
  <c r="D238" i="30" a="1"/>
  <c r="D238" i="30" s="1"/>
  <c r="D246" i="30" a="1"/>
  <c r="D246" i="30" s="1"/>
  <c r="D254" i="30" a="1"/>
  <c r="D254" i="30" s="1"/>
  <c r="D262" i="30" a="1"/>
  <c r="D262" i="30" s="1"/>
  <c r="D270" i="30" a="1"/>
  <c r="D270" i="30" s="1"/>
  <c r="D278" i="30" a="1"/>
  <c r="D278" i="30" s="1"/>
  <c r="D286" i="30" a="1"/>
  <c r="D286" i="30" s="1"/>
  <c r="D294" i="30" a="1"/>
  <c r="D294" i="30" s="1"/>
  <c r="D302" i="30" a="1"/>
  <c r="D302" i="30" s="1"/>
  <c r="D310" i="30" a="1"/>
  <c r="D310" i="30" s="1"/>
  <c r="D318" i="30" a="1"/>
  <c r="D318" i="30" s="1"/>
  <c r="D326" i="30" a="1"/>
  <c r="D326" i="30" s="1"/>
  <c r="D334" i="30" a="1"/>
  <c r="D334" i="30" s="1"/>
  <c r="D342" i="30" a="1"/>
  <c r="D342" i="30" s="1"/>
  <c r="D350" i="30" a="1"/>
  <c r="D350" i="30" s="1"/>
  <c r="D358" i="30" a="1"/>
  <c r="D358" i="30" s="1"/>
  <c r="D366" i="30" a="1"/>
  <c r="D366" i="30" s="1"/>
  <c r="D374" i="30" a="1"/>
  <c r="D374" i="30" s="1"/>
  <c r="D382" i="30" a="1"/>
  <c r="D382" i="30" s="1"/>
  <c r="D390" i="30" a="1"/>
  <c r="D390" i="30" s="1"/>
  <c r="D398" i="30" a="1"/>
  <c r="D398" i="30" s="1"/>
  <c r="D406" i="30" a="1"/>
  <c r="D406" i="30" s="1"/>
  <c r="D414" i="30" a="1"/>
  <c r="D414" i="30" s="1"/>
  <c r="D28" i="30" a="1"/>
  <c r="D28" i="30" s="1"/>
  <c r="D60" i="30" a="1"/>
  <c r="D60" i="30" s="1"/>
  <c r="D92" i="30" a="1"/>
  <c r="D92" i="30" s="1"/>
  <c r="D124" i="30" a="1"/>
  <c r="D124" i="30" s="1"/>
  <c r="D156" i="30" a="1"/>
  <c r="D156" i="30" s="1"/>
  <c r="D175" i="30" a="1"/>
  <c r="D175" i="30" s="1"/>
  <c r="D191" i="30" a="1"/>
  <c r="D191" i="30" s="1"/>
  <c r="D207" i="30" a="1"/>
  <c r="D207" i="30" s="1"/>
  <c r="D223" i="30" a="1"/>
  <c r="D223" i="30" s="1"/>
  <c r="D239" i="30" a="1"/>
  <c r="D239" i="30" s="1"/>
  <c r="D255" i="30" a="1"/>
  <c r="D255" i="30" s="1"/>
  <c r="D271" i="30" a="1"/>
  <c r="D271" i="30" s="1"/>
  <c r="D287" i="30" a="1"/>
  <c r="D287" i="30" s="1"/>
  <c r="D303" i="30" a="1"/>
  <c r="D303" i="30" s="1"/>
  <c r="D319" i="30" a="1"/>
  <c r="D319" i="30" s="1"/>
  <c r="D335" i="30" a="1"/>
  <c r="D335" i="30" s="1"/>
  <c r="D351" i="30" a="1"/>
  <c r="D351" i="30" s="1"/>
  <c r="D367" i="30" a="1"/>
  <c r="D367" i="30" s="1"/>
  <c r="D383" i="30" a="1"/>
  <c r="D383" i="30" s="1"/>
  <c r="D399" i="30" a="1"/>
  <c r="D399" i="30" s="1"/>
  <c r="D415" i="30" a="1"/>
  <c r="D415" i="30" s="1"/>
  <c r="D424" i="30" a="1"/>
  <c r="D424" i="30" s="1"/>
  <c r="D432" i="30" a="1"/>
  <c r="D432" i="30" s="1"/>
  <c r="D344" i="30" a="1"/>
  <c r="D344" i="30" s="1"/>
  <c r="D376" i="30" a="1"/>
  <c r="D376" i="30" s="1"/>
  <c r="D408" i="30" a="1"/>
  <c r="D408" i="30" s="1"/>
  <c r="D100" i="30" a="1"/>
  <c r="D100" i="30" s="1"/>
  <c r="D195" i="30" a="1"/>
  <c r="D195" i="30" s="1"/>
  <c r="D259" i="30" a="1"/>
  <c r="D259" i="30" s="1"/>
  <c r="D323" i="30" a="1"/>
  <c r="D323" i="30" s="1"/>
  <c r="D352" i="30" a="1"/>
  <c r="D352" i="30" s="1"/>
  <c r="D384" i="30" a="1"/>
  <c r="D384" i="30" s="1"/>
  <c r="D416" i="30" a="1"/>
  <c r="D416" i="30" s="1"/>
  <c r="D132" i="30" a="1"/>
  <c r="D132" i="30" s="1"/>
  <c r="D211" i="30" a="1"/>
  <c r="D211" i="30" s="1"/>
  <c r="D275" i="30" a="1"/>
  <c r="D275" i="30" s="1"/>
  <c r="D339" i="30" a="1"/>
  <c r="D339" i="30" s="1"/>
  <c r="D403" i="30" a="1"/>
  <c r="D403" i="30" s="1"/>
  <c r="D426" i="30" a="1"/>
  <c r="D426" i="30" s="1"/>
  <c r="D436" i="30" a="1"/>
  <c r="D436" i="30" s="1"/>
  <c r="D444" i="30" a="1"/>
  <c r="D444" i="30" s="1"/>
  <c r="D452" i="30" a="1"/>
  <c r="D452" i="30" s="1"/>
  <c r="D460" i="30" a="1"/>
  <c r="D460" i="30" s="1"/>
  <c r="D468" i="30" a="1"/>
  <c r="D468" i="30" s="1"/>
  <c r="D476" i="30" a="1"/>
  <c r="D476" i="30" s="1"/>
  <c r="D484" i="30" a="1"/>
  <c r="D484" i="30" s="1"/>
  <c r="D492" i="30" a="1"/>
  <c r="D492" i="30" s="1"/>
  <c r="D500" i="30" a="1"/>
  <c r="D500" i="30" s="1"/>
  <c r="D508" i="30" a="1"/>
  <c r="D508" i="30" s="1"/>
  <c r="D516" i="30" a="1"/>
  <c r="D516" i="30" s="1"/>
  <c r="D524" i="30" a="1"/>
  <c r="D524" i="30" s="1"/>
  <c r="D532" i="30" a="1"/>
  <c r="D532" i="30" s="1"/>
  <c r="D540" i="30" a="1"/>
  <c r="D540" i="30" s="1"/>
  <c r="D548" i="30" a="1"/>
  <c r="D548" i="30" s="1"/>
  <c r="D556" i="30" a="1"/>
  <c r="D556" i="30" s="1"/>
  <c r="D564" i="30" a="1"/>
  <c r="D564" i="30" s="1"/>
  <c r="D572" i="30" a="1"/>
  <c r="D572" i="30" s="1"/>
  <c r="D580" i="30" a="1"/>
  <c r="D580" i="30" s="1"/>
  <c r="D588" i="30" a="1"/>
  <c r="D588" i="30" s="1"/>
  <c r="D596" i="30" a="1"/>
  <c r="D596" i="30" s="1"/>
  <c r="D604" i="30" a="1"/>
  <c r="D604" i="30" s="1"/>
  <c r="D612" i="30" a="1"/>
  <c r="D612" i="30" s="1"/>
  <c r="D620" i="30" a="1"/>
  <c r="D620" i="30" s="1"/>
  <c r="D628" i="30" a="1"/>
  <c r="D628" i="30" s="1"/>
  <c r="D636" i="30" a="1"/>
  <c r="D636" i="30" s="1"/>
  <c r="D644" i="30" a="1"/>
  <c r="D644" i="30" s="1"/>
  <c r="D652" i="30" a="1"/>
  <c r="D652" i="30" s="1"/>
  <c r="D660" i="30" a="1"/>
  <c r="D660" i="30" s="1"/>
  <c r="D668" i="30" a="1"/>
  <c r="D668" i="30" s="1"/>
  <c r="D676" i="30" a="1"/>
  <c r="D676" i="30" s="1"/>
  <c r="D684" i="30" a="1"/>
  <c r="D684" i="30" s="1"/>
  <c r="D692" i="30" a="1"/>
  <c r="D692" i="30" s="1"/>
  <c r="D700" i="30" a="1"/>
  <c r="D700" i="30" s="1"/>
  <c r="D708" i="30" a="1"/>
  <c r="D708" i="30" s="1"/>
  <c r="D716" i="30" a="1"/>
  <c r="D716" i="30" s="1"/>
  <c r="D724" i="30" a="1"/>
  <c r="D724" i="30" s="1"/>
  <c r="D732" i="30" a="1"/>
  <c r="D732" i="30" s="1"/>
  <c r="D740" i="30" a="1"/>
  <c r="D740" i="30" s="1"/>
  <c r="D748" i="30" a="1"/>
  <c r="D748" i="30" s="1"/>
  <c r="D756" i="30" a="1"/>
  <c r="D756" i="30" s="1"/>
  <c r="D764" i="30" a="1"/>
  <c r="D764" i="30" s="1"/>
  <c r="D772" i="30" a="1"/>
  <c r="D772" i="30" s="1"/>
  <c r="D780" i="30" a="1"/>
  <c r="D780" i="30" s="1"/>
  <c r="D788" i="30" a="1"/>
  <c r="D788" i="30" s="1"/>
  <c r="D796" i="30" a="1"/>
  <c r="D796" i="30" s="1"/>
  <c r="D804" i="30" a="1"/>
  <c r="D804" i="30" s="1"/>
  <c r="D812" i="30" a="1"/>
  <c r="D812" i="30" s="1"/>
  <c r="D16" i="30" a="1"/>
  <c r="D16" i="30" s="1"/>
  <c r="D48" i="30" a="1"/>
  <c r="D48" i="30" s="1"/>
  <c r="D80" i="30" a="1"/>
  <c r="D80" i="30" s="1"/>
  <c r="D112" i="30" a="1"/>
  <c r="D112" i="30" s="1"/>
  <c r="D144" i="30" a="1"/>
  <c r="D144" i="30" s="1"/>
  <c r="D169" i="30" a="1"/>
  <c r="D169" i="30" s="1"/>
  <c r="D185" i="30" a="1"/>
  <c r="D185" i="30" s="1"/>
  <c r="D201" i="30" a="1"/>
  <c r="D201" i="30" s="1"/>
  <c r="D217" i="30" a="1"/>
  <c r="D217" i="30" s="1"/>
  <c r="D233" i="30" a="1"/>
  <c r="D233" i="30" s="1"/>
  <c r="D249" i="30" a="1"/>
  <c r="D249" i="30" s="1"/>
  <c r="D265" i="30" a="1"/>
  <c r="D265" i="30" s="1"/>
  <c r="D281" i="30" a="1"/>
  <c r="D281" i="30" s="1"/>
  <c r="D297" i="30" a="1"/>
  <c r="D297" i="30" s="1"/>
  <c r="D321" i="30" a="1"/>
  <c r="D321" i="30" s="1"/>
  <c r="D353" i="30" a="1"/>
  <c r="D353" i="30" s="1"/>
  <c r="D385" i="30" a="1"/>
  <c r="D385" i="30" s="1"/>
  <c r="D417" i="30" a="1"/>
  <c r="D417" i="30" s="1"/>
  <c r="D433" i="30" a="1"/>
  <c r="D433" i="30" s="1"/>
  <c r="D449" i="30" a="1"/>
  <c r="D449" i="30" s="1"/>
  <c r="D465" i="30" a="1"/>
  <c r="D465" i="30" s="1"/>
  <c r="D481" i="30" a="1"/>
  <c r="D481" i="30" s="1"/>
  <c r="D497" i="30" a="1"/>
  <c r="D497" i="30" s="1"/>
  <c r="D513" i="30" a="1"/>
  <c r="D513" i="30" s="1"/>
  <c r="D529" i="30" a="1"/>
  <c r="D529" i="30" s="1"/>
  <c r="D545" i="30" a="1"/>
  <c r="D545" i="30" s="1"/>
  <c r="D561" i="30" a="1"/>
  <c r="D561" i="30" s="1"/>
  <c r="D577" i="30" a="1"/>
  <c r="D577" i="30" s="1"/>
  <c r="D360" i="30" a="1"/>
  <c r="D360" i="30" s="1"/>
  <c r="D392" i="30" a="1"/>
  <c r="D392" i="30" s="1"/>
  <c r="D36" i="30" a="1"/>
  <c r="D36" i="30" s="1"/>
  <c r="D163" i="30" a="1"/>
  <c r="D163" i="30" s="1"/>
  <c r="D227" i="30" a="1"/>
  <c r="D227" i="30" s="1"/>
  <c r="D291" i="30" a="1"/>
  <c r="D291" i="30" s="1"/>
  <c r="D355" i="30" a="1"/>
  <c r="D355" i="30" s="1"/>
  <c r="D411" i="30" a="1"/>
  <c r="D411" i="30" s="1"/>
  <c r="D428" i="30" a="1"/>
  <c r="D428" i="30" s="1"/>
  <c r="D438" i="30" a="1"/>
  <c r="D438" i="30" s="1"/>
  <c r="D446" i="30" a="1"/>
  <c r="D446" i="30" s="1"/>
  <c r="D454" i="30" a="1"/>
  <c r="D454" i="30" s="1"/>
  <c r="D462" i="30" a="1"/>
  <c r="D462" i="30" s="1"/>
  <c r="D470" i="30" a="1"/>
  <c r="D470" i="30" s="1"/>
  <c r="D478" i="30" a="1"/>
  <c r="D478" i="30" s="1"/>
  <c r="D486" i="30" a="1"/>
  <c r="D486" i="30" s="1"/>
  <c r="D494" i="30" a="1"/>
  <c r="D494" i="30" s="1"/>
  <c r="D502" i="30" a="1"/>
  <c r="D502" i="30" s="1"/>
  <c r="D510" i="30" a="1"/>
  <c r="D510" i="30" s="1"/>
  <c r="D518" i="30" a="1"/>
  <c r="D518" i="30" s="1"/>
  <c r="D526" i="30" a="1"/>
  <c r="D526" i="30" s="1"/>
  <c r="D534" i="30" a="1"/>
  <c r="D534" i="30" s="1"/>
  <c r="D542" i="30" a="1"/>
  <c r="D542" i="30" s="1"/>
  <c r="D550" i="30" a="1"/>
  <c r="D550" i="30" s="1"/>
  <c r="D558" i="30" a="1"/>
  <c r="D558" i="30" s="1"/>
  <c r="D566" i="30" a="1"/>
  <c r="D566" i="30" s="1"/>
  <c r="D574" i="30" a="1"/>
  <c r="D574" i="30" s="1"/>
  <c r="D582" i="30" a="1"/>
  <c r="D582" i="30" s="1"/>
  <c r="D590" i="30" a="1"/>
  <c r="D590" i="30" s="1"/>
  <c r="D598" i="30" a="1"/>
  <c r="D598" i="30" s="1"/>
  <c r="D606" i="30" a="1"/>
  <c r="D606" i="30" s="1"/>
  <c r="D614" i="30" a="1"/>
  <c r="D614" i="30" s="1"/>
  <c r="D622" i="30" a="1"/>
  <c r="D622" i="30" s="1"/>
  <c r="D630" i="30" a="1"/>
  <c r="D630" i="30" s="1"/>
  <c r="D638" i="30" a="1"/>
  <c r="D638" i="30" s="1"/>
  <c r="D646" i="30" a="1"/>
  <c r="D646" i="30" s="1"/>
  <c r="D654" i="30" a="1"/>
  <c r="D654" i="30" s="1"/>
  <c r="D662" i="30" a="1"/>
  <c r="D662" i="30" s="1"/>
  <c r="D670" i="30" a="1"/>
  <c r="D670" i="30" s="1"/>
  <c r="D678" i="30" a="1"/>
  <c r="D678" i="30" s="1"/>
  <c r="D686" i="30" a="1"/>
  <c r="D686" i="30" s="1"/>
  <c r="D694" i="30" a="1"/>
  <c r="D694" i="30" s="1"/>
  <c r="D702" i="30" a="1"/>
  <c r="D702" i="30" s="1"/>
  <c r="D710" i="30" a="1"/>
  <c r="D710" i="30" s="1"/>
  <c r="D718" i="30" a="1"/>
  <c r="D718" i="30" s="1"/>
  <c r="D726" i="30" a="1"/>
  <c r="D726" i="30" s="1"/>
  <c r="D734" i="30" a="1"/>
  <c r="D734" i="30" s="1"/>
  <c r="D742" i="30" a="1"/>
  <c r="D742" i="30" s="1"/>
  <c r="D750" i="30" a="1"/>
  <c r="D750" i="30" s="1"/>
  <c r="D758" i="30" a="1"/>
  <c r="D758" i="30" s="1"/>
  <c r="D766" i="30" a="1"/>
  <c r="D766" i="30" s="1"/>
  <c r="D774" i="30" a="1"/>
  <c r="D774" i="30" s="1"/>
  <c r="D782" i="30" a="1"/>
  <c r="D782" i="30" s="1"/>
  <c r="D790" i="30" a="1"/>
  <c r="D790" i="30" s="1"/>
  <c r="D798" i="30" a="1"/>
  <c r="D798" i="30" s="1"/>
  <c r="D806" i="30" a="1"/>
  <c r="D806" i="30" s="1"/>
  <c r="D814" i="30" a="1"/>
  <c r="D814" i="30" s="1"/>
  <c r="D24" i="30" a="1"/>
  <c r="D24" i="30" s="1"/>
  <c r="D56" i="30" a="1"/>
  <c r="D56" i="30" s="1"/>
  <c r="D88" i="30" a="1"/>
  <c r="D88" i="30" s="1"/>
  <c r="D120" i="30" a="1"/>
  <c r="D120" i="30" s="1"/>
  <c r="D152" i="30" a="1"/>
  <c r="D152" i="30" s="1"/>
  <c r="D173" i="30" a="1"/>
  <c r="D173" i="30" s="1"/>
  <c r="D189" i="30" a="1"/>
  <c r="D189" i="30" s="1"/>
  <c r="D368" i="30" a="1"/>
  <c r="D368" i="30" s="1"/>
  <c r="D400" i="30" a="1"/>
  <c r="D400" i="30" s="1"/>
  <c r="D68" i="30" a="1"/>
  <c r="D68" i="30" s="1"/>
  <c r="D179" i="30" a="1"/>
  <c r="D179" i="30" s="1"/>
  <c r="D243" i="30" a="1"/>
  <c r="D243" i="30" s="1"/>
  <c r="D307" i="30" a="1"/>
  <c r="D307" i="30" s="1"/>
  <c r="D371" i="30" a="1"/>
  <c r="D371" i="30" s="1"/>
  <c r="D418" i="30" a="1"/>
  <c r="D418" i="30" s="1"/>
  <c r="D430" i="30" a="1"/>
  <c r="D430" i="30" s="1"/>
  <c r="D440" i="30" a="1"/>
  <c r="D440" i="30" s="1"/>
  <c r="D448" i="30" a="1"/>
  <c r="D448" i="30" s="1"/>
  <c r="D456" i="30" a="1"/>
  <c r="D456" i="30" s="1"/>
  <c r="D464" i="30" a="1"/>
  <c r="D464" i="30" s="1"/>
  <c r="D472" i="30" a="1"/>
  <c r="D472" i="30" s="1"/>
  <c r="D480" i="30" a="1"/>
  <c r="D480" i="30" s="1"/>
  <c r="D488" i="30" a="1"/>
  <c r="D488" i="30" s="1"/>
  <c r="D496" i="30" a="1"/>
  <c r="D496" i="30" s="1"/>
  <c r="D504" i="30" a="1"/>
  <c r="D504" i="30" s="1"/>
  <c r="D512" i="30" a="1"/>
  <c r="D512" i="30" s="1"/>
  <c r="D520" i="30" a="1"/>
  <c r="D520" i="30" s="1"/>
  <c r="D528" i="30" a="1"/>
  <c r="D528" i="30" s="1"/>
  <c r="D536" i="30" a="1"/>
  <c r="D536" i="30" s="1"/>
  <c r="D544" i="30" a="1"/>
  <c r="D544" i="30" s="1"/>
  <c r="D552" i="30" a="1"/>
  <c r="D552" i="30" s="1"/>
  <c r="D560" i="30" a="1"/>
  <c r="D560" i="30" s="1"/>
  <c r="D568" i="30" a="1"/>
  <c r="D568" i="30" s="1"/>
  <c r="D576" i="30" a="1"/>
  <c r="D576" i="30" s="1"/>
  <c r="D584" i="30" a="1"/>
  <c r="D584" i="30" s="1"/>
  <c r="D592" i="30" a="1"/>
  <c r="D592" i="30" s="1"/>
  <c r="D600" i="30" a="1"/>
  <c r="D600" i="30" s="1"/>
  <c r="D608" i="30" a="1"/>
  <c r="D608" i="30" s="1"/>
  <c r="D616" i="30" a="1"/>
  <c r="D616" i="30" s="1"/>
  <c r="D624" i="30" a="1"/>
  <c r="D624" i="30" s="1"/>
  <c r="D632" i="30" a="1"/>
  <c r="D632" i="30" s="1"/>
  <c r="D640" i="30" a="1"/>
  <c r="D640" i="30" s="1"/>
  <c r="D648" i="30" a="1"/>
  <c r="D648" i="30" s="1"/>
  <c r="D656" i="30" a="1"/>
  <c r="D656" i="30" s="1"/>
  <c r="D664" i="30" a="1"/>
  <c r="D664" i="30" s="1"/>
  <c r="D672" i="30" a="1"/>
  <c r="D672" i="30" s="1"/>
  <c r="D680" i="30" a="1"/>
  <c r="D680" i="30" s="1"/>
  <c r="D688" i="30" a="1"/>
  <c r="D688" i="30" s="1"/>
  <c r="D696" i="30" a="1"/>
  <c r="D696" i="30" s="1"/>
  <c r="D704" i="30" a="1"/>
  <c r="D704" i="30" s="1"/>
  <c r="D712" i="30" a="1"/>
  <c r="D712" i="30" s="1"/>
  <c r="D720" i="30" a="1"/>
  <c r="D720" i="30" s="1"/>
  <c r="D728" i="30" a="1"/>
  <c r="D728" i="30" s="1"/>
  <c r="D736" i="30" a="1"/>
  <c r="D736" i="30" s="1"/>
  <c r="D744" i="30" a="1"/>
  <c r="D744" i="30" s="1"/>
  <c r="D752" i="30" a="1"/>
  <c r="D752" i="30" s="1"/>
  <c r="D760" i="30" a="1"/>
  <c r="D760" i="30" s="1"/>
  <c r="D768" i="30" a="1"/>
  <c r="D768" i="30" s="1"/>
  <c r="D776" i="30" a="1"/>
  <c r="D776" i="30" s="1"/>
  <c r="D784" i="30" a="1"/>
  <c r="D784" i="30" s="1"/>
  <c r="D792" i="30" a="1"/>
  <c r="D792" i="30" s="1"/>
  <c r="D800" i="30" a="1"/>
  <c r="D800" i="30" s="1"/>
  <c r="D808" i="30" a="1"/>
  <c r="D808" i="30" s="1"/>
  <c r="D5" i="30" a="1"/>
  <c r="D5" i="30" s="1"/>
  <c r="D32" i="30" a="1"/>
  <c r="D32" i="30" s="1"/>
  <c r="D64" i="30" a="1"/>
  <c r="D64" i="30" s="1"/>
  <c r="D96" i="30" a="1"/>
  <c r="D96" i="30" s="1"/>
  <c r="D128" i="30" a="1"/>
  <c r="D128" i="30" s="1"/>
  <c r="D160" i="30" a="1"/>
  <c r="D160" i="30" s="1"/>
  <c r="D177" i="30" a="1"/>
  <c r="D177" i="30" s="1"/>
  <c r="D193" i="30" a="1"/>
  <c r="D193" i="30" s="1"/>
  <c r="D209" i="30" a="1"/>
  <c r="D209" i="30" s="1"/>
  <c r="D225" i="30" a="1"/>
  <c r="D225" i="30" s="1"/>
  <c r="D241" i="30" a="1"/>
  <c r="D241" i="30" s="1"/>
  <c r="D257" i="30" a="1"/>
  <c r="D257" i="30" s="1"/>
  <c r="D273" i="30" a="1"/>
  <c r="D273" i="30" s="1"/>
  <c r="D289" i="30" a="1"/>
  <c r="D289" i="30" s="1"/>
  <c r="D305" i="30" a="1"/>
  <c r="D305" i="30" s="1"/>
  <c r="D337" i="30" a="1"/>
  <c r="D337" i="30" s="1"/>
  <c r="D369" i="30" a="1"/>
  <c r="D369" i="30" s="1"/>
  <c r="D401" i="30" a="1"/>
  <c r="D401" i="30" s="1"/>
  <c r="D425" i="30" a="1"/>
  <c r="D425" i="30" s="1"/>
  <c r="D441" i="30" a="1"/>
  <c r="D441" i="30" s="1"/>
  <c r="D457" i="30" a="1"/>
  <c r="D457" i="30" s="1"/>
  <c r="D473" i="30" a="1"/>
  <c r="D473" i="30" s="1"/>
  <c r="D489" i="30" a="1"/>
  <c r="D489" i="30" s="1"/>
  <c r="D505" i="30" a="1"/>
  <c r="D505" i="30" s="1"/>
  <c r="D521" i="30" a="1"/>
  <c r="D521" i="30" s="1"/>
  <c r="D537" i="30" a="1"/>
  <c r="D537" i="30" s="1"/>
  <c r="D553" i="30" a="1"/>
  <c r="D553" i="30" s="1"/>
  <c r="D569" i="30" a="1"/>
  <c r="D569" i="30" s="1"/>
  <c r="D387" i="30" a="1"/>
  <c r="D387" i="30" s="1"/>
  <c r="D450" i="30" a="1"/>
  <c r="D450" i="30" s="1"/>
  <c r="D482" i="30" a="1"/>
  <c r="D482" i="30" s="1"/>
  <c r="D514" i="30" a="1"/>
  <c r="D514" i="30" s="1"/>
  <c r="D546" i="30" a="1"/>
  <c r="D546" i="30" s="1"/>
  <c r="D578" i="30" a="1"/>
  <c r="D578" i="30" s="1"/>
  <c r="D610" i="30" a="1"/>
  <c r="D610" i="30" s="1"/>
  <c r="D642" i="30" a="1"/>
  <c r="D642" i="30" s="1"/>
  <c r="D674" i="30" a="1"/>
  <c r="D674" i="30" s="1"/>
  <c r="D706" i="30" a="1"/>
  <c r="D706" i="30" s="1"/>
  <c r="D738" i="30" a="1"/>
  <c r="D738" i="30" s="1"/>
  <c r="D770" i="30" a="1"/>
  <c r="D770" i="30" s="1"/>
  <c r="D802" i="30" a="1"/>
  <c r="D802" i="30" s="1"/>
  <c r="D72" i="30" a="1"/>
  <c r="D72" i="30" s="1"/>
  <c r="D181" i="30" a="1"/>
  <c r="D181" i="30" s="1"/>
  <c r="D221" i="30" a="1"/>
  <c r="D221" i="30" s="1"/>
  <c r="D253" i="30" a="1"/>
  <c r="D253" i="30" s="1"/>
  <c r="D285" i="30" a="1"/>
  <c r="D285" i="30" s="1"/>
  <c r="D329" i="30" a="1"/>
  <c r="D329" i="30" s="1"/>
  <c r="D393" i="30" a="1"/>
  <c r="D393" i="30" s="1"/>
  <c r="D437" i="30" a="1"/>
  <c r="D437" i="30" s="1"/>
  <c r="D469" i="30" a="1"/>
  <c r="D469" i="30" s="1"/>
  <c r="D501" i="30" a="1"/>
  <c r="D501" i="30" s="1"/>
  <c r="D533" i="30" a="1"/>
  <c r="D533" i="30" s="1"/>
  <c r="D565" i="30" a="1"/>
  <c r="D565" i="30" s="1"/>
  <c r="D589" i="30" a="1"/>
  <c r="D589" i="30" s="1"/>
  <c r="D605" i="30" a="1"/>
  <c r="D605" i="30" s="1"/>
  <c r="D621" i="30" a="1"/>
  <c r="D621" i="30" s="1"/>
  <c r="D637" i="30" a="1"/>
  <c r="D637" i="30" s="1"/>
  <c r="D653" i="30" a="1"/>
  <c r="D653" i="30" s="1"/>
  <c r="D669" i="30" a="1"/>
  <c r="D669" i="30" s="1"/>
  <c r="D685" i="30" a="1"/>
  <c r="D685" i="30" s="1"/>
  <c r="D701" i="30" a="1"/>
  <c r="D701" i="30" s="1"/>
  <c r="D717" i="30" a="1"/>
  <c r="D717" i="30" s="1"/>
  <c r="D733" i="30" a="1"/>
  <c r="D733" i="30" s="1"/>
  <c r="D749" i="30" a="1"/>
  <c r="D749" i="30" s="1"/>
  <c r="D765" i="30" a="1"/>
  <c r="D765" i="30" s="1"/>
  <c r="D781" i="30" a="1"/>
  <c r="D781" i="30" s="1"/>
  <c r="D797" i="30" a="1"/>
  <c r="D797" i="30" s="1"/>
  <c r="D813" i="30" a="1"/>
  <c r="D813" i="30" s="1"/>
  <c r="D333" i="30" a="1"/>
  <c r="D333" i="30" s="1"/>
  <c r="D365" i="30" a="1"/>
  <c r="D365" i="30" s="1"/>
  <c r="D397" i="30" a="1"/>
  <c r="D397" i="30" s="1"/>
  <c r="D423" i="30" a="1"/>
  <c r="D423" i="30" s="1"/>
  <c r="D439" i="30" a="1"/>
  <c r="D439" i="30" s="1"/>
  <c r="D455" i="30" a="1"/>
  <c r="D455" i="30" s="1"/>
  <c r="D471" i="30" a="1"/>
  <c r="D471" i="30" s="1"/>
  <c r="D487" i="30" a="1"/>
  <c r="D487" i="30" s="1"/>
  <c r="D503" i="30" a="1"/>
  <c r="D503" i="30" s="1"/>
  <c r="D519" i="30" a="1"/>
  <c r="D519" i="30" s="1"/>
  <c r="D535" i="30" a="1"/>
  <c r="D535" i="30" s="1"/>
  <c r="D551" i="30" a="1"/>
  <c r="D551" i="30" s="1"/>
  <c r="D567" i="30" a="1"/>
  <c r="D567" i="30" s="1"/>
  <c r="D583" i="30" a="1"/>
  <c r="D583" i="30" s="1"/>
  <c r="D599" i="30" a="1"/>
  <c r="D599" i="30" s="1"/>
  <c r="D615" i="30" a="1"/>
  <c r="D615" i="30" s="1"/>
  <c r="D631" i="30" a="1"/>
  <c r="D631" i="30" s="1"/>
  <c r="D647" i="30" a="1"/>
  <c r="D647" i="30" s="1"/>
  <c r="D663" i="30" a="1"/>
  <c r="D663" i="30" s="1"/>
  <c r="D679" i="30" a="1"/>
  <c r="D679" i="30" s="1"/>
  <c r="D695" i="30" a="1"/>
  <c r="D695" i="30" s="1"/>
  <c r="D711" i="30" a="1"/>
  <c r="D711" i="30" s="1"/>
  <c r="D727" i="30" a="1"/>
  <c r="D727" i="30" s="1"/>
  <c r="D743" i="30" a="1"/>
  <c r="D743" i="30" s="1"/>
  <c r="D759" i="30" a="1"/>
  <c r="D759" i="30" s="1"/>
  <c r="D775" i="30" a="1"/>
  <c r="D775" i="30" s="1"/>
  <c r="D791" i="30" a="1"/>
  <c r="D791" i="30" s="1"/>
  <c r="D807" i="30" a="1"/>
  <c r="D807" i="30" s="1"/>
  <c r="D422" i="30" a="1"/>
  <c r="D422" i="30" s="1"/>
  <c r="D458" i="30" a="1"/>
  <c r="D458" i="30" s="1"/>
  <c r="D490" i="30" a="1"/>
  <c r="D490" i="30" s="1"/>
  <c r="D522" i="30" a="1"/>
  <c r="D522" i="30" s="1"/>
  <c r="D554" i="30" a="1"/>
  <c r="D554" i="30" s="1"/>
  <c r="D586" i="30" a="1"/>
  <c r="D586" i="30" s="1"/>
  <c r="D618" i="30" a="1"/>
  <c r="D618" i="30" s="1"/>
  <c r="D650" i="30" a="1"/>
  <c r="D650" i="30" s="1"/>
  <c r="D682" i="30" a="1"/>
  <c r="D682" i="30" s="1"/>
  <c r="D714" i="30" a="1"/>
  <c r="D714" i="30" s="1"/>
  <c r="D746" i="30" a="1"/>
  <c r="D746" i="30" s="1"/>
  <c r="D778" i="30" a="1"/>
  <c r="D778" i="30" s="1"/>
  <c r="D810" i="30" a="1"/>
  <c r="D810" i="30" s="1"/>
  <c r="D104" i="30" a="1"/>
  <c r="D104" i="30" s="1"/>
  <c r="D197" i="30" a="1"/>
  <c r="D197" i="30" s="1"/>
  <c r="D229" i="30" a="1"/>
  <c r="D229" i="30" s="1"/>
  <c r="D261" i="30" a="1"/>
  <c r="D261" i="30" s="1"/>
  <c r="D293" i="30" a="1"/>
  <c r="D293" i="30" s="1"/>
  <c r="D345" i="30" a="1"/>
  <c r="D345" i="30" s="1"/>
  <c r="D409" i="30" a="1"/>
  <c r="D409" i="30" s="1"/>
  <c r="D445" i="30" a="1"/>
  <c r="D445" i="30" s="1"/>
  <c r="D477" i="30" a="1"/>
  <c r="D477" i="30" s="1"/>
  <c r="D509" i="30" a="1"/>
  <c r="D509" i="30" s="1"/>
  <c r="D541" i="30" a="1"/>
  <c r="D541" i="30" s="1"/>
  <c r="D573" i="30" a="1"/>
  <c r="D573" i="30" s="1"/>
  <c r="D593" i="30" a="1"/>
  <c r="D593" i="30" s="1"/>
  <c r="D609" i="30" a="1"/>
  <c r="D609" i="30" s="1"/>
  <c r="D625" i="30" a="1"/>
  <c r="D625" i="30" s="1"/>
  <c r="D641" i="30" a="1"/>
  <c r="D641" i="30" s="1"/>
  <c r="D657" i="30" a="1"/>
  <c r="D657" i="30" s="1"/>
  <c r="D673" i="30" a="1"/>
  <c r="D673" i="30" s="1"/>
  <c r="D689" i="30" a="1"/>
  <c r="D689" i="30" s="1"/>
  <c r="D705" i="30" a="1"/>
  <c r="D705" i="30" s="1"/>
  <c r="D721" i="30" a="1"/>
  <c r="D721" i="30" s="1"/>
  <c r="D737" i="30" a="1"/>
  <c r="D737" i="30" s="1"/>
  <c r="D753" i="30" a="1"/>
  <c r="D753" i="30" s="1"/>
  <c r="D769" i="30" a="1"/>
  <c r="D769" i="30" s="1"/>
  <c r="D785" i="30" a="1"/>
  <c r="D785" i="30" s="1"/>
  <c r="D801" i="30" a="1"/>
  <c r="D801" i="30" s="1"/>
  <c r="D309" i="30" a="1"/>
  <c r="D309" i="30" s="1"/>
  <c r="D341" i="30" a="1"/>
  <c r="D341" i="30" s="1"/>
  <c r="D373" i="30" a="1"/>
  <c r="D373" i="30" s="1"/>
  <c r="D405" i="30" a="1"/>
  <c r="D405" i="30" s="1"/>
  <c r="D427" i="30" a="1"/>
  <c r="D427" i="30" s="1"/>
  <c r="D443" i="30" a="1"/>
  <c r="D443" i="30" s="1"/>
  <c r="D459" i="30" a="1"/>
  <c r="D459" i="30" s="1"/>
  <c r="D475" i="30" a="1"/>
  <c r="D475" i="30" s="1"/>
  <c r="D491" i="30" a="1"/>
  <c r="D491" i="30" s="1"/>
  <c r="D507" i="30" a="1"/>
  <c r="D507" i="30" s="1"/>
  <c r="D523" i="30" a="1"/>
  <c r="D523" i="30" s="1"/>
  <c r="D539" i="30" a="1"/>
  <c r="D539" i="30" s="1"/>
  <c r="D555" i="30" a="1"/>
  <c r="D555" i="30" s="1"/>
  <c r="D571" i="30" a="1"/>
  <c r="D571" i="30" s="1"/>
  <c r="D587" i="30" a="1"/>
  <c r="D587" i="30" s="1"/>
  <c r="D603" i="30" a="1"/>
  <c r="D603" i="30" s="1"/>
  <c r="D619" i="30" a="1"/>
  <c r="D619" i="30" s="1"/>
  <c r="D635" i="30" a="1"/>
  <c r="D635" i="30" s="1"/>
  <c r="D651" i="30" a="1"/>
  <c r="D651" i="30" s="1"/>
  <c r="D667" i="30" a="1"/>
  <c r="D667" i="30" s="1"/>
  <c r="D683" i="30" a="1"/>
  <c r="D683" i="30" s="1"/>
  <c r="D699" i="30" a="1"/>
  <c r="D699" i="30" s="1"/>
  <c r="D715" i="30" a="1"/>
  <c r="D715" i="30" s="1"/>
  <c r="D731" i="30" a="1"/>
  <c r="D731" i="30" s="1"/>
  <c r="D747" i="30" a="1"/>
  <c r="D747" i="30" s="1"/>
  <c r="D763" i="30" a="1"/>
  <c r="D763" i="30" s="1"/>
  <c r="D779" i="30" a="1"/>
  <c r="D779" i="30" s="1"/>
  <c r="D795" i="30" a="1"/>
  <c r="D795" i="30" s="1"/>
  <c r="D811" i="30" a="1"/>
  <c r="D811" i="30" s="1"/>
  <c r="D442" i="30" a="1"/>
  <c r="D442" i="30" s="1"/>
  <c r="D506" i="30" a="1"/>
  <c r="D506" i="30" s="1"/>
  <c r="D538" i="30" a="1"/>
  <c r="D538" i="30" s="1"/>
  <c r="D602" i="30" a="1"/>
  <c r="D602" i="30" s="1"/>
  <c r="D666" i="30" a="1"/>
  <c r="D666" i="30" s="1"/>
  <c r="D730" i="30" a="1"/>
  <c r="D730" i="30" s="1"/>
  <c r="D794" i="30" a="1"/>
  <c r="D794" i="30" s="1"/>
  <c r="D165" i="30" a="1"/>
  <c r="D165" i="30" s="1"/>
  <c r="D245" i="30" a="1"/>
  <c r="D245" i="30" s="1"/>
  <c r="D313" i="30" a="1"/>
  <c r="D313" i="30" s="1"/>
  <c r="D429" i="30" a="1"/>
  <c r="D429" i="30" s="1"/>
  <c r="D493" i="30" a="1"/>
  <c r="D493" i="30" s="1"/>
  <c r="D585" i="30" a="1"/>
  <c r="D585" i="30" s="1"/>
  <c r="D601" i="30" a="1"/>
  <c r="D601" i="30" s="1"/>
  <c r="D633" i="30" a="1"/>
  <c r="D633" i="30" s="1"/>
  <c r="D665" i="30" a="1"/>
  <c r="D665" i="30" s="1"/>
  <c r="D713" i="30" a="1"/>
  <c r="D713" i="30" s="1"/>
  <c r="D729" i="30" a="1"/>
  <c r="D729" i="30" s="1"/>
  <c r="D761" i="30" a="1"/>
  <c r="D761" i="30" s="1"/>
  <c r="D434" i="30" a="1"/>
  <c r="D434" i="30" s="1"/>
  <c r="D466" i="30" a="1"/>
  <c r="D466" i="30" s="1"/>
  <c r="D498" i="30" a="1"/>
  <c r="D498" i="30" s="1"/>
  <c r="D530" i="30" a="1"/>
  <c r="D530" i="30" s="1"/>
  <c r="D562" i="30" a="1"/>
  <c r="D562" i="30" s="1"/>
  <c r="D594" i="30" a="1"/>
  <c r="D594" i="30" s="1"/>
  <c r="D626" i="30" a="1"/>
  <c r="D626" i="30" s="1"/>
  <c r="D658" i="30" a="1"/>
  <c r="D658" i="30" s="1"/>
  <c r="D690" i="30" a="1"/>
  <c r="D690" i="30" s="1"/>
  <c r="D722" i="30" a="1"/>
  <c r="D722" i="30" s="1"/>
  <c r="D754" i="30" a="1"/>
  <c r="D754" i="30" s="1"/>
  <c r="D786" i="30" a="1"/>
  <c r="D786" i="30" s="1"/>
  <c r="D8" i="30" a="1"/>
  <c r="D8" i="30" s="1"/>
  <c r="D136" i="30" a="1"/>
  <c r="D136" i="30" s="1"/>
  <c r="D205" i="30" a="1"/>
  <c r="D205" i="30" s="1"/>
  <c r="D237" i="30" a="1"/>
  <c r="D237" i="30" s="1"/>
  <c r="D269" i="30" a="1"/>
  <c r="D269" i="30" s="1"/>
  <c r="D301" i="30" a="1"/>
  <c r="D301" i="30" s="1"/>
  <c r="D361" i="30" a="1"/>
  <c r="D361" i="30" s="1"/>
  <c r="D421" i="30" a="1"/>
  <c r="D421" i="30" s="1"/>
  <c r="D453" i="30" a="1"/>
  <c r="D453" i="30" s="1"/>
  <c r="D485" i="30" a="1"/>
  <c r="D485" i="30" s="1"/>
  <c r="D517" i="30" a="1"/>
  <c r="D517" i="30" s="1"/>
  <c r="D549" i="30" a="1"/>
  <c r="D549" i="30" s="1"/>
  <c r="D581" i="30" a="1"/>
  <c r="D581" i="30" s="1"/>
  <c r="D597" i="30" a="1"/>
  <c r="D597" i="30" s="1"/>
  <c r="D613" i="30" a="1"/>
  <c r="D613" i="30" s="1"/>
  <c r="D629" i="30" a="1"/>
  <c r="D629" i="30" s="1"/>
  <c r="D645" i="30" a="1"/>
  <c r="D645" i="30" s="1"/>
  <c r="D661" i="30" a="1"/>
  <c r="D661" i="30" s="1"/>
  <c r="D677" i="30" a="1"/>
  <c r="D677" i="30" s="1"/>
  <c r="D693" i="30" a="1"/>
  <c r="D693" i="30" s="1"/>
  <c r="D709" i="30" a="1"/>
  <c r="D709" i="30" s="1"/>
  <c r="D725" i="30" a="1"/>
  <c r="D725" i="30" s="1"/>
  <c r="D741" i="30" a="1"/>
  <c r="D741" i="30" s="1"/>
  <c r="D757" i="30" a="1"/>
  <c r="D757" i="30" s="1"/>
  <c r="D773" i="30" a="1"/>
  <c r="D773" i="30" s="1"/>
  <c r="D789" i="30" a="1"/>
  <c r="D789" i="30" s="1"/>
  <c r="D805" i="30" a="1"/>
  <c r="D805" i="30" s="1"/>
  <c r="D317" i="30" a="1"/>
  <c r="D317" i="30" s="1"/>
  <c r="D349" i="30" a="1"/>
  <c r="D349" i="30" s="1"/>
  <c r="D381" i="30" a="1"/>
  <c r="D381" i="30" s="1"/>
  <c r="D413" i="30" a="1"/>
  <c r="D413" i="30" s="1"/>
  <c r="D431" i="30" a="1"/>
  <c r="D431" i="30" s="1"/>
  <c r="D447" i="30" a="1"/>
  <c r="D447" i="30" s="1"/>
  <c r="D463" i="30" a="1"/>
  <c r="D463" i="30" s="1"/>
  <c r="D479" i="30" a="1"/>
  <c r="D479" i="30" s="1"/>
  <c r="D495" i="30" a="1"/>
  <c r="D495" i="30" s="1"/>
  <c r="D511" i="30" a="1"/>
  <c r="D511" i="30" s="1"/>
  <c r="D527" i="30" a="1"/>
  <c r="D527" i="30" s="1"/>
  <c r="D543" i="30" a="1"/>
  <c r="D543" i="30" s="1"/>
  <c r="D559" i="30" a="1"/>
  <c r="D559" i="30" s="1"/>
  <c r="D575" i="30" a="1"/>
  <c r="D575" i="30" s="1"/>
  <c r="D591" i="30" a="1"/>
  <c r="D591" i="30" s="1"/>
  <c r="D607" i="30" a="1"/>
  <c r="D607" i="30" s="1"/>
  <c r="D623" i="30" a="1"/>
  <c r="D623" i="30" s="1"/>
  <c r="D639" i="30" a="1"/>
  <c r="D639" i="30" s="1"/>
  <c r="D655" i="30" a="1"/>
  <c r="D655" i="30" s="1"/>
  <c r="D671" i="30" a="1"/>
  <c r="D671" i="30" s="1"/>
  <c r="D687" i="30" a="1"/>
  <c r="D687" i="30" s="1"/>
  <c r="D703" i="30" a="1"/>
  <c r="D703" i="30" s="1"/>
  <c r="D719" i="30" a="1"/>
  <c r="D719" i="30" s="1"/>
  <c r="D735" i="30" a="1"/>
  <c r="D735" i="30" s="1"/>
  <c r="D751" i="30" a="1"/>
  <c r="D751" i="30" s="1"/>
  <c r="D767" i="30" a="1"/>
  <c r="D767" i="30" s="1"/>
  <c r="D783" i="30" a="1"/>
  <c r="D783" i="30" s="1"/>
  <c r="D799" i="30" a="1"/>
  <c r="D799" i="30" s="1"/>
  <c r="D815" i="30" a="1"/>
  <c r="D815" i="30" s="1"/>
  <c r="D474" i="30" a="1"/>
  <c r="D474" i="30" s="1"/>
  <c r="D570" i="30" a="1"/>
  <c r="D570" i="30" s="1"/>
  <c r="D634" i="30" a="1"/>
  <c r="D634" i="30" s="1"/>
  <c r="D698" i="30" a="1"/>
  <c r="D698" i="30" s="1"/>
  <c r="D762" i="30" a="1"/>
  <c r="D762" i="30" s="1"/>
  <c r="D40" i="30" a="1"/>
  <c r="D40" i="30" s="1"/>
  <c r="D213" i="30" a="1"/>
  <c r="D213" i="30" s="1"/>
  <c r="D277" i="30" a="1"/>
  <c r="D277" i="30" s="1"/>
  <c r="D377" i="30" a="1"/>
  <c r="D377" i="30" s="1"/>
  <c r="D461" i="30" a="1"/>
  <c r="D461" i="30" s="1"/>
  <c r="D525" i="30" a="1"/>
  <c r="D525" i="30" s="1"/>
  <c r="D557" i="30" a="1"/>
  <c r="D557" i="30" s="1"/>
  <c r="D617" i="30" a="1"/>
  <c r="D617" i="30" s="1"/>
  <c r="D649" i="30" a="1"/>
  <c r="D649" i="30" s="1"/>
  <c r="D681" i="30" a="1"/>
  <c r="D681" i="30" s="1"/>
  <c r="D697" i="30" a="1"/>
  <c r="D697" i="30" s="1"/>
  <c r="D745" i="30" a="1"/>
  <c r="D745" i="30" s="1"/>
  <c r="D777" i="30" a="1"/>
  <c r="D777" i="30" s="1"/>
  <c r="D357" i="30" a="1"/>
  <c r="D357" i="30" s="1"/>
  <c r="D451" i="30" a="1"/>
  <c r="D451" i="30" s="1"/>
  <c r="D515" i="30" a="1"/>
  <c r="D515" i="30" s="1"/>
  <c r="D579" i="30" a="1"/>
  <c r="D579" i="30" s="1"/>
  <c r="D643" i="30" a="1"/>
  <c r="D643" i="30" s="1"/>
  <c r="D707" i="30" a="1"/>
  <c r="D707" i="30" s="1"/>
  <c r="D771" i="30" a="1"/>
  <c r="D771" i="30" s="1"/>
  <c r="D325" i="30" a="1"/>
  <c r="D325" i="30" s="1"/>
  <c r="D563" i="30" a="1"/>
  <c r="D563" i="30" s="1"/>
  <c r="D793" i="30" a="1"/>
  <c r="D793" i="30" s="1"/>
  <c r="D389" i="30" a="1"/>
  <c r="D389" i="30" s="1"/>
  <c r="D467" i="30" a="1"/>
  <c r="D467" i="30" s="1"/>
  <c r="D531" i="30" a="1"/>
  <c r="D531" i="30" s="1"/>
  <c r="D595" i="30" a="1"/>
  <c r="D595" i="30" s="1"/>
  <c r="D659" i="30" a="1"/>
  <c r="D659" i="30" s="1"/>
  <c r="D723" i="30" a="1"/>
  <c r="D723" i="30" s="1"/>
  <c r="D787" i="30" a="1"/>
  <c r="D787" i="30" s="1"/>
  <c r="D435" i="30" a="1"/>
  <c r="D435" i="30" s="1"/>
  <c r="D627" i="30" a="1"/>
  <c r="D627" i="30" s="1"/>
  <c r="AD2" i="30"/>
  <c r="E2" i="30" s="1"/>
  <c r="D809" i="30" a="1"/>
  <c r="D809" i="30" s="1"/>
  <c r="D419" i="30" a="1"/>
  <c r="D419" i="30" s="1"/>
  <c r="D483" i="30" a="1"/>
  <c r="D483" i="30" s="1"/>
  <c r="D547" i="30" a="1"/>
  <c r="D547" i="30" s="1"/>
  <c r="D611" i="30" a="1"/>
  <c r="D611" i="30" s="1"/>
  <c r="D675" i="30" a="1"/>
  <c r="D675" i="30" s="1"/>
  <c r="D739" i="30" a="1"/>
  <c r="D739" i="30" s="1"/>
  <c r="D803" i="30" a="1"/>
  <c r="D803" i="30" s="1"/>
  <c r="D499" i="30" a="1"/>
  <c r="D499" i="30" s="1"/>
  <c r="D691" i="30" a="1"/>
  <c r="D691" i="30" s="1"/>
  <c r="D755" i="30" a="1"/>
  <c r="D755" i="30" s="1"/>
  <c r="J499" i="30" l="1"/>
  <c r="I499" i="30"/>
  <c r="P499" i="30"/>
  <c r="N499" i="30"/>
  <c r="Q499" i="30"/>
  <c r="K499" i="30"/>
  <c r="G499" i="30"/>
  <c r="H499" i="30"/>
  <c r="E499" i="30"/>
  <c r="L499" i="30"/>
  <c r="M499" i="30"/>
  <c r="F499" i="30"/>
  <c r="O499" i="30"/>
  <c r="L531" i="30"/>
  <c r="M531" i="30"/>
  <c r="G531" i="30"/>
  <c r="P531" i="30"/>
  <c r="F531" i="30"/>
  <c r="O531" i="30"/>
  <c r="K531" i="30"/>
  <c r="J531" i="30"/>
  <c r="Q531" i="30"/>
  <c r="I531" i="30"/>
  <c r="H531" i="30"/>
  <c r="E531" i="30"/>
  <c r="N531" i="30"/>
  <c r="E803" i="30"/>
  <c r="H803" i="30"/>
  <c r="O803" i="30"/>
  <c r="N803" i="30"/>
  <c r="I803" i="30"/>
  <c r="L803" i="30"/>
  <c r="J803" i="30"/>
  <c r="M803" i="30"/>
  <c r="P803" i="30"/>
  <c r="K803" i="30"/>
  <c r="Q803" i="30"/>
  <c r="G803" i="30"/>
  <c r="F803" i="30"/>
  <c r="N723" i="30"/>
  <c r="M723" i="30"/>
  <c r="H723" i="30"/>
  <c r="G723" i="30"/>
  <c r="L723" i="30"/>
  <c r="P723" i="30"/>
  <c r="F723" i="30"/>
  <c r="O723" i="30"/>
  <c r="K723" i="30"/>
  <c r="I723" i="30"/>
  <c r="Q723" i="30"/>
  <c r="E723" i="30"/>
  <c r="J723" i="30"/>
  <c r="K325" i="30"/>
  <c r="P325" i="30"/>
  <c r="Q325" i="30"/>
  <c r="O325" i="30"/>
  <c r="E325" i="30"/>
  <c r="J325" i="30"/>
  <c r="F325" i="30"/>
  <c r="I325" i="30"/>
  <c r="H325" i="30"/>
  <c r="M325" i="30"/>
  <c r="L325" i="30"/>
  <c r="G325" i="30"/>
  <c r="N325" i="30"/>
  <c r="F777" i="30"/>
  <c r="M777" i="30"/>
  <c r="Q777" i="30"/>
  <c r="G777" i="30"/>
  <c r="J777" i="30"/>
  <c r="H777" i="30"/>
  <c r="L777" i="30"/>
  <c r="K777" i="30"/>
  <c r="N777" i="30"/>
  <c r="P777" i="30"/>
  <c r="I777" i="30"/>
  <c r="O777" i="30"/>
  <c r="E777" i="30"/>
  <c r="I461" i="30"/>
  <c r="J461" i="30"/>
  <c r="G461" i="30"/>
  <c r="H461" i="30"/>
  <c r="Q461" i="30"/>
  <c r="N461" i="30"/>
  <c r="O461" i="30"/>
  <c r="F461" i="30"/>
  <c r="L461" i="30"/>
  <c r="E461" i="30"/>
  <c r="P461" i="30"/>
  <c r="M461" i="30"/>
  <c r="K461" i="30"/>
  <c r="I570" i="30"/>
  <c r="F570" i="30"/>
  <c r="P570" i="30"/>
  <c r="M570" i="30"/>
  <c r="J570" i="30"/>
  <c r="K570" i="30"/>
  <c r="Q570" i="30"/>
  <c r="G570" i="30"/>
  <c r="H570" i="30"/>
  <c r="N570" i="30"/>
  <c r="E570" i="30"/>
  <c r="L570" i="30"/>
  <c r="O570" i="30"/>
  <c r="G719" i="30"/>
  <c r="H719" i="30"/>
  <c r="K719" i="30"/>
  <c r="N719" i="30"/>
  <c r="P719" i="30"/>
  <c r="O719" i="30"/>
  <c r="E719" i="30"/>
  <c r="F719" i="30"/>
  <c r="M719" i="30"/>
  <c r="L719" i="30"/>
  <c r="J719" i="30"/>
  <c r="Q719" i="30"/>
  <c r="I719" i="30"/>
  <c r="K591" i="30"/>
  <c r="J591" i="30"/>
  <c r="M591" i="30"/>
  <c r="P591" i="30"/>
  <c r="N591" i="30"/>
  <c r="E591" i="30"/>
  <c r="G591" i="30"/>
  <c r="H591" i="30"/>
  <c r="I591" i="30"/>
  <c r="O591" i="30"/>
  <c r="L591" i="30"/>
  <c r="F591" i="30"/>
  <c r="Q591" i="30"/>
  <c r="G463" i="30"/>
  <c r="H463" i="30"/>
  <c r="E463" i="30"/>
  <c r="N463" i="30"/>
  <c r="L463" i="30"/>
  <c r="O463" i="30"/>
  <c r="P463" i="30"/>
  <c r="F463" i="30"/>
  <c r="I463" i="30"/>
  <c r="K463" i="30"/>
  <c r="Q463" i="30"/>
  <c r="M463" i="30"/>
  <c r="J463" i="30"/>
  <c r="F789" i="30"/>
  <c r="Q789" i="30"/>
  <c r="H789" i="30"/>
  <c r="O789" i="30"/>
  <c r="L789" i="30"/>
  <c r="J789" i="30"/>
  <c r="E789" i="30"/>
  <c r="K789" i="30"/>
  <c r="P789" i="30"/>
  <c r="N789" i="30"/>
  <c r="I789" i="30"/>
  <c r="M789" i="30"/>
  <c r="G789" i="30"/>
  <c r="J755" i="30"/>
  <c r="I755" i="30"/>
  <c r="E755" i="30"/>
  <c r="N755" i="30"/>
  <c r="Q755" i="30"/>
  <c r="K755" i="30"/>
  <c r="G755" i="30"/>
  <c r="H755" i="30"/>
  <c r="L755" i="30"/>
  <c r="M755" i="30"/>
  <c r="F755" i="30"/>
  <c r="O755" i="30"/>
  <c r="P755" i="30"/>
  <c r="F739" i="30"/>
  <c r="O739" i="30"/>
  <c r="K739" i="30"/>
  <c r="I739" i="30"/>
  <c r="J739" i="30"/>
  <c r="Q739" i="30"/>
  <c r="E739" i="30"/>
  <c r="N739" i="30"/>
  <c r="M739" i="30"/>
  <c r="H739" i="30"/>
  <c r="G739" i="30"/>
  <c r="L739" i="30"/>
  <c r="P739" i="30"/>
  <c r="G483" i="30"/>
  <c r="H483" i="30"/>
  <c r="E483" i="30"/>
  <c r="F483" i="30"/>
  <c r="O483" i="30"/>
  <c r="L483" i="30"/>
  <c r="M483" i="30"/>
  <c r="J483" i="30"/>
  <c r="I483" i="30"/>
  <c r="P483" i="30"/>
  <c r="N483" i="30"/>
  <c r="Q483" i="30"/>
  <c r="K483" i="30"/>
  <c r="N627" i="30"/>
  <c r="M627" i="30"/>
  <c r="H627" i="30"/>
  <c r="G627" i="30"/>
  <c r="L627" i="30"/>
  <c r="P627" i="30"/>
  <c r="F627" i="30"/>
  <c r="O627" i="30"/>
  <c r="K627" i="30"/>
  <c r="I627" i="30"/>
  <c r="E627" i="30"/>
  <c r="J627" i="30"/>
  <c r="Q627" i="30"/>
  <c r="N659" i="30"/>
  <c r="M659" i="30"/>
  <c r="K659" i="30"/>
  <c r="G659" i="30"/>
  <c r="H659" i="30"/>
  <c r="L659" i="30"/>
  <c r="F659" i="30"/>
  <c r="O659" i="30"/>
  <c r="P659" i="30"/>
  <c r="E659" i="30"/>
  <c r="J659" i="30"/>
  <c r="Q659" i="30"/>
  <c r="I659" i="30"/>
  <c r="K389" i="30"/>
  <c r="P389" i="30"/>
  <c r="Q389" i="30"/>
  <c r="O389" i="30"/>
  <c r="E389" i="30"/>
  <c r="J389" i="30"/>
  <c r="F389" i="30"/>
  <c r="I389" i="30"/>
  <c r="H389" i="30"/>
  <c r="L389" i="30"/>
  <c r="G389" i="30"/>
  <c r="N389" i="30"/>
  <c r="M389" i="30"/>
  <c r="N771" i="30"/>
  <c r="Q771" i="30"/>
  <c r="L771" i="30"/>
  <c r="G771" i="30"/>
  <c r="H771" i="30"/>
  <c r="K771" i="30"/>
  <c r="F771" i="30"/>
  <c r="O771" i="30"/>
  <c r="P771" i="30"/>
  <c r="M771" i="30"/>
  <c r="E771" i="30"/>
  <c r="J771" i="30"/>
  <c r="I771" i="30"/>
  <c r="G515" i="30"/>
  <c r="H515" i="30"/>
  <c r="E515" i="30"/>
  <c r="F515" i="30"/>
  <c r="O515" i="30"/>
  <c r="L515" i="30"/>
  <c r="M515" i="30"/>
  <c r="J515" i="30"/>
  <c r="I515" i="30"/>
  <c r="P515" i="30"/>
  <c r="N515" i="30"/>
  <c r="Q515" i="30"/>
  <c r="K515" i="30"/>
  <c r="I745" i="30"/>
  <c r="N745" i="30"/>
  <c r="J745" i="30"/>
  <c r="H745" i="30"/>
  <c r="Q745" i="30"/>
  <c r="M745" i="30"/>
  <c r="K745" i="30"/>
  <c r="L745" i="30"/>
  <c r="G745" i="30"/>
  <c r="O745" i="30"/>
  <c r="F745" i="30"/>
  <c r="E745" i="30"/>
  <c r="P745" i="30"/>
  <c r="L617" i="30"/>
  <c r="G617" i="30"/>
  <c r="F617" i="30"/>
  <c r="P617" i="30"/>
  <c r="J617" i="30"/>
  <c r="N617" i="30"/>
  <c r="I617" i="30"/>
  <c r="E617" i="30"/>
  <c r="M617" i="30"/>
  <c r="Q617" i="30"/>
  <c r="K617" i="30"/>
  <c r="O617" i="30"/>
  <c r="H617" i="30"/>
  <c r="F377" i="30"/>
  <c r="I377" i="30"/>
  <c r="L377" i="30"/>
  <c r="G377" i="30"/>
  <c r="N377" i="30"/>
  <c r="M377" i="30"/>
  <c r="P377" i="30"/>
  <c r="E377" i="30"/>
  <c r="K377" i="30"/>
  <c r="Q377" i="30"/>
  <c r="O377" i="30"/>
  <c r="J377" i="30"/>
  <c r="H377" i="30"/>
  <c r="I762" i="30"/>
  <c r="F762" i="30"/>
  <c r="O762" i="30"/>
  <c r="M762" i="30"/>
  <c r="N762" i="30"/>
  <c r="H762" i="30"/>
  <c r="Q762" i="30"/>
  <c r="G762" i="30"/>
  <c r="P762" i="30"/>
  <c r="J762" i="30"/>
  <c r="E762" i="30"/>
  <c r="L762" i="30"/>
  <c r="K762" i="30"/>
  <c r="I474" i="30"/>
  <c r="F474" i="30"/>
  <c r="O474" i="30"/>
  <c r="M474" i="30"/>
  <c r="N474" i="30"/>
  <c r="H474" i="30"/>
  <c r="Q474" i="30"/>
  <c r="G474" i="30"/>
  <c r="P474" i="30"/>
  <c r="L474" i="30"/>
  <c r="K474" i="30"/>
  <c r="J474" i="30"/>
  <c r="E474" i="30"/>
  <c r="J767" i="30"/>
  <c r="I767" i="30"/>
  <c r="M767" i="30"/>
  <c r="F767" i="30"/>
  <c r="Q767" i="30"/>
  <c r="H767" i="30"/>
  <c r="N767" i="30"/>
  <c r="L767" i="30"/>
  <c r="E767" i="30"/>
  <c r="G767" i="30"/>
  <c r="K767" i="30"/>
  <c r="P767" i="30"/>
  <c r="O767" i="30"/>
  <c r="J703" i="30"/>
  <c r="M703" i="30"/>
  <c r="E703" i="30"/>
  <c r="G703" i="30"/>
  <c r="P703" i="30"/>
  <c r="O703" i="30"/>
  <c r="L703" i="30"/>
  <c r="F703" i="30"/>
  <c r="Q703" i="30"/>
  <c r="K703" i="30"/>
  <c r="I703" i="30"/>
  <c r="N703" i="30"/>
  <c r="H703" i="30"/>
  <c r="J639" i="30"/>
  <c r="M639" i="30"/>
  <c r="E639" i="30"/>
  <c r="F639" i="30"/>
  <c r="Q639" i="30"/>
  <c r="K639" i="30"/>
  <c r="N639" i="30"/>
  <c r="H639" i="30"/>
  <c r="I639" i="30"/>
  <c r="G639" i="30"/>
  <c r="P639" i="30"/>
  <c r="O639" i="30"/>
  <c r="L639" i="30"/>
  <c r="L575" i="30"/>
  <c r="I575" i="30"/>
  <c r="G575" i="30"/>
  <c r="K575" i="30"/>
  <c r="N575" i="30"/>
  <c r="E575" i="30"/>
  <c r="O575" i="30"/>
  <c r="H575" i="30"/>
  <c r="F575" i="30"/>
  <c r="M575" i="30"/>
  <c r="P575" i="30"/>
  <c r="J575" i="30"/>
  <c r="Q575" i="30"/>
  <c r="J511" i="30"/>
  <c r="I511" i="30"/>
  <c r="P511" i="30"/>
  <c r="F511" i="30"/>
  <c r="Q511" i="30"/>
  <c r="E511" i="30"/>
  <c r="N511" i="30"/>
  <c r="H511" i="30"/>
  <c r="M511" i="30"/>
  <c r="G511" i="30"/>
  <c r="L511" i="30"/>
  <c r="O511" i="30"/>
  <c r="K511" i="30"/>
  <c r="I447" i="30"/>
  <c r="J447" i="30"/>
  <c r="O447" i="30"/>
  <c r="Q447" i="30"/>
  <c r="K447" i="30"/>
  <c r="L447" i="30"/>
  <c r="H447" i="30"/>
  <c r="E447" i="30"/>
  <c r="N447" i="30"/>
  <c r="P447" i="30"/>
  <c r="M447" i="30"/>
  <c r="G447" i="30"/>
  <c r="F447" i="30"/>
  <c r="K349" i="30"/>
  <c r="P349" i="30"/>
  <c r="Q349" i="30"/>
  <c r="G349" i="30"/>
  <c r="E349" i="30"/>
  <c r="H349" i="30"/>
  <c r="O349" i="30"/>
  <c r="I349" i="30"/>
  <c r="L349" i="30"/>
  <c r="N349" i="30"/>
  <c r="M349" i="30"/>
  <c r="J349" i="30"/>
  <c r="F349" i="30"/>
  <c r="L773" i="30"/>
  <c r="K773" i="30"/>
  <c r="F773" i="30"/>
  <c r="I773" i="30"/>
  <c r="G773" i="30"/>
  <c r="Q773" i="30"/>
  <c r="N773" i="30"/>
  <c r="E773" i="30"/>
  <c r="H773" i="30"/>
  <c r="M773" i="30"/>
  <c r="P773" i="30"/>
  <c r="O773" i="30"/>
  <c r="J773" i="30"/>
  <c r="L709" i="30"/>
  <c r="O709" i="30"/>
  <c r="K709" i="30"/>
  <c r="H709" i="30"/>
  <c r="F709" i="30"/>
  <c r="E709" i="30"/>
  <c r="P709" i="30"/>
  <c r="N709" i="30"/>
  <c r="G709" i="30"/>
  <c r="J709" i="30"/>
  <c r="I709" i="30"/>
  <c r="Q709" i="30"/>
  <c r="M709" i="30"/>
  <c r="L645" i="30"/>
  <c r="O645" i="30"/>
  <c r="K645" i="30"/>
  <c r="I645" i="30"/>
  <c r="M645" i="30"/>
  <c r="Q645" i="30"/>
  <c r="J645" i="30"/>
  <c r="P645" i="30"/>
  <c r="G645" i="30"/>
  <c r="F645" i="30"/>
  <c r="N645" i="30"/>
  <c r="H645" i="30"/>
  <c r="E645" i="30"/>
  <c r="J581" i="30"/>
  <c r="G581" i="30"/>
  <c r="P581" i="30"/>
  <c r="F581" i="30"/>
  <c r="K581" i="30"/>
  <c r="Q581" i="30"/>
  <c r="N581" i="30"/>
  <c r="H581" i="30"/>
  <c r="O581" i="30"/>
  <c r="M581" i="30"/>
  <c r="L581" i="30"/>
  <c r="I581" i="30"/>
  <c r="E581" i="30"/>
  <c r="O453" i="30"/>
  <c r="E453" i="30"/>
  <c r="J453" i="30"/>
  <c r="F453" i="30"/>
  <c r="I453" i="30"/>
  <c r="L453" i="30"/>
  <c r="K453" i="30"/>
  <c r="Q453" i="30"/>
  <c r="N453" i="30"/>
  <c r="P453" i="30"/>
  <c r="H453" i="30"/>
  <c r="G453" i="30"/>
  <c r="M453" i="30"/>
  <c r="I269" i="30"/>
  <c r="F269" i="30"/>
  <c r="O269" i="30"/>
  <c r="M269" i="30"/>
  <c r="J269" i="30"/>
  <c r="H269" i="30"/>
  <c r="Q269" i="30"/>
  <c r="G269" i="30"/>
  <c r="P269" i="30"/>
  <c r="K269" i="30"/>
  <c r="N269" i="30"/>
  <c r="L269" i="30"/>
  <c r="E269" i="30"/>
  <c r="L8" i="30"/>
  <c r="K8" i="30"/>
  <c r="M8" i="30"/>
  <c r="E8" i="30"/>
  <c r="G8" i="30"/>
  <c r="F8" i="30"/>
  <c r="N8" i="30"/>
  <c r="O8" i="30"/>
  <c r="Q8" i="30"/>
  <c r="P8" i="30"/>
  <c r="J8" i="30"/>
  <c r="H8" i="30"/>
  <c r="I8" i="30"/>
  <c r="Q690" i="30"/>
  <c r="G690" i="30"/>
  <c r="P690" i="30"/>
  <c r="E690" i="30"/>
  <c r="L690" i="30"/>
  <c r="K690" i="30"/>
  <c r="N690" i="30"/>
  <c r="I690" i="30"/>
  <c r="F690" i="30"/>
  <c r="O690" i="30"/>
  <c r="M690" i="30"/>
  <c r="J690" i="30"/>
  <c r="H690" i="30"/>
  <c r="Q562" i="30"/>
  <c r="G562" i="30"/>
  <c r="P562" i="30"/>
  <c r="E562" i="30"/>
  <c r="L562" i="30"/>
  <c r="K562" i="30"/>
  <c r="N562" i="30"/>
  <c r="I562" i="30"/>
  <c r="F562" i="30"/>
  <c r="O562" i="30"/>
  <c r="M562" i="30"/>
  <c r="J562" i="30"/>
  <c r="H562" i="30"/>
  <c r="E434" i="30"/>
  <c r="H434" i="30"/>
  <c r="Q434" i="30"/>
  <c r="F434" i="30"/>
  <c r="M434" i="30"/>
  <c r="L434" i="30"/>
  <c r="G434" i="30"/>
  <c r="J434" i="30"/>
  <c r="K434" i="30"/>
  <c r="P434" i="30"/>
  <c r="N434" i="30"/>
  <c r="O434" i="30"/>
  <c r="I434" i="30"/>
  <c r="L665" i="30"/>
  <c r="G665" i="30"/>
  <c r="O665" i="30"/>
  <c r="P665" i="30"/>
  <c r="F665" i="30"/>
  <c r="E665" i="30"/>
  <c r="I665" i="30"/>
  <c r="N665" i="30"/>
  <c r="J665" i="30"/>
  <c r="Q665" i="30"/>
  <c r="M665" i="30"/>
  <c r="K665" i="30"/>
  <c r="H665" i="30"/>
  <c r="I493" i="30"/>
  <c r="J493" i="30"/>
  <c r="G493" i="30"/>
  <c r="H493" i="30"/>
  <c r="Q493" i="30"/>
  <c r="N493" i="30"/>
  <c r="O493" i="30"/>
  <c r="P493" i="30"/>
  <c r="M493" i="30"/>
  <c r="K493" i="30"/>
  <c r="F493" i="30"/>
  <c r="L493" i="30"/>
  <c r="E493" i="30"/>
  <c r="F165" i="30"/>
  <c r="M165" i="30"/>
  <c r="L165" i="30"/>
  <c r="O165" i="30"/>
  <c r="J165" i="30"/>
  <c r="G165" i="30"/>
  <c r="P165" i="30"/>
  <c r="N165" i="30"/>
  <c r="K165" i="30"/>
  <c r="I165" i="30"/>
  <c r="E165" i="30"/>
  <c r="H165" i="30"/>
  <c r="Q165" i="30"/>
  <c r="I602" i="30"/>
  <c r="F602" i="30"/>
  <c r="P602" i="30"/>
  <c r="M602" i="30"/>
  <c r="J602" i="30"/>
  <c r="K602" i="30"/>
  <c r="Q602" i="30"/>
  <c r="G602" i="30"/>
  <c r="H602" i="30"/>
  <c r="L602" i="30"/>
  <c r="O602" i="30"/>
  <c r="E602" i="30"/>
  <c r="N602" i="30"/>
  <c r="E811" i="30"/>
  <c r="H811" i="30"/>
  <c r="O811" i="30"/>
  <c r="N811" i="30"/>
  <c r="L811" i="30"/>
  <c r="K811" i="30"/>
  <c r="I811" i="30"/>
  <c r="P811" i="30"/>
  <c r="F811" i="30"/>
  <c r="M811" i="30"/>
  <c r="G811" i="30"/>
  <c r="Q811" i="30"/>
  <c r="J811" i="30"/>
  <c r="F747" i="30"/>
  <c r="O747" i="30"/>
  <c r="P747" i="30"/>
  <c r="K747" i="30"/>
  <c r="J747" i="30"/>
  <c r="M747" i="30"/>
  <c r="E747" i="30"/>
  <c r="N747" i="30"/>
  <c r="H747" i="30"/>
  <c r="G747" i="30"/>
  <c r="I747" i="30"/>
  <c r="Q747" i="30"/>
  <c r="L747" i="30"/>
  <c r="J683" i="30"/>
  <c r="Q683" i="30"/>
  <c r="E683" i="30"/>
  <c r="N683" i="30"/>
  <c r="M683" i="30"/>
  <c r="H683" i="30"/>
  <c r="G683" i="30"/>
  <c r="L683" i="30"/>
  <c r="P683" i="30"/>
  <c r="O683" i="30"/>
  <c r="K683" i="30"/>
  <c r="I683" i="30"/>
  <c r="F683" i="30"/>
  <c r="J619" i="30"/>
  <c r="Q619" i="30"/>
  <c r="E619" i="30"/>
  <c r="N619" i="30"/>
  <c r="M619" i="30"/>
  <c r="H619" i="30"/>
  <c r="G619" i="30"/>
  <c r="L619" i="30"/>
  <c r="P619" i="30"/>
  <c r="I619" i="30"/>
  <c r="F619" i="30"/>
  <c r="O619" i="30"/>
  <c r="K619" i="30"/>
  <c r="H555" i="30"/>
  <c r="I555" i="30"/>
  <c r="N555" i="30"/>
  <c r="M555" i="30"/>
  <c r="L555" i="30"/>
  <c r="E555" i="30"/>
  <c r="G555" i="30"/>
  <c r="P555" i="30"/>
  <c r="F555" i="30"/>
  <c r="O555" i="30"/>
  <c r="K555" i="30"/>
  <c r="J555" i="30"/>
  <c r="Q555" i="30"/>
  <c r="F491" i="30"/>
  <c r="O491" i="30"/>
  <c r="L491" i="30"/>
  <c r="M491" i="30"/>
  <c r="J491" i="30"/>
  <c r="I491" i="30"/>
  <c r="P491" i="30"/>
  <c r="N491" i="30"/>
  <c r="Q491" i="30"/>
  <c r="K491" i="30"/>
  <c r="E491" i="30"/>
  <c r="G491" i="30"/>
  <c r="H491" i="30"/>
  <c r="E427" i="30"/>
  <c r="L427" i="30"/>
  <c r="K427" i="30"/>
  <c r="N427" i="30"/>
  <c r="I427" i="30"/>
  <c r="F427" i="30"/>
  <c r="O427" i="30"/>
  <c r="M427" i="30"/>
  <c r="J427" i="30"/>
  <c r="H427" i="30"/>
  <c r="Q427" i="30"/>
  <c r="G427" i="30"/>
  <c r="P427" i="30"/>
  <c r="E309" i="30"/>
  <c r="J309" i="30"/>
  <c r="K309" i="30"/>
  <c r="P309" i="30"/>
  <c r="I309" i="30"/>
  <c r="H309" i="30"/>
  <c r="O309" i="30"/>
  <c r="M309" i="30"/>
  <c r="L309" i="30"/>
  <c r="F309" i="30"/>
  <c r="N309" i="30"/>
  <c r="Q309" i="30"/>
  <c r="G309" i="30"/>
  <c r="H753" i="30"/>
  <c r="Q753" i="30"/>
  <c r="M753" i="30"/>
  <c r="E753" i="30"/>
  <c r="L753" i="30"/>
  <c r="K753" i="30"/>
  <c r="O753" i="30"/>
  <c r="P753" i="30"/>
  <c r="F753" i="30"/>
  <c r="J753" i="30"/>
  <c r="I753" i="30"/>
  <c r="N753" i="30"/>
  <c r="G753" i="30"/>
  <c r="H689" i="30"/>
  <c r="Q689" i="30"/>
  <c r="K689" i="30"/>
  <c r="O689" i="30"/>
  <c r="L689" i="30"/>
  <c r="G689" i="30"/>
  <c r="F689" i="30"/>
  <c r="P689" i="30"/>
  <c r="J689" i="30"/>
  <c r="N689" i="30"/>
  <c r="M689" i="30"/>
  <c r="I689" i="30"/>
  <c r="E689" i="30"/>
  <c r="P625" i="30"/>
  <c r="J625" i="30"/>
  <c r="N625" i="30"/>
  <c r="I625" i="30"/>
  <c r="E625" i="30"/>
  <c r="M625" i="30"/>
  <c r="H625" i="30"/>
  <c r="Q625" i="30"/>
  <c r="K625" i="30"/>
  <c r="O625" i="30"/>
  <c r="L625" i="30"/>
  <c r="G625" i="30"/>
  <c r="F625" i="30"/>
  <c r="F541" i="30"/>
  <c r="M541" i="30"/>
  <c r="L541" i="30"/>
  <c r="G541" i="30"/>
  <c r="K541" i="30"/>
  <c r="I541" i="30"/>
  <c r="J541" i="30"/>
  <c r="O541" i="30"/>
  <c r="Q541" i="30"/>
  <c r="E541" i="30"/>
  <c r="H541" i="30"/>
  <c r="P541" i="30"/>
  <c r="N541" i="30"/>
  <c r="K409" i="30"/>
  <c r="P409" i="30"/>
  <c r="Q409" i="30"/>
  <c r="O409" i="30"/>
  <c r="E409" i="30"/>
  <c r="J409" i="30"/>
  <c r="G409" i="30"/>
  <c r="M409" i="30"/>
  <c r="F409" i="30"/>
  <c r="H409" i="30"/>
  <c r="N409" i="30"/>
  <c r="L409" i="30"/>
  <c r="I409" i="30"/>
  <c r="E229" i="30"/>
  <c r="L229" i="30"/>
  <c r="K229" i="30"/>
  <c r="N229" i="30"/>
  <c r="I229" i="30"/>
  <c r="F229" i="30"/>
  <c r="O229" i="30"/>
  <c r="M229" i="30"/>
  <c r="J229" i="30"/>
  <c r="H229" i="30"/>
  <c r="G229" i="30"/>
  <c r="P229" i="30"/>
  <c r="Q229" i="30"/>
  <c r="J778" i="30"/>
  <c r="M778" i="30"/>
  <c r="P778" i="30"/>
  <c r="N778" i="30"/>
  <c r="Q778" i="30"/>
  <c r="G778" i="30"/>
  <c r="E778" i="30"/>
  <c r="H778" i="30"/>
  <c r="K778" i="30"/>
  <c r="F778" i="30"/>
  <c r="I778" i="30"/>
  <c r="O778" i="30"/>
  <c r="L778" i="30"/>
  <c r="I650" i="30"/>
  <c r="F650" i="30"/>
  <c r="O650" i="30"/>
  <c r="M650" i="30"/>
  <c r="J650" i="30"/>
  <c r="H650" i="30"/>
  <c r="Q650" i="30"/>
  <c r="G650" i="30"/>
  <c r="P650" i="30"/>
  <c r="E650" i="30"/>
  <c r="L650" i="30"/>
  <c r="N650" i="30"/>
  <c r="K650" i="30"/>
  <c r="I522" i="30"/>
  <c r="F522" i="30"/>
  <c r="O522" i="30"/>
  <c r="M522" i="30"/>
  <c r="N522" i="30"/>
  <c r="H522" i="30"/>
  <c r="Q522" i="30"/>
  <c r="G522" i="30"/>
  <c r="P522" i="30"/>
  <c r="E522" i="30"/>
  <c r="L522" i="30"/>
  <c r="K522" i="30"/>
  <c r="J522" i="30"/>
  <c r="M807" i="30"/>
  <c r="P807" i="30"/>
  <c r="G807" i="30"/>
  <c r="I807" i="30"/>
  <c r="K807" i="30"/>
  <c r="J807" i="30"/>
  <c r="Q807" i="30"/>
  <c r="F807" i="30"/>
  <c r="H807" i="30"/>
  <c r="N807" i="30"/>
  <c r="O807" i="30"/>
  <c r="E807" i="30"/>
  <c r="L807" i="30"/>
  <c r="N743" i="30"/>
  <c r="Q743" i="30"/>
  <c r="E743" i="30"/>
  <c r="O743" i="30"/>
  <c r="H743" i="30"/>
  <c r="F743" i="30"/>
  <c r="M743" i="30"/>
  <c r="P743" i="30"/>
  <c r="J743" i="30"/>
  <c r="L743" i="30"/>
  <c r="I743" i="30"/>
  <c r="G743" i="30"/>
  <c r="K743" i="30"/>
  <c r="N679" i="30"/>
  <c r="Q679" i="30"/>
  <c r="L679" i="30"/>
  <c r="J679" i="30"/>
  <c r="H679" i="30"/>
  <c r="I679" i="30"/>
  <c r="G679" i="30"/>
  <c r="P679" i="30"/>
  <c r="O679" i="30"/>
  <c r="E679" i="30"/>
  <c r="F679" i="30"/>
  <c r="M679" i="30"/>
  <c r="K679" i="30"/>
  <c r="N615" i="30"/>
  <c r="Q615" i="30"/>
  <c r="L615" i="30"/>
  <c r="O615" i="30"/>
  <c r="E615" i="30"/>
  <c r="F615" i="30"/>
  <c r="M615" i="30"/>
  <c r="K615" i="30"/>
  <c r="J615" i="30"/>
  <c r="H615" i="30"/>
  <c r="I615" i="30"/>
  <c r="G615" i="30"/>
  <c r="P615" i="30"/>
  <c r="P551" i="30"/>
  <c r="F551" i="30"/>
  <c r="O551" i="30"/>
  <c r="L551" i="30"/>
  <c r="J551" i="30"/>
  <c r="Q551" i="30"/>
  <c r="K551" i="30"/>
  <c r="N551" i="30"/>
  <c r="E551" i="30"/>
  <c r="G551" i="30"/>
  <c r="H551" i="30"/>
  <c r="I551" i="30"/>
  <c r="M551" i="30"/>
  <c r="N487" i="30"/>
  <c r="Q487" i="30"/>
  <c r="K487" i="30"/>
  <c r="O487" i="30"/>
  <c r="P487" i="30"/>
  <c r="F487" i="30"/>
  <c r="I487" i="30"/>
  <c r="E487" i="30"/>
  <c r="J487" i="30"/>
  <c r="H487" i="30"/>
  <c r="M487" i="30"/>
  <c r="G487" i="30"/>
  <c r="L487" i="30"/>
  <c r="M423" i="30"/>
  <c r="N423" i="30"/>
  <c r="H423" i="30"/>
  <c r="I423" i="30"/>
  <c r="G423" i="30"/>
  <c r="F423" i="30"/>
  <c r="Q423" i="30"/>
  <c r="K423" i="30"/>
  <c r="J423" i="30"/>
  <c r="O423" i="30"/>
  <c r="E423" i="30"/>
  <c r="P423" i="30"/>
  <c r="L423" i="30"/>
  <c r="O813" i="30"/>
  <c r="I813" i="30"/>
  <c r="M813" i="30"/>
  <c r="J813" i="30"/>
  <c r="E813" i="30"/>
  <c r="G813" i="30"/>
  <c r="N813" i="30"/>
  <c r="H813" i="30"/>
  <c r="L813" i="30"/>
  <c r="K813" i="30"/>
  <c r="P813" i="30"/>
  <c r="F813" i="30"/>
  <c r="Q813" i="30"/>
  <c r="P749" i="30"/>
  <c r="J749" i="30"/>
  <c r="M749" i="30"/>
  <c r="L749" i="30"/>
  <c r="E749" i="30"/>
  <c r="K749" i="30"/>
  <c r="I749" i="30"/>
  <c r="G749" i="30"/>
  <c r="H749" i="30"/>
  <c r="N749" i="30"/>
  <c r="Q749" i="30"/>
  <c r="O749" i="30"/>
  <c r="F749" i="30"/>
  <c r="P685" i="30"/>
  <c r="F685" i="30"/>
  <c r="J685" i="30"/>
  <c r="Q685" i="30"/>
  <c r="K685" i="30"/>
  <c r="H685" i="30"/>
  <c r="O685" i="30"/>
  <c r="E685" i="30"/>
  <c r="I685" i="30"/>
  <c r="N685" i="30"/>
  <c r="M685" i="30"/>
  <c r="G685" i="30"/>
  <c r="L685" i="30"/>
  <c r="P621" i="30"/>
  <c r="F621" i="30"/>
  <c r="J621" i="30"/>
  <c r="L621" i="30"/>
  <c r="N621" i="30"/>
  <c r="G621" i="30"/>
  <c r="I621" i="30"/>
  <c r="M621" i="30"/>
  <c r="O621" i="30"/>
  <c r="K621" i="30"/>
  <c r="H621" i="30"/>
  <c r="E621" i="30"/>
  <c r="Q621" i="30"/>
  <c r="E533" i="30"/>
  <c r="H533" i="30"/>
  <c r="Q533" i="30"/>
  <c r="N533" i="30"/>
  <c r="L533" i="30"/>
  <c r="M533" i="30"/>
  <c r="P533" i="30"/>
  <c r="J533" i="30"/>
  <c r="K533" i="30"/>
  <c r="G533" i="30"/>
  <c r="O533" i="30"/>
  <c r="F533" i="30"/>
  <c r="I533" i="30"/>
  <c r="G393" i="30"/>
  <c r="N393" i="30"/>
  <c r="M393" i="30"/>
  <c r="P393" i="30"/>
  <c r="K393" i="30"/>
  <c r="H393" i="30"/>
  <c r="Q393" i="30"/>
  <c r="F393" i="30"/>
  <c r="L393" i="30"/>
  <c r="E393" i="30"/>
  <c r="I393" i="30"/>
  <c r="J393" i="30"/>
  <c r="O393" i="30"/>
  <c r="G221" i="30"/>
  <c r="H221" i="30"/>
  <c r="I221" i="30"/>
  <c r="F221" i="30"/>
  <c r="O221" i="30"/>
  <c r="L221" i="30"/>
  <c r="M221" i="30"/>
  <c r="J221" i="30"/>
  <c r="Q221" i="30"/>
  <c r="P221" i="30"/>
  <c r="K221" i="30"/>
  <c r="N221" i="30"/>
  <c r="E221" i="30"/>
  <c r="Q770" i="30"/>
  <c r="G770" i="30"/>
  <c r="P770" i="30"/>
  <c r="E770" i="30"/>
  <c r="L770" i="30"/>
  <c r="K770" i="30"/>
  <c r="J770" i="30"/>
  <c r="I770" i="30"/>
  <c r="F770" i="30"/>
  <c r="O770" i="30"/>
  <c r="N770" i="30"/>
  <c r="H770" i="30"/>
  <c r="M770" i="30"/>
  <c r="Q642" i="30"/>
  <c r="G642" i="30"/>
  <c r="P642" i="30"/>
  <c r="E642" i="30"/>
  <c r="L642" i="30"/>
  <c r="K642" i="30"/>
  <c r="N642" i="30"/>
  <c r="I642" i="30"/>
  <c r="F642" i="30"/>
  <c r="O642" i="30"/>
  <c r="J642" i="30"/>
  <c r="H642" i="30"/>
  <c r="M642" i="30"/>
  <c r="Q514" i="30"/>
  <c r="G514" i="30"/>
  <c r="P514" i="30"/>
  <c r="E514" i="30"/>
  <c r="L514" i="30"/>
  <c r="K514" i="30"/>
  <c r="J514" i="30"/>
  <c r="I514" i="30"/>
  <c r="F514" i="30"/>
  <c r="O514" i="30"/>
  <c r="N514" i="30"/>
  <c r="H514" i="30"/>
  <c r="M514" i="30"/>
  <c r="E569" i="30"/>
  <c r="H569" i="30"/>
  <c r="Q569" i="30"/>
  <c r="F569" i="30"/>
  <c r="M569" i="30"/>
  <c r="L569" i="30"/>
  <c r="G569" i="30"/>
  <c r="J569" i="30"/>
  <c r="K569" i="30"/>
  <c r="P569" i="30"/>
  <c r="O569" i="30"/>
  <c r="I569" i="30"/>
  <c r="N569" i="30"/>
  <c r="I505" i="30"/>
  <c r="J505" i="30"/>
  <c r="G505" i="30"/>
  <c r="H505" i="30"/>
  <c r="Q505" i="30"/>
  <c r="N505" i="30"/>
  <c r="O505" i="30"/>
  <c r="L505" i="30"/>
  <c r="K505" i="30"/>
  <c r="E505" i="30"/>
  <c r="P505" i="30"/>
  <c r="F505" i="30"/>
  <c r="M505" i="30"/>
  <c r="F441" i="30"/>
  <c r="I441" i="30"/>
  <c r="H441" i="30"/>
  <c r="G441" i="30"/>
  <c r="N441" i="30"/>
  <c r="M441" i="30"/>
  <c r="L441" i="30"/>
  <c r="K441" i="30"/>
  <c r="P441" i="30"/>
  <c r="Q441" i="30"/>
  <c r="E441" i="30"/>
  <c r="J441" i="30"/>
  <c r="O441" i="30"/>
  <c r="F337" i="30"/>
  <c r="I337" i="30"/>
  <c r="L337" i="30"/>
  <c r="G337" i="30"/>
  <c r="N337" i="30"/>
  <c r="M337" i="30"/>
  <c r="P337" i="30"/>
  <c r="K337" i="30"/>
  <c r="H337" i="30"/>
  <c r="Q337" i="30"/>
  <c r="O337" i="30"/>
  <c r="E337" i="30"/>
  <c r="J337" i="30"/>
  <c r="M257" i="30"/>
  <c r="F257" i="30"/>
  <c r="H257" i="30"/>
  <c r="Q257" i="30"/>
  <c r="G257" i="30"/>
  <c r="P257" i="30"/>
  <c r="E257" i="30"/>
  <c r="L257" i="30"/>
  <c r="K257" i="30"/>
  <c r="N257" i="30"/>
  <c r="J257" i="30"/>
  <c r="O257" i="30"/>
  <c r="I257" i="30"/>
  <c r="N193" i="30"/>
  <c r="Q193" i="30"/>
  <c r="K193" i="30"/>
  <c r="G193" i="30"/>
  <c r="H193" i="30"/>
  <c r="E193" i="30"/>
  <c r="F193" i="30"/>
  <c r="O193" i="30"/>
  <c r="L193" i="30"/>
  <c r="I193" i="30"/>
  <c r="J193" i="30"/>
  <c r="M193" i="30"/>
  <c r="P193" i="30"/>
  <c r="K96" i="30"/>
  <c r="F96" i="30"/>
  <c r="N96" i="30"/>
  <c r="O96" i="30"/>
  <c r="Q96" i="30"/>
  <c r="E96" i="30"/>
  <c r="M96" i="30"/>
  <c r="H96" i="30"/>
  <c r="P96" i="30"/>
  <c r="G96" i="30"/>
  <c r="I96" i="30"/>
  <c r="J96" i="30"/>
  <c r="L96" i="30"/>
  <c r="H808" i="30"/>
  <c r="K808" i="30"/>
  <c r="N808" i="30"/>
  <c r="Q808" i="30"/>
  <c r="L808" i="30"/>
  <c r="O808" i="30"/>
  <c r="E808" i="30"/>
  <c r="P808" i="30"/>
  <c r="F808" i="30"/>
  <c r="I808" i="30"/>
  <c r="G808" i="30"/>
  <c r="J808" i="30"/>
  <c r="M808" i="30"/>
  <c r="H776" i="30"/>
  <c r="K776" i="30"/>
  <c r="N776" i="30"/>
  <c r="Q776" i="30"/>
  <c r="L776" i="30"/>
  <c r="O776" i="30"/>
  <c r="E776" i="30"/>
  <c r="P776" i="30"/>
  <c r="F776" i="30"/>
  <c r="I776" i="30"/>
  <c r="J776" i="30"/>
  <c r="M776" i="30"/>
  <c r="G776" i="30"/>
  <c r="G744" i="30"/>
  <c r="N744" i="30"/>
  <c r="M744" i="30"/>
  <c r="L744" i="30"/>
  <c r="K744" i="30"/>
  <c r="P744" i="30"/>
  <c r="Q744" i="30"/>
  <c r="O744" i="30"/>
  <c r="E744" i="30"/>
  <c r="J744" i="30"/>
  <c r="F744" i="30"/>
  <c r="I744" i="30"/>
  <c r="H744" i="30"/>
  <c r="F712" i="30"/>
  <c r="I712" i="30"/>
  <c r="H712" i="30"/>
  <c r="G712" i="30"/>
  <c r="N712" i="30"/>
  <c r="M712" i="30"/>
  <c r="L712" i="30"/>
  <c r="K712" i="30"/>
  <c r="P712" i="30"/>
  <c r="Q712" i="30"/>
  <c r="E712" i="30"/>
  <c r="J712" i="30"/>
  <c r="O712" i="30"/>
  <c r="F680" i="30"/>
  <c r="I680" i="30"/>
  <c r="H680" i="30"/>
  <c r="G680" i="30"/>
  <c r="N680" i="30"/>
  <c r="M680" i="30"/>
  <c r="L680" i="30"/>
  <c r="K680" i="30"/>
  <c r="P680" i="30"/>
  <c r="Q680" i="30"/>
  <c r="J680" i="30"/>
  <c r="O680" i="30"/>
  <c r="E680" i="30"/>
  <c r="F648" i="30"/>
  <c r="I648" i="30"/>
  <c r="H648" i="30"/>
  <c r="G648" i="30"/>
  <c r="N648" i="30"/>
  <c r="M648" i="30"/>
  <c r="L648" i="30"/>
  <c r="K648" i="30"/>
  <c r="P648" i="30"/>
  <c r="Q648" i="30"/>
  <c r="E648" i="30"/>
  <c r="O648" i="30"/>
  <c r="J648" i="30"/>
  <c r="F616" i="30"/>
  <c r="M616" i="30"/>
  <c r="Q616" i="30"/>
  <c r="G616" i="30"/>
  <c r="N616" i="30"/>
  <c r="J616" i="30"/>
  <c r="H616" i="30"/>
  <c r="K616" i="30"/>
  <c r="P616" i="30"/>
  <c r="L616" i="30"/>
  <c r="O616" i="30"/>
  <c r="E616" i="30"/>
  <c r="I616" i="30"/>
  <c r="F584" i="30"/>
  <c r="M584" i="30"/>
  <c r="Q584" i="30"/>
  <c r="G584" i="30"/>
  <c r="N584" i="30"/>
  <c r="J584" i="30"/>
  <c r="H584" i="30"/>
  <c r="K584" i="30"/>
  <c r="P584" i="30"/>
  <c r="L584" i="30"/>
  <c r="E584" i="30"/>
  <c r="O584" i="30"/>
  <c r="I584" i="30"/>
  <c r="F552" i="30"/>
  <c r="I552" i="30"/>
  <c r="H552" i="30"/>
  <c r="G552" i="30"/>
  <c r="N552" i="30"/>
  <c r="M552" i="30"/>
  <c r="L552" i="30"/>
  <c r="K552" i="30"/>
  <c r="P552" i="30"/>
  <c r="Q552" i="30"/>
  <c r="O552" i="30"/>
  <c r="E552" i="30"/>
  <c r="J552" i="30"/>
  <c r="G520" i="30"/>
  <c r="N520" i="30"/>
  <c r="M520" i="30"/>
  <c r="P520" i="30"/>
  <c r="F520" i="30"/>
  <c r="Q520" i="30"/>
  <c r="E520" i="30"/>
  <c r="K520" i="30"/>
  <c r="I520" i="30"/>
  <c r="O520" i="30"/>
  <c r="L520" i="30"/>
  <c r="J520" i="30"/>
  <c r="H520" i="30"/>
  <c r="G488" i="30"/>
  <c r="N488" i="30"/>
  <c r="M488" i="30"/>
  <c r="P488" i="30"/>
  <c r="K488" i="30"/>
  <c r="E488" i="30"/>
  <c r="H488" i="30"/>
  <c r="O488" i="30"/>
  <c r="Q488" i="30"/>
  <c r="F488" i="30"/>
  <c r="J488" i="30"/>
  <c r="L488" i="30"/>
  <c r="I488" i="30"/>
  <c r="H456" i="30"/>
  <c r="E456" i="30"/>
  <c r="N456" i="30"/>
  <c r="Q456" i="30"/>
  <c r="K456" i="30"/>
  <c r="G456" i="30"/>
  <c r="I456" i="30"/>
  <c r="M456" i="30"/>
  <c r="F456" i="30"/>
  <c r="J456" i="30"/>
  <c r="O456" i="30"/>
  <c r="L456" i="30"/>
  <c r="P456" i="30"/>
  <c r="E418" i="30"/>
  <c r="H418" i="30"/>
  <c r="Q418" i="30"/>
  <c r="F418" i="30"/>
  <c r="M418" i="30"/>
  <c r="L418" i="30"/>
  <c r="G418" i="30"/>
  <c r="J418" i="30"/>
  <c r="K418" i="30"/>
  <c r="P418" i="30"/>
  <c r="N418" i="30"/>
  <c r="O418" i="30"/>
  <c r="I418" i="30"/>
  <c r="L179" i="30"/>
  <c r="E179" i="30"/>
  <c r="G179" i="30"/>
  <c r="K179" i="30"/>
  <c r="J179" i="30"/>
  <c r="Q179" i="30"/>
  <c r="I179" i="30"/>
  <c r="M179" i="30"/>
  <c r="F179" i="30"/>
  <c r="N179" i="30"/>
  <c r="O179" i="30"/>
  <c r="P179" i="30"/>
  <c r="H179" i="30"/>
  <c r="G189" i="30"/>
  <c r="H189" i="30"/>
  <c r="I189" i="30"/>
  <c r="F189" i="30"/>
  <c r="O189" i="30"/>
  <c r="L189" i="30"/>
  <c r="M189" i="30"/>
  <c r="J189" i="30"/>
  <c r="Q189" i="30"/>
  <c r="P189" i="30"/>
  <c r="E189" i="30"/>
  <c r="K189" i="30"/>
  <c r="N189" i="30"/>
  <c r="K88" i="30"/>
  <c r="F88" i="30"/>
  <c r="N88" i="30"/>
  <c r="O88" i="30"/>
  <c r="I88" i="30"/>
  <c r="E88" i="30"/>
  <c r="M88" i="30"/>
  <c r="H88" i="30"/>
  <c r="P88" i="30"/>
  <c r="J88" i="30"/>
  <c r="L88" i="30"/>
  <c r="G88" i="30"/>
  <c r="Q88" i="30"/>
  <c r="F806" i="30"/>
  <c r="I806" i="30"/>
  <c r="L806" i="30"/>
  <c r="O806" i="30"/>
  <c r="J806" i="30"/>
  <c r="M806" i="30"/>
  <c r="P806" i="30"/>
  <c r="N806" i="30"/>
  <c r="Q806" i="30"/>
  <c r="G806" i="30"/>
  <c r="K806" i="30"/>
  <c r="E806" i="30"/>
  <c r="H806" i="30"/>
  <c r="E774" i="30"/>
  <c r="I774" i="30"/>
  <c r="J774" i="30"/>
  <c r="O774" i="30"/>
  <c r="H774" i="30"/>
  <c r="M774" i="30"/>
  <c r="N774" i="30"/>
  <c r="L774" i="30"/>
  <c r="Q774" i="30"/>
  <c r="F774" i="30"/>
  <c r="P774" i="30"/>
  <c r="G774" i="30"/>
  <c r="K774" i="30"/>
  <c r="E742" i="30"/>
  <c r="L742" i="30"/>
  <c r="K742" i="30"/>
  <c r="F742" i="30"/>
  <c r="I742" i="30"/>
  <c r="J742" i="30"/>
  <c r="O742" i="30"/>
  <c r="M742" i="30"/>
  <c r="N742" i="30"/>
  <c r="H742" i="30"/>
  <c r="P742" i="30"/>
  <c r="Q742" i="30"/>
  <c r="G742" i="30"/>
  <c r="E710" i="30"/>
  <c r="L710" i="30"/>
  <c r="K710" i="30"/>
  <c r="F710" i="30"/>
  <c r="I710" i="30"/>
  <c r="J710" i="30"/>
  <c r="O710" i="30"/>
  <c r="M710" i="30"/>
  <c r="N710" i="30"/>
  <c r="H710" i="30"/>
  <c r="Q710" i="30"/>
  <c r="G710" i="30"/>
  <c r="P710" i="30"/>
  <c r="E678" i="30"/>
  <c r="L678" i="30"/>
  <c r="K678" i="30"/>
  <c r="F678" i="30"/>
  <c r="I678" i="30"/>
  <c r="J678" i="30"/>
  <c r="O678" i="30"/>
  <c r="M678" i="30"/>
  <c r="N678" i="30"/>
  <c r="H678" i="30"/>
  <c r="P678" i="30"/>
  <c r="Q678" i="30"/>
  <c r="G678" i="30"/>
  <c r="E646" i="30"/>
  <c r="L646" i="30"/>
  <c r="K646" i="30"/>
  <c r="F646" i="30"/>
  <c r="I646" i="30"/>
  <c r="J646" i="30"/>
  <c r="O646" i="30"/>
  <c r="M646" i="30"/>
  <c r="N646" i="30"/>
  <c r="H646" i="30"/>
  <c r="Q646" i="30"/>
  <c r="G646" i="30"/>
  <c r="P646" i="30"/>
  <c r="E614" i="30"/>
  <c r="L614" i="30"/>
  <c r="H614" i="30"/>
  <c r="P614" i="30"/>
  <c r="I614" i="30"/>
  <c r="J614" i="30"/>
  <c r="F614" i="30"/>
  <c r="M614" i="30"/>
  <c r="N614" i="30"/>
  <c r="G614" i="30"/>
  <c r="O614" i="30"/>
  <c r="Q614" i="30"/>
  <c r="K614" i="30"/>
  <c r="E582" i="30"/>
  <c r="L582" i="30"/>
  <c r="H582" i="30"/>
  <c r="P582" i="30"/>
  <c r="I582" i="30"/>
  <c r="J582" i="30"/>
  <c r="F582" i="30"/>
  <c r="M582" i="30"/>
  <c r="N582" i="30"/>
  <c r="G582" i="30"/>
  <c r="Q582" i="30"/>
  <c r="K582" i="30"/>
  <c r="O582" i="30"/>
  <c r="E550" i="30"/>
  <c r="J550" i="30"/>
  <c r="K550" i="30"/>
  <c r="L550" i="30"/>
  <c r="I550" i="30"/>
  <c r="H550" i="30"/>
  <c r="O550" i="30"/>
  <c r="M550" i="30"/>
  <c r="P550" i="30"/>
  <c r="F550" i="30"/>
  <c r="N550" i="30"/>
  <c r="Q550" i="30"/>
  <c r="G550" i="30"/>
  <c r="E518" i="30"/>
  <c r="L518" i="30"/>
  <c r="K518" i="30"/>
  <c r="J518" i="30"/>
  <c r="I518" i="30"/>
  <c r="F518" i="30"/>
  <c r="O518" i="30"/>
  <c r="M518" i="30"/>
  <c r="N518" i="30"/>
  <c r="H518" i="30"/>
  <c r="Q518" i="30"/>
  <c r="G518" i="30"/>
  <c r="P518" i="30"/>
  <c r="E486" i="30"/>
  <c r="L486" i="30"/>
  <c r="K486" i="30"/>
  <c r="J486" i="30"/>
  <c r="I486" i="30"/>
  <c r="F486" i="30"/>
  <c r="O486" i="30"/>
  <c r="M486" i="30"/>
  <c r="N486" i="30"/>
  <c r="H486" i="30"/>
  <c r="P486" i="30"/>
  <c r="Q486" i="30"/>
  <c r="G486" i="30"/>
  <c r="F454" i="30"/>
  <c r="M454" i="30"/>
  <c r="L454" i="30"/>
  <c r="O454" i="30"/>
  <c r="J454" i="30"/>
  <c r="G454" i="30"/>
  <c r="P454" i="30"/>
  <c r="N454" i="30"/>
  <c r="K454" i="30"/>
  <c r="I454" i="30"/>
  <c r="E454" i="30"/>
  <c r="H454" i="30"/>
  <c r="Q454" i="30"/>
  <c r="M411" i="30"/>
  <c r="J411" i="30"/>
  <c r="H411" i="30"/>
  <c r="Q411" i="30"/>
  <c r="G411" i="30"/>
  <c r="P411" i="30"/>
  <c r="E411" i="30"/>
  <c r="L411" i="30"/>
  <c r="K411" i="30"/>
  <c r="N411" i="30"/>
  <c r="I411" i="30"/>
  <c r="F411" i="30"/>
  <c r="O411" i="30"/>
  <c r="F163" i="30"/>
  <c r="I163" i="30"/>
  <c r="L163" i="30"/>
  <c r="K163" i="30"/>
  <c r="P163" i="30"/>
  <c r="Q163" i="30"/>
  <c r="O163" i="30"/>
  <c r="J163" i="30"/>
  <c r="N163" i="30"/>
  <c r="H163" i="30"/>
  <c r="G163" i="30"/>
  <c r="E163" i="30"/>
  <c r="M163" i="30"/>
  <c r="F577" i="30"/>
  <c r="M577" i="30"/>
  <c r="L577" i="30"/>
  <c r="G577" i="30"/>
  <c r="J577" i="30"/>
  <c r="K577" i="30"/>
  <c r="P577" i="30"/>
  <c r="N577" i="30"/>
  <c r="O577" i="30"/>
  <c r="I577" i="30"/>
  <c r="E577" i="30"/>
  <c r="H577" i="30"/>
  <c r="Q577" i="30"/>
  <c r="H513" i="30"/>
  <c r="Q513" i="30"/>
  <c r="N513" i="30"/>
  <c r="O513" i="30"/>
  <c r="L513" i="30"/>
  <c r="K513" i="30"/>
  <c r="E513" i="30"/>
  <c r="P513" i="30"/>
  <c r="F513" i="30"/>
  <c r="M513" i="30"/>
  <c r="G513" i="30"/>
  <c r="I513" i="30"/>
  <c r="J513" i="30"/>
  <c r="G449" i="30"/>
  <c r="N449" i="30"/>
  <c r="M449" i="30"/>
  <c r="L449" i="30"/>
  <c r="K449" i="30"/>
  <c r="P449" i="30"/>
  <c r="Q449" i="30"/>
  <c r="O449" i="30"/>
  <c r="E449" i="30"/>
  <c r="J449" i="30"/>
  <c r="F449" i="30"/>
  <c r="I449" i="30"/>
  <c r="H449" i="30"/>
  <c r="G353" i="30"/>
  <c r="N353" i="30"/>
  <c r="M353" i="30"/>
  <c r="P353" i="30"/>
  <c r="K353" i="30"/>
  <c r="H353" i="30"/>
  <c r="Q353" i="30"/>
  <c r="O353" i="30"/>
  <c r="E353" i="30"/>
  <c r="J353" i="30"/>
  <c r="L353" i="30"/>
  <c r="F353" i="30"/>
  <c r="I353" i="30"/>
  <c r="Q265" i="30"/>
  <c r="G265" i="30"/>
  <c r="P265" i="30"/>
  <c r="E265" i="30"/>
  <c r="L265" i="30"/>
  <c r="K265" i="30"/>
  <c r="F265" i="30"/>
  <c r="I265" i="30"/>
  <c r="J265" i="30"/>
  <c r="O265" i="30"/>
  <c r="M265" i="30"/>
  <c r="N265" i="30"/>
  <c r="H265" i="30"/>
  <c r="G201" i="30"/>
  <c r="H201" i="30"/>
  <c r="E201" i="30"/>
  <c r="F201" i="30"/>
  <c r="O201" i="30"/>
  <c r="L201" i="30"/>
  <c r="Q201" i="30"/>
  <c r="J201" i="30"/>
  <c r="M201" i="30"/>
  <c r="P201" i="30"/>
  <c r="K201" i="30"/>
  <c r="N201" i="30"/>
  <c r="I201" i="30"/>
  <c r="J112" i="30"/>
  <c r="G112" i="30"/>
  <c r="M112" i="30"/>
  <c r="L112" i="30"/>
  <c r="K112" i="30"/>
  <c r="I112" i="30"/>
  <c r="N112" i="30"/>
  <c r="Q112" i="30"/>
  <c r="F112" i="30"/>
  <c r="H112" i="30"/>
  <c r="P112" i="30"/>
  <c r="O112" i="30"/>
  <c r="E112" i="30"/>
  <c r="L812" i="30"/>
  <c r="O812" i="30"/>
  <c r="E812" i="30"/>
  <c r="P812" i="30"/>
  <c r="F812" i="30"/>
  <c r="I812" i="30"/>
  <c r="G812" i="30"/>
  <c r="J812" i="30"/>
  <c r="M812" i="30"/>
  <c r="Q812" i="30"/>
  <c r="H812" i="30"/>
  <c r="K812" i="30"/>
  <c r="N812" i="30"/>
  <c r="L780" i="30"/>
  <c r="O780" i="30"/>
  <c r="E780" i="30"/>
  <c r="P780" i="30"/>
  <c r="F780" i="30"/>
  <c r="I780" i="30"/>
  <c r="G780" i="30"/>
  <c r="J780" i="30"/>
  <c r="M780" i="30"/>
  <c r="K780" i="30"/>
  <c r="N780" i="30"/>
  <c r="Q780" i="30"/>
  <c r="H780" i="30"/>
  <c r="K748" i="30"/>
  <c r="H748" i="30"/>
  <c r="Q748" i="30"/>
  <c r="O748" i="30"/>
  <c r="E748" i="30"/>
  <c r="J748" i="30"/>
  <c r="F748" i="30"/>
  <c r="I748" i="30"/>
  <c r="L748" i="30"/>
  <c r="P748" i="30"/>
  <c r="G748" i="30"/>
  <c r="N748" i="30"/>
  <c r="M748" i="30"/>
  <c r="G716" i="30"/>
  <c r="N716" i="30"/>
  <c r="M716" i="30"/>
  <c r="P716" i="30"/>
  <c r="K716" i="30"/>
  <c r="H716" i="30"/>
  <c r="Q716" i="30"/>
  <c r="O716" i="30"/>
  <c r="E716" i="30"/>
  <c r="J716" i="30"/>
  <c r="F716" i="30"/>
  <c r="I716" i="30"/>
  <c r="L716" i="30"/>
  <c r="G684" i="30"/>
  <c r="N684" i="30"/>
  <c r="M684" i="30"/>
  <c r="P684" i="30"/>
  <c r="K684" i="30"/>
  <c r="H684" i="30"/>
  <c r="Q684" i="30"/>
  <c r="O684" i="30"/>
  <c r="E684" i="30"/>
  <c r="J684" i="30"/>
  <c r="L684" i="30"/>
  <c r="F684" i="30"/>
  <c r="I684" i="30"/>
  <c r="G652" i="30"/>
  <c r="N652" i="30"/>
  <c r="M652" i="30"/>
  <c r="P652" i="30"/>
  <c r="K652" i="30"/>
  <c r="H652" i="30"/>
  <c r="Q652" i="30"/>
  <c r="O652" i="30"/>
  <c r="E652" i="30"/>
  <c r="J652" i="30"/>
  <c r="F652" i="30"/>
  <c r="I652" i="30"/>
  <c r="L652" i="30"/>
  <c r="G620" i="30"/>
  <c r="N620" i="30"/>
  <c r="L620" i="30"/>
  <c r="P620" i="30"/>
  <c r="K620" i="30"/>
  <c r="H620" i="30"/>
  <c r="E620" i="30"/>
  <c r="O620" i="30"/>
  <c r="I620" i="30"/>
  <c r="M620" i="30"/>
  <c r="J620" i="30"/>
  <c r="Q620" i="30"/>
  <c r="F620" i="30"/>
  <c r="G588" i="30"/>
  <c r="N588" i="30"/>
  <c r="L588" i="30"/>
  <c r="P588" i="30"/>
  <c r="K588" i="30"/>
  <c r="H588" i="30"/>
  <c r="E588" i="30"/>
  <c r="O588" i="30"/>
  <c r="I588" i="30"/>
  <c r="M588" i="30"/>
  <c r="F588" i="30"/>
  <c r="J588" i="30"/>
  <c r="Q588" i="30"/>
  <c r="G556" i="30"/>
  <c r="N556" i="30"/>
  <c r="M556" i="30"/>
  <c r="P556" i="30"/>
  <c r="K556" i="30"/>
  <c r="H556" i="30"/>
  <c r="Q556" i="30"/>
  <c r="O556" i="30"/>
  <c r="E556" i="30"/>
  <c r="J556" i="30"/>
  <c r="L556" i="30"/>
  <c r="F556" i="30"/>
  <c r="I556" i="30"/>
  <c r="K524" i="30"/>
  <c r="L524" i="30"/>
  <c r="Q524" i="30"/>
  <c r="G524" i="30"/>
  <c r="E524" i="30"/>
  <c r="H524" i="30"/>
  <c r="N524" i="30"/>
  <c r="P524" i="30"/>
  <c r="I524" i="30"/>
  <c r="O524" i="30"/>
  <c r="F524" i="30"/>
  <c r="M524" i="30"/>
  <c r="J524" i="30"/>
  <c r="K492" i="30"/>
  <c r="L492" i="30"/>
  <c r="Q492" i="30"/>
  <c r="F492" i="30"/>
  <c r="M492" i="30"/>
  <c r="G492" i="30"/>
  <c r="I492" i="30"/>
  <c r="O492" i="30"/>
  <c r="J492" i="30"/>
  <c r="H492" i="30"/>
  <c r="P492" i="30"/>
  <c r="N492" i="30"/>
  <c r="E492" i="30"/>
  <c r="K460" i="30"/>
  <c r="L460" i="30"/>
  <c r="Q460" i="30"/>
  <c r="G460" i="30"/>
  <c r="E460" i="30"/>
  <c r="H460" i="30"/>
  <c r="F460" i="30"/>
  <c r="J460" i="30"/>
  <c r="N460" i="30"/>
  <c r="P460" i="30"/>
  <c r="I460" i="30"/>
  <c r="M460" i="30"/>
  <c r="O460" i="30"/>
  <c r="J426" i="30"/>
  <c r="K426" i="30"/>
  <c r="P426" i="30"/>
  <c r="N426" i="30"/>
  <c r="O426" i="30"/>
  <c r="I426" i="30"/>
  <c r="E426" i="30"/>
  <c r="H426" i="30"/>
  <c r="Q426" i="30"/>
  <c r="L426" i="30"/>
  <c r="G426" i="30"/>
  <c r="F426" i="30"/>
  <c r="M426" i="30"/>
  <c r="L211" i="30"/>
  <c r="O211" i="30"/>
  <c r="E211" i="30"/>
  <c r="P211" i="30"/>
  <c r="F211" i="30"/>
  <c r="M211" i="30"/>
  <c r="I211" i="30"/>
  <c r="J211" i="30"/>
  <c r="K211" i="30"/>
  <c r="G211" i="30"/>
  <c r="H211" i="30"/>
  <c r="Q211" i="30"/>
  <c r="N211" i="30"/>
  <c r="P352" i="30"/>
  <c r="F352" i="30"/>
  <c r="O352" i="30"/>
  <c r="K352" i="30"/>
  <c r="J352" i="30"/>
  <c r="Q352" i="30"/>
  <c r="I352" i="30"/>
  <c r="M352" i="30"/>
  <c r="E352" i="30"/>
  <c r="H352" i="30"/>
  <c r="G352" i="30"/>
  <c r="N352" i="30"/>
  <c r="L352" i="30"/>
  <c r="G100" i="30"/>
  <c r="O100" i="30"/>
  <c r="J100" i="30"/>
  <c r="F100" i="30"/>
  <c r="H100" i="30"/>
  <c r="I100" i="30"/>
  <c r="Q100" i="30"/>
  <c r="L100" i="30"/>
  <c r="K100" i="30"/>
  <c r="M100" i="30"/>
  <c r="N100" i="30"/>
  <c r="E100" i="30"/>
  <c r="P100" i="30"/>
  <c r="P432" i="30"/>
  <c r="F432" i="30"/>
  <c r="O432" i="30"/>
  <c r="H432" i="30"/>
  <c r="I432" i="30"/>
  <c r="M432" i="30"/>
  <c r="E432" i="30"/>
  <c r="Q432" i="30"/>
  <c r="J432" i="30"/>
  <c r="L432" i="30"/>
  <c r="K432" i="30"/>
  <c r="N432" i="30"/>
  <c r="G432" i="30"/>
  <c r="M383" i="30"/>
  <c r="J383" i="30"/>
  <c r="H383" i="30"/>
  <c r="Q383" i="30"/>
  <c r="K383" i="30"/>
  <c r="E383" i="30"/>
  <c r="G383" i="30"/>
  <c r="I383" i="30"/>
  <c r="O383" i="30"/>
  <c r="P383" i="30"/>
  <c r="N383" i="30"/>
  <c r="L383" i="30"/>
  <c r="F383" i="30"/>
  <c r="O319" i="30"/>
  <c r="P319" i="30"/>
  <c r="L319" i="30"/>
  <c r="G319" i="30"/>
  <c r="H319" i="30"/>
  <c r="F319" i="30"/>
  <c r="E319" i="30"/>
  <c r="Q319" i="30"/>
  <c r="M319" i="30"/>
  <c r="J319" i="30"/>
  <c r="N319" i="30"/>
  <c r="I319" i="30"/>
  <c r="K319" i="30"/>
  <c r="O255" i="30"/>
  <c r="E255" i="30"/>
  <c r="J255" i="30"/>
  <c r="F255" i="30"/>
  <c r="M255" i="30"/>
  <c r="N255" i="30"/>
  <c r="Q255" i="30"/>
  <c r="G255" i="30"/>
  <c r="L255" i="30"/>
  <c r="K255" i="30"/>
  <c r="P255" i="30"/>
  <c r="H255" i="30"/>
  <c r="I255" i="30"/>
  <c r="P191" i="30"/>
  <c r="F191" i="30"/>
  <c r="M191" i="30"/>
  <c r="H191" i="30"/>
  <c r="O191" i="30"/>
  <c r="G191" i="30"/>
  <c r="L191" i="30"/>
  <c r="J191" i="30"/>
  <c r="K191" i="30"/>
  <c r="I191" i="30"/>
  <c r="Q191" i="30"/>
  <c r="N191" i="30"/>
  <c r="E191" i="30"/>
  <c r="G92" i="30"/>
  <c r="O92" i="30"/>
  <c r="J92" i="30"/>
  <c r="F92" i="30"/>
  <c r="M92" i="30"/>
  <c r="I92" i="30"/>
  <c r="Q92" i="30"/>
  <c r="L92" i="30"/>
  <c r="N92" i="30"/>
  <c r="E92" i="30"/>
  <c r="P92" i="30"/>
  <c r="K92" i="30"/>
  <c r="H92" i="30"/>
  <c r="E406" i="30"/>
  <c r="H406" i="30"/>
  <c r="Q406" i="30"/>
  <c r="F406" i="30"/>
  <c r="G406" i="30"/>
  <c r="I406" i="30"/>
  <c r="J406" i="30"/>
  <c r="K406" i="30"/>
  <c r="O406" i="30"/>
  <c r="L406" i="30"/>
  <c r="P406" i="30"/>
  <c r="N406" i="30"/>
  <c r="M406" i="30"/>
  <c r="E374" i="30"/>
  <c r="H374" i="30"/>
  <c r="Q374" i="30"/>
  <c r="N374" i="30"/>
  <c r="L374" i="30"/>
  <c r="M374" i="30"/>
  <c r="P374" i="30"/>
  <c r="F374" i="30"/>
  <c r="I374" i="30"/>
  <c r="J374" i="30"/>
  <c r="G374" i="30"/>
  <c r="K374" i="30"/>
  <c r="O374" i="30"/>
  <c r="E342" i="30"/>
  <c r="H342" i="30"/>
  <c r="Q342" i="30"/>
  <c r="F342" i="30"/>
  <c r="K342" i="30"/>
  <c r="I342" i="30"/>
  <c r="J342" i="30"/>
  <c r="O342" i="30"/>
  <c r="G342" i="30"/>
  <c r="N342" i="30"/>
  <c r="M342" i="30"/>
  <c r="L342" i="30"/>
  <c r="P342" i="30"/>
  <c r="E310" i="30"/>
  <c r="H310" i="30"/>
  <c r="Q310" i="30"/>
  <c r="N310" i="30"/>
  <c r="L310" i="30"/>
  <c r="J310" i="30"/>
  <c r="P310" i="30"/>
  <c r="M310" i="30"/>
  <c r="I310" i="30"/>
  <c r="K310" i="30"/>
  <c r="G310" i="30"/>
  <c r="F310" i="30"/>
  <c r="O310" i="30"/>
  <c r="K278" i="30"/>
  <c r="G278" i="30"/>
  <c r="O278" i="30"/>
  <c r="H278" i="30"/>
  <c r="M278" i="30"/>
  <c r="N278" i="30"/>
  <c r="I278" i="30"/>
  <c r="E278" i="30"/>
  <c r="J278" i="30"/>
  <c r="L278" i="30"/>
  <c r="Q278" i="30"/>
  <c r="F278" i="30"/>
  <c r="P278" i="30"/>
  <c r="H246" i="30"/>
  <c r="I246" i="30"/>
  <c r="Q246" i="30"/>
  <c r="E246" i="30"/>
  <c r="L246" i="30"/>
  <c r="J246" i="30"/>
  <c r="O246" i="30"/>
  <c r="P246" i="30"/>
  <c r="G246" i="30"/>
  <c r="K246" i="30"/>
  <c r="F246" i="30"/>
  <c r="M246" i="30"/>
  <c r="N246" i="30"/>
  <c r="G214" i="30"/>
  <c r="N214" i="30"/>
  <c r="L214" i="30"/>
  <c r="P214" i="30"/>
  <c r="F214" i="30"/>
  <c r="E214" i="30"/>
  <c r="H214" i="30"/>
  <c r="M214" i="30"/>
  <c r="K214" i="30"/>
  <c r="I214" i="30"/>
  <c r="J214" i="30"/>
  <c r="Q214" i="30"/>
  <c r="O214" i="30"/>
  <c r="G182" i="30"/>
  <c r="P182" i="30"/>
  <c r="J182" i="30"/>
  <c r="F182" i="30"/>
  <c r="K182" i="30"/>
  <c r="I182" i="30"/>
  <c r="L182" i="30"/>
  <c r="O182" i="30"/>
  <c r="Q182" i="30"/>
  <c r="H182" i="30"/>
  <c r="E182" i="30"/>
  <c r="M182" i="30"/>
  <c r="N182" i="30"/>
  <c r="K138" i="30"/>
  <c r="F138" i="30"/>
  <c r="N138" i="30"/>
  <c r="E138" i="30"/>
  <c r="M138" i="30"/>
  <c r="H138" i="30"/>
  <c r="P138" i="30"/>
  <c r="O138" i="30"/>
  <c r="J138" i="30"/>
  <c r="I138" i="30"/>
  <c r="Q138" i="30"/>
  <c r="G138" i="30"/>
  <c r="L138" i="30"/>
  <c r="E74" i="30"/>
  <c r="M74" i="30"/>
  <c r="H74" i="30"/>
  <c r="P74" i="30"/>
  <c r="I74" i="30"/>
  <c r="F74" i="30"/>
  <c r="G74" i="30"/>
  <c r="O74" i="30"/>
  <c r="J74" i="30"/>
  <c r="L74" i="30"/>
  <c r="N74" i="30"/>
  <c r="Q74" i="30"/>
  <c r="K74" i="30"/>
  <c r="F10" i="30"/>
  <c r="N10" i="30"/>
  <c r="M10" i="30"/>
  <c r="O10" i="30"/>
  <c r="G10" i="30"/>
  <c r="L10" i="30"/>
  <c r="H10" i="30"/>
  <c r="P10" i="30"/>
  <c r="Q10" i="30"/>
  <c r="E10" i="30"/>
  <c r="I10" i="30"/>
  <c r="J10" i="30"/>
  <c r="K10" i="30"/>
  <c r="F133" i="30"/>
  <c r="N133" i="30"/>
  <c r="I133" i="30"/>
  <c r="Q133" i="30"/>
  <c r="H133" i="30"/>
  <c r="P133" i="30"/>
  <c r="K133" i="30"/>
  <c r="E133" i="30"/>
  <c r="M133" i="30"/>
  <c r="O133" i="30"/>
  <c r="G133" i="30"/>
  <c r="J133" i="30"/>
  <c r="L133" i="30"/>
  <c r="K101" i="30"/>
  <c r="F101" i="30"/>
  <c r="N101" i="30"/>
  <c r="E101" i="30"/>
  <c r="M101" i="30"/>
  <c r="H101" i="30"/>
  <c r="P101" i="30"/>
  <c r="G101" i="30"/>
  <c r="J101" i="30"/>
  <c r="Q101" i="30"/>
  <c r="I101" i="30"/>
  <c r="L101" i="30"/>
  <c r="O101" i="30"/>
  <c r="F69" i="30"/>
  <c r="N69" i="30"/>
  <c r="I69" i="30"/>
  <c r="Q69" i="30"/>
  <c r="H69" i="30"/>
  <c r="P69" i="30"/>
  <c r="K69" i="30"/>
  <c r="E69" i="30"/>
  <c r="G69" i="30"/>
  <c r="J69" i="30"/>
  <c r="O69" i="30"/>
  <c r="M69" i="30"/>
  <c r="L69" i="30"/>
  <c r="E37" i="30"/>
  <c r="M37" i="30"/>
  <c r="H37" i="30"/>
  <c r="P37" i="30"/>
  <c r="G37" i="30"/>
  <c r="O37" i="30"/>
  <c r="J37" i="30"/>
  <c r="Q37" i="30"/>
  <c r="I37" i="30"/>
  <c r="K37" i="30"/>
  <c r="F37" i="30"/>
  <c r="L37" i="30"/>
  <c r="N37" i="30"/>
  <c r="J816" i="30"/>
  <c r="L816" i="30"/>
  <c r="O816" i="30"/>
  <c r="H816" i="30"/>
  <c r="I816" i="30"/>
  <c r="E816" i="30"/>
  <c r="P816" i="30"/>
  <c r="G816" i="30"/>
  <c r="F816" i="30"/>
  <c r="Q816" i="30"/>
  <c r="K816" i="30"/>
  <c r="M816" i="30"/>
  <c r="N816" i="30"/>
  <c r="M347" i="30"/>
  <c r="N347" i="30"/>
  <c r="H347" i="30"/>
  <c r="Q347" i="30"/>
  <c r="G347" i="30"/>
  <c r="P347" i="30"/>
  <c r="E347" i="30"/>
  <c r="L347" i="30"/>
  <c r="K347" i="30"/>
  <c r="F347" i="30"/>
  <c r="O347" i="30"/>
  <c r="I347" i="30"/>
  <c r="J347" i="30"/>
  <c r="O283" i="30"/>
  <c r="E283" i="30"/>
  <c r="J283" i="30"/>
  <c r="F283" i="30"/>
  <c r="I283" i="30"/>
  <c r="H283" i="30"/>
  <c r="G283" i="30"/>
  <c r="N283" i="30"/>
  <c r="M283" i="30"/>
  <c r="L283" i="30"/>
  <c r="K283" i="30"/>
  <c r="P283" i="30"/>
  <c r="Q283" i="30"/>
  <c r="P219" i="30"/>
  <c r="F219" i="30"/>
  <c r="M219" i="30"/>
  <c r="I219" i="30"/>
  <c r="J219" i="30"/>
  <c r="K219" i="30"/>
  <c r="H219" i="30"/>
  <c r="Q219" i="30"/>
  <c r="N219" i="30"/>
  <c r="O219" i="30"/>
  <c r="E219" i="30"/>
  <c r="L219" i="30"/>
  <c r="G219" i="30"/>
  <c r="E148" i="30"/>
  <c r="M148" i="30"/>
  <c r="J148" i="30"/>
  <c r="P148" i="30"/>
  <c r="G148" i="30"/>
  <c r="O148" i="30"/>
  <c r="N148" i="30"/>
  <c r="Q148" i="30"/>
  <c r="H148" i="30"/>
  <c r="F148" i="30"/>
  <c r="K148" i="30"/>
  <c r="I148" i="30"/>
  <c r="L148" i="30"/>
  <c r="G20" i="30"/>
  <c r="O20" i="30"/>
  <c r="J20" i="30"/>
  <c r="K20" i="30"/>
  <c r="M20" i="30"/>
  <c r="I20" i="30"/>
  <c r="Q20" i="30"/>
  <c r="L20" i="30"/>
  <c r="F20" i="30"/>
  <c r="H20" i="30"/>
  <c r="N20" i="30"/>
  <c r="E20" i="30"/>
  <c r="P20" i="30"/>
  <c r="K388" i="30"/>
  <c r="J388" i="30"/>
  <c r="M388" i="30"/>
  <c r="H388" i="30"/>
  <c r="E388" i="30"/>
  <c r="N388" i="30"/>
  <c r="Q388" i="30"/>
  <c r="L388" i="30"/>
  <c r="G388" i="30"/>
  <c r="P388" i="30"/>
  <c r="O388" i="30"/>
  <c r="I388" i="30"/>
  <c r="F388" i="30"/>
  <c r="K356" i="30"/>
  <c r="J356" i="30"/>
  <c r="M356" i="30"/>
  <c r="H356" i="30"/>
  <c r="E356" i="30"/>
  <c r="N356" i="30"/>
  <c r="Q356" i="30"/>
  <c r="L356" i="30"/>
  <c r="G356" i="30"/>
  <c r="I356" i="30"/>
  <c r="F356" i="30"/>
  <c r="P356" i="30"/>
  <c r="O356" i="30"/>
  <c r="K324" i="30"/>
  <c r="J324" i="30"/>
  <c r="M324" i="30"/>
  <c r="H324" i="30"/>
  <c r="E324" i="30"/>
  <c r="N324" i="30"/>
  <c r="Q324" i="30"/>
  <c r="L324" i="30"/>
  <c r="G324" i="30"/>
  <c r="I324" i="30"/>
  <c r="F324" i="30"/>
  <c r="P324" i="30"/>
  <c r="O324" i="30"/>
  <c r="I292" i="30"/>
  <c r="J292" i="30"/>
  <c r="K292" i="30"/>
  <c r="H292" i="30"/>
  <c r="Q292" i="30"/>
  <c r="N292" i="30"/>
  <c r="O292" i="30"/>
  <c r="L292" i="30"/>
  <c r="E292" i="30"/>
  <c r="F292" i="30"/>
  <c r="P292" i="30"/>
  <c r="M292" i="30"/>
  <c r="G292" i="30"/>
  <c r="E260" i="30"/>
  <c r="H260" i="30"/>
  <c r="I260" i="30"/>
  <c r="F260" i="30"/>
  <c r="M260" i="30"/>
  <c r="P260" i="30"/>
  <c r="G260" i="30"/>
  <c r="J260" i="30"/>
  <c r="Q260" i="30"/>
  <c r="N260" i="30"/>
  <c r="L260" i="30"/>
  <c r="K260" i="30"/>
  <c r="O260" i="30"/>
  <c r="E228" i="30"/>
  <c r="H228" i="30"/>
  <c r="I228" i="30"/>
  <c r="F228" i="30"/>
  <c r="M228" i="30"/>
  <c r="P228" i="30"/>
  <c r="G228" i="30"/>
  <c r="J228" i="30"/>
  <c r="Q228" i="30"/>
  <c r="O228" i="30"/>
  <c r="N228" i="30"/>
  <c r="L228" i="30"/>
  <c r="K228" i="30"/>
  <c r="Q196" i="30"/>
  <c r="G196" i="30"/>
  <c r="H196" i="30"/>
  <c r="E196" i="30"/>
  <c r="L196" i="30"/>
  <c r="O196" i="30"/>
  <c r="N196" i="30"/>
  <c r="I196" i="30"/>
  <c r="P196" i="30"/>
  <c r="M196" i="30"/>
  <c r="K196" i="30"/>
  <c r="F196" i="30"/>
  <c r="J196" i="30"/>
  <c r="F164" i="30"/>
  <c r="I164" i="30"/>
  <c r="L164" i="30"/>
  <c r="G164" i="30"/>
  <c r="N164" i="30"/>
  <c r="M164" i="30"/>
  <c r="P164" i="30"/>
  <c r="K164" i="30"/>
  <c r="Q164" i="30"/>
  <c r="O164" i="30"/>
  <c r="J164" i="30"/>
  <c r="H164" i="30"/>
  <c r="E164" i="30"/>
  <c r="H102" i="30"/>
  <c r="P102" i="30"/>
  <c r="K102" i="30"/>
  <c r="J102" i="30"/>
  <c r="E102" i="30"/>
  <c r="M102" i="30"/>
  <c r="L102" i="30"/>
  <c r="O102" i="30"/>
  <c r="F102" i="30"/>
  <c r="N102" i="30"/>
  <c r="Q102" i="30"/>
  <c r="I102" i="30"/>
  <c r="G102" i="30"/>
  <c r="J38" i="30"/>
  <c r="E38" i="30"/>
  <c r="M38" i="30"/>
  <c r="Q38" i="30"/>
  <c r="P38" i="30"/>
  <c r="L38" i="30"/>
  <c r="G38" i="30"/>
  <c r="O38" i="30"/>
  <c r="F38" i="30"/>
  <c r="I38" i="30"/>
  <c r="H38" i="30"/>
  <c r="N38" i="30"/>
  <c r="K38" i="30"/>
  <c r="L147" i="30"/>
  <c r="G147" i="30"/>
  <c r="M147" i="30"/>
  <c r="F147" i="30"/>
  <c r="N147" i="30"/>
  <c r="K147" i="30"/>
  <c r="Q147" i="30"/>
  <c r="H147" i="30"/>
  <c r="O147" i="30"/>
  <c r="E147" i="30"/>
  <c r="J147" i="30"/>
  <c r="I147" i="30"/>
  <c r="P147" i="30"/>
  <c r="K115" i="30"/>
  <c r="H115" i="30"/>
  <c r="N115" i="30"/>
  <c r="E115" i="30"/>
  <c r="M115" i="30"/>
  <c r="L115" i="30"/>
  <c r="J115" i="30"/>
  <c r="G115" i="30"/>
  <c r="P115" i="30"/>
  <c r="I115" i="30"/>
  <c r="F115" i="30"/>
  <c r="Q115" i="30"/>
  <c r="O115" i="30"/>
  <c r="L83" i="30"/>
  <c r="G83" i="30"/>
  <c r="O83" i="30"/>
  <c r="F83" i="30"/>
  <c r="N83" i="30"/>
  <c r="I83" i="30"/>
  <c r="Q83" i="30"/>
  <c r="H83" i="30"/>
  <c r="K83" i="30"/>
  <c r="J83" i="30"/>
  <c r="M83" i="30"/>
  <c r="E83" i="30"/>
  <c r="P83" i="30"/>
  <c r="J51" i="30"/>
  <c r="G51" i="30"/>
  <c r="O51" i="30"/>
  <c r="E51" i="30"/>
  <c r="L51" i="30"/>
  <c r="I51" i="30"/>
  <c r="Q51" i="30"/>
  <c r="F51" i="30"/>
  <c r="K51" i="30"/>
  <c r="H51" i="30"/>
  <c r="M51" i="30"/>
  <c r="N51" i="30"/>
  <c r="P51" i="30"/>
  <c r="L19" i="30"/>
  <c r="G19" i="30"/>
  <c r="O19" i="30"/>
  <c r="F19" i="30"/>
  <c r="N19" i="30"/>
  <c r="I19" i="30"/>
  <c r="Q19" i="30"/>
  <c r="H19" i="30"/>
  <c r="K19" i="30"/>
  <c r="J19" i="30"/>
  <c r="M19" i="30"/>
  <c r="P19" i="30"/>
  <c r="E19" i="30"/>
  <c r="I407" i="30"/>
  <c r="J407" i="30"/>
  <c r="O407" i="30"/>
  <c r="L407" i="30"/>
  <c r="H407" i="30"/>
  <c r="Q407" i="30"/>
  <c r="P407" i="30"/>
  <c r="N407" i="30"/>
  <c r="F407" i="30"/>
  <c r="G407" i="30"/>
  <c r="K407" i="30"/>
  <c r="E407" i="30"/>
  <c r="M407" i="30"/>
  <c r="I343" i="30"/>
  <c r="F343" i="30"/>
  <c r="O343" i="30"/>
  <c r="M343" i="30"/>
  <c r="G343" i="30"/>
  <c r="N343" i="30"/>
  <c r="J343" i="30"/>
  <c r="E343" i="30"/>
  <c r="K343" i="30"/>
  <c r="Q343" i="30"/>
  <c r="L343" i="30"/>
  <c r="H343" i="30"/>
  <c r="P343" i="30"/>
  <c r="K279" i="30"/>
  <c r="P279" i="30"/>
  <c r="Q279" i="30"/>
  <c r="N279" i="30"/>
  <c r="J279" i="30"/>
  <c r="G279" i="30"/>
  <c r="E279" i="30"/>
  <c r="L279" i="30"/>
  <c r="I279" i="30"/>
  <c r="M279" i="30"/>
  <c r="O279" i="30"/>
  <c r="H279" i="30"/>
  <c r="F279" i="30"/>
  <c r="L215" i="30"/>
  <c r="O215" i="30"/>
  <c r="E215" i="30"/>
  <c r="P215" i="30"/>
  <c r="J215" i="30"/>
  <c r="K215" i="30"/>
  <c r="I215" i="30"/>
  <c r="N215" i="30"/>
  <c r="M215" i="30"/>
  <c r="H215" i="30"/>
  <c r="G215" i="30"/>
  <c r="Q215" i="30"/>
  <c r="F215" i="30"/>
  <c r="E140" i="30"/>
  <c r="M140" i="30"/>
  <c r="H140" i="30"/>
  <c r="P140" i="30"/>
  <c r="G140" i="30"/>
  <c r="O140" i="30"/>
  <c r="J140" i="30"/>
  <c r="I140" i="30"/>
  <c r="L140" i="30"/>
  <c r="K140" i="30"/>
  <c r="N140" i="30"/>
  <c r="Q140" i="30"/>
  <c r="F140" i="30"/>
  <c r="H12" i="30"/>
  <c r="P12" i="30"/>
  <c r="E12" i="30"/>
  <c r="M12" i="30"/>
  <c r="O12" i="30"/>
  <c r="J12" i="30"/>
  <c r="G12" i="30"/>
  <c r="I12" i="30"/>
  <c r="L12" i="30"/>
  <c r="N12" i="30"/>
  <c r="K12" i="30"/>
  <c r="F12" i="30"/>
  <c r="Q12" i="30"/>
  <c r="N386" i="30"/>
  <c r="K386" i="30"/>
  <c r="I386" i="30"/>
  <c r="M386" i="30"/>
  <c r="P386" i="30"/>
  <c r="F386" i="30"/>
  <c r="G386" i="30"/>
  <c r="Q386" i="30"/>
  <c r="H386" i="30"/>
  <c r="L386" i="30"/>
  <c r="J386" i="30"/>
  <c r="O386" i="30"/>
  <c r="E386" i="30"/>
  <c r="N354" i="30"/>
  <c r="K354" i="30"/>
  <c r="I354" i="30"/>
  <c r="J354" i="30"/>
  <c r="H354" i="30"/>
  <c r="O354" i="30"/>
  <c r="E354" i="30"/>
  <c r="L354" i="30"/>
  <c r="P354" i="30"/>
  <c r="F354" i="30"/>
  <c r="Q354" i="30"/>
  <c r="M354" i="30"/>
  <c r="G354" i="30"/>
  <c r="N322" i="30"/>
  <c r="K322" i="30"/>
  <c r="I322" i="30"/>
  <c r="M322" i="30"/>
  <c r="P322" i="30"/>
  <c r="F322" i="30"/>
  <c r="G322" i="30"/>
  <c r="Q322" i="30"/>
  <c r="J322" i="30"/>
  <c r="O322" i="30"/>
  <c r="E322" i="30"/>
  <c r="H322" i="30"/>
  <c r="L322" i="30"/>
  <c r="N290" i="30"/>
  <c r="I290" i="30"/>
  <c r="K290" i="30"/>
  <c r="J290" i="30"/>
  <c r="H290" i="30"/>
  <c r="Q290" i="30"/>
  <c r="F290" i="30"/>
  <c r="L290" i="30"/>
  <c r="G290" i="30"/>
  <c r="P290" i="30"/>
  <c r="O290" i="30"/>
  <c r="E290" i="30"/>
  <c r="M290" i="30"/>
  <c r="K258" i="30"/>
  <c r="N258" i="30"/>
  <c r="G258" i="30"/>
  <c r="P258" i="30"/>
  <c r="O258" i="30"/>
  <c r="E258" i="30"/>
  <c r="I258" i="30"/>
  <c r="H258" i="30"/>
  <c r="Q258" i="30"/>
  <c r="J258" i="30"/>
  <c r="L258" i="30"/>
  <c r="F258" i="30"/>
  <c r="M258" i="30"/>
  <c r="K226" i="30"/>
  <c r="N226" i="30"/>
  <c r="G226" i="30"/>
  <c r="H226" i="30"/>
  <c r="Q226" i="30"/>
  <c r="J226" i="30"/>
  <c r="L226" i="30"/>
  <c r="F226" i="30"/>
  <c r="M226" i="30"/>
  <c r="P226" i="30"/>
  <c r="O226" i="30"/>
  <c r="E226" i="30"/>
  <c r="I226" i="30"/>
  <c r="F194" i="30"/>
  <c r="M194" i="30"/>
  <c r="Q194" i="30"/>
  <c r="O194" i="30"/>
  <c r="J194" i="30"/>
  <c r="N194" i="30"/>
  <c r="L194" i="30"/>
  <c r="G194" i="30"/>
  <c r="P194" i="30"/>
  <c r="I194" i="30"/>
  <c r="E194" i="30"/>
  <c r="H194" i="30"/>
  <c r="K194" i="30"/>
  <c r="G162" i="30"/>
  <c r="H162" i="30"/>
  <c r="I162" i="30"/>
  <c r="F162" i="30"/>
  <c r="Q162" i="30"/>
  <c r="K162" i="30"/>
  <c r="J162" i="30"/>
  <c r="E162" i="30"/>
  <c r="M162" i="30"/>
  <c r="N162" i="30"/>
  <c r="L162" i="30"/>
  <c r="P162" i="30"/>
  <c r="O162" i="30"/>
  <c r="E98" i="30"/>
  <c r="M98" i="30"/>
  <c r="H98" i="30"/>
  <c r="P98" i="30"/>
  <c r="Q98" i="30"/>
  <c r="F98" i="30"/>
  <c r="G98" i="30"/>
  <c r="O98" i="30"/>
  <c r="J98" i="30"/>
  <c r="I98" i="30"/>
  <c r="K98" i="30"/>
  <c r="L98" i="30"/>
  <c r="N98" i="30"/>
  <c r="F34" i="30"/>
  <c r="N34" i="30"/>
  <c r="I34" i="30"/>
  <c r="Q34" i="30"/>
  <c r="M34" i="30"/>
  <c r="G34" i="30"/>
  <c r="H34" i="30"/>
  <c r="P34" i="30"/>
  <c r="K34" i="30"/>
  <c r="J34" i="30"/>
  <c r="L34" i="30"/>
  <c r="E34" i="30"/>
  <c r="O34" i="30"/>
  <c r="J145" i="30"/>
  <c r="E145" i="30"/>
  <c r="M145" i="30"/>
  <c r="L145" i="30"/>
  <c r="G145" i="30"/>
  <c r="O145" i="30"/>
  <c r="N145" i="30"/>
  <c r="Q145" i="30"/>
  <c r="I145" i="30"/>
  <c r="P145" i="30"/>
  <c r="F145" i="30"/>
  <c r="K145" i="30"/>
  <c r="H145" i="30"/>
  <c r="I113" i="30"/>
  <c r="Q113" i="30"/>
  <c r="H113" i="30"/>
  <c r="K113" i="30"/>
  <c r="F113" i="30"/>
  <c r="P113" i="30"/>
  <c r="M113" i="30"/>
  <c r="L113" i="30"/>
  <c r="J113" i="30"/>
  <c r="G113" i="30"/>
  <c r="O113" i="30"/>
  <c r="E113" i="30"/>
  <c r="N113" i="30"/>
  <c r="J81" i="30"/>
  <c r="E81" i="30"/>
  <c r="M81" i="30"/>
  <c r="L81" i="30"/>
  <c r="G81" i="30"/>
  <c r="O81" i="30"/>
  <c r="N81" i="30"/>
  <c r="Q81" i="30"/>
  <c r="F81" i="30"/>
  <c r="K81" i="30"/>
  <c r="P81" i="30"/>
  <c r="I81" i="30"/>
  <c r="H81" i="30"/>
  <c r="I49" i="30"/>
  <c r="Q49" i="30"/>
  <c r="F49" i="30"/>
  <c r="K49" i="30"/>
  <c r="H49" i="30"/>
  <c r="J49" i="30"/>
  <c r="M49" i="30"/>
  <c r="N49" i="30"/>
  <c r="L49" i="30"/>
  <c r="G49" i="30"/>
  <c r="O49" i="30"/>
  <c r="E49" i="30"/>
  <c r="P49" i="30"/>
  <c r="I17" i="30"/>
  <c r="Q17" i="30"/>
  <c r="H17" i="30"/>
  <c r="K17" i="30"/>
  <c r="F17" i="30"/>
  <c r="L17" i="30"/>
  <c r="M17" i="30"/>
  <c r="P17" i="30"/>
  <c r="J17" i="30"/>
  <c r="N17" i="30"/>
  <c r="O17" i="30"/>
  <c r="E17" i="30"/>
  <c r="G17" i="30"/>
  <c r="H328" i="30"/>
  <c r="I328" i="30"/>
  <c r="N328" i="30"/>
  <c r="M328" i="30"/>
  <c r="L328" i="30"/>
  <c r="E328" i="30"/>
  <c r="G328" i="30"/>
  <c r="F328" i="30"/>
  <c r="J328" i="30"/>
  <c r="P328" i="30"/>
  <c r="K328" i="30"/>
  <c r="O328" i="30"/>
  <c r="Q328" i="30"/>
  <c r="H296" i="30"/>
  <c r="Q296" i="30"/>
  <c r="N296" i="30"/>
  <c r="K296" i="30"/>
  <c r="L296" i="30"/>
  <c r="O296" i="30"/>
  <c r="E296" i="30"/>
  <c r="F296" i="30"/>
  <c r="M296" i="30"/>
  <c r="J296" i="30"/>
  <c r="P296" i="30"/>
  <c r="I296" i="30"/>
  <c r="G296" i="30"/>
  <c r="F264" i="30"/>
  <c r="M264" i="30"/>
  <c r="I264" i="30"/>
  <c r="Q264" i="30"/>
  <c r="J264" i="30"/>
  <c r="G264" i="30"/>
  <c r="O264" i="30"/>
  <c r="K264" i="30"/>
  <c r="N264" i="30"/>
  <c r="E264" i="30"/>
  <c r="L264" i="30"/>
  <c r="H264" i="30"/>
  <c r="P264" i="30"/>
  <c r="F232" i="30"/>
  <c r="M232" i="30"/>
  <c r="I232" i="30"/>
  <c r="Q232" i="30"/>
  <c r="J232" i="30"/>
  <c r="G232" i="30"/>
  <c r="O232" i="30"/>
  <c r="K232" i="30"/>
  <c r="N232" i="30"/>
  <c r="L232" i="30"/>
  <c r="E232" i="30"/>
  <c r="H232" i="30"/>
  <c r="P232" i="30"/>
  <c r="E200" i="30"/>
  <c r="L200" i="30"/>
  <c r="H200" i="30"/>
  <c r="P200" i="30"/>
  <c r="I200" i="30"/>
  <c r="J200" i="30"/>
  <c r="N200" i="30"/>
  <c r="F200" i="30"/>
  <c r="M200" i="30"/>
  <c r="K200" i="30"/>
  <c r="Q200" i="30"/>
  <c r="G200" i="30"/>
  <c r="O200" i="30"/>
  <c r="G168" i="30"/>
  <c r="N168" i="30"/>
  <c r="M168" i="30"/>
  <c r="L168" i="30"/>
  <c r="K168" i="30"/>
  <c r="P168" i="30"/>
  <c r="Q168" i="30"/>
  <c r="E168" i="30"/>
  <c r="O168" i="30"/>
  <c r="F168" i="30"/>
  <c r="I168" i="30"/>
  <c r="J168" i="30"/>
  <c r="H168" i="30"/>
  <c r="H110" i="30"/>
  <c r="P110" i="30"/>
  <c r="Q110" i="30"/>
  <c r="J110" i="30"/>
  <c r="E110" i="30"/>
  <c r="G110" i="30"/>
  <c r="I110" i="30"/>
  <c r="O110" i="30"/>
  <c r="F110" i="30"/>
  <c r="M110" i="30"/>
  <c r="N110" i="30"/>
  <c r="L110" i="30"/>
  <c r="K110" i="30"/>
  <c r="J46" i="30"/>
  <c r="E46" i="30"/>
  <c r="M46" i="30"/>
  <c r="N46" i="30"/>
  <c r="K46" i="30"/>
  <c r="L46" i="30"/>
  <c r="G46" i="30"/>
  <c r="O46" i="30"/>
  <c r="I46" i="30"/>
  <c r="H46" i="30"/>
  <c r="F46" i="30"/>
  <c r="Q46" i="30"/>
  <c r="P46" i="30"/>
  <c r="F151" i="30"/>
  <c r="I151" i="30"/>
  <c r="H151" i="30"/>
  <c r="G151" i="30"/>
  <c r="N151" i="30"/>
  <c r="M151" i="30"/>
  <c r="L151" i="30"/>
  <c r="P151" i="30"/>
  <c r="Q151" i="30"/>
  <c r="J151" i="30"/>
  <c r="E151" i="30"/>
  <c r="K151" i="30"/>
  <c r="O151" i="30"/>
  <c r="G119" i="30"/>
  <c r="O119" i="30"/>
  <c r="P119" i="30"/>
  <c r="I119" i="30"/>
  <c r="Q119" i="30"/>
  <c r="J119" i="30"/>
  <c r="K119" i="30"/>
  <c r="F119" i="30"/>
  <c r="M119" i="30"/>
  <c r="N119" i="30"/>
  <c r="E119" i="30"/>
  <c r="H119" i="30"/>
  <c r="L119" i="30"/>
  <c r="H87" i="30"/>
  <c r="P87" i="30"/>
  <c r="K87" i="30"/>
  <c r="J87" i="30"/>
  <c r="E87" i="30"/>
  <c r="M87" i="30"/>
  <c r="L87" i="30"/>
  <c r="O87" i="30"/>
  <c r="N87" i="30"/>
  <c r="Q87" i="30"/>
  <c r="I87" i="30"/>
  <c r="G87" i="30"/>
  <c r="F87" i="30"/>
  <c r="H55" i="30"/>
  <c r="P55" i="30"/>
  <c r="K55" i="30"/>
  <c r="J55" i="30"/>
  <c r="E55" i="30"/>
  <c r="M55" i="30"/>
  <c r="L55" i="30"/>
  <c r="O55" i="30"/>
  <c r="I55" i="30"/>
  <c r="N55" i="30"/>
  <c r="Q55" i="30"/>
  <c r="F55" i="30"/>
  <c r="G55" i="30"/>
  <c r="H23" i="30"/>
  <c r="P23" i="30"/>
  <c r="K23" i="30"/>
  <c r="J23" i="30"/>
  <c r="E23" i="30"/>
  <c r="M23" i="30"/>
  <c r="L23" i="30"/>
  <c r="O23" i="30"/>
  <c r="I23" i="30"/>
  <c r="N23" i="30"/>
  <c r="Q23" i="30"/>
  <c r="G23" i="30"/>
  <c r="F23" i="30"/>
  <c r="F809" i="30"/>
  <c r="M809" i="30"/>
  <c r="Q809" i="30"/>
  <c r="G809" i="30"/>
  <c r="J809" i="30"/>
  <c r="H809" i="30"/>
  <c r="L809" i="30"/>
  <c r="K809" i="30"/>
  <c r="N809" i="30"/>
  <c r="P809" i="30"/>
  <c r="O809" i="30"/>
  <c r="E809" i="30"/>
  <c r="I809" i="30"/>
  <c r="N691" i="30"/>
  <c r="M691" i="30"/>
  <c r="H691" i="30"/>
  <c r="G691" i="30"/>
  <c r="L691" i="30"/>
  <c r="P691" i="30"/>
  <c r="F691" i="30"/>
  <c r="O691" i="30"/>
  <c r="K691" i="30"/>
  <c r="I691" i="30"/>
  <c r="J691" i="30"/>
  <c r="Q691" i="30"/>
  <c r="E691" i="30"/>
  <c r="F675" i="30"/>
  <c r="O675" i="30"/>
  <c r="K675" i="30"/>
  <c r="I675" i="30"/>
  <c r="J675" i="30"/>
  <c r="Q675" i="30"/>
  <c r="E675" i="30"/>
  <c r="N675" i="30"/>
  <c r="M675" i="30"/>
  <c r="H675" i="30"/>
  <c r="L675" i="30"/>
  <c r="P675" i="30"/>
  <c r="G675" i="30"/>
  <c r="Q419" i="30"/>
  <c r="G419" i="30"/>
  <c r="P419" i="30"/>
  <c r="E419" i="30"/>
  <c r="L419" i="30"/>
  <c r="K419" i="30"/>
  <c r="N419" i="30"/>
  <c r="I419" i="30"/>
  <c r="F419" i="30"/>
  <c r="O419" i="30"/>
  <c r="J419" i="30"/>
  <c r="H419" i="30"/>
  <c r="M419" i="30"/>
  <c r="I435" i="30"/>
  <c r="F435" i="30"/>
  <c r="O435" i="30"/>
  <c r="M435" i="30"/>
  <c r="J435" i="30"/>
  <c r="H435" i="30"/>
  <c r="Q435" i="30"/>
  <c r="G435" i="30"/>
  <c r="P435" i="30"/>
  <c r="E435" i="30"/>
  <c r="L435" i="30"/>
  <c r="K435" i="30"/>
  <c r="N435" i="30"/>
  <c r="P595" i="30"/>
  <c r="F595" i="30"/>
  <c r="O595" i="30"/>
  <c r="K595" i="30"/>
  <c r="J595" i="30"/>
  <c r="Q595" i="30"/>
  <c r="H595" i="30"/>
  <c r="I595" i="30"/>
  <c r="N595" i="30"/>
  <c r="M595" i="30"/>
  <c r="E595" i="30"/>
  <c r="G595" i="30"/>
  <c r="L595" i="30"/>
  <c r="K793" i="30"/>
  <c r="N793" i="30"/>
  <c r="P793" i="30"/>
  <c r="O793" i="30"/>
  <c r="E793" i="30"/>
  <c r="I793" i="30"/>
  <c r="F793" i="30"/>
  <c r="M793" i="30"/>
  <c r="Q793" i="30"/>
  <c r="J793" i="30"/>
  <c r="H793" i="30"/>
  <c r="L793" i="30"/>
  <c r="G793" i="30"/>
  <c r="F707" i="30"/>
  <c r="O707" i="30"/>
  <c r="K707" i="30"/>
  <c r="I707" i="30"/>
  <c r="J707" i="30"/>
  <c r="Q707" i="30"/>
  <c r="E707" i="30"/>
  <c r="N707" i="30"/>
  <c r="M707" i="30"/>
  <c r="H707" i="30"/>
  <c r="P707" i="30"/>
  <c r="G707" i="30"/>
  <c r="L707" i="30"/>
  <c r="Q451" i="30"/>
  <c r="G451" i="30"/>
  <c r="P451" i="30"/>
  <c r="E451" i="30"/>
  <c r="L451" i="30"/>
  <c r="K451" i="30"/>
  <c r="N451" i="30"/>
  <c r="I451" i="30"/>
  <c r="F451" i="30"/>
  <c r="O451" i="30"/>
  <c r="H451" i="30"/>
  <c r="M451" i="30"/>
  <c r="J451" i="30"/>
  <c r="L697" i="30"/>
  <c r="G697" i="30"/>
  <c r="F697" i="30"/>
  <c r="P697" i="30"/>
  <c r="J697" i="30"/>
  <c r="N697" i="30"/>
  <c r="I697" i="30"/>
  <c r="E697" i="30"/>
  <c r="M697" i="30"/>
  <c r="K697" i="30"/>
  <c r="O697" i="30"/>
  <c r="H697" i="30"/>
  <c r="Q697" i="30"/>
  <c r="N557" i="30"/>
  <c r="K557" i="30"/>
  <c r="I557" i="30"/>
  <c r="M557" i="30"/>
  <c r="P557" i="30"/>
  <c r="F557" i="30"/>
  <c r="G557" i="30"/>
  <c r="Q557" i="30"/>
  <c r="L557" i="30"/>
  <c r="J557" i="30"/>
  <c r="O557" i="30"/>
  <c r="E557" i="30"/>
  <c r="H557" i="30"/>
  <c r="M277" i="30"/>
  <c r="J277" i="30"/>
  <c r="H277" i="30"/>
  <c r="Q277" i="30"/>
  <c r="G277" i="30"/>
  <c r="P277" i="30"/>
  <c r="E277" i="30"/>
  <c r="L277" i="30"/>
  <c r="K277" i="30"/>
  <c r="N277" i="30"/>
  <c r="F277" i="30"/>
  <c r="O277" i="30"/>
  <c r="I277" i="30"/>
  <c r="I698" i="30"/>
  <c r="F698" i="30"/>
  <c r="O698" i="30"/>
  <c r="M698" i="30"/>
  <c r="J698" i="30"/>
  <c r="H698" i="30"/>
  <c r="Q698" i="30"/>
  <c r="G698" i="30"/>
  <c r="P698" i="30"/>
  <c r="N698" i="30"/>
  <c r="E698" i="30"/>
  <c r="K698" i="30"/>
  <c r="L698" i="30"/>
  <c r="Q815" i="30"/>
  <c r="K815" i="30"/>
  <c r="O815" i="30"/>
  <c r="H815" i="30"/>
  <c r="N815" i="30"/>
  <c r="E815" i="30"/>
  <c r="L815" i="30"/>
  <c r="G815" i="30"/>
  <c r="I815" i="30"/>
  <c r="P815" i="30"/>
  <c r="J815" i="30"/>
  <c r="M815" i="30"/>
  <c r="F815" i="30"/>
  <c r="G751" i="30"/>
  <c r="L751" i="30"/>
  <c r="H751" i="30"/>
  <c r="J751" i="30"/>
  <c r="Q751" i="30"/>
  <c r="E751" i="30"/>
  <c r="N751" i="30"/>
  <c r="K751" i="30"/>
  <c r="O751" i="30"/>
  <c r="I751" i="30"/>
  <c r="M751" i="30"/>
  <c r="P751" i="30"/>
  <c r="F751" i="30"/>
  <c r="G687" i="30"/>
  <c r="H687" i="30"/>
  <c r="K687" i="30"/>
  <c r="O687" i="30"/>
  <c r="E687" i="30"/>
  <c r="F687" i="30"/>
  <c r="M687" i="30"/>
  <c r="L687" i="30"/>
  <c r="J687" i="30"/>
  <c r="Q687" i="30"/>
  <c r="I687" i="30"/>
  <c r="P687" i="30"/>
  <c r="N687" i="30"/>
  <c r="G623" i="30"/>
  <c r="H623" i="30"/>
  <c r="K623" i="30"/>
  <c r="J623" i="30"/>
  <c r="Q623" i="30"/>
  <c r="I623" i="30"/>
  <c r="N623" i="30"/>
  <c r="P623" i="30"/>
  <c r="O623" i="30"/>
  <c r="E623" i="30"/>
  <c r="L623" i="30"/>
  <c r="F623" i="30"/>
  <c r="M623" i="30"/>
  <c r="K559" i="30"/>
  <c r="J559" i="30"/>
  <c r="M559" i="30"/>
  <c r="E559" i="30"/>
  <c r="G559" i="30"/>
  <c r="H559" i="30"/>
  <c r="I559" i="30"/>
  <c r="O559" i="30"/>
  <c r="L559" i="30"/>
  <c r="F559" i="30"/>
  <c r="Q559" i="30"/>
  <c r="P559" i="30"/>
  <c r="N559" i="30"/>
  <c r="G495" i="30"/>
  <c r="H495" i="30"/>
  <c r="E495" i="30"/>
  <c r="J495" i="30"/>
  <c r="Q495" i="30"/>
  <c r="M495" i="30"/>
  <c r="N495" i="30"/>
  <c r="L495" i="30"/>
  <c r="O495" i="30"/>
  <c r="P495" i="30"/>
  <c r="F495" i="30"/>
  <c r="I495" i="30"/>
  <c r="K495" i="30"/>
  <c r="Q431" i="30"/>
  <c r="G431" i="30"/>
  <c r="P431" i="30"/>
  <c r="L431" i="30"/>
  <c r="O431" i="30"/>
  <c r="E431" i="30"/>
  <c r="J431" i="30"/>
  <c r="H431" i="30"/>
  <c r="K431" i="30"/>
  <c r="I431" i="30"/>
  <c r="F431" i="30"/>
  <c r="M431" i="30"/>
  <c r="N431" i="30"/>
  <c r="Q317" i="30"/>
  <c r="G317" i="30"/>
  <c r="N317" i="30"/>
  <c r="I317" i="30"/>
  <c r="L317" i="30"/>
  <c r="P317" i="30"/>
  <c r="M317" i="30"/>
  <c r="K317" i="30"/>
  <c r="E317" i="30"/>
  <c r="F317" i="30"/>
  <c r="J317" i="30"/>
  <c r="H317" i="30"/>
  <c r="O317" i="30"/>
  <c r="I757" i="30"/>
  <c r="E757" i="30"/>
  <c r="F757" i="30"/>
  <c r="Q757" i="30"/>
  <c r="N757" i="30"/>
  <c r="H757" i="30"/>
  <c r="K757" i="30"/>
  <c r="O757" i="30"/>
  <c r="P757" i="30"/>
  <c r="J757" i="30"/>
  <c r="G757" i="30"/>
  <c r="L757" i="30"/>
  <c r="M757" i="30"/>
  <c r="I693" i="30"/>
  <c r="N693" i="30"/>
  <c r="E693" i="30"/>
  <c r="L693" i="30"/>
  <c r="F693" i="30"/>
  <c r="G693" i="30"/>
  <c r="P693" i="30"/>
  <c r="M693" i="30"/>
  <c r="O693" i="30"/>
  <c r="K693" i="30"/>
  <c r="H693" i="30"/>
  <c r="J693" i="30"/>
  <c r="Q693" i="30"/>
  <c r="I629" i="30"/>
  <c r="N629" i="30"/>
  <c r="E629" i="30"/>
  <c r="Q629" i="30"/>
  <c r="K629" i="30"/>
  <c r="H629" i="30"/>
  <c r="O629" i="30"/>
  <c r="J629" i="30"/>
  <c r="M629" i="30"/>
  <c r="L629" i="30"/>
  <c r="G629" i="30"/>
  <c r="P629" i="30"/>
  <c r="F629" i="30"/>
  <c r="J549" i="30"/>
  <c r="I549" i="30"/>
  <c r="P549" i="30"/>
  <c r="N549" i="30"/>
  <c r="H549" i="30"/>
  <c r="M549" i="30"/>
  <c r="G549" i="30"/>
  <c r="L549" i="30"/>
  <c r="Q549" i="30"/>
  <c r="K549" i="30"/>
  <c r="F549" i="30"/>
  <c r="E549" i="30"/>
  <c r="O549" i="30"/>
  <c r="O421" i="30"/>
  <c r="E421" i="30"/>
  <c r="J421" i="30"/>
  <c r="F421" i="30"/>
  <c r="I421" i="30"/>
  <c r="L421" i="30"/>
  <c r="H421" i="30"/>
  <c r="G421" i="30"/>
  <c r="M421" i="30"/>
  <c r="K421" i="30"/>
  <c r="Q421" i="30"/>
  <c r="N421" i="30"/>
  <c r="P421" i="30"/>
  <c r="I237" i="30"/>
  <c r="F237" i="30"/>
  <c r="O237" i="30"/>
  <c r="M237" i="30"/>
  <c r="J237" i="30"/>
  <c r="H237" i="30"/>
  <c r="Q237" i="30"/>
  <c r="G237" i="30"/>
  <c r="P237" i="30"/>
  <c r="L237" i="30"/>
  <c r="K237" i="30"/>
  <c r="E237" i="30"/>
  <c r="N237" i="30"/>
  <c r="E786" i="30"/>
  <c r="H786" i="30"/>
  <c r="K786" i="30"/>
  <c r="F786" i="30"/>
  <c r="I786" i="30"/>
  <c r="L786" i="30"/>
  <c r="O786" i="30"/>
  <c r="J786" i="30"/>
  <c r="M786" i="30"/>
  <c r="P786" i="30"/>
  <c r="G786" i="30"/>
  <c r="N786" i="30"/>
  <c r="Q786" i="30"/>
  <c r="Q658" i="30"/>
  <c r="G658" i="30"/>
  <c r="P658" i="30"/>
  <c r="E658" i="30"/>
  <c r="L658" i="30"/>
  <c r="K658" i="30"/>
  <c r="N658" i="30"/>
  <c r="I658" i="30"/>
  <c r="F658" i="30"/>
  <c r="O658" i="30"/>
  <c r="H658" i="30"/>
  <c r="M658" i="30"/>
  <c r="J658" i="30"/>
  <c r="Q530" i="30"/>
  <c r="G530" i="30"/>
  <c r="P530" i="30"/>
  <c r="E530" i="30"/>
  <c r="L530" i="30"/>
  <c r="K530" i="30"/>
  <c r="J530" i="30"/>
  <c r="I530" i="30"/>
  <c r="F530" i="30"/>
  <c r="O530" i="30"/>
  <c r="H530" i="30"/>
  <c r="N530" i="30"/>
  <c r="M530" i="30"/>
  <c r="L761" i="30"/>
  <c r="K761" i="30"/>
  <c r="O761" i="30"/>
  <c r="P761" i="30"/>
  <c r="F761" i="30"/>
  <c r="E761" i="30"/>
  <c r="I761" i="30"/>
  <c r="N761" i="30"/>
  <c r="J761" i="30"/>
  <c r="H761" i="30"/>
  <c r="Q761" i="30"/>
  <c r="M761" i="30"/>
  <c r="G761" i="30"/>
  <c r="I633" i="30"/>
  <c r="E633" i="30"/>
  <c r="M633" i="30"/>
  <c r="H633" i="30"/>
  <c r="Q633" i="30"/>
  <c r="K633" i="30"/>
  <c r="O633" i="30"/>
  <c r="L633" i="30"/>
  <c r="G633" i="30"/>
  <c r="F633" i="30"/>
  <c r="P633" i="30"/>
  <c r="J633" i="30"/>
  <c r="N633" i="30"/>
  <c r="F429" i="30"/>
  <c r="I429" i="30"/>
  <c r="L429" i="30"/>
  <c r="G429" i="30"/>
  <c r="N429" i="30"/>
  <c r="M429" i="30"/>
  <c r="P429" i="30"/>
  <c r="O429" i="30"/>
  <c r="J429" i="30"/>
  <c r="H429" i="30"/>
  <c r="E429" i="30"/>
  <c r="Q429" i="30"/>
  <c r="K429" i="30"/>
  <c r="J794" i="30"/>
  <c r="M794" i="30"/>
  <c r="P794" i="30"/>
  <c r="N794" i="30"/>
  <c r="Q794" i="30"/>
  <c r="G794" i="30"/>
  <c r="E794" i="30"/>
  <c r="H794" i="30"/>
  <c r="K794" i="30"/>
  <c r="I794" i="30"/>
  <c r="L794" i="30"/>
  <c r="O794" i="30"/>
  <c r="F794" i="30"/>
  <c r="I538" i="30"/>
  <c r="J538" i="30"/>
  <c r="O538" i="30"/>
  <c r="M538" i="30"/>
  <c r="N538" i="30"/>
  <c r="H538" i="30"/>
  <c r="Q538" i="30"/>
  <c r="G538" i="30"/>
  <c r="P538" i="30"/>
  <c r="L538" i="30"/>
  <c r="K538" i="30"/>
  <c r="F538" i="30"/>
  <c r="E538" i="30"/>
  <c r="Q795" i="30"/>
  <c r="G795" i="30"/>
  <c r="F795" i="30"/>
  <c r="M795" i="30"/>
  <c r="O795" i="30"/>
  <c r="H795" i="30"/>
  <c r="J795" i="30"/>
  <c r="E795" i="30"/>
  <c r="L795" i="30"/>
  <c r="K795" i="30"/>
  <c r="N795" i="30"/>
  <c r="I795" i="30"/>
  <c r="P795" i="30"/>
  <c r="G731" i="30"/>
  <c r="L731" i="30"/>
  <c r="P731" i="30"/>
  <c r="F731" i="30"/>
  <c r="O731" i="30"/>
  <c r="K731" i="30"/>
  <c r="I731" i="30"/>
  <c r="J731" i="30"/>
  <c r="Q731" i="30"/>
  <c r="E731" i="30"/>
  <c r="N731" i="30"/>
  <c r="M731" i="30"/>
  <c r="H731" i="30"/>
  <c r="G667" i="30"/>
  <c r="L667" i="30"/>
  <c r="I667" i="30"/>
  <c r="F667" i="30"/>
  <c r="O667" i="30"/>
  <c r="K667" i="30"/>
  <c r="E667" i="30"/>
  <c r="J667" i="30"/>
  <c r="Q667" i="30"/>
  <c r="H667" i="30"/>
  <c r="P667" i="30"/>
  <c r="N667" i="30"/>
  <c r="M667" i="30"/>
  <c r="K603" i="30"/>
  <c r="J603" i="30"/>
  <c r="Q603" i="30"/>
  <c r="H603" i="30"/>
  <c r="I603" i="30"/>
  <c r="N603" i="30"/>
  <c r="M603" i="30"/>
  <c r="L603" i="30"/>
  <c r="E603" i="30"/>
  <c r="G603" i="30"/>
  <c r="P603" i="30"/>
  <c r="F603" i="30"/>
  <c r="O603" i="30"/>
  <c r="P539" i="30"/>
  <c r="F539" i="30"/>
  <c r="O539" i="30"/>
  <c r="K539" i="30"/>
  <c r="J539" i="30"/>
  <c r="M539" i="30"/>
  <c r="H539" i="30"/>
  <c r="E539" i="30"/>
  <c r="N539" i="30"/>
  <c r="Q539" i="30"/>
  <c r="G539" i="30"/>
  <c r="L539" i="30"/>
  <c r="I539" i="30"/>
  <c r="N475" i="30"/>
  <c r="Q475" i="30"/>
  <c r="K475" i="30"/>
  <c r="G475" i="30"/>
  <c r="H475" i="30"/>
  <c r="E475" i="30"/>
  <c r="F475" i="30"/>
  <c r="O475" i="30"/>
  <c r="L475" i="30"/>
  <c r="M475" i="30"/>
  <c r="J475" i="30"/>
  <c r="I475" i="30"/>
  <c r="P475" i="30"/>
  <c r="O405" i="30"/>
  <c r="E405" i="30"/>
  <c r="J405" i="30"/>
  <c r="F405" i="30"/>
  <c r="I405" i="30"/>
  <c r="L405" i="30"/>
  <c r="G405" i="30"/>
  <c r="N405" i="30"/>
  <c r="M405" i="30"/>
  <c r="H405" i="30"/>
  <c r="Q405" i="30"/>
  <c r="K405" i="30"/>
  <c r="P405" i="30"/>
  <c r="O801" i="30"/>
  <c r="E801" i="30"/>
  <c r="I801" i="30"/>
  <c r="F801" i="30"/>
  <c r="M801" i="30"/>
  <c r="Q801" i="30"/>
  <c r="G801" i="30"/>
  <c r="J801" i="30"/>
  <c r="H801" i="30"/>
  <c r="L801" i="30"/>
  <c r="K801" i="30"/>
  <c r="N801" i="30"/>
  <c r="P801" i="30"/>
  <c r="P737" i="30"/>
  <c r="J737" i="30"/>
  <c r="N737" i="30"/>
  <c r="I737" i="30"/>
  <c r="E737" i="30"/>
  <c r="M737" i="30"/>
  <c r="H737" i="30"/>
  <c r="Q737" i="30"/>
  <c r="K737" i="30"/>
  <c r="O737" i="30"/>
  <c r="F737" i="30"/>
  <c r="L737" i="30"/>
  <c r="G737" i="30"/>
  <c r="P673" i="30"/>
  <c r="J673" i="30"/>
  <c r="N673" i="30"/>
  <c r="I673" i="30"/>
  <c r="E673" i="30"/>
  <c r="M673" i="30"/>
  <c r="H673" i="30"/>
  <c r="Q673" i="30"/>
  <c r="K673" i="30"/>
  <c r="O673" i="30"/>
  <c r="L673" i="30"/>
  <c r="G673" i="30"/>
  <c r="F673" i="30"/>
  <c r="F609" i="30"/>
  <c r="M609" i="30"/>
  <c r="L609" i="30"/>
  <c r="G609" i="30"/>
  <c r="J609" i="30"/>
  <c r="K609" i="30"/>
  <c r="P609" i="30"/>
  <c r="N609" i="30"/>
  <c r="O609" i="30"/>
  <c r="I609" i="30"/>
  <c r="H609" i="30"/>
  <c r="Q609" i="30"/>
  <c r="E609" i="30"/>
  <c r="H509" i="30"/>
  <c r="L509" i="30"/>
  <c r="K509" i="30"/>
  <c r="E509" i="30"/>
  <c r="P509" i="30"/>
  <c r="F509" i="30"/>
  <c r="M509" i="30"/>
  <c r="Q509" i="30"/>
  <c r="O509" i="30"/>
  <c r="J509" i="30"/>
  <c r="N509" i="30"/>
  <c r="I509" i="30"/>
  <c r="G509" i="30"/>
  <c r="K345" i="30"/>
  <c r="H345" i="30"/>
  <c r="Q345" i="30"/>
  <c r="O345" i="30"/>
  <c r="E345" i="30"/>
  <c r="J345" i="30"/>
  <c r="N345" i="30"/>
  <c r="P345" i="30"/>
  <c r="I345" i="30"/>
  <c r="G345" i="30"/>
  <c r="M345" i="30"/>
  <c r="F345" i="30"/>
  <c r="L345" i="30"/>
  <c r="F197" i="30"/>
  <c r="O197" i="30"/>
  <c r="L197" i="30"/>
  <c r="E197" i="30"/>
  <c r="J197" i="30"/>
  <c r="Q197" i="30"/>
  <c r="P197" i="30"/>
  <c r="N197" i="30"/>
  <c r="M197" i="30"/>
  <c r="K197" i="30"/>
  <c r="G197" i="30"/>
  <c r="H197" i="30"/>
  <c r="I197" i="30"/>
  <c r="I746" i="30"/>
  <c r="F746" i="30"/>
  <c r="O746" i="30"/>
  <c r="M746" i="30"/>
  <c r="J746" i="30"/>
  <c r="H746" i="30"/>
  <c r="Q746" i="30"/>
  <c r="G746" i="30"/>
  <c r="P746" i="30"/>
  <c r="K746" i="30"/>
  <c r="N746" i="30"/>
  <c r="L746" i="30"/>
  <c r="E746" i="30"/>
  <c r="I618" i="30"/>
  <c r="F618" i="30"/>
  <c r="P618" i="30"/>
  <c r="M618" i="30"/>
  <c r="J618" i="30"/>
  <c r="K618" i="30"/>
  <c r="Q618" i="30"/>
  <c r="G618" i="30"/>
  <c r="H618" i="30"/>
  <c r="O618" i="30"/>
  <c r="N618" i="30"/>
  <c r="L618" i="30"/>
  <c r="E618" i="30"/>
  <c r="I490" i="30"/>
  <c r="F490" i="30"/>
  <c r="O490" i="30"/>
  <c r="M490" i="30"/>
  <c r="N490" i="30"/>
  <c r="H490" i="30"/>
  <c r="Q490" i="30"/>
  <c r="G490" i="30"/>
  <c r="P490" i="30"/>
  <c r="K490" i="30"/>
  <c r="J490" i="30"/>
  <c r="E490" i="30"/>
  <c r="L490" i="30"/>
  <c r="E791" i="30"/>
  <c r="H791" i="30"/>
  <c r="F791" i="30"/>
  <c r="J791" i="30"/>
  <c r="M791" i="30"/>
  <c r="K791" i="30"/>
  <c r="Q791" i="30"/>
  <c r="N791" i="30"/>
  <c r="L791" i="30"/>
  <c r="G791" i="30"/>
  <c r="P791" i="30"/>
  <c r="O791" i="30"/>
  <c r="I791" i="30"/>
  <c r="F727" i="30"/>
  <c r="O727" i="30"/>
  <c r="P727" i="30"/>
  <c r="I727" i="30"/>
  <c r="M727" i="30"/>
  <c r="L727" i="30"/>
  <c r="J727" i="30"/>
  <c r="Q727" i="30"/>
  <c r="K727" i="30"/>
  <c r="N727" i="30"/>
  <c r="H727" i="30"/>
  <c r="E727" i="30"/>
  <c r="G727" i="30"/>
  <c r="F663" i="30"/>
  <c r="O663" i="30"/>
  <c r="K663" i="30"/>
  <c r="P663" i="30"/>
  <c r="N663" i="30"/>
  <c r="L663" i="30"/>
  <c r="G663" i="30"/>
  <c r="I663" i="30"/>
  <c r="M663" i="30"/>
  <c r="H663" i="30"/>
  <c r="E663" i="30"/>
  <c r="J663" i="30"/>
  <c r="Q663" i="30"/>
  <c r="H599" i="30"/>
  <c r="E599" i="30"/>
  <c r="N599" i="30"/>
  <c r="Q599" i="30"/>
  <c r="I599" i="30"/>
  <c r="O599" i="30"/>
  <c r="L599" i="30"/>
  <c r="F599" i="30"/>
  <c r="M599" i="30"/>
  <c r="P599" i="30"/>
  <c r="J599" i="30"/>
  <c r="K599" i="30"/>
  <c r="G599" i="30"/>
  <c r="H535" i="30"/>
  <c r="E535" i="30"/>
  <c r="N535" i="30"/>
  <c r="Q535" i="30"/>
  <c r="P535" i="30"/>
  <c r="J535" i="30"/>
  <c r="K535" i="30"/>
  <c r="G535" i="30"/>
  <c r="M535" i="30"/>
  <c r="O535" i="30"/>
  <c r="L535" i="30"/>
  <c r="F535" i="30"/>
  <c r="I535" i="30"/>
  <c r="F471" i="30"/>
  <c r="O471" i="30"/>
  <c r="L471" i="30"/>
  <c r="M471" i="30"/>
  <c r="I471" i="30"/>
  <c r="K471" i="30"/>
  <c r="J471" i="30"/>
  <c r="Q471" i="30"/>
  <c r="E471" i="30"/>
  <c r="N471" i="30"/>
  <c r="H471" i="30"/>
  <c r="G471" i="30"/>
  <c r="P471" i="30"/>
  <c r="G397" i="30"/>
  <c r="N397" i="30"/>
  <c r="M397" i="30"/>
  <c r="L397" i="30"/>
  <c r="O397" i="30"/>
  <c r="I397" i="30"/>
  <c r="F397" i="30"/>
  <c r="Q397" i="30"/>
  <c r="K397" i="30"/>
  <c r="H397" i="30"/>
  <c r="P397" i="30"/>
  <c r="E397" i="30"/>
  <c r="J397" i="30"/>
  <c r="G797" i="30"/>
  <c r="J797" i="30"/>
  <c r="L797" i="30"/>
  <c r="P797" i="30"/>
  <c r="N797" i="30"/>
  <c r="M797" i="30"/>
  <c r="K797" i="30"/>
  <c r="I797" i="30"/>
  <c r="H797" i="30"/>
  <c r="F797" i="30"/>
  <c r="Q797" i="30"/>
  <c r="E797" i="30"/>
  <c r="O797" i="30"/>
  <c r="H733" i="30"/>
  <c r="Q733" i="30"/>
  <c r="M733" i="30"/>
  <c r="G733" i="30"/>
  <c r="P733" i="30"/>
  <c r="N733" i="30"/>
  <c r="I733" i="30"/>
  <c r="K733" i="30"/>
  <c r="F733" i="30"/>
  <c r="J733" i="30"/>
  <c r="L733" i="30"/>
  <c r="E733" i="30"/>
  <c r="O733" i="30"/>
  <c r="H669" i="30"/>
  <c r="Q669" i="30"/>
  <c r="M669" i="30"/>
  <c r="G669" i="30"/>
  <c r="O669" i="30"/>
  <c r="J669" i="30"/>
  <c r="L669" i="30"/>
  <c r="F669" i="30"/>
  <c r="E669" i="30"/>
  <c r="K669" i="30"/>
  <c r="P669" i="30"/>
  <c r="I669" i="30"/>
  <c r="N669" i="30"/>
  <c r="F605" i="30"/>
  <c r="M605" i="30"/>
  <c r="L605" i="30"/>
  <c r="O605" i="30"/>
  <c r="N605" i="30"/>
  <c r="H605" i="30"/>
  <c r="E605" i="30"/>
  <c r="P605" i="30"/>
  <c r="J605" i="30"/>
  <c r="Q605" i="30"/>
  <c r="G605" i="30"/>
  <c r="K605" i="30"/>
  <c r="I605" i="30"/>
  <c r="H501" i="30"/>
  <c r="Q501" i="30"/>
  <c r="N501" i="30"/>
  <c r="O501" i="30"/>
  <c r="L501" i="30"/>
  <c r="K501" i="30"/>
  <c r="E501" i="30"/>
  <c r="J501" i="30"/>
  <c r="P501" i="30"/>
  <c r="M501" i="30"/>
  <c r="I501" i="30"/>
  <c r="G501" i="30"/>
  <c r="F501" i="30"/>
  <c r="G329" i="30"/>
  <c r="N329" i="30"/>
  <c r="M329" i="30"/>
  <c r="P329" i="30"/>
  <c r="K329" i="30"/>
  <c r="H329" i="30"/>
  <c r="Q329" i="30"/>
  <c r="I329" i="30"/>
  <c r="O329" i="30"/>
  <c r="J329" i="30"/>
  <c r="F329" i="30"/>
  <c r="L329" i="30"/>
  <c r="E329" i="30"/>
  <c r="N181" i="30"/>
  <c r="K181" i="30"/>
  <c r="I181" i="30"/>
  <c r="E181" i="30"/>
  <c r="H181" i="30"/>
  <c r="Q181" i="30"/>
  <c r="F181" i="30"/>
  <c r="M181" i="30"/>
  <c r="L181" i="30"/>
  <c r="O181" i="30"/>
  <c r="P181" i="30"/>
  <c r="J181" i="30"/>
  <c r="G181" i="30"/>
  <c r="Q738" i="30"/>
  <c r="G738" i="30"/>
  <c r="P738" i="30"/>
  <c r="E738" i="30"/>
  <c r="L738" i="30"/>
  <c r="K738" i="30"/>
  <c r="N738" i="30"/>
  <c r="I738" i="30"/>
  <c r="F738" i="30"/>
  <c r="O738" i="30"/>
  <c r="M738" i="30"/>
  <c r="J738" i="30"/>
  <c r="H738" i="30"/>
  <c r="Q610" i="30"/>
  <c r="G610" i="30"/>
  <c r="H610" i="30"/>
  <c r="E610" i="30"/>
  <c r="L610" i="30"/>
  <c r="O610" i="30"/>
  <c r="N610" i="30"/>
  <c r="I610" i="30"/>
  <c r="F610" i="30"/>
  <c r="P610" i="30"/>
  <c r="M610" i="30"/>
  <c r="K610" i="30"/>
  <c r="J610" i="30"/>
  <c r="Q482" i="30"/>
  <c r="G482" i="30"/>
  <c r="P482" i="30"/>
  <c r="E482" i="30"/>
  <c r="L482" i="30"/>
  <c r="K482" i="30"/>
  <c r="J482" i="30"/>
  <c r="I482" i="30"/>
  <c r="F482" i="30"/>
  <c r="O482" i="30"/>
  <c r="M482" i="30"/>
  <c r="H482" i="30"/>
  <c r="N482" i="30"/>
  <c r="J553" i="30"/>
  <c r="K553" i="30"/>
  <c r="P553" i="30"/>
  <c r="N553" i="30"/>
  <c r="O553" i="30"/>
  <c r="I553" i="30"/>
  <c r="E553" i="30"/>
  <c r="H553" i="30"/>
  <c r="Q553" i="30"/>
  <c r="G553" i="30"/>
  <c r="F553" i="30"/>
  <c r="M553" i="30"/>
  <c r="L553" i="30"/>
  <c r="L489" i="30"/>
  <c r="K489" i="30"/>
  <c r="E489" i="30"/>
  <c r="P489" i="30"/>
  <c r="F489" i="30"/>
  <c r="M489" i="30"/>
  <c r="I489" i="30"/>
  <c r="J489" i="30"/>
  <c r="G489" i="30"/>
  <c r="Q489" i="30"/>
  <c r="N489" i="30"/>
  <c r="O489" i="30"/>
  <c r="H489" i="30"/>
  <c r="K425" i="30"/>
  <c r="P425" i="30"/>
  <c r="Q425" i="30"/>
  <c r="O425" i="30"/>
  <c r="E425" i="30"/>
  <c r="J425" i="30"/>
  <c r="F425" i="30"/>
  <c r="I425" i="30"/>
  <c r="H425" i="30"/>
  <c r="L425" i="30"/>
  <c r="G425" i="30"/>
  <c r="N425" i="30"/>
  <c r="M425" i="30"/>
  <c r="I305" i="30"/>
  <c r="L305" i="30"/>
  <c r="O305" i="30"/>
  <c r="M305" i="30"/>
  <c r="H305" i="30"/>
  <c r="F305" i="30"/>
  <c r="Q305" i="30"/>
  <c r="G305" i="30"/>
  <c r="N305" i="30"/>
  <c r="J305" i="30"/>
  <c r="K305" i="30"/>
  <c r="P305" i="30"/>
  <c r="E305" i="30"/>
  <c r="E241" i="30"/>
  <c r="L241" i="30"/>
  <c r="K241" i="30"/>
  <c r="N241" i="30"/>
  <c r="I241" i="30"/>
  <c r="J241" i="30"/>
  <c r="O241" i="30"/>
  <c r="M241" i="30"/>
  <c r="F241" i="30"/>
  <c r="H241" i="30"/>
  <c r="P241" i="30"/>
  <c r="Q241" i="30"/>
  <c r="G241" i="30"/>
  <c r="F177" i="30"/>
  <c r="M177" i="30"/>
  <c r="L177" i="30"/>
  <c r="O177" i="30"/>
  <c r="J177" i="30"/>
  <c r="K177" i="30"/>
  <c r="P177" i="30"/>
  <c r="N177" i="30"/>
  <c r="G177" i="30"/>
  <c r="I177" i="30"/>
  <c r="E177" i="30"/>
  <c r="H177" i="30"/>
  <c r="Q177" i="30"/>
  <c r="K64" i="30"/>
  <c r="F64" i="30"/>
  <c r="N64" i="30"/>
  <c r="J64" i="30"/>
  <c r="L64" i="30"/>
  <c r="E64" i="30"/>
  <c r="M64" i="30"/>
  <c r="H64" i="30"/>
  <c r="P64" i="30"/>
  <c r="G64" i="30"/>
  <c r="Q64" i="30"/>
  <c r="O64" i="30"/>
  <c r="I64" i="30"/>
  <c r="P800" i="30"/>
  <c r="F800" i="30"/>
  <c r="I800" i="30"/>
  <c r="G800" i="30"/>
  <c r="J800" i="30"/>
  <c r="M800" i="30"/>
  <c r="H800" i="30"/>
  <c r="K800" i="30"/>
  <c r="N800" i="30"/>
  <c r="Q800" i="30"/>
  <c r="O800" i="30"/>
  <c r="E800" i="30"/>
  <c r="L800" i="30"/>
  <c r="O768" i="30"/>
  <c r="E768" i="30"/>
  <c r="J768" i="30"/>
  <c r="F768" i="30"/>
  <c r="I768" i="30"/>
  <c r="H768" i="30"/>
  <c r="G768" i="30"/>
  <c r="N768" i="30"/>
  <c r="M768" i="30"/>
  <c r="P768" i="30"/>
  <c r="K768" i="30"/>
  <c r="L768" i="30"/>
  <c r="Q768" i="30"/>
  <c r="O736" i="30"/>
  <c r="E736" i="30"/>
  <c r="J736" i="30"/>
  <c r="F736" i="30"/>
  <c r="I736" i="30"/>
  <c r="H736" i="30"/>
  <c r="G736" i="30"/>
  <c r="N736" i="30"/>
  <c r="M736" i="30"/>
  <c r="L736" i="30"/>
  <c r="P736" i="30"/>
  <c r="Q736" i="30"/>
  <c r="K736" i="30"/>
  <c r="K704" i="30"/>
  <c r="P704" i="30"/>
  <c r="Q704" i="30"/>
  <c r="O704" i="30"/>
  <c r="E704" i="30"/>
  <c r="J704" i="30"/>
  <c r="F704" i="30"/>
  <c r="I704" i="30"/>
  <c r="H704" i="30"/>
  <c r="L704" i="30"/>
  <c r="N704" i="30"/>
  <c r="M704" i="30"/>
  <c r="G704" i="30"/>
  <c r="K672" i="30"/>
  <c r="P672" i="30"/>
  <c r="Q672" i="30"/>
  <c r="O672" i="30"/>
  <c r="E672" i="30"/>
  <c r="J672" i="30"/>
  <c r="F672" i="30"/>
  <c r="I672" i="30"/>
  <c r="H672" i="30"/>
  <c r="N672" i="30"/>
  <c r="M672" i="30"/>
  <c r="L672" i="30"/>
  <c r="G672" i="30"/>
  <c r="K640" i="30"/>
  <c r="P640" i="30"/>
  <c r="Q640" i="30"/>
  <c r="O640" i="30"/>
  <c r="E640" i="30"/>
  <c r="J640" i="30"/>
  <c r="F640" i="30"/>
  <c r="I640" i="30"/>
  <c r="H640" i="30"/>
  <c r="L640" i="30"/>
  <c r="M640" i="30"/>
  <c r="G640" i="30"/>
  <c r="N640" i="30"/>
  <c r="K608" i="30"/>
  <c r="P608" i="30"/>
  <c r="L608" i="30"/>
  <c r="O608" i="30"/>
  <c r="E608" i="30"/>
  <c r="I608" i="30"/>
  <c r="F608" i="30"/>
  <c r="M608" i="30"/>
  <c r="Q608" i="30"/>
  <c r="N608" i="30"/>
  <c r="H608" i="30"/>
  <c r="G608" i="30"/>
  <c r="J608" i="30"/>
  <c r="K576" i="30"/>
  <c r="P576" i="30"/>
  <c r="L576" i="30"/>
  <c r="O576" i="30"/>
  <c r="E576" i="30"/>
  <c r="I576" i="30"/>
  <c r="F576" i="30"/>
  <c r="M576" i="30"/>
  <c r="Q576" i="30"/>
  <c r="H576" i="30"/>
  <c r="G576" i="30"/>
  <c r="N576" i="30"/>
  <c r="J576" i="30"/>
  <c r="K544" i="30"/>
  <c r="H544" i="30"/>
  <c r="Q544" i="30"/>
  <c r="O544" i="30"/>
  <c r="E544" i="30"/>
  <c r="J544" i="30"/>
  <c r="F544" i="30"/>
  <c r="I544" i="30"/>
  <c r="L544" i="30"/>
  <c r="N544" i="30"/>
  <c r="G544" i="30"/>
  <c r="M544" i="30"/>
  <c r="P544" i="30"/>
  <c r="O512" i="30"/>
  <c r="E512" i="30"/>
  <c r="J512" i="30"/>
  <c r="N512" i="30"/>
  <c r="Q512" i="30"/>
  <c r="K512" i="30"/>
  <c r="M512" i="30"/>
  <c r="F512" i="30"/>
  <c r="H512" i="30"/>
  <c r="L512" i="30"/>
  <c r="I512" i="30"/>
  <c r="P512" i="30"/>
  <c r="G512" i="30"/>
  <c r="O480" i="30"/>
  <c r="E480" i="30"/>
  <c r="J480" i="30"/>
  <c r="K480" i="30"/>
  <c r="I480" i="30"/>
  <c r="P480" i="30"/>
  <c r="N480" i="30"/>
  <c r="H480" i="30"/>
  <c r="L480" i="30"/>
  <c r="G480" i="30"/>
  <c r="F480" i="30"/>
  <c r="M480" i="30"/>
  <c r="Q480" i="30"/>
  <c r="P448" i="30"/>
  <c r="F448" i="30"/>
  <c r="O448" i="30"/>
  <c r="E448" i="30"/>
  <c r="G448" i="30"/>
  <c r="H448" i="30"/>
  <c r="J448" i="30"/>
  <c r="L448" i="30"/>
  <c r="N448" i="30"/>
  <c r="M448" i="30"/>
  <c r="Q448" i="30"/>
  <c r="K448" i="30"/>
  <c r="I448" i="30"/>
  <c r="I371" i="30"/>
  <c r="J371" i="30"/>
  <c r="O371" i="30"/>
  <c r="M371" i="30"/>
  <c r="N371" i="30"/>
  <c r="H371" i="30"/>
  <c r="Q371" i="30"/>
  <c r="G371" i="30"/>
  <c r="P371" i="30"/>
  <c r="E371" i="30"/>
  <c r="L371" i="30"/>
  <c r="K371" i="30"/>
  <c r="F371" i="30"/>
  <c r="G68" i="30"/>
  <c r="O68" i="30"/>
  <c r="J68" i="30"/>
  <c r="N68" i="30"/>
  <c r="E68" i="30"/>
  <c r="P68" i="30"/>
  <c r="I68" i="30"/>
  <c r="Q68" i="30"/>
  <c r="L68" i="30"/>
  <c r="F68" i="30"/>
  <c r="M68" i="30"/>
  <c r="K68" i="30"/>
  <c r="H68" i="30"/>
  <c r="J173" i="30"/>
  <c r="G173" i="30"/>
  <c r="P173" i="30"/>
  <c r="N173" i="30"/>
  <c r="K173" i="30"/>
  <c r="I173" i="30"/>
  <c r="E173" i="30"/>
  <c r="H173" i="30"/>
  <c r="Q173" i="30"/>
  <c r="O173" i="30"/>
  <c r="F173" i="30"/>
  <c r="M173" i="30"/>
  <c r="L173" i="30"/>
  <c r="K56" i="30"/>
  <c r="F56" i="30"/>
  <c r="N56" i="30"/>
  <c r="J56" i="30"/>
  <c r="L56" i="30"/>
  <c r="E56" i="30"/>
  <c r="M56" i="30"/>
  <c r="H56" i="30"/>
  <c r="P56" i="30"/>
  <c r="O56" i="30"/>
  <c r="I56" i="30"/>
  <c r="G56" i="30"/>
  <c r="Q56" i="30"/>
  <c r="N798" i="30"/>
  <c r="Q798" i="30"/>
  <c r="G798" i="30"/>
  <c r="E798" i="30"/>
  <c r="H798" i="30"/>
  <c r="K798" i="30"/>
  <c r="F798" i="30"/>
  <c r="I798" i="30"/>
  <c r="L798" i="30"/>
  <c r="O798" i="30"/>
  <c r="J798" i="30"/>
  <c r="M798" i="30"/>
  <c r="P798" i="30"/>
  <c r="M766" i="30"/>
  <c r="N766" i="30"/>
  <c r="H766" i="30"/>
  <c r="Q766" i="30"/>
  <c r="G766" i="30"/>
  <c r="P766" i="30"/>
  <c r="E766" i="30"/>
  <c r="L766" i="30"/>
  <c r="K766" i="30"/>
  <c r="J766" i="30"/>
  <c r="O766" i="30"/>
  <c r="I766" i="30"/>
  <c r="F766" i="30"/>
  <c r="M734" i="30"/>
  <c r="N734" i="30"/>
  <c r="H734" i="30"/>
  <c r="Q734" i="30"/>
  <c r="G734" i="30"/>
  <c r="P734" i="30"/>
  <c r="E734" i="30"/>
  <c r="L734" i="30"/>
  <c r="K734" i="30"/>
  <c r="F734" i="30"/>
  <c r="I734" i="30"/>
  <c r="J734" i="30"/>
  <c r="O734" i="30"/>
  <c r="M702" i="30"/>
  <c r="N702" i="30"/>
  <c r="H702" i="30"/>
  <c r="Q702" i="30"/>
  <c r="G702" i="30"/>
  <c r="P702" i="30"/>
  <c r="E702" i="30"/>
  <c r="L702" i="30"/>
  <c r="K702" i="30"/>
  <c r="F702" i="30"/>
  <c r="O702" i="30"/>
  <c r="I702" i="30"/>
  <c r="J702" i="30"/>
  <c r="M670" i="30"/>
  <c r="N670" i="30"/>
  <c r="H670" i="30"/>
  <c r="Q670" i="30"/>
  <c r="G670" i="30"/>
  <c r="P670" i="30"/>
  <c r="E670" i="30"/>
  <c r="L670" i="30"/>
  <c r="K670" i="30"/>
  <c r="F670" i="30"/>
  <c r="I670" i="30"/>
  <c r="J670" i="30"/>
  <c r="O670" i="30"/>
  <c r="M638" i="30"/>
  <c r="N638" i="30"/>
  <c r="H638" i="30"/>
  <c r="Q638" i="30"/>
  <c r="G638" i="30"/>
  <c r="P638" i="30"/>
  <c r="E638" i="30"/>
  <c r="L638" i="30"/>
  <c r="K638" i="30"/>
  <c r="F638" i="30"/>
  <c r="O638" i="30"/>
  <c r="I638" i="30"/>
  <c r="J638" i="30"/>
  <c r="M606" i="30"/>
  <c r="N606" i="30"/>
  <c r="G606" i="30"/>
  <c r="Q606" i="30"/>
  <c r="K606" i="30"/>
  <c r="O606" i="30"/>
  <c r="E606" i="30"/>
  <c r="L606" i="30"/>
  <c r="H606" i="30"/>
  <c r="P606" i="30"/>
  <c r="I606" i="30"/>
  <c r="J606" i="30"/>
  <c r="F606" i="30"/>
  <c r="M574" i="30"/>
  <c r="N574" i="30"/>
  <c r="G574" i="30"/>
  <c r="Q574" i="30"/>
  <c r="K574" i="30"/>
  <c r="O574" i="30"/>
  <c r="E574" i="30"/>
  <c r="L574" i="30"/>
  <c r="H574" i="30"/>
  <c r="P574" i="30"/>
  <c r="F574" i="30"/>
  <c r="I574" i="30"/>
  <c r="J574" i="30"/>
  <c r="M542" i="30"/>
  <c r="J542" i="30"/>
  <c r="H542" i="30"/>
  <c r="Q542" i="30"/>
  <c r="G542" i="30"/>
  <c r="P542" i="30"/>
  <c r="E542" i="30"/>
  <c r="L542" i="30"/>
  <c r="K542" i="30"/>
  <c r="N542" i="30"/>
  <c r="I542" i="30"/>
  <c r="F542" i="30"/>
  <c r="O542" i="30"/>
  <c r="M510" i="30"/>
  <c r="N510" i="30"/>
  <c r="H510" i="30"/>
  <c r="Q510" i="30"/>
  <c r="G510" i="30"/>
  <c r="P510" i="30"/>
  <c r="E510" i="30"/>
  <c r="L510" i="30"/>
  <c r="K510" i="30"/>
  <c r="J510" i="30"/>
  <c r="O510" i="30"/>
  <c r="I510" i="30"/>
  <c r="F510" i="30"/>
  <c r="M478" i="30"/>
  <c r="N478" i="30"/>
  <c r="H478" i="30"/>
  <c r="Q478" i="30"/>
  <c r="G478" i="30"/>
  <c r="P478" i="30"/>
  <c r="E478" i="30"/>
  <c r="L478" i="30"/>
  <c r="K478" i="30"/>
  <c r="J478" i="30"/>
  <c r="I478" i="30"/>
  <c r="F478" i="30"/>
  <c r="O478" i="30"/>
  <c r="N446" i="30"/>
  <c r="K446" i="30"/>
  <c r="I446" i="30"/>
  <c r="E446" i="30"/>
  <c r="H446" i="30"/>
  <c r="Q446" i="30"/>
  <c r="F446" i="30"/>
  <c r="M446" i="30"/>
  <c r="L446" i="30"/>
  <c r="O446" i="30"/>
  <c r="P446" i="30"/>
  <c r="J446" i="30"/>
  <c r="G446" i="30"/>
  <c r="Q355" i="30"/>
  <c r="G355" i="30"/>
  <c r="P355" i="30"/>
  <c r="E355" i="30"/>
  <c r="L355" i="30"/>
  <c r="K355" i="30"/>
  <c r="F355" i="30"/>
  <c r="I355" i="30"/>
  <c r="J355" i="30"/>
  <c r="O355" i="30"/>
  <c r="N355" i="30"/>
  <c r="H355" i="30"/>
  <c r="M355" i="30"/>
  <c r="H36" i="30"/>
  <c r="P36" i="30"/>
  <c r="K36" i="30"/>
  <c r="O36" i="30"/>
  <c r="I36" i="30"/>
  <c r="J36" i="30"/>
  <c r="E36" i="30"/>
  <c r="M36" i="30"/>
  <c r="G36" i="30"/>
  <c r="F36" i="30"/>
  <c r="L36" i="30"/>
  <c r="N36" i="30"/>
  <c r="Q36" i="30"/>
  <c r="N561" i="30"/>
  <c r="O561" i="30"/>
  <c r="I561" i="30"/>
  <c r="E561" i="30"/>
  <c r="H561" i="30"/>
  <c r="Q561" i="30"/>
  <c r="F561" i="30"/>
  <c r="M561" i="30"/>
  <c r="L561" i="30"/>
  <c r="G561" i="30"/>
  <c r="P561" i="30"/>
  <c r="J561" i="30"/>
  <c r="K561" i="30"/>
  <c r="P497" i="30"/>
  <c r="F497" i="30"/>
  <c r="M497" i="30"/>
  <c r="I497" i="30"/>
  <c r="J497" i="30"/>
  <c r="G497" i="30"/>
  <c r="H497" i="30"/>
  <c r="Q497" i="30"/>
  <c r="N497" i="30"/>
  <c r="O497" i="30"/>
  <c r="L497" i="30"/>
  <c r="K497" i="30"/>
  <c r="E497" i="30"/>
  <c r="O433" i="30"/>
  <c r="E433" i="30"/>
  <c r="J433" i="30"/>
  <c r="F433" i="30"/>
  <c r="I433" i="30"/>
  <c r="H433" i="30"/>
  <c r="G433" i="30"/>
  <c r="N433" i="30"/>
  <c r="M433" i="30"/>
  <c r="L433" i="30"/>
  <c r="Q433" i="30"/>
  <c r="K433" i="30"/>
  <c r="P433" i="30"/>
  <c r="O321" i="30"/>
  <c r="M321" i="30"/>
  <c r="P321" i="30"/>
  <c r="F321" i="30"/>
  <c r="Q321" i="30"/>
  <c r="N321" i="30"/>
  <c r="G321" i="30"/>
  <c r="E321" i="30"/>
  <c r="J321" i="30"/>
  <c r="H321" i="30"/>
  <c r="K321" i="30"/>
  <c r="I321" i="30"/>
  <c r="L321" i="30"/>
  <c r="I249" i="30"/>
  <c r="J249" i="30"/>
  <c r="O249" i="30"/>
  <c r="M249" i="30"/>
  <c r="N249" i="30"/>
  <c r="H249" i="30"/>
  <c r="Q249" i="30"/>
  <c r="G249" i="30"/>
  <c r="P249" i="30"/>
  <c r="K249" i="30"/>
  <c r="F249" i="30"/>
  <c r="E249" i="30"/>
  <c r="L249" i="30"/>
  <c r="J185" i="30"/>
  <c r="M185" i="30"/>
  <c r="P185" i="30"/>
  <c r="N185" i="30"/>
  <c r="I185" i="30"/>
  <c r="K185" i="30"/>
  <c r="G185" i="30"/>
  <c r="H185" i="30"/>
  <c r="E185" i="30"/>
  <c r="F185" i="30"/>
  <c r="O185" i="30"/>
  <c r="L185" i="30"/>
  <c r="Q185" i="30"/>
  <c r="K80" i="30"/>
  <c r="F80" i="30"/>
  <c r="N80" i="30"/>
  <c r="J80" i="30"/>
  <c r="Q80" i="30"/>
  <c r="E80" i="30"/>
  <c r="M80" i="30"/>
  <c r="H80" i="30"/>
  <c r="P80" i="30"/>
  <c r="G80" i="30"/>
  <c r="I80" i="30"/>
  <c r="O80" i="30"/>
  <c r="L80" i="30"/>
  <c r="G804" i="30"/>
  <c r="J804" i="30"/>
  <c r="M804" i="30"/>
  <c r="H804" i="30"/>
  <c r="K804" i="30"/>
  <c r="N804" i="30"/>
  <c r="Q804" i="30"/>
  <c r="L804" i="30"/>
  <c r="O804" i="30"/>
  <c r="E804" i="30"/>
  <c r="P804" i="30"/>
  <c r="F804" i="30"/>
  <c r="I804" i="30"/>
  <c r="F772" i="30"/>
  <c r="I772" i="30"/>
  <c r="H772" i="30"/>
  <c r="G772" i="30"/>
  <c r="N772" i="30"/>
  <c r="M772" i="30"/>
  <c r="P772" i="30"/>
  <c r="K772" i="30"/>
  <c r="L772" i="30"/>
  <c r="Q772" i="30"/>
  <c r="J772" i="30"/>
  <c r="O772" i="30"/>
  <c r="E772" i="30"/>
  <c r="F740" i="30"/>
  <c r="I740" i="30"/>
  <c r="L740" i="30"/>
  <c r="G740" i="30"/>
  <c r="N740" i="30"/>
  <c r="M740" i="30"/>
  <c r="P740" i="30"/>
  <c r="K740" i="30"/>
  <c r="H740" i="30"/>
  <c r="Q740" i="30"/>
  <c r="O740" i="30"/>
  <c r="E740" i="30"/>
  <c r="J740" i="30"/>
  <c r="O708" i="30"/>
  <c r="E708" i="30"/>
  <c r="J708" i="30"/>
  <c r="F708" i="30"/>
  <c r="I708" i="30"/>
  <c r="L708" i="30"/>
  <c r="G708" i="30"/>
  <c r="N708" i="30"/>
  <c r="M708" i="30"/>
  <c r="P708" i="30"/>
  <c r="Q708" i="30"/>
  <c r="K708" i="30"/>
  <c r="H708" i="30"/>
  <c r="O676" i="30"/>
  <c r="E676" i="30"/>
  <c r="J676" i="30"/>
  <c r="F676" i="30"/>
  <c r="I676" i="30"/>
  <c r="L676" i="30"/>
  <c r="G676" i="30"/>
  <c r="N676" i="30"/>
  <c r="M676" i="30"/>
  <c r="P676" i="30"/>
  <c r="K676" i="30"/>
  <c r="H676" i="30"/>
  <c r="Q676" i="30"/>
  <c r="O644" i="30"/>
  <c r="E644" i="30"/>
  <c r="J644" i="30"/>
  <c r="F644" i="30"/>
  <c r="I644" i="30"/>
  <c r="L644" i="30"/>
  <c r="G644" i="30"/>
  <c r="N644" i="30"/>
  <c r="M644" i="30"/>
  <c r="P644" i="30"/>
  <c r="Q644" i="30"/>
  <c r="K644" i="30"/>
  <c r="H644" i="30"/>
  <c r="O612" i="30"/>
  <c r="I612" i="30"/>
  <c r="M612" i="30"/>
  <c r="F612" i="30"/>
  <c r="Q612" i="30"/>
  <c r="J612" i="30"/>
  <c r="G612" i="30"/>
  <c r="N612" i="30"/>
  <c r="L612" i="30"/>
  <c r="P612" i="30"/>
  <c r="K612" i="30"/>
  <c r="H612" i="30"/>
  <c r="E612" i="30"/>
  <c r="O580" i="30"/>
  <c r="I580" i="30"/>
  <c r="M580" i="30"/>
  <c r="F580" i="30"/>
  <c r="Q580" i="30"/>
  <c r="J580" i="30"/>
  <c r="G580" i="30"/>
  <c r="N580" i="30"/>
  <c r="L580" i="30"/>
  <c r="P580" i="30"/>
  <c r="E580" i="30"/>
  <c r="H580" i="30"/>
  <c r="K580" i="30"/>
  <c r="O548" i="30"/>
  <c r="E548" i="30"/>
  <c r="J548" i="30"/>
  <c r="F548" i="30"/>
  <c r="I548" i="30"/>
  <c r="H548" i="30"/>
  <c r="G548" i="30"/>
  <c r="N548" i="30"/>
  <c r="M548" i="30"/>
  <c r="L548" i="30"/>
  <c r="K548" i="30"/>
  <c r="Q548" i="30"/>
  <c r="P548" i="30"/>
  <c r="F516" i="30"/>
  <c r="I516" i="30"/>
  <c r="H516" i="30"/>
  <c r="K516" i="30"/>
  <c r="E516" i="30"/>
  <c r="P516" i="30"/>
  <c r="G516" i="30"/>
  <c r="M516" i="30"/>
  <c r="O516" i="30"/>
  <c r="Q516" i="30"/>
  <c r="N516" i="30"/>
  <c r="L516" i="30"/>
  <c r="J516" i="30"/>
  <c r="F484" i="30"/>
  <c r="I484" i="30"/>
  <c r="H484" i="30"/>
  <c r="N484" i="30"/>
  <c r="Q484" i="30"/>
  <c r="O484" i="30"/>
  <c r="J484" i="30"/>
  <c r="L484" i="30"/>
  <c r="P484" i="30"/>
  <c r="G484" i="30"/>
  <c r="K484" i="30"/>
  <c r="E484" i="30"/>
  <c r="M484" i="30"/>
  <c r="K452" i="30"/>
  <c r="J452" i="30"/>
  <c r="Q452" i="30"/>
  <c r="L452" i="30"/>
  <c r="F452" i="30"/>
  <c r="M452" i="30"/>
  <c r="E452" i="30"/>
  <c r="H452" i="30"/>
  <c r="N452" i="30"/>
  <c r="G452" i="30"/>
  <c r="O452" i="30"/>
  <c r="P452" i="30"/>
  <c r="I452" i="30"/>
  <c r="I403" i="30"/>
  <c r="F403" i="30"/>
  <c r="O403" i="30"/>
  <c r="M403" i="30"/>
  <c r="J403" i="30"/>
  <c r="H403" i="30"/>
  <c r="Q403" i="30"/>
  <c r="G403" i="30"/>
  <c r="P403" i="30"/>
  <c r="L403" i="30"/>
  <c r="K403" i="30"/>
  <c r="N403" i="30"/>
  <c r="E403" i="30"/>
  <c r="E132" i="30"/>
  <c r="M132" i="30"/>
  <c r="H132" i="30"/>
  <c r="P132" i="30"/>
  <c r="G132" i="30"/>
  <c r="O132" i="30"/>
  <c r="J132" i="30"/>
  <c r="Q132" i="30"/>
  <c r="N132" i="30"/>
  <c r="F132" i="30"/>
  <c r="I132" i="30"/>
  <c r="K132" i="30"/>
  <c r="L132" i="30"/>
  <c r="Q323" i="30"/>
  <c r="G323" i="30"/>
  <c r="P323" i="30"/>
  <c r="E323" i="30"/>
  <c r="L323" i="30"/>
  <c r="K323" i="30"/>
  <c r="F323" i="30"/>
  <c r="I323" i="30"/>
  <c r="J323" i="30"/>
  <c r="O323" i="30"/>
  <c r="M323" i="30"/>
  <c r="N323" i="30"/>
  <c r="H323" i="30"/>
  <c r="H408" i="30"/>
  <c r="E408" i="30"/>
  <c r="N408" i="30"/>
  <c r="Q408" i="30"/>
  <c r="P408" i="30"/>
  <c r="F408" i="30"/>
  <c r="O408" i="30"/>
  <c r="K408" i="30"/>
  <c r="M408" i="30"/>
  <c r="I408" i="30"/>
  <c r="J408" i="30"/>
  <c r="L408" i="30"/>
  <c r="G408" i="30"/>
  <c r="H424" i="30"/>
  <c r="E424" i="30"/>
  <c r="N424" i="30"/>
  <c r="Q424" i="30"/>
  <c r="L424" i="30"/>
  <c r="F424" i="30"/>
  <c r="M424" i="30"/>
  <c r="J424" i="30"/>
  <c r="P424" i="30"/>
  <c r="G424" i="30"/>
  <c r="K424" i="30"/>
  <c r="I424" i="30"/>
  <c r="O424" i="30"/>
  <c r="E367" i="30"/>
  <c r="L367" i="30"/>
  <c r="K367" i="30"/>
  <c r="N367" i="30"/>
  <c r="Q367" i="30"/>
  <c r="O367" i="30"/>
  <c r="M367" i="30"/>
  <c r="H367" i="30"/>
  <c r="F367" i="30"/>
  <c r="P367" i="30"/>
  <c r="I367" i="30"/>
  <c r="J367" i="30"/>
  <c r="G367" i="30"/>
  <c r="G303" i="30"/>
  <c r="P303" i="30"/>
  <c r="M303" i="30"/>
  <c r="J303" i="30"/>
  <c r="K303" i="30"/>
  <c r="E303" i="30"/>
  <c r="F303" i="30"/>
  <c r="N303" i="30"/>
  <c r="I303" i="30"/>
  <c r="Q303" i="30"/>
  <c r="L303" i="30"/>
  <c r="O303" i="30"/>
  <c r="H303" i="30"/>
  <c r="G239" i="30"/>
  <c r="N239" i="30"/>
  <c r="M239" i="30"/>
  <c r="P239" i="30"/>
  <c r="F239" i="30"/>
  <c r="Q239" i="30"/>
  <c r="H239" i="30"/>
  <c r="J239" i="30"/>
  <c r="E239" i="30"/>
  <c r="I239" i="30"/>
  <c r="K239" i="30"/>
  <c r="L239" i="30"/>
  <c r="O239" i="30"/>
  <c r="H175" i="30"/>
  <c r="E175" i="30"/>
  <c r="N175" i="30"/>
  <c r="Q175" i="30"/>
  <c r="L175" i="30"/>
  <c r="F175" i="30"/>
  <c r="M175" i="30"/>
  <c r="P175" i="30"/>
  <c r="J175" i="30"/>
  <c r="G175" i="30"/>
  <c r="O175" i="30"/>
  <c r="K175" i="30"/>
  <c r="I175" i="30"/>
  <c r="G60" i="30"/>
  <c r="O60" i="30"/>
  <c r="J60" i="30"/>
  <c r="F60" i="30"/>
  <c r="H60" i="30"/>
  <c r="I60" i="30"/>
  <c r="Q60" i="30"/>
  <c r="L60" i="30"/>
  <c r="N60" i="30"/>
  <c r="M60" i="30"/>
  <c r="K60" i="30"/>
  <c r="E60" i="30"/>
  <c r="P60" i="30"/>
  <c r="J398" i="30"/>
  <c r="G398" i="30"/>
  <c r="P398" i="30"/>
  <c r="F398" i="30"/>
  <c r="K398" i="30"/>
  <c r="Q398" i="30"/>
  <c r="N398" i="30"/>
  <c r="H398" i="30"/>
  <c r="O398" i="30"/>
  <c r="E398" i="30"/>
  <c r="M398" i="30"/>
  <c r="L398" i="30"/>
  <c r="I398" i="30"/>
  <c r="J366" i="30"/>
  <c r="K366" i="30"/>
  <c r="P366" i="30"/>
  <c r="E366" i="30"/>
  <c r="L366" i="30"/>
  <c r="M366" i="30"/>
  <c r="I366" i="30"/>
  <c r="O366" i="30"/>
  <c r="H366" i="30"/>
  <c r="F366" i="30"/>
  <c r="Q366" i="30"/>
  <c r="N366" i="30"/>
  <c r="G366" i="30"/>
  <c r="J334" i="30"/>
  <c r="K334" i="30"/>
  <c r="P334" i="30"/>
  <c r="F334" i="30"/>
  <c r="O334" i="30"/>
  <c r="Q334" i="30"/>
  <c r="N334" i="30"/>
  <c r="H334" i="30"/>
  <c r="G334" i="30"/>
  <c r="L334" i="30"/>
  <c r="I334" i="30"/>
  <c r="E334" i="30"/>
  <c r="M334" i="30"/>
  <c r="J302" i="30"/>
  <c r="K302" i="30"/>
  <c r="P302" i="30"/>
  <c r="E302" i="30"/>
  <c r="L302" i="30"/>
  <c r="M302" i="30"/>
  <c r="Q302" i="30"/>
  <c r="O302" i="30"/>
  <c r="G302" i="30"/>
  <c r="F302" i="30"/>
  <c r="H302" i="30"/>
  <c r="N302" i="30"/>
  <c r="I302" i="30"/>
  <c r="L270" i="30"/>
  <c r="E270" i="30"/>
  <c r="F270" i="30"/>
  <c r="H270" i="30"/>
  <c r="J270" i="30"/>
  <c r="O270" i="30"/>
  <c r="G270" i="30"/>
  <c r="P270" i="30"/>
  <c r="Q270" i="30"/>
  <c r="K270" i="30"/>
  <c r="N270" i="30"/>
  <c r="M270" i="30"/>
  <c r="I270" i="30"/>
  <c r="P238" i="30"/>
  <c r="J238" i="30"/>
  <c r="N238" i="30"/>
  <c r="L238" i="30"/>
  <c r="G238" i="30"/>
  <c r="M238" i="30"/>
  <c r="K238" i="30"/>
  <c r="Q238" i="30"/>
  <c r="I238" i="30"/>
  <c r="F238" i="30"/>
  <c r="H238" i="30"/>
  <c r="E238" i="30"/>
  <c r="O238" i="30"/>
  <c r="O206" i="30"/>
  <c r="I206" i="30"/>
  <c r="M206" i="30"/>
  <c r="N206" i="30"/>
  <c r="E206" i="30"/>
  <c r="G206" i="30"/>
  <c r="P206" i="30"/>
  <c r="J206" i="30"/>
  <c r="K206" i="30"/>
  <c r="Q206" i="30"/>
  <c r="H206" i="30"/>
  <c r="F206" i="30"/>
  <c r="L206" i="30"/>
  <c r="M174" i="30"/>
  <c r="N174" i="30"/>
  <c r="H174" i="30"/>
  <c r="I174" i="30"/>
  <c r="G174" i="30"/>
  <c r="F174" i="30"/>
  <c r="Q174" i="30"/>
  <c r="K174" i="30"/>
  <c r="L174" i="30"/>
  <c r="O174" i="30"/>
  <c r="J174" i="30"/>
  <c r="P174" i="30"/>
  <c r="E174" i="30"/>
  <c r="L122" i="30"/>
  <c r="I122" i="30"/>
  <c r="G122" i="30"/>
  <c r="F122" i="30"/>
  <c r="N122" i="30"/>
  <c r="M122" i="30"/>
  <c r="O122" i="30"/>
  <c r="P122" i="30"/>
  <c r="H122" i="30"/>
  <c r="J122" i="30"/>
  <c r="E122" i="30"/>
  <c r="Q122" i="30"/>
  <c r="K122" i="30"/>
  <c r="E58" i="30"/>
  <c r="M58" i="30"/>
  <c r="H58" i="30"/>
  <c r="P58" i="30"/>
  <c r="Q58" i="30"/>
  <c r="N58" i="30"/>
  <c r="G58" i="30"/>
  <c r="O58" i="30"/>
  <c r="J58" i="30"/>
  <c r="L58" i="30"/>
  <c r="K58" i="30"/>
  <c r="I58" i="30"/>
  <c r="F58" i="30"/>
  <c r="E157" i="30"/>
  <c r="L157" i="30"/>
  <c r="K157" i="30"/>
  <c r="N157" i="30"/>
  <c r="Q157" i="30"/>
  <c r="O157" i="30"/>
  <c r="J157" i="30"/>
  <c r="H157" i="30"/>
  <c r="I157" i="30"/>
  <c r="F157" i="30"/>
  <c r="P157" i="30"/>
  <c r="M157" i="30"/>
  <c r="G157" i="30"/>
  <c r="E125" i="30"/>
  <c r="M125" i="30"/>
  <c r="J125" i="30"/>
  <c r="P125" i="30"/>
  <c r="G125" i="30"/>
  <c r="O125" i="30"/>
  <c r="N125" i="30"/>
  <c r="I125" i="30"/>
  <c r="L125" i="30"/>
  <c r="Q125" i="30"/>
  <c r="F125" i="30"/>
  <c r="K125" i="30"/>
  <c r="H125" i="30"/>
  <c r="H93" i="30"/>
  <c r="P93" i="30"/>
  <c r="K93" i="30"/>
  <c r="O93" i="30"/>
  <c r="F93" i="30"/>
  <c r="J93" i="30"/>
  <c r="E93" i="30"/>
  <c r="M93" i="30"/>
  <c r="G93" i="30"/>
  <c r="I93" i="30"/>
  <c r="L93" i="30"/>
  <c r="N93" i="30"/>
  <c r="Q93" i="30"/>
  <c r="F61" i="30"/>
  <c r="N61" i="30"/>
  <c r="I61" i="30"/>
  <c r="Q61" i="30"/>
  <c r="H61" i="30"/>
  <c r="P61" i="30"/>
  <c r="K61" i="30"/>
  <c r="J61" i="30"/>
  <c r="M61" i="30"/>
  <c r="G61" i="30"/>
  <c r="L61" i="30"/>
  <c r="O61" i="30"/>
  <c r="E61" i="30"/>
  <c r="E29" i="30"/>
  <c r="M29" i="30"/>
  <c r="H29" i="30"/>
  <c r="P29" i="30"/>
  <c r="G29" i="30"/>
  <c r="O29" i="30"/>
  <c r="J29" i="30"/>
  <c r="I29" i="30"/>
  <c r="L29" i="30"/>
  <c r="K29" i="30"/>
  <c r="N29" i="30"/>
  <c r="F29" i="30"/>
  <c r="Q29" i="30"/>
  <c r="E395" i="30"/>
  <c r="L395" i="30"/>
  <c r="K395" i="30"/>
  <c r="F395" i="30"/>
  <c r="I395" i="30"/>
  <c r="J395" i="30"/>
  <c r="O395" i="30"/>
  <c r="M395" i="30"/>
  <c r="N395" i="30"/>
  <c r="H395" i="30"/>
  <c r="G395" i="30"/>
  <c r="P395" i="30"/>
  <c r="Q395" i="30"/>
  <c r="E331" i="30"/>
  <c r="L331" i="30"/>
  <c r="K331" i="30"/>
  <c r="F331" i="30"/>
  <c r="I331" i="30"/>
  <c r="J331" i="30"/>
  <c r="O331" i="30"/>
  <c r="M331" i="30"/>
  <c r="N331" i="30"/>
  <c r="H331" i="30"/>
  <c r="Q331" i="30"/>
  <c r="G331" i="30"/>
  <c r="P331" i="30"/>
  <c r="G267" i="30"/>
  <c r="N267" i="30"/>
  <c r="M267" i="30"/>
  <c r="L267" i="30"/>
  <c r="K267" i="30"/>
  <c r="P267" i="30"/>
  <c r="Q267" i="30"/>
  <c r="O267" i="30"/>
  <c r="E267" i="30"/>
  <c r="J267" i="30"/>
  <c r="I267" i="30"/>
  <c r="H267" i="30"/>
  <c r="F267" i="30"/>
  <c r="H203" i="30"/>
  <c r="Q203" i="30"/>
  <c r="N203" i="30"/>
  <c r="O203" i="30"/>
  <c r="L203" i="30"/>
  <c r="G203" i="30"/>
  <c r="E203" i="30"/>
  <c r="P203" i="30"/>
  <c r="F203" i="30"/>
  <c r="M203" i="30"/>
  <c r="I203" i="30"/>
  <c r="J203" i="30"/>
  <c r="K203" i="30"/>
  <c r="F116" i="30"/>
  <c r="N116" i="30"/>
  <c r="O116" i="30"/>
  <c r="M116" i="30"/>
  <c r="H116" i="30"/>
  <c r="P116" i="30"/>
  <c r="I116" i="30"/>
  <c r="G116" i="30"/>
  <c r="K116" i="30"/>
  <c r="Q116" i="30"/>
  <c r="L116" i="30"/>
  <c r="J116" i="30"/>
  <c r="E116" i="30"/>
  <c r="L412" i="30"/>
  <c r="E412" i="30"/>
  <c r="G412" i="30"/>
  <c r="K412" i="30"/>
  <c r="J412" i="30"/>
  <c r="Q412" i="30"/>
  <c r="H412" i="30"/>
  <c r="N412" i="30"/>
  <c r="P412" i="30"/>
  <c r="O412" i="30"/>
  <c r="I412" i="30"/>
  <c r="M412" i="30"/>
  <c r="F412" i="30"/>
  <c r="L380" i="30"/>
  <c r="I380" i="30"/>
  <c r="G380" i="30"/>
  <c r="P380" i="30"/>
  <c r="F380" i="30"/>
  <c r="O380" i="30"/>
  <c r="J380" i="30"/>
  <c r="M380" i="30"/>
  <c r="H380" i="30"/>
  <c r="N380" i="30"/>
  <c r="Q380" i="30"/>
  <c r="K380" i="30"/>
  <c r="E380" i="30"/>
  <c r="L348" i="30"/>
  <c r="I348" i="30"/>
  <c r="G348" i="30"/>
  <c r="P348" i="30"/>
  <c r="F348" i="30"/>
  <c r="O348" i="30"/>
  <c r="J348" i="30"/>
  <c r="K348" i="30"/>
  <c r="E348" i="30"/>
  <c r="H348" i="30"/>
  <c r="N348" i="30"/>
  <c r="M348" i="30"/>
  <c r="Q348" i="30"/>
  <c r="L316" i="30"/>
  <c r="I316" i="30"/>
  <c r="G316" i="30"/>
  <c r="P316" i="30"/>
  <c r="F316" i="30"/>
  <c r="O316" i="30"/>
  <c r="J316" i="30"/>
  <c r="K316" i="30"/>
  <c r="E316" i="30"/>
  <c r="H316" i="30"/>
  <c r="N316" i="30"/>
  <c r="M316" i="30"/>
  <c r="Q316" i="30"/>
  <c r="J284" i="30"/>
  <c r="K284" i="30"/>
  <c r="Q284" i="30"/>
  <c r="N284" i="30"/>
  <c r="G284" i="30"/>
  <c r="L284" i="30"/>
  <c r="H284" i="30"/>
  <c r="M284" i="30"/>
  <c r="F284" i="30"/>
  <c r="P284" i="30"/>
  <c r="I284" i="30"/>
  <c r="E284" i="30"/>
  <c r="O284" i="30"/>
  <c r="J252" i="30"/>
  <c r="K252" i="30"/>
  <c r="Q252" i="30"/>
  <c r="N252" i="30"/>
  <c r="G252" i="30"/>
  <c r="L252" i="30"/>
  <c r="H252" i="30"/>
  <c r="F252" i="30"/>
  <c r="P252" i="30"/>
  <c r="E252" i="30"/>
  <c r="M252" i="30"/>
  <c r="I252" i="30"/>
  <c r="O252" i="30"/>
  <c r="I220" i="30"/>
  <c r="F220" i="30"/>
  <c r="P220" i="30"/>
  <c r="M220" i="30"/>
  <c r="J220" i="30"/>
  <c r="K220" i="30"/>
  <c r="G220" i="30"/>
  <c r="H220" i="30"/>
  <c r="L220" i="30"/>
  <c r="E220" i="30"/>
  <c r="O220" i="30"/>
  <c r="N220" i="30"/>
  <c r="Q220" i="30"/>
  <c r="I188" i="30"/>
  <c r="F188" i="30"/>
  <c r="P188" i="30"/>
  <c r="M188" i="30"/>
  <c r="J188" i="30"/>
  <c r="K188" i="30"/>
  <c r="G188" i="30"/>
  <c r="N188" i="30"/>
  <c r="E188" i="30"/>
  <c r="O188" i="30"/>
  <c r="Q188" i="30"/>
  <c r="L188" i="30"/>
  <c r="H188" i="30"/>
  <c r="G150" i="30"/>
  <c r="O150" i="30"/>
  <c r="P150" i="30"/>
  <c r="I150" i="30"/>
  <c r="Q150" i="30"/>
  <c r="F150" i="30"/>
  <c r="K150" i="30"/>
  <c r="J150" i="30"/>
  <c r="L150" i="30"/>
  <c r="M150" i="30"/>
  <c r="N150" i="30"/>
  <c r="H150" i="30"/>
  <c r="E150" i="30"/>
  <c r="I86" i="30"/>
  <c r="Q86" i="30"/>
  <c r="L86" i="30"/>
  <c r="M86" i="30"/>
  <c r="P86" i="30"/>
  <c r="G86" i="30"/>
  <c r="K86" i="30"/>
  <c r="F86" i="30"/>
  <c r="N86" i="30"/>
  <c r="H86" i="30"/>
  <c r="J86" i="30"/>
  <c r="E86" i="30"/>
  <c r="O86" i="30"/>
  <c r="I22" i="30"/>
  <c r="Q22" i="30"/>
  <c r="L22" i="30"/>
  <c r="M22" i="30"/>
  <c r="O22" i="30"/>
  <c r="K22" i="30"/>
  <c r="F22" i="30"/>
  <c r="N22" i="30"/>
  <c r="H22" i="30"/>
  <c r="J22" i="30"/>
  <c r="E22" i="30"/>
  <c r="P22" i="30"/>
  <c r="G22" i="30"/>
  <c r="L139" i="30"/>
  <c r="G139" i="30"/>
  <c r="O139" i="30"/>
  <c r="F139" i="30"/>
  <c r="N139" i="30"/>
  <c r="I139" i="30"/>
  <c r="Q139" i="30"/>
  <c r="P139" i="30"/>
  <c r="E139" i="30"/>
  <c r="K139" i="30"/>
  <c r="M139" i="30"/>
  <c r="H139" i="30"/>
  <c r="J139" i="30"/>
  <c r="L107" i="30"/>
  <c r="I107" i="30"/>
  <c r="O107" i="30"/>
  <c r="F107" i="30"/>
  <c r="N107" i="30"/>
  <c r="M107" i="30"/>
  <c r="K107" i="30"/>
  <c r="P107" i="30"/>
  <c r="E107" i="30"/>
  <c r="Q107" i="30"/>
  <c r="J107" i="30"/>
  <c r="H107" i="30"/>
  <c r="G107" i="30"/>
  <c r="L75" i="30"/>
  <c r="G75" i="30"/>
  <c r="M75" i="30"/>
  <c r="F75" i="30"/>
  <c r="N75" i="30"/>
  <c r="K75" i="30"/>
  <c r="Q75" i="30"/>
  <c r="P75" i="30"/>
  <c r="E75" i="30"/>
  <c r="H75" i="30"/>
  <c r="I75" i="30"/>
  <c r="O75" i="30"/>
  <c r="J75" i="30"/>
  <c r="K43" i="30"/>
  <c r="F43" i="30"/>
  <c r="N43" i="30"/>
  <c r="E43" i="30"/>
  <c r="M43" i="30"/>
  <c r="H43" i="30"/>
  <c r="P43" i="30"/>
  <c r="O43" i="30"/>
  <c r="L43" i="30"/>
  <c r="Q43" i="30"/>
  <c r="J43" i="30"/>
  <c r="G43" i="30"/>
  <c r="I43" i="30"/>
  <c r="K11" i="30"/>
  <c r="H11" i="30"/>
  <c r="J11" i="30"/>
  <c r="G11" i="30"/>
  <c r="Q11" i="30"/>
  <c r="N11" i="30"/>
  <c r="E11" i="30"/>
  <c r="I11" i="30"/>
  <c r="L11" i="30"/>
  <c r="M11" i="30"/>
  <c r="F11" i="30"/>
  <c r="P11" i="30"/>
  <c r="O11" i="30"/>
  <c r="Q391" i="30"/>
  <c r="G391" i="30"/>
  <c r="P391" i="30"/>
  <c r="E391" i="30"/>
  <c r="F391" i="30"/>
  <c r="H391" i="30"/>
  <c r="J391" i="30"/>
  <c r="I391" i="30"/>
  <c r="K391" i="30"/>
  <c r="O391" i="30"/>
  <c r="N391" i="30"/>
  <c r="M391" i="30"/>
  <c r="L391" i="30"/>
  <c r="Q327" i="30"/>
  <c r="G327" i="30"/>
  <c r="P327" i="30"/>
  <c r="M327" i="30"/>
  <c r="K327" i="30"/>
  <c r="I327" i="30"/>
  <c r="O327" i="30"/>
  <c r="L327" i="30"/>
  <c r="H327" i="30"/>
  <c r="F327" i="30"/>
  <c r="J327" i="30"/>
  <c r="N327" i="30"/>
  <c r="E327" i="30"/>
  <c r="F263" i="30"/>
  <c r="I263" i="30"/>
  <c r="L263" i="30"/>
  <c r="G263" i="30"/>
  <c r="P263" i="30"/>
  <c r="J263" i="30"/>
  <c r="K263" i="30"/>
  <c r="E263" i="30"/>
  <c r="H263" i="30"/>
  <c r="O263" i="30"/>
  <c r="N263" i="30"/>
  <c r="M263" i="30"/>
  <c r="Q263" i="30"/>
  <c r="I199" i="30"/>
  <c r="J199" i="30"/>
  <c r="G199" i="30"/>
  <c r="P199" i="30"/>
  <c r="N199" i="30"/>
  <c r="Q199" i="30"/>
  <c r="E199" i="30"/>
  <c r="O199" i="30"/>
  <c r="F199" i="30"/>
  <c r="H199" i="30"/>
  <c r="M199" i="30"/>
  <c r="L199" i="30"/>
  <c r="K199" i="30"/>
  <c r="E108" i="30"/>
  <c r="M108" i="30"/>
  <c r="L108" i="30"/>
  <c r="N108" i="30"/>
  <c r="G108" i="30"/>
  <c r="O108" i="30"/>
  <c r="P108" i="30"/>
  <c r="I108" i="30"/>
  <c r="J108" i="30"/>
  <c r="H108" i="30"/>
  <c r="K108" i="30"/>
  <c r="F108" i="30"/>
  <c r="Q108" i="30"/>
  <c r="F410" i="30"/>
  <c r="M410" i="30"/>
  <c r="L410" i="30"/>
  <c r="G410" i="30"/>
  <c r="N410" i="30"/>
  <c r="H410" i="30"/>
  <c r="E410" i="30"/>
  <c r="P410" i="30"/>
  <c r="I410" i="30"/>
  <c r="J410" i="30"/>
  <c r="Q410" i="30"/>
  <c r="K410" i="30"/>
  <c r="O410" i="30"/>
  <c r="F378" i="30"/>
  <c r="M378" i="30"/>
  <c r="L378" i="30"/>
  <c r="O378" i="30"/>
  <c r="G378" i="30"/>
  <c r="I378" i="30"/>
  <c r="J378" i="30"/>
  <c r="K378" i="30"/>
  <c r="Q378" i="30"/>
  <c r="N378" i="30"/>
  <c r="E378" i="30"/>
  <c r="H378" i="30"/>
  <c r="P378" i="30"/>
  <c r="F346" i="30"/>
  <c r="M346" i="30"/>
  <c r="L346" i="30"/>
  <c r="O346" i="30"/>
  <c r="N346" i="30"/>
  <c r="H346" i="30"/>
  <c r="E346" i="30"/>
  <c r="P346" i="30"/>
  <c r="G346" i="30"/>
  <c r="K346" i="30"/>
  <c r="I346" i="30"/>
  <c r="J346" i="30"/>
  <c r="Q346" i="30"/>
  <c r="F314" i="30"/>
  <c r="M314" i="30"/>
  <c r="L314" i="30"/>
  <c r="O314" i="30"/>
  <c r="G314" i="30"/>
  <c r="I314" i="30"/>
  <c r="J314" i="30"/>
  <c r="H314" i="30"/>
  <c r="N314" i="30"/>
  <c r="P314" i="30"/>
  <c r="E314" i="30"/>
  <c r="Q314" i="30"/>
  <c r="K314" i="30"/>
  <c r="H282" i="30"/>
  <c r="E282" i="30"/>
  <c r="O282" i="30"/>
  <c r="M282" i="30"/>
  <c r="P282" i="30"/>
  <c r="N282" i="30"/>
  <c r="K282" i="30"/>
  <c r="J282" i="30"/>
  <c r="I282" i="30"/>
  <c r="G282" i="30"/>
  <c r="F282" i="30"/>
  <c r="L282" i="30"/>
  <c r="Q282" i="30"/>
  <c r="L250" i="30"/>
  <c r="I250" i="30"/>
  <c r="Q250" i="30"/>
  <c r="K250" i="30"/>
  <c r="O250" i="30"/>
  <c r="E250" i="30"/>
  <c r="J250" i="30"/>
  <c r="H250" i="30"/>
  <c r="F250" i="30"/>
  <c r="G250" i="30"/>
  <c r="P250" i="30"/>
  <c r="N250" i="30"/>
  <c r="M250" i="30"/>
  <c r="K218" i="30"/>
  <c r="P218" i="30"/>
  <c r="L218" i="30"/>
  <c r="G218" i="30"/>
  <c r="E218" i="30"/>
  <c r="Q218" i="30"/>
  <c r="O218" i="30"/>
  <c r="M218" i="30"/>
  <c r="H218" i="30"/>
  <c r="F218" i="30"/>
  <c r="J218" i="30"/>
  <c r="N218" i="30"/>
  <c r="I218" i="30"/>
  <c r="K186" i="30"/>
  <c r="P186" i="30"/>
  <c r="L186" i="30"/>
  <c r="F186" i="30"/>
  <c r="J186" i="30"/>
  <c r="N186" i="30"/>
  <c r="I186" i="30"/>
  <c r="G186" i="30"/>
  <c r="E186" i="30"/>
  <c r="Q186" i="30"/>
  <c r="O186" i="30"/>
  <c r="M186" i="30"/>
  <c r="H186" i="30"/>
  <c r="K146" i="30"/>
  <c r="F146" i="30"/>
  <c r="N146" i="30"/>
  <c r="E146" i="30"/>
  <c r="M146" i="30"/>
  <c r="H146" i="30"/>
  <c r="P146" i="30"/>
  <c r="G146" i="30"/>
  <c r="J146" i="30"/>
  <c r="Q146" i="30"/>
  <c r="I146" i="30"/>
  <c r="L146" i="30"/>
  <c r="O146" i="30"/>
  <c r="E82" i="30"/>
  <c r="M82" i="30"/>
  <c r="H82" i="30"/>
  <c r="P82" i="30"/>
  <c r="L82" i="30"/>
  <c r="F82" i="30"/>
  <c r="G82" i="30"/>
  <c r="O82" i="30"/>
  <c r="J82" i="30"/>
  <c r="I82" i="30"/>
  <c r="K82" i="30"/>
  <c r="Q82" i="30"/>
  <c r="N82" i="30"/>
  <c r="E18" i="30"/>
  <c r="M18" i="30"/>
  <c r="H18" i="30"/>
  <c r="P18" i="30"/>
  <c r="Q18" i="30"/>
  <c r="K18" i="30"/>
  <c r="G18" i="30"/>
  <c r="O18" i="30"/>
  <c r="J18" i="30"/>
  <c r="L18" i="30"/>
  <c r="F18" i="30"/>
  <c r="I18" i="30"/>
  <c r="N18" i="30"/>
  <c r="J137" i="30"/>
  <c r="E137" i="30"/>
  <c r="M137" i="30"/>
  <c r="L137" i="30"/>
  <c r="G137" i="30"/>
  <c r="O137" i="30"/>
  <c r="F137" i="30"/>
  <c r="I137" i="30"/>
  <c r="Q137" i="30"/>
  <c r="H137" i="30"/>
  <c r="K137" i="30"/>
  <c r="N137" i="30"/>
  <c r="P137" i="30"/>
  <c r="J105" i="30"/>
  <c r="G105" i="30"/>
  <c r="Q105" i="30"/>
  <c r="L105" i="30"/>
  <c r="K105" i="30"/>
  <c r="M105" i="30"/>
  <c r="F105" i="30"/>
  <c r="O105" i="30"/>
  <c r="N105" i="30"/>
  <c r="H105" i="30"/>
  <c r="I105" i="30"/>
  <c r="P105" i="30"/>
  <c r="E105" i="30"/>
  <c r="J73" i="30"/>
  <c r="E73" i="30"/>
  <c r="M73" i="30"/>
  <c r="L73" i="30"/>
  <c r="G73" i="30"/>
  <c r="O73" i="30"/>
  <c r="F73" i="30"/>
  <c r="I73" i="30"/>
  <c r="H73" i="30"/>
  <c r="K73" i="30"/>
  <c r="Q73" i="30"/>
  <c r="N73" i="30"/>
  <c r="P73" i="30"/>
  <c r="I41" i="30"/>
  <c r="Q41" i="30"/>
  <c r="L41" i="30"/>
  <c r="K41" i="30"/>
  <c r="F41" i="30"/>
  <c r="N41" i="30"/>
  <c r="E41" i="30"/>
  <c r="H41" i="30"/>
  <c r="M41" i="30"/>
  <c r="G41" i="30"/>
  <c r="J41" i="30"/>
  <c r="P41" i="30"/>
  <c r="O41" i="30"/>
  <c r="I9" i="30"/>
  <c r="Q9" i="30"/>
  <c r="H9" i="30"/>
  <c r="K9" i="30"/>
  <c r="F9" i="30"/>
  <c r="L9" i="30"/>
  <c r="M9" i="30"/>
  <c r="P9" i="30"/>
  <c r="J9" i="30"/>
  <c r="O9" i="30"/>
  <c r="N9" i="30"/>
  <c r="E9" i="30"/>
  <c r="G9" i="30"/>
  <c r="P320" i="30"/>
  <c r="F320" i="30"/>
  <c r="O320" i="30"/>
  <c r="K320" i="30"/>
  <c r="J320" i="30"/>
  <c r="Q320" i="30"/>
  <c r="I320" i="30"/>
  <c r="M320" i="30"/>
  <c r="E320" i="30"/>
  <c r="H320" i="30"/>
  <c r="G320" i="30"/>
  <c r="N320" i="30"/>
  <c r="L320" i="30"/>
  <c r="P288" i="30"/>
  <c r="E288" i="30"/>
  <c r="I288" i="30"/>
  <c r="F288" i="30"/>
  <c r="M288" i="30"/>
  <c r="O288" i="30"/>
  <c r="J288" i="30"/>
  <c r="Q288" i="30"/>
  <c r="G288" i="30"/>
  <c r="N288" i="30"/>
  <c r="H288" i="30"/>
  <c r="K288" i="30"/>
  <c r="L288" i="30"/>
  <c r="N256" i="30"/>
  <c r="K256" i="30"/>
  <c r="H256" i="30"/>
  <c r="E256" i="30"/>
  <c r="L256" i="30"/>
  <c r="P256" i="30"/>
  <c r="M256" i="30"/>
  <c r="Q256" i="30"/>
  <c r="F256" i="30"/>
  <c r="J256" i="30"/>
  <c r="G256" i="30"/>
  <c r="I256" i="30"/>
  <c r="O256" i="30"/>
  <c r="N224" i="30"/>
  <c r="K224" i="30"/>
  <c r="H224" i="30"/>
  <c r="E224" i="30"/>
  <c r="L224" i="30"/>
  <c r="P224" i="30"/>
  <c r="M224" i="30"/>
  <c r="Q224" i="30"/>
  <c r="F224" i="30"/>
  <c r="G224" i="30"/>
  <c r="I224" i="30"/>
  <c r="J224" i="30"/>
  <c r="O224" i="30"/>
  <c r="M192" i="30"/>
  <c r="N192" i="30"/>
  <c r="G192" i="30"/>
  <c r="Q192" i="30"/>
  <c r="K192" i="30"/>
  <c r="O192" i="30"/>
  <c r="L192" i="30"/>
  <c r="P192" i="30"/>
  <c r="E192" i="30"/>
  <c r="I192" i="30"/>
  <c r="J192" i="30"/>
  <c r="H192" i="30"/>
  <c r="F192" i="30"/>
  <c r="N158" i="30"/>
  <c r="I158" i="30"/>
  <c r="K158" i="30"/>
  <c r="G158" i="30"/>
  <c r="H158" i="30"/>
  <c r="E158" i="30"/>
  <c r="O158" i="30"/>
  <c r="Q158" i="30"/>
  <c r="F158" i="30"/>
  <c r="J158" i="30"/>
  <c r="M158" i="30"/>
  <c r="L158" i="30"/>
  <c r="P158" i="30"/>
  <c r="I94" i="30"/>
  <c r="Q94" i="30"/>
  <c r="L94" i="30"/>
  <c r="H94" i="30"/>
  <c r="O94" i="30"/>
  <c r="K94" i="30"/>
  <c r="F94" i="30"/>
  <c r="N94" i="30"/>
  <c r="E94" i="30"/>
  <c r="P94" i="30"/>
  <c r="G94" i="30"/>
  <c r="M94" i="30"/>
  <c r="J94" i="30"/>
  <c r="J30" i="30"/>
  <c r="E30" i="30"/>
  <c r="M30" i="30"/>
  <c r="I30" i="30"/>
  <c r="K30" i="30"/>
  <c r="L30" i="30"/>
  <c r="G30" i="30"/>
  <c r="O30" i="30"/>
  <c r="F30" i="30"/>
  <c r="Q30" i="30"/>
  <c r="H30" i="30"/>
  <c r="N30" i="30"/>
  <c r="P30" i="30"/>
  <c r="H143" i="30"/>
  <c r="P143" i="30"/>
  <c r="K143" i="30"/>
  <c r="J143" i="30"/>
  <c r="E143" i="30"/>
  <c r="M143" i="30"/>
  <c r="G143" i="30"/>
  <c r="F143" i="30"/>
  <c r="I143" i="30"/>
  <c r="O143" i="30"/>
  <c r="Q143" i="30"/>
  <c r="L143" i="30"/>
  <c r="N143" i="30"/>
  <c r="G111" i="30"/>
  <c r="O111" i="30"/>
  <c r="P111" i="30"/>
  <c r="I111" i="30"/>
  <c r="Q111" i="30"/>
  <c r="J111" i="30"/>
  <c r="H111" i="30"/>
  <c r="E111" i="30"/>
  <c r="L111" i="30"/>
  <c r="F111" i="30"/>
  <c r="M111" i="30"/>
  <c r="K111" i="30"/>
  <c r="N111" i="30"/>
  <c r="H79" i="30"/>
  <c r="P79" i="30"/>
  <c r="K79" i="30"/>
  <c r="J79" i="30"/>
  <c r="E79" i="30"/>
  <c r="M79" i="30"/>
  <c r="G79" i="30"/>
  <c r="F79" i="30"/>
  <c r="I79" i="30"/>
  <c r="L79" i="30"/>
  <c r="N79" i="30"/>
  <c r="O79" i="30"/>
  <c r="Q79" i="30"/>
  <c r="G47" i="30"/>
  <c r="O47" i="30"/>
  <c r="N47" i="30"/>
  <c r="I47" i="30"/>
  <c r="Q47" i="30"/>
  <c r="H47" i="30"/>
  <c r="F47" i="30"/>
  <c r="M47" i="30"/>
  <c r="E47" i="30"/>
  <c r="J47" i="30"/>
  <c r="K47" i="30"/>
  <c r="L47" i="30"/>
  <c r="P47" i="30"/>
  <c r="G15" i="30"/>
  <c r="O15" i="30"/>
  <c r="P15" i="30"/>
  <c r="I15" i="30"/>
  <c r="Q15" i="30"/>
  <c r="J15" i="30"/>
  <c r="F15" i="30"/>
  <c r="E15" i="30"/>
  <c r="H15" i="30"/>
  <c r="N15" i="30"/>
  <c r="K15" i="30"/>
  <c r="M15" i="30"/>
  <c r="L15" i="30"/>
  <c r="Q787" i="30"/>
  <c r="G787" i="30"/>
  <c r="F787" i="30"/>
  <c r="E787" i="30"/>
  <c r="H787" i="30"/>
  <c r="O787" i="30"/>
  <c r="N787" i="30"/>
  <c r="I787" i="30"/>
  <c r="L787" i="30"/>
  <c r="J787" i="30"/>
  <c r="P787" i="30"/>
  <c r="K787" i="30"/>
  <c r="M787" i="30"/>
  <c r="F643" i="30"/>
  <c r="O643" i="30"/>
  <c r="K643" i="30"/>
  <c r="I643" i="30"/>
  <c r="J643" i="30"/>
  <c r="Q643" i="30"/>
  <c r="E643" i="30"/>
  <c r="N643" i="30"/>
  <c r="M643" i="30"/>
  <c r="H643" i="30"/>
  <c r="G643" i="30"/>
  <c r="L643" i="30"/>
  <c r="P643" i="30"/>
  <c r="F357" i="30"/>
  <c r="I357" i="30"/>
  <c r="H357" i="30"/>
  <c r="G357" i="30"/>
  <c r="N357" i="30"/>
  <c r="M357" i="30"/>
  <c r="L357" i="30"/>
  <c r="K357" i="30"/>
  <c r="P357" i="30"/>
  <c r="Q357" i="30"/>
  <c r="O357" i="30"/>
  <c r="E357" i="30"/>
  <c r="J357" i="30"/>
  <c r="I681" i="30"/>
  <c r="E681" i="30"/>
  <c r="M681" i="30"/>
  <c r="H681" i="30"/>
  <c r="Q681" i="30"/>
  <c r="K681" i="30"/>
  <c r="O681" i="30"/>
  <c r="L681" i="30"/>
  <c r="G681" i="30"/>
  <c r="F681" i="30"/>
  <c r="P681" i="30"/>
  <c r="J681" i="30"/>
  <c r="N681" i="30"/>
  <c r="P525" i="30"/>
  <c r="F525" i="30"/>
  <c r="M525" i="30"/>
  <c r="H525" i="30"/>
  <c r="K525" i="30"/>
  <c r="G525" i="30"/>
  <c r="L525" i="30"/>
  <c r="J525" i="30"/>
  <c r="O525" i="30"/>
  <c r="E525" i="30"/>
  <c r="I525" i="30"/>
  <c r="Q525" i="30"/>
  <c r="N525" i="30"/>
  <c r="N213" i="30"/>
  <c r="M213" i="30"/>
  <c r="K213" i="30"/>
  <c r="G213" i="30"/>
  <c r="H213" i="30"/>
  <c r="I213" i="30"/>
  <c r="F213" i="30"/>
  <c r="O213" i="30"/>
  <c r="L213" i="30"/>
  <c r="E213" i="30"/>
  <c r="J213" i="30"/>
  <c r="Q213" i="30"/>
  <c r="P213" i="30"/>
  <c r="I634" i="30"/>
  <c r="F634" i="30"/>
  <c r="O634" i="30"/>
  <c r="M634" i="30"/>
  <c r="J634" i="30"/>
  <c r="H634" i="30"/>
  <c r="Q634" i="30"/>
  <c r="G634" i="30"/>
  <c r="P634" i="30"/>
  <c r="N634" i="30"/>
  <c r="E634" i="30"/>
  <c r="L634" i="30"/>
  <c r="K634" i="30"/>
  <c r="I799" i="30"/>
  <c r="L799" i="30"/>
  <c r="N799" i="30"/>
  <c r="H799" i="30"/>
  <c r="G799" i="30"/>
  <c r="E799" i="30"/>
  <c r="P799" i="30"/>
  <c r="O799" i="30"/>
  <c r="M799" i="30"/>
  <c r="K799" i="30"/>
  <c r="J799" i="30"/>
  <c r="Q799" i="30"/>
  <c r="F799" i="30"/>
  <c r="J735" i="30"/>
  <c r="M735" i="30"/>
  <c r="E735" i="30"/>
  <c r="N735" i="30"/>
  <c r="H735" i="30"/>
  <c r="I735" i="30"/>
  <c r="G735" i="30"/>
  <c r="P735" i="30"/>
  <c r="O735" i="30"/>
  <c r="L735" i="30"/>
  <c r="F735" i="30"/>
  <c r="Q735" i="30"/>
  <c r="K735" i="30"/>
  <c r="J671" i="30"/>
  <c r="M671" i="30"/>
  <c r="E671" i="30"/>
  <c r="O671" i="30"/>
  <c r="L671" i="30"/>
  <c r="F671" i="30"/>
  <c r="Q671" i="30"/>
  <c r="K671" i="30"/>
  <c r="N671" i="30"/>
  <c r="H671" i="30"/>
  <c r="I671" i="30"/>
  <c r="G671" i="30"/>
  <c r="P671" i="30"/>
  <c r="L607" i="30"/>
  <c r="I607" i="30"/>
  <c r="G607" i="30"/>
  <c r="P607" i="30"/>
  <c r="J607" i="30"/>
  <c r="Q607" i="30"/>
  <c r="K607" i="30"/>
  <c r="N607" i="30"/>
  <c r="E607" i="30"/>
  <c r="O607" i="30"/>
  <c r="F607" i="30"/>
  <c r="M607" i="30"/>
  <c r="H607" i="30"/>
  <c r="L543" i="30"/>
  <c r="E543" i="30"/>
  <c r="G543" i="30"/>
  <c r="I543" i="30"/>
  <c r="O543" i="30"/>
  <c r="H543" i="30"/>
  <c r="F543" i="30"/>
  <c r="Q543" i="30"/>
  <c r="P543" i="30"/>
  <c r="J543" i="30"/>
  <c r="M543" i="30"/>
  <c r="N543" i="30"/>
  <c r="K543" i="30"/>
  <c r="J479" i="30"/>
  <c r="I479" i="30"/>
  <c r="P479" i="30"/>
  <c r="N479" i="30"/>
  <c r="H479" i="30"/>
  <c r="M479" i="30"/>
  <c r="G479" i="30"/>
  <c r="L479" i="30"/>
  <c r="O479" i="30"/>
  <c r="K479" i="30"/>
  <c r="E479" i="30"/>
  <c r="F479" i="30"/>
  <c r="Q479" i="30"/>
  <c r="K413" i="30"/>
  <c r="H413" i="30"/>
  <c r="Q413" i="30"/>
  <c r="N413" i="30"/>
  <c r="J413" i="30"/>
  <c r="G413" i="30"/>
  <c r="E413" i="30"/>
  <c r="L413" i="30"/>
  <c r="F413" i="30"/>
  <c r="I413" i="30"/>
  <c r="M413" i="30"/>
  <c r="P413" i="30"/>
  <c r="O413" i="30"/>
  <c r="K805" i="30"/>
  <c r="N805" i="30"/>
  <c r="E805" i="30"/>
  <c r="O805" i="30"/>
  <c r="Q805" i="30"/>
  <c r="P805" i="30"/>
  <c r="F805" i="30"/>
  <c r="L805" i="30"/>
  <c r="I805" i="30"/>
  <c r="M805" i="30"/>
  <c r="G805" i="30"/>
  <c r="H805" i="30"/>
  <c r="J805" i="30"/>
  <c r="L741" i="30"/>
  <c r="O741" i="30"/>
  <c r="K741" i="30"/>
  <c r="Q741" i="30"/>
  <c r="J741" i="30"/>
  <c r="H741" i="30"/>
  <c r="F741" i="30"/>
  <c r="E741" i="30"/>
  <c r="M741" i="30"/>
  <c r="P741" i="30"/>
  <c r="G741" i="30"/>
  <c r="I741" i="30"/>
  <c r="N741" i="30"/>
  <c r="L677" i="30"/>
  <c r="O677" i="30"/>
  <c r="K677" i="30"/>
  <c r="P677" i="30"/>
  <c r="N677" i="30"/>
  <c r="G677" i="30"/>
  <c r="I677" i="30"/>
  <c r="M677" i="30"/>
  <c r="H677" i="30"/>
  <c r="E677" i="30"/>
  <c r="Q677" i="30"/>
  <c r="F677" i="30"/>
  <c r="J677" i="30"/>
  <c r="L613" i="30"/>
  <c r="N613" i="30"/>
  <c r="J613" i="30"/>
  <c r="F613" i="30"/>
  <c r="E613" i="30"/>
  <c r="H613" i="30"/>
  <c r="M613" i="30"/>
  <c r="Q613" i="30"/>
  <c r="I613" i="30"/>
  <c r="G613" i="30"/>
  <c r="K613" i="30"/>
  <c r="O613" i="30"/>
  <c r="P613" i="30"/>
  <c r="L517" i="30"/>
  <c r="K517" i="30"/>
  <c r="E517" i="30"/>
  <c r="I517" i="30"/>
  <c r="N517" i="30"/>
  <c r="Q517" i="30"/>
  <c r="M517" i="30"/>
  <c r="J517" i="30"/>
  <c r="H517" i="30"/>
  <c r="G517" i="30"/>
  <c r="P517" i="30"/>
  <c r="O517" i="30"/>
  <c r="F517" i="30"/>
  <c r="O361" i="30"/>
  <c r="E361" i="30"/>
  <c r="J361" i="30"/>
  <c r="F361" i="30"/>
  <c r="I361" i="30"/>
  <c r="L361" i="30"/>
  <c r="K361" i="30"/>
  <c r="Q361" i="30"/>
  <c r="N361" i="30"/>
  <c r="P361" i="30"/>
  <c r="H361" i="30"/>
  <c r="G361" i="30"/>
  <c r="M361" i="30"/>
  <c r="J205" i="30"/>
  <c r="Q205" i="30"/>
  <c r="P205" i="30"/>
  <c r="N205" i="30"/>
  <c r="E205" i="30"/>
  <c r="K205" i="30"/>
  <c r="G205" i="30"/>
  <c r="H205" i="30"/>
  <c r="I205" i="30"/>
  <c r="F205" i="30"/>
  <c r="O205" i="30"/>
  <c r="L205" i="30"/>
  <c r="M205" i="30"/>
  <c r="Q754" i="30"/>
  <c r="G754" i="30"/>
  <c r="P754" i="30"/>
  <c r="E754" i="30"/>
  <c r="L754" i="30"/>
  <c r="K754" i="30"/>
  <c r="J754" i="30"/>
  <c r="I754" i="30"/>
  <c r="F754" i="30"/>
  <c r="O754" i="30"/>
  <c r="M754" i="30"/>
  <c r="N754" i="30"/>
  <c r="H754" i="30"/>
  <c r="Q626" i="30"/>
  <c r="G626" i="30"/>
  <c r="H626" i="30"/>
  <c r="E626" i="30"/>
  <c r="L626" i="30"/>
  <c r="O626" i="30"/>
  <c r="N626" i="30"/>
  <c r="I626" i="30"/>
  <c r="F626" i="30"/>
  <c r="P626" i="30"/>
  <c r="M626" i="30"/>
  <c r="J626" i="30"/>
  <c r="K626" i="30"/>
  <c r="Q498" i="30"/>
  <c r="G498" i="30"/>
  <c r="P498" i="30"/>
  <c r="E498" i="30"/>
  <c r="L498" i="30"/>
  <c r="K498" i="30"/>
  <c r="J498" i="30"/>
  <c r="I498" i="30"/>
  <c r="F498" i="30"/>
  <c r="O498" i="30"/>
  <c r="M498" i="30"/>
  <c r="N498" i="30"/>
  <c r="H498" i="30"/>
  <c r="L729" i="30"/>
  <c r="G729" i="30"/>
  <c r="F729" i="30"/>
  <c r="P729" i="30"/>
  <c r="J729" i="30"/>
  <c r="N729" i="30"/>
  <c r="I729" i="30"/>
  <c r="E729" i="30"/>
  <c r="M729" i="30"/>
  <c r="O729" i="30"/>
  <c r="H729" i="30"/>
  <c r="Q729" i="30"/>
  <c r="K729" i="30"/>
  <c r="E601" i="30"/>
  <c r="H601" i="30"/>
  <c r="Q601" i="30"/>
  <c r="F601" i="30"/>
  <c r="M601" i="30"/>
  <c r="L601" i="30"/>
  <c r="G601" i="30"/>
  <c r="J601" i="30"/>
  <c r="K601" i="30"/>
  <c r="P601" i="30"/>
  <c r="I601" i="30"/>
  <c r="N601" i="30"/>
  <c r="O601" i="30"/>
  <c r="Q313" i="30"/>
  <c r="G313" i="30"/>
  <c r="N313" i="30"/>
  <c r="E313" i="30"/>
  <c r="J313" i="30"/>
  <c r="K313" i="30"/>
  <c r="H313" i="30"/>
  <c r="M313" i="30"/>
  <c r="F313" i="30"/>
  <c r="L313" i="30"/>
  <c r="P313" i="30"/>
  <c r="O313" i="30"/>
  <c r="I313" i="30"/>
  <c r="I730" i="30"/>
  <c r="F730" i="30"/>
  <c r="O730" i="30"/>
  <c r="M730" i="30"/>
  <c r="J730" i="30"/>
  <c r="H730" i="30"/>
  <c r="Q730" i="30"/>
  <c r="G730" i="30"/>
  <c r="P730" i="30"/>
  <c r="L730" i="30"/>
  <c r="K730" i="30"/>
  <c r="E730" i="30"/>
  <c r="N730" i="30"/>
  <c r="I506" i="30"/>
  <c r="F506" i="30"/>
  <c r="O506" i="30"/>
  <c r="M506" i="30"/>
  <c r="N506" i="30"/>
  <c r="H506" i="30"/>
  <c r="Q506" i="30"/>
  <c r="G506" i="30"/>
  <c r="P506" i="30"/>
  <c r="J506" i="30"/>
  <c r="E506" i="30"/>
  <c r="L506" i="30"/>
  <c r="K506" i="30"/>
  <c r="M779" i="30"/>
  <c r="P779" i="30"/>
  <c r="K779" i="30"/>
  <c r="E779" i="30"/>
  <c r="L779" i="30"/>
  <c r="F779" i="30"/>
  <c r="I779" i="30"/>
  <c r="G779" i="30"/>
  <c r="N779" i="30"/>
  <c r="Q779" i="30"/>
  <c r="O779" i="30"/>
  <c r="H779" i="30"/>
  <c r="J779" i="30"/>
  <c r="J715" i="30"/>
  <c r="Q715" i="30"/>
  <c r="E715" i="30"/>
  <c r="N715" i="30"/>
  <c r="M715" i="30"/>
  <c r="H715" i="30"/>
  <c r="G715" i="30"/>
  <c r="L715" i="30"/>
  <c r="P715" i="30"/>
  <c r="K715" i="30"/>
  <c r="I715" i="30"/>
  <c r="F715" i="30"/>
  <c r="O715" i="30"/>
  <c r="J651" i="30"/>
  <c r="Q651" i="30"/>
  <c r="K651" i="30"/>
  <c r="N651" i="30"/>
  <c r="M651" i="30"/>
  <c r="E651" i="30"/>
  <c r="G651" i="30"/>
  <c r="H651" i="30"/>
  <c r="P651" i="30"/>
  <c r="F651" i="30"/>
  <c r="O651" i="30"/>
  <c r="L651" i="30"/>
  <c r="I651" i="30"/>
  <c r="L587" i="30"/>
  <c r="E587" i="30"/>
  <c r="G587" i="30"/>
  <c r="P587" i="30"/>
  <c r="F587" i="30"/>
  <c r="O587" i="30"/>
  <c r="K587" i="30"/>
  <c r="J587" i="30"/>
  <c r="Q587" i="30"/>
  <c r="N587" i="30"/>
  <c r="M587" i="30"/>
  <c r="H587" i="30"/>
  <c r="I587" i="30"/>
  <c r="F523" i="30"/>
  <c r="O523" i="30"/>
  <c r="L523" i="30"/>
  <c r="M523" i="30"/>
  <c r="J523" i="30"/>
  <c r="I523" i="30"/>
  <c r="P523" i="30"/>
  <c r="N523" i="30"/>
  <c r="Q523" i="30"/>
  <c r="K523" i="30"/>
  <c r="G523" i="30"/>
  <c r="H523" i="30"/>
  <c r="E523" i="30"/>
  <c r="E459" i="30"/>
  <c r="K459" i="30"/>
  <c r="J459" i="30"/>
  <c r="M459" i="30"/>
  <c r="H459" i="30"/>
  <c r="I459" i="30"/>
  <c r="N459" i="30"/>
  <c r="L459" i="30"/>
  <c r="Q459" i="30"/>
  <c r="F459" i="30"/>
  <c r="G459" i="30"/>
  <c r="O459" i="30"/>
  <c r="P459" i="30"/>
  <c r="G373" i="30"/>
  <c r="N373" i="30"/>
  <c r="M373" i="30"/>
  <c r="L373" i="30"/>
  <c r="K373" i="30"/>
  <c r="P373" i="30"/>
  <c r="Q373" i="30"/>
  <c r="O373" i="30"/>
  <c r="E373" i="30"/>
  <c r="J373" i="30"/>
  <c r="F373" i="30"/>
  <c r="I373" i="30"/>
  <c r="H373" i="30"/>
  <c r="G785" i="30"/>
  <c r="J785" i="30"/>
  <c r="H785" i="30"/>
  <c r="L785" i="30"/>
  <c r="K785" i="30"/>
  <c r="N785" i="30"/>
  <c r="P785" i="30"/>
  <c r="O785" i="30"/>
  <c r="E785" i="30"/>
  <c r="I785" i="30"/>
  <c r="M785" i="30"/>
  <c r="Q785" i="30"/>
  <c r="F785" i="30"/>
  <c r="H721" i="30"/>
  <c r="Q721" i="30"/>
  <c r="K721" i="30"/>
  <c r="O721" i="30"/>
  <c r="L721" i="30"/>
  <c r="G721" i="30"/>
  <c r="F721" i="30"/>
  <c r="P721" i="30"/>
  <c r="J721" i="30"/>
  <c r="N721" i="30"/>
  <c r="I721" i="30"/>
  <c r="E721" i="30"/>
  <c r="M721" i="30"/>
  <c r="H657" i="30"/>
  <c r="Q657" i="30"/>
  <c r="M657" i="30"/>
  <c r="L657" i="30"/>
  <c r="G657" i="30"/>
  <c r="O657" i="30"/>
  <c r="P657" i="30"/>
  <c r="F657" i="30"/>
  <c r="J657" i="30"/>
  <c r="N657" i="30"/>
  <c r="K657" i="30"/>
  <c r="E657" i="30"/>
  <c r="I657" i="30"/>
  <c r="N593" i="30"/>
  <c r="O593" i="30"/>
  <c r="I593" i="30"/>
  <c r="E593" i="30"/>
  <c r="H593" i="30"/>
  <c r="Q593" i="30"/>
  <c r="F593" i="30"/>
  <c r="M593" i="30"/>
  <c r="L593" i="30"/>
  <c r="G593" i="30"/>
  <c r="J593" i="30"/>
  <c r="K593" i="30"/>
  <c r="P593" i="30"/>
  <c r="L477" i="30"/>
  <c r="K477" i="30"/>
  <c r="E477" i="30"/>
  <c r="P477" i="30"/>
  <c r="F477" i="30"/>
  <c r="M477" i="30"/>
  <c r="H477" i="30"/>
  <c r="N477" i="30"/>
  <c r="I477" i="30"/>
  <c r="G477" i="30"/>
  <c r="Q477" i="30"/>
  <c r="O477" i="30"/>
  <c r="J477" i="30"/>
  <c r="I293" i="30"/>
  <c r="F293" i="30"/>
  <c r="O293" i="30"/>
  <c r="M293" i="30"/>
  <c r="J293" i="30"/>
  <c r="H293" i="30"/>
  <c r="E293" i="30"/>
  <c r="K293" i="30"/>
  <c r="Q293" i="30"/>
  <c r="P293" i="30"/>
  <c r="L293" i="30"/>
  <c r="N293" i="30"/>
  <c r="G293" i="30"/>
  <c r="I104" i="30"/>
  <c r="Q104" i="30"/>
  <c r="F104" i="30"/>
  <c r="K104" i="30"/>
  <c r="H104" i="30"/>
  <c r="N104" i="30"/>
  <c r="E104" i="30"/>
  <c r="L104" i="30"/>
  <c r="G104" i="30"/>
  <c r="P104" i="30"/>
  <c r="M104" i="30"/>
  <c r="J104" i="30"/>
  <c r="O104" i="30"/>
  <c r="I714" i="30"/>
  <c r="F714" i="30"/>
  <c r="O714" i="30"/>
  <c r="M714" i="30"/>
  <c r="J714" i="30"/>
  <c r="H714" i="30"/>
  <c r="Q714" i="30"/>
  <c r="G714" i="30"/>
  <c r="P714" i="30"/>
  <c r="E714" i="30"/>
  <c r="L714" i="30"/>
  <c r="K714" i="30"/>
  <c r="N714" i="30"/>
  <c r="I586" i="30"/>
  <c r="F586" i="30"/>
  <c r="P586" i="30"/>
  <c r="M586" i="30"/>
  <c r="J586" i="30"/>
  <c r="K586" i="30"/>
  <c r="Q586" i="30"/>
  <c r="G586" i="30"/>
  <c r="H586" i="30"/>
  <c r="E586" i="30"/>
  <c r="L586" i="30"/>
  <c r="O586" i="30"/>
  <c r="N586" i="30"/>
  <c r="J458" i="30"/>
  <c r="K458" i="30"/>
  <c r="P458" i="30"/>
  <c r="N458" i="30"/>
  <c r="O458" i="30"/>
  <c r="I458" i="30"/>
  <c r="E458" i="30"/>
  <c r="H458" i="30"/>
  <c r="Q458" i="30"/>
  <c r="F458" i="30"/>
  <c r="M458" i="30"/>
  <c r="L458" i="30"/>
  <c r="G458" i="30"/>
  <c r="M775" i="30"/>
  <c r="P775" i="30"/>
  <c r="G775" i="30"/>
  <c r="Q775" i="30"/>
  <c r="F775" i="30"/>
  <c r="H775" i="30"/>
  <c r="N775" i="30"/>
  <c r="E775" i="30"/>
  <c r="L775" i="30"/>
  <c r="O775" i="30"/>
  <c r="I775" i="30"/>
  <c r="K775" i="30"/>
  <c r="J775" i="30"/>
  <c r="N711" i="30"/>
  <c r="Q711" i="30"/>
  <c r="L711" i="30"/>
  <c r="F711" i="30"/>
  <c r="M711" i="30"/>
  <c r="K711" i="30"/>
  <c r="J711" i="30"/>
  <c r="H711" i="30"/>
  <c r="I711" i="30"/>
  <c r="G711" i="30"/>
  <c r="P711" i="30"/>
  <c r="O711" i="30"/>
  <c r="E711" i="30"/>
  <c r="N647" i="30"/>
  <c r="Q647" i="30"/>
  <c r="L647" i="30"/>
  <c r="G647" i="30"/>
  <c r="P647" i="30"/>
  <c r="O647" i="30"/>
  <c r="E647" i="30"/>
  <c r="F647" i="30"/>
  <c r="M647" i="30"/>
  <c r="K647" i="30"/>
  <c r="H647" i="30"/>
  <c r="I647" i="30"/>
  <c r="J647" i="30"/>
  <c r="P583" i="30"/>
  <c r="F583" i="30"/>
  <c r="O583" i="30"/>
  <c r="H583" i="30"/>
  <c r="I583" i="30"/>
  <c r="M583" i="30"/>
  <c r="L583" i="30"/>
  <c r="J583" i="30"/>
  <c r="Q583" i="30"/>
  <c r="K583" i="30"/>
  <c r="N583" i="30"/>
  <c r="G583" i="30"/>
  <c r="E583" i="30"/>
  <c r="N519" i="30"/>
  <c r="Q519" i="30"/>
  <c r="K519" i="30"/>
  <c r="G519" i="30"/>
  <c r="L519" i="30"/>
  <c r="O519" i="30"/>
  <c r="P519" i="30"/>
  <c r="F519" i="30"/>
  <c r="I519" i="30"/>
  <c r="E519" i="30"/>
  <c r="M519" i="30"/>
  <c r="J519" i="30"/>
  <c r="H519" i="30"/>
  <c r="M455" i="30"/>
  <c r="N455" i="30"/>
  <c r="H455" i="30"/>
  <c r="E455" i="30"/>
  <c r="J455" i="30"/>
  <c r="P455" i="30"/>
  <c r="I455" i="30"/>
  <c r="G455" i="30"/>
  <c r="F455" i="30"/>
  <c r="Q455" i="30"/>
  <c r="K455" i="30"/>
  <c r="L455" i="30"/>
  <c r="O455" i="30"/>
  <c r="O365" i="30"/>
  <c r="E365" i="30"/>
  <c r="J365" i="30"/>
  <c r="F365" i="30"/>
  <c r="M365" i="30"/>
  <c r="N365" i="30"/>
  <c r="Q365" i="30"/>
  <c r="I365" i="30"/>
  <c r="G365" i="30"/>
  <c r="H365" i="30"/>
  <c r="K365" i="30"/>
  <c r="L365" i="30"/>
  <c r="P365" i="30"/>
  <c r="O781" i="30"/>
  <c r="I781" i="30"/>
  <c r="M781" i="30"/>
  <c r="G781" i="30"/>
  <c r="N781" i="30"/>
  <c r="H781" i="30"/>
  <c r="K781" i="30"/>
  <c r="Q781" i="30"/>
  <c r="P781" i="30"/>
  <c r="E781" i="30"/>
  <c r="F781" i="30"/>
  <c r="J781" i="30"/>
  <c r="L781" i="30"/>
  <c r="P717" i="30"/>
  <c r="F717" i="30"/>
  <c r="J717" i="30"/>
  <c r="I717" i="30"/>
  <c r="M717" i="30"/>
  <c r="Q717" i="30"/>
  <c r="K717" i="30"/>
  <c r="L717" i="30"/>
  <c r="G717" i="30"/>
  <c r="O717" i="30"/>
  <c r="N717" i="30"/>
  <c r="E717" i="30"/>
  <c r="H717" i="30"/>
  <c r="P653" i="30"/>
  <c r="J653" i="30"/>
  <c r="M653" i="30"/>
  <c r="H653" i="30"/>
  <c r="O653" i="30"/>
  <c r="N653" i="30"/>
  <c r="L653" i="30"/>
  <c r="E653" i="30"/>
  <c r="K653" i="30"/>
  <c r="Q653" i="30"/>
  <c r="G653" i="30"/>
  <c r="F653" i="30"/>
  <c r="I653" i="30"/>
  <c r="N589" i="30"/>
  <c r="K589" i="30"/>
  <c r="I589" i="30"/>
  <c r="E589" i="30"/>
  <c r="L589" i="30"/>
  <c r="M589" i="30"/>
  <c r="P589" i="30"/>
  <c r="H589" i="30"/>
  <c r="F589" i="30"/>
  <c r="Q589" i="30"/>
  <c r="J589" i="30"/>
  <c r="O589" i="30"/>
  <c r="G589" i="30"/>
  <c r="H469" i="30"/>
  <c r="Q469" i="30"/>
  <c r="N469" i="30"/>
  <c r="O469" i="30"/>
  <c r="L469" i="30"/>
  <c r="K469" i="30"/>
  <c r="E469" i="30"/>
  <c r="I469" i="30"/>
  <c r="G469" i="30"/>
  <c r="F469" i="30"/>
  <c r="J469" i="30"/>
  <c r="P469" i="30"/>
  <c r="M469" i="30"/>
  <c r="E285" i="30"/>
  <c r="I285" i="30"/>
  <c r="Q285" i="30"/>
  <c r="G285" i="30"/>
  <c r="P285" i="30"/>
  <c r="L285" i="30"/>
  <c r="K285" i="30"/>
  <c r="N285" i="30"/>
  <c r="F285" i="30"/>
  <c r="O285" i="30"/>
  <c r="M285" i="30"/>
  <c r="J285" i="30"/>
  <c r="H285" i="30"/>
  <c r="K72" i="30"/>
  <c r="F72" i="30"/>
  <c r="N72" i="30"/>
  <c r="G72" i="30"/>
  <c r="Q72" i="30"/>
  <c r="E72" i="30"/>
  <c r="M72" i="30"/>
  <c r="H72" i="30"/>
  <c r="P72" i="30"/>
  <c r="O72" i="30"/>
  <c r="J72" i="30"/>
  <c r="I72" i="30"/>
  <c r="L72" i="30"/>
  <c r="Q706" i="30"/>
  <c r="G706" i="30"/>
  <c r="P706" i="30"/>
  <c r="E706" i="30"/>
  <c r="L706" i="30"/>
  <c r="K706" i="30"/>
  <c r="N706" i="30"/>
  <c r="I706" i="30"/>
  <c r="F706" i="30"/>
  <c r="O706" i="30"/>
  <c r="J706" i="30"/>
  <c r="H706" i="30"/>
  <c r="M706" i="30"/>
  <c r="Q578" i="30"/>
  <c r="G578" i="30"/>
  <c r="H578" i="30"/>
  <c r="E578" i="30"/>
  <c r="L578" i="30"/>
  <c r="O578" i="30"/>
  <c r="N578" i="30"/>
  <c r="I578" i="30"/>
  <c r="F578" i="30"/>
  <c r="P578" i="30"/>
  <c r="J578" i="30"/>
  <c r="K578" i="30"/>
  <c r="M578" i="30"/>
  <c r="E450" i="30"/>
  <c r="H450" i="30"/>
  <c r="Q450" i="30"/>
  <c r="F450" i="30"/>
  <c r="M450" i="30"/>
  <c r="L450" i="30"/>
  <c r="G450" i="30"/>
  <c r="J450" i="30"/>
  <c r="K450" i="30"/>
  <c r="P450" i="30"/>
  <c r="O450" i="30"/>
  <c r="I450" i="30"/>
  <c r="N450" i="30"/>
  <c r="E537" i="30"/>
  <c r="H537" i="30"/>
  <c r="Q537" i="30"/>
  <c r="F537" i="30"/>
  <c r="M537" i="30"/>
  <c r="L537" i="30"/>
  <c r="O537" i="30"/>
  <c r="J537" i="30"/>
  <c r="G537" i="30"/>
  <c r="P537" i="30"/>
  <c r="N537" i="30"/>
  <c r="K537" i="30"/>
  <c r="I537" i="30"/>
  <c r="I473" i="30"/>
  <c r="J473" i="30"/>
  <c r="G473" i="30"/>
  <c r="H473" i="30"/>
  <c r="Q473" i="30"/>
  <c r="N473" i="30"/>
  <c r="O473" i="30"/>
  <c r="L473" i="30"/>
  <c r="K473" i="30"/>
  <c r="E473" i="30"/>
  <c r="M473" i="30"/>
  <c r="P473" i="30"/>
  <c r="F473" i="30"/>
  <c r="F401" i="30"/>
  <c r="I401" i="30"/>
  <c r="H401" i="30"/>
  <c r="G401" i="30"/>
  <c r="N401" i="30"/>
  <c r="M401" i="30"/>
  <c r="L401" i="30"/>
  <c r="K401" i="30"/>
  <c r="P401" i="30"/>
  <c r="Q401" i="30"/>
  <c r="O401" i="30"/>
  <c r="E401" i="30"/>
  <c r="J401" i="30"/>
  <c r="Q289" i="30"/>
  <c r="G289" i="30"/>
  <c r="P289" i="30"/>
  <c r="E289" i="30"/>
  <c r="L289" i="30"/>
  <c r="K289" i="30"/>
  <c r="N289" i="30"/>
  <c r="I289" i="30"/>
  <c r="J289" i="30"/>
  <c r="O289" i="30"/>
  <c r="H289" i="30"/>
  <c r="M289" i="30"/>
  <c r="F289" i="30"/>
  <c r="M225" i="30"/>
  <c r="F225" i="30"/>
  <c r="H225" i="30"/>
  <c r="Q225" i="30"/>
  <c r="G225" i="30"/>
  <c r="P225" i="30"/>
  <c r="E225" i="30"/>
  <c r="L225" i="30"/>
  <c r="K225" i="30"/>
  <c r="N225" i="30"/>
  <c r="I225" i="30"/>
  <c r="J225" i="30"/>
  <c r="O225" i="30"/>
  <c r="P160" i="30"/>
  <c r="F160" i="30"/>
  <c r="M160" i="30"/>
  <c r="I160" i="30"/>
  <c r="J160" i="30"/>
  <c r="K160" i="30"/>
  <c r="H160" i="30"/>
  <c r="Q160" i="30"/>
  <c r="N160" i="30"/>
  <c r="O160" i="30"/>
  <c r="E160" i="30"/>
  <c r="L160" i="30"/>
  <c r="G160" i="30"/>
  <c r="L32" i="30"/>
  <c r="G32" i="30"/>
  <c r="O32" i="30"/>
  <c r="K32" i="30"/>
  <c r="M32" i="30"/>
  <c r="F32" i="30"/>
  <c r="N32" i="30"/>
  <c r="I32" i="30"/>
  <c r="Q32" i="30"/>
  <c r="H32" i="30"/>
  <c r="J32" i="30"/>
  <c r="P32" i="30"/>
  <c r="E32" i="30"/>
  <c r="H792" i="30"/>
  <c r="K792" i="30"/>
  <c r="N792" i="30"/>
  <c r="Q792" i="30"/>
  <c r="L792" i="30"/>
  <c r="O792" i="30"/>
  <c r="E792" i="30"/>
  <c r="P792" i="30"/>
  <c r="F792" i="30"/>
  <c r="I792" i="30"/>
  <c r="M792" i="30"/>
  <c r="G792" i="30"/>
  <c r="J792" i="30"/>
  <c r="G760" i="30"/>
  <c r="N760" i="30"/>
  <c r="M760" i="30"/>
  <c r="P760" i="30"/>
  <c r="K760" i="30"/>
  <c r="L760" i="30"/>
  <c r="Q760" i="30"/>
  <c r="O760" i="30"/>
  <c r="E760" i="30"/>
  <c r="J760" i="30"/>
  <c r="F760" i="30"/>
  <c r="I760" i="30"/>
  <c r="H760" i="30"/>
  <c r="G728" i="30"/>
  <c r="N728" i="30"/>
  <c r="M728" i="30"/>
  <c r="L728" i="30"/>
  <c r="K728" i="30"/>
  <c r="P728" i="30"/>
  <c r="Q728" i="30"/>
  <c r="O728" i="30"/>
  <c r="E728" i="30"/>
  <c r="J728" i="30"/>
  <c r="H728" i="30"/>
  <c r="F728" i="30"/>
  <c r="I728" i="30"/>
  <c r="F696" i="30"/>
  <c r="I696" i="30"/>
  <c r="H696" i="30"/>
  <c r="G696" i="30"/>
  <c r="N696" i="30"/>
  <c r="M696" i="30"/>
  <c r="L696" i="30"/>
  <c r="K696" i="30"/>
  <c r="P696" i="30"/>
  <c r="Q696" i="30"/>
  <c r="O696" i="30"/>
  <c r="E696" i="30"/>
  <c r="J696" i="30"/>
  <c r="F664" i="30"/>
  <c r="I664" i="30"/>
  <c r="H664" i="30"/>
  <c r="G664" i="30"/>
  <c r="N664" i="30"/>
  <c r="M664" i="30"/>
  <c r="L664" i="30"/>
  <c r="K664" i="30"/>
  <c r="P664" i="30"/>
  <c r="Q664" i="30"/>
  <c r="J664" i="30"/>
  <c r="O664" i="30"/>
  <c r="E664" i="30"/>
  <c r="F632" i="30"/>
  <c r="M632" i="30"/>
  <c r="Q632" i="30"/>
  <c r="G632" i="30"/>
  <c r="N632" i="30"/>
  <c r="J632" i="30"/>
  <c r="H632" i="30"/>
  <c r="K632" i="30"/>
  <c r="P632" i="30"/>
  <c r="L632" i="30"/>
  <c r="O632" i="30"/>
  <c r="E632" i="30"/>
  <c r="I632" i="30"/>
  <c r="F600" i="30"/>
  <c r="M600" i="30"/>
  <c r="Q600" i="30"/>
  <c r="G600" i="30"/>
  <c r="N600" i="30"/>
  <c r="J600" i="30"/>
  <c r="H600" i="30"/>
  <c r="K600" i="30"/>
  <c r="P600" i="30"/>
  <c r="L600" i="30"/>
  <c r="I600" i="30"/>
  <c r="E600" i="30"/>
  <c r="O600" i="30"/>
  <c r="F568" i="30"/>
  <c r="M568" i="30"/>
  <c r="Q568" i="30"/>
  <c r="G568" i="30"/>
  <c r="N568" i="30"/>
  <c r="J568" i="30"/>
  <c r="H568" i="30"/>
  <c r="K568" i="30"/>
  <c r="P568" i="30"/>
  <c r="L568" i="30"/>
  <c r="O568" i="30"/>
  <c r="I568" i="30"/>
  <c r="E568" i="30"/>
  <c r="G536" i="30"/>
  <c r="N536" i="30"/>
  <c r="M536" i="30"/>
  <c r="P536" i="30"/>
  <c r="K536" i="30"/>
  <c r="L536" i="30"/>
  <c r="Q536" i="30"/>
  <c r="E536" i="30"/>
  <c r="J536" i="30"/>
  <c r="O536" i="30"/>
  <c r="H536" i="30"/>
  <c r="F536" i="30"/>
  <c r="I536" i="30"/>
  <c r="G504" i="30"/>
  <c r="N504" i="30"/>
  <c r="M504" i="30"/>
  <c r="P504" i="30"/>
  <c r="L504" i="30"/>
  <c r="J504" i="30"/>
  <c r="F504" i="30"/>
  <c r="H504" i="30"/>
  <c r="E504" i="30"/>
  <c r="I504" i="30"/>
  <c r="Q504" i="30"/>
  <c r="K504" i="30"/>
  <c r="O504" i="30"/>
  <c r="G472" i="30"/>
  <c r="N472" i="30"/>
  <c r="M472" i="30"/>
  <c r="P472" i="30"/>
  <c r="O472" i="30"/>
  <c r="I472" i="30"/>
  <c r="E472" i="30"/>
  <c r="K472" i="30"/>
  <c r="Q472" i="30"/>
  <c r="F472" i="30"/>
  <c r="L472" i="30"/>
  <c r="J472" i="30"/>
  <c r="H472" i="30"/>
  <c r="H440" i="30"/>
  <c r="E440" i="30"/>
  <c r="N440" i="30"/>
  <c r="Q440" i="30"/>
  <c r="I440" i="30"/>
  <c r="O440" i="30"/>
  <c r="P440" i="30"/>
  <c r="G440" i="30"/>
  <c r="K440" i="30"/>
  <c r="M440" i="30"/>
  <c r="L440" i="30"/>
  <c r="F440" i="30"/>
  <c r="J440" i="30"/>
  <c r="K307" i="30"/>
  <c r="F307" i="30"/>
  <c r="Q307" i="30"/>
  <c r="O307" i="30"/>
  <c r="E307" i="30"/>
  <c r="L307" i="30"/>
  <c r="H307" i="30"/>
  <c r="I307" i="30"/>
  <c r="J307" i="30"/>
  <c r="M307" i="30"/>
  <c r="N307" i="30"/>
  <c r="G307" i="30"/>
  <c r="P307" i="30"/>
  <c r="P400" i="30"/>
  <c r="F400" i="30"/>
  <c r="O400" i="30"/>
  <c r="H400" i="30"/>
  <c r="E400" i="30"/>
  <c r="N400" i="30"/>
  <c r="I400" i="30"/>
  <c r="L400" i="30"/>
  <c r="G400" i="30"/>
  <c r="K400" i="30"/>
  <c r="M400" i="30"/>
  <c r="J400" i="30"/>
  <c r="Q400" i="30"/>
  <c r="I152" i="30"/>
  <c r="J152" i="30"/>
  <c r="K152" i="30"/>
  <c r="H152" i="30"/>
  <c r="Q152" i="30"/>
  <c r="N152" i="30"/>
  <c r="G152" i="30"/>
  <c r="L152" i="30"/>
  <c r="O152" i="30"/>
  <c r="E152" i="30"/>
  <c r="P152" i="30"/>
  <c r="F152" i="30"/>
  <c r="M152" i="30"/>
  <c r="K24" i="30"/>
  <c r="F24" i="30"/>
  <c r="N24" i="30"/>
  <c r="O24" i="30"/>
  <c r="Q24" i="30"/>
  <c r="E24" i="30"/>
  <c r="M24" i="30"/>
  <c r="H24" i="30"/>
  <c r="P24" i="30"/>
  <c r="J24" i="30"/>
  <c r="L24" i="30"/>
  <c r="G24" i="30"/>
  <c r="I24" i="30"/>
  <c r="F790" i="30"/>
  <c r="I790" i="30"/>
  <c r="L790" i="30"/>
  <c r="O790" i="30"/>
  <c r="J790" i="30"/>
  <c r="M790" i="30"/>
  <c r="P790" i="30"/>
  <c r="N790" i="30"/>
  <c r="Q790" i="30"/>
  <c r="G790" i="30"/>
  <c r="H790" i="30"/>
  <c r="K790" i="30"/>
  <c r="E790" i="30"/>
  <c r="E758" i="30"/>
  <c r="L758" i="30"/>
  <c r="K758" i="30"/>
  <c r="J758" i="30"/>
  <c r="I758" i="30"/>
  <c r="F758" i="30"/>
  <c r="O758" i="30"/>
  <c r="M758" i="30"/>
  <c r="N758" i="30"/>
  <c r="H758" i="30"/>
  <c r="Q758" i="30"/>
  <c r="P758" i="30"/>
  <c r="G758" i="30"/>
  <c r="E726" i="30"/>
  <c r="L726" i="30"/>
  <c r="K726" i="30"/>
  <c r="F726" i="30"/>
  <c r="I726" i="30"/>
  <c r="J726" i="30"/>
  <c r="O726" i="30"/>
  <c r="M726" i="30"/>
  <c r="N726" i="30"/>
  <c r="H726" i="30"/>
  <c r="G726" i="30"/>
  <c r="P726" i="30"/>
  <c r="Q726" i="30"/>
  <c r="E694" i="30"/>
  <c r="L694" i="30"/>
  <c r="K694" i="30"/>
  <c r="F694" i="30"/>
  <c r="I694" i="30"/>
  <c r="J694" i="30"/>
  <c r="O694" i="30"/>
  <c r="M694" i="30"/>
  <c r="N694" i="30"/>
  <c r="H694" i="30"/>
  <c r="Q694" i="30"/>
  <c r="G694" i="30"/>
  <c r="P694" i="30"/>
  <c r="E662" i="30"/>
  <c r="L662" i="30"/>
  <c r="K662" i="30"/>
  <c r="F662" i="30"/>
  <c r="I662" i="30"/>
  <c r="J662" i="30"/>
  <c r="O662" i="30"/>
  <c r="M662" i="30"/>
  <c r="N662" i="30"/>
  <c r="H662" i="30"/>
  <c r="G662" i="30"/>
  <c r="P662" i="30"/>
  <c r="Q662" i="30"/>
  <c r="E630" i="30"/>
  <c r="L630" i="30"/>
  <c r="H630" i="30"/>
  <c r="P630" i="30"/>
  <c r="I630" i="30"/>
  <c r="J630" i="30"/>
  <c r="F630" i="30"/>
  <c r="M630" i="30"/>
  <c r="N630" i="30"/>
  <c r="G630" i="30"/>
  <c r="Q630" i="30"/>
  <c r="O630" i="30"/>
  <c r="K630" i="30"/>
  <c r="E598" i="30"/>
  <c r="L598" i="30"/>
  <c r="H598" i="30"/>
  <c r="P598" i="30"/>
  <c r="I598" i="30"/>
  <c r="J598" i="30"/>
  <c r="F598" i="30"/>
  <c r="M598" i="30"/>
  <c r="N598" i="30"/>
  <c r="G598" i="30"/>
  <c r="K598" i="30"/>
  <c r="O598" i="30"/>
  <c r="Q598" i="30"/>
  <c r="E566" i="30"/>
  <c r="L566" i="30"/>
  <c r="H566" i="30"/>
  <c r="P566" i="30"/>
  <c r="I566" i="30"/>
  <c r="J566" i="30"/>
  <c r="F566" i="30"/>
  <c r="M566" i="30"/>
  <c r="N566" i="30"/>
  <c r="G566" i="30"/>
  <c r="Q566" i="30"/>
  <c r="K566" i="30"/>
  <c r="O566" i="30"/>
  <c r="E534" i="30"/>
  <c r="L534" i="30"/>
  <c r="K534" i="30"/>
  <c r="J534" i="30"/>
  <c r="I534" i="30"/>
  <c r="F534" i="30"/>
  <c r="O534" i="30"/>
  <c r="M534" i="30"/>
  <c r="N534" i="30"/>
  <c r="H534" i="30"/>
  <c r="G534" i="30"/>
  <c r="P534" i="30"/>
  <c r="Q534" i="30"/>
  <c r="E502" i="30"/>
  <c r="L502" i="30"/>
  <c r="K502" i="30"/>
  <c r="J502" i="30"/>
  <c r="I502" i="30"/>
  <c r="F502" i="30"/>
  <c r="O502" i="30"/>
  <c r="M502" i="30"/>
  <c r="N502" i="30"/>
  <c r="H502" i="30"/>
  <c r="Q502" i="30"/>
  <c r="G502" i="30"/>
  <c r="P502" i="30"/>
  <c r="E470" i="30"/>
  <c r="L470" i="30"/>
  <c r="K470" i="30"/>
  <c r="J470" i="30"/>
  <c r="I470" i="30"/>
  <c r="F470" i="30"/>
  <c r="O470" i="30"/>
  <c r="M470" i="30"/>
  <c r="N470" i="30"/>
  <c r="H470" i="30"/>
  <c r="G470" i="30"/>
  <c r="P470" i="30"/>
  <c r="Q470" i="30"/>
  <c r="F438" i="30"/>
  <c r="M438" i="30"/>
  <c r="L438" i="30"/>
  <c r="O438" i="30"/>
  <c r="J438" i="30"/>
  <c r="G438" i="30"/>
  <c r="P438" i="30"/>
  <c r="N438" i="30"/>
  <c r="K438" i="30"/>
  <c r="I438" i="30"/>
  <c r="E438" i="30"/>
  <c r="H438" i="30"/>
  <c r="Q438" i="30"/>
  <c r="F291" i="30"/>
  <c r="I291" i="30"/>
  <c r="H291" i="30"/>
  <c r="G291" i="30"/>
  <c r="N291" i="30"/>
  <c r="M291" i="30"/>
  <c r="L291" i="30"/>
  <c r="K291" i="30"/>
  <c r="P291" i="30"/>
  <c r="Q291" i="30"/>
  <c r="O291" i="30"/>
  <c r="E291" i="30"/>
  <c r="J291" i="30"/>
  <c r="H392" i="30"/>
  <c r="I392" i="30"/>
  <c r="N392" i="30"/>
  <c r="P392" i="30"/>
  <c r="F392" i="30"/>
  <c r="J392" i="30"/>
  <c r="M392" i="30"/>
  <c r="L392" i="30"/>
  <c r="G392" i="30"/>
  <c r="K392" i="30"/>
  <c r="Q392" i="30"/>
  <c r="E392" i="30"/>
  <c r="O392" i="30"/>
  <c r="F545" i="30"/>
  <c r="M545" i="30"/>
  <c r="L545" i="30"/>
  <c r="O545" i="30"/>
  <c r="J545" i="30"/>
  <c r="G545" i="30"/>
  <c r="P545" i="30"/>
  <c r="N545" i="30"/>
  <c r="K545" i="30"/>
  <c r="I545" i="30"/>
  <c r="E545" i="30"/>
  <c r="H545" i="30"/>
  <c r="Q545" i="30"/>
  <c r="H481" i="30"/>
  <c r="Q481" i="30"/>
  <c r="N481" i="30"/>
  <c r="O481" i="30"/>
  <c r="L481" i="30"/>
  <c r="K481" i="30"/>
  <c r="E481" i="30"/>
  <c r="P481" i="30"/>
  <c r="F481" i="30"/>
  <c r="M481" i="30"/>
  <c r="J481" i="30"/>
  <c r="G481" i="30"/>
  <c r="I481" i="30"/>
  <c r="G417" i="30"/>
  <c r="N417" i="30"/>
  <c r="M417" i="30"/>
  <c r="L417" i="30"/>
  <c r="K417" i="30"/>
  <c r="P417" i="30"/>
  <c r="Q417" i="30"/>
  <c r="O417" i="30"/>
  <c r="E417" i="30"/>
  <c r="J417" i="30"/>
  <c r="F417" i="30"/>
  <c r="I417" i="30"/>
  <c r="H417" i="30"/>
  <c r="E297" i="30"/>
  <c r="L297" i="30"/>
  <c r="K297" i="30"/>
  <c r="F297" i="30"/>
  <c r="I297" i="30"/>
  <c r="J297" i="30"/>
  <c r="O297" i="30"/>
  <c r="M297" i="30"/>
  <c r="N297" i="30"/>
  <c r="H297" i="30"/>
  <c r="G297" i="30"/>
  <c r="P297" i="30"/>
  <c r="Q297" i="30"/>
  <c r="Q233" i="30"/>
  <c r="G233" i="30"/>
  <c r="P233" i="30"/>
  <c r="E233" i="30"/>
  <c r="L233" i="30"/>
  <c r="K233" i="30"/>
  <c r="F233" i="30"/>
  <c r="I233" i="30"/>
  <c r="J233" i="30"/>
  <c r="O233" i="30"/>
  <c r="M233" i="30"/>
  <c r="N233" i="30"/>
  <c r="H233" i="30"/>
  <c r="E169" i="30"/>
  <c r="H169" i="30"/>
  <c r="Q169" i="30"/>
  <c r="F169" i="30"/>
  <c r="M169" i="30"/>
  <c r="L169" i="30"/>
  <c r="G169" i="30"/>
  <c r="J169" i="30"/>
  <c r="K169" i="30"/>
  <c r="P169" i="30"/>
  <c r="O169" i="30"/>
  <c r="I169" i="30"/>
  <c r="N169" i="30"/>
  <c r="L48" i="30"/>
  <c r="I48" i="30"/>
  <c r="K48" i="30"/>
  <c r="E48" i="30"/>
  <c r="F48" i="30"/>
  <c r="N48" i="30"/>
  <c r="M48" i="30"/>
  <c r="O48" i="30"/>
  <c r="H48" i="30"/>
  <c r="Q48" i="30"/>
  <c r="J48" i="30"/>
  <c r="P48" i="30"/>
  <c r="G48" i="30"/>
  <c r="L796" i="30"/>
  <c r="O796" i="30"/>
  <c r="E796" i="30"/>
  <c r="P796" i="30"/>
  <c r="F796" i="30"/>
  <c r="I796" i="30"/>
  <c r="G796" i="30"/>
  <c r="J796" i="30"/>
  <c r="M796" i="30"/>
  <c r="N796" i="30"/>
  <c r="Q796" i="30"/>
  <c r="H796" i="30"/>
  <c r="K796" i="30"/>
  <c r="K764" i="30"/>
  <c r="L764" i="30"/>
  <c r="Q764" i="30"/>
  <c r="O764" i="30"/>
  <c r="E764" i="30"/>
  <c r="J764" i="30"/>
  <c r="F764" i="30"/>
  <c r="I764" i="30"/>
  <c r="H764" i="30"/>
  <c r="G764" i="30"/>
  <c r="N764" i="30"/>
  <c r="M764" i="30"/>
  <c r="P764" i="30"/>
  <c r="K732" i="30"/>
  <c r="H732" i="30"/>
  <c r="Q732" i="30"/>
  <c r="O732" i="30"/>
  <c r="E732" i="30"/>
  <c r="J732" i="30"/>
  <c r="F732" i="30"/>
  <c r="I732" i="30"/>
  <c r="L732" i="30"/>
  <c r="M732" i="30"/>
  <c r="P732" i="30"/>
  <c r="G732" i="30"/>
  <c r="N732" i="30"/>
  <c r="G700" i="30"/>
  <c r="N700" i="30"/>
  <c r="M700" i="30"/>
  <c r="P700" i="30"/>
  <c r="K700" i="30"/>
  <c r="H700" i="30"/>
  <c r="Q700" i="30"/>
  <c r="O700" i="30"/>
  <c r="E700" i="30"/>
  <c r="J700" i="30"/>
  <c r="L700" i="30"/>
  <c r="F700" i="30"/>
  <c r="I700" i="30"/>
  <c r="G668" i="30"/>
  <c r="N668" i="30"/>
  <c r="M668" i="30"/>
  <c r="P668" i="30"/>
  <c r="K668" i="30"/>
  <c r="H668" i="30"/>
  <c r="Q668" i="30"/>
  <c r="O668" i="30"/>
  <c r="E668" i="30"/>
  <c r="J668" i="30"/>
  <c r="I668" i="30"/>
  <c r="F668" i="30"/>
  <c r="L668" i="30"/>
  <c r="G636" i="30"/>
  <c r="N636" i="30"/>
  <c r="M636" i="30"/>
  <c r="P636" i="30"/>
  <c r="K636" i="30"/>
  <c r="H636" i="30"/>
  <c r="Q636" i="30"/>
  <c r="O636" i="30"/>
  <c r="E636" i="30"/>
  <c r="J636" i="30"/>
  <c r="F636" i="30"/>
  <c r="I636" i="30"/>
  <c r="L636" i="30"/>
  <c r="G604" i="30"/>
  <c r="N604" i="30"/>
  <c r="L604" i="30"/>
  <c r="P604" i="30"/>
  <c r="K604" i="30"/>
  <c r="H604" i="30"/>
  <c r="E604" i="30"/>
  <c r="O604" i="30"/>
  <c r="I604" i="30"/>
  <c r="M604" i="30"/>
  <c r="Q604" i="30"/>
  <c r="F604" i="30"/>
  <c r="J604" i="30"/>
  <c r="G572" i="30"/>
  <c r="N572" i="30"/>
  <c r="L572" i="30"/>
  <c r="P572" i="30"/>
  <c r="K572" i="30"/>
  <c r="H572" i="30"/>
  <c r="E572" i="30"/>
  <c r="O572" i="30"/>
  <c r="I572" i="30"/>
  <c r="M572" i="30"/>
  <c r="F572" i="30"/>
  <c r="Q572" i="30"/>
  <c r="J572" i="30"/>
  <c r="K540" i="30"/>
  <c r="P540" i="30"/>
  <c r="Q540" i="30"/>
  <c r="O540" i="30"/>
  <c r="E540" i="30"/>
  <c r="J540" i="30"/>
  <c r="F540" i="30"/>
  <c r="H540" i="30"/>
  <c r="G540" i="30"/>
  <c r="L540" i="30"/>
  <c r="N540" i="30"/>
  <c r="I540" i="30"/>
  <c r="M540" i="30"/>
  <c r="K508" i="30"/>
  <c r="L508" i="30"/>
  <c r="Q508" i="30"/>
  <c r="O508" i="30"/>
  <c r="I508" i="30"/>
  <c r="P508" i="30"/>
  <c r="F508" i="30"/>
  <c r="J508" i="30"/>
  <c r="N508" i="30"/>
  <c r="H508" i="30"/>
  <c r="E508" i="30"/>
  <c r="M508" i="30"/>
  <c r="G508" i="30"/>
  <c r="K476" i="30"/>
  <c r="L476" i="30"/>
  <c r="Q476" i="30"/>
  <c r="N476" i="30"/>
  <c r="J476" i="30"/>
  <c r="E476" i="30"/>
  <c r="P476" i="30"/>
  <c r="G476" i="30"/>
  <c r="I476" i="30"/>
  <c r="O476" i="30"/>
  <c r="F476" i="30"/>
  <c r="M476" i="30"/>
  <c r="H476" i="30"/>
  <c r="L444" i="30"/>
  <c r="E444" i="30"/>
  <c r="G444" i="30"/>
  <c r="P444" i="30"/>
  <c r="J444" i="30"/>
  <c r="M444" i="30"/>
  <c r="H444" i="30"/>
  <c r="N444" i="30"/>
  <c r="K444" i="30"/>
  <c r="O444" i="30"/>
  <c r="Q444" i="30"/>
  <c r="I444" i="30"/>
  <c r="F444" i="30"/>
  <c r="I339" i="30"/>
  <c r="J339" i="30"/>
  <c r="O339" i="30"/>
  <c r="M339" i="30"/>
  <c r="N339" i="30"/>
  <c r="H339" i="30"/>
  <c r="Q339" i="30"/>
  <c r="G339" i="30"/>
  <c r="P339" i="30"/>
  <c r="F339" i="30"/>
  <c r="E339" i="30"/>
  <c r="L339" i="30"/>
  <c r="K339" i="30"/>
  <c r="P416" i="30"/>
  <c r="F416" i="30"/>
  <c r="O416" i="30"/>
  <c r="H416" i="30"/>
  <c r="E416" i="30"/>
  <c r="N416" i="30"/>
  <c r="Q416" i="30"/>
  <c r="I416" i="30"/>
  <c r="J416" i="30"/>
  <c r="L416" i="30"/>
  <c r="K416" i="30"/>
  <c r="G416" i="30"/>
  <c r="M416" i="30"/>
  <c r="F259" i="30"/>
  <c r="I259" i="30"/>
  <c r="H259" i="30"/>
  <c r="G259" i="30"/>
  <c r="N259" i="30"/>
  <c r="M259" i="30"/>
  <c r="L259" i="30"/>
  <c r="K259" i="30"/>
  <c r="P259" i="30"/>
  <c r="Q259" i="30"/>
  <c r="J259" i="30"/>
  <c r="O259" i="30"/>
  <c r="E259" i="30"/>
  <c r="H376" i="30"/>
  <c r="I376" i="30"/>
  <c r="N376" i="30"/>
  <c r="M376" i="30"/>
  <c r="L376" i="30"/>
  <c r="E376" i="30"/>
  <c r="G376" i="30"/>
  <c r="P376" i="30"/>
  <c r="O376" i="30"/>
  <c r="J376" i="30"/>
  <c r="K376" i="30"/>
  <c r="Q376" i="30"/>
  <c r="F376" i="30"/>
  <c r="M415" i="30"/>
  <c r="N415" i="30"/>
  <c r="H415" i="30"/>
  <c r="I415" i="30"/>
  <c r="G415" i="30"/>
  <c r="F415" i="30"/>
  <c r="Q415" i="30"/>
  <c r="O415" i="30"/>
  <c r="L415" i="30"/>
  <c r="P415" i="30"/>
  <c r="J415" i="30"/>
  <c r="K415" i="30"/>
  <c r="E415" i="30"/>
  <c r="M351" i="30"/>
  <c r="J351" i="30"/>
  <c r="H351" i="30"/>
  <c r="L351" i="30"/>
  <c r="O351" i="30"/>
  <c r="F351" i="30"/>
  <c r="N351" i="30"/>
  <c r="E351" i="30"/>
  <c r="G351" i="30"/>
  <c r="I351" i="30"/>
  <c r="Q351" i="30"/>
  <c r="K351" i="30"/>
  <c r="P351" i="30"/>
  <c r="O287" i="30"/>
  <c r="K287" i="30"/>
  <c r="E287" i="30"/>
  <c r="J287" i="30"/>
  <c r="G287" i="30"/>
  <c r="I287" i="30"/>
  <c r="P287" i="30"/>
  <c r="F287" i="30"/>
  <c r="M287" i="30"/>
  <c r="Q287" i="30"/>
  <c r="L287" i="30"/>
  <c r="N287" i="30"/>
  <c r="H287" i="30"/>
  <c r="O223" i="30"/>
  <c r="E223" i="30"/>
  <c r="J223" i="30"/>
  <c r="N223" i="30"/>
  <c r="Q223" i="30"/>
  <c r="G223" i="30"/>
  <c r="H223" i="30"/>
  <c r="L223" i="30"/>
  <c r="K223" i="30"/>
  <c r="P223" i="30"/>
  <c r="F223" i="30"/>
  <c r="I223" i="30"/>
  <c r="M223" i="30"/>
  <c r="P156" i="30"/>
  <c r="F156" i="30"/>
  <c r="M156" i="30"/>
  <c r="L156" i="30"/>
  <c r="J156" i="30"/>
  <c r="K156" i="30"/>
  <c r="I156" i="30"/>
  <c r="N156" i="30"/>
  <c r="Q156" i="30"/>
  <c r="O156" i="30"/>
  <c r="E156" i="30"/>
  <c r="H156" i="30"/>
  <c r="G156" i="30"/>
  <c r="H28" i="30"/>
  <c r="P28" i="30"/>
  <c r="K28" i="30"/>
  <c r="G28" i="30"/>
  <c r="I28" i="30"/>
  <c r="J28" i="30"/>
  <c r="E28" i="30"/>
  <c r="M28" i="30"/>
  <c r="O28" i="30"/>
  <c r="F28" i="30"/>
  <c r="Q28" i="30"/>
  <c r="L28" i="30"/>
  <c r="N28" i="30"/>
  <c r="E390" i="30"/>
  <c r="H390" i="30"/>
  <c r="Q390" i="30"/>
  <c r="J390" i="30"/>
  <c r="O390" i="30"/>
  <c r="G390" i="30"/>
  <c r="N390" i="30"/>
  <c r="L390" i="30"/>
  <c r="P390" i="30"/>
  <c r="F390" i="30"/>
  <c r="I390" i="30"/>
  <c r="M390" i="30"/>
  <c r="K390" i="30"/>
  <c r="E358" i="30"/>
  <c r="H358" i="30"/>
  <c r="Q358" i="30"/>
  <c r="M358" i="30"/>
  <c r="P358" i="30"/>
  <c r="F358" i="30"/>
  <c r="K358" i="30"/>
  <c r="I358" i="30"/>
  <c r="J358" i="30"/>
  <c r="G358" i="30"/>
  <c r="N358" i="30"/>
  <c r="O358" i="30"/>
  <c r="L358" i="30"/>
  <c r="E326" i="30"/>
  <c r="H326" i="30"/>
  <c r="Q326" i="30"/>
  <c r="J326" i="30"/>
  <c r="O326" i="30"/>
  <c r="G326" i="30"/>
  <c r="N326" i="30"/>
  <c r="L326" i="30"/>
  <c r="M326" i="30"/>
  <c r="K326" i="30"/>
  <c r="P326" i="30"/>
  <c r="F326" i="30"/>
  <c r="I326" i="30"/>
  <c r="G294" i="30"/>
  <c r="H294" i="30"/>
  <c r="I294" i="30"/>
  <c r="O294" i="30"/>
  <c r="P294" i="30"/>
  <c r="F294" i="30"/>
  <c r="E294" i="30"/>
  <c r="J294" i="30"/>
  <c r="L294" i="30"/>
  <c r="N294" i="30"/>
  <c r="K294" i="30"/>
  <c r="Q294" i="30"/>
  <c r="M294" i="30"/>
  <c r="K262" i="30"/>
  <c r="G262" i="30"/>
  <c r="O262" i="30"/>
  <c r="L262" i="30"/>
  <c r="J262" i="30"/>
  <c r="E262" i="30"/>
  <c r="P262" i="30"/>
  <c r="F262" i="30"/>
  <c r="I262" i="30"/>
  <c r="N262" i="30"/>
  <c r="M262" i="30"/>
  <c r="H262" i="30"/>
  <c r="Q262" i="30"/>
  <c r="H230" i="30"/>
  <c r="I230" i="30"/>
  <c r="Q230" i="30"/>
  <c r="E230" i="30"/>
  <c r="P230" i="30"/>
  <c r="G230" i="30"/>
  <c r="K230" i="30"/>
  <c r="F230" i="30"/>
  <c r="M230" i="30"/>
  <c r="N230" i="30"/>
  <c r="L230" i="30"/>
  <c r="J230" i="30"/>
  <c r="O230" i="30"/>
  <c r="G198" i="30"/>
  <c r="N198" i="30"/>
  <c r="L198" i="30"/>
  <c r="P198" i="30"/>
  <c r="H198" i="30"/>
  <c r="M198" i="30"/>
  <c r="K198" i="30"/>
  <c r="I198" i="30"/>
  <c r="J198" i="30"/>
  <c r="O198" i="30"/>
  <c r="Q198" i="30"/>
  <c r="F198" i="30"/>
  <c r="E198" i="30"/>
  <c r="E166" i="30"/>
  <c r="L166" i="30"/>
  <c r="K166" i="30"/>
  <c r="N166" i="30"/>
  <c r="M166" i="30"/>
  <c r="G166" i="30"/>
  <c r="Q166" i="30"/>
  <c r="O166" i="30"/>
  <c r="J166" i="30"/>
  <c r="H166" i="30"/>
  <c r="I166" i="30"/>
  <c r="F166" i="30"/>
  <c r="P166" i="30"/>
  <c r="K106" i="30"/>
  <c r="F106" i="30"/>
  <c r="P106" i="30"/>
  <c r="E106" i="30"/>
  <c r="M106" i="30"/>
  <c r="J106" i="30"/>
  <c r="H106" i="30"/>
  <c r="O106" i="30"/>
  <c r="N106" i="30"/>
  <c r="Q106" i="30"/>
  <c r="I106" i="30"/>
  <c r="G106" i="30"/>
  <c r="L106" i="30"/>
  <c r="F42" i="30"/>
  <c r="N42" i="30"/>
  <c r="I42" i="30"/>
  <c r="Q42" i="30"/>
  <c r="E42" i="30"/>
  <c r="G42" i="30"/>
  <c r="H42" i="30"/>
  <c r="P42" i="30"/>
  <c r="K42" i="30"/>
  <c r="J42" i="30"/>
  <c r="L42" i="30"/>
  <c r="M42" i="30"/>
  <c r="O42" i="30"/>
  <c r="F149" i="30"/>
  <c r="N149" i="30"/>
  <c r="M149" i="30"/>
  <c r="O149" i="30"/>
  <c r="H149" i="30"/>
  <c r="P149" i="30"/>
  <c r="Q149" i="30"/>
  <c r="E149" i="30"/>
  <c r="I149" i="30"/>
  <c r="G149" i="30"/>
  <c r="L149" i="30"/>
  <c r="J149" i="30"/>
  <c r="K149" i="30"/>
  <c r="E117" i="30"/>
  <c r="M117" i="30"/>
  <c r="J117" i="30"/>
  <c r="P117" i="30"/>
  <c r="G117" i="30"/>
  <c r="O117" i="30"/>
  <c r="N117" i="30"/>
  <c r="Q117" i="30"/>
  <c r="I117" i="30"/>
  <c r="K117" i="30"/>
  <c r="F117" i="30"/>
  <c r="L117" i="30"/>
  <c r="H117" i="30"/>
  <c r="F85" i="30"/>
  <c r="N85" i="30"/>
  <c r="I85" i="30"/>
  <c r="Q85" i="30"/>
  <c r="H85" i="30"/>
  <c r="P85" i="30"/>
  <c r="K85" i="30"/>
  <c r="E85" i="30"/>
  <c r="J85" i="30"/>
  <c r="L85" i="30"/>
  <c r="G85" i="30"/>
  <c r="M85" i="30"/>
  <c r="O85" i="30"/>
  <c r="F53" i="30"/>
  <c r="N53" i="30"/>
  <c r="I53" i="30"/>
  <c r="Q53" i="30"/>
  <c r="H53" i="30"/>
  <c r="P53" i="30"/>
  <c r="K53" i="30"/>
  <c r="E53" i="30"/>
  <c r="M53" i="30"/>
  <c r="G53" i="30"/>
  <c r="J53" i="30"/>
  <c r="O53" i="30"/>
  <c r="L53" i="30"/>
  <c r="F21" i="30"/>
  <c r="N21" i="30"/>
  <c r="I21" i="30"/>
  <c r="Q21" i="30"/>
  <c r="H21" i="30"/>
  <c r="P21" i="30"/>
  <c r="K21" i="30"/>
  <c r="E21" i="30"/>
  <c r="J21" i="30"/>
  <c r="G21" i="30"/>
  <c r="O21" i="30"/>
  <c r="M21" i="30"/>
  <c r="L21" i="30"/>
  <c r="M379" i="30"/>
  <c r="N379" i="30"/>
  <c r="H379" i="30"/>
  <c r="Q379" i="30"/>
  <c r="G379" i="30"/>
  <c r="P379" i="30"/>
  <c r="E379" i="30"/>
  <c r="L379" i="30"/>
  <c r="K379" i="30"/>
  <c r="F379" i="30"/>
  <c r="I379" i="30"/>
  <c r="J379" i="30"/>
  <c r="O379" i="30"/>
  <c r="O315" i="30"/>
  <c r="E315" i="30"/>
  <c r="L315" i="30"/>
  <c r="H315" i="30"/>
  <c r="I315" i="30"/>
  <c r="J315" i="30"/>
  <c r="G315" i="30"/>
  <c r="P315" i="30"/>
  <c r="M315" i="30"/>
  <c r="N315" i="30"/>
  <c r="F315" i="30"/>
  <c r="Q315" i="30"/>
  <c r="K315" i="30"/>
  <c r="O251" i="30"/>
  <c r="E251" i="30"/>
  <c r="J251" i="30"/>
  <c r="F251" i="30"/>
  <c r="I251" i="30"/>
  <c r="H251" i="30"/>
  <c r="G251" i="30"/>
  <c r="N251" i="30"/>
  <c r="M251" i="30"/>
  <c r="L251" i="30"/>
  <c r="K251" i="30"/>
  <c r="Q251" i="30"/>
  <c r="P251" i="30"/>
  <c r="P187" i="30"/>
  <c r="F187" i="30"/>
  <c r="M187" i="30"/>
  <c r="H187" i="30"/>
  <c r="Q187" i="30"/>
  <c r="N187" i="30"/>
  <c r="O187" i="30"/>
  <c r="L187" i="30"/>
  <c r="E187" i="30"/>
  <c r="I187" i="30"/>
  <c r="K187" i="30"/>
  <c r="G187" i="30"/>
  <c r="J187" i="30"/>
  <c r="G84" i="30"/>
  <c r="O84" i="30"/>
  <c r="J84" i="30"/>
  <c r="N84" i="30"/>
  <c r="E84" i="30"/>
  <c r="I84" i="30"/>
  <c r="Q84" i="30"/>
  <c r="L84" i="30"/>
  <c r="F84" i="30"/>
  <c r="H84" i="30"/>
  <c r="K84" i="30"/>
  <c r="M84" i="30"/>
  <c r="P84" i="30"/>
  <c r="K404" i="30"/>
  <c r="J404" i="30"/>
  <c r="Q404" i="30"/>
  <c r="L404" i="30"/>
  <c r="M404" i="30"/>
  <c r="G404" i="30"/>
  <c r="F404" i="30"/>
  <c r="H404" i="30"/>
  <c r="N404" i="30"/>
  <c r="O404" i="30"/>
  <c r="E404" i="30"/>
  <c r="P404" i="30"/>
  <c r="I404" i="30"/>
  <c r="K372" i="30"/>
  <c r="J372" i="30"/>
  <c r="M372" i="30"/>
  <c r="H372" i="30"/>
  <c r="E372" i="30"/>
  <c r="N372" i="30"/>
  <c r="Q372" i="30"/>
  <c r="I372" i="30"/>
  <c r="G372" i="30"/>
  <c r="F372" i="30"/>
  <c r="O372" i="30"/>
  <c r="L372" i="30"/>
  <c r="P372" i="30"/>
  <c r="K340" i="30"/>
  <c r="J340" i="30"/>
  <c r="M340" i="30"/>
  <c r="H340" i="30"/>
  <c r="E340" i="30"/>
  <c r="N340" i="30"/>
  <c r="Q340" i="30"/>
  <c r="I340" i="30"/>
  <c r="G340" i="30"/>
  <c r="P340" i="30"/>
  <c r="F340" i="30"/>
  <c r="L340" i="30"/>
  <c r="O340" i="30"/>
  <c r="K308" i="30"/>
  <c r="J308" i="30"/>
  <c r="M308" i="30"/>
  <c r="H308" i="30"/>
  <c r="E308" i="30"/>
  <c r="N308" i="30"/>
  <c r="Q308" i="30"/>
  <c r="I308" i="30"/>
  <c r="L308" i="30"/>
  <c r="P308" i="30"/>
  <c r="F308" i="30"/>
  <c r="G308" i="30"/>
  <c r="O308" i="30"/>
  <c r="E276" i="30"/>
  <c r="H276" i="30"/>
  <c r="I276" i="30"/>
  <c r="F276" i="30"/>
  <c r="M276" i="30"/>
  <c r="P276" i="30"/>
  <c r="G276" i="30"/>
  <c r="K276" i="30"/>
  <c r="O276" i="30"/>
  <c r="Q276" i="30"/>
  <c r="N276" i="30"/>
  <c r="J276" i="30"/>
  <c r="L276" i="30"/>
  <c r="E244" i="30"/>
  <c r="H244" i="30"/>
  <c r="I244" i="30"/>
  <c r="F244" i="30"/>
  <c r="M244" i="30"/>
  <c r="P244" i="30"/>
  <c r="G244" i="30"/>
  <c r="K244" i="30"/>
  <c r="O244" i="30"/>
  <c r="J244" i="30"/>
  <c r="N244" i="30"/>
  <c r="Q244" i="30"/>
  <c r="L244" i="30"/>
  <c r="Q212" i="30"/>
  <c r="G212" i="30"/>
  <c r="H212" i="30"/>
  <c r="E212" i="30"/>
  <c r="L212" i="30"/>
  <c r="O212" i="30"/>
  <c r="N212" i="30"/>
  <c r="F212" i="30"/>
  <c r="P212" i="30"/>
  <c r="M212" i="30"/>
  <c r="J212" i="30"/>
  <c r="I212" i="30"/>
  <c r="K212" i="30"/>
  <c r="Q180" i="30"/>
  <c r="G180" i="30"/>
  <c r="F180" i="30"/>
  <c r="E180" i="30"/>
  <c r="J180" i="30"/>
  <c r="O180" i="30"/>
  <c r="H180" i="30"/>
  <c r="L180" i="30"/>
  <c r="P180" i="30"/>
  <c r="I180" i="30"/>
  <c r="M180" i="30"/>
  <c r="N180" i="30"/>
  <c r="K180" i="30"/>
  <c r="G134" i="30"/>
  <c r="O134" i="30"/>
  <c r="J134" i="30"/>
  <c r="I134" i="30"/>
  <c r="Q134" i="30"/>
  <c r="L134" i="30"/>
  <c r="K134" i="30"/>
  <c r="N134" i="30"/>
  <c r="F134" i="30"/>
  <c r="H134" i="30"/>
  <c r="M134" i="30"/>
  <c r="P134" i="30"/>
  <c r="E134" i="30"/>
  <c r="I70" i="30"/>
  <c r="Q70" i="30"/>
  <c r="L70" i="30"/>
  <c r="E70" i="30"/>
  <c r="P70" i="30"/>
  <c r="O70" i="30"/>
  <c r="K70" i="30"/>
  <c r="F70" i="30"/>
  <c r="N70" i="30"/>
  <c r="M70" i="30"/>
  <c r="G70" i="30"/>
  <c r="H70" i="30"/>
  <c r="J70" i="30"/>
  <c r="J6" i="30"/>
  <c r="E6" i="30"/>
  <c r="G6" i="30"/>
  <c r="M6" i="30"/>
  <c r="Q6" i="30"/>
  <c r="L6" i="30"/>
  <c r="I6" i="30"/>
  <c r="K6" i="30"/>
  <c r="N6" i="30"/>
  <c r="H6" i="30"/>
  <c r="F6" i="30"/>
  <c r="O6" i="30"/>
  <c r="P6" i="30"/>
  <c r="L131" i="30"/>
  <c r="G131" i="30"/>
  <c r="O131" i="30"/>
  <c r="F131" i="30"/>
  <c r="N131" i="30"/>
  <c r="I131" i="30"/>
  <c r="Q131" i="30"/>
  <c r="H131" i="30"/>
  <c r="K131" i="30"/>
  <c r="J131" i="30"/>
  <c r="M131" i="30"/>
  <c r="E131" i="30"/>
  <c r="P131" i="30"/>
  <c r="H99" i="30"/>
  <c r="P99" i="30"/>
  <c r="J99" i="30"/>
  <c r="G99" i="30"/>
  <c r="O99" i="30"/>
  <c r="N99" i="30"/>
  <c r="L99" i="30"/>
  <c r="I99" i="30"/>
  <c r="Q99" i="30"/>
  <c r="F99" i="30"/>
  <c r="M99" i="30"/>
  <c r="K99" i="30"/>
  <c r="E99" i="30"/>
  <c r="L67" i="30"/>
  <c r="G67" i="30"/>
  <c r="O67" i="30"/>
  <c r="F67" i="30"/>
  <c r="N67" i="30"/>
  <c r="I67" i="30"/>
  <c r="Q67" i="30"/>
  <c r="H67" i="30"/>
  <c r="K67" i="30"/>
  <c r="P67" i="30"/>
  <c r="J67" i="30"/>
  <c r="M67" i="30"/>
  <c r="E67" i="30"/>
  <c r="K35" i="30"/>
  <c r="F35" i="30"/>
  <c r="N35" i="30"/>
  <c r="E35" i="30"/>
  <c r="M35" i="30"/>
  <c r="H35" i="30"/>
  <c r="P35" i="30"/>
  <c r="G35" i="30"/>
  <c r="J35" i="30"/>
  <c r="I35" i="30"/>
  <c r="L35" i="30"/>
  <c r="O35" i="30"/>
  <c r="Q35" i="30"/>
  <c r="K817" i="30"/>
  <c r="Q817" i="30"/>
  <c r="E817" i="30"/>
  <c r="G817" i="30"/>
  <c r="I817" i="30"/>
  <c r="P817" i="30"/>
  <c r="F817" i="30"/>
  <c r="L817" i="30"/>
  <c r="O817" i="30"/>
  <c r="M817" i="30"/>
  <c r="H817" i="30"/>
  <c r="J817" i="30"/>
  <c r="N817" i="30"/>
  <c r="I375" i="30"/>
  <c r="F375" i="30"/>
  <c r="O375" i="30"/>
  <c r="E375" i="30"/>
  <c r="J375" i="30"/>
  <c r="P375" i="30"/>
  <c r="M375" i="30"/>
  <c r="K375" i="30"/>
  <c r="Q375" i="30"/>
  <c r="H375" i="30"/>
  <c r="N375" i="30"/>
  <c r="L375" i="30"/>
  <c r="G375" i="30"/>
  <c r="K311" i="30"/>
  <c r="N311" i="30"/>
  <c r="Q311" i="30"/>
  <c r="H311" i="30"/>
  <c r="M311" i="30"/>
  <c r="P311" i="30"/>
  <c r="F311" i="30"/>
  <c r="E311" i="30"/>
  <c r="J311" i="30"/>
  <c r="I311" i="30"/>
  <c r="L311" i="30"/>
  <c r="G311" i="30"/>
  <c r="O311" i="30"/>
  <c r="K247" i="30"/>
  <c r="P247" i="30"/>
  <c r="Q247" i="30"/>
  <c r="G247" i="30"/>
  <c r="E247" i="30"/>
  <c r="L247" i="30"/>
  <c r="O247" i="30"/>
  <c r="I247" i="30"/>
  <c r="H247" i="30"/>
  <c r="M247" i="30"/>
  <c r="J247" i="30"/>
  <c r="F247" i="30"/>
  <c r="N247" i="30"/>
  <c r="L183" i="30"/>
  <c r="O183" i="30"/>
  <c r="N183" i="30"/>
  <c r="P183" i="30"/>
  <c r="G183" i="30"/>
  <c r="M183" i="30"/>
  <c r="E183" i="30"/>
  <c r="H183" i="30"/>
  <c r="Q183" i="30"/>
  <c r="K183" i="30"/>
  <c r="I183" i="30"/>
  <c r="F183" i="30"/>
  <c r="J183" i="30"/>
  <c r="G76" i="30"/>
  <c r="M76" i="30"/>
  <c r="J76" i="30"/>
  <c r="H76" i="30"/>
  <c r="F76" i="30"/>
  <c r="O76" i="30"/>
  <c r="L76" i="30"/>
  <c r="Q76" i="30"/>
  <c r="E76" i="30"/>
  <c r="P76" i="30"/>
  <c r="I76" i="30"/>
  <c r="N76" i="30"/>
  <c r="K76" i="30"/>
  <c r="N402" i="30"/>
  <c r="O402" i="30"/>
  <c r="I402" i="30"/>
  <c r="E402" i="30"/>
  <c r="L402" i="30"/>
  <c r="M402" i="30"/>
  <c r="P402" i="30"/>
  <c r="K402" i="30"/>
  <c r="H402" i="30"/>
  <c r="F402" i="30"/>
  <c r="Q402" i="30"/>
  <c r="G402" i="30"/>
  <c r="J402" i="30"/>
  <c r="N370" i="30"/>
  <c r="K370" i="30"/>
  <c r="I370" i="30"/>
  <c r="F370" i="30"/>
  <c r="G370" i="30"/>
  <c r="Q370" i="30"/>
  <c r="J370" i="30"/>
  <c r="H370" i="30"/>
  <c r="O370" i="30"/>
  <c r="L370" i="30"/>
  <c r="P370" i="30"/>
  <c r="E370" i="30"/>
  <c r="M370" i="30"/>
  <c r="N338" i="30"/>
  <c r="K338" i="30"/>
  <c r="I338" i="30"/>
  <c r="E338" i="30"/>
  <c r="L338" i="30"/>
  <c r="M338" i="30"/>
  <c r="P338" i="30"/>
  <c r="F338" i="30"/>
  <c r="Q338" i="30"/>
  <c r="J338" i="30"/>
  <c r="O338" i="30"/>
  <c r="G338" i="30"/>
  <c r="H338" i="30"/>
  <c r="N306" i="30"/>
  <c r="K306" i="30"/>
  <c r="I306" i="30"/>
  <c r="F306" i="30"/>
  <c r="G306" i="30"/>
  <c r="Q306" i="30"/>
  <c r="E306" i="30"/>
  <c r="P306" i="30"/>
  <c r="M306" i="30"/>
  <c r="O306" i="30"/>
  <c r="H306" i="30"/>
  <c r="J306" i="30"/>
  <c r="L306" i="30"/>
  <c r="P274" i="30"/>
  <c r="F274" i="30"/>
  <c r="J274" i="30"/>
  <c r="K274" i="30"/>
  <c r="O274" i="30"/>
  <c r="Q274" i="30"/>
  <c r="M274" i="30"/>
  <c r="H274" i="30"/>
  <c r="N274" i="30"/>
  <c r="L274" i="30"/>
  <c r="I274" i="30"/>
  <c r="E274" i="30"/>
  <c r="G274" i="30"/>
  <c r="K242" i="30"/>
  <c r="N242" i="30"/>
  <c r="G242" i="30"/>
  <c r="E242" i="30"/>
  <c r="I242" i="30"/>
  <c r="H242" i="30"/>
  <c r="Q242" i="30"/>
  <c r="J242" i="30"/>
  <c r="L242" i="30"/>
  <c r="F242" i="30"/>
  <c r="M242" i="30"/>
  <c r="P242" i="30"/>
  <c r="O242" i="30"/>
  <c r="F210" i="30"/>
  <c r="M210" i="30"/>
  <c r="Q210" i="30"/>
  <c r="K210" i="30"/>
  <c r="E210" i="30"/>
  <c r="H210" i="30"/>
  <c r="O210" i="30"/>
  <c r="J210" i="30"/>
  <c r="N210" i="30"/>
  <c r="L210" i="30"/>
  <c r="G210" i="30"/>
  <c r="P210" i="30"/>
  <c r="I210" i="30"/>
  <c r="Q178" i="30"/>
  <c r="G178" i="30"/>
  <c r="P178" i="30"/>
  <c r="L178" i="30"/>
  <c r="O178" i="30"/>
  <c r="E178" i="30"/>
  <c r="F178" i="30"/>
  <c r="H178" i="30"/>
  <c r="I178" i="30"/>
  <c r="J178" i="30"/>
  <c r="N178" i="30"/>
  <c r="M178" i="30"/>
  <c r="K178" i="30"/>
  <c r="K130" i="30"/>
  <c r="F130" i="30"/>
  <c r="N130" i="30"/>
  <c r="E130" i="30"/>
  <c r="M130" i="30"/>
  <c r="H130" i="30"/>
  <c r="P130" i="30"/>
  <c r="G130" i="30"/>
  <c r="J130" i="30"/>
  <c r="O130" i="30"/>
  <c r="I130" i="30"/>
  <c r="L130" i="30"/>
  <c r="Q130" i="30"/>
  <c r="E66" i="30"/>
  <c r="M66" i="30"/>
  <c r="H66" i="30"/>
  <c r="P66" i="30"/>
  <c r="L66" i="30"/>
  <c r="N66" i="30"/>
  <c r="G66" i="30"/>
  <c r="O66" i="30"/>
  <c r="J66" i="30"/>
  <c r="Q66" i="30"/>
  <c r="F66" i="30"/>
  <c r="I66" i="30"/>
  <c r="K66" i="30"/>
  <c r="I161" i="30"/>
  <c r="F161" i="30"/>
  <c r="O161" i="30"/>
  <c r="E161" i="30"/>
  <c r="J161" i="30"/>
  <c r="P161" i="30"/>
  <c r="M161" i="30"/>
  <c r="G161" i="30"/>
  <c r="N161" i="30"/>
  <c r="Q161" i="30"/>
  <c r="K161" i="30"/>
  <c r="L161" i="30"/>
  <c r="H161" i="30"/>
  <c r="I129" i="30"/>
  <c r="L129" i="30"/>
  <c r="M129" i="30"/>
  <c r="F129" i="30"/>
  <c r="N129" i="30"/>
  <c r="O129" i="30"/>
  <c r="J129" i="30"/>
  <c r="Q129" i="30"/>
  <c r="P129" i="30"/>
  <c r="K129" i="30"/>
  <c r="H129" i="30"/>
  <c r="E129" i="30"/>
  <c r="G129" i="30"/>
  <c r="F97" i="30"/>
  <c r="N97" i="30"/>
  <c r="I97" i="30"/>
  <c r="Q97" i="30"/>
  <c r="H97" i="30"/>
  <c r="P97" i="30"/>
  <c r="K97" i="30"/>
  <c r="J97" i="30"/>
  <c r="M97" i="30"/>
  <c r="E97" i="30"/>
  <c r="L97" i="30"/>
  <c r="O97" i="30"/>
  <c r="G97" i="30"/>
  <c r="J65" i="30"/>
  <c r="E65" i="30"/>
  <c r="M65" i="30"/>
  <c r="L65" i="30"/>
  <c r="G65" i="30"/>
  <c r="O65" i="30"/>
  <c r="N65" i="30"/>
  <c r="Q65" i="30"/>
  <c r="H65" i="30"/>
  <c r="P65" i="30"/>
  <c r="F65" i="30"/>
  <c r="K65" i="30"/>
  <c r="I65" i="30"/>
  <c r="I33" i="30"/>
  <c r="Q33" i="30"/>
  <c r="L33" i="30"/>
  <c r="K33" i="30"/>
  <c r="F33" i="30"/>
  <c r="N33" i="30"/>
  <c r="M33" i="30"/>
  <c r="P33" i="30"/>
  <c r="G33" i="30"/>
  <c r="O33" i="30"/>
  <c r="E33" i="30"/>
  <c r="J33" i="30"/>
  <c r="H33" i="30"/>
  <c r="N818" i="30"/>
  <c r="K818" i="30"/>
  <c r="I818" i="30"/>
  <c r="J818" i="30"/>
  <c r="L818" i="30"/>
  <c r="M818" i="30"/>
  <c r="F818" i="30"/>
  <c r="Q818" i="30"/>
  <c r="O818" i="30"/>
  <c r="P818" i="30"/>
  <c r="E818" i="30"/>
  <c r="G818" i="30"/>
  <c r="H818" i="30"/>
  <c r="H312" i="30"/>
  <c r="I312" i="30"/>
  <c r="N312" i="30"/>
  <c r="M312" i="30"/>
  <c r="L312" i="30"/>
  <c r="E312" i="30"/>
  <c r="G312" i="30"/>
  <c r="P312" i="30"/>
  <c r="O312" i="30"/>
  <c r="K312" i="30"/>
  <c r="Q312" i="30"/>
  <c r="J312" i="30"/>
  <c r="F312" i="30"/>
  <c r="F280" i="30"/>
  <c r="M280" i="30"/>
  <c r="I280" i="30"/>
  <c r="Q280" i="30"/>
  <c r="J280" i="30"/>
  <c r="G280" i="30"/>
  <c r="O280" i="30"/>
  <c r="N280" i="30"/>
  <c r="H280" i="30"/>
  <c r="K280" i="30"/>
  <c r="E280" i="30"/>
  <c r="P280" i="30"/>
  <c r="L280" i="30"/>
  <c r="F248" i="30"/>
  <c r="M248" i="30"/>
  <c r="I248" i="30"/>
  <c r="Q248" i="30"/>
  <c r="J248" i="30"/>
  <c r="G248" i="30"/>
  <c r="O248" i="30"/>
  <c r="N248" i="30"/>
  <c r="H248" i="30"/>
  <c r="K248" i="30"/>
  <c r="L248" i="30"/>
  <c r="E248" i="30"/>
  <c r="P248" i="30"/>
  <c r="E216" i="30"/>
  <c r="L216" i="30"/>
  <c r="H216" i="30"/>
  <c r="P216" i="30"/>
  <c r="I216" i="30"/>
  <c r="J216" i="30"/>
  <c r="N216" i="30"/>
  <c r="M216" i="30"/>
  <c r="G216" i="30"/>
  <c r="Q216" i="30"/>
  <c r="O216" i="30"/>
  <c r="F216" i="30"/>
  <c r="K216" i="30"/>
  <c r="E184" i="30"/>
  <c r="L184" i="30"/>
  <c r="H184" i="30"/>
  <c r="P184" i="30"/>
  <c r="I184" i="30"/>
  <c r="J184" i="30"/>
  <c r="N184" i="30"/>
  <c r="M184" i="30"/>
  <c r="G184" i="30"/>
  <c r="F184" i="30"/>
  <c r="Q184" i="30"/>
  <c r="O184" i="30"/>
  <c r="K184" i="30"/>
  <c r="G142" i="30"/>
  <c r="O142" i="30"/>
  <c r="J142" i="30"/>
  <c r="I142" i="30"/>
  <c r="Q142" i="30"/>
  <c r="L142" i="30"/>
  <c r="F142" i="30"/>
  <c r="K142" i="30"/>
  <c r="M142" i="30"/>
  <c r="E142" i="30"/>
  <c r="H142" i="30"/>
  <c r="N142" i="30"/>
  <c r="P142" i="30"/>
  <c r="I78" i="30"/>
  <c r="Q78" i="30"/>
  <c r="L78" i="30"/>
  <c r="H78" i="30"/>
  <c r="J78" i="30"/>
  <c r="K78" i="30"/>
  <c r="F78" i="30"/>
  <c r="N78" i="30"/>
  <c r="M78" i="30"/>
  <c r="P78" i="30"/>
  <c r="G78" i="30"/>
  <c r="E78" i="30"/>
  <c r="O78" i="30"/>
  <c r="J14" i="30"/>
  <c r="E14" i="30"/>
  <c r="G14" i="30"/>
  <c r="M14" i="30"/>
  <c r="Q14" i="30"/>
  <c r="L14" i="30"/>
  <c r="I14" i="30"/>
  <c r="K14" i="30"/>
  <c r="N14" i="30"/>
  <c r="P14" i="30"/>
  <c r="F14" i="30"/>
  <c r="O14" i="30"/>
  <c r="H14" i="30"/>
  <c r="H135" i="30"/>
  <c r="P135" i="30"/>
  <c r="K135" i="30"/>
  <c r="J135" i="30"/>
  <c r="E135" i="30"/>
  <c r="M135" i="30"/>
  <c r="L135" i="30"/>
  <c r="O135" i="30"/>
  <c r="F135" i="30"/>
  <c r="N135" i="30"/>
  <c r="Q135" i="30"/>
  <c r="G135" i="30"/>
  <c r="I135" i="30"/>
  <c r="E103" i="30"/>
  <c r="M103" i="30"/>
  <c r="H103" i="30"/>
  <c r="P103" i="30"/>
  <c r="G103" i="30"/>
  <c r="O103" i="30"/>
  <c r="J103" i="30"/>
  <c r="Q103" i="30"/>
  <c r="L103" i="30"/>
  <c r="F103" i="30"/>
  <c r="I103" i="30"/>
  <c r="N103" i="30"/>
  <c r="K103" i="30"/>
  <c r="H71" i="30"/>
  <c r="P71" i="30"/>
  <c r="K71" i="30"/>
  <c r="J71" i="30"/>
  <c r="E71" i="30"/>
  <c r="M71" i="30"/>
  <c r="L71" i="30"/>
  <c r="O71" i="30"/>
  <c r="G71" i="30"/>
  <c r="I71" i="30"/>
  <c r="N71" i="30"/>
  <c r="Q71" i="30"/>
  <c r="F71" i="30"/>
  <c r="G39" i="30"/>
  <c r="O39" i="30"/>
  <c r="J39" i="30"/>
  <c r="I39" i="30"/>
  <c r="Q39" i="30"/>
  <c r="L39" i="30"/>
  <c r="K39" i="30"/>
  <c r="N39" i="30"/>
  <c r="M39" i="30"/>
  <c r="P39" i="30"/>
  <c r="E39" i="30"/>
  <c r="F39" i="30"/>
  <c r="H39" i="30"/>
  <c r="I7" i="30"/>
  <c r="Q7" i="30"/>
  <c r="F7" i="30"/>
  <c r="M7" i="30"/>
  <c r="P7" i="30"/>
  <c r="G7" i="30"/>
  <c r="L7" i="30"/>
  <c r="E7" i="30"/>
  <c r="O7" i="30"/>
  <c r="J7" i="30"/>
  <c r="H7" i="30"/>
  <c r="N7" i="30"/>
  <c r="K7" i="30"/>
  <c r="H611" i="30"/>
  <c r="I611" i="30"/>
  <c r="N611" i="30"/>
  <c r="M611" i="30"/>
  <c r="L611" i="30"/>
  <c r="E611" i="30"/>
  <c r="G611" i="30"/>
  <c r="P611" i="30"/>
  <c r="F611" i="30"/>
  <c r="O611" i="30"/>
  <c r="K611" i="30"/>
  <c r="J611" i="30"/>
  <c r="Q611" i="30"/>
  <c r="H563" i="30"/>
  <c r="L563" i="30"/>
  <c r="E563" i="30"/>
  <c r="G563" i="30"/>
  <c r="P563" i="30"/>
  <c r="F563" i="30"/>
  <c r="O563" i="30"/>
  <c r="K563" i="30"/>
  <c r="J563" i="30"/>
  <c r="Q563" i="30"/>
  <c r="I563" i="30"/>
  <c r="N563" i="30"/>
  <c r="M563" i="30"/>
  <c r="K547" i="30"/>
  <c r="J547" i="30"/>
  <c r="M547" i="30"/>
  <c r="H547" i="30"/>
  <c r="E547" i="30"/>
  <c r="N547" i="30"/>
  <c r="Q547" i="30"/>
  <c r="L547" i="30"/>
  <c r="I547" i="30"/>
  <c r="G547" i="30"/>
  <c r="F547" i="30"/>
  <c r="O547" i="30"/>
  <c r="P547" i="30"/>
  <c r="J467" i="30"/>
  <c r="I467" i="30"/>
  <c r="P467" i="30"/>
  <c r="N467" i="30"/>
  <c r="Q467" i="30"/>
  <c r="K467" i="30"/>
  <c r="G467" i="30"/>
  <c r="H467" i="30"/>
  <c r="E467" i="30"/>
  <c r="O467" i="30"/>
  <c r="L467" i="30"/>
  <c r="M467" i="30"/>
  <c r="F467" i="30"/>
  <c r="H579" i="30"/>
  <c r="I579" i="30"/>
  <c r="N579" i="30"/>
  <c r="M579" i="30"/>
  <c r="L579" i="30"/>
  <c r="E579" i="30"/>
  <c r="G579" i="30"/>
  <c r="P579" i="30"/>
  <c r="F579" i="30"/>
  <c r="O579" i="30"/>
  <c r="Q579" i="30"/>
  <c r="K579" i="30"/>
  <c r="J579" i="30"/>
  <c r="L649" i="30"/>
  <c r="G649" i="30"/>
  <c r="F649" i="30"/>
  <c r="P649" i="30"/>
  <c r="J649" i="30"/>
  <c r="N649" i="30"/>
  <c r="I649" i="30"/>
  <c r="E649" i="30"/>
  <c r="M649" i="30"/>
  <c r="K649" i="30"/>
  <c r="O649" i="30"/>
  <c r="H649" i="30"/>
  <c r="Q649" i="30"/>
  <c r="L40" i="30"/>
  <c r="G40" i="30"/>
  <c r="O40" i="30"/>
  <c r="P40" i="30"/>
  <c r="E40" i="30"/>
  <c r="F40" i="30"/>
  <c r="N40" i="30"/>
  <c r="I40" i="30"/>
  <c r="Q40" i="30"/>
  <c r="H40" i="30"/>
  <c r="J40" i="30"/>
  <c r="K40" i="30"/>
  <c r="M40" i="30"/>
  <c r="Q783" i="30"/>
  <c r="K783" i="30"/>
  <c r="O783" i="30"/>
  <c r="E783" i="30"/>
  <c r="L783" i="30"/>
  <c r="G783" i="30"/>
  <c r="I783" i="30"/>
  <c r="P783" i="30"/>
  <c r="J783" i="30"/>
  <c r="M783" i="30"/>
  <c r="F783" i="30"/>
  <c r="H783" i="30"/>
  <c r="N783" i="30"/>
  <c r="G655" i="30"/>
  <c r="L655" i="30"/>
  <c r="H655" i="30"/>
  <c r="F655" i="30"/>
  <c r="M655" i="30"/>
  <c r="P655" i="30"/>
  <c r="J655" i="30"/>
  <c r="Q655" i="30"/>
  <c r="E655" i="30"/>
  <c r="N655" i="30"/>
  <c r="K655" i="30"/>
  <c r="O655" i="30"/>
  <c r="I655" i="30"/>
  <c r="J527" i="30"/>
  <c r="Q527" i="30"/>
  <c r="E527" i="30"/>
  <c r="H527" i="30"/>
  <c r="O527" i="30"/>
  <c r="K527" i="30"/>
  <c r="L527" i="30"/>
  <c r="I527" i="30"/>
  <c r="M527" i="30"/>
  <c r="P527" i="30"/>
  <c r="F527" i="30"/>
  <c r="G527" i="30"/>
  <c r="N527" i="30"/>
  <c r="F381" i="30"/>
  <c r="I381" i="30"/>
  <c r="H381" i="30"/>
  <c r="G381" i="30"/>
  <c r="P381" i="30"/>
  <c r="J381" i="30"/>
  <c r="K381" i="30"/>
  <c r="E381" i="30"/>
  <c r="L381" i="30"/>
  <c r="Q381" i="30"/>
  <c r="O381" i="30"/>
  <c r="N381" i="30"/>
  <c r="M381" i="30"/>
  <c r="I725" i="30"/>
  <c r="N725" i="30"/>
  <c r="E725" i="30"/>
  <c r="H725" i="30"/>
  <c r="O725" i="30"/>
  <c r="J725" i="30"/>
  <c r="L725" i="30"/>
  <c r="F725" i="30"/>
  <c r="G725" i="30"/>
  <c r="Q725" i="30"/>
  <c r="M725" i="30"/>
  <c r="K725" i="30"/>
  <c r="P725" i="30"/>
  <c r="I661" i="30"/>
  <c r="E661" i="30"/>
  <c r="F661" i="30"/>
  <c r="P661" i="30"/>
  <c r="G661" i="30"/>
  <c r="Q661" i="30"/>
  <c r="N661" i="30"/>
  <c r="J661" i="30"/>
  <c r="H661" i="30"/>
  <c r="K661" i="30"/>
  <c r="L661" i="30"/>
  <c r="M661" i="30"/>
  <c r="O661" i="30"/>
  <c r="E597" i="30"/>
  <c r="H597" i="30"/>
  <c r="Q597" i="30"/>
  <c r="F597" i="30"/>
  <c r="G597" i="30"/>
  <c r="I597" i="30"/>
  <c r="J597" i="30"/>
  <c r="K597" i="30"/>
  <c r="O597" i="30"/>
  <c r="P597" i="30"/>
  <c r="N597" i="30"/>
  <c r="M597" i="30"/>
  <c r="L597" i="30"/>
  <c r="P485" i="30"/>
  <c r="F485" i="30"/>
  <c r="M485" i="30"/>
  <c r="I485" i="30"/>
  <c r="J485" i="30"/>
  <c r="G485" i="30"/>
  <c r="K485" i="30"/>
  <c r="H485" i="30"/>
  <c r="N485" i="30"/>
  <c r="L485" i="30"/>
  <c r="E485" i="30"/>
  <c r="O485" i="30"/>
  <c r="Q485" i="30"/>
  <c r="M301" i="30"/>
  <c r="J301" i="30"/>
  <c r="O301" i="30"/>
  <c r="L301" i="30"/>
  <c r="G301" i="30"/>
  <c r="F301" i="30"/>
  <c r="N301" i="30"/>
  <c r="E301" i="30"/>
  <c r="K301" i="30"/>
  <c r="I301" i="30"/>
  <c r="H301" i="30"/>
  <c r="Q301" i="30"/>
  <c r="P301" i="30"/>
  <c r="I136" i="30"/>
  <c r="Q136" i="30"/>
  <c r="L136" i="30"/>
  <c r="K136" i="30"/>
  <c r="F136" i="30"/>
  <c r="N136" i="30"/>
  <c r="E136" i="30"/>
  <c r="H136" i="30"/>
  <c r="G136" i="30"/>
  <c r="J136" i="30"/>
  <c r="M136" i="30"/>
  <c r="O136" i="30"/>
  <c r="P136" i="30"/>
  <c r="Q722" i="30"/>
  <c r="G722" i="30"/>
  <c r="P722" i="30"/>
  <c r="E722" i="30"/>
  <c r="L722" i="30"/>
  <c r="K722" i="30"/>
  <c r="N722" i="30"/>
  <c r="I722" i="30"/>
  <c r="F722" i="30"/>
  <c r="O722" i="30"/>
  <c r="H722" i="30"/>
  <c r="M722" i="30"/>
  <c r="J722" i="30"/>
  <c r="Q594" i="30"/>
  <c r="G594" i="30"/>
  <c r="H594" i="30"/>
  <c r="E594" i="30"/>
  <c r="L594" i="30"/>
  <c r="O594" i="30"/>
  <c r="N594" i="30"/>
  <c r="I594" i="30"/>
  <c r="F594" i="30"/>
  <c r="P594" i="30"/>
  <c r="K594" i="30"/>
  <c r="M594" i="30"/>
  <c r="J594" i="30"/>
  <c r="Q466" i="30"/>
  <c r="G466" i="30"/>
  <c r="P466" i="30"/>
  <c r="E466" i="30"/>
  <c r="L466" i="30"/>
  <c r="K466" i="30"/>
  <c r="J466" i="30"/>
  <c r="I466" i="30"/>
  <c r="F466" i="30"/>
  <c r="O466" i="30"/>
  <c r="H466" i="30"/>
  <c r="M466" i="30"/>
  <c r="N466" i="30"/>
  <c r="I713" i="30"/>
  <c r="E713" i="30"/>
  <c r="M713" i="30"/>
  <c r="H713" i="30"/>
  <c r="Q713" i="30"/>
  <c r="K713" i="30"/>
  <c r="O713" i="30"/>
  <c r="L713" i="30"/>
  <c r="G713" i="30"/>
  <c r="F713" i="30"/>
  <c r="P713" i="30"/>
  <c r="J713" i="30"/>
  <c r="N713" i="30"/>
  <c r="J585" i="30"/>
  <c r="K585" i="30"/>
  <c r="P585" i="30"/>
  <c r="N585" i="30"/>
  <c r="O585" i="30"/>
  <c r="I585" i="30"/>
  <c r="E585" i="30"/>
  <c r="H585" i="30"/>
  <c r="Q585" i="30"/>
  <c r="F585" i="30"/>
  <c r="M585" i="30"/>
  <c r="L585" i="30"/>
  <c r="G585" i="30"/>
  <c r="M245" i="30"/>
  <c r="J245" i="30"/>
  <c r="H245" i="30"/>
  <c r="Q245" i="30"/>
  <c r="G245" i="30"/>
  <c r="P245" i="30"/>
  <c r="E245" i="30"/>
  <c r="L245" i="30"/>
  <c r="K245" i="30"/>
  <c r="N245" i="30"/>
  <c r="I245" i="30"/>
  <c r="F245" i="30"/>
  <c r="O245" i="30"/>
  <c r="I666" i="30"/>
  <c r="F666" i="30"/>
  <c r="O666" i="30"/>
  <c r="M666" i="30"/>
  <c r="J666" i="30"/>
  <c r="H666" i="30"/>
  <c r="Q666" i="30"/>
  <c r="G666" i="30"/>
  <c r="P666" i="30"/>
  <c r="L666" i="30"/>
  <c r="K666" i="30"/>
  <c r="N666" i="30"/>
  <c r="E666" i="30"/>
  <c r="J442" i="30"/>
  <c r="K442" i="30"/>
  <c r="P442" i="30"/>
  <c r="N442" i="30"/>
  <c r="O442" i="30"/>
  <c r="I442" i="30"/>
  <c r="E442" i="30"/>
  <c r="H442" i="30"/>
  <c r="Q442" i="30"/>
  <c r="G442" i="30"/>
  <c r="F442" i="30"/>
  <c r="M442" i="30"/>
  <c r="L442" i="30"/>
  <c r="J763" i="30"/>
  <c r="I763" i="30"/>
  <c r="E763" i="30"/>
  <c r="G763" i="30"/>
  <c r="P763" i="30"/>
  <c r="O763" i="30"/>
  <c r="L763" i="30"/>
  <c r="F763" i="30"/>
  <c r="Q763" i="30"/>
  <c r="M763" i="30"/>
  <c r="H763" i="30"/>
  <c r="K763" i="30"/>
  <c r="N763" i="30"/>
  <c r="G699" i="30"/>
  <c r="L699" i="30"/>
  <c r="P699" i="30"/>
  <c r="F699" i="30"/>
  <c r="O699" i="30"/>
  <c r="K699" i="30"/>
  <c r="I699" i="30"/>
  <c r="J699" i="30"/>
  <c r="Q699" i="30"/>
  <c r="E699" i="30"/>
  <c r="N699" i="30"/>
  <c r="M699" i="30"/>
  <c r="H699" i="30"/>
  <c r="G635" i="30"/>
  <c r="L635" i="30"/>
  <c r="P635" i="30"/>
  <c r="F635" i="30"/>
  <c r="O635" i="30"/>
  <c r="K635" i="30"/>
  <c r="I635" i="30"/>
  <c r="J635" i="30"/>
  <c r="Q635" i="30"/>
  <c r="E635" i="30"/>
  <c r="M635" i="30"/>
  <c r="H635" i="30"/>
  <c r="N635" i="30"/>
  <c r="K571" i="30"/>
  <c r="J571" i="30"/>
  <c r="Q571" i="30"/>
  <c r="H571" i="30"/>
  <c r="I571" i="30"/>
  <c r="N571" i="30"/>
  <c r="M571" i="30"/>
  <c r="L571" i="30"/>
  <c r="E571" i="30"/>
  <c r="G571" i="30"/>
  <c r="P571" i="30"/>
  <c r="F571" i="30"/>
  <c r="O571" i="30"/>
  <c r="N507" i="30"/>
  <c r="Q507" i="30"/>
  <c r="K507" i="30"/>
  <c r="G507" i="30"/>
  <c r="H507" i="30"/>
  <c r="E507" i="30"/>
  <c r="F507" i="30"/>
  <c r="O507" i="30"/>
  <c r="L507" i="30"/>
  <c r="M507" i="30"/>
  <c r="I507" i="30"/>
  <c r="P507" i="30"/>
  <c r="J507" i="30"/>
  <c r="M443" i="30"/>
  <c r="J443" i="30"/>
  <c r="H443" i="30"/>
  <c r="Q443" i="30"/>
  <c r="G443" i="30"/>
  <c r="P443" i="30"/>
  <c r="E443" i="30"/>
  <c r="L443" i="30"/>
  <c r="K443" i="30"/>
  <c r="N443" i="30"/>
  <c r="I443" i="30"/>
  <c r="F443" i="30"/>
  <c r="O443" i="30"/>
  <c r="O341" i="30"/>
  <c r="E341" i="30"/>
  <c r="J341" i="30"/>
  <c r="F341" i="30"/>
  <c r="I341" i="30"/>
  <c r="H341" i="30"/>
  <c r="G341" i="30"/>
  <c r="N341" i="30"/>
  <c r="M341" i="30"/>
  <c r="L341" i="30"/>
  <c r="P341" i="30"/>
  <c r="Q341" i="30"/>
  <c r="K341" i="30"/>
  <c r="P769" i="30"/>
  <c r="F769" i="30"/>
  <c r="J769" i="30"/>
  <c r="I769" i="30"/>
  <c r="N769" i="30"/>
  <c r="G769" i="30"/>
  <c r="H769" i="30"/>
  <c r="Q769" i="30"/>
  <c r="M769" i="30"/>
  <c r="E769" i="30"/>
  <c r="L769" i="30"/>
  <c r="K769" i="30"/>
  <c r="O769" i="30"/>
  <c r="P705" i="30"/>
  <c r="J705" i="30"/>
  <c r="N705" i="30"/>
  <c r="I705" i="30"/>
  <c r="E705" i="30"/>
  <c r="M705" i="30"/>
  <c r="H705" i="30"/>
  <c r="Q705" i="30"/>
  <c r="K705" i="30"/>
  <c r="O705" i="30"/>
  <c r="G705" i="30"/>
  <c r="F705" i="30"/>
  <c r="L705" i="30"/>
  <c r="H641" i="30"/>
  <c r="Q641" i="30"/>
  <c r="K641" i="30"/>
  <c r="O641" i="30"/>
  <c r="L641" i="30"/>
  <c r="G641" i="30"/>
  <c r="F641" i="30"/>
  <c r="P641" i="30"/>
  <c r="J641" i="30"/>
  <c r="N641" i="30"/>
  <c r="M641" i="30"/>
  <c r="I641" i="30"/>
  <c r="E641" i="30"/>
  <c r="F573" i="30"/>
  <c r="M573" i="30"/>
  <c r="L573" i="30"/>
  <c r="O573" i="30"/>
  <c r="E573" i="30"/>
  <c r="P573" i="30"/>
  <c r="G573" i="30"/>
  <c r="I573" i="30"/>
  <c r="N573" i="30"/>
  <c r="K573" i="30"/>
  <c r="H573" i="30"/>
  <c r="J573" i="30"/>
  <c r="Q573" i="30"/>
  <c r="K445" i="30"/>
  <c r="H445" i="30"/>
  <c r="Q445" i="30"/>
  <c r="O445" i="30"/>
  <c r="E445" i="30"/>
  <c r="J445" i="30"/>
  <c r="N445" i="30"/>
  <c r="P445" i="30"/>
  <c r="I445" i="30"/>
  <c r="G445" i="30"/>
  <c r="M445" i="30"/>
  <c r="L445" i="30"/>
  <c r="F445" i="30"/>
  <c r="E261" i="30"/>
  <c r="L261" i="30"/>
  <c r="K261" i="30"/>
  <c r="N261" i="30"/>
  <c r="I261" i="30"/>
  <c r="F261" i="30"/>
  <c r="O261" i="30"/>
  <c r="M261" i="30"/>
  <c r="J261" i="30"/>
  <c r="H261" i="30"/>
  <c r="P261" i="30"/>
  <c r="Q261" i="30"/>
  <c r="G261" i="30"/>
  <c r="J810" i="30"/>
  <c r="M810" i="30"/>
  <c r="P810" i="30"/>
  <c r="N810" i="30"/>
  <c r="Q810" i="30"/>
  <c r="G810" i="30"/>
  <c r="E810" i="30"/>
  <c r="H810" i="30"/>
  <c r="K810" i="30"/>
  <c r="L810" i="30"/>
  <c r="O810" i="30"/>
  <c r="F810" i="30"/>
  <c r="I810" i="30"/>
  <c r="I682" i="30"/>
  <c r="F682" i="30"/>
  <c r="O682" i="30"/>
  <c r="M682" i="30"/>
  <c r="J682" i="30"/>
  <c r="H682" i="30"/>
  <c r="Q682" i="30"/>
  <c r="G682" i="30"/>
  <c r="P682" i="30"/>
  <c r="K682" i="30"/>
  <c r="N682" i="30"/>
  <c r="E682" i="30"/>
  <c r="L682" i="30"/>
  <c r="I554" i="30"/>
  <c r="F554" i="30"/>
  <c r="O554" i="30"/>
  <c r="M554" i="30"/>
  <c r="J554" i="30"/>
  <c r="H554" i="30"/>
  <c r="Q554" i="30"/>
  <c r="G554" i="30"/>
  <c r="P554" i="30"/>
  <c r="K554" i="30"/>
  <c r="N554" i="30"/>
  <c r="E554" i="30"/>
  <c r="L554" i="30"/>
  <c r="F422" i="30"/>
  <c r="M422" i="30"/>
  <c r="L422" i="30"/>
  <c r="O422" i="30"/>
  <c r="J422" i="30"/>
  <c r="G422" i="30"/>
  <c r="P422" i="30"/>
  <c r="N422" i="30"/>
  <c r="K422" i="30"/>
  <c r="I422" i="30"/>
  <c r="Q422" i="30"/>
  <c r="E422" i="30"/>
  <c r="H422" i="30"/>
  <c r="F759" i="30"/>
  <c r="O759" i="30"/>
  <c r="K759" i="30"/>
  <c r="P759" i="30"/>
  <c r="G759" i="30"/>
  <c r="M759" i="30"/>
  <c r="I759" i="30"/>
  <c r="H759" i="30"/>
  <c r="J759" i="30"/>
  <c r="Q759" i="30"/>
  <c r="E759" i="30"/>
  <c r="N759" i="30"/>
  <c r="L759" i="30"/>
  <c r="F695" i="30"/>
  <c r="O695" i="30"/>
  <c r="P695" i="30"/>
  <c r="I695" i="30"/>
  <c r="J695" i="30"/>
  <c r="Q695" i="30"/>
  <c r="K695" i="30"/>
  <c r="N695" i="30"/>
  <c r="H695" i="30"/>
  <c r="G695" i="30"/>
  <c r="E695" i="30"/>
  <c r="M695" i="30"/>
  <c r="L695" i="30"/>
  <c r="F631" i="30"/>
  <c r="O631" i="30"/>
  <c r="P631" i="30"/>
  <c r="I631" i="30"/>
  <c r="G631" i="30"/>
  <c r="E631" i="30"/>
  <c r="M631" i="30"/>
  <c r="L631" i="30"/>
  <c r="J631" i="30"/>
  <c r="Q631" i="30"/>
  <c r="K631" i="30"/>
  <c r="N631" i="30"/>
  <c r="H631" i="30"/>
  <c r="H567" i="30"/>
  <c r="E567" i="30"/>
  <c r="N567" i="30"/>
  <c r="Q567" i="30"/>
  <c r="L567" i="30"/>
  <c r="F567" i="30"/>
  <c r="M567" i="30"/>
  <c r="P567" i="30"/>
  <c r="J567" i="30"/>
  <c r="K567" i="30"/>
  <c r="G567" i="30"/>
  <c r="I567" i="30"/>
  <c r="O567" i="30"/>
  <c r="F503" i="30"/>
  <c r="O503" i="30"/>
  <c r="L503" i="30"/>
  <c r="M503" i="30"/>
  <c r="G503" i="30"/>
  <c r="P503" i="30"/>
  <c r="I503" i="30"/>
  <c r="K503" i="30"/>
  <c r="J503" i="30"/>
  <c r="Q503" i="30"/>
  <c r="E503" i="30"/>
  <c r="H503" i="30"/>
  <c r="N503" i="30"/>
  <c r="E439" i="30"/>
  <c r="L439" i="30"/>
  <c r="K439" i="30"/>
  <c r="F439" i="30"/>
  <c r="I439" i="30"/>
  <c r="N439" i="30"/>
  <c r="P439" i="30"/>
  <c r="M439" i="30"/>
  <c r="G439" i="30"/>
  <c r="Q439" i="30"/>
  <c r="O439" i="30"/>
  <c r="H439" i="30"/>
  <c r="J439" i="30"/>
  <c r="G333" i="30"/>
  <c r="N333" i="30"/>
  <c r="M333" i="30"/>
  <c r="L333" i="30"/>
  <c r="F333" i="30"/>
  <c r="Q333" i="30"/>
  <c r="P333" i="30"/>
  <c r="J333" i="30"/>
  <c r="O333" i="30"/>
  <c r="E333" i="30"/>
  <c r="I333" i="30"/>
  <c r="K333" i="30"/>
  <c r="H333" i="30"/>
  <c r="H765" i="30"/>
  <c r="Q765" i="30"/>
  <c r="G765" i="30"/>
  <c r="O765" i="30"/>
  <c r="L765" i="30"/>
  <c r="J765" i="30"/>
  <c r="N765" i="30"/>
  <c r="P765" i="30"/>
  <c r="E765" i="30"/>
  <c r="K765" i="30"/>
  <c r="F765" i="30"/>
  <c r="M765" i="30"/>
  <c r="I765" i="30"/>
  <c r="H701" i="30"/>
  <c r="Q701" i="30"/>
  <c r="M701" i="30"/>
  <c r="G701" i="30"/>
  <c r="I701" i="30"/>
  <c r="K701" i="30"/>
  <c r="O701" i="30"/>
  <c r="J701" i="30"/>
  <c r="N701" i="30"/>
  <c r="L701" i="30"/>
  <c r="E701" i="30"/>
  <c r="P701" i="30"/>
  <c r="F701" i="30"/>
  <c r="H637" i="30"/>
  <c r="Q637" i="30"/>
  <c r="M637" i="30"/>
  <c r="G637" i="30"/>
  <c r="L637" i="30"/>
  <c r="F637" i="30"/>
  <c r="E637" i="30"/>
  <c r="P637" i="30"/>
  <c r="N637" i="30"/>
  <c r="J637" i="30"/>
  <c r="I637" i="30"/>
  <c r="O637" i="30"/>
  <c r="K637" i="30"/>
  <c r="E565" i="30"/>
  <c r="H565" i="30"/>
  <c r="Q565" i="30"/>
  <c r="J565" i="30"/>
  <c r="K565" i="30"/>
  <c r="O565" i="30"/>
  <c r="N565" i="30"/>
  <c r="L565" i="30"/>
  <c r="F565" i="30"/>
  <c r="I565" i="30"/>
  <c r="M565" i="30"/>
  <c r="G565" i="30"/>
  <c r="P565" i="30"/>
  <c r="G437" i="30"/>
  <c r="N437" i="30"/>
  <c r="M437" i="30"/>
  <c r="P437" i="30"/>
  <c r="K437" i="30"/>
  <c r="H437" i="30"/>
  <c r="Q437" i="30"/>
  <c r="I437" i="30"/>
  <c r="O437" i="30"/>
  <c r="J437" i="30"/>
  <c r="F437" i="30"/>
  <c r="L437" i="30"/>
  <c r="E437" i="30"/>
  <c r="Q253" i="30"/>
  <c r="G253" i="30"/>
  <c r="P253" i="30"/>
  <c r="E253" i="30"/>
  <c r="L253" i="30"/>
  <c r="K253" i="30"/>
  <c r="N253" i="30"/>
  <c r="I253" i="30"/>
  <c r="F253" i="30"/>
  <c r="O253" i="30"/>
  <c r="M253" i="30"/>
  <c r="J253" i="30"/>
  <c r="H253" i="30"/>
  <c r="E802" i="30"/>
  <c r="H802" i="30"/>
  <c r="K802" i="30"/>
  <c r="F802" i="30"/>
  <c r="I802" i="30"/>
  <c r="L802" i="30"/>
  <c r="O802" i="30"/>
  <c r="J802" i="30"/>
  <c r="M802" i="30"/>
  <c r="P802" i="30"/>
  <c r="N802" i="30"/>
  <c r="Q802" i="30"/>
  <c r="G802" i="30"/>
  <c r="Q674" i="30"/>
  <c r="G674" i="30"/>
  <c r="P674" i="30"/>
  <c r="E674" i="30"/>
  <c r="L674" i="30"/>
  <c r="K674" i="30"/>
  <c r="N674" i="30"/>
  <c r="I674" i="30"/>
  <c r="F674" i="30"/>
  <c r="O674" i="30"/>
  <c r="M674" i="30"/>
  <c r="J674" i="30"/>
  <c r="H674" i="30"/>
  <c r="Q546" i="30"/>
  <c r="G546" i="30"/>
  <c r="P546" i="30"/>
  <c r="E546" i="30"/>
  <c r="L546" i="30"/>
  <c r="K546" i="30"/>
  <c r="F546" i="30"/>
  <c r="I546" i="30"/>
  <c r="J546" i="30"/>
  <c r="O546" i="30"/>
  <c r="M546" i="30"/>
  <c r="N546" i="30"/>
  <c r="H546" i="30"/>
  <c r="Q387" i="30"/>
  <c r="G387" i="30"/>
  <c r="P387" i="30"/>
  <c r="E387" i="30"/>
  <c r="L387" i="30"/>
  <c r="K387" i="30"/>
  <c r="F387" i="30"/>
  <c r="I387" i="30"/>
  <c r="J387" i="30"/>
  <c r="O387" i="30"/>
  <c r="H387" i="30"/>
  <c r="M387" i="30"/>
  <c r="N387" i="30"/>
  <c r="L521" i="30"/>
  <c r="K521" i="30"/>
  <c r="E521" i="30"/>
  <c r="P521" i="30"/>
  <c r="F521" i="30"/>
  <c r="M521" i="30"/>
  <c r="I521" i="30"/>
  <c r="J521" i="30"/>
  <c r="G521" i="30"/>
  <c r="N521" i="30"/>
  <c r="O521" i="30"/>
  <c r="H521" i="30"/>
  <c r="Q521" i="30"/>
  <c r="K457" i="30"/>
  <c r="P457" i="30"/>
  <c r="Q457" i="30"/>
  <c r="O457" i="30"/>
  <c r="E457" i="30"/>
  <c r="J457" i="30"/>
  <c r="F457" i="30"/>
  <c r="I457" i="30"/>
  <c r="H457" i="30"/>
  <c r="G457" i="30"/>
  <c r="N457" i="30"/>
  <c r="M457" i="30"/>
  <c r="L457" i="30"/>
  <c r="K369" i="30"/>
  <c r="H369" i="30"/>
  <c r="Q369" i="30"/>
  <c r="O369" i="30"/>
  <c r="E369" i="30"/>
  <c r="J369" i="30"/>
  <c r="F369" i="30"/>
  <c r="I369" i="30"/>
  <c r="L369" i="30"/>
  <c r="M369" i="30"/>
  <c r="P369" i="30"/>
  <c r="G369" i="30"/>
  <c r="N369" i="30"/>
  <c r="E273" i="30"/>
  <c r="L273" i="30"/>
  <c r="K273" i="30"/>
  <c r="N273" i="30"/>
  <c r="I273" i="30"/>
  <c r="J273" i="30"/>
  <c r="O273" i="30"/>
  <c r="M273" i="30"/>
  <c r="F273" i="30"/>
  <c r="H273" i="30"/>
  <c r="Q273" i="30"/>
  <c r="G273" i="30"/>
  <c r="P273" i="30"/>
  <c r="F209" i="30"/>
  <c r="O209" i="30"/>
  <c r="L209" i="30"/>
  <c r="I209" i="30"/>
  <c r="J209" i="30"/>
  <c r="M209" i="30"/>
  <c r="P209" i="30"/>
  <c r="N209" i="30"/>
  <c r="Q209" i="30"/>
  <c r="K209" i="30"/>
  <c r="H209" i="30"/>
  <c r="E209" i="30"/>
  <c r="G209" i="30"/>
  <c r="J128" i="30"/>
  <c r="G128" i="30"/>
  <c r="M128" i="30"/>
  <c r="L128" i="30"/>
  <c r="K128" i="30"/>
  <c r="I128" i="30"/>
  <c r="N128" i="30"/>
  <c r="Q128" i="30"/>
  <c r="P128" i="30"/>
  <c r="F128" i="30"/>
  <c r="E128" i="30"/>
  <c r="O128" i="30"/>
  <c r="H128" i="30"/>
  <c r="G5" i="30"/>
  <c r="O5" i="30"/>
  <c r="N5" i="30"/>
  <c r="I5" i="30"/>
  <c r="Q5" i="30"/>
  <c r="H5" i="30"/>
  <c r="F5" i="30"/>
  <c r="M5" i="30"/>
  <c r="E5" i="30"/>
  <c r="J5" i="30"/>
  <c r="K5" i="30"/>
  <c r="P5" i="30"/>
  <c r="L5" i="30"/>
  <c r="P784" i="30"/>
  <c r="F784" i="30"/>
  <c r="I784" i="30"/>
  <c r="G784" i="30"/>
  <c r="J784" i="30"/>
  <c r="M784" i="30"/>
  <c r="H784" i="30"/>
  <c r="K784" i="30"/>
  <c r="N784" i="30"/>
  <c r="Q784" i="30"/>
  <c r="L784" i="30"/>
  <c r="O784" i="30"/>
  <c r="E784" i="30"/>
  <c r="O752" i="30"/>
  <c r="E752" i="30"/>
  <c r="J752" i="30"/>
  <c r="F752" i="30"/>
  <c r="I752" i="30"/>
  <c r="N752" i="30"/>
  <c r="G752" i="30"/>
  <c r="H752" i="30"/>
  <c r="M752" i="30"/>
  <c r="P752" i="30"/>
  <c r="Q752" i="30"/>
  <c r="K752" i="30"/>
  <c r="L752" i="30"/>
  <c r="O720" i="30"/>
  <c r="E720" i="30"/>
  <c r="F720" i="30"/>
  <c r="G720" i="30"/>
  <c r="N720" i="30"/>
  <c r="K720" i="30"/>
  <c r="Q720" i="30"/>
  <c r="P720" i="30"/>
  <c r="J720" i="30"/>
  <c r="I720" i="30"/>
  <c r="H720" i="30"/>
  <c r="L720" i="30"/>
  <c r="M720" i="30"/>
  <c r="K688" i="30"/>
  <c r="P688" i="30"/>
  <c r="Q688" i="30"/>
  <c r="O688" i="30"/>
  <c r="E688" i="30"/>
  <c r="J688" i="30"/>
  <c r="F688" i="30"/>
  <c r="I688" i="30"/>
  <c r="H688" i="30"/>
  <c r="M688" i="30"/>
  <c r="G688" i="30"/>
  <c r="N688" i="30"/>
  <c r="L688" i="30"/>
  <c r="K656" i="30"/>
  <c r="P656" i="30"/>
  <c r="Q656" i="30"/>
  <c r="O656" i="30"/>
  <c r="E656" i="30"/>
  <c r="J656" i="30"/>
  <c r="F656" i="30"/>
  <c r="I656" i="30"/>
  <c r="H656" i="30"/>
  <c r="G656" i="30"/>
  <c r="N656" i="30"/>
  <c r="M656" i="30"/>
  <c r="L656" i="30"/>
  <c r="K624" i="30"/>
  <c r="P624" i="30"/>
  <c r="L624" i="30"/>
  <c r="O624" i="30"/>
  <c r="E624" i="30"/>
  <c r="I624" i="30"/>
  <c r="F624" i="30"/>
  <c r="M624" i="30"/>
  <c r="Q624" i="30"/>
  <c r="J624" i="30"/>
  <c r="G624" i="30"/>
  <c r="N624" i="30"/>
  <c r="H624" i="30"/>
  <c r="K592" i="30"/>
  <c r="P592" i="30"/>
  <c r="L592" i="30"/>
  <c r="O592" i="30"/>
  <c r="E592" i="30"/>
  <c r="I592" i="30"/>
  <c r="F592" i="30"/>
  <c r="M592" i="30"/>
  <c r="Q592" i="30"/>
  <c r="G592" i="30"/>
  <c r="N592" i="30"/>
  <c r="J592" i="30"/>
  <c r="H592" i="30"/>
  <c r="K560" i="30"/>
  <c r="P560" i="30"/>
  <c r="Q560" i="30"/>
  <c r="O560" i="30"/>
  <c r="E560" i="30"/>
  <c r="J560" i="30"/>
  <c r="F560" i="30"/>
  <c r="I560" i="30"/>
  <c r="H560" i="30"/>
  <c r="M560" i="30"/>
  <c r="N560" i="30"/>
  <c r="L560" i="30"/>
  <c r="G560" i="30"/>
  <c r="O528" i="30"/>
  <c r="E528" i="30"/>
  <c r="J528" i="30"/>
  <c r="F528" i="30"/>
  <c r="M528" i="30"/>
  <c r="N528" i="30"/>
  <c r="H528" i="30"/>
  <c r="L528" i="30"/>
  <c r="P528" i="30"/>
  <c r="G528" i="30"/>
  <c r="K528" i="30"/>
  <c r="I528" i="30"/>
  <c r="Q528" i="30"/>
  <c r="O496" i="30"/>
  <c r="E496" i="30"/>
  <c r="J496" i="30"/>
  <c r="G496" i="30"/>
  <c r="L496" i="30"/>
  <c r="H496" i="30"/>
  <c r="I496" i="30"/>
  <c r="K496" i="30"/>
  <c r="M496" i="30"/>
  <c r="Q496" i="30"/>
  <c r="P496" i="30"/>
  <c r="F496" i="30"/>
  <c r="N496" i="30"/>
  <c r="O464" i="30"/>
  <c r="E464" i="30"/>
  <c r="J464" i="30"/>
  <c r="F464" i="30"/>
  <c r="M464" i="30"/>
  <c r="K464" i="30"/>
  <c r="Q464" i="30"/>
  <c r="N464" i="30"/>
  <c r="H464" i="30"/>
  <c r="L464" i="30"/>
  <c r="I464" i="30"/>
  <c r="P464" i="30"/>
  <c r="G464" i="30"/>
  <c r="N430" i="30"/>
  <c r="K430" i="30"/>
  <c r="I430" i="30"/>
  <c r="E430" i="30"/>
  <c r="H430" i="30"/>
  <c r="Q430" i="30"/>
  <c r="F430" i="30"/>
  <c r="M430" i="30"/>
  <c r="L430" i="30"/>
  <c r="O430" i="30"/>
  <c r="G430" i="30"/>
  <c r="P430" i="30"/>
  <c r="J430" i="30"/>
  <c r="K243" i="30"/>
  <c r="P243" i="30"/>
  <c r="Q243" i="30"/>
  <c r="O243" i="30"/>
  <c r="E243" i="30"/>
  <c r="J243" i="30"/>
  <c r="F243" i="30"/>
  <c r="I243" i="30"/>
  <c r="H243" i="30"/>
  <c r="G243" i="30"/>
  <c r="N243" i="30"/>
  <c r="M243" i="30"/>
  <c r="L243" i="30"/>
  <c r="P368" i="30"/>
  <c r="F368" i="30"/>
  <c r="O368" i="30"/>
  <c r="K368" i="30"/>
  <c r="J368" i="30"/>
  <c r="Q368" i="30"/>
  <c r="H368" i="30"/>
  <c r="N368" i="30"/>
  <c r="L368" i="30"/>
  <c r="G368" i="30"/>
  <c r="I368" i="30"/>
  <c r="M368" i="30"/>
  <c r="E368" i="30"/>
  <c r="J120" i="30"/>
  <c r="G120" i="30"/>
  <c r="M120" i="30"/>
  <c r="L120" i="30"/>
  <c r="K120" i="30"/>
  <c r="I120" i="30"/>
  <c r="F120" i="30"/>
  <c r="O120" i="30"/>
  <c r="H120" i="30"/>
  <c r="E120" i="30"/>
  <c r="Q120" i="30"/>
  <c r="P120" i="30"/>
  <c r="N120" i="30"/>
  <c r="N814" i="30"/>
  <c r="Q814" i="30"/>
  <c r="G814" i="30"/>
  <c r="E814" i="30"/>
  <c r="H814" i="30"/>
  <c r="K814" i="30"/>
  <c r="F814" i="30"/>
  <c r="I814" i="30"/>
  <c r="L814" i="30"/>
  <c r="O814" i="30"/>
  <c r="M814" i="30"/>
  <c r="P814" i="30"/>
  <c r="J814" i="30"/>
  <c r="N782" i="30"/>
  <c r="Q782" i="30"/>
  <c r="G782" i="30"/>
  <c r="E782" i="30"/>
  <c r="H782" i="30"/>
  <c r="K782" i="30"/>
  <c r="F782" i="30"/>
  <c r="I782" i="30"/>
  <c r="L782" i="30"/>
  <c r="O782" i="30"/>
  <c r="J782" i="30"/>
  <c r="M782" i="30"/>
  <c r="P782" i="30"/>
  <c r="M750" i="30"/>
  <c r="N750" i="30"/>
  <c r="H750" i="30"/>
  <c r="Q750" i="30"/>
  <c r="G750" i="30"/>
  <c r="P750" i="30"/>
  <c r="E750" i="30"/>
  <c r="L750" i="30"/>
  <c r="K750" i="30"/>
  <c r="F750" i="30"/>
  <c r="J750" i="30"/>
  <c r="O750" i="30"/>
  <c r="I750" i="30"/>
  <c r="M718" i="30"/>
  <c r="N718" i="30"/>
  <c r="H718" i="30"/>
  <c r="Q718" i="30"/>
  <c r="G718" i="30"/>
  <c r="P718" i="30"/>
  <c r="E718" i="30"/>
  <c r="L718" i="30"/>
  <c r="K718" i="30"/>
  <c r="F718" i="30"/>
  <c r="I718" i="30"/>
  <c r="O718" i="30"/>
  <c r="J718" i="30"/>
  <c r="M686" i="30"/>
  <c r="N686" i="30"/>
  <c r="H686" i="30"/>
  <c r="Q686" i="30"/>
  <c r="G686" i="30"/>
  <c r="P686" i="30"/>
  <c r="E686" i="30"/>
  <c r="L686" i="30"/>
  <c r="K686" i="30"/>
  <c r="F686" i="30"/>
  <c r="J686" i="30"/>
  <c r="O686" i="30"/>
  <c r="I686" i="30"/>
  <c r="M654" i="30"/>
  <c r="N654" i="30"/>
  <c r="H654" i="30"/>
  <c r="Q654" i="30"/>
  <c r="G654" i="30"/>
  <c r="P654" i="30"/>
  <c r="E654" i="30"/>
  <c r="L654" i="30"/>
  <c r="K654" i="30"/>
  <c r="F654" i="30"/>
  <c r="I654" i="30"/>
  <c r="J654" i="30"/>
  <c r="O654" i="30"/>
  <c r="M622" i="30"/>
  <c r="N622" i="30"/>
  <c r="G622" i="30"/>
  <c r="Q622" i="30"/>
  <c r="K622" i="30"/>
  <c r="O622" i="30"/>
  <c r="E622" i="30"/>
  <c r="L622" i="30"/>
  <c r="H622" i="30"/>
  <c r="P622" i="30"/>
  <c r="J622" i="30"/>
  <c r="F622" i="30"/>
  <c r="I622" i="30"/>
  <c r="M590" i="30"/>
  <c r="N590" i="30"/>
  <c r="G590" i="30"/>
  <c r="Q590" i="30"/>
  <c r="K590" i="30"/>
  <c r="O590" i="30"/>
  <c r="E590" i="30"/>
  <c r="L590" i="30"/>
  <c r="H590" i="30"/>
  <c r="P590" i="30"/>
  <c r="I590" i="30"/>
  <c r="F590" i="30"/>
  <c r="J590" i="30"/>
  <c r="M558" i="30"/>
  <c r="N558" i="30"/>
  <c r="H558" i="30"/>
  <c r="Q558" i="30"/>
  <c r="G558" i="30"/>
  <c r="P558" i="30"/>
  <c r="E558" i="30"/>
  <c r="L558" i="30"/>
  <c r="K558" i="30"/>
  <c r="F558" i="30"/>
  <c r="J558" i="30"/>
  <c r="O558" i="30"/>
  <c r="I558" i="30"/>
  <c r="M526" i="30"/>
  <c r="N526" i="30"/>
  <c r="H526" i="30"/>
  <c r="Q526" i="30"/>
  <c r="G526" i="30"/>
  <c r="P526" i="30"/>
  <c r="E526" i="30"/>
  <c r="L526" i="30"/>
  <c r="K526" i="30"/>
  <c r="J526" i="30"/>
  <c r="I526" i="30"/>
  <c r="F526" i="30"/>
  <c r="O526" i="30"/>
  <c r="M494" i="30"/>
  <c r="N494" i="30"/>
  <c r="H494" i="30"/>
  <c r="Q494" i="30"/>
  <c r="G494" i="30"/>
  <c r="P494" i="30"/>
  <c r="E494" i="30"/>
  <c r="L494" i="30"/>
  <c r="K494" i="30"/>
  <c r="J494" i="30"/>
  <c r="F494" i="30"/>
  <c r="O494" i="30"/>
  <c r="I494" i="30"/>
  <c r="M462" i="30"/>
  <c r="N462" i="30"/>
  <c r="H462" i="30"/>
  <c r="Q462" i="30"/>
  <c r="G462" i="30"/>
  <c r="P462" i="30"/>
  <c r="E462" i="30"/>
  <c r="L462" i="30"/>
  <c r="K462" i="30"/>
  <c r="J462" i="30"/>
  <c r="I462" i="30"/>
  <c r="O462" i="30"/>
  <c r="F462" i="30"/>
  <c r="L428" i="30"/>
  <c r="E428" i="30"/>
  <c r="G428" i="30"/>
  <c r="K428" i="30"/>
  <c r="N428" i="30"/>
  <c r="F428" i="30"/>
  <c r="M428" i="30"/>
  <c r="H428" i="30"/>
  <c r="J428" i="30"/>
  <c r="P428" i="30"/>
  <c r="I428" i="30"/>
  <c r="O428" i="30"/>
  <c r="Q428" i="30"/>
  <c r="F227" i="30"/>
  <c r="I227" i="30"/>
  <c r="H227" i="30"/>
  <c r="G227" i="30"/>
  <c r="N227" i="30"/>
  <c r="M227" i="30"/>
  <c r="L227" i="30"/>
  <c r="K227" i="30"/>
  <c r="P227" i="30"/>
  <c r="Q227" i="30"/>
  <c r="E227" i="30"/>
  <c r="J227" i="30"/>
  <c r="O227" i="30"/>
  <c r="H360" i="30"/>
  <c r="I360" i="30"/>
  <c r="N360" i="30"/>
  <c r="M360" i="30"/>
  <c r="L360" i="30"/>
  <c r="E360" i="30"/>
  <c r="G360" i="30"/>
  <c r="F360" i="30"/>
  <c r="J360" i="30"/>
  <c r="P360" i="30"/>
  <c r="Q360" i="30"/>
  <c r="O360" i="30"/>
  <c r="K360" i="30"/>
  <c r="N529" i="30"/>
  <c r="O529" i="30"/>
  <c r="H529" i="30"/>
  <c r="E529" i="30"/>
  <c r="L529" i="30"/>
  <c r="P529" i="30"/>
  <c r="F529" i="30"/>
  <c r="M529" i="30"/>
  <c r="I529" i="30"/>
  <c r="Q529" i="30"/>
  <c r="G529" i="30"/>
  <c r="K529" i="30"/>
  <c r="J529" i="30"/>
  <c r="P465" i="30"/>
  <c r="F465" i="30"/>
  <c r="M465" i="30"/>
  <c r="I465" i="30"/>
  <c r="J465" i="30"/>
  <c r="G465" i="30"/>
  <c r="H465" i="30"/>
  <c r="Q465" i="30"/>
  <c r="N465" i="30"/>
  <c r="O465" i="30"/>
  <c r="L465" i="30"/>
  <c r="K465" i="30"/>
  <c r="E465" i="30"/>
  <c r="O385" i="30"/>
  <c r="E385" i="30"/>
  <c r="J385" i="30"/>
  <c r="F385" i="30"/>
  <c r="I385" i="30"/>
  <c r="L385" i="30"/>
  <c r="G385" i="30"/>
  <c r="N385" i="30"/>
  <c r="M385" i="30"/>
  <c r="P385" i="30"/>
  <c r="H385" i="30"/>
  <c r="Q385" i="30"/>
  <c r="K385" i="30"/>
  <c r="M281" i="30"/>
  <c r="E281" i="30"/>
  <c r="J281" i="30"/>
  <c r="O281" i="30"/>
  <c r="I281" i="30"/>
  <c r="N281" i="30"/>
  <c r="H281" i="30"/>
  <c r="Q281" i="30"/>
  <c r="G281" i="30"/>
  <c r="P281" i="30"/>
  <c r="F281" i="30"/>
  <c r="L281" i="30"/>
  <c r="K281" i="30"/>
  <c r="J217" i="30"/>
  <c r="M217" i="30"/>
  <c r="P217" i="30"/>
  <c r="N217" i="30"/>
  <c r="I217" i="30"/>
  <c r="K217" i="30"/>
  <c r="G217" i="30"/>
  <c r="H217" i="30"/>
  <c r="E217" i="30"/>
  <c r="O217" i="30"/>
  <c r="L217" i="30"/>
  <c r="Q217" i="30"/>
  <c r="F217" i="30"/>
  <c r="I144" i="30"/>
  <c r="Q144" i="30"/>
  <c r="L144" i="30"/>
  <c r="K144" i="30"/>
  <c r="F144" i="30"/>
  <c r="N144" i="30"/>
  <c r="M144" i="30"/>
  <c r="P144" i="30"/>
  <c r="O144" i="30"/>
  <c r="H144" i="30"/>
  <c r="G144" i="30"/>
  <c r="E144" i="30"/>
  <c r="J144" i="30"/>
  <c r="L16" i="30"/>
  <c r="K16" i="30"/>
  <c r="M16" i="30"/>
  <c r="E16" i="30"/>
  <c r="I16" i="30"/>
  <c r="F16" i="30"/>
  <c r="N16" i="30"/>
  <c r="O16" i="30"/>
  <c r="Q16" i="30"/>
  <c r="P16" i="30"/>
  <c r="J16" i="30"/>
  <c r="H16" i="30"/>
  <c r="G16" i="30"/>
  <c r="G788" i="30"/>
  <c r="J788" i="30"/>
  <c r="M788" i="30"/>
  <c r="H788" i="30"/>
  <c r="K788" i="30"/>
  <c r="N788" i="30"/>
  <c r="Q788" i="30"/>
  <c r="L788" i="30"/>
  <c r="O788" i="30"/>
  <c r="E788" i="30"/>
  <c r="P788" i="30"/>
  <c r="F788" i="30"/>
  <c r="I788" i="30"/>
  <c r="F756" i="30"/>
  <c r="I756" i="30"/>
  <c r="H756" i="30"/>
  <c r="G756" i="30"/>
  <c r="N756" i="30"/>
  <c r="M756" i="30"/>
  <c r="P756" i="30"/>
  <c r="K756" i="30"/>
  <c r="L756" i="30"/>
  <c r="Q756" i="30"/>
  <c r="E756" i="30"/>
  <c r="J756" i="30"/>
  <c r="O756" i="30"/>
  <c r="F724" i="30"/>
  <c r="I724" i="30"/>
  <c r="L724" i="30"/>
  <c r="G724" i="30"/>
  <c r="N724" i="30"/>
  <c r="M724" i="30"/>
  <c r="P724" i="30"/>
  <c r="K724" i="30"/>
  <c r="H724" i="30"/>
  <c r="Q724" i="30"/>
  <c r="O724" i="30"/>
  <c r="E724" i="30"/>
  <c r="J724" i="30"/>
  <c r="O692" i="30"/>
  <c r="E692" i="30"/>
  <c r="J692" i="30"/>
  <c r="F692" i="30"/>
  <c r="I692" i="30"/>
  <c r="L692" i="30"/>
  <c r="G692" i="30"/>
  <c r="N692" i="30"/>
  <c r="M692" i="30"/>
  <c r="P692" i="30"/>
  <c r="H692" i="30"/>
  <c r="Q692" i="30"/>
  <c r="K692" i="30"/>
  <c r="O660" i="30"/>
  <c r="E660" i="30"/>
  <c r="J660" i="30"/>
  <c r="F660" i="30"/>
  <c r="I660" i="30"/>
  <c r="L660" i="30"/>
  <c r="G660" i="30"/>
  <c r="N660" i="30"/>
  <c r="M660" i="30"/>
  <c r="P660" i="30"/>
  <c r="Q660" i="30"/>
  <c r="K660" i="30"/>
  <c r="H660" i="30"/>
  <c r="O628" i="30"/>
  <c r="I628" i="30"/>
  <c r="M628" i="30"/>
  <c r="F628" i="30"/>
  <c r="Q628" i="30"/>
  <c r="J628" i="30"/>
  <c r="G628" i="30"/>
  <c r="N628" i="30"/>
  <c r="L628" i="30"/>
  <c r="P628" i="30"/>
  <c r="H628" i="30"/>
  <c r="K628" i="30"/>
  <c r="E628" i="30"/>
  <c r="O596" i="30"/>
  <c r="I596" i="30"/>
  <c r="M596" i="30"/>
  <c r="F596" i="30"/>
  <c r="Q596" i="30"/>
  <c r="J596" i="30"/>
  <c r="G596" i="30"/>
  <c r="N596" i="30"/>
  <c r="L596" i="30"/>
  <c r="P596" i="30"/>
  <c r="K596" i="30"/>
  <c r="H596" i="30"/>
  <c r="E596" i="30"/>
  <c r="O564" i="30"/>
  <c r="E564" i="30"/>
  <c r="J564" i="30"/>
  <c r="F564" i="30"/>
  <c r="I564" i="30"/>
  <c r="L564" i="30"/>
  <c r="G564" i="30"/>
  <c r="N564" i="30"/>
  <c r="M564" i="30"/>
  <c r="P564" i="30"/>
  <c r="H564" i="30"/>
  <c r="K564" i="30"/>
  <c r="Q564" i="30"/>
  <c r="F532" i="30"/>
  <c r="I532" i="30"/>
  <c r="H532" i="30"/>
  <c r="G532" i="30"/>
  <c r="N532" i="30"/>
  <c r="M532" i="30"/>
  <c r="P532" i="30"/>
  <c r="K532" i="30"/>
  <c r="Q532" i="30"/>
  <c r="E532" i="30"/>
  <c r="J532" i="30"/>
  <c r="O532" i="30"/>
  <c r="L532" i="30"/>
  <c r="F500" i="30"/>
  <c r="I500" i="30"/>
  <c r="H500" i="30"/>
  <c r="O500" i="30"/>
  <c r="M500" i="30"/>
  <c r="L500" i="30"/>
  <c r="P500" i="30"/>
  <c r="G500" i="30"/>
  <c r="E500" i="30"/>
  <c r="Q500" i="30"/>
  <c r="J500" i="30"/>
  <c r="K500" i="30"/>
  <c r="N500" i="30"/>
  <c r="F468" i="30"/>
  <c r="I468" i="30"/>
  <c r="H468" i="30"/>
  <c r="G468" i="30"/>
  <c r="L468" i="30"/>
  <c r="J468" i="30"/>
  <c r="K468" i="30"/>
  <c r="M468" i="30"/>
  <c r="O468" i="30"/>
  <c r="Q468" i="30"/>
  <c r="N468" i="30"/>
  <c r="E468" i="30"/>
  <c r="P468" i="30"/>
  <c r="K436" i="30"/>
  <c r="J436" i="30"/>
  <c r="Q436" i="30"/>
  <c r="P436" i="30"/>
  <c r="N436" i="30"/>
  <c r="I436" i="30"/>
  <c r="O436" i="30"/>
  <c r="E436" i="30"/>
  <c r="M436" i="30"/>
  <c r="H436" i="30"/>
  <c r="L436" i="30"/>
  <c r="F436" i="30"/>
  <c r="G436" i="30"/>
  <c r="K275" i="30"/>
  <c r="P275" i="30"/>
  <c r="Q275" i="30"/>
  <c r="O275" i="30"/>
  <c r="E275" i="30"/>
  <c r="J275" i="30"/>
  <c r="F275" i="30"/>
  <c r="I275" i="30"/>
  <c r="H275" i="30"/>
  <c r="N275" i="30"/>
  <c r="M275" i="30"/>
  <c r="L275" i="30"/>
  <c r="G275" i="30"/>
  <c r="P384" i="30"/>
  <c r="F384" i="30"/>
  <c r="O384" i="30"/>
  <c r="K384" i="30"/>
  <c r="J384" i="30"/>
  <c r="Q384" i="30"/>
  <c r="I384" i="30"/>
  <c r="M384" i="30"/>
  <c r="H384" i="30"/>
  <c r="G384" i="30"/>
  <c r="E384" i="30"/>
  <c r="N384" i="30"/>
  <c r="L384" i="30"/>
  <c r="I195" i="30"/>
  <c r="J195" i="30"/>
  <c r="K195" i="30"/>
  <c r="H195" i="30"/>
  <c r="Q195" i="30"/>
  <c r="N195" i="30"/>
  <c r="L195" i="30"/>
  <c r="O195" i="30"/>
  <c r="E195" i="30"/>
  <c r="P195" i="30"/>
  <c r="F195" i="30"/>
  <c r="M195" i="30"/>
  <c r="G195" i="30"/>
  <c r="H344" i="30"/>
  <c r="I344" i="30"/>
  <c r="N344" i="30"/>
  <c r="M344" i="30"/>
  <c r="L344" i="30"/>
  <c r="E344" i="30"/>
  <c r="G344" i="30"/>
  <c r="P344" i="30"/>
  <c r="O344" i="30"/>
  <c r="K344" i="30"/>
  <c r="Q344" i="30"/>
  <c r="J344" i="30"/>
  <c r="F344" i="30"/>
  <c r="E399" i="30"/>
  <c r="L399" i="30"/>
  <c r="K399" i="30"/>
  <c r="N399" i="30"/>
  <c r="M399" i="30"/>
  <c r="G399" i="30"/>
  <c r="J399" i="30"/>
  <c r="P399" i="30"/>
  <c r="F399" i="30"/>
  <c r="O399" i="30"/>
  <c r="H399" i="30"/>
  <c r="I399" i="30"/>
  <c r="Q399" i="30"/>
  <c r="E335" i="30"/>
  <c r="L335" i="30"/>
  <c r="K335" i="30"/>
  <c r="N335" i="30"/>
  <c r="F335" i="30"/>
  <c r="H335" i="30"/>
  <c r="I335" i="30"/>
  <c r="G335" i="30"/>
  <c r="M335" i="30"/>
  <c r="O335" i="30"/>
  <c r="Q335" i="30"/>
  <c r="J335" i="30"/>
  <c r="P335" i="30"/>
  <c r="G271" i="30"/>
  <c r="N271" i="30"/>
  <c r="M271" i="30"/>
  <c r="P271" i="30"/>
  <c r="O271" i="30"/>
  <c r="I271" i="30"/>
  <c r="F271" i="30"/>
  <c r="Q271" i="30"/>
  <c r="H271" i="30"/>
  <c r="E271" i="30"/>
  <c r="J271" i="30"/>
  <c r="K271" i="30"/>
  <c r="L271" i="30"/>
  <c r="H207" i="30"/>
  <c r="Q207" i="30"/>
  <c r="N207" i="30"/>
  <c r="K207" i="30"/>
  <c r="O207" i="30"/>
  <c r="M207" i="30"/>
  <c r="L207" i="30"/>
  <c r="F207" i="30"/>
  <c r="G207" i="30"/>
  <c r="J207" i="30"/>
  <c r="E207" i="30"/>
  <c r="P207" i="30"/>
  <c r="I207" i="30"/>
  <c r="F124" i="30"/>
  <c r="N124" i="30"/>
  <c r="O124" i="30"/>
  <c r="M124" i="30"/>
  <c r="H124" i="30"/>
  <c r="P124" i="30"/>
  <c r="I124" i="30"/>
  <c r="J124" i="30"/>
  <c r="Q124" i="30"/>
  <c r="L124" i="30"/>
  <c r="E124" i="30"/>
  <c r="K124" i="30"/>
  <c r="G124" i="30"/>
  <c r="J414" i="30"/>
  <c r="G414" i="30"/>
  <c r="P414" i="30"/>
  <c r="M414" i="30"/>
  <c r="I414" i="30"/>
  <c r="F414" i="30"/>
  <c r="K414" i="30"/>
  <c r="Q414" i="30"/>
  <c r="N414" i="30"/>
  <c r="O414" i="30"/>
  <c r="E414" i="30"/>
  <c r="H414" i="30"/>
  <c r="L414" i="30"/>
  <c r="J382" i="30"/>
  <c r="K382" i="30"/>
  <c r="P382" i="30"/>
  <c r="N382" i="30"/>
  <c r="H382" i="30"/>
  <c r="G382" i="30"/>
  <c r="E382" i="30"/>
  <c r="L382" i="30"/>
  <c r="M382" i="30"/>
  <c r="O382" i="30"/>
  <c r="I382" i="30"/>
  <c r="F382" i="30"/>
  <c r="Q382" i="30"/>
  <c r="J350" i="30"/>
  <c r="K350" i="30"/>
  <c r="P350" i="30"/>
  <c r="M350" i="30"/>
  <c r="I350" i="30"/>
  <c r="F350" i="30"/>
  <c r="O350" i="30"/>
  <c r="Q350" i="30"/>
  <c r="H350" i="30"/>
  <c r="L350" i="30"/>
  <c r="N350" i="30"/>
  <c r="G350" i="30"/>
  <c r="E350" i="30"/>
  <c r="J318" i="30"/>
  <c r="K318" i="30"/>
  <c r="P318" i="30"/>
  <c r="N318" i="30"/>
  <c r="H318" i="30"/>
  <c r="G318" i="30"/>
  <c r="O318" i="30"/>
  <c r="F318" i="30"/>
  <c r="L318" i="30"/>
  <c r="E318" i="30"/>
  <c r="I318" i="30"/>
  <c r="M318" i="30"/>
  <c r="Q318" i="30"/>
  <c r="L286" i="30"/>
  <c r="E286" i="30"/>
  <c r="F286" i="30"/>
  <c r="I286" i="30"/>
  <c r="N286" i="30"/>
  <c r="P286" i="30"/>
  <c r="Q286" i="30"/>
  <c r="K286" i="30"/>
  <c r="O286" i="30"/>
  <c r="J286" i="30"/>
  <c r="M286" i="30"/>
  <c r="G286" i="30"/>
  <c r="H286" i="30"/>
  <c r="P254" i="30"/>
  <c r="J254" i="30"/>
  <c r="N254" i="30"/>
  <c r="H254" i="30"/>
  <c r="E254" i="30"/>
  <c r="O254" i="30"/>
  <c r="L254" i="30"/>
  <c r="G254" i="30"/>
  <c r="M254" i="30"/>
  <c r="K254" i="30"/>
  <c r="Q254" i="30"/>
  <c r="F254" i="30"/>
  <c r="I254" i="30"/>
  <c r="O222" i="30"/>
  <c r="I222" i="30"/>
  <c r="M222" i="30"/>
  <c r="F222" i="30"/>
  <c r="L222" i="30"/>
  <c r="N222" i="30"/>
  <c r="E222" i="30"/>
  <c r="G222" i="30"/>
  <c r="P222" i="30"/>
  <c r="J222" i="30"/>
  <c r="H222" i="30"/>
  <c r="K222" i="30"/>
  <c r="Q222" i="30"/>
  <c r="O190" i="30"/>
  <c r="I190" i="30"/>
  <c r="M190" i="30"/>
  <c r="G190" i="30"/>
  <c r="P190" i="30"/>
  <c r="J190" i="30"/>
  <c r="K190" i="30"/>
  <c r="Q190" i="30"/>
  <c r="H190" i="30"/>
  <c r="F190" i="30"/>
  <c r="L190" i="30"/>
  <c r="N190" i="30"/>
  <c r="E190" i="30"/>
  <c r="N154" i="30"/>
  <c r="M154" i="30"/>
  <c r="K154" i="30"/>
  <c r="G154" i="30"/>
  <c r="L154" i="30"/>
  <c r="O154" i="30"/>
  <c r="P154" i="30"/>
  <c r="F154" i="30"/>
  <c r="Q154" i="30"/>
  <c r="I154" i="30"/>
  <c r="J154" i="30"/>
  <c r="H154" i="30"/>
  <c r="E154" i="30"/>
  <c r="E90" i="30"/>
  <c r="M90" i="30"/>
  <c r="H90" i="30"/>
  <c r="P90" i="30"/>
  <c r="Q90" i="30"/>
  <c r="K90" i="30"/>
  <c r="G90" i="30"/>
  <c r="O90" i="30"/>
  <c r="J90" i="30"/>
  <c r="L90" i="30"/>
  <c r="N90" i="30"/>
  <c r="I90" i="30"/>
  <c r="F90" i="30"/>
  <c r="F26" i="30"/>
  <c r="N26" i="30"/>
  <c r="I26" i="30"/>
  <c r="Q26" i="30"/>
  <c r="E26" i="30"/>
  <c r="G26" i="30"/>
  <c r="H26" i="30"/>
  <c r="P26" i="30"/>
  <c r="K26" i="30"/>
  <c r="M26" i="30"/>
  <c r="O26" i="30"/>
  <c r="J26" i="30"/>
  <c r="L26" i="30"/>
  <c r="F141" i="30"/>
  <c r="N141" i="30"/>
  <c r="I141" i="30"/>
  <c r="Q141" i="30"/>
  <c r="H141" i="30"/>
  <c r="P141" i="30"/>
  <c r="K141" i="30"/>
  <c r="J141" i="30"/>
  <c r="M141" i="30"/>
  <c r="E141" i="30"/>
  <c r="G141" i="30"/>
  <c r="L141" i="30"/>
  <c r="O141" i="30"/>
  <c r="F109" i="30"/>
  <c r="N109" i="30"/>
  <c r="Q109" i="30"/>
  <c r="P109" i="30"/>
  <c r="H109" i="30"/>
  <c r="G109" i="30"/>
  <c r="E109" i="30"/>
  <c r="J109" i="30"/>
  <c r="M109" i="30"/>
  <c r="K109" i="30"/>
  <c r="O109" i="30"/>
  <c r="L109" i="30"/>
  <c r="I109" i="30"/>
  <c r="F77" i="30"/>
  <c r="N77" i="30"/>
  <c r="I77" i="30"/>
  <c r="Q77" i="30"/>
  <c r="H77" i="30"/>
  <c r="P77" i="30"/>
  <c r="K77" i="30"/>
  <c r="J77" i="30"/>
  <c r="M77" i="30"/>
  <c r="E77" i="30"/>
  <c r="G77" i="30"/>
  <c r="L77" i="30"/>
  <c r="O77" i="30"/>
  <c r="E45" i="30"/>
  <c r="M45" i="30"/>
  <c r="H45" i="30"/>
  <c r="P45" i="30"/>
  <c r="G45" i="30"/>
  <c r="O45" i="30"/>
  <c r="J45" i="30"/>
  <c r="I45" i="30"/>
  <c r="L45" i="30"/>
  <c r="Q45" i="30"/>
  <c r="K45" i="30"/>
  <c r="N45" i="30"/>
  <c r="F45" i="30"/>
  <c r="E13" i="30"/>
  <c r="M13" i="30"/>
  <c r="J13" i="30"/>
  <c r="P13" i="30"/>
  <c r="K13" i="30"/>
  <c r="N13" i="30"/>
  <c r="Q13" i="30"/>
  <c r="O13" i="30"/>
  <c r="H13" i="30"/>
  <c r="G13" i="30"/>
  <c r="F13" i="30"/>
  <c r="L13" i="30"/>
  <c r="I13" i="30"/>
  <c r="E363" i="30"/>
  <c r="L363" i="30"/>
  <c r="K363" i="30"/>
  <c r="F363" i="30"/>
  <c r="I363" i="30"/>
  <c r="J363" i="30"/>
  <c r="O363" i="30"/>
  <c r="M363" i="30"/>
  <c r="N363" i="30"/>
  <c r="H363" i="30"/>
  <c r="Q363" i="30"/>
  <c r="G363" i="30"/>
  <c r="P363" i="30"/>
  <c r="G299" i="30"/>
  <c r="N299" i="30"/>
  <c r="M299" i="30"/>
  <c r="L299" i="30"/>
  <c r="K299" i="30"/>
  <c r="P299" i="30"/>
  <c r="Q299" i="30"/>
  <c r="O299" i="30"/>
  <c r="E299" i="30"/>
  <c r="J299" i="30"/>
  <c r="H299" i="30"/>
  <c r="F299" i="30"/>
  <c r="I299" i="30"/>
  <c r="G235" i="30"/>
  <c r="N235" i="30"/>
  <c r="M235" i="30"/>
  <c r="L235" i="30"/>
  <c r="K235" i="30"/>
  <c r="P235" i="30"/>
  <c r="Q235" i="30"/>
  <c r="O235" i="30"/>
  <c r="E235" i="30"/>
  <c r="J235" i="30"/>
  <c r="F235" i="30"/>
  <c r="I235" i="30"/>
  <c r="H235" i="30"/>
  <c r="H171" i="30"/>
  <c r="I171" i="30"/>
  <c r="N171" i="30"/>
  <c r="E171" i="30"/>
  <c r="P171" i="30"/>
  <c r="F171" i="30"/>
  <c r="O171" i="30"/>
  <c r="J171" i="30"/>
  <c r="L171" i="30"/>
  <c r="G171" i="30"/>
  <c r="Q171" i="30"/>
  <c r="K171" i="30"/>
  <c r="M171" i="30"/>
  <c r="G52" i="30"/>
  <c r="O52" i="30"/>
  <c r="J52" i="30"/>
  <c r="F52" i="30"/>
  <c r="H52" i="30"/>
  <c r="I52" i="30"/>
  <c r="Q52" i="30"/>
  <c r="L52" i="30"/>
  <c r="K52" i="30"/>
  <c r="M52" i="30"/>
  <c r="N52" i="30"/>
  <c r="E52" i="30"/>
  <c r="P52" i="30"/>
  <c r="L396" i="30"/>
  <c r="I396" i="30"/>
  <c r="G396" i="30"/>
  <c r="K396" i="30"/>
  <c r="J396" i="30"/>
  <c r="M396" i="30"/>
  <c r="E396" i="30"/>
  <c r="Q396" i="30"/>
  <c r="F396" i="30"/>
  <c r="H396" i="30"/>
  <c r="N396" i="30"/>
  <c r="P396" i="30"/>
  <c r="O396" i="30"/>
  <c r="L364" i="30"/>
  <c r="I364" i="30"/>
  <c r="G364" i="30"/>
  <c r="P364" i="30"/>
  <c r="F364" i="30"/>
  <c r="O364" i="30"/>
  <c r="K364" i="30"/>
  <c r="M364" i="30"/>
  <c r="J364" i="30"/>
  <c r="H364" i="30"/>
  <c r="E364" i="30"/>
  <c r="Q364" i="30"/>
  <c r="N364" i="30"/>
  <c r="L332" i="30"/>
  <c r="I332" i="30"/>
  <c r="G332" i="30"/>
  <c r="P332" i="30"/>
  <c r="F332" i="30"/>
  <c r="O332" i="30"/>
  <c r="K332" i="30"/>
  <c r="M332" i="30"/>
  <c r="J332" i="30"/>
  <c r="H332" i="30"/>
  <c r="E332" i="30"/>
  <c r="Q332" i="30"/>
  <c r="N332" i="30"/>
  <c r="L300" i="30"/>
  <c r="O300" i="30"/>
  <c r="E300" i="30"/>
  <c r="P300" i="30"/>
  <c r="F300" i="30"/>
  <c r="M300" i="30"/>
  <c r="I300" i="30"/>
  <c r="K300" i="30"/>
  <c r="H300" i="30"/>
  <c r="Q300" i="30"/>
  <c r="G300" i="30"/>
  <c r="J300" i="30"/>
  <c r="N300" i="30"/>
  <c r="J268" i="30"/>
  <c r="K268" i="30"/>
  <c r="Q268" i="30"/>
  <c r="N268" i="30"/>
  <c r="G268" i="30"/>
  <c r="L268" i="30"/>
  <c r="E268" i="30"/>
  <c r="I268" i="30"/>
  <c r="M268" i="30"/>
  <c r="O268" i="30"/>
  <c r="H268" i="30"/>
  <c r="P268" i="30"/>
  <c r="F268" i="30"/>
  <c r="J236" i="30"/>
  <c r="K236" i="30"/>
  <c r="Q236" i="30"/>
  <c r="N236" i="30"/>
  <c r="G236" i="30"/>
  <c r="L236" i="30"/>
  <c r="E236" i="30"/>
  <c r="I236" i="30"/>
  <c r="F236" i="30"/>
  <c r="M236" i="30"/>
  <c r="O236" i="30"/>
  <c r="H236" i="30"/>
  <c r="P236" i="30"/>
  <c r="I204" i="30"/>
  <c r="F204" i="30"/>
  <c r="P204" i="30"/>
  <c r="M204" i="30"/>
  <c r="J204" i="30"/>
  <c r="K204" i="30"/>
  <c r="Q204" i="30"/>
  <c r="H204" i="30"/>
  <c r="E204" i="30"/>
  <c r="L204" i="30"/>
  <c r="N204" i="30"/>
  <c r="G204" i="30"/>
  <c r="O204" i="30"/>
  <c r="K172" i="30"/>
  <c r="P172" i="30"/>
  <c r="Q172" i="30"/>
  <c r="O172" i="30"/>
  <c r="E172" i="30"/>
  <c r="J172" i="30"/>
  <c r="F172" i="30"/>
  <c r="L172" i="30"/>
  <c r="N172" i="30"/>
  <c r="H172" i="30"/>
  <c r="I172" i="30"/>
  <c r="M172" i="30"/>
  <c r="G172" i="30"/>
  <c r="H118" i="30"/>
  <c r="P118" i="30"/>
  <c r="Q118" i="30"/>
  <c r="J118" i="30"/>
  <c r="E118" i="30"/>
  <c r="G118" i="30"/>
  <c r="L118" i="30"/>
  <c r="O118" i="30"/>
  <c r="I118" i="30"/>
  <c r="M118" i="30"/>
  <c r="N118" i="30"/>
  <c r="K118" i="30"/>
  <c r="F118" i="30"/>
  <c r="I54" i="30"/>
  <c r="Q54" i="30"/>
  <c r="L54" i="30"/>
  <c r="H54" i="30"/>
  <c r="J54" i="30"/>
  <c r="K54" i="30"/>
  <c r="F54" i="30"/>
  <c r="N54" i="30"/>
  <c r="M54" i="30"/>
  <c r="G54" i="30"/>
  <c r="E54" i="30"/>
  <c r="P54" i="30"/>
  <c r="O54" i="30"/>
  <c r="G155" i="30"/>
  <c r="N155" i="30"/>
  <c r="M155" i="30"/>
  <c r="P155" i="30"/>
  <c r="K155" i="30"/>
  <c r="H155" i="30"/>
  <c r="Q155" i="30"/>
  <c r="O155" i="30"/>
  <c r="J155" i="30"/>
  <c r="F155" i="30"/>
  <c r="L155" i="30"/>
  <c r="I155" i="30"/>
  <c r="E155" i="30"/>
  <c r="K123" i="30"/>
  <c r="H123" i="30"/>
  <c r="N123" i="30"/>
  <c r="E123" i="30"/>
  <c r="M123" i="30"/>
  <c r="L123" i="30"/>
  <c r="J123" i="30"/>
  <c r="O123" i="30"/>
  <c r="Q123" i="30"/>
  <c r="P123" i="30"/>
  <c r="F123" i="30"/>
  <c r="G123" i="30"/>
  <c r="I123" i="30"/>
  <c r="L91" i="30"/>
  <c r="G91" i="30"/>
  <c r="O91" i="30"/>
  <c r="F91" i="30"/>
  <c r="N91" i="30"/>
  <c r="I91" i="30"/>
  <c r="Q91" i="30"/>
  <c r="P91" i="30"/>
  <c r="E91" i="30"/>
  <c r="H91" i="30"/>
  <c r="J91" i="30"/>
  <c r="K91" i="30"/>
  <c r="M91" i="30"/>
  <c r="L59" i="30"/>
  <c r="G59" i="30"/>
  <c r="O59" i="30"/>
  <c r="F59" i="30"/>
  <c r="N59" i="30"/>
  <c r="I59" i="30"/>
  <c r="Q59" i="30"/>
  <c r="P59" i="30"/>
  <c r="H59" i="30"/>
  <c r="E59" i="30"/>
  <c r="K59" i="30"/>
  <c r="M59" i="30"/>
  <c r="J59" i="30"/>
  <c r="K27" i="30"/>
  <c r="F27" i="30"/>
  <c r="N27" i="30"/>
  <c r="E27" i="30"/>
  <c r="M27" i="30"/>
  <c r="H27" i="30"/>
  <c r="P27" i="30"/>
  <c r="O27" i="30"/>
  <c r="L27" i="30"/>
  <c r="Q27" i="30"/>
  <c r="G27" i="30"/>
  <c r="J27" i="30"/>
  <c r="I27" i="30"/>
  <c r="K420" i="30"/>
  <c r="J420" i="30"/>
  <c r="Q420" i="30"/>
  <c r="I420" i="30"/>
  <c r="G420" i="30"/>
  <c r="L420" i="30"/>
  <c r="N420" i="30"/>
  <c r="P420" i="30"/>
  <c r="O420" i="30"/>
  <c r="E420" i="30"/>
  <c r="F420" i="30"/>
  <c r="M420" i="30"/>
  <c r="H420" i="30"/>
  <c r="Q359" i="30"/>
  <c r="G359" i="30"/>
  <c r="P359" i="30"/>
  <c r="I359" i="30"/>
  <c r="J359" i="30"/>
  <c r="N359" i="30"/>
  <c r="L359" i="30"/>
  <c r="H359" i="30"/>
  <c r="F359" i="30"/>
  <c r="E359" i="30"/>
  <c r="M359" i="30"/>
  <c r="K359" i="30"/>
  <c r="O359" i="30"/>
  <c r="F295" i="30"/>
  <c r="I295" i="30"/>
  <c r="L295" i="30"/>
  <c r="N295" i="30"/>
  <c r="Q295" i="30"/>
  <c r="G295" i="30"/>
  <c r="E295" i="30"/>
  <c r="K295" i="30"/>
  <c r="M295" i="30"/>
  <c r="J295" i="30"/>
  <c r="H295" i="30"/>
  <c r="O295" i="30"/>
  <c r="P295" i="30"/>
  <c r="F231" i="30"/>
  <c r="I231" i="30"/>
  <c r="L231" i="30"/>
  <c r="K231" i="30"/>
  <c r="E231" i="30"/>
  <c r="H231" i="30"/>
  <c r="O231" i="30"/>
  <c r="M231" i="30"/>
  <c r="N231" i="30"/>
  <c r="P231" i="30"/>
  <c r="Q231" i="30"/>
  <c r="J231" i="30"/>
  <c r="G231" i="30"/>
  <c r="K167" i="30"/>
  <c r="J167" i="30"/>
  <c r="M167" i="30"/>
  <c r="E167" i="30"/>
  <c r="G167" i="30"/>
  <c r="H167" i="30"/>
  <c r="Q167" i="30"/>
  <c r="O167" i="30"/>
  <c r="F167" i="30"/>
  <c r="N167" i="30"/>
  <c r="L167" i="30"/>
  <c r="I167" i="30"/>
  <c r="P167" i="30"/>
  <c r="H44" i="30"/>
  <c r="P44" i="30"/>
  <c r="K44" i="30"/>
  <c r="G44" i="30"/>
  <c r="I44" i="30"/>
  <c r="J44" i="30"/>
  <c r="E44" i="30"/>
  <c r="M44" i="30"/>
  <c r="L44" i="30"/>
  <c r="N44" i="30"/>
  <c r="O44" i="30"/>
  <c r="F44" i="30"/>
  <c r="Q44" i="30"/>
  <c r="F394" i="30"/>
  <c r="M394" i="30"/>
  <c r="L394" i="30"/>
  <c r="O394" i="30"/>
  <c r="E394" i="30"/>
  <c r="P394" i="30"/>
  <c r="G394" i="30"/>
  <c r="I394" i="30"/>
  <c r="J394" i="30"/>
  <c r="Q394" i="30"/>
  <c r="N394" i="30"/>
  <c r="K394" i="30"/>
  <c r="H394" i="30"/>
  <c r="F362" i="30"/>
  <c r="M362" i="30"/>
  <c r="L362" i="30"/>
  <c r="O362" i="30"/>
  <c r="J362" i="30"/>
  <c r="K362" i="30"/>
  <c r="Q362" i="30"/>
  <c r="N362" i="30"/>
  <c r="H362" i="30"/>
  <c r="E362" i="30"/>
  <c r="G362" i="30"/>
  <c r="P362" i="30"/>
  <c r="I362" i="30"/>
  <c r="F330" i="30"/>
  <c r="M330" i="30"/>
  <c r="L330" i="30"/>
  <c r="O330" i="30"/>
  <c r="E330" i="30"/>
  <c r="P330" i="30"/>
  <c r="G330" i="30"/>
  <c r="I330" i="30"/>
  <c r="K330" i="30"/>
  <c r="H330" i="30"/>
  <c r="J330" i="30"/>
  <c r="Q330" i="30"/>
  <c r="N330" i="30"/>
  <c r="F298" i="30"/>
  <c r="O298" i="30"/>
  <c r="L298" i="30"/>
  <c r="I298" i="30"/>
  <c r="J298" i="30"/>
  <c r="Q298" i="30"/>
  <c r="E298" i="30"/>
  <c r="M298" i="30"/>
  <c r="H298" i="30"/>
  <c r="N298" i="30"/>
  <c r="P298" i="30"/>
  <c r="G298" i="30"/>
  <c r="K298" i="30"/>
  <c r="H266" i="30"/>
  <c r="E266" i="30"/>
  <c r="O266" i="30"/>
  <c r="M266" i="30"/>
  <c r="K266" i="30"/>
  <c r="Q266" i="30"/>
  <c r="L266" i="30"/>
  <c r="N266" i="30"/>
  <c r="P266" i="30"/>
  <c r="J266" i="30"/>
  <c r="I266" i="30"/>
  <c r="G266" i="30"/>
  <c r="F266" i="30"/>
  <c r="L234" i="30"/>
  <c r="I234" i="30"/>
  <c r="Q234" i="30"/>
  <c r="E234" i="30"/>
  <c r="J234" i="30"/>
  <c r="H234" i="30"/>
  <c r="F234" i="30"/>
  <c r="G234" i="30"/>
  <c r="P234" i="30"/>
  <c r="N234" i="30"/>
  <c r="M234" i="30"/>
  <c r="O234" i="30"/>
  <c r="K234" i="30"/>
  <c r="K202" i="30"/>
  <c r="P202" i="30"/>
  <c r="L202" i="30"/>
  <c r="O202" i="30"/>
  <c r="M202" i="30"/>
  <c r="H202" i="30"/>
  <c r="F202" i="30"/>
  <c r="J202" i="30"/>
  <c r="N202" i="30"/>
  <c r="I202" i="30"/>
  <c r="Q202" i="30"/>
  <c r="G202" i="30"/>
  <c r="E202" i="30"/>
  <c r="I170" i="30"/>
  <c r="F170" i="30"/>
  <c r="O170" i="30"/>
  <c r="L170" i="30"/>
  <c r="H170" i="30"/>
  <c r="E170" i="30"/>
  <c r="J170" i="30"/>
  <c r="P170" i="30"/>
  <c r="M170" i="30"/>
  <c r="G170" i="30"/>
  <c r="N170" i="30"/>
  <c r="Q170" i="30"/>
  <c r="K170" i="30"/>
  <c r="L114" i="30"/>
  <c r="I114" i="30"/>
  <c r="G114" i="30"/>
  <c r="F114" i="30"/>
  <c r="N114" i="30"/>
  <c r="M114" i="30"/>
  <c r="O114" i="30"/>
  <c r="H114" i="30"/>
  <c r="Q114" i="30"/>
  <c r="J114" i="30"/>
  <c r="K114" i="30"/>
  <c r="E114" i="30"/>
  <c r="P114" i="30"/>
  <c r="F50" i="30"/>
  <c r="N50" i="30"/>
  <c r="O50" i="30"/>
  <c r="Q50" i="30"/>
  <c r="I50" i="30"/>
  <c r="K50" i="30"/>
  <c r="H50" i="30"/>
  <c r="P50" i="30"/>
  <c r="E50" i="30"/>
  <c r="J50" i="30"/>
  <c r="L50" i="30"/>
  <c r="G50" i="30"/>
  <c r="M50" i="30"/>
  <c r="Q153" i="30"/>
  <c r="G153" i="30"/>
  <c r="P153" i="30"/>
  <c r="I153" i="30"/>
  <c r="J153" i="30"/>
  <c r="N153" i="30"/>
  <c r="M153" i="30"/>
  <c r="K153" i="30"/>
  <c r="L153" i="30"/>
  <c r="O153" i="30"/>
  <c r="E153" i="30"/>
  <c r="F153" i="30"/>
  <c r="H153" i="30"/>
  <c r="I121" i="30"/>
  <c r="Q121" i="30"/>
  <c r="H121" i="30"/>
  <c r="K121" i="30"/>
  <c r="F121" i="30"/>
  <c r="P121" i="30"/>
  <c r="E121" i="30"/>
  <c r="J121" i="30"/>
  <c r="M121" i="30"/>
  <c r="O121" i="30"/>
  <c r="G121" i="30"/>
  <c r="N121" i="30"/>
  <c r="L121" i="30"/>
  <c r="J89" i="30"/>
  <c r="E89" i="30"/>
  <c r="M89" i="30"/>
  <c r="L89" i="30"/>
  <c r="G89" i="30"/>
  <c r="O89" i="30"/>
  <c r="F89" i="30"/>
  <c r="I89" i="30"/>
  <c r="N89" i="30"/>
  <c r="P89" i="30"/>
  <c r="H89" i="30"/>
  <c r="K89" i="30"/>
  <c r="Q89" i="30"/>
  <c r="J57" i="30"/>
  <c r="E57" i="30"/>
  <c r="M57" i="30"/>
  <c r="L57" i="30"/>
  <c r="G57" i="30"/>
  <c r="O57" i="30"/>
  <c r="F57" i="30"/>
  <c r="I57" i="30"/>
  <c r="Q57" i="30"/>
  <c r="H57" i="30"/>
  <c r="K57" i="30"/>
  <c r="N57" i="30"/>
  <c r="P57" i="30"/>
  <c r="E25" i="30"/>
  <c r="O25" i="30"/>
  <c r="L25" i="30"/>
  <c r="I25" i="30"/>
  <c r="Q25" i="30"/>
  <c r="N25" i="30"/>
  <c r="F25" i="30"/>
  <c r="G25" i="30"/>
  <c r="K25" i="30"/>
  <c r="H25" i="30"/>
  <c r="J25" i="30"/>
  <c r="P25" i="30"/>
  <c r="M25" i="30"/>
  <c r="P336" i="30"/>
  <c r="F336" i="30"/>
  <c r="O336" i="30"/>
  <c r="K336" i="30"/>
  <c r="J336" i="30"/>
  <c r="Q336" i="30"/>
  <c r="H336" i="30"/>
  <c r="N336" i="30"/>
  <c r="L336" i="30"/>
  <c r="G336" i="30"/>
  <c r="M336" i="30"/>
  <c r="E336" i="30"/>
  <c r="I336" i="30"/>
  <c r="P304" i="30"/>
  <c r="F304" i="30"/>
  <c r="O304" i="30"/>
  <c r="K304" i="30"/>
  <c r="J304" i="30"/>
  <c r="Q304" i="30"/>
  <c r="H304" i="30"/>
  <c r="N304" i="30"/>
  <c r="E304" i="30"/>
  <c r="L304" i="30"/>
  <c r="G304" i="30"/>
  <c r="I304" i="30"/>
  <c r="M304" i="30"/>
  <c r="N272" i="30"/>
  <c r="K272" i="30"/>
  <c r="H272" i="30"/>
  <c r="E272" i="30"/>
  <c r="L272" i="30"/>
  <c r="P272" i="30"/>
  <c r="F272" i="30"/>
  <c r="I272" i="30"/>
  <c r="M272" i="30"/>
  <c r="G272" i="30"/>
  <c r="J272" i="30"/>
  <c r="O272" i="30"/>
  <c r="Q272" i="30"/>
  <c r="N240" i="30"/>
  <c r="K240" i="30"/>
  <c r="H240" i="30"/>
  <c r="E240" i="30"/>
  <c r="L240" i="30"/>
  <c r="P240" i="30"/>
  <c r="F240" i="30"/>
  <c r="I240" i="30"/>
  <c r="M240" i="30"/>
  <c r="J240" i="30"/>
  <c r="O240" i="30"/>
  <c r="Q240" i="30"/>
  <c r="G240" i="30"/>
  <c r="M208" i="30"/>
  <c r="N208" i="30"/>
  <c r="G208" i="30"/>
  <c r="Q208" i="30"/>
  <c r="K208" i="30"/>
  <c r="O208" i="30"/>
  <c r="E208" i="30"/>
  <c r="H208" i="30"/>
  <c r="I208" i="30"/>
  <c r="F208" i="30"/>
  <c r="L208" i="30"/>
  <c r="J208" i="30"/>
  <c r="P208" i="30"/>
  <c r="O176" i="30"/>
  <c r="E176" i="30"/>
  <c r="J176" i="30"/>
  <c r="F176" i="30"/>
  <c r="I176" i="30"/>
  <c r="H176" i="30"/>
  <c r="G176" i="30"/>
  <c r="M176" i="30"/>
  <c r="N176" i="30"/>
  <c r="P176" i="30"/>
  <c r="K176" i="30"/>
  <c r="Q176" i="30"/>
  <c r="L176" i="30"/>
  <c r="H126" i="30"/>
  <c r="P126" i="30"/>
  <c r="Q126" i="30"/>
  <c r="J126" i="30"/>
  <c r="E126" i="30"/>
  <c r="G126" i="30"/>
  <c r="I126" i="30"/>
  <c r="L126" i="30"/>
  <c r="N126" i="30"/>
  <c r="F126" i="30"/>
  <c r="M126" i="30"/>
  <c r="O126" i="30"/>
  <c r="K126" i="30"/>
  <c r="I62" i="30"/>
  <c r="Q62" i="30"/>
  <c r="L62" i="30"/>
  <c r="H62" i="30"/>
  <c r="J62" i="30"/>
  <c r="K62" i="30"/>
  <c r="F62" i="30"/>
  <c r="N62" i="30"/>
  <c r="M62" i="30"/>
  <c r="P62" i="30"/>
  <c r="O62" i="30"/>
  <c r="E62" i="30"/>
  <c r="G62" i="30"/>
  <c r="K159" i="30"/>
  <c r="P159" i="30"/>
  <c r="Q159" i="30"/>
  <c r="O159" i="30"/>
  <c r="E159" i="30"/>
  <c r="J159" i="30"/>
  <c r="I159" i="30"/>
  <c r="H159" i="30"/>
  <c r="L159" i="30"/>
  <c r="G159" i="30"/>
  <c r="M159" i="30"/>
  <c r="F159" i="30"/>
  <c r="N159" i="30"/>
  <c r="G127" i="30"/>
  <c r="O127" i="30"/>
  <c r="P127" i="30"/>
  <c r="I127" i="30"/>
  <c r="Q127" i="30"/>
  <c r="J127" i="30"/>
  <c r="H127" i="30"/>
  <c r="E127" i="30"/>
  <c r="L127" i="30"/>
  <c r="F127" i="30"/>
  <c r="N127" i="30"/>
  <c r="K127" i="30"/>
  <c r="M127" i="30"/>
  <c r="J95" i="30"/>
  <c r="E95" i="30"/>
  <c r="M95" i="30"/>
  <c r="N95" i="30"/>
  <c r="H95" i="30"/>
  <c r="L95" i="30"/>
  <c r="G95" i="30"/>
  <c r="O95" i="30"/>
  <c r="F95" i="30"/>
  <c r="Q95" i="30"/>
  <c r="K95" i="30"/>
  <c r="I95" i="30"/>
  <c r="P95" i="30"/>
  <c r="H63" i="30"/>
  <c r="P63" i="30"/>
  <c r="K63" i="30"/>
  <c r="J63" i="30"/>
  <c r="E63" i="30"/>
  <c r="M63" i="30"/>
  <c r="G63" i="30"/>
  <c r="L63" i="30"/>
  <c r="F63" i="30"/>
  <c r="I63" i="30"/>
  <c r="O63" i="30"/>
  <c r="Q63" i="30"/>
  <c r="N63" i="30"/>
  <c r="G31" i="30"/>
  <c r="O31" i="30"/>
  <c r="J31" i="30"/>
  <c r="I31" i="30"/>
  <c r="Q31" i="30"/>
  <c r="L31" i="30"/>
  <c r="F31" i="30"/>
  <c r="K31" i="30"/>
  <c r="P31" i="30"/>
  <c r="E31" i="30"/>
  <c r="H31" i="30"/>
  <c r="N31" i="30"/>
  <c r="M31" i="30"/>
  <c r="Q819" i="30"/>
  <c r="P819" i="30"/>
  <c r="G819" i="30"/>
  <c r="M819" i="30"/>
  <c r="L819" i="30"/>
  <c r="N819" i="30"/>
  <c r="I819" i="30"/>
  <c r="K819" i="30"/>
  <c r="H819" i="30"/>
  <c r="O819" i="30"/>
  <c r="E819" i="30"/>
  <c r="J819" i="30"/>
  <c r="F819" i="30"/>
  <c r="I1402" i="25" l="1"/>
  <c r="I1386" i="25"/>
  <c r="I1370" i="25"/>
  <c r="I1354" i="25"/>
  <c r="I1338" i="25"/>
  <c r="I1322" i="25"/>
  <c r="I1306" i="25"/>
  <c r="I1290" i="25"/>
  <c r="I1274" i="25"/>
  <c r="I1258" i="25"/>
  <c r="I1242" i="25"/>
  <c r="I1226" i="25"/>
  <c r="I1210" i="25"/>
  <c r="I1194" i="25"/>
  <c r="I1178" i="25"/>
  <c r="I1162" i="25"/>
  <c r="I1146" i="25"/>
  <c r="I1130" i="25"/>
  <c r="I1114" i="25"/>
  <c r="I1098" i="25"/>
  <c r="I1082" i="25"/>
  <c r="I1066" i="25"/>
  <c r="I1050" i="25"/>
  <c r="I1034" i="25"/>
  <c r="I1018" i="25"/>
  <c r="I1002" i="25"/>
  <c r="I986" i="25"/>
  <c r="I970" i="25"/>
  <c r="I954" i="25"/>
  <c r="I938" i="25"/>
  <c r="I922" i="25"/>
  <c r="I906" i="25"/>
  <c r="I890" i="25"/>
  <c r="I874" i="25"/>
  <c r="I858" i="25"/>
  <c r="I842" i="25"/>
  <c r="I826" i="25"/>
  <c r="I810" i="25"/>
  <c r="I794" i="25"/>
  <c r="I1401" i="25"/>
  <c r="I1385" i="25"/>
  <c r="I1369" i="25"/>
  <c r="I1353" i="25"/>
  <c r="I1382" i="25"/>
  <c r="I1350" i="25"/>
  <c r="I1318" i="25"/>
  <c r="I1286" i="25"/>
  <c r="I1254" i="25"/>
  <c r="I1222" i="25"/>
  <c r="I1190" i="25"/>
  <c r="I1158" i="25"/>
  <c r="I1126" i="25"/>
  <c r="I1094" i="25"/>
  <c r="I1062" i="25"/>
  <c r="I1030" i="25"/>
  <c r="I998" i="25"/>
  <c r="I966" i="25"/>
  <c r="I934" i="25"/>
  <c r="I902" i="25"/>
  <c r="I870" i="25"/>
  <c r="I838" i="25"/>
  <c r="I806" i="25"/>
  <c r="I1397" i="25"/>
  <c r="I1365" i="25"/>
  <c r="I1341" i="25"/>
  <c r="I1325" i="25"/>
  <c r="I1309" i="25"/>
  <c r="I1293" i="25"/>
  <c r="I1277" i="25"/>
  <c r="I1261" i="25"/>
  <c r="I1245" i="25"/>
  <c r="I1229" i="25"/>
  <c r="I1213" i="25"/>
  <c r="I1197" i="25"/>
  <c r="I1181" i="25"/>
  <c r="I1165" i="25"/>
  <c r="I1149" i="25"/>
  <c r="I1133" i="25"/>
  <c r="I1117" i="25"/>
  <c r="I1101" i="25"/>
  <c r="I1085" i="25"/>
  <c r="I1069" i="25"/>
  <c r="I1053" i="25"/>
  <c r="I1037" i="25"/>
  <c r="I1021" i="25"/>
  <c r="I1005" i="25"/>
  <c r="I989" i="25"/>
  <c r="I973" i="25"/>
  <c r="I957" i="25"/>
  <c r="I941" i="25"/>
  <c r="I925" i="25"/>
  <c r="I909" i="25"/>
  <c r="I893" i="25"/>
  <c r="I877" i="25"/>
  <c r="I861" i="25"/>
  <c r="I845" i="25"/>
  <c r="I829" i="25"/>
  <c r="I813" i="25"/>
  <c r="I797" i="25"/>
  <c r="I781" i="25"/>
  <c r="I765" i="25"/>
  <c r="I749" i="25"/>
  <c r="I733" i="25"/>
  <c r="I717" i="25"/>
  <c r="I701" i="25"/>
  <c r="I685" i="25"/>
  <c r="I669" i="25"/>
  <c r="I653" i="25"/>
  <c r="I637" i="25"/>
  <c r="I621" i="25"/>
  <c r="I605" i="25"/>
  <c r="I589" i="25"/>
  <c r="I573" i="25"/>
  <c r="I557" i="25"/>
  <c r="I541" i="25"/>
  <c r="I525" i="25"/>
  <c r="I509" i="25"/>
  <c r="I493" i="25"/>
  <c r="I477" i="25"/>
  <c r="I461" i="25"/>
  <c r="I445" i="25"/>
  <c r="I429" i="25"/>
  <c r="I413" i="25"/>
  <c r="I397" i="25"/>
  <c r="I1392" i="25"/>
  <c r="I1360" i="25"/>
  <c r="I1328" i="25"/>
  <c r="I1296" i="25"/>
  <c r="I1374" i="25"/>
  <c r="I1310" i="25"/>
  <c r="I1246" i="25"/>
  <c r="I1182" i="25"/>
  <c r="I1118" i="25"/>
  <c r="I1054" i="25"/>
  <c r="I990" i="25"/>
  <c r="I926" i="25"/>
  <c r="I862" i="25"/>
  <c r="I798" i="25"/>
  <c r="I1357" i="25"/>
  <c r="I1321" i="25"/>
  <c r="I1289" i="25"/>
  <c r="I1257" i="25"/>
  <c r="I1225" i="25"/>
  <c r="I1193" i="25"/>
  <c r="I1161" i="25"/>
  <c r="I1129" i="25"/>
  <c r="I1097" i="25"/>
  <c r="I1065" i="25"/>
  <c r="I1033" i="25"/>
  <c r="I1001" i="25"/>
  <c r="I969" i="25"/>
  <c r="I937" i="25"/>
  <c r="I905" i="25"/>
  <c r="I873" i="25"/>
  <c r="I841" i="25"/>
  <c r="I809" i="25"/>
  <c r="I777" i="25"/>
  <c r="I745" i="25"/>
  <c r="I713" i="25"/>
  <c r="I681" i="25"/>
  <c r="I649" i="25"/>
  <c r="I617" i="25"/>
  <c r="I585" i="25"/>
  <c r="I553" i="25"/>
  <c r="I521" i="25"/>
  <c r="I489" i="25"/>
  <c r="I457" i="25"/>
  <c r="I425" i="25"/>
  <c r="I393" i="25"/>
  <c r="I1352" i="25"/>
  <c r="I1288" i="25"/>
  <c r="I1256" i="25"/>
  <c r="I1224" i="25"/>
  <c r="I1192" i="25"/>
  <c r="I1160" i="25"/>
  <c r="I1128" i="25"/>
  <c r="I1096" i="25"/>
  <c r="I1064" i="25"/>
  <c r="I1032" i="25"/>
  <c r="I1000" i="25"/>
  <c r="I968" i="25"/>
  <c r="I936" i="25"/>
  <c r="I904" i="25"/>
  <c r="I872" i="25"/>
  <c r="I840" i="25"/>
  <c r="I1358" i="25"/>
  <c r="I1294" i="25"/>
  <c r="I1230" i="25"/>
  <c r="I1166" i="25"/>
  <c r="I1102" i="25"/>
  <c r="I1038" i="25"/>
  <c r="I910" i="25"/>
  <c r="I1405" i="25"/>
  <c r="I1313" i="25"/>
  <c r="I1249" i="25"/>
  <c r="I1394" i="25"/>
  <c r="I1378" i="25"/>
  <c r="I1362" i="25"/>
  <c r="I1346" i="25"/>
  <c r="I1330" i="25"/>
  <c r="I1314" i="25"/>
  <c r="I1298" i="25"/>
  <c r="I1282" i="25"/>
  <c r="I1266" i="25"/>
  <c r="I1250" i="25"/>
  <c r="I1234" i="25"/>
  <c r="I1218" i="25"/>
  <c r="I1202" i="25"/>
  <c r="I1186" i="25"/>
  <c r="I1170" i="25"/>
  <c r="I1154" i="25"/>
  <c r="I1138" i="25"/>
  <c r="I1122" i="25"/>
  <c r="I1106" i="25"/>
  <c r="I1090" i="25"/>
  <c r="I1074" i="25"/>
  <c r="I1058" i="25"/>
  <c r="I1042" i="25"/>
  <c r="I1026" i="25"/>
  <c r="I1010" i="25"/>
  <c r="I994" i="25"/>
  <c r="I978" i="25"/>
  <c r="I962" i="25"/>
  <c r="I946" i="25"/>
  <c r="I930" i="25"/>
  <c r="I914" i="25"/>
  <c r="I898" i="25"/>
  <c r="I882" i="25"/>
  <c r="I866" i="25"/>
  <c r="I850" i="25"/>
  <c r="I834" i="25"/>
  <c r="I818" i="25"/>
  <c r="I802" i="25"/>
  <c r="I786" i="25"/>
  <c r="I1393" i="25"/>
  <c r="I1377" i="25"/>
  <c r="I1361" i="25"/>
  <c r="I1398" i="25"/>
  <c r="I1366" i="25"/>
  <c r="I1334" i="25"/>
  <c r="I1302" i="25"/>
  <c r="I1270" i="25"/>
  <c r="I1238" i="25"/>
  <c r="I1206" i="25"/>
  <c r="I1174" i="25"/>
  <c r="I1142" i="25"/>
  <c r="I1110" i="25"/>
  <c r="I1078" i="25"/>
  <c r="I1046" i="25"/>
  <c r="I1014" i="25"/>
  <c r="I982" i="25"/>
  <c r="I950" i="25"/>
  <c r="I918" i="25"/>
  <c r="I886" i="25"/>
  <c r="I854" i="25"/>
  <c r="I822" i="25"/>
  <c r="I790" i="25"/>
  <c r="I1381" i="25"/>
  <c r="I1349" i="25"/>
  <c r="I1333" i="25"/>
  <c r="I1317" i="25"/>
  <c r="I1301" i="25"/>
  <c r="I1285" i="25"/>
  <c r="I1269" i="25"/>
  <c r="I1253" i="25"/>
  <c r="I1237" i="25"/>
  <c r="I1221" i="25"/>
  <c r="I1205" i="25"/>
  <c r="I1189" i="25"/>
  <c r="I1173" i="25"/>
  <c r="I1157" i="25"/>
  <c r="I1141" i="25"/>
  <c r="I1125" i="25"/>
  <c r="I1109" i="25"/>
  <c r="I1093" i="25"/>
  <c r="I1077" i="25"/>
  <c r="I1061" i="25"/>
  <c r="I1045" i="25"/>
  <c r="I1029" i="25"/>
  <c r="I1013" i="25"/>
  <c r="I997" i="25"/>
  <c r="I981" i="25"/>
  <c r="I965" i="25"/>
  <c r="I949" i="25"/>
  <c r="I933" i="25"/>
  <c r="I917" i="25"/>
  <c r="I901" i="25"/>
  <c r="I885" i="25"/>
  <c r="I869" i="25"/>
  <c r="I853" i="25"/>
  <c r="I837" i="25"/>
  <c r="I821" i="25"/>
  <c r="I805" i="25"/>
  <c r="I789" i="25"/>
  <c r="I773" i="25"/>
  <c r="I757" i="25"/>
  <c r="I741" i="25"/>
  <c r="I725" i="25"/>
  <c r="I709" i="25"/>
  <c r="I693" i="25"/>
  <c r="I677" i="25"/>
  <c r="I661" i="25"/>
  <c r="I645" i="25"/>
  <c r="I629" i="25"/>
  <c r="I613" i="25"/>
  <c r="I597" i="25"/>
  <c r="I581" i="25"/>
  <c r="I565" i="25"/>
  <c r="I549" i="25"/>
  <c r="I533" i="25"/>
  <c r="I517" i="25"/>
  <c r="I501" i="25"/>
  <c r="I485" i="25"/>
  <c r="I469" i="25"/>
  <c r="I453" i="25"/>
  <c r="I437" i="25"/>
  <c r="I421" i="25"/>
  <c r="I405" i="25"/>
  <c r="I389" i="25"/>
  <c r="I1376" i="25"/>
  <c r="I1344" i="25"/>
  <c r="I1312" i="25"/>
  <c r="I1406" i="25"/>
  <c r="I1342" i="25"/>
  <c r="I1278" i="25"/>
  <c r="I1214" i="25"/>
  <c r="I1150" i="25"/>
  <c r="I1086" i="25"/>
  <c r="I1022" i="25"/>
  <c r="I958" i="25"/>
  <c r="I894" i="25"/>
  <c r="I830" i="25"/>
  <c r="I1389" i="25"/>
  <c r="I1337" i="25"/>
  <c r="I1305" i="25"/>
  <c r="I1273" i="25"/>
  <c r="I1241" i="25"/>
  <c r="I1209" i="25"/>
  <c r="I1177" i="25"/>
  <c r="I1145" i="25"/>
  <c r="I1113" i="25"/>
  <c r="I1081" i="25"/>
  <c r="I1049" i="25"/>
  <c r="I1017" i="25"/>
  <c r="I985" i="25"/>
  <c r="I953" i="25"/>
  <c r="I921" i="25"/>
  <c r="I889" i="25"/>
  <c r="I857" i="25"/>
  <c r="I825" i="25"/>
  <c r="I793" i="25"/>
  <c r="I761" i="25"/>
  <c r="I729" i="25"/>
  <c r="I697" i="25"/>
  <c r="I665" i="25"/>
  <c r="I633" i="25"/>
  <c r="I601" i="25"/>
  <c r="I569" i="25"/>
  <c r="I537" i="25"/>
  <c r="I505" i="25"/>
  <c r="I473" i="25"/>
  <c r="I441" i="25"/>
  <c r="I409" i="25"/>
  <c r="I1384" i="25"/>
  <c r="I1320" i="25"/>
  <c r="I1272" i="25"/>
  <c r="I1240" i="25"/>
  <c r="I1208" i="25"/>
  <c r="I1176" i="25"/>
  <c r="I1144" i="25"/>
  <c r="I1112" i="25"/>
  <c r="I1080" i="25"/>
  <c r="I1048" i="25"/>
  <c r="I1016" i="25"/>
  <c r="I984" i="25"/>
  <c r="I952" i="25"/>
  <c r="I920" i="25"/>
  <c r="I888" i="25"/>
  <c r="I856" i="25"/>
  <c r="I1390" i="25"/>
  <c r="I1326" i="25"/>
  <c r="I1262" i="25"/>
  <c r="I1198" i="25"/>
  <c r="I1134" i="25"/>
  <c r="I1070" i="25"/>
  <c r="I974" i="25"/>
  <c r="I846" i="25"/>
  <c r="I1345" i="25"/>
  <c r="I1281" i="25"/>
  <c r="I1006" i="25"/>
  <c r="I942" i="25"/>
  <c r="I878" i="25"/>
  <c r="I814" i="25"/>
  <c r="I1373" i="25"/>
  <c r="I1329" i="25"/>
  <c r="I1297" i="25"/>
  <c r="I1265" i="25"/>
  <c r="I1233" i="25"/>
  <c r="I1201" i="25"/>
  <c r="I1169" i="25"/>
  <c r="I1137" i="25"/>
  <c r="I1105" i="25"/>
  <c r="I1073" i="25"/>
  <c r="I1041" i="25"/>
  <c r="I1009" i="25"/>
  <c r="I977" i="25"/>
  <c r="I945" i="25"/>
  <c r="I913" i="25"/>
  <c r="I881" i="25"/>
  <c r="I849" i="25"/>
  <c r="I817" i="25"/>
  <c r="I785" i="25"/>
  <c r="I753" i="25"/>
  <c r="I721" i="25"/>
  <c r="I689" i="25"/>
  <c r="I657" i="25"/>
  <c r="I625" i="25"/>
  <c r="I593" i="25"/>
  <c r="I561" i="25"/>
  <c r="I529" i="25"/>
  <c r="I497" i="25"/>
  <c r="I465" i="25"/>
  <c r="I433" i="25"/>
  <c r="I401" i="25"/>
  <c r="I1368" i="25"/>
  <c r="I1304" i="25"/>
  <c r="I1264" i="25"/>
  <c r="I1232" i="25"/>
  <c r="I1200" i="25"/>
  <c r="I1168" i="25"/>
  <c r="I1136" i="25"/>
  <c r="I1104" i="25"/>
  <c r="I1072" i="25"/>
  <c r="I1040" i="25"/>
  <c r="I1008" i="25"/>
  <c r="I976" i="25"/>
  <c r="I944" i="25"/>
  <c r="I912" i="25"/>
  <c r="I880" i="25"/>
  <c r="I848" i="25"/>
  <c r="I816" i="25"/>
  <c r="I784" i="25"/>
  <c r="I763" i="25"/>
  <c r="I742" i="25"/>
  <c r="I720" i="25"/>
  <c r="I699" i="25"/>
  <c r="I678" i="25"/>
  <c r="I656" i="25"/>
  <c r="I635" i="25"/>
  <c r="I614" i="25"/>
  <c r="I592" i="25"/>
  <c r="I571" i="25"/>
  <c r="I550" i="25"/>
  <c r="I528" i="25"/>
  <c r="I507" i="25"/>
  <c r="I486" i="25"/>
  <c r="I464" i="25"/>
  <c r="I443" i="25"/>
  <c r="I422" i="25"/>
  <c r="I400" i="25"/>
  <c r="I381" i="25"/>
  <c r="I365" i="25"/>
  <c r="I349" i="25"/>
  <c r="I333" i="25"/>
  <c r="I317" i="25"/>
  <c r="I301" i="25"/>
  <c r="I285" i="25"/>
  <c r="I269" i="25"/>
  <c r="I253" i="25"/>
  <c r="I237" i="25"/>
  <c r="I221" i="25"/>
  <c r="I205" i="25"/>
  <c r="I189" i="25"/>
  <c r="I173" i="25"/>
  <c r="I157" i="25"/>
  <c r="I141" i="25"/>
  <c r="I125" i="25"/>
  <c r="I109" i="25"/>
  <c r="I93" i="25"/>
  <c r="I77" i="25"/>
  <c r="I61" i="25"/>
  <c r="I45" i="25"/>
  <c r="I29" i="25"/>
  <c r="I13" i="25"/>
  <c r="I1407" i="25"/>
  <c r="I1375" i="25"/>
  <c r="I1343" i="25"/>
  <c r="I1311" i="25"/>
  <c r="I1279" i="25"/>
  <c r="I1247" i="25"/>
  <c r="I1215" i="25"/>
  <c r="I1183" i="25"/>
  <c r="I1151" i="25"/>
  <c r="I1119" i="25"/>
  <c r="I1087" i="25"/>
  <c r="I1055" i="25"/>
  <c r="I1023" i="25"/>
  <c r="I991" i="25"/>
  <c r="I959" i="25"/>
  <c r="I927" i="25"/>
  <c r="I895" i="25"/>
  <c r="I863" i="25"/>
  <c r="I831" i="25"/>
  <c r="I799" i="25"/>
  <c r="I772" i="25"/>
  <c r="I751" i="25"/>
  <c r="I730" i="25"/>
  <c r="I708" i="25"/>
  <c r="I687" i="25"/>
  <c r="I666" i="25"/>
  <c r="I644" i="25"/>
  <c r="I623" i="25"/>
  <c r="I602" i="25"/>
  <c r="I580" i="25"/>
  <c r="I559" i="25"/>
  <c r="I538" i="25"/>
  <c r="I516" i="25"/>
  <c r="I495" i="25"/>
  <c r="I474" i="25"/>
  <c r="I452" i="25"/>
  <c r="I431" i="25"/>
  <c r="I410" i="25"/>
  <c r="I388" i="25"/>
  <c r="I372" i="25"/>
  <c r="I356" i="25"/>
  <c r="I340" i="25"/>
  <c r="I324" i="25"/>
  <c r="I308" i="25"/>
  <c r="I292" i="25"/>
  <c r="I276" i="25"/>
  <c r="I260" i="25"/>
  <c r="I244" i="25"/>
  <c r="I228" i="25"/>
  <c r="I212" i="25"/>
  <c r="I196" i="25"/>
  <c r="I180" i="25"/>
  <c r="I164" i="25"/>
  <c r="I148" i="25"/>
  <c r="I132" i="25"/>
  <c r="I116" i="25"/>
  <c r="I100" i="25"/>
  <c r="I84" i="25"/>
  <c r="I68" i="25"/>
  <c r="I52" i="25"/>
  <c r="I36" i="25"/>
  <c r="I20" i="25"/>
  <c r="I1403" i="25"/>
  <c r="I1371" i="25"/>
  <c r="I1339" i="25"/>
  <c r="I1307" i="25"/>
  <c r="I1275" i="25"/>
  <c r="I1243" i="25"/>
  <c r="I1211" i="25"/>
  <c r="I1179" i="25"/>
  <c r="I792" i="25"/>
  <c r="I747" i="25"/>
  <c r="I704" i="25"/>
  <c r="I662" i="25"/>
  <c r="I619" i="25"/>
  <c r="I576" i="25"/>
  <c r="I534" i="25"/>
  <c r="I491" i="25"/>
  <c r="I448" i="25"/>
  <c r="I406" i="25"/>
  <c r="I337" i="25"/>
  <c r="I273" i="25"/>
  <c r="I209" i="25"/>
  <c r="I145" i="25"/>
  <c r="I1217" i="25"/>
  <c r="I1185" i="25"/>
  <c r="I1153" i="25"/>
  <c r="I1121" i="25"/>
  <c r="I1089" i="25"/>
  <c r="I1057" i="25"/>
  <c r="I1025" i="25"/>
  <c r="I993" i="25"/>
  <c r="I961" i="25"/>
  <c r="I929" i="25"/>
  <c r="I897" i="25"/>
  <c r="I865" i="25"/>
  <c r="I833" i="25"/>
  <c r="I801" i="25"/>
  <c r="I769" i="25"/>
  <c r="I737" i="25"/>
  <c r="I705" i="25"/>
  <c r="I673" i="25"/>
  <c r="I641" i="25"/>
  <c r="I609" i="25"/>
  <c r="I577" i="25"/>
  <c r="I545" i="25"/>
  <c r="I513" i="25"/>
  <c r="I481" i="25"/>
  <c r="I449" i="25"/>
  <c r="I417" i="25"/>
  <c r="I1400" i="25"/>
  <c r="I1336" i="25"/>
  <c r="I1280" i="25"/>
  <c r="I1248" i="25"/>
  <c r="I1216" i="25"/>
  <c r="I1184" i="25"/>
  <c r="I1152" i="25"/>
  <c r="I1120" i="25"/>
  <c r="I1088" i="25"/>
  <c r="I1056" i="25"/>
  <c r="I1024" i="25"/>
  <c r="I992" i="25"/>
  <c r="I960" i="25"/>
  <c r="I928" i="25"/>
  <c r="I896" i="25"/>
  <c r="I864" i="25"/>
  <c r="I832" i="25"/>
  <c r="I800" i="25"/>
  <c r="I774" i="25"/>
  <c r="I752" i="25"/>
  <c r="I731" i="25"/>
  <c r="I710" i="25"/>
  <c r="I688" i="25"/>
  <c r="I667" i="25"/>
  <c r="I646" i="25"/>
  <c r="I624" i="25"/>
  <c r="I603" i="25"/>
  <c r="I582" i="25"/>
  <c r="I560" i="25"/>
  <c r="I539" i="25"/>
  <c r="I518" i="25"/>
  <c r="I496" i="25"/>
  <c r="I475" i="25"/>
  <c r="I454" i="25"/>
  <c r="I432" i="25"/>
  <c r="I411" i="25"/>
  <c r="I390" i="25"/>
  <c r="I373" i="25"/>
  <c r="I357" i="25"/>
  <c r="I341" i="25"/>
  <c r="I325" i="25"/>
  <c r="I309" i="25"/>
  <c r="I293" i="25"/>
  <c r="I277" i="25"/>
  <c r="I261" i="25"/>
  <c r="I245" i="25"/>
  <c r="I229" i="25"/>
  <c r="I213" i="25"/>
  <c r="I197" i="25"/>
  <c r="I181" i="25"/>
  <c r="I165" i="25"/>
  <c r="I149" i="25"/>
  <c r="I133" i="25"/>
  <c r="I117" i="25"/>
  <c r="I101" i="25"/>
  <c r="I85" i="25"/>
  <c r="I69" i="25"/>
  <c r="I53" i="25"/>
  <c r="I37" i="25"/>
  <c r="I21" i="25"/>
  <c r="I3" i="25"/>
  <c r="I1391" i="25"/>
  <c r="I1359" i="25"/>
  <c r="I1327" i="25"/>
  <c r="I1295" i="25"/>
  <c r="I1263" i="25"/>
  <c r="I1231" i="25"/>
  <c r="I1199" i="25"/>
  <c r="I1167" i="25"/>
  <c r="I1135" i="25"/>
  <c r="I1103" i="25"/>
  <c r="I1071" i="25"/>
  <c r="I1039" i="25"/>
  <c r="I1007" i="25"/>
  <c r="I975" i="25"/>
  <c r="I943" i="25"/>
  <c r="I911" i="25"/>
  <c r="I879" i="25"/>
  <c r="I847" i="25"/>
  <c r="I815" i="25"/>
  <c r="I783" i="25"/>
  <c r="I762" i="25"/>
  <c r="I740" i="25"/>
  <c r="I719" i="25"/>
  <c r="I698" i="25"/>
  <c r="I676" i="25"/>
  <c r="I655" i="25"/>
  <c r="I634" i="25"/>
  <c r="I612" i="25"/>
  <c r="I591" i="25"/>
  <c r="I570" i="25"/>
  <c r="I548" i="25"/>
  <c r="I527" i="25"/>
  <c r="I506" i="25"/>
  <c r="I484" i="25"/>
  <c r="I463" i="25"/>
  <c r="I442" i="25"/>
  <c r="I420" i="25"/>
  <c r="I399" i="25"/>
  <c r="I380" i="25"/>
  <c r="I364" i="25"/>
  <c r="I348" i="25"/>
  <c r="I332" i="25"/>
  <c r="I316" i="25"/>
  <c r="I300" i="25"/>
  <c r="I284" i="25"/>
  <c r="I268" i="25"/>
  <c r="I252" i="25"/>
  <c r="I236" i="25"/>
  <c r="I220" i="25"/>
  <c r="I204" i="25"/>
  <c r="I188" i="25"/>
  <c r="I172" i="25"/>
  <c r="I156" i="25"/>
  <c r="I140" i="25"/>
  <c r="I124" i="25"/>
  <c r="I108" i="25"/>
  <c r="I92" i="25"/>
  <c r="I76" i="25"/>
  <c r="I60" i="25"/>
  <c r="I44" i="25"/>
  <c r="I28" i="25"/>
  <c r="I12" i="25"/>
  <c r="I1387" i="25"/>
  <c r="I1355" i="25"/>
  <c r="I1323" i="25"/>
  <c r="I1291" i="25"/>
  <c r="I1259" i="25"/>
  <c r="I1227" i="25"/>
  <c r="I1195" i="25"/>
  <c r="I824" i="25"/>
  <c r="I768" i="25"/>
  <c r="I726" i="25"/>
  <c r="I683" i="25"/>
  <c r="I640" i="25"/>
  <c r="I598" i="25"/>
  <c r="I555" i="25"/>
  <c r="I512" i="25"/>
  <c r="I470" i="25"/>
  <c r="I427" i="25"/>
  <c r="I369" i="25"/>
  <c r="I305" i="25"/>
  <c r="I241" i="25"/>
  <c r="I177" i="25"/>
  <c r="I385" i="25"/>
  <c r="I353" i="25"/>
  <c r="I321" i="25"/>
  <c r="I289" i="25"/>
  <c r="I257" i="25"/>
  <c r="I225" i="25"/>
  <c r="I193" i="25"/>
  <c r="I161" i="25"/>
  <c r="I129" i="25"/>
  <c r="I97" i="25"/>
  <c r="I65" i="25"/>
  <c r="I33" i="25"/>
  <c r="I1383" i="25"/>
  <c r="I1319" i="25"/>
  <c r="I1255" i="25"/>
  <c r="I1191" i="25"/>
  <c r="I1127" i="25"/>
  <c r="I1063" i="25"/>
  <c r="I999" i="25"/>
  <c r="I935" i="25"/>
  <c r="I871" i="25"/>
  <c r="I807" i="25"/>
  <c r="I756" i="25"/>
  <c r="I714" i="25"/>
  <c r="I671" i="25"/>
  <c r="I628" i="25"/>
  <c r="I586" i="25"/>
  <c r="I543" i="25"/>
  <c r="I500" i="25"/>
  <c r="I458" i="25"/>
  <c r="I415" i="25"/>
  <c r="I376" i="25"/>
  <c r="I344" i="25"/>
  <c r="I312" i="25"/>
  <c r="I280" i="25"/>
  <c r="I248" i="25"/>
  <c r="I216" i="25"/>
  <c r="I184" i="25"/>
  <c r="I152" i="25"/>
  <c r="I120" i="25"/>
  <c r="I88" i="25"/>
  <c r="I56" i="25"/>
  <c r="I24" i="25"/>
  <c r="I2" i="25"/>
  <c r="I1347" i="25"/>
  <c r="I1283" i="25"/>
  <c r="I1219" i="25"/>
  <c r="I1163" i="25"/>
  <c r="I1131" i="25"/>
  <c r="I1099" i="25"/>
  <c r="I1067" i="25"/>
  <c r="I1035" i="25"/>
  <c r="I1003" i="25"/>
  <c r="I971" i="25"/>
  <c r="I939" i="25"/>
  <c r="I907" i="25"/>
  <c r="I875" i="25"/>
  <c r="I843" i="25"/>
  <c r="I811" i="25"/>
  <c r="I780" i="25"/>
  <c r="I759" i="25"/>
  <c r="I738" i="25"/>
  <c r="I716" i="25"/>
  <c r="I695" i="25"/>
  <c r="I674" i="25"/>
  <c r="I652" i="25"/>
  <c r="I631" i="25"/>
  <c r="I610" i="25"/>
  <c r="I588" i="25"/>
  <c r="I567" i="25"/>
  <c r="I546" i="25"/>
  <c r="I524" i="25"/>
  <c r="I503" i="25"/>
  <c r="I482" i="25"/>
  <c r="I460" i="25"/>
  <c r="I439" i="25"/>
  <c r="I418" i="25"/>
  <c r="I396" i="25"/>
  <c r="I378" i="25"/>
  <c r="I362" i="25"/>
  <c r="I346" i="25"/>
  <c r="I330" i="25"/>
  <c r="I314" i="25"/>
  <c r="I298" i="25"/>
  <c r="I282" i="25"/>
  <c r="I266" i="25"/>
  <c r="I250" i="25"/>
  <c r="I234" i="25"/>
  <c r="I218" i="25"/>
  <c r="I202" i="25"/>
  <c r="I186" i="25"/>
  <c r="I170" i="25"/>
  <c r="I154" i="25"/>
  <c r="I138" i="25"/>
  <c r="I122" i="25"/>
  <c r="I106" i="25"/>
  <c r="I90" i="25"/>
  <c r="I74" i="25"/>
  <c r="I58" i="25"/>
  <c r="I42" i="25"/>
  <c r="I26" i="25"/>
  <c r="I10" i="25"/>
  <c r="I1396" i="25"/>
  <c r="I1364" i="25"/>
  <c r="I1332" i="25"/>
  <c r="I1300" i="25"/>
  <c r="I1268" i="25"/>
  <c r="I1236" i="25"/>
  <c r="I1204" i="25"/>
  <c r="I1172" i="25"/>
  <c r="I1140" i="25"/>
  <c r="I1108" i="25"/>
  <c r="I1076" i="25"/>
  <c r="I1044" i="25"/>
  <c r="I1012" i="25"/>
  <c r="I980" i="25"/>
  <c r="I948" i="25"/>
  <c r="I916" i="25"/>
  <c r="I884" i="25"/>
  <c r="I852" i="25"/>
  <c r="I820" i="25"/>
  <c r="I788" i="25"/>
  <c r="I766" i="25"/>
  <c r="I744" i="25"/>
  <c r="I723" i="25"/>
  <c r="I702" i="25"/>
  <c r="I680" i="25"/>
  <c r="I659" i="25"/>
  <c r="I638" i="25"/>
  <c r="I616" i="25"/>
  <c r="I595" i="25"/>
  <c r="I574" i="25"/>
  <c r="I552" i="25"/>
  <c r="I531" i="25"/>
  <c r="I510" i="25"/>
  <c r="I488" i="25"/>
  <c r="I467" i="25"/>
  <c r="I446" i="25"/>
  <c r="I424" i="25"/>
  <c r="I403" i="25"/>
  <c r="I383" i="25"/>
  <c r="I367" i="25"/>
  <c r="I351" i="25"/>
  <c r="I335" i="25"/>
  <c r="I319" i="25"/>
  <c r="I303" i="25"/>
  <c r="I287" i="25"/>
  <c r="I271" i="25"/>
  <c r="I255" i="25"/>
  <c r="I239" i="25"/>
  <c r="I223" i="25"/>
  <c r="I207" i="25"/>
  <c r="I191" i="25"/>
  <c r="I175" i="25"/>
  <c r="I159" i="25"/>
  <c r="I143" i="25"/>
  <c r="I127" i="25"/>
  <c r="I111" i="25"/>
  <c r="I95" i="25"/>
  <c r="I79" i="25"/>
  <c r="I63" i="25"/>
  <c r="I47" i="25"/>
  <c r="I31" i="25"/>
  <c r="I15" i="25"/>
  <c r="I107" i="25"/>
  <c r="I67" i="25"/>
  <c r="I35" i="25"/>
  <c r="I11" i="25"/>
  <c r="I779" i="25"/>
  <c r="I715" i="25"/>
  <c r="I113" i="25"/>
  <c r="I81" i="25"/>
  <c r="I49" i="25"/>
  <c r="I17" i="25"/>
  <c r="I1351" i="25"/>
  <c r="I1287" i="25"/>
  <c r="I1223" i="25"/>
  <c r="I1159" i="25"/>
  <c r="I1095" i="25"/>
  <c r="I1031" i="25"/>
  <c r="I967" i="25"/>
  <c r="I903" i="25"/>
  <c r="I839" i="25"/>
  <c r="I778" i="25"/>
  <c r="I735" i="25"/>
  <c r="I692" i="25"/>
  <c r="I650" i="25"/>
  <c r="I607" i="25"/>
  <c r="I564" i="25"/>
  <c r="I522" i="25"/>
  <c r="I479" i="25"/>
  <c r="I436" i="25"/>
  <c r="I394" i="25"/>
  <c r="I360" i="25"/>
  <c r="I328" i="25"/>
  <c r="I296" i="25"/>
  <c r="I264" i="25"/>
  <c r="I232" i="25"/>
  <c r="I200" i="25"/>
  <c r="I168" i="25"/>
  <c r="I136" i="25"/>
  <c r="I104" i="25"/>
  <c r="I72" i="25"/>
  <c r="I40" i="25"/>
  <c r="I8" i="25"/>
  <c r="I1379" i="25"/>
  <c r="I1315" i="25"/>
  <c r="I1251" i="25"/>
  <c r="I1187" i="25"/>
  <c r="I1147" i="25"/>
  <c r="I1115" i="25"/>
  <c r="I1083" i="25"/>
  <c r="I1051" i="25"/>
  <c r="I1019" i="25"/>
  <c r="I987" i="25"/>
  <c r="I955" i="25"/>
  <c r="I923" i="25"/>
  <c r="I891" i="25"/>
  <c r="I859" i="25"/>
  <c r="I827" i="25"/>
  <c r="I795" i="25"/>
  <c r="I770" i="25"/>
  <c r="I748" i="25"/>
  <c r="I727" i="25"/>
  <c r="I706" i="25"/>
  <c r="I684" i="25"/>
  <c r="I663" i="25"/>
  <c r="I642" i="25"/>
  <c r="I620" i="25"/>
  <c r="I599" i="25"/>
  <c r="I578" i="25"/>
  <c r="I556" i="25"/>
  <c r="I535" i="25"/>
  <c r="I514" i="25"/>
  <c r="I492" i="25"/>
  <c r="I471" i="25"/>
  <c r="I450" i="25"/>
  <c r="I428" i="25"/>
  <c r="I407" i="25"/>
  <c r="I386" i="25"/>
  <c r="I370" i="25"/>
  <c r="I354" i="25"/>
  <c r="I338" i="25"/>
  <c r="I322" i="25"/>
  <c r="I306" i="25"/>
  <c r="I290" i="25"/>
  <c r="I274" i="25"/>
  <c r="I258" i="25"/>
  <c r="I242" i="25"/>
  <c r="I226" i="25"/>
  <c r="I210" i="25"/>
  <c r="I194" i="25"/>
  <c r="I178" i="25"/>
  <c r="I162" i="25"/>
  <c r="I146" i="25"/>
  <c r="I130" i="25"/>
  <c r="I114" i="25"/>
  <c r="I98" i="25"/>
  <c r="I82" i="25"/>
  <c r="I66" i="25"/>
  <c r="I50" i="25"/>
  <c r="I34" i="25"/>
  <c r="I18" i="25"/>
  <c r="I4" i="25"/>
  <c r="I1380" i="25"/>
  <c r="I1348" i="25"/>
  <c r="I1316" i="25"/>
  <c r="I1284" i="25"/>
  <c r="I1252" i="25"/>
  <c r="I1220" i="25"/>
  <c r="I1188" i="25"/>
  <c r="I1156" i="25"/>
  <c r="I1124" i="25"/>
  <c r="I1092" i="25"/>
  <c r="I1060" i="25"/>
  <c r="I1028" i="25"/>
  <c r="I996" i="25"/>
  <c r="I964" i="25"/>
  <c r="I932" i="25"/>
  <c r="I900" i="25"/>
  <c r="I868" i="25"/>
  <c r="I836" i="25"/>
  <c r="I804" i="25"/>
  <c r="I776" i="25"/>
  <c r="I755" i="25"/>
  <c r="I734" i="25"/>
  <c r="I712" i="25"/>
  <c r="I691" i="25"/>
  <c r="I670" i="25"/>
  <c r="I648" i="25"/>
  <c r="I627" i="25"/>
  <c r="I606" i="25"/>
  <c r="I584" i="25"/>
  <c r="I563" i="25"/>
  <c r="I542" i="25"/>
  <c r="I520" i="25"/>
  <c r="I499" i="25"/>
  <c r="I478" i="25"/>
  <c r="I456" i="25"/>
  <c r="I435" i="25"/>
  <c r="I414" i="25"/>
  <c r="I392" i="25"/>
  <c r="I375" i="25"/>
  <c r="I359" i="25"/>
  <c r="I343" i="25"/>
  <c r="I327" i="25"/>
  <c r="I311" i="25"/>
  <c r="I295" i="25"/>
  <c r="I279" i="25"/>
  <c r="I263" i="25"/>
  <c r="I247" i="25"/>
  <c r="I231" i="25"/>
  <c r="I215" i="25"/>
  <c r="I199" i="25"/>
  <c r="I183" i="25"/>
  <c r="I167" i="25"/>
  <c r="I151" i="25"/>
  <c r="I135" i="25"/>
  <c r="I119" i="25"/>
  <c r="I103" i="25"/>
  <c r="I87" i="25"/>
  <c r="I71" i="25"/>
  <c r="I55" i="25"/>
  <c r="I39" i="25"/>
  <c r="I23" i="25"/>
  <c r="I7" i="25"/>
  <c r="I91" i="25"/>
  <c r="I51" i="25"/>
  <c r="I19" i="25"/>
  <c r="I808" i="25"/>
  <c r="I758" i="25"/>
  <c r="I736" i="25"/>
  <c r="I694" i="25"/>
  <c r="I651" i="25"/>
  <c r="I608" i="25"/>
  <c r="I566" i="25"/>
  <c r="I523" i="25"/>
  <c r="I480" i="25"/>
  <c r="I438" i="25"/>
  <c r="I395" i="25"/>
  <c r="I361" i="25"/>
  <c r="I329" i="25"/>
  <c r="I297" i="25"/>
  <c r="I265" i="25"/>
  <c r="I233" i="25"/>
  <c r="I201" i="25"/>
  <c r="I169" i="25"/>
  <c r="I137" i="25"/>
  <c r="I105" i="25"/>
  <c r="I73" i="25"/>
  <c r="I41" i="25"/>
  <c r="I9" i="25"/>
  <c r="I1367" i="25"/>
  <c r="I1303" i="25"/>
  <c r="I1239" i="25"/>
  <c r="I1175" i="25"/>
  <c r="I1111" i="25"/>
  <c r="I1047" i="25"/>
  <c r="I983" i="25"/>
  <c r="I919" i="25"/>
  <c r="I855" i="25"/>
  <c r="I791" i="25"/>
  <c r="I746" i="25"/>
  <c r="I703" i="25"/>
  <c r="I660" i="25"/>
  <c r="I618" i="25"/>
  <c r="I575" i="25"/>
  <c r="I532" i="25"/>
  <c r="I490" i="25"/>
  <c r="I447" i="25"/>
  <c r="I404" i="25"/>
  <c r="I368" i="25"/>
  <c r="I336" i="25"/>
  <c r="I304" i="25"/>
  <c r="I272" i="25"/>
  <c r="I240" i="25"/>
  <c r="I208" i="25"/>
  <c r="I176" i="25"/>
  <c r="I144" i="25"/>
  <c r="I112" i="25"/>
  <c r="I80" i="25"/>
  <c r="I48" i="25"/>
  <c r="I16" i="25"/>
  <c r="I1363" i="25"/>
  <c r="I1299" i="25"/>
  <c r="I1235" i="25"/>
  <c r="I1171" i="25"/>
  <c r="I1139" i="25"/>
  <c r="I1107" i="25"/>
  <c r="I1075" i="25"/>
  <c r="I1043" i="25"/>
  <c r="I1011" i="25"/>
  <c r="I979" i="25"/>
  <c r="I947" i="25"/>
  <c r="I915" i="25"/>
  <c r="I883" i="25"/>
  <c r="I851" i="25"/>
  <c r="I819" i="25"/>
  <c r="I787" i="25"/>
  <c r="I764" i="25"/>
  <c r="I743" i="25"/>
  <c r="I722" i="25"/>
  <c r="I700" i="25"/>
  <c r="I679" i="25"/>
  <c r="I658" i="25"/>
  <c r="I636" i="25"/>
  <c r="I615" i="25"/>
  <c r="I594" i="25"/>
  <c r="I572" i="25"/>
  <c r="I551" i="25"/>
  <c r="I530" i="25"/>
  <c r="I508" i="25"/>
  <c r="I487" i="25"/>
  <c r="I466" i="25"/>
  <c r="I444" i="25"/>
  <c r="I423" i="25"/>
  <c r="I391" i="25"/>
  <c r="I358" i="25"/>
  <c r="I672" i="25"/>
  <c r="I630" i="25"/>
  <c r="I587" i="25"/>
  <c r="I544" i="25"/>
  <c r="I502" i="25"/>
  <c r="I459" i="25"/>
  <c r="I416" i="25"/>
  <c r="I377" i="25"/>
  <c r="I345" i="25"/>
  <c r="I313" i="25"/>
  <c r="I281" i="25"/>
  <c r="I249" i="25"/>
  <c r="I217" i="25"/>
  <c r="I185" i="25"/>
  <c r="I153" i="25"/>
  <c r="I121" i="25"/>
  <c r="I89" i="25"/>
  <c r="I57" i="25"/>
  <c r="I25" i="25"/>
  <c r="I1399" i="25"/>
  <c r="I1335" i="25"/>
  <c r="I1271" i="25"/>
  <c r="I1207" i="25"/>
  <c r="I1143" i="25"/>
  <c r="I1079" i="25"/>
  <c r="I1015" i="25"/>
  <c r="I951" i="25"/>
  <c r="I887" i="25"/>
  <c r="I823" i="25"/>
  <c r="I767" i="25"/>
  <c r="I724" i="25"/>
  <c r="I682" i="25"/>
  <c r="I639" i="25"/>
  <c r="I596" i="25"/>
  <c r="I554" i="25"/>
  <c r="I511" i="25"/>
  <c r="I468" i="25"/>
  <c r="I426" i="25"/>
  <c r="I384" i="25"/>
  <c r="I352" i="25"/>
  <c r="I320" i="25"/>
  <c r="I288" i="25"/>
  <c r="I256" i="25"/>
  <c r="I224" i="25"/>
  <c r="I192" i="25"/>
  <c r="I160" i="25"/>
  <c r="I128" i="25"/>
  <c r="I96" i="25"/>
  <c r="I64" i="25"/>
  <c r="I32" i="25"/>
  <c r="I1395" i="25"/>
  <c r="I1331" i="25"/>
  <c r="I1267" i="25"/>
  <c r="I1203" i="25"/>
  <c r="I1155" i="25"/>
  <c r="I1123" i="25"/>
  <c r="I1091" i="25"/>
  <c r="I1059" i="25"/>
  <c r="I1027" i="25"/>
  <c r="I995" i="25"/>
  <c r="I963" i="25"/>
  <c r="I931" i="25"/>
  <c r="I899" i="25"/>
  <c r="I867" i="25"/>
  <c r="I835" i="25"/>
  <c r="I803" i="25"/>
  <c r="I775" i="25"/>
  <c r="I754" i="25"/>
  <c r="I732" i="25"/>
  <c r="I711" i="25"/>
  <c r="I690" i="25"/>
  <c r="I668" i="25"/>
  <c r="I647" i="25"/>
  <c r="I626" i="25"/>
  <c r="I604" i="25"/>
  <c r="I583" i="25"/>
  <c r="I562" i="25"/>
  <c r="I540" i="25"/>
  <c r="I519" i="25"/>
  <c r="I498" i="25"/>
  <c r="I476" i="25"/>
  <c r="I455" i="25"/>
  <c r="I434" i="25"/>
  <c r="I412" i="25"/>
  <c r="I374" i="25"/>
  <c r="I402" i="25"/>
  <c r="I382" i="25"/>
  <c r="I366" i="25"/>
  <c r="I350" i="25"/>
  <c r="I334" i="25"/>
  <c r="I318" i="25"/>
  <c r="I302" i="25"/>
  <c r="I286" i="25"/>
  <c r="I270" i="25"/>
  <c r="I254" i="25"/>
  <c r="I238" i="25"/>
  <c r="I222" i="25"/>
  <c r="I206" i="25"/>
  <c r="I190" i="25"/>
  <c r="I174" i="25"/>
  <c r="I158" i="25"/>
  <c r="I142" i="25"/>
  <c r="I126" i="25"/>
  <c r="I110" i="25"/>
  <c r="I94" i="25"/>
  <c r="I78" i="25"/>
  <c r="I62" i="25"/>
  <c r="I46" i="25"/>
  <c r="I30" i="25"/>
  <c r="I14" i="25"/>
  <c r="I1404" i="25"/>
  <c r="I1372" i="25"/>
  <c r="I1340" i="25"/>
  <c r="I1308" i="25"/>
  <c r="I1276" i="25"/>
  <c r="I1244" i="25"/>
  <c r="I1212" i="25"/>
  <c r="I1180" i="25"/>
  <c r="I1148" i="25"/>
  <c r="I1116" i="25"/>
  <c r="I1084" i="25"/>
  <c r="I1052" i="25"/>
  <c r="I1020" i="25"/>
  <c r="I988" i="25"/>
  <c r="I956" i="25"/>
  <c r="I924" i="25"/>
  <c r="I892" i="25"/>
  <c r="I860" i="25"/>
  <c r="I828" i="25"/>
  <c r="I796" i="25"/>
  <c r="I771" i="25"/>
  <c r="I750" i="25"/>
  <c r="I728" i="25"/>
  <c r="I707" i="25"/>
  <c r="I686" i="25"/>
  <c r="I664" i="25"/>
  <c r="I643" i="25"/>
  <c r="I622" i="25"/>
  <c r="I600" i="25"/>
  <c r="I579" i="25"/>
  <c r="I558" i="25"/>
  <c r="I536" i="25"/>
  <c r="I515" i="25"/>
  <c r="I494" i="25"/>
  <c r="I472" i="25"/>
  <c r="I451" i="25"/>
  <c r="I430" i="25"/>
  <c r="I408" i="25"/>
  <c r="I387" i="25"/>
  <c r="I371" i="25"/>
  <c r="I355" i="25"/>
  <c r="I339" i="25"/>
  <c r="I323" i="25"/>
  <c r="I307" i="25"/>
  <c r="I291" i="25"/>
  <c r="I275" i="25"/>
  <c r="I259" i="25"/>
  <c r="I243" i="25"/>
  <c r="I227" i="25"/>
  <c r="I211" i="25"/>
  <c r="I195" i="25"/>
  <c r="I179" i="25"/>
  <c r="I163" i="25"/>
  <c r="I147" i="25"/>
  <c r="I131" i="25"/>
  <c r="I115" i="25"/>
  <c r="I83" i="25"/>
  <c r="I59" i="25"/>
  <c r="I27" i="25"/>
  <c r="I5" i="25"/>
  <c r="I342" i="25"/>
  <c r="I326" i="25"/>
  <c r="I310" i="25"/>
  <c r="I294" i="25"/>
  <c r="I278" i="25"/>
  <c r="I262" i="25"/>
  <c r="I246" i="25"/>
  <c r="I230" i="25"/>
  <c r="I214" i="25"/>
  <c r="I198" i="25"/>
  <c r="I182" i="25"/>
  <c r="I166" i="25"/>
  <c r="I150" i="25"/>
  <c r="I134" i="25"/>
  <c r="I118" i="25"/>
  <c r="I102" i="25"/>
  <c r="I86" i="25"/>
  <c r="I70" i="25"/>
  <c r="I54" i="25"/>
  <c r="I38" i="25"/>
  <c r="I22" i="25"/>
  <c r="I6" i="25"/>
  <c r="I1388" i="25"/>
  <c r="I1356" i="25"/>
  <c r="I1324" i="25"/>
  <c r="I1292" i="25"/>
  <c r="I1260" i="25"/>
  <c r="I1228" i="25"/>
  <c r="I1196" i="25"/>
  <c r="I1164" i="25"/>
  <c r="I1132" i="25"/>
  <c r="I1100" i="25"/>
  <c r="I1068" i="25"/>
  <c r="I1036" i="25"/>
  <c r="I1004" i="25"/>
  <c r="I972" i="25"/>
  <c r="I940" i="25"/>
  <c r="I908" i="25"/>
  <c r="I876" i="25"/>
  <c r="I844" i="25"/>
  <c r="I812" i="25"/>
  <c r="I782" i="25"/>
  <c r="I760" i="25"/>
  <c r="I739" i="25"/>
  <c r="I718" i="25"/>
  <c r="I696" i="25"/>
  <c r="I675" i="25"/>
  <c r="I654" i="25"/>
  <c r="I632" i="25"/>
  <c r="I611" i="25"/>
  <c r="I590" i="25"/>
  <c r="I568" i="25"/>
  <c r="I547" i="25"/>
  <c r="I526" i="25"/>
  <c r="I504" i="25"/>
  <c r="I483" i="25"/>
  <c r="I462" i="25"/>
  <c r="I440" i="25"/>
  <c r="I419" i="25"/>
  <c r="I398" i="25"/>
  <c r="I379" i="25"/>
  <c r="I363" i="25"/>
  <c r="I347" i="25"/>
  <c r="I331" i="25"/>
  <c r="I315" i="25"/>
  <c r="I299" i="25"/>
  <c r="I283" i="25"/>
  <c r="I267" i="25"/>
  <c r="I251" i="25"/>
  <c r="I235" i="25"/>
  <c r="I219" i="25"/>
  <c r="I203" i="25"/>
  <c r="I187" i="25"/>
  <c r="I171" i="25"/>
  <c r="I155" i="25"/>
  <c r="I139" i="25"/>
  <c r="I123" i="25"/>
  <c r="I99" i="25"/>
  <c r="I75" i="25"/>
  <c r="I43"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Wahyu Dewo</author>
  </authors>
  <commentList>
    <comment ref="F1" authorId="0" shapeId="0" xr:uid="{00000000-0006-0000-0700-000001000000}">
      <text>
        <r>
          <rPr>
            <b/>
            <sz val="9"/>
            <color indexed="81"/>
            <rFont val="Tahoma"/>
            <family val="2"/>
          </rPr>
          <t>Wahyu Dewo:</t>
        </r>
        <r>
          <rPr>
            <sz val="9"/>
            <color indexed="81"/>
            <rFont val="Tahoma"/>
            <family val="2"/>
          </rPr>
          <t xml:space="preserve">
Digunakan untuk AutoFilter kandidat dari incumbent dengan grade selain "Contract".</t>
        </r>
      </text>
    </comment>
    <comment ref="G1" authorId="0" shapeId="0" xr:uid="{00000000-0006-0000-0700-000002000000}">
      <text>
        <r>
          <rPr>
            <b/>
            <sz val="9"/>
            <color indexed="81"/>
            <rFont val="Tahoma"/>
            <family val="2"/>
          </rPr>
          <t>Wahyu Dewo:</t>
        </r>
        <r>
          <rPr>
            <sz val="9"/>
            <color indexed="81"/>
            <rFont val="Tahoma"/>
            <family val="2"/>
          </rPr>
          <t xml:space="preserve">
Digunakan untuk AutoFilter kandidat dari incumbent dengan grade "kosong" atau grade "Contract". Program akan mem-filter kandidat yang memiliki grade di atas angka yang ditentukan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Catherine T. Septiyuanza</author>
  </authors>
  <commentList>
    <comment ref="B59" authorId="0" shapeId="0" xr:uid="{00000000-0006-0000-0900-000001000000}">
      <text>
        <r>
          <rPr>
            <b/>
            <sz val="9"/>
            <color indexed="81"/>
            <rFont val="Tahoma"/>
            <family val="2"/>
          </rPr>
          <t>revisi sesuai akte lahir (by comben)</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odcFile="C:\Users\wahyu\Documents\My Data Sources\Query - Data_Base.odc" name="Query - Data_Base" description="Connection to the 'Data_Base' query in the workbook." type="100" refreshedVersion="7" minRefreshableVersion="5">
    <extLst>
      <ext xmlns:x15="http://schemas.microsoft.com/office/spreadsheetml/2010/11/main" uri="{DE250136-89BD-433C-8126-D09CA5730AF9}">
        <x15:connection id="1441c0f3-aaec-472e-8939-fce31933e9a6">
          <x15:oledbPr connection="Provider=Microsoft.Mashup.OleDb.1;Data Source=$Workbook$;Location=Data_Base;Extended Properties=&quot;&quot;">
            <x15:dbTables>
              <x15:dbTable name="Data_Base"/>
            </x15:dbTables>
          </x15:oledbPr>
        </x15:connection>
      </ext>
    </extLst>
  </connection>
  <connection id="2" xr16:uid="{00000000-0015-0000-FFFF-FFFF02000000}" name="Query - Data_Base_2" description="Connection to the 'Data_Base_2' query in the workbook." type="100" refreshedVersion="7" minRefreshableVersion="5">
    <extLst>
      <ext xmlns:x15="http://schemas.microsoft.com/office/spreadsheetml/2010/11/main" uri="{DE250136-89BD-433C-8126-D09CA5730AF9}">
        <x15:connection id="8ddf248a-e83b-4f8c-8099-d240491a9245">
          <x15:oledbPr connection="Provider=Microsoft.Mashup.OleDb.1;Data Source=$Workbook$;Location=Data_Base_2;Extended Properties=&quot;&quot;">
            <x15:dbTables>
              <x15:dbTable name="Data_Base_2"/>
            </x15:dbTables>
          </x15:oledbPr>
        </x15:connection>
      </ext>
    </extLst>
  </connection>
  <connection id="3" xr16:uid="{00000000-0015-0000-FFFF-FFFF06000000}" name="Query - HRIS_2" description="Connection to the 'HRIS_2' query in the workbook." type="100" refreshedVersion="7" minRefreshableVersion="5">
    <extLst>
      <ext xmlns:x15="http://schemas.microsoft.com/office/spreadsheetml/2010/11/main" uri="{DE250136-89BD-433C-8126-D09CA5730AF9}">
        <x15:connection id="8cfb14d8-16de-405f-a67b-c8a988b5611a">
          <x15:oledbPr connection="Provider=Microsoft.Mashup.OleDb.1;Data Source=$Workbook$;Location=HRIS_2;Extended Properties=&quot;&quot;">
            <x15:dbTables>
              <x15:dbTable name="HRIS_2"/>
            </x15:dbTables>
          </x15:oledbPr>
        </x15:connection>
      </ext>
    </extLst>
  </connection>
  <connection id="4" xr16:uid="{00000000-0015-0000-FFFF-FFFF08000000}" keepAlive="1" name="Query - Kandidat" description="Connection to the 'Kandidat' query in the workbook." type="5" refreshedVersion="8" background="1" saveData="1">
    <dbPr connection="Provider=Microsoft.Mashup.OleDb.1;Data Source=$Workbook$;Location=Kandidat;Extended Properties=&quot;&quot;" command="SELECT * FROM [Kandidat]"/>
  </connection>
  <connection id="5" xr16:uid="{00000000-0015-0000-FFFF-FFFF09000000}" keepAlive="1" name="Query - Worksheet" description="Connection to the 'Worksheet' query in the workbook." type="5" refreshedVersion="7" background="1" saveData="1">
    <dbPr connection="Provider=Microsoft.Mashup.OleDb.1;Data Source=$Workbook$;Location=Worksheet;Extended Properties=&quot;&quot;" command="SELECT * FROM [Worksheet]"/>
  </connection>
  <connection id="6" xr16:uid="{88F6F796-DA14-42DC-87F8-C4378F37663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3591CEA7-B2FE-4BBD-A1D9-4AC38F5FCF03}" name="WorksheetConnection_Database PD (2022) + Roll Out (2022-2024) - Terbaru.xlsm!Roll_Out" type="102" refreshedVersion="8" minRefreshableVersion="5">
    <extLst>
      <ext xmlns:x15="http://schemas.microsoft.com/office/spreadsheetml/2010/11/main" uri="{DE250136-89BD-433C-8126-D09CA5730AF9}">
        <x15:connection id="Roll_Out" autoDelete="1">
          <x15:rangePr sourceName="_xlcn.WorksheetConnection_DatabasePD2022RollOut20222024Terbaru.xlsmRoll_Out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<sst xmlns="http://schemas.openxmlformats.org/spreadsheetml/2006/main" count="33467" uniqueCount="5840">
  <si>
    <t xml:space="preserve"> </t>
  </si>
  <si>
    <t>Function</t>
  </si>
  <si>
    <t>Area Eng A</t>
  </si>
  <si>
    <t>LSIP - Turangie Palm Oil Mill</t>
  </si>
  <si>
    <t>Administration</t>
  </si>
  <si>
    <t>Operation Administration</t>
  </si>
  <si>
    <t>Engineering</t>
  </si>
  <si>
    <t>Shift Engineer</t>
  </si>
  <si>
    <t>LSIP - Begerpang Palm Oil Mill</t>
  </si>
  <si>
    <t>LSIP - Dolok Palm Oil Mill</t>
  </si>
  <si>
    <t>Area Manager Engineering</t>
  </si>
  <si>
    <t>Area Eng B</t>
  </si>
  <si>
    <t>LSIP - Terawas Indah Palm Oil Mill</t>
  </si>
  <si>
    <t>Maintenance Engineer</t>
  </si>
  <si>
    <t>LSIP - Sei Lakitan Palm Oil Mill</t>
  </si>
  <si>
    <t>LSIP - Gunung Bais Palm Oil Mill</t>
  </si>
  <si>
    <t>Area Eng C</t>
  </si>
  <si>
    <t>Bulking Station Staff</t>
  </si>
  <si>
    <t>LSIP - Pahu Makmur Palm Oil Mill</t>
  </si>
  <si>
    <t>Area Eng D</t>
  </si>
  <si>
    <t>LSIP - Tirta Agung Palm Oil Mill</t>
  </si>
  <si>
    <t>LSIP - Kencana Sari Palm Oil Mill</t>
  </si>
  <si>
    <t>Area Eng E</t>
  </si>
  <si>
    <t>LSIP - Gunung Malayu Palm Oil Mill</t>
  </si>
  <si>
    <t>LSIP - Sei Rumbiya Rubber Factory</t>
  </si>
  <si>
    <t>AreaAgro BinginTeluk</t>
  </si>
  <si>
    <t>LSIP - Sei Kepayang Estate</t>
  </si>
  <si>
    <t>Agronomy</t>
  </si>
  <si>
    <t>Field Assistant</t>
  </si>
  <si>
    <t>Transport</t>
  </si>
  <si>
    <t>Traksi Assistant</t>
  </si>
  <si>
    <t>LSIP - Bukit Hijau Estate</t>
  </si>
  <si>
    <t>Head Assistant</t>
  </si>
  <si>
    <t>LSIP - Belani Elok Estate</t>
  </si>
  <si>
    <t>AreaAgro Cengal</t>
  </si>
  <si>
    <t>LSIP - Kubu Pakaran Estate</t>
  </si>
  <si>
    <t>LSIP - Tulung Gelam Estate</t>
  </si>
  <si>
    <t>Area Manager Agronomy</t>
  </si>
  <si>
    <t>Estate Manager</t>
  </si>
  <si>
    <t>LSIP - Balombessie Estate</t>
  </si>
  <si>
    <t>PL - Pasir Luhur Estate</t>
  </si>
  <si>
    <t>AreaAgro Kalimantan</t>
  </si>
  <si>
    <t>LSIP - Pahu Makmur Estate</t>
  </si>
  <si>
    <t>LSIP - Kedang Makmur Estate</t>
  </si>
  <si>
    <t>LSIP - Jelau Makmur Estate</t>
  </si>
  <si>
    <t>LSIP - Tanjung Makmur Estate</t>
  </si>
  <si>
    <t>AreaAgro LimaPuluh</t>
  </si>
  <si>
    <t>LSIP - Bah Lias Estate</t>
  </si>
  <si>
    <t>LSIP - Dolok Estate</t>
  </si>
  <si>
    <t>LSIP - Sibulan Estate</t>
  </si>
  <si>
    <t>LSIP - Gunung Malayu Estate</t>
  </si>
  <si>
    <t>LSIP - Sei Rumbiya Estate</t>
  </si>
  <si>
    <t>AreaAgro MuaraRupit</t>
  </si>
  <si>
    <t>LSIP - Sei Lakitan Estate</t>
  </si>
  <si>
    <t>LSIP - Riam Indah Estate</t>
  </si>
  <si>
    <t>Team Improvement</t>
  </si>
  <si>
    <t>LSIP - Gunung Bais Estate</t>
  </si>
  <si>
    <t>LSIP - Mentari Kulim Estate</t>
  </si>
  <si>
    <t>AreaAgro Muba</t>
  </si>
  <si>
    <t>LSIP - Tirta Agung Estate</t>
  </si>
  <si>
    <t>LSIP - Suka Damai Estate</t>
  </si>
  <si>
    <t>AreaAgro Plasma</t>
  </si>
  <si>
    <t>LSIP - Pelita Jaya Region</t>
  </si>
  <si>
    <t>LSIP - Marga Sido Region</t>
  </si>
  <si>
    <t>LSIP - Dwi Makmur Region</t>
  </si>
  <si>
    <t>LSIP - Arta Kencana Region</t>
  </si>
  <si>
    <t>LSIP - Ekasari Region</t>
  </si>
  <si>
    <t>AreaAgro Serdang</t>
  </si>
  <si>
    <t>LSIP - Turangie Estate</t>
  </si>
  <si>
    <t>LSIP - Pulo Rambong Estate</t>
  </si>
  <si>
    <t>LSIP - Bungara Estate</t>
  </si>
  <si>
    <t>LSIP - Begerpang Estate</t>
  </si>
  <si>
    <t>LSIP - Rambong Sialang Estate</t>
  </si>
  <si>
    <t>Jade Project</t>
  </si>
  <si>
    <t>LSIP - Bangun Harjo Estate</t>
  </si>
  <si>
    <t>Project Manager</t>
  </si>
  <si>
    <t>LSIP - Suka Bangun Estate</t>
  </si>
  <si>
    <t>Processing</t>
  </si>
  <si>
    <t>LSIP - QCTL</t>
  </si>
  <si>
    <t>Done</t>
  </si>
  <si>
    <t>Trainee</t>
  </si>
  <si>
    <t>LSIP - Belani Elok Palm Oil Mill</t>
  </si>
  <si>
    <t>LSIP - Palangisang Rubber Factory</t>
  </si>
  <si>
    <t>LSIP - Cengal Rubber Factory</t>
  </si>
  <si>
    <t>LSIP - Ketapat Bening Estate</t>
  </si>
  <si>
    <t>LSIP - Batu Cemerlang Estate</t>
  </si>
  <si>
    <t>LSIP - Bebah Permata Estate</t>
  </si>
  <si>
    <t>LSIP - Kertasarie Estate</t>
  </si>
  <si>
    <t>LSIP - Treblasala Estate</t>
  </si>
  <si>
    <t>LSIP - Pungkol Estate</t>
  </si>
  <si>
    <t>LSIP - Arta Kencana Estate</t>
  </si>
  <si>
    <t>LSIP - Kencana Sari Estate</t>
  </si>
  <si>
    <t>LSIP - Bah Bulian Estate</t>
  </si>
  <si>
    <t>LSIP - Sei Gemang Estate</t>
  </si>
  <si>
    <t>SAS - Kelingi Lestari Estate</t>
  </si>
  <si>
    <t>LSIP - Budi Tirta Estate</t>
  </si>
  <si>
    <t>LSIP - Muara Kelingi Region</t>
  </si>
  <si>
    <t>LSIP - Air Bening Region</t>
  </si>
  <si>
    <t>LSIP - Sei Merah Estate</t>
  </si>
  <si>
    <t>TMP - Sei Punjung Estate</t>
  </si>
  <si>
    <t>Vacant</t>
  </si>
  <si>
    <t>Total</t>
  </si>
  <si>
    <t>Last Transfer</t>
  </si>
  <si>
    <t>Grade</t>
  </si>
  <si>
    <t>-</t>
  </si>
  <si>
    <t>9</t>
  </si>
  <si>
    <t>5</t>
  </si>
  <si>
    <t>Ahmad Fauzi</t>
  </si>
  <si>
    <t>18</t>
  </si>
  <si>
    <t>T. Eddy Hariyanto</t>
  </si>
  <si>
    <t>4</t>
  </si>
  <si>
    <t>3</t>
  </si>
  <si>
    <t>Indah Rosnindah</t>
  </si>
  <si>
    <t>Kris Hendarjo Setiawan</t>
  </si>
  <si>
    <t>Edi Muntazar</t>
  </si>
  <si>
    <t>2</t>
  </si>
  <si>
    <t>M. Febrianto</t>
  </si>
  <si>
    <t>Fadli Munawar</t>
  </si>
  <si>
    <t>Werdini</t>
  </si>
  <si>
    <t>Doddy Trisna Damanik</t>
  </si>
  <si>
    <t>Susanty Loka</t>
  </si>
  <si>
    <t>Septiyani</t>
  </si>
  <si>
    <t>A.S.Sundiono</t>
  </si>
  <si>
    <t>Anggoro Santoso</t>
  </si>
  <si>
    <t>6</t>
  </si>
  <si>
    <t>Herdyana Achmadi</t>
  </si>
  <si>
    <t>Vertiny Wulansari</t>
  </si>
  <si>
    <t>Yenmy Felina</t>
  </si>
  <si>
    <t>Rika Tania</t>
  </si>
  <si>
    <t>Rika Ade Septiana</t>
  </si>
  <si>
    <t>Roy E. Wicaksono</t>
  </si>
  <si>
    <t>Daniel Prayogi Dongoran</t>
  </si>
  <si>
    <t>Lusi Marlinda</t>
  </si>
  <si>
    <t>Friska Lesmana</t>
  </si>
  <si>
    <t>Yeni Setianingsih</t>
  </si>
  <si>
    <t>1</t>
  </si>
  <si>
    <t>Sungging Agni Bhargo</t>
  </si>
  <si>
    <t>Jefri Hidayat</t>
  </si>
  <si>
    <t>Agus Suhardi</t>
  </si>
  <si>
    <t>Wahyu Nofiyanto</t>
  </si>
  <si>
    <t>Mariana</t>
  </si>
  <si>
    <t>Rathih Komala Dewi</t>
  </si>
  <si>
    <t>Fahruli Manurung</t>
  </si>
  <si>
    <t>Lily Chairani</t>
  </si>
  <si>
    <t>Dicky Budiman</t>
  </si>
  <si>
    <t>Herianto</t>
  </si>
  <si>
    <t>Aden Sudomo Siregar</t>
  </si>
  <si>
    <t>Kamal Sidik, ST</t>
  </si>
  <si>
    <t>Firdaus Azis</t>
  </si>
  <si>
    <t>Masniari Sianturi</t>
  </si>
  <si>
    <t>Caturina Maryati, SP</t>
  </si>
  <si>
    <t>Evamiko Sofiah</t>
  </si>
  <si>
    <t>Sitti Fadhilah</t>
  </si>
  <si>
    <t>Ivan Ibrahim Lubis, Ir.</t>
  </si>
  <si>
    <t>Irwan Disanto</t>
  </si>
  <si>
    <t>Rudi Rizal</t>
  </si>
  <si>
    <t>Rawan</t>
  </si>
  <si>
    <t>Denni Harianto</t>
  </si>
  <si>
    <t>Febru Hartati, SH</t>
  </si>
  <si>
    <t>Andri Rustaman</t>
  </si>
  <si>
    <t>Yahya Suhendra</t>
  </si>
  <si>
    <t>Lusi Rantegau</t>
  </si>
  <si>
    <t>Endang Karni S</t>
  </si>
  <si>
    <t>Helena Eva Sinuraya</t>
  </si>
  <si>
    <t>Eva Meutia</t>
  </si>
  <si>
    <t>Padli Okmas Jaya</t>
  </si>
  <si>
    <t>Endang Mulyono</t>
  </si>
  <si>
    <t>Raj Suhendra, Ir.</t>
  </si>
  <si>
    <t>7</t>
  </si>
  <si>
    <t>Efni Eliza, Ir.</t>
  </si>
  <si>
    <t>Edi Kurnawan</t>
  </si>
  <si>
    <t>Sacra Surya A.</t>
  </si>
  <si>
    <t>Repada A. Damanik</t>
  </si>
  <si>
    <t>Amir Hasan Parinduri, Ir.</t>
  </si>
  <si>
    <t>Chairul Fikri, Ir.</t>
  </si>
  <si>
    <t>T. Chairul Azhar, Ir.</t>
  </si>
  <si>
    <t>Agus Wahyudi Sutrisno</t>
  </si>
  <si>
    <t>Sulaiman</t>
  </si>
  <si>
    <t>Ir Maman Surahman</t>
  </si>
  <si>
    <t>Sumardoyono, SP</t>
  </si>
  <si>
    <t>Bustami Saragih, Ir.</t>
  </si>
  <si>
    <t>Ardiansyah</t>
  </si>
  <si>
    <t>Ali Imron, Ir.</t>
  </si>
  <si>
    <t>Marwan Ritonga, Ir.</t>
  </si>
  <si>
    <t>Firmansyah</t>
  </si>
  <si>
    <t>Uus Pramana</t>
  </si>
  <si>
    <t>Tarmizi Sihotang</t>
  </si>
  <si>
    <t>M. Yevri</t>
  </si>
  <si>
    <t>Azwandi, Ir.</t>
  </si>
  <si>
    <t>Anas Mahyidin, Drs.</t>
  </si>
  <si>
    <t>Jasarlim Sinaga, Ir.</t>
  </si>
  <si>
    <t>Suhunan Sinaga, S.Sos</t>
  </si>
  <si>
    <t>Rajamin Ginting</t>
  </si>
  <si>
    <t>Haposan Siagian</t>
  </si>
  <si>
    <t>Edy Syahputra, Ir.</t>
  </si>
  <si>
    <t>Muliono</t>
  </si>
  <si>
    <t>Ardiyanto, Ir.</t>
  </si>
  <si>
    <t>Sabar Siahaan, Ir.</t>
  </si>
  <si>
    <t>Darwin Siregar, Ir.</t>
  </si>
  <si>
    <t>Efrijon Tanjung</t>
  </si>
  <si>
    <t>Agus Triyanto</t>
  </si>
  <si>
    <t>Nurhadi Masnur</t>
  </si>
  <si>
    <t>Suarina Tarigan, Ir.</t>
  </si>
  <si>
    <t>Edi Sucipto</t>
  </si>
  <si>
    <t>Rita Haryati, Ir.</t>
  </si>
  <si>
    <t>Bobi Chandra</t>
  </si>
  <si>
    <t>Yanuar Effendi</t>
  </si>
  <si>
    <t>Aswin Adami, Ir.</t>
  </si>
  <si>
    <t>M. Anggoro Cipto</t>
  </si>
  <si>
    <t>Ir. M. Irfan</t>
  </si>
  <si>
    <t>Badai Tropik, Ir.</t>
  </si>
  <si>
    <t>Abdul Manaf</t>
  </si>
  <si>
    <t>Budi Ristanto</t>
  </si>
  <si>
    <t>Ir. Rudi Tambun</t>
  </si>
  <si>
    <t>Wahyu Trijatmiko</t>
  </si>
  <si>
    <t>Joko Sunanto, Ir.</t>
  </si>
  <si>
    <t>Hadi Siswanto, Ir.</t>
  </si>
  <si>
    <t>Lamarius Sitompul, Ir.</t>
  </si>
  <si>
    <t>Ir. Rinaldi</t>
  </si>
  <si>
    <t>Nazmiardi, Ir.</t>
  </si>
  <si>
    <t>Rachmad Hidayat</t>
  </si>
  <si>
    <t>Helmar Syarif</t>
  </si>
  <si>
    <t>Parulian Siahaan</t>
  </si>
  <si>
    <t>Joni Sapri, Ir.</t>
  </si>
  <si>
    <t>Muhammad Iqbal, Ir.</t>
  </si>
  <si>
    <t>Benny Sitepu</t>
  </si>
  <si>
    <t>Ir. M Ali Osmar Ritonga</t>
  </si>
  <si>
    <t>Yus Deddy Andry</t>
  </si>
  <si>
    <t>Dahrial, Ir.</t>
  </si>
  <si>
    <t>Dani Sartika Saragih</t>
  </si>
  <si>
    <t>Doddy Kurniadi Pratama Karewur</t>
  </si>
  <si>
    <t>Sukardi</t>
  </si>
  <si>
    <t>Suharsih, Ir.</t>
  </si>
  <si>
    <t>Bambang Hermanto, Ir.</t>
  </si>
  <si>
    <t>Daud Sirait</t>
  </si>
  <si>
    <t>Firman, Amd</t>
  </si>
  <si>
    <t>Ahmad Buhori, Ir.</t>
  </si>
  <si>
    <t>Herman</t>
  </si>
  <si>
    <t>Ir. Nazari</t>
  </si>
  <si>
    <t>Irhamu'ddin</t>
  </si>
  <si>
    <t>Sepdi Sinaga, SP</t>
  </si>
  <si>
    <t>Sumantri</t>
  </si>
  <si>
    <t>Dedi Arfin</t>
  </si>
  <si>
    <t>Rangkuti Simanjuntak</t>
  </si>
  <si>
    <t>Erwin Rw. Hasibuan</t>
  </si>
  <si>
    <t>Budi Purwanto</t>
  </si>
  <si>
    <t>Mhd. Riza Bangun</t>
  </si>
  <si>
    <t>M. Yamin, ST</t>
  </si>
  <si>
    <t>Bambang Irwansyah</t>
  </si>
  <si>
    <t>Arfan</t>
  </si>
  <si>
    <t>Sihar Manurung</t>
  </si>
  <si>
    <t>Ahmad Nur</t>
  </si>
  <si>
    <t>Junedo Gandani Dongoran</t>
  </si>
  <si>
    <t>Parhan Asyura</t>
  </si>
  <si>
    <t>Syahbirin Koto, Ir.</t>
  </si>
  <si>
    <t>Chanra Hendrianto</t>
  </si>
  <si>
    <t>Denri Purba</t>
  </si>
  <si>
    <t>Manur Hutahaean</t>
  </si>
  <si>
    <t>Sopar Hutabarat</t>
  </si>
  <si>
    <t>Anjena Dewi</t>
  </si>
  <si>
    <t>Hardeep Kaur, SE</t>
  </si>
  <si>
    <t>Ahmad Khairi Lubis, Ir</t>
  </si>
  <si>
    <t>Supriyani</t>
  </si>
  <si>
    <t>Zarmeini Diana Marga</t>
  </si>
  <si>
    <t>Diana Sari</t>
  </si>
  <si>
    <t>Ahmad Jahri</t>
  </si>
  <si>
    <t>Arrayani Nasution</t>
  </si>
  <si>
    <t>Tri Teguh Wibowo</t>
  </si>
  <si>
    <t>Muhammad Bin Haes</t>
  </si>
  <si>
    <t>Indra Feriadi</t>
  </si>
  <si>
    <t>Dedi Kristanto</t>
  </si>
  <si>
    <t>Ilyas Supriyanto</t>
  </si>
  <si>
    <t>Neni Julistiani</t>
  </si>
  <si>
    <t>Deva Anggraini</t>
  </si>
  <si>
    <t>Nandra Nettra</t>
  </si>
  <si>
    <t>Andry Roy P.S., SE</t>
  </si>
  <si>
    <t>M. Taufik Lahabu</t>
  </si>
  <si>
    <t>Rajohan Saragih</t>
  </si>
  <si>
    <t>Sunaryo Sitopu</t>
  </si>
  <si>
    <t>Eri Epriyanto</t>
  </si>
  <si>
    <t>Edi Junaidi Ginting</t>
  </si>
  <si>
    <t>Daniel Ortega Purba</t>
  </si>
  <si>
    <t>Pau Cin</t>
  </si>
  <si>
    <t>Bardan Yusri</t>
  </si>
  <si>
    <t>Andrew Timothy A.S.</t>
  </si>
  <si>
    <t>Morinta Sinuraya</t>
  </si>
  <si>
    <t>Sangkot</t>
  </si>
  <si>
    <t>Alam Jaya</t>
  </si>
  <si>
    <t>Awang Setiadi</t>
  </si>
  <si>
    <t>Agustian Syahputra</t>
  </si>
  <si>
    <t>Ahmad Ganti</t>
  </si>
  <si>
    <t>M. Alan Daulay</t>
  </si>
  <si>
    <t>T. Adrian Erwin</t>
  </si>
  <si>
    <t>Agus Prihadi</t>
  </si>
  <si>
    <t>Jonni Saragih</t>
  </si>
  <si>
    <t>Wulan Sarie Soekiman</t>
  </si>
  <si>
    <t>Mugiyanto</t>
  </si>
  <si>
    <t>M. Ramadhan Tarigan</t>
  </si>
  <si>
    <t>Baharaja A.S., Ir.</t>
  </si>
  <si>
    <t>Kaslan, Ir.</t>
  </si>
  <si>
    <t>Ros Subagyo</t>
  </si>
  <si>
    <t>Syafaruddin, Ir.</t>
  </si>
  <si>
    <t>Januariska</t>
  </si>
  <si>
    <t>Abadi Pramana Pelawi</t>
  </si>
  <si>
    <t>Dedi Heryadi, Ir.</t>
  </si>
  <si>
    <t>Ahmad Fadly, Ir.</t>
  </si>
  <si>
    <t>Ilham Ibrahim</t>
  </si>
  <si>
    <t>Ir Reja Eka Putra</t>
  </si>
  <si>
    <t>Sri Hardono, Ir.</t>
  </si>
  <si>
    <t>Jon Waldison Pereddy D</t>
  </si>
  <si>
    <t>Azam Al Faroki</t>
  </si>
  <si>
    <t>Budi Yansari N. Ir.</t>
  </si>
  <si>
    <t>Ismail A. Kaharu</t>
  </si>
  <si>
    <t>Rita Itriani Kaban</t>
  </si>
  <si>
    <t>Yusuf Syuaib Lubis</t>
  </si>
  <si>
    <t>Akhmad Khairi Nasution, Ir.</t>
  </si>
  <si>
    <t>Boy Rahman</t>
  </si>
  <si>
    <t>Basuki Eka Jaya, Ir.</t>
  </si>
  <si>
    <t>M. Surya Ardiyanto, Ir.</t>
  </si>
  <si>
    <t>Sofiyan Yuliansyah Rangkuti</t>
  </si>
  <si>
    <t>Sulkifli Darman, Ir.</t>
  </si>
  <si>
    <t>Hendrik Hayata</t>
  </si>
  <si>
    <t>Surya Affandi</t>
  </si>
  <si>
    <t>Osten Panjaitan, Ir.</t>
  </si>
  <si>
    <t>M. Nur Arfan, Ir.</t>
  </si>
  <si>
    <t>Bambang Widyantoro, Ir.</t>
  </si>
  <si>
    <t>Ir. Henry Sinaga</t>
  </si>
  <si>
    <t>Mahmudi Nasution, Ir.</t>
  </si>
  <si>
    <t>Imran Taufik, Ir.</t>
  </si>
  <si>
    <t>M. Edwin Gultom, SE</t>
  </si>
  <si>
    <t>Chairil Anwar Ridwan, SP</t>
  </si>
  <si>
    <t>Aswin Indra Utama</t>
  </si>
  <si>
    <t>Sofyan Mukholip</t>
  </si>
  <si>
    <t>Ferry Anggriawan</t>
  </si>
  <si>
    <t>Miko Rayendra, Ir.</t>
  </si>
  <si>
    <t>Suyatno, Drs</t>
  </si>
  <si>
    <t>Syahrudi Sagala</t>
  </si>
  <si>
    <t>M. Zulfikri</t>
  </si>
  <si>
    <t>Catur Riyadi</t>
  </si>
  <si>
    <t>Sinar Mulia Munthe</t>
  </si>
  <si>
    <t>Afrianto</t>
  </si>
  <si>
    <t>Bambang Heriawan, Ir</t>
  </si>
  <si>
    <t>Sahat Tunggul Sihotang</t>
  </si>
  <si>
    <t>Radius Ginting</t>
  </si>
  <si>
    <t>Irvan Tanjung S.T.</t>
  </si>
  <si>
    <t>Bahara Tua Tobing</t>
  </si>
  <si>
    <t>Hariyadi</t>
  </si>
  <si>
    <t>Teddi Atmaja MS</t>
  </si>
  <si>
    <t>Syahrial</t>
  </si>
  <si>
    <t>Harun Antonius Surbakti</t>
  </si>
  <si>
    <t>Siti Hawa, Ir.</t>
  </si>
  <si>
    <t>Lia Handayani</t>
  </si>
  <si>
    <t>Banda Ardiansyah Nasution</t>
  </si>
  <si>
    <t>Haratua Ritonga</t>
  </si>
  <si>
    <t>Wahyu Aulia Savendra</t>
  </si>
  <si>
    <t>Dwi Surya Asih</t>
  </si>
  <si>
    <t>Hary Nugraha Sugiarto</t>
  </si>
  <si>
    <t>Ririn Fitriana Lubis</t>
  </si>
  <si>
    <t>Kurnia Ramadani Purba</t>
  </si>
  <si>
    <t>Ahmad Faisal, SP</t>
  </si>
  <si>
    <t>Abdul Mutholib</t>
  </si>
  <si>
    <t>Joko Handoko Hadi Prasetyo</t>
  </si>
  <si>
    <t>Dewi Sumarliah</t>
  </si>
  <si>
    <t>Zulham</t>
  </si>
  <si>
    <t>Hamimah</t>
  </si>
  <si>
    <t>Iskandar</t>
  </si>
  <si>
    <t>Eco Hariyadi</t>
  </si>
  <si>
    <t>Muslim</t>
  </si>
  <si>
    <t>Hendra Manik</t>
  </si>
  <si>
    <t>Ganda Kristiawan</t>
  </si>
  <si>
    <t>Rizki Pratiwi Ningrum</t>
  </si>
  <si>
    <t>Albert Sembiring, Ir.</t>
  </si>
  <si>
    <t>Miftahul Anshari</t>
  </si>
  <si>
    <t>Rusli S.H</t>
  </si>
  <si>
    <t>Ahmad Riyadi</t>
  </si>
  <si>
    <t>Hot Maruli Tua Damanik</t>
  </si>
  <si>
    <t>Syaiful Bahri, Ir.</t>
  </si>
  <si>
    <t>Azhar, Ir.</t>
  </si>
  <si>
    <t>Sarjana Bangun, SE</t>
  </si>
  <si>
    <t>Andi La Tenri Ruwa</t>
  </si>
  <si>
    <t>Beny Asman, ST</t>
  </si>
  <si>
    <t>Muhammad Ihsyan Manulang</t>
  </si>
  <si>
    <t>Herdiansyah Barus</t>
  </si>
  <si>
    <t>Abdul Wahid</t>
  </si>
  <si>
    <t>Dewi Widyastuti, SP</t>
  </si>
  <si>
    <t>Fadly Gunawan, Ir.</t>
  </si>
  <si>
    <t>Rusden Pandiangan</t>
  </si>
  <si>
    <t>Anang Susanto</t>
  </si>
  <si>
    <t>Endang Saptorini</t>
  </si>
  <si>
    <t>Faisal Ahmad, Ir.</t>
  </si>
  <si>
    <t>Muhammad Junaedi</t>
  </si>
  <si>
    <t>Parlaungan Hasibuan, Ir.</t>
  </si>
  <si>
    <t>Bekti Peni Herianto, Ir.</t>
  </si>
  <si>
    <t>Sahala Simorangkir</t>
  </si>
  <si>
    <t>Matjuri</t>
  </si>
  <si>
    <t>Zulkifli, Ir.</t>
  </si>
  <si>
    <t>Herry Michael Saragih</t>
  </si>
  <si>
    <t>T.M. Hidayat</t>
  </si>
  <si>
    <t>Dodi Supriawan</t>
  </si>
  <si>
    <t>Limsep Tarigan</t>
  </si>
  <si>
    <t>Muhammad Endra Sukma Sadly</t>
  </si>
  <si>
    <t>Agus Dedi Rusmanto</t>
  </si>
  <si>
    <t>Muhammad Alvi</t>
  </si>
  <si>
    <t>Fernando Sirait</t>
  </si>
  <si>
    <t>Selamat Karya Budi Saragih</t>
  </si>
  <si>
    <t>Azrai Karim</t>
  </si>
  <si>
    <t>Jeffry Pabianto</t>
  </si>
  <si>
    <t>Ronda Ginting</t>
  </si>
  <si>
    <t>Suroto, Ir.</t>
  </si>
  <si>
    <t>Frantus Tamba, Ir.</t>
  </si>
  <si>
    <t>Ir Indra</t>
  </si>
  <si>
    <t>M. Rifai</t>
  </si>
  <si>
    <t>Sabar Widodo</t>
  </si>
  <si>
    <t>Ahmad Zazili</t>
  </si>
  <si>
    <t>Ronald P Simarmata</t>
  </si>
  <si>
    <t>Yusnandar M. Syahani, Ir.</t>
  </si>
  <si>
    <t>T. Affian Bachri, Ir.</t>
  </si>
  <si>
    <t>Hendra Kesuma</t>
  </si>
  <si>
    <t>Oktario Alfriandi S</t>
  </si>
  <si>
    <t>Yanti Kusmiati</t>
  </si>
  <si>
    <t>Hendrik Hariyadi</t>
  </si>
  <si>
    <t>Sujoko</t>
  </si>
  <si>
    <t>Sumartini</t>
  </si>
  <si>
    <t>Pujianto</t>
  </si>
  <si>
    <t>Fahruli Susanto</t>
  </si>
  <si>
    <t>Supriyadi</t>
  </si>
  <si>
    <t>Muhammad Abror</t>
  </si>
  <si>
    <t>Sri Prihatini</t>
  </si>
  <si>
    <t>Ikayana Putra,SE</t>
  </si>
  <si>
    <t>Ahmad Yani</t>
  </si>
  <si>
    <t>Joko Malis</t>
  </si>
  <si>
    <t>Indra Jaya Sakti Ritonga</t>
  </si>
  <si>
    <t>Sopan Tarigan</t>
  </si>
  <si>
    <t>Canggih Sastrawan</t>
  </si>
  <si>
    <t>Jumansyah</t>
  </si>
  <si>
    <t>Yohanes Karni</t>
  </si>
  <si>
    <t>Rodi</t>
  </si>
  <si>
    <t>Rudi Komi Simbolon</t>
  </si>
  <si>
    <t>Suhari Muryono</t>
  </si>
  <si>
    <t>Hasan Basri Siregar</t>
  </si>
  <si>
    <t>Azrul Rusaini</t>
  </si>
  <si>
    <t>Muhammad Annas Suanda</t>
  </si>
  <si>
    <t>Zulkifly Rensius Situngkir</t>
  </si>
  <si>
    <t>Erwin Yusrianta Bangun, Ir.</t>
  </si>
  <si>
    <t>Indra Purnama, Ir.</t>
  </si>
  <si>
    <t>8</t>
  </si>
  <si>
    <t>Aris Setiadi, Ir.</t>
  </si>
  <si>
    <t>Lashot P. Sidabutar, Ir.</t>
  </si>
  <si>
    <t>Yakobus Dualolo, Ir.</t>
  </si>
  <si>
    <t>Efis Syafrijul Pulungan, Ir</t>
  </si>
  <si>
    <t>Rico Haryanto P Hutabalian</t>
  </si>
  <si>
    <t>Nengsih Samady</t>
  </si>
  <si>
    <t>Agustinus K. Wiratama</t>
  </si>
  <si>
    <t>Tony Thamrin</t>
  </si>
  <si>
    <t>Fransis Fabiana Dj.</t>
  </si>
  <si>
    <t>Mercy Nuh</t>
  </si>
  <si>
    <t>Muhammad Waras</t>
  </si>
  <si>
    <t>Endah Resmiati Madnawidjaja</t>
  </si>
  <si>
    <t>Fachrizal Nurdin Pane, Ir.</t>
  </si>
  <si>
    <t>Syahrul, Ir.</t>
  </si>
  <si>
    <t>A.Y. Jaya Silen</t>
  </si>
  <si>
    <t>Rofina Budianto</t>
  </si>
  <si>
    <t>Sjahwarsja Imral, Ir.</t>
  </si>
  <si>
    <t>Wihawaty Wiharta</t>
  </si>
  <si>
    <t>Ajiswarman</t>
  </si>
  <si>
    <t>Esron Sitanggang, Ir.</t>
  </si>
  <si>
    <t>Syahri Kurnia, Ir.</t>
  </si>
  <si>
    <t>Auzai Matondang, Ir.</t>
  </si>
  <si>
    <t>M. Irwansyah, Ir.</t>
  </si>
  <si>
    <t>Rahmat Husaini, Ir</t>
  </si>
  <si>
    <t>T. Arliansyah</t>
  </si>
  <si>
    <t>Islamuddin S., Ir.</t>
  </si>
  <si>
    <t>Jajan Djuhjana, Ir.</t>
  </si>
  <si>
    <t>Yudhi Libriadianny</t>
  </si>
  <si>
    <t>Triningsih</t>
  </si>
  <si>
    <t>Muhammad Saifun Nizam</t>
  </si>
  <si>
    <t>Isna Arianti</t>
  </si>
  <si>
    <t>Repen Tance Sitepu</t>
  </si>
  <si>
    <t>Akhmad Farizal</t>
  </si>
  <si>
    <t>Septian Fransiskus Simbolon</t>
  </si>
  <si>
    <t>Urip Hari Utomo</t>
  </si>
  <si>
    <t>Mahdian Suwito</t>
  </si>
  <si>
    <t>Ayu Milani</t>
  </si>
  <si>
    <t>Ian Rulo Sembiring</t>
  </si>
  <si>
    <t>Nanang Masyudi</t>
  </si>
  <si>
    <t>Agung Tri Setiawan</t>
  </si>
  <si>
    <t>Karin Anggitasari</t>
  </si>
  <si>
    <t>Indra Hardian Matondang</t>
  </si>
  <si>
    <t>Dedi Yanto Syahputra</t>
  </si>
  <si>
    <t>Jaya Hartono</t>
  </si>
  <si>
    <t>Irfan Febrianto</t>
  </si>
  <si>
    <t>M. Irpan Tarigan</t>
  </si>
  <si>
    <t>Prima Verazona Putra</t>
  </si>
  <si>
    <t>Ari Bahtiar</t>
  </si>
  <si>
    <t>Suhermanto</t>
  </si>
  <si>
    <t>M. Karyani</t>
  </si>
  <si>
    <t>Deni Eka Kesuma</t>
  </si>
  <si>
    <t>Intan Purnamasari</t>
  </si>
  <si>
    <t>Mangantartua Eduanwar Pakpahan</t>
  </si>
  <si>
    <t>Hasan Zaini Putra</t>
  </si>
  <si>
    <t>Gocen Butar Butar</t>
  </si>
  <si>
    <t>Arif Haryanto</t>
  </si>
  <si>
    <t>Suprapto</t>
  </si>
  <si>
    <t>Joko Purnomo</t>
  </si>
  <si>
    <t>Khairuddin</t>
  </si>
  <si>
    <t>Muchlisin</t>
  </si>
  <si>
    <t>Prihatiningsih</t>
  </si>
  <si>
    <t>Diah Retno</t>
  </si>
  <si>
    <t>Bonar Parlindungan S.</t>
  </si>
  <si>
    <t>Idham</t>
  </si>
  <si>
    <t>Hadi Sutarno</t>
  </si>
  <si>
    <t>Syamsuddin U.</t>
  </si>
  <si>
    <t>Mumad Hadiman</t>
  </si>
  <si>
    <t>Widagdya Prasetya Utama</t>
  </si>
  <si>
    <t>Eli Budi Santoso</t>
  </si>
  <si>
    <t>Ivan Adenawer Tampubolon</t>
  </si>
  <si>
    <t>Mulyono</t>
  </si>
  <si>
    <t>Yuliansyah</t>
  </si>
  <si>
    <t>Sazly Rais Marpaung</t>
  </si>
  <si>
    <t>Hesron Tarigan</t>
  </si>
  <si>
    <t>Lambok Martinovel Sianturi</t>
  </si>
  <si>
    <t>Edi Alamsyah</t>
  </si>
  <si>
    <t>Abrar Nur Syahputra</t>
  </si>
  <si>
    <t>Heru Hermawan</t>
  </si>
  <si>
    <t>Hendra Surya</t>
  </si>
  <si>
    <t>Rengga Prabualam</t>
  </si>
  <si>
    <t>Hafni Rahmadani</t>
  </si>
  <si>
    <t>Amalia Tri Kurnia</t>
  </si>
  <si>
    <t>M. Ihsan An Auwali</t>
  </si>
  <si>
    <t>Andi Suranta Meliala</t>
  </si>
  <si>
    <t>Arbie Wijaya</t>
  </si>
  <si>
    <t>Misdianto</t>
  </si>
  <si>
    <t>Tri Retno Setyowati</t>
  </si>
  <si>
    <t>Fahriz Winandra Saragih</t>
  </si>
  <si>
    <t>Hanafi Ansari</t>
  </si>
  <si>
    <t>Dede Wahyudi</t>
  </si>
  <si>
    <t>Waldrin Manalu</t>
  </si>
  <si>
    <t>Sarbatua Harahap</t>
  </si>
  <si>
    <t>Surya Darma</t>
  </si>
  <si>
    <t>Rudian Sabili</t>
  </si>
  <si>
    <t>Obinton Mikhael Butar Butar</t>
  </si>
  <si>
    <t>Angga Premana</t>
  </si>
  <si>
    <t>Ricky Martinus</t>
  </si>
  <si>
    <t>Pang Stephani Tejo</t>
  </si>
  <si>
    <t>Bayu Irawan</t>
  </si>
  <si>
    <t>Eldo Petrik</t>
  </si>
  <si>
    <t>Andi Wira Primawan</t>
  </si>
  <si>
    <t>Feri Atmaja</t>
  </si>
  <si>
    <t>Zulkarnain Nasution</t>
  </si>
  <si>
    <t>Punguan Sinaga</t>
  </si>
  <si>
    <t>Mayenni Saudur Simamora</t>
  </si>
  <si>
    <t>Setyo Arie Wahyudi</t>
  </si>
  <si>
    <t>Roland Asmoro</t>
  </si>
  <si>
    <t>Budiman</t>
  </si>
  <si>
    <t>Abu Hanifah Pohan</t>
  </si>
  <si>
    <t>M. Rahman Al Rasyid</t>
  </si>
  <si>
    <t>Layla Bayoe Koesoema Sari</t>
  </si>
  <si>
    <t>Lamhot Roy Marpaung</t>
  </si>
  <si>
    <t>Nanang Setiawan</t>
  </si>
  <si>
    <t>Edi Akmal</t>
  </si>
  <si>
    <t>Muhammad Syafruddin</t>
  </si>
  <si>
    <t>Hazrianda Muda Siregar</t>
  </si>
  <si>
    <t>Adi Cawarman Sitorus</t>
  </si>
  <si>
    <t>Wasino</t>
  </si>
  <si>
    <t>Fauzie Syam Prasetyo Yibri</t>
  </si>
  <si>
    <t>Pramujo Sri Hatmoko</t>
  </si>
  <si>
    <t>Azul Syahrul Sinaga</t>
  </si>
  <si>
    <t>Havier Januar</t>
  </si>
  <si>
    <t>Susman Haryono</t>
  </si>
  <si>
    <t>Novin Antioniza</t>
  </si>
  <si>
    <t>Olviyani Nasution</t>
  </si>
  <si>
    <t>Benny Tjoeng</t>
  </si>
  <si>
    <t>Joefly J. Bahroeny</t>
  </si>
  <si>
    <t>Andre Daniel Nababan</t>
  </si>
  <si>
    <t>Sigit Aditya</t>
  </si>
  <si>
    <t>Farida Hanum Lubis</t>
  </si>
  <si>
    <t>Bermart Aron Parapat</t>
  </si>
  <si>
    <t>Wesly Pasaribu</t>
  </si>
  <si>
    <t>Boyke Candi Parningotan Sianipar</t>
  </si>
  <si>
    <t>Ahmad Husin</t>
  </si>
  <si>
    <t>Fahriza Khairi Siregar</t>
  </si>
  <si>
    <t>Khoirumansyah</t>
  </si>
  <si>
    <t>Michael Alexander Perangin-angin</t>
  </si>
  <si>
    <t>Firman Sitompul</t>
  </si>
  <si>
    <t>Yoseph Jan Phieter Pakpahan</t>
  </si>
  <si>
    <t>Roy Franc James Simanjuntak</t>
  </si>
  <si>
    <t>Rahmat Hidayat</t>
  </si>
  <si>
    <t>Kevin Filemon</t>
  </si>
  <si>
    <t>Felicita Maureen Cassela</t>
  </si>
  <si>
    <t>Edy Suprayitno</t>
  </si>
  <si>
    <t>Wawan Kristiawan</t>
  </si>
  <si>
    <t>Bahrum Damanik</t>
  </si>
  <si>
    <t>Artoni</t>
  </si>
  <si>
    <t>Eko Wiyono</t>
  </si>
  <si>
    <t>Syahfan A Lubis</t>
  </si>
  <si>
    <t>Dwi Haryanto.</t>
  </si>
  <si>
    <t>Ruslyzar</t>
  </si>
  <si>
    <t>Johan Surya Laksamana Siregar</t>
  </si>
  <si>
    <t>Rizal Enka Pratama K</t>
  </si>
  <si>
    <t>Irpan Irawan</t>
  </si>
  <si>
    <t>Rihul  Azhar</t>
  </si>
  <si>
    <t>Andika Rahmad</t>
  </si>
  <si>
    <t>Iskandar Syah Lubis</t>
  </si>
  <si>
    <t>Nadir Hakim</t>
  </si>
  <si>
    <t>Andri Guntur</t>
  </si>
  <si>
    <t>Ari Susilo Sijabat</t>
  </si>
  <si>
    <t>Coco Andi Putra</t>
  </si>
  <si>
    <t>Irham Syaukani</t>
  </si>
  <si>
    <t>Rizky Ade Putra</t>
  </si>
  <si>
    <t>Sohirin</t>
  </si>
  <si>
    <t>Mhd. Rizky Azhari Nasution</t>
  </si>
  <si>
    <t>Sigit Nurcahyo</t>
  </si>
  <si>
    <t>Feri Susanto</t>
  </si>
  <si>
    <t>Hadian</t>
  </si>
  <si>
    <t>Iqbal Koyoto</t>
  </si>
  <si>
    <t>Robbi Aditya Candra</t>
  </si>
  <si>
    <t>Prengki Siregar</t>
  </si>
  <si>
    <t>Mirza Dhika Ginta</t>
  </si>
  <si>
    <t>Muhammad Arif</t>
  </si>
  <si>
    <t>Dheandry Pratama Usman</t>
  </si>
  <si>
    <t>Agus Syahputra</t>
  </si>
  <si>
    <t>Primanta Sembiring</t>
  </si>
  <si>
    <t>Muhammad Ikhsan Maulana Lubis</t>
  </si>
  <si>
    <t>Rudi Gunarso</t>
  </si>
  <si>
    <t>Ivan Andri Harianja</t>
  </si>
  <si>
    <t>Frans Ferdinand Situmorang</t>
  </si>
  <si>
    <t>Elvian Adi Wandra Nasution</t>
  </si>
  <si>
    <t>Dian Syahputra</t>
  </si>
  <si>
    <t>Bramandita Silaen</t>
  </si>
  <si>
    <t>Chandra Septian</t>
  </si>
  <si>
    <t>Khairil Anwar Ritonga</t>
  </si>
  <si>
    <t>Irfansyah Purnama</t>
  </si>
  <si>
    <t>Bayu Syahputra</t>
  </si>
  <si>
    <t>Jefri Rahmadani</t>
  </si>
  <si>
    <t>Surya Agus Irawan</t>
  </si>
  <si>
    <t>Abdullah Sandi SH</t>
  </si>
  <si>
    <t>Oktaviyanus</t>
  </si>
  <si>
    <t>Adek Irwan</t>
  </si>
  <si>
    <t>Roesdijono</t>
  </si>
  <si>
    <t>Zainal Arifin Tarigan</t>
  </si>
  <si>
    <t>Arief Syarifudin</t>
  </si>
  <si>
    <t>Mukhlis</t>
  </si>
  <si>
    <t>Ari Sukhaira</t>
  </si>
  <si>
    <t>Agus Wahyu Widodo</t>
  </si>
  <si>
    <t>Wira Mustafa</t>
  </si>
  <si>
    <t>Arif Kurnia Nasution</t>
  </si>
  <si>
    <t>Melkias Bernandes Manik</t>
  </si>
  <si>
    <t>Pauji Dalimunthe</t>
  </si>
  <si>
    <t>Iswandra</t>
  </si>
  <si>
    <t>Rhiky Handayani Sinaga</t>
  </si>
  <si>
    <t>Syndu Dwiki Arisandi</t>
  </si>
  <si>
    <t>Azwar Sammas Huri Harahap</t>
  </si>
  <si>
    <t>Reinhard Situmeang</t>
  </si>
  <si>
    <t>Harianto Tarigan</t>
  </si>
  <si>
    <t>Hermawan Agung Gumelar</t>
  </si>
  <si>
    <t>Erasio Akbar</t>
  </si>
  <si>
    <t>Johan</t>
  </si>
  <si>
    <t>Hamka Singadilaga</t>
  </si>
  <si>
    <t>Yulian Firdaus</t>
  </si>
  <si>
    <t>Gunawan Sakti</t>
  </si>
  <si>
    <t>Rahmadanil</t>
  </si>
  <si>
    <t>Ade Susilo</t>
  </si>
  <si>
    <t>Diana Ovianti</t>
  </si>
  <si>
    <t>Benrus Hollom Saragih</t>
  </si>
  <si>
    <t>Dimas Hastito Siregar</t>
  </si>
  <si>
    <t>Taty Dwie Setya Nasution</t>
  </si>
  <si>
    <t>M Yudha Pratama</t>
  </si>
  <si>
    <t>Jenny Hotnida Simanjuntak</t>
  </si>
  <si>
    <t>Aditia Rizki Doantha Purba</t>
  </si>
  <si>
    <t>Fitri Wahyuni Simbolon</t>
  </si>
  <si>
    <t>Dharmawan</t>
  </si>
  <si>
    <t>Hasby Ariandi</t>
  </si>
  <si>
    <t>Mhd. Hyekal Sirait</t>
  </si>
  <si>
    <t>Rori Rumenda</t>
  </si>
  <si>
    <t>Jenni Wardi Purba</t>
  </si>
  <si>
    <t>Sujoko Hardianto</t>
  </si>
  <si>
    <t>Septian Pardamean Hutagaol</t>
  </si>
  <si>
    <t>Himas Puspito Putra</t>
  </si>
  <si>
    <t>Pebri Romodon</t>
  </si>
  <si>
    <t>Raabiah</t>
  </si>
  <si>
    <t>Abd. Goffar</t>
  </si>
  <si>
    <t>Harry Prasetyo</t>
  </si>
  <si>
    <t>Muhammad Alwan Ryandi Siregar</t>
  </si>
  <si>
    <t>Angelus Pacis Nababan</t>
  </si>
  <si>
    <t>Alan Rescue Sagala</t>
  </si>
  <si>
    <t>Nurhasanah Hasibuan</t>
  </si>
  <si>
    <t>Cindy Haluana Tambunan</t>
  </si>
  <si>
    <t>Agung Aulia Saputra</t>
  </si>
  <si>
    <t>Wenry Reinmar Siahaan</t>
  </si>
  <si>
    <t>Rizki Hamdani Nasution</t>
  </si>
  <si>
    <t>Muhammad Dimas Hertanto</t>
  </si>
  <si>
    <t>Wilson</t>
  </si>
  <si>
    <t>Zulhafani MS</t>
  </si>
  <si>
    <t>Diki Prasetyo</t>
  </si>
  <si>
    <t>Dodi Riyanda</t>
  </si>
  <si>
    <t>Nikanor Purba</t>
  </si>
  <si>
    <t>Muhamamd Ikhsan Nasution</t>
  </si>
  <si>
    <t>Albert Halomoan Simarmata</t>
  </si>
  <si>
    <t>Nofriferdiansyah Soriton</t>
  </si>
  <si>
    <t>Indra Wijaya</t>
  </si>
  <si>
    <t>Hendra Wijaya</t>
  </si>
  <si>
    <t>Ariyanto</t>
  </si>
  <si>
    <t/>
  </si>
  <si>
    <t>Wantoro</t>
  </si>
  <si>
    <t>Hendri Yanto</t>
  </si>
  <si>
    <t>Fitrah Putranda Ramadan</t>
  </si>
  <si>
    <t>Muhammad Rizqi Dwi Prasetyo</t>
  </si>
  <si>
    <t>Handrofo</t>
  </si>
  <si>
    <t>Ahmad Sofyan</t>
  </si>
  <si>
    <t>Vicky Purba</t>
  </si>
  <si>
    <t>Defryan Lambrocius Pane</t>
  </si>
  <si>
    <t>Muhammad Rio Purnomo</t>
  </si>
  <si>
    <t>Saddam Husein Rambe</t>
  </si>
  <si>
    <t>Muhammad Akram Mudasyah</t>
  </si>
  <si>
    <t>Saeri</t>
  </si>
  <si>
    <t>Rimsa Budi Arjuna</t>
  </si>
  <si>
    <t>Taufik Kurniawan</t>
  </si>
  <si>
    <t>Muhammad Yusuf Almy</t>
  </si>
  <si>
    <t>Yudha Palastra</t>
  </si>
  <si>
    <t>Sulviawan Ramadhan</t>
  </si>
  <si>
    <t>Muhammad Irsyad J. Gunawan</t>
  </si>
  <si>
    <t>Nopial Ishak</t>
  </si>
  <si>
    <t>Suriyanto</t>
  </si>
  <si>
    <t>Hermawan Syah</t>
  </si>
  <si>
    <t>Rina Suzana</t>
  </si>
  <si>
    <t>Dian Fidelia</t>
  </si>
  <si>
    <t>Ikbal Afriansyah</t>
  </si>
  <si>
    <t>Muhammad Kennedy</t>
  </si>
  <si>
    <t>Eko Matra Tantowie</t>
  </si>
  <si>
    <t>Mhd. Prayogi</t>
  </si>
  <si>
    <t>A. Syaukaniy Riandi</t>
  </si>
  <si>
    <t>Devin</t>
  </si>
  <si>
    <t>Abdul Manan</t>
  </si>
  <si>
    <t>Hasan Akmal Alatas</t>
  </si>
  <si>
    <t>Firman Rizki Harahap</t>
  </si>
  <si>
    <t>Suprandi Restua S.</t>
  </si>
  <si>
    <t>Joseph Bintang Siregar</t>
  </si>
  <si>
    <t>Ibnu Rhomadhon Sitompul</t>
  </si>
  <si>
    <t>Sanggam Parulian Purba</t>
  </si>
  <si>
    <t>Binsar Mangatas Tua Barasa</t>
  </si>
  <si>
    <t>Wahyu Nurhadi</t>
  </si>
  <si>
    <t>Danil Fahreza</t>
  </si>
  <si>
    <t>Akhmed Azharul Fikar Alinur</t>
  </si>
  <si>
    <t>Imam Taufik Siregar</t>
  </si>
  <si>
    <t>Rahmat Sulaiman Hasayangan</t>
  </si>
  <si>
    <t>Halim Darma Kesuma</t>
  </si>
  <si>
    <t>Hendri Suprawono</t>
  </si>
  <si>
    <t>Pandu Winata</t>
  </si>
  <si>
    <t>Fiyang Arfiyanto</t>
  </si>
  <si>
    <t>Zahri</t>
  </si>
  <si>
    <t>Mansur</t>
  </si>
  <si>
    <t>Ramses Fernando</t>
  </si>
  <si>
    <t>Hary Naldo Harahap</t>
  </si>
  <si>
    <t>Kurnia Aprialdy Milala</t>
  </si>
  <si>
    <t>Zefania Mangiring Silaen</t>
  </si>
  <si>
    <t>Muhammad Reza Aprizar</t>
  </si>
  <si>
    <t>Yoki Hermanto</t>
  </si>
  <si>
    <t>Hendrik Sahrul Saputra</t>
  </si>
  <si>
    <t>Nurdiana</t>
  </si>
  <si>
    <t>Sutris</t>
  </si>
  <si>
    <t>Rizki Dian Ringga</t>
  </si>
  <si>
    <t>Dirja Rahmat</t>
  </si>
  <si>
    <t>Jeskia Eduard Tuwoliu</t>
  </si>
  <si>
    <t>Redo Laksana</t>
  </si>
  <si>
    <t>Jupiter Manurung</t>
  </si>
  <si>
    <t>Jetro Saragih</t>
  </si>
  <si>
    <t>Muhammad Yusuf, ST</t>
  </si>
  <si>
    <t>Dwi Zunianti</t>
  </si>
  <si>
    <t>Andiliani Rinaldo Pasaribu</t>
  </si>
  <si>
    <t>Yogi Pranata</t>
  </si>
  <si>
    <t>Joseph Osvaldo Ardiles Tambun</t>
  </si>
  <si>
    <t>Paulus Ronaldo B. Sihotang</t>
  </si>
  <si>
    <t>Frans Nico Pratama N</t>
  </si>
  <si>
    <t>Lukman Hakim</t>
  </si>
  <si>
    <t>Lewobsus Simamora</t>
  </si>
  <si>
    <t>Agung Jabar Nur</t>
  </si>
  <si>
    <t>Muhammad Faishal Sitorus</t>
  </si>
  <si>
    <t>Vivi Ayu Yuliana</t>
  </si>
  <si>
    <t>Nadya Arfani</t>
  </si>
  <si>
    <t>Mahmuddin</t>
  </si>
  <si>
    <t>Heri Susanto</t>
  </si>
  <si>
    <t>M. Wahyudi Amin</t>
  </si>
  <si>
    <t>Yudha Fareza</t>
  </si>
  <si>
    <t>Ika Yunita Kartikasari</t>
  </si>
  <si>
    <t>Yudi Setiawan</t>
  </si>
  <si>
    <t>Ria Puspa Sari</t>
  </si>
  <si>
    <t>Ade Arham Kurniawan</t>
  </si>
  <si>
    <t>Alpino Setyawan</t>
  </si>
  <si>
    <t>David Jimmi Panggabean</t>
  </si>
  <si>
    <t>Muhamad Irfan Hamid</t>
  </si>
  <si>
    <t>Randi Satria</t>
  </si>
  <si>
    <t>Muhammad Idam Khalid</t>
  </si>
  <si>
    <t>Muktamar Haris Astar Rambe</t>
  </si>
  <si>
    <t>Indra Sayto Halawa</t>
  </si>
  <si>
    <t>Abdul Hamid</t>
  </si>
  <si>
    <t>Dudi Hermawan, SE</t>
  </si>
  <si>
    <t>Rosalina Musna</t>
  </si>
  <si>
    <t>Jhosua Saragih</t>
  </si>
  <si>
    <t>Rikki Frima Jaya Manurung</t>
  </si>
  <si>
    <t>M. Hafiz Harahap</t>
  </si>
  <si>
    <t>Sura Eka Pratama Pagan</t>
  </si>
  <si>
    <t>Prans Sagita</t>
  </si>
  <si>
    <t>Muhammad Habib Nasution</t>
  </si>
  <si>
    <t>Nanda Satria</t>
  </si>
  <si>
    <t>Anzary Nur Azis, Ir</t>
  </si>
  <si>
    <t>Do'a Suryanto Taupik</t>
  </si>
  <si>
    <t>Nursianto</t>
  </si>
  <si>
    <t>Mahyudin</t>
  </si>
  <si>
    <t>Muhammad Fauzan Amiruddin</t>
  </si>
  <si>
    <t>Effective Date</t>
  </si>
  <si>
    <t>Commodity</t>
  </si>
  <si>
    <t>NIK</t>
  </si>
  <si>
    <t>TMK</t>
  </si>
  <si>
    <t>Status</t>
  </si>
  <si>
    <t>B</t>
  </si>
  <si>
    <t>Oil Palm</t>
  </si>
  <si>
    <t>Mill Manager</t>
  </si>
  <si>
    <t>Mill Manager Turangie</t>
  </si>
  <si>
    <t>A</t>
  </si>
  <si>
    <t>Mill Manager Begerpang</t>
  </si>
  <si>
    <t>Area Manager Engineering A</t>
  </si>
  <si>
    <t>Mill Manager Dolok</t>
  </si>
  <si>
    <t>Administration Staff AME A</t>
  </si>
  <si>
    <t>Mill Manager Belani Elok</t>
  </si>
  <si>
    <t>Shift Engineer BE Mill</t>
  </si>
  <si>
    <t>C</t>
  </si>
  <si>
    <t>Mill Manager Terawas Indah</t>
  </si>
  <si>
    <t>Shift Engineer TI Mill</t>
  </si>
  <si>
    <t>Area Manager Engineering B</t>
  </si>
  <si>
    <t>Mill Manager Sei Lakitan</t>
  </si>
  <si>
    <t>Maintenance Engineer SL Mill</t>
  </si>
  <si>
    <t>Shift Engineer SL Mill</t>
  </si>
  <si>
    <t>Administration Staff AME B</t>
  </si>
  <si>
    <t>Shift Engineer GB Mill</t>
  </si>
  <si>
    <t>Kota Bangun Bulking Supervisor</t>
  </si>
  <si>
    <t>Area Manager Engineering C</t>
  </si>
  <si>
    <t>Mill Manager Pahu Makmur</t>
  </si>
  <si>
    <t>Shift Coordinator PM Mill</t>
  </si>
  <si>
    <t>Administration Staff AME C</t>
  </si>
  <si>
    <t>Cocoa</t>
  </si>
  <si>
    <t>Factory Manager</t>
  </si>
  <si>
    <t>Factory Manager Treblasala</t>
  </si>
  <si>
    <t>Rubber</t>
  </si>
  <si>
    <t>Factory Manager Palang Isang</t>
  </si>
  <si>
    <t>Area Eng F</t>
  </si>
  <si>
    <t>Tea</t>
  </si>
  <si>
    <t>Area Manager Engineering F</t>
  </si>
  <si>
    <t>Factory Head Assistant</t>
  </si>
  <si>
    <t>Sei Lais Bulking Station Supervisor</t>
  </si>
  <si>
    <t>Area Manager Engineering D</t>
  </si>
  <si>
    <t>Mill Manager Tirta Agung</t>
  </si>
  <si>
    <t>Administration Staff AME D</t>
  </si>
  <si>
    <t>Factory Manager Cengal</t>
  </si>
  <si>
    <t>Mill Manager Kencana Sari</t>
  </si>
  <si>
    <t>Area Manager Engineering E</t>
  </si>
  <si>
    <t>Mill Manager Gunung Malayu</t>
  </si>
  <si>
    <t>Factory Manager Sei Rumbiya</t>
  </si>
  <si>
    <t>Maintenance Engineer SRCRF</t>
  </si>
  <si>
    <t>Estate Manager Ketapat Bening</t>
  </si>
  <si>
    <t>Kasie Ketapat Bening</t>
  </si>
  <si>
    <t>Estate Manager Sei Kepayang</t>
  </si>
  <si>
    <t>Head Assistant Sei Kepayang</t>
  </si>
  <si>
    <t>Transport Machinery Assistant SKE</t>
  </si>
  <si>
    <t>Kasie Sei Kepayang</t>
  </si>
  <si>
    <t>AMA Bingin Teluk</t>
  </si>
  <si>
    <t>Estate Manager Bukit Hijau</t>
  </si>
  <si>
    <t>Head Assistant Bukit Hijau</t>
  </si>
  <si>
    <t>Project Plasma SAD Coordinator</t>
  </si>
  <si>
    <t>Estate Development Staff</t>
  </si>
  <si>
    <t>Civil Engineer</t>
  </si>
  <si>
    <t>Administration Staff AMA Bingin Teluk</t>
  </si>
  <si>
    <t>Kasie Bukit Hijau</t>
  </si>
  <si>
    <t>Head Assistant Belani Elok</t>
  </si>
  <si>
    <t>KTU Belani Elok</t>
  </si>
  <si>
    <t>Estate Manager Batu Cemerlang</t>
  </si>
  <si>
    <t>Kasie Batu Cemerlang</t>
  </si>
  <si>
    <t>AMA Cengal</t>
  </si>
  <si>
    <t>Estate Manager Tulung Gelam</t>
  </si>
  <si>
    <t>Administration Staff AMA Cengal</t>
  </si>
  <si>
    <t>Field Improvement Assistant JaSul</t>
  </si>
  <si>
    <t>Kasie Pasir Luhur</t>
  </si>
  <si>
    <t>AMA Kaltim</t>
  </si>
  <si>
    <t>Region Manager Kalimantan</t>
  </si>
  <si>
    <t>Plasma Staff</t>
  </si>
  <si>
    <t>Plasma Field Assistant</t>
  </si>
  <si>
    <t>Field Assistant Non Teknis</t>
  </si>
  <si>
    <t>Transport Machinery Assistant PME</t>
  </si>
  <si>
    <t>Team Improvement AMA Kalimantan</t>
  </si>
  <si>
    <t>Site Civil Engineer Kaltim</t>
  </si>
  <si>
    <t>Administration Staff AMA Kaltim</t>
  </si>
  <si>
    <t>Estate Manager Isuy Makmur</t>
  </si>
  <si>
    <t>Head Assistant IME</t>
  </si>
  <si>
    <t>Transport Machinery Assistant IME</t>
  </si>
  <si>
    <t>Head Assistant KME</t>
  </si>
  <si>
    <t>Kasie JME</t>
  </si>
  <si>
    <t>Assistant Traksi</t>
  </si>
  <si>
    <t>AreaAgro Lahat</t>
  </si>
  <si>
    <t>AMA Lahat</t>
  </si>
  <si>
    <t>Estate Manager Arta Kencana</t>
  </si>
  <si>
    <t>Administration Staff AMA Lahat</t>
  </si>
  <si>
    <t>Estate Manager Kencana Sari</t>
  </si>
  <si>
    <t>Estate Manager Bah Lias</t>
  </si>
  <si>
    <t>Head Assistant Bah Lias</t>
  </si>
  <si>
    <t>Kasie Bah Lias</t>
  </si>
  <si>
    <t>AMA Lima Puluh</t>
  </si>
  <si>
    <t>Estate Manager Dolok</t>
  </si>
  <si>
    <t>Head Assistant Dolok</t>
  </si>
  <si>
    <t>Administration Staff AMA Lima Puluh</t>
  </si>
  <si>
    <t>Estate Manager Si Bulan</t>
  </si>
  <si>
    <t>Kasie Si Bulan</t>
  </si>
  <si>
    <t>Head Assistant Bah Bulian</t>
  </si>
  <si>
    <t>Kasie Bah Bulian</t>
  </si>
  <si>
    <t>Estate Manager Gunung Malayu</t>
  </si>
  <si>
    <t>Head Assistant Gunung Malayu</t>
  </si>
  <si>
    <t>Oil Palm &amp; Rubber</t>
  </si>
  <si>
    <t>Estate Manager Sei Rumbiya</t>
  </si>
  <si>
    <t>Head Assistant Sei Rumbiya</t>
  </si>
  <si>
    <t>KTU Sei Rumbiya</t>
  </si>
  <si>
    <t>KTU SLE</t>
  </si>
  <si>
    <t>AMA Muara Rupit</t>
  </si>
  <si>
    <t>Estate Manager Riam Indah</t>
  </si>
  <si>
    <t>Team Improvement AMA Muara Rupit</t>
  </si>
  <si>
    <t>Administration Staff AMA Muara Rupit</t>
  </si>
  <si>
    <t>Estate Manager Sei Gemang</t>
  </si>
  <si>
    <t>Estate Manager Gunung Bais</t>
  </si>
  <si>
    <t>Estate Manager Mentari Kulim</t>
  </si>
  <si>
    <t>Head Assistant Mentari Kulim</t>
  </si>
  <si>
    <t>Project Manager Mentari Kulim</t>
  </si>
  <si>
    <t>Kasie</t>
  </si>
  <si>
    <t>AMA Muba</t>
  </si>
  <si>
    <t>Estate Manager Tirta Agung</t>
  </si>
  <si>
    <t>Administration Staff AMA Muba</t>
  </si>
  <si>
    <t>Estate Manager Budi Tirta</t>
  </si>
  <si>
    <t>Head Assistant Budi Tirta</t>
  </si>
  <si>
    <t>Kasie Budi Tirta</t>
  </si>
  <si>
    <t>Estate Manager Suka Damai</t>
  </si>
  <si>
    <t>Kasie Suka Damai</t>
  </si>
  <si>
    <t>Plasma Manager Pelita Jaya</t>
  </si>
  <si>
    <t>Plasma Manager Muara Kelingi</t>
  </si>
  <si>
    <t>Kasie Muara Kelingi Region</t>
  </si>
  <si>
    <t>Plasma Manager Dwi Makmur</t>
  </si>
  <si>
    <t>Area Manager Plasma</t>
  </si>
  <si>
    <t>Plasma Manager Eka Sari</t>
  </si>
  <si>
    <t>Administration Staff AMP</t>
  </si>
  <si>
    <t>Estate Manager Turangie</t>
  </si>
  <si>
    <t>Head Assistant Turangie</t>
  </si>
  <si>
    <t>KTU Turangie</t>
  </si>
  <si>
    <t>Estate Manager Pulo Rambong</t>
  </si>
  <si>
    <t>Head Assistant Pulo Rambong</t>
  </si>
  <si>
    <t>Kasie Pulo Rambong</t>
  </si>
  <si>
    <t>Estate Manager Bungara</t>
  </si>
  <si>
    <t>Head Assistant Bungara</t>
  </si>
  <si>
    <t>Kasie Bungara</t>
  </si>
  <si>
    <t>AMA Serdang</t>
  </si>
  <si>
    <t>Estate Manager Sei Merah</t>
  </si>
  <si>
    <t>Team Improvement AMA Serdang</t>
  </si>
  <si>
    <t>Kasie Sei Merah</t>
  </si>
  <si>
    <t>Administration Staff AMA Serdang</t>
  </si>
  <si>
    <t>Estate Manager Begerpang</t>
  </si>
  <si>
    <t>Head Assistant Begerpang</t>
  </si>
  <si>
    <t>KTU Begerpang</t>
  </si>
  <si>
    <t>Estate Manager Rambong Sialang</t>
  </si>
  <si>
    <t>Head Assistant Rambong Sialang</t>
  </si>
  <si>
    <t>Kasie Rambong Sialang</t>
  </si>
  <si>
    <t>Traksi Assistant Jade Project</t>
  </si>
  <si>
    <t>Project Manager Bangun Harjo</t>
  </si>
  <si>
    <t>Project Manager Suka Bangun</t>
  </si>
  <si>
    <t>Head Of Department</t>
  </si>
  <si>
    <t>Vice President Processing</t>
  </si>
  <si>
    <t>Administration Staff VPP</t>
  </si>
  <si>
    <t>Quality Control QCTL Supervisor</t>
  </si>
  <si>
    <t>Quality Control</t>
  </si>
  <si>
    <t>Quality Control Analyst</t>
  </si>
  <si>
    <t>Province</t>
  </si>
  <si>
    <t>Field Assistant Kubu Pakaran</t>
  </si>
  <si>
    <t>On Process</t>
  </si>
  <si>
    <t>Field Assistant Pulo Rambong</t>
  </si>
  <si>
    <t>Field Assistant Tirta Agung</t>
  </si>
  <si>
    <t>Field Assistant Sei Lakitan</t>
  </si>
  <si>
    <t>Field Assistant Rambong Sialang</t>
  </si>
  <si>
    <t>Field Assistant Turangie</t>
  </si>
  <si>
    <t>Incumbent</t>
  </si>
  <si>
    <t>Job Name</t>
  </si>
  <si>
    <t>Area</t>
  </si>
  <si>
    <t>Rank</t>
  </si>
  <si>
    <t>Due Date (Years)</t>
  </si>
  <si>
    <t>Bulking Station Supervisor</t>
  </si>
  <si>
    <t>Quality Control Supervisor</t>
  </si>
  <si>
    <t>Level</t>
  </si>
  <si>
    <t>Estate/Mill Class</t>
  </si>
  <si>
    <t>D</t>
  </si>
  <si>
    <t>E</t>
  </si>
  <si>
    <t>F</t>
  </si>
  <si>
    <t>Tahun</t>
  </si>
  <si>
    <t>A (Kandidat Pengganti)</t>
  </si>
  <si>
    <t>B (Kandidat Pengganti A)</t>
  </si>
  <si>
    <t>C (Kandidat Pengganti B)</t>
  </si>
  <si>
    <t>D (Kandidat Pengganti C)</t>
  </si>
  <si>
    <t>E (Kandidat Pengganti D)</t>
  </si>
  <si>
    <t>F (Kandidat Pengganti E)</t>
  </si>
  <si>
    <t>Selisih Grade
(Ke Bawah)</t>
  </si>
  <si>
    <t>Chris Samuel Morgan Runtu</t>
  </si>
  <si>
    <t>Dedi Armaidiansyah Lbs</t>
  </si>
  <si>
    <t>M Wahyu Septiadi Putra</t>
  </si>
  <si>
    <t>Sumardoyono, Sp</t>
  </si>
  <si>
    <t>Wawan Heru K, St</t>
  </si>
  <si>
    <t>Syapri Sp</t>
  </si>
  <si>
    <t>Bambang Irawan., Sp</t>
  </si>
  <si>
    <t>Dedi Sahputra Hutabarat</t>
  </si>
  <si>
    <t>Muhammad Jamil Sp</t>
  </si>
  <si>
    <t>Rudolf Van Hallen Harianja</t>
  </si>
  <si>
    <t>Muhammad Iqbal</t>
  </si>
  <si>
    <t>Adi Syahputra</t>
  </si>
  <si>
    <t>Irfansyah, St</t>
  </si>
  <si>
    <t>Lulu R Dea Naura</t>
  </si>
  <si>
    <t>Syafe'I</t>
  </si>
  <si>
    <t>Jontara Hutabalian</t>
  </si>
  <si>
    <t>Junaidi, Sp</t>
  </si>
  <si>
    <t>Abizar Dasopang,Sp</t>
  </si>
  <si>
    <t>Rahmat Wibowo, Sp</t>
  </si>
  <si>
    <t>Arie Munirianto</t>
  </si>
  <si>
    <t>Muhammad Naufal Heriza</t>
  </si>
  <si>
    <t>M. Fauzi,Se</t>
  </si>
  <si>
    <t>Sanusi Dongoran</t>
  </si>
  <si>
    <t>Syukur Ariadin, Sp</t>
  </si>
  <si>
    <t>Sarso Suparto. Amd</t>
  </si>
  <si>
    <t>Pro hire</t>
  </si>
  <si>
    <t>Irma Ul Hidayah, SE</t>
  </si>
  <si>
    <t>Field Assistant Non Teknis Pahu Makmur Estate</t>
  </si>
  <si>
    <t>Business Area</t>
  </si>
  <si>
    <t>Position</t>
  </si>
  <si>
    <t>IPP (3 Years Average)</t>
  </si>
  <si>
    <t>Pro Hire</t>
  </si>
  <si>
    <t>Input Lain DatVal</t>
  </si>
  <si>
    <t>ED</t>
  </si>
  <si>
    <t>Code</t>
  </si>
  <si>
    <t>22.1</t>
  </si>
  <si>
    <t>22.2</t>
  </si>
  <si>
    <t>22.3</t>
  </si>
  <si>
    <t>22.4</t>
  </si>
  <si>
    <t>22.5</t>
  </si>
  <si>
    <t>22.6</t>
  </si>
  <si>
    <t>22.7</t>
  </si>
  <si>
    <t>22.8</t>
  </si>
  <si>
    <t>22.9</t>
  </si>
  <si>
    <t>22.10</t>
  </si>
  <si>
    <t>22.11</t>
  </si>
  <si>
    <t>22.12</t>
  </si>
  <si>
    <t>22.13</t>
  </si>
  <si>
    <t>22.14</t>
  </si>
  <si>
    <t>22.15</t>
  </si>
  <si>
    <t>22.16</t>
  </si>
  <si>
    <t>22.17</t>
  </si>
  <si>
    <t>22.18</t>
  </si>
  <si>
    <t>23.1</t>
  </si>
  <si>
    <t>23.2</t>
  </si>
  <si>
    <t>23.3</t>
  </si>
  <si>
    <t>23.4</t>
  </si>
  <si>
    <t>23.5</t>
  </si>
  <si>
    <t>23.6</t>
  </si>
  <si>
    <t>23.7</t>
  </si>
  <si>
    <t>23.8</t>
  </si>
  <si>
    <t>23.9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</si>
  <si>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</si>
  <si>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</si>
  <si>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</si>
  <si>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</si>
  <si>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</si>
  <si>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</si>
  <si>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</si>
  <si>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</si>
  <si>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</si>
  <si>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</si>
  <si>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</si>
  <si>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</si>
  <si>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</si>
  <si>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</si>
  <si>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</si>
  <si>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</si>
  <si>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</si>
  <si>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</si>
  <si>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</si>
  <si>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</si>
  <si>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</si>
  <si>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</si>
  <si>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</si>
  <si>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</si>
  <si>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</si>
  <si>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</si>
  <si>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24.1</t>
  </si>
  <si>
    <t>24.2</t>
  </si>
  <si>
    <t>24.3</t>
  </si>
  <si>
    <t>24.4</t>
  </si>
  <si>
    <t>24.5</t>
  </si>
  <si>
    <t>24.6</t>
  </si>
  <si>
    <t>24.7</t>
  </si>
  <si>
    <t>24.8</t>
  </si>
  <si>
    <t>24.9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</si>
  <si>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</si>
  <si>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</si>
  <si>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</si>
  <si>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</si>
  <si>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</si>
  <si>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</si>
  <si>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</si>
  <si>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</si>
  <si>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</si>
  <si>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</si>
  <si>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</si>
  <si>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</si>
  <si>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</si>
  <si>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</si>
  <si>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</si>
  <si>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</si>
  <si>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</si>
  <si>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</si>
  <si>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</si>
  <si>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</si>
  <si>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</si>
  <si>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</si>
  <si>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</si>
  <si>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</si>
  <si>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</si>
  <si>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</si>
  <si>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</si>
  <si>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</si>
  <si>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</si>
  <si>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</si>
  <si>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</si>
  <si>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</si>
  <si>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</si>
  <si>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</si>
  <si>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</si>
  <si>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Position2</t>
  </si>
  <si>
    <t>Position3</t>
  </si>
  <si>
    <t>Position4</t>
  </si>
  <si>
    <t>Position5</t>
  </si>
  <si>
    <t>Position6</t>
  </si>
  <si>
    <t>Estate Manager Dolok (Grade 5)</t>
  </si>
  <si>
    <t>Estate Manager Tulung Gelam (Grade 4)</t>
  </si>
  <si>
    <t>Head Assistant Turangie (Grade 5)</t>
  </si>
  <si>
    <t>Head Assistant Bah Lias (Grade 3)</t>
  </si>
  <si>
    <t>Head Assistant Dolok (Grade 4)</t>
  </si>
  <si>
    <t>Head Assistant Gunung Malayu (Grade 4)</t>
  </si>
  <si>
    <t>Head Assistant Sei Rumbiya (Grade 4)</t>
  </si>
  <si>
    <t>Kasie Pasir Luhur (Grade 1)</t>
  </si>
  <si>
    <t>Administration Staff AMA Muara Rupit (Grade 1)</t>
  </si>
  <si>
    <t>Estate Manager Mentari Kulim (Grade 5)</t>
  </si>
  <si>
    <t>Estate Manager Bungara (Grade 6)</t>
  </si>
  <si>
    <t>Head Assistant Rambong Sialang (Grade 3)</t>
  </si>
  <si>
    <t>Project Manager Suka Bangun (Grade 5)</t>
  </si>
  <si>
    <t>Administration Staff AMA Bingin Teluk (Grade 2)</t>
  </si>
  <si>
    <t>Estate Manager Si Bulan (Grade 5)</t>
  </si>
  <si>
    <t>Estate Manager Gunung Malayu (Grade 6)</t>
  </si>
  <si>
    <t>Project Plasma SAD Coordinator (Grade 4)</t>
  </si>
  <si>
    <t>Estate Manager Gunung Bais (Grade 5)</t>
  </si>
  <si>
    <t>Plasma Manager Eka Sari (Grade 4)</t>
  </si>
  <si>
    <t>Estate Manager Pulo Rambong (Grade 6)</t>
  </si>
  <si>
    <t>Project Manager Bangun Harjo (Grade 6)</t>
  </si>
  <si>
    <t>Adi Sumantri, Ir.</t>
  </si>
  <si>
    <t>Dede Suriadi</t>
  </si>
  <si>
    <t>Endah Susanny, SE</t>
  </si>
  <si>
    <t>Elvidawaty</t>
  </si>
  <si>
    <t>Ainul Fahrin Siregar</t>
  </si>
  <si>
    <t>Dimas Putera Pangestu</t>
  </si>
  <si>
    <t>Julita Artalina Manik</t>
  </si>
  <si>
    <t>Herawati Kusumawardani</t>
  </si>
  <si>
    <t>Joko Mariamansya</t>
  </si>
  <si>
    <t>Neni Sriwahyuni</t>
  </si>
  <si>
    <t>Wilson Lubis, SE</t>
  </si>
  <si>
    <t>M. Ismail Arifin</t>
  </si>
  <si>
    <t>Imansyah Sihombing</t>
  </si>
  <si>
    <t>Shofi Tahir</t>
  </si>
  <si>
    <t>Rizky Afriansyah</t>
  </si>
  <si>
    <t>Desi Komala Sari Siregar</t>
  </si>
  <si>
    <t>Syahril, S.Sos</t>
  </si>
  <si>
    <t>J. Tarigan</t>
  </si>
  <si>
    <t>Himawan Fazhly Siregar</t>
  </si>
  <si>
    <t>M. Zaimi Arif SPY</t>
  </si>
  <si>
    <t>Zulkarnaen</t>
  </si>
  <si>
    <t>Widy Astuty, SE</t>
  </si>
  <si>
    <t>Ikrama Anwar</t>
  </si>
  <si>
    <t>Heriyanto, ST</t>
  </si>
  <si>
    <t>Muhammad Irsyad Jasin Gunawan</t>
  </si>
  <si>
    <t>M. Syahid, Amd</t>
  </si>
  <si>
    <t>Dedy Darwinsyah</t>
  </si>
  <si>
    <t>Ikayana Putra</t>
  </si>
  <si>
    <t>Yul Khairil</t>
  </si>
  <si>
    <t>Abdul Haris, SH</t>
  </si>
  <si>
    <t>Sissy Apriany</t>
  </si>
  <si>
    <t>Andy Wijaya</t>
  </si>
  <si>
    <t>Feny Ardiansyah</t>
  </si>
  <si>
    <t>Erizal. SE</t>
  </si>
  <si>
    <t>Ayu Herlyanti</t>
  </si>
  <si>
    <t>M. Damiri Malisie, Ir.</t>
  </si>
  <si>
    <t>Agus Wahyudi</t>
  </si>
  <si>
    <t>Nasri Harris, Ir.</t>
  </si>
  <si>
    <t>Astricx Yoyok</t>
  </si>
  <si>
    <t>Apriono</t>
  </si>
  <si>
    <t>Muhammad Caturiansyah Putra</t>
  </si>
  <si>
    <t>I Made Sudania (Konsultan)</t>
  </si>
  <si>
    <t>Baginda Siregar</t>
  </si>
  <si>
    <t>Samsidin</t>
  </si>
  <si>
    <t>Arlon Hot Pangoloi</t>
  </si>
  <si>
    <t>Elvian Satya P., SH</t>
  </si>
  <si>
    <t>Suhaina Tasrima, ST</t>
  </si>
  <si>
    <t>M. Sufinur</t>
  </si>
  <si>
    <t>Muhammad Abbas</t>
  </si>
  <si>
    <t>M. Syarif Hidayat</t>
  </si>
  <si>
    <t>Eko Budi Prasetyo</t>
  </si>
  <si>
    <t>Astry Lestari</t>
  </si>
  <si>
    <t>Muhammad Syarifuddin</t>
  </si>
  <si>
    <t>Gabriel Zulfiker</t>
  </si>
  <si>
    <t>Lise Lisdiyana, Dra.</t>
  </si>
  <si>
    <t>Yugo Leonardo</t>
  </si>
  <si>
    <t>Meilany Sari Ulina</t>
  </si>
  <si>
    <t>Himawan Fansuri</t>
  </si>
  <si>
    <t>Octavianus Krisanggoro Pangestu A.</t>
  </si>
  <si>
    <t>Donni Febianto</t>
  </si>
  <si>
    <t>Henry Wijaya Purwa</t>
  </si>
  <si>
    <t>Tonton M. Piskariyanto</t>
  </si>
  <si>
    <t>Benyamin Suwito Rahardjo</t>
  </si>
  <si>
    <t>Nanang Budi Istiyanto</t>
  </si>
  <si>
    <t>Tani Cipto Nugroho</t>
  </si>
  <si>
    <t>Anton Heryudhanto</t>
  </si>
  <si>
    <t>Benny Chandra</t>
  </si>
  <si>
    <t>Danilast</t>
  </si>
  <si>
    <t>Soni Saputra, Spi</t>
  </si>
  <si>
    <t>Yuliana</t>
  </si>
  <si>
    <t>Albert Oktapianus Silaban</t>
  </si>
  <si>
    <t>Amriliadi Bintang Sopandi</t>
  </si>
  <si>
    <t>Daniel Karel G. Warouw</t>
  </si>
  <si>
    <t>Choirul May Affandi Siregar</t>
  </si>
  <si>
    <t>Maya Endah Wulandari</t>
  </si>
  <si>
    <t>Helmi Winda Sinamo</t>
  </si>
  <si>
    <t>Christian Dinata</t>
  </si>
  <si>
    <t>Adiyat Anugrah</t>
  </si>
  <si>
    <t>Halima Tusadiah</t>
  </si>
  <si>
    <t>Joko Priyatmoko, SE</t>
  </si>
  <si>
    <t>Donni Iandes A. Siagian</t>
  </si>
  <si>
    <t>Bayu Setiawan</t>
  </si>
  <si>
    <t>M. Agustian Lesmana</t>
  </si>
  <si>
    <t>Karin Anggita Sari</t>
  </si>
  <si>
    <t>Nazari, Ir.</t>
  </si>
  <si>
    <t>Muhammad Prayogi</t>
  </si>
  <si>
    <t xml:space="preserve">Danil Fahreza Pohan </t>
  </si>
  <si>
    <t>Mirza Dhika Ginta Surbakti</t>
  </si>
  <si>
    <t>Syukur Ariadin</t>
  </si>
  <si>
    <t>Robbi Aditya Candra Batubara</t>
  </si>
  <si>
    <t>Januariska, SP</t>
  </si>
  <si>
    <t>Sarso Suparto</t>
  </si>
  <si>
    <t>Mhd Idrus Nasution</t>
  </si>
  <si>
    <t>Irfansyah</t>
  </si>
  <si>
    <t>Jon Waldinson Pereddy Damanik</t>
  </si>
  <si>
    <t>Baharaja A.Sitindaon, Ir.</t>
  </si>
  <si>
    <t>Muhammad Junaidi</t>
  </si>
  <si>
    <t>M. Ali Osmar, Ir.</t>
  </si>
  <si>
    <t>Nurhadi Masnur, SP</t>
  </si>
  <si>
    <t>Ferry Anggriawan, SC</t>
  </si>
  <si>
    <t>Irhammuddin, Ir.</t>
  </si>
  <si>
    <t>Syafri, SP</t>
  </si>
  <si>
    <t>A.Syaukaniy Riandi</t>
  </si>
  <si>
    <t>Rusli, SH</t>
  </si>
  <si>
    <t xml:space="preserve">Imam Taufik Siregar </t>
  </si>
  <si>
    <t>Mohd Jamil</t>
  </si>
  <si>
    <t>Zulkifli Nizam, Ir.</t>
  </si>
  <si>
    <t>Ridho Maulia Buana</t>
  </si>
  <si>
    <t>Bambang Irawan</t>
  </si>
  <si>
    <t>Hendra Kesuma, SP</t>
  </si>
  <si>
    <t>Helmar Syarif, SH</t>
  </si>
  <si>
    <t>Ivan A. Tampubolon</t>
  </si>
  <si>
    <t>Chris Runtu, Ir.</t>
  </si>
  <si>
    <t>Abdullah Sandi, SH</t>
  </si>
  <si>
    <t xml:space="preserve">Badai Tropik, Ir. </t>
  </si>
  <si>
    <t>Beny Sitepu</t>
  </si>
  <si>
    <t>Lulu R. Dea Naura</t>
  </si>
  <si>
    <t>Ahmad Yani S.</t>
  </si>
  <si>
    <t>Adi Cawarman</t>
  </si>
  <si>
    <t>R. Suprayogi Syahputra</t>
  </si>
  <si>
    <t>Herman Amran</t>
  </si>
  <si>
    <t>Maman Surachman, Ir.</t>
  </si>
  <si>
    <t>Syafei</t>
  </si>
  <si>
    <t>Anzary Nur Azis</t>
  </si>
  <si>
    <t>Junaidi</t>
  </si>
  <si>
    <t>Abizar Dasopang, SP</t>
  </si>
  <si>
    <t>Oktario Alfriandi S.</t>
  </si>
  <si>
    <t>Dwi Haryanto</t>
  </si>
  <si>
    <t>Boby Candrah</t>
  </si>
  <si>
    <t>Zulhafani</t>
  </si>
  <si>
    <t>Rihul Azhar, Ir.</t>
  </si>
  <si>
    <t>Muhammad Irfan, Ir.</t>
  </si>
  <si>
    <t>Novansyah</t>
  </si>
  <si>
    <t>Dedi Armaidiansyah Lubis</t>
  </si>
  <si>
    <t>Rinaldi, Ir.</t>
  </si>
  <si>
    <t>Iskandarsyah Lubis</t>
  </si>
  <si>
    <t>Repada Damanik</t>
  </si>
  <si>
    <t>Rudi Tambun</t>
  </si>
  <si>
    <t>Dhani Sartika Saragih</t>
  </si>
  <si>
    <t>Wenry Reinmart Siahaan</t>
  </si>
  <si>
    <t>M. Alvi, Ir.</t>
  </si>
  <si>
    <t>Sacra Surya Avensina</t>
  </si>
  <si>
    <t xml:space="preserve">Yakobus Dualolo, Ir. </t>
  </si>
  <si>
    <t>Oktaviyanus, ST</t>
  </si>
  <si>
    <t>Rudi Gunarso, SP</t>
  </si>
  <si>
    <t>Rahmat Wibowo</t>
  </si>
  <si>
    <t xml:space="preserve">Arie Munirianto </t>
  </si>
  <si>
    <t>Rizal Enka Pratama K.</t>
  </si>
  <si>
    <t>Reja Eka Putra, Ir.</t>
  </si>
  <si>
    <t>Yusnandar M. Syahani</t>
  </si>
  <si>
    <t>Dharma Suciadi, Ir.</t>
  </si>
  <si>
    <t>M. Fauzi, SE</t>
  </si>
  <si>
    <t>Rachmad Hidayat, Ir</t>
  </si>
  <si>
    <t>Henry Menahen Sinaga, Ir.</t>
  </si>
  <si>
    <t>Ronald Pandapotan Simarmata</t>
  </si>
  <si>
    <t>Muhammad Ikhsan Nasution</t>
  </si>
  <si>
    <t>Hendra Arjuna</t>
  </si>
  <si>
    <t>Erwin R.W. Hasibuan</t>
  </si>
  <si>
    <t>Abdul Azis, Ir.</t>
  </si>
  <si>
    <t>Daud Harrys Pardamean Sirait</t>
  </si>
  <si>
    <t>Muhammad Reza Aprizar S. Sos</t>
  </si>
  <si>
    <t>Arnol Jefri Panjaitan</t>
  </si>
  <si>
    <t>Wawan Heru Kusmawan, ST</t>
  </si>
  <si>
    <t>Mhd. Ihsyan Manulang</t>
  </si>
  <si>
    <t>Roy Franch James Simanjuntak</t>
  </si>
  <si>
    <t>M. Mahadani Lubis</t>
  </si>
  <si>
    <t>Emma Suryani Siregar </t>
  </si>
  <si>
    <t>Indra</t>
  </si>
  <si>
    <t>Probo Rahardianto S.ST</t>
  </si>
  <si>
    <t>Harry Ericson Iswandar, Ir.</t>
  </si>
  <si>
    <t>Muna Murnianjari, S.Si</t>
  </si>
  <si>
    <t>Muhammad Husaini, Ir.</t>
  </si>
  <si>
    <t>Abu Hanifah Pohan, SP</t>
  </si>
  <si>
    <t>Jimmy Bunawan</t>
  </si>
  <si>
    <t>F. Haryo Subyarto</t>
  </si>
  <si>
    <t>Herry Hantono</t>
  </si>
  <si>
    <t>Roger H. Wiryawan</t>
  </si>
  <si>
    <t>Jamil</t>
  </si>
  <si>
    <t>Sirait</t>
  </si>
  <si>
    <t>Reza Ap</t>
  </si>
  <si>
    <t>Nasution</t>
  </si>
  <si>
    <t>Helmar</t>
  </si>
  <si>
    <t>baharaja</t>
  </si>
  <si>
    <t>irf</t>
  </si>
  <si>
    <t>Rihul</t>
  </si>
  <si>
    <t>Cand</t>
  </si>
  <si>
    <t>Iskan</t>
  </si>
  <si>
    <t>Repada</t>
  </si>
  <si>
    <t>Nurh</t>
  </si>
  <si>
    <t>Rian</t>
  </si>
  <si>
    <t>Ivan</t>
  </si>
  <si>
    <t>Jun</t>
  </si>
  <si>
    <t>Irfan</t>
  </si>
  <si>
    <t>Ferry</t>
  </si>
  <si>
    <t>Lulu</t>
  </si>
  <si>
    <t>Site</t>
  </si>
  <si>
    <t>Syaf</t>
  </si>
  <si>
    <t>Abiza</t>
  </si>
  <si>
    <t>Yakob</t>
  </si>
  <si>
    <t>Arie</t>
  </si>
  <si>
    <t>Wenr</t>
  </si>
  <si>
    <t>Hiday</t>
  </si>
  <si>
    <t>Fauzi</t>
  </si>
  <si>
    <t>Iqbal</t>
  </si>
  <si>
    <t>Henry</t>
  </si>
  <si>
    <t>Reja</t>
  </si>
  <si>
    <t>Rizal</t>
  </si>
  <si>
    <t>Prayo</t>
  </si>
  <si>
    <t>Karin</t>
  </si>
  <si>
    <t>Sarso</t>
  </si>
  <si>
    <t>Irsyad</t>
  </si>
  <si>
    <t>Adi</t>
  </si>
  <si>
    <t>Yani</t>
  </si>
  <si>
    <t>Haryant</t>
  </si>
  <si>
    <t>Juna</t>
  </si>
  <si>
    <t>Tamb</t>
  </si>
  <si>
    <t>Saragih</t>
  </si>
  <si>
    <t>Irham</t>
  </si>
  <si>
    <t>Simarm</t>
  </si>
  <si>
    <t>Wawan</t>
  </si>
  <si>
    <t>Dedi</t>
  </si>
  <si>
    <t>Alvi</t>
  </si>
  <si>
    <t>Badai</t>
  </si>
  <si>
    <t>Zulk</t>
  </si>
  <si>
    <t>Hendr</t>
  </si>
  <si>
    <t>Oktari</t>
  </si>
  <si>
    <t>Anza</t>
  </si>
  <si>
    <t>Yus</t>
  </si>
  <si>
    <t>Syukur</t>
  </si>
  <si>
    <t>Ali Osm</t>
  </si>
  <si>
    <t>Jon</t>
  </si>
  <si>
    <t>Rudi</t>
  </si>
  <si>
    <t>Wibow</t>
  </si>
  <si>
    <t>Fahre</t>
  </si>
  <si>
    <t>Robb</t>
  </si>
  <si>
    <t>Mirz</t>
  </si>
  <si>
    <t>Janu</t>
  </si>
  <si>
    <t>Sac</t>
  </si>
  <si>
    <t>Irfansyah, St Purnama</t>
  </si>
  <si>
    <t>T. Muhammad Iqbal, Ir.</t>
  </si>
  <si>
    <t>Edi Junaidi, Sp Ginting</t>
  </si>
  <si>
    <t>Dewi</t>
  </si>
  <si>
    <t>Edwi</t>
  </si>
  <si>
    <t>Muhammad</t>
  </si>
  <si>
    <t>Suryanto</t>
  </si>
  <si>
    <t>Sarjan</t>
  </si>
  <si>
    <t>Heri</t>
  </si>
  <si>
    <t>Beny</t>
  </si>
  <si>
    <t>Yamin</t>
  </si>
  <si>
    <t>Ted</t>
  </si>
  <si>
    <t>Sepd</t>
  </si>
  <si>
    <t>Chair</t>
  </si>
  <si>
    <t>Roll Out</t>
  </si>
  <si>
    <t>HRIS</t>
  </si>
  <si>
    <t>Data Input</t>
  </si>
  <si>
    <t>Ikaya</t>
  </si>
  <si>
    <t>Damir</t>
  </si>
  <si>
    <t>Lise</t>
  </si>
  <si>
    <t>Suprayo</t>
  </si>
  <si>
    <t>Eriz</t>
  </si>
  <si>
    <t>Zul</t>
  </si>
  <si>
    <t>Ir Indra Sayto Halawa</t>
  </si>
  <si>
    <t>Ir Indra Jaya Sakti Ritonga</t>
  </si>
  <si>
    <t>Ir Indra Feriadi</t>
  </si>
  <si>
    <t>Ir Indra Hardian Matondang</t>
  </si>
  <si>
    <t>Ir Indra Purnama, Ir.</t>
  </si>
  <si>
    <t>Ir Indra Wijaya</t>
  </si>
  <si>
    <t>Danil Fahreza Pohan</t>
  </si>
  <si>
    <t>Gusmara Hakim</t>
  </si>
  <si>
    <t>Yenni Marlina                                </t>
  </si>
  <si>
    <t>Sub Area</t>
  </si>
  <si>
    <t>Tanggal Lahir</t>
  </si>
  <si>
    <t>Human Resources</t>
  </si>
  <si>
    <t>Rambong Sialang Training Centre</t>
  </si>
  <si>
    <t>LSIP - RO Medan</t>
  </si>
  <si>
    <t>Training Staff</t>
  </si>
  <si>
    <t>Training Staff Rambong Sialang Training Centre</t>
  </si>
  <si>
    <t>Treasury</t>
  </si>
  <si>
    <t>Medan BO</t>
  </si>
  <si>
    <t>Cash Management &amp; Disbursement Staff</t>
  </si>
  <si>
    <t>Cash Management &amp; Disbursement Staff Medan BO</t>
  </si>
  <si>
    <t>Information Tech Ser</t>
  </si>
  <si>
    <t>SAP Core Support Specialist</t>
  </si>
  <si>
    <t>SAP Core Support Specialist Medan BO</t>
  </si>
  <si>
    <t>Environment &amp; CSR</t>
  </si>
  <si>
    <t>Environment Staff</t>
  </si>
  <si>
    <t>Environment Staff Medan BO</t>
  </si>
  <si>
    <t>Community Development Officer NS</t>
  </si>
  <si>
    <t>Community Development Officer NS Medan BO</t>
  </si>
  <si>
    <t>Procurement</t>
  </si>
  <si>
    <t>Estate &amp; General Material Staff</t>
  </si>
  <si>
    <t>Estate &amp; General Material Staff Medan BO</t>
  </si>
  <si>
    <t>Accounting &amp; Tax</t>
  </si>
  <si>
    <t>Palembang BO</t>
  </si>
  <si>
    <t>LSIP - RO Palembang</t>
  </si>
  <si>
    <t>Office Accounting Staff</t>
  </si>
  <si>
    <t>Office Accounting Staff Palembang BO</t>
  </si>
  <si>
    <t>CorSec &amp; Legal Lic.</t>
  </si>
  <si>
    <t>Legal Staff</t>
  </si>
  <si>
    <t>Legal Staff Palembang BO</t>
  </si>
  <si>
    <t>Engineering Services</t>
  </si>
  <si>
    <t>Civil Engineer SS</t>
  </si>
  <si>
    <t>Civil Engineer SS Palembang BO</t>
  </si>
  <si>
    <t>Draftman</t>
  </si>
  <si>
    <t>Draftman Palembang BO</t>
  </si>
  <si>
    <t>Gen Service &amp; Health</t>
  </si>
  <si>
    <t>Administration Koordinator Security SS</t>
  </si>
  <si>
    <t>Administration Koordinator Security SS Palembang BO</t>
  </si>
  <si>
    <t>Arta Kencana Estate</t>
  </si>
  <si>
    <t>Koordinator Lapangan Security SS</t>
  </si>
  <si>
    <t>Koordinator Lapangan Security SS Arta Kencana</t>
  </si>
  <si>
    <t>Samarinda BO</t>
  </si>
  <si>
    <t>LSIP - RO Samarinda</t>
  </si>
  <si>
    <t>General Services Staff</t>
  </si>
  <si>
    <t>General Services Staff Samarinda BO</t>
  </si>
  <si>
    <t>Cash Management &amp; Disbursement Staff Samarinda BO</t>
  </si>
  <si>
    <t>Surabaya BO</t>
  </si>
  <si>
    <t>LSIP - RO Surabaya</t>
  </si>
  <si>
    <t>Surabaya Branch Office Staff</t>
  </si>
  <si>
    <t>Surabaya Branch Office Staff Surabaya BO</t>
  </si>
  <si>
    <t>Jakarta HO</t>
  </si>
  <si>
    <t>LSIP - HO Jakarta</t>
  </si>
  <si>
    <t>Payroll &amp; Administration</t>
  </si>
  <si>
    <t>Payroll &amp; Administration Jakarta HO</t>
  </si>
  <si>
    <t>System Development &amp; Database Staff</t>
  </si>
  <si>
    <t>System Development &amp; Database Staff Jakarta HO</t>
  </si>
  <si>
    <t>Cost Management Staff</t>
  </si>
  <si>
    <t>Cost Management Staff Jakarta HO</t>
  </si>
  <si>
    <t>Accounting Staff</t>
  </si>
  <si>
    <t>Accounting Staff Jakarta HO</t>
  </si>
  <si>
    <t>Office Accounting Staff Jakarta HO</t>
  </si>
  <si>
    <t>Tax Planning &amp; Administration Staff</t>
  </si>
  <si>
    <t>Tax Planning &amp; Administration Staff Jakarta HO</t>
  </si>
  <si>
    <t>Finan. Institution R</t>
  </si>
  <si>
    <t>Plasma Finance Administration Staff</t>
  </si>
  <si>
    <t>Plasma Finance Administration Staff Jakarta HO</t>
  </si>
  <si>
    <t>General Services Staff Jakarta HO</t>
  </si>
  <si>
    <t>Estate &amp; General Material Staff Jakarta HO</t>
  </si>
  <si>
    <t>Operation Admin.</t>
  </si>
  <si>
    <t>Operation Administration Staff</t>
  </si>
  <si>
    <t>Operation Administration Staff Jakarta HO</t>
  </si>
  <si>
    <t>Analyst &amp; Control Staff</t>
  </si>
  <si>
    <t>Analyst &amp; Control Staff Jakarta HO</t>
  </si>
  <si>
    <t>Conservation &amp; ISO Staff</t>
  </si>
  <si>
    <t>Conservation &amp; ISO Staff Jakarta HO</t>
  </si>
  <si>
    <t>AMA Serdang Office</t>
  </si>
  <si>
    <t>Staf AMA Serdang</t>
  </si>
  <si>
    <t>Turangie Estate</t>
  </si>
  <si>
    <t>Traksi Assistant Turangie</t>
  </si>
  <si>
    <t>Pulo Rambong Estate</t>
  </si>
  <si>
    <t>Traksi Assistant Pulo Rambong</t>
  </si>
  <si>
    <t>Bungara Estate</t>
  </si>
  <si>
    <t>Field Assistant Bungara</t>
  </si>
  <si>
    <t>Begerpang Estate</t>
  </si>
  <si>
    <t>Field Assistant Begerpang</t>
  </si>
  <si>
    <t>Rambong Sialang Estate</t>
  </si>
  <si>
    <t>QCTL</t>
  </si>
  <si>
    <t>Si Bulan Estate</t>
  </si>
  <si>
    <t>Field Assistant Si Bulan</t>
  </si>
  <si>
    <t>Bah Bulian Estate</t>
  </si>
  <si>
    <t>Field Assistant Bah Bulian</t>
  </si>
  <si>
    <t>Bah Lias Estate</t>
  </si>
  <si>
    <t>Field Assistant Bah Lias</t>
  </si>
  <si>
    <t>Traksi Assistant Bah Lias</t>
  </si>
  <si>
    <t>Kasie IMF</t>
  </si>
  <si>
    <t>Kasie IMF Bah Lias</t>
  </si>
  <si>
    <t>Dolok Estate</t>
  </si>
  <si>
    <t>Field Assistant Dolok</t>
  </si>
  <si>
    <t>Gunung Malayu Estate</t>
  </si>
  <si>
    <t>Field Assistant Gunung Malayu</t>
  </si>
  <si>
    <t>Sei Rumbiya Estate</t>
  </si>
  <si>
    <t>Field Assistant Sei Rumbiya</t>
  </si>
  <si>
    <t>AreaAgro JawaSulawesi</t>
  </si>
  <si>
    <t>Kertasarie Estate</t>
  </si>
  <si>
    <t>Field Assistant Kertasarie</t>
  </si>
  <si>
    <t>Koordinator Lapangan Security</t>
  </si>
  <si>
    <t>Koordinator Lapangan Security Kertasarie</t>
  </si>
  <si>
    <t>Treblasala Estate</t>
  </si>
  <si>
    <t>Field Assistant Treblasala</t>
  </si>
  <si>
    <t>Asisstant Traks</t>
  </si>
  <si>
    <t>Palang Isang Estate</t>
  </si>
  <si>
    <t>LSIP - PalangIsang Estate</t>
  </si>
  <si>
    <t>Field Assistant Palang Isang</t>
  </si>
  <si>
    <t>Pungkol Estate</t>
  </si>
  <si>
    <t>Kasie Pungkol</t>
  </si>
  <si>
    <t>Pahu Makmur Estate</t>
  </si>
  <si>
    <t>Field Assistant Pahu Makmur</t>
  </si>
  <si>
    <t>Issuy Makmur Estate</t>
  </si>
  <si>
    <t>LSIP - Issuy Makmur Estate</t>
  </si>
  <si>
    <t>Field Assistant Issuy Makmur</t>
  </si>
  <si>
    <t>Kedang Makmur Estate</t>
  </si>
  <si>
    <t>Field Assistant Kedang Makmur</t>
  </si>
  <si>
    <t>Jelau Makmur Estate</t>
  </si>
  <si>
    <t>Field Assistant Jelau Makmur</t>
  </si>
  <si>
    <t>AMA Muara Rupit Office</t>
  </si>
  <si>
    <t>Administration Staff</t>
  </si>
  <si>
    <t>Community Development Staff</t>
  </si>
  <si>
    <t>Community Development Staff AMA Muara Rupit</t>
  </si>
  <si>
    <t>Riam Indah Estate</t>
  </si>
  <si>
    <t>Kasie Riam Indah</t>
  </si>
  <si>
    <t>Traksi Assistant Riam Indah</t>
  </si>
  <si>
    <t>Kasie IMF Riam Indah</t>
  </si>
  <si>
    <t>Koordinator Lapangan Security SS Riam Indah</t>
  </si>
  <si>
    <t>Gunung Bais Estate</t>
  </si>
  <si>
    <t>Koordinator Lapangan Security SS Gunung Bais</t>
  </si>
  <si>
    <t>Pring Permai Estate</t>
  </si>
  <si>
    <t>TAS - Pring Permai Estate</t>
  </si>
  <si>
    <t>Kasie Pring Permai</t>
  </si>
  <si>
    <t>AMA Bingin Teluk Office</t>
  </si>
  <si>
    <t>Community Development Staff AMA Bingin Teluk</t>
  </si>
  <si>
    <t>Industrial Relation</t>
  </si>
  <si>
    <t>Industrial Relation AMA Bingin Teluk</t>
  </si>
  <si>
    <t>Ketapat Bening Estate</t>
  </si>
  <si>
    <t>Field Assistant Ketapat Bening</t>
  </si>
  <si>
    <t>Kubu Pakaran Estate</t>
  </si>
  <si>
    <t>AMA Lahat Office</t>
  </si>
  <si>
    <t>Kencana Sari Estate</t>
  </si>
  <si>
    <t>Field Assistant Kencana Sari</t>
  </si>
  <si>
    <t>Field Assistant Arta Kencana</t>
  </si>
  <si>
    <t>Tirta Agung Estate</t>
  </si>
  <si>
    <t>Kasie IMF Tirta Agung</t>
  </si>
  <si>
    <t>Suka Damai Estate</t>
  </si>
  <si>
    <t>Field Assistant Suka Damai</t>
  </si>
  <si>
    <t>Budi Tirta Estate</t>
  </si>
  <si>
    <t>Field Assistant Budi Tirta</t>
  </si>
  <si>
    <t>Marga Sido Region</t>
  </si>
  <si>
    <t>Plasma Field Assistant Marga Sido Region</t>
  </si>
  <si>
    <t>Pelita Jaya Region</t>
  </si>
  <si>
    <t>Plasma Unit Assistant</t>
  </si>
  <si>
    <t>Plasma Unit Assistant Pelita Jaya Region</t>
  </si>
  <si>
    <t>Kasie Pelita Jaya Region</t>
  </si>
  <si>
    <t>Arta Kencana Region</t>
  </si>
  <si>
    <t>Field Assistant Arta Kencana Region</t>
  </si>
  <si>
    <t>Begerpang Mill</t>
  </si>
  <si>
    <t>Shift Engineer Begerpang</t>
  </si>
  <si>
    <t>Turangie Mill</t>
  </si>
  <si>
    <t>Shift Engineer Turangie</t>
  </si>
  <si>
    <t>Dolok Mill</t>
  </si>
  <si>
    <t>Shift Engineer Dolok</t>
  </si>
  <si>
    <t>Gunung Malayu Mill</t>
  </si>
  <si>
    <t>Shift Engineer Gunung Malayu</t>
  </si>
  <si>
    <t>Sei Rumbiya Factory</t>
  </si>
  <si>
    <t>Shift Engineer Sei Rumbiya</t>
  </si>
  <si>
    <t>Sei Lakitan Mill</t>
  </si>
  <si>
    <t>Kasie Sei Lakitan</t>
  </si>
  <si>
    <t>Shift Engineer Sei Lakitan</t>
  </si>
  <si>
    <t>Belani Elok Mill</t>
  </si>
  <si>
    <t>Shift Engineer Belani Elok</t>
  </si>
  <si>
    <t>Gunung Bais Mill</t>
  </si>
  <si>
    <t>Kasie Gunung Bais</t>
  </si>
  <si>
    <t>Tirta Agung Mill</t>
  </si>
  <si>
    <t>Shift Engineer Tirta Agung</t>
  </si>
  <si>
    <t>Cengal Factory</t>
  </si>
  <si>
    <t>Shift Engineer Cengal</t>
  </si>
  <si>
    <t>Kencana Sari Mill</t>
  </si>
  <si>
    <t>Shift Engineer Kencana Sari</t>
  </si>
  <si>
    <t>Kasie Kencana Sari</t>
  </si>
  <si>
    <t>Research &amp; Dev.</t>
  </si>
  <si>
    <t>AMA Kalimantan Office</t>
  </si>
  <si>
    <t>LSIP - BLRS - NS</t>
  </si>
  <si>
    <t>GIS Assistant</t>
  </si>
  <si>
    <t>GIS Assistant AMA Kalimantan</t>
  </si>
  <si>
    <t>BLRS-NS</t>
  </si>
  <si>
    <t>Cytology Assistant</t>
  </si>
  <si>
    <t>Cytology Assistant BLRS-NS</t>
  </si>
  <si>
    <t>Breeder</t>
  </si>
  <si>
    <t>Breeder BLRS-NS</t>
  </si>
  <si>
    <t>Recruitment Staff</t>
  </si>
  <si>
    <t>Recruitment Staff Medan BO</t>
  </si>
  <si>
    <t>Traksi Assistant Trainee</t>
  </si>
  <si>
    <t>Traksi Assistant Trainee Jelau Makmur</t>
  </si>
  <si>
    <t>Contract</t>
  </si>
  <si>
    <t>Mill Assistant Trainee</t>
  </si>
  <si>
    <t>Mill Assistant Trainee Sei Lakitan</t>
  </si>
  <si>
    <t>Mill Assistant Trainee Turangie</t>
  </si>
  <si>
    <t>Mill Assistant Trainee Begerpang</t>
  </si>
  <si>
    <t>Treblasala Factory</t>
  </si>
  <si>
    <t>Mill Assistant Trainee Treblasala</t>
  </si>
  <si>
    <t>Tulung Gelam Estate</t>
  </si>
  <si>
    <t>Field Assistant Trainee</t>
  </si>
  <si>
    <t>Field Assistant Trainee Tulung Gelam</t>
  </si>
  <si>
    <t>Field Assistant Trainee Pahu Makmur</t>
  </si>
  <si>
    <t>Field Assistant Trainee Tirta Agung</t>
  </si>
  <si>
    <t>Sei Gemang Estate</t>
  </si>
  <si>
    <t>Field Assistant Trainee Sei Gemang</t>
  </si>
  <si>
    <t>Bangun Harjo Estate</t>
  </si>
  <si>
    <t>Field Assistant Trainee Bangun Harjo</t>
  </si>
  <si>
    <t>Field Assistant Trainee Gunung Bais</t>
  </si>
  <si>
    <t>Tanjung Makmur Estate</t>
  </si>
  <si>
    <t>Traksi Assistant Trainee Tanjung Makmur</t>
  </si>
  <si>
    <t>Traksi Assistant Trainee Tirta Agung</t>
  </si>
  <si>
    <t>Sei Lakitan Estate</t>
  </si>
  <si>
    <t>Field Assistant Trainee Sei Lakitan</t>
  </si>
  <si>
    <t>Field Assistant Trainee Arta Kencana</t>
  </si>
  <si>
    <t>Field Assistant Trainee Riam Indah</t>
  </si>
  <si>
    <t>Field Assistant Trainee Pulo Rambong</t>
  </si>
  <si>
    <t>Field Assistant Trainee Sei Rumbiya</t>
  </si>
  <si>
    <t>Field Assistant Trainee Tanjung Makmur</t>
  </si>
  <si>
    <t>Field Assistant Trainee Issuy Makmur</t>
  </si>
  <si>
    <t>Field Assistant Trainee Kencana Sari</t>
  </si>
  <si>
    <t>Field Assistant Trainee Budi Tirta</t>
  </si>
  <si>
    <t>Turangie Training Centre</t>
  </si>
  <si>
    <t>Mill Assistant Trainee Turangie Training Centre</t>
  </si>
  <si>
    <t>Office Accounting Supervisor</t>
  </si>
  <si>
    <t>Office Accounting Supervisor Medan BO</t>
  </si>
  <si>
    <t>Asset Management Staff</t>
  </si>
  <si>
    <t>Asset Management Staff Medan BO</t>
  </si>
  <si>
    <t>Financial &amp; Reporting Manager</t>
  </si>
  <si>
    <t>Financial &amp; Reporting Manager Medan BO</t>
  </si>
  <si>
    <t>Office Accounting Staff Medan BO</t>
  </si>
  <si>
    <t>Financial &amp; Reporting Staff</t>
  </si>
  <si>
    <t>Financial &amp; Reporting Staff Medan BO</t>
  </si>
  <si>
    <t>Budget</t>
  </si>
  <si>
    <t>Budget Planning Staff</t>
  </si>
  <si>
    <t>Budget Planning Staff Medan BO</t>
  </si>
  <si>
    <t>IT &amp; Compliance Administrator</t>
  </si>
  <si>
    <t>IT &amp; Compliance Administrator Medan BO</t>
  </si>
  <si>
    <t>Infra Site Officer</t>
  </si>
  <si>
    <t>Infra Site Officer Medan BO</t>
  </si>
  <si>
    <t>Civil Engineer NS</t>
  </si>
  <si>
    <t>Civil Engineer NS Medan BO</t>
  </si>
  <si>
    <t>Analyst &amp; Control Staff Medan BO</t>
  </si>
  <si>
    <t>Company Doctor North Sumatera Area</t>
  </si>
  <si>
    <t>Company Doctor North Sumatera Area Medan BO</t>
  </si>
  <si>
    <t>General Services Staff Medan BO</t>
  </si>
  <si>
    <t>Koordinator Wilayah Security Sumut</t>
  </si>
  <si>
    <t>Koordinator Wilayah Security Sumut Medan BO</t>
  </si>
  <si>
    <t>Koordinator Lapangan</t>
  </si>
  <si>
    <t>Koordinator Lapangan Sei Rumbiya</t>
  </si>
  <si>
    <t>Mechanical Material Staff</t>
  </si>
  <si>
    <t>Mechanical Material Staff Medan BO</t>
  </si>
  <si>
    <t>HR Unit SS</t>
  </si>
  <si>
    <t>HR Unit SS Palembang BO</t>
  </si>
  <si>
    <t>Tax Planning &amp; Administration Staff Palembang BO</t>
  </si>
  <si>
    <t>Cash Management &amp; Disbursement Staff Palembang BO</t>
  </si>
  <si>
    <t>Infra Site Officer Palembang BO</t>
  </si>
  <si>
    <t>Internal Audit</t>
  </si>
  <si>
    <t>Internal Auditor Office</t>
  </si>
  <si>
    <t>Internal Auditor Office Palembang BO</t>
  </si>
  <si>
    <t>Legal Administration Staff</t>
  </si>
  <si>
    <t>Legal Administration Staff Palembang BO</t>
  </si>
  <si>
    <t>External Relation Supervisor</t>
  </si>
  <si>
    <t>External Relation Supervisor Palembang BO</t>
  </si>
  <si>
    <t>General Services Staff Palembang BO</t>
  </si>
  <si>
    <t>Company Doctor South Sumatera Area</t>
  </si>
  <si>
    <t>Company Doctor South Sumatera Area Palembang BO</t>
  </si>
  <si>
    <t>Batu Cemerlang Estate</t>
  </si>
  <si>
    <t>Koordinator Lapangan Security Batu Cemerlang</t>
  </si>
  <si>
    <t>Bebah Permata Estate</t>
  </si>
  <si>
    <t>Koordinator Lapangan Security Bebah Permata</t>
  </si>
  <si>
    <t>Koordinator Lapangan Security Sei Gemang</t>
  </si>
  <si>
    <t>Koordinator Wilayah Security SS</t>
  </si>
  <si>
    <t>Koordinator Wilayah Security SS Palembang BO</t>
  </si>
  <si>
    <t>Mentari Kulim Estate</t>
  </si>
  <si>
    <t>Koordinator Lapangan Security Mentari Kulim</t>
  </si>
  <si>
    <t>Koordinator Lapangan Security Sei Lakitan</t>
  </si>
  <si>
    <t>Koordinator Lapangan Security Jade Project</t>
  </si>
  <si>
    <t>Bukit Hijau Estate</t>
  </si>
  <si>
    <t>Koordinator Lapangan Security Bukit Hijau</t>
  </si>
  <si>
    <t>Koordinator Lapangan Security Ketapat Bening</t>
  </si>
  <si>
    <t>Koordinator Lapangan Security Budi Tirta</t>
  </si>
  <si>
    <t>Koordinator Lapangan Security Tirta Agung</t>
  </si>
  <si>
    <t>Koordinator Lapangan Security Kencana Sari</t>
  </si>
  <si>
    <t>Koordinator Lapangan Security Tulung Gelam</t>
  </si>
  <si>
    <t>Mechanical Material Staff Palembang BO</t>
  </si>
  <si>
    <t>Office Accounting Staff Samarinda BO</t>
  </si>
  <si>
    <t>Business Development</t>
  </si>
  <si>
    <t>Marketing Services &amp; Event Coordinator</t>
  </si>
  <si>
    <t>Marketing Services &amp; Event Coordinator Jakarta HO</t>
  </si>
  <si>
    <t>Sales &amp; Marketing Manager</t>
  </si>
  <si>
    <t>Sales &amp; Marketing Manager Jakarta HO</t>
  </si>
  <si>
    <t>Area Sales &amp; Promotion Supervisor</t>
  </si>
  <si>
    <t>Area Sales &amp; Promotion Supervisor Jakarta HO</t>
  </si>
  <si>
    <t>Marketing Staff</t>
  </si>
  <si>
    <t>Marketing Staff Jakarta HO</t>
  </si>
  <si>
    <t>Key Account Supervisor</t>
  </si>
  <si>
    <t>Key Account Supervisor Jakarta HO</t>
  </si>
  <si>
    <t>Area Sales &amp; Promotion Manager</t>
  </si>
  <si>
    <t>Area Sales &amp; Promotion Manager Surabaya BO</t>
  </si>
  <si>
    <t>Area Sales &amp; Promotion Supervisor Jawa Timur</t>
  </si>
  <si>
    <t>Area Sales &amp; Promotion Supervisor Jawa Timur Surabaya BO</t>
  </si>
  <si>
    <t>Area Sales &amp; Promotion Supervisor Jatim 2</t>
  </si>
  <si>
    <t>Area Sales &amp; Promotion Supervisor Jatim 2 Surabaya BO</t>
  </si>
  <si>
    <t>Area Sales &amp; Promotion Supervisor Jatim 1</t>
  </si>
  <si>
    <t>Area Sales &amp; Promotion Supervisor Jatim 1 Surabaya BO</t>
  </si>
  <si>
    <t>Organization Development</t>
  </si>
  <si>
    <t>Organization Development Jakarta HO</t>
  </si>
  <si>
    <t>People Development Officer</t>
  </si>
  <si>
    <t>People Development Officer Jakarta HO</t>
  </si>
  <si>
    <t>Assessor</t>
  </si>
  <si>
    <t>Assessor Jakarta HO</t>
  </si>
  <si>
    <t>Office Accounting Supervisor Jakarta</t>
  </si>
  <si>
    <t>Office Accounting Supervisor Jakarta Jakarta HO</t>
  </si>
  <si>
    <t>Financial Reporting Staff</t>
  </si>
  <si>
    <t>Financial Reporting Staff Jakarta HO</t>
  </si>
  <si>
    <t>Funding &amp; PFA Officer</t>
  </si>
  <si>
    <t>Funding &amp; PFA Officer Jakarta HO</t>
  </si>
  <si>
    <t>Liquidity &amp; Forecasting Supervisor</t>
  </si>
  <si>
    <t>Liquidity &amp; Forecasting Supervisor Jakarta HO</t>
  </si>
  <si>
    <t>Cash Management &amp; Disbursement Staff Jakarta HO</t>
  </si>
  <si>
    <t>Treasury Staff</t>
  </si>
  <si>
    <t>Treasury Staff Jakarta HO</t>
  </si>
  <si>
    <t>Technology Productivity Manager</t>
  </si>
  <si>
    <t>Technology Productivity Manager Jakarta HO</t>
  </si>
  <si>
    <t>Application Engineer</t>
  </si>
  <si>
    <t>Application Engineer Jakarta HO</t>
  </si>
  <si>
    <t>System Engineer</t>
  </si>
  <si>
    <t>System Engineer Jakarta HO</t>
  </si>
  <si>
    <t>Administration Audit Staff</t>
  </si>
  <si>
    <t>Administration Audit Staff Jakarta HO</t>
  </si>
  <si>
    <t>Corporate Scr. &amp; Head of Legal Licensing</t>
  </si>
  <si>
    <t>Corporate Scr. &amp; Head of Legal Licensing Jakarta HO</t>
  </si>
  <si>
    <t>Licensing Staff</t>
  </si>
  <si>
    <t>Licensing Staff Jakarta HO</t>
  </si>
  <si>
    <t>Corporate Legal Staff</t>
  </si>
  <si>
    <t>Corporate Legal Staff Jakarta HO</t>
  </si>
  <si>
    <t>Corporate Communication Staff</t>
  </si>
  <si>
    <t>Corporate Communication Staff Jakarta HO</t>
  </si>
  <si>
    <t>Document Center Coordinator</t>
  </si>
  <si>
    <t>Document Center Coordinator Jakarta HO</t>
  </si>
  <si>
    <t>Procurement Project Civil Staff</t>
  </si>
  <si>
    <t>Procurement Project Civil Staff Jakarta HO</t>
  </si>
  <si>
    <t>Buyer Staff</t>
  </si>
  <si>
    <t>Buyer Staff Jakarta HO</t>
  </si>
  <si>
    <t>Operation Admin SS Assistant Manager</t>
  </si>
  <si>
    <t>Operation Admin SS Assistant Manager Jakarta HO</t>
  </si>
  <si>
    <t>Environment Staff Jakarta HO</t>
  </si>
  <si>
    <t>Enterprise Risk Management</t>
  </si>
  <si>
    <t>Enterprise Risk Management Staff</t>
  </si>
  <si>
    <t>Enterprise Risk Management Staff Jakarta HO</t>
  </si>
  <si>
    <t>Koordinator Lapangan Rambong Sialang</t>
  </si>
  <si>
    <t>AMA LimaPuluh Office</t>
  </si>
  <si>
    <t>Site Civil Engineer</t>
  </si>
  <si>
    <t>Site Civil Engineer AMA LimaPuluh</t>
  </si>
  <si>
    <t>Field Assistant Non Teknis Palang Isang</t>
  </si>
  <si>
    <t>Traksi Assistant Palang Isang</t>
  </si>
  <si>
    <t>Koordinator Wilayah Security</t>
  </si>
  <si>
    <t>Koordinator Wilayah Security AMA Kalimantan</t>
  </si>
  <si>
    <t>Industrial Relation AMA Muara Rupit</t>
  </si>
  <si>
    <t>Legal Administration Staff AMA Bingin Teluk</t>
  </si>
  <si>
    <t>Traksi Assistant Kencana Sari</t>
  </si>
  <si>
    <t>Kertasarie Factory</t>
  </si>
  <si>
    <t>LSIP - Kertasarie Factory</t>
  </si>
  <si>
    <t>Shift Engineer Kertasarie</t>
  </si>
  <si>
    <t>Agronomic &amp; Soil Survey</t>
  </si>
  <si>
    <t>Agronomic &amp; Soil Survey BLRS-NS</t>
  </si>
  <si>
    <t>Soil Survey</t>
  </si>
  <si>
    <t>Soil Survey BLRS-NS</t>
  </si>
  <si>
    <t>Analytical Lab</t>
  </si>
  <si>
    <t>Analytical Lab BLRS-NS</t>
  </si>
  <si>
    <t>Pathologist Staff</t>
  </si>
  <si>
    <t>Pathologist Staff BLRS-NS</t>
  </si>
  <si>
    <t>Entomology Staff</t>
  </si>
  <si>
    <t>Entomology Staff BLRS-NS</t>
  </si>
  <si>
    <t>GIS Assistant BLRS-NS</t>
  </si>
  <si>
    <t>BLRS-SS</t>
  </si>
  <si>
    <t>LSIP - BLRS - SS</t>
  </si>
  <si>
    <t>GIS Assistant BLRS-SS</t>
  </si>
  <si>
    <t>Biotechnology Coord &amp; Management Representative</t>
  </si>
  <si>
    <t>Biotechnology Coord &amp; Management Representative BLRS-NS</t>
  </si>
  <si>
    <t>Assistant Tissue Culture</t>
  </si>
  <si>
    <t>Assistant Tissue Culture BLRS-NS</t>
  </si>
  <si>
    <t>Seed Physiologyst &amp; Cytology</t>
  </si>
  <si>
    <t>Seed Physiologyst &amp; Cytology BLRS-NS</t>
  </si>
  <si>
    <t>Crossing &amp; Ganoderma</t>
  </si>
  <si>
    <t>Crossing &amp; Ganoderma BLRS-NS</t>
  </si>
  <si>
    <t>Breeding Pathology Assistant</t>
  </si>
  <si>
    <t>Breeding Pathology Assistant BLRS-NS</t>
  </si>
  <si>
    <t>Oil Palm Trial</t>
  </si>
  <si>
    <t>Oil Palm Trial BLRS-NS</t>
  </si>
  <si>
    <t>Senior Breeder (OP)</t>
  </si>
  <si>
    <t>Senior Breeder (OP) BLRS-NS</t>
  </si>
  <si>
    <t>Breeder (Cocoa)</t>
  </si>
  <si>
    <t>Breeder (Cocoa) BLRS-NS</t>
  </si>
  <si>
    <t>Informatic Officer</t>
  </si>
  <si>
    <t>Informatic Officer BLRS-NS</t>
  </si>
  <si>
    <t>Assistant Genomic</t>
  </si>
  <si>
    <t>Assistant Genomic BLRS-NS</t>
  </si>
  <si>
    <t>Head of Procurement &amp; Head of Engineering Services</t>
  </si>
  <si>
    <t>Head of Procurement &amp; Head of Engineering Services Jakarta HO</t>
  </si>
  <si>
    <t>Head Of Human Resources</t>
  </si>
  <si>
    <t>Head Of Human Resources Jakarta HO</t>
  </si>
  <si>
    <t>Regional Accounting</t>
  </si>
  <si>
    <t>Regional Accounting Jakarta HO</t>
  </si>
  <si>
    <t>Head of Internal Audit</t>
  </si>
  <si>
    <t>Head of Internal Audit Jakarta HO</t>
  </si>
  <si>
    <t>Coordinator of Accounting &amp; Tax </t>
  </si>
  <si>
    <t>Coordinator of Accounting &amp; Tax  Jakarta HO</t>
  </si>
  <si>
    <t>HR Unit NS Manager</t>
  </si>
  <si>
    <t>HR Unit NS Manager Medan BO</t>
  </si>
  <si>
    <t>Wages &amp; Administration Staff</t>
  </si>
  <si>
    <t>Wages &amp; Administration (NS)</t>
  </si>
  <si>
    <t>Wages &amp; Administration (NS) Medan BO</t>
  </si>
  <si>
    <t>Industrial Relation &amp; Recruitment Unit NS</t>
  </si>
  <si>
    <t>Industrial Relation &amp; Recruitment Unit NS Medan BO</t>
  </si>
  <si>
    <t>Training &amp; TQM Staff</t>
  </si>
  <si>
    <t>Training &amp; TQM Staff Rambong Sialang Training Centre</t>
  </si>
  <si>
    <t>Financial &amp; Reporting Supervisor</t>
  </si>
  <si>
    <t>Financial &amp; Reporting Supervisor Medan BO</t>
  </si>
  <si>
    <t>Regional Accounting North Sumatra</t>
  </si>
  <si>
    <t>Regional Accounting North Sumatra Medan BO</t>
  </si>
  <si>
    <t>Tax &amp; Planning Manager</t>
  </si>
  <si>
    <t>Tax &amp; Planning Manager Medan BO</t>
  </si>
  <si>
    <t>Cost Mgmt Reporting &amp; Analysis Manager</t>
  </si>
  <si>
    <t>Cost Mgmt Reporting &amp; Analysis Manager Medan BO</t>
  </si>
  <si>
    <t>Cash Management &amp; Disbursement Manager</t>
  </si>
  <si>
    <t>Cash Management &amp; Disbursement Manager Medan BO</t>
  </si>
  <si>
    <t>Budget Planning Manager Plantation</t>
  </si>
  <si>
    <t>Budget Planning Manager Plantation Medan BO</t>
  </si>
  <si>
    <t>IT Asset Administration</t>
  </si>
  <si>
    <t>IT Asset Administration Medan BO</t>
  </si>
  <si>
    <t>Information Tools Developer</t>
  </si>
  <si>
    <t>Information Tools Developer Medan BO</t>
  </si>
  <si>
    <t>Sales</t>
  </si>
  <si>
    <t>Sales Settlement Staff</t>
  </si>
  <si>
    <t>Sales Settlement Staff Medan BO</t>
  </si>
  <si>
    <t>Fulfillment &amp; Logistic Staff</t>
  </si>
  <si>
    <t>Fulfillment &amp; Logistic Staff Medan BO</t>
  </si>
  <si>
    <t>Internal Audit Manager</t>
  </si>
  <si>
    <t>Internal Audit Manager Medan BO</t>
  </si>
  <si>
    <t>Internal Auditor</t>
  </si>
  <si>
    <t>Internal Auditor Medan BO</t>
  </si>
  <si>
    <t>Regional Civil Engineer NS</t>
  </si>
  <si>
    <t>Regional Civil Engineer NS Medan BO</t>
  </si>
  <si>
    <t>Heavy Equipment Engineer NS</t>
  </si>
  <si>
    <t>Heavy Equipment Engineer NS Medan BO</t>
  </si>
  <si>
    <t>Environment Officer NS Area</t>
  </si>
  <si>
    <t>Environment Officer NS Area Medan BO</t>
  </si>
  <si>
    <t>Safety Staff</t>
  </si>
  <si>
    <t>Safety Staff Medan BO</t>
  </si>
  <si>
    <t>Government Relation Staff</t>
  </si>
  <si>
    <t>Government Relation Staff Medan BO</t>
  </si>
  <si>
    <t>Procurement Manager</t>
  </si>
  <si>
    <t>Procurement Manager Medan BO</t>
  </si>
  <si>
    <t>Non Directorate</t>
  </si>
  <si>
    <t>Act. VP - All Processing Area</t>
  </si>
  <si>
    <t>Wages &amp; Administration (SS)</t>
  </si>
  <si>
    <t>Wages &amp; Administration (SS) Palembang BO</t>
  </si>
  <si>
    <t>Checkroll &amp; Administration (SS)</t>
  </si>
  <si>
    <t>Checkroll &amp; Administration (SS) Palembang BO</t>
  </si>
  <si>
    <t>IR Coordinator Area SS</t>
  </si>
  <si>
    <t>IR Coordinator Area SS Palembang BO</t>
  </si>
  <si>
    <t>Regional Accounting South Sumatra</t>
  </si>
  <si>
    <t>Regional Accounting South Sumatra Palembang BO</t>
  </si>
  <si>
    <t>Cash Management &amp; Disbursement Supervisor</t>
  </si>
  <si>
    <t>Cash Management &amp; Disbursement Supervisor Palembang BO</t>
  </si>
  <si>
    <t>Plasma Finance Administration Manager</t>
  </si>
  <si>
    <t>Plasma Finance Administration Manager Palembang BO</t>
  </si>
  <si>
    <t>Plasma Finance Administration Supervisor</t>
  </si>
  <si>
    <t>Plasma Finance Administration Supervisor Palembang BO</t>
  </si>
  <si>
    <t>Plasma Finance Administration Staff Palembang BO</t>
  </si>
  <si>
    <t>Fulfillment &amp; Logistic Manager</t>
  </si>
  <si>
    <t>Fulfillment &amp; Logistic Manager Palembang BO</t>
  </si>
  <si>
    <t>Fulfillment &amp; Logistic Staff Palembang BO</t>
  </si>
  <si>
    <t>Sales Settlement Staff Palembang BO</t>
  </si>
  <si>
    <t>Sei Lais Bulking Installation</t>
  </si>
  <si>
    <t>Sei Lais Bulking Supervisor</t>
  </si>
  <si>
    <t>Sei Lais Bulking Station Staff</t>
  </si>
  <si>
    <t>Licensing &amp; Plasma Supervisor</t>
  </si>
  <si>
    <t>Licensing &amp; Plasma Supervisor Palembang BO</t>
  </si>
  <si>
    <t>Plasma Staff Palembang BO</t>
  </si>
  <si>
    <t>Engineering Manager SS</t>
  </si>
  <si>
    <t>Engineering Manager SS Palembang BO</t>
  </si>
  <si>
    <t>Internal Transport &amp; Heavy Vehicle SS</t>
  </si>
  <si>
    <t>Internal Transport &amp; Heavy Vehicle SS Palembang BO</t>
  </si>
  <si>
    <t>Operation Administration Staff Palembang BO</t>
  </si>
  <si>
    <t>Block Analyst Coordinator</t>
  </si>
  <si>
    <t>Block Analyst Coordinator Palembang BO</t>
  </si>
  <si>
    <t>Environment Officer SS Area</t>
  </si>
  <si>
    <t>Environment Officer SS Area Palembang BO</t>
  </si>
  <si>
    <t>Community Development Officer SS</t>
  </si>
  <si>
    <t>Community Development Officer SS Palembang BO</t>
  </si>
  <si>
    <t>Environment Staff Palembang BO</t>
  </si>
  <si>
    <t>Smallholder Officer</t>
  </si>
  <si>
    <t>Smallholder Officer Palembang BO</t>
  </si>
  <si>
    <t>General Service Manager</t>
  </si>
  <si>
    <t>General Service Manager Palembang BO</t>
  </si>
  <si>
    <t>Safety Specialist</t>
  </si>
  <si>
    <t>Safety Specialist Palembang BO</t>
  </si>
  <si>
    <t>Procurement Coordinator</t>
  </si>
  <si>
    <t>Procurement Coordinator Palembang BO</t>
  </si>
  <si>
    <t>Estate &amp; General Material Staff Palembang BO</t>
  </si>
  <si>
    <t>Samarinda Branch Office Supervisor</t>
  </si>
  <si>
    <t>Samarinda Branch Office Supervisor Samarinda BO</t>
  </si>
  <si>
    <t>Buyer Staff Samarinda BO</t>
  </si>
  <si>
    <t>Environment Staff Samarinda BO</t>
  </si>
  <si>
    <t>Fulfillment &amp; Logistic Staff Samarinda BO</t>
  </si>
  <si>
    <t>Treasury Staff Samarinda BO</t>
  </si>
  <si>
    <t>Industrial Relation AMA Serdang</t>
  </si>
  <si>
    <t>KTU</t>
  </si>
  <si>
    <t>Sei Merah Estate</t>
  </si>
  <si>
    <t>Traksi Assistant Bungara</t>
  </si>
  <si>
    <t>Traksi Assistant Begerpang</t>
  </si>
  <si>
    <t>Traksi Assistant Rambong Sialang</t>
  </si>
  <si>
    <t>Coordinator Limapuluh</t>
  </si>
  <si>
    <t>Administration Staff AMA LimaPuluh</t>
  </si>
  <si>
    <t>Industrial Relation AMA LimaPuluh</t>
  </si>
  <si>
    <t>Bah Bulian Estate &amp; Si Bulan Estate</t>
  </si>
  <si>
    <t>Traksi Assistant Bah Bulian</t>
  </si>
  <si>
    <t>KTU Bah Lias</t>
  </si>
  <si>
    <t>Kasie Dolok</t>
  </si>
  <si>
    <t>Traksi Assistant Dolok</t>
  </si>
  <si>
    <t>Kasie Gunung Malayu</t>
  </si>
  <si>
    <t>Traksi Assistant Sei Rumbiya</t>
  </si>
  <si>
    <t>Estate Manager Kertasarie</t>
  </si>
  <si>
    <t>KTU Kertasarie</t>
  </si>
  <si>
    <t>Estate Manager Treblasala</t>
  </si>
  <si>
    <t>Head Assistant Treblasala</t>
  </si>
  <si>
    <t>KTU (Treblasala Estate &amp; Factory) Treblasala</t>
  </si>
  <si>
    <t>Agronomis Cocoa</t>
  </si>
  <si>
    <t>Agronomis Cocoa Treblasala</t>
  </si>
  <si>
    <t>Balombessie Estate</t>
  </si>
  <si>
    <t>Estate Manager Balombessie</t>
  </si>
  <si>
    <t>Kasie Balombessie</t>
  </si>
  <si>
    <t>Estate Manager Palang Isang</t>
  </si>
  <si>
    <t>Head Assistant Palang Isang</t>
  </si>
  <si>
    <t>KTU Palang Isang</t>
  </si>
  <si>
    <t>Head Assistant Pungkol</t>
  </si>
  <si>
    <t>Staff</t>
  </si>
  <si>
    <t>Industrial Relation AMA Kalimantan</t>
  </si>
  <si>
    <t>Site Civil Engineer AMA Kalimantan</t>
  </si>
  <si>
    <t>Coordinator TMA</t>
  </si>
  <si>
    <t>Coordinator TMA AMA Kalimantan</t>
  </si>
  <si>
    <t>IMF Coordinator</t>
  </si>
  <si>
    <t>IMF Coordinator AMA Kalimantan</t>
  </si>
  <si>
    <t>Civi Engineer (Area KT)</t>
  </si>
  <si>
    <t>Civi Engineer (Area KT) Issuy Makmur</t>
  </si>
  <si>
    <t>Engineering Area Kaltim</t>
  </si>
  <si>
    <t>Engineering Area Kaltim Palembang BO</t>
  </si>
  <si>
    <t>Plasma Staff AMA Kalimantan</t>
  </si>
  <si>
    <t>Plasma Unit Assistant Pahu Makmur</t>
  </si>
  <si>
    <t>Kasie (Plasma)</t>
  </si>
  <si>
    <t>Kasie (Plasma) AMA Kalimantan</t>
  </si>
  <si>
    <t>Estate Manager Pahu Makmur</t>
  </si>
  <si>
    <t>Head Assistant Pahu Makmur</t>
  </si>
  <si>
    <t>KTU Pahu Makmur</t>
  </si>
  <si>
    <t>Traksi Assistant Pahu Makmur</t>
  </si>
  <si>
    <t>Head Assistant Issuy Makmur</t>
  </si>
  <si>
    <t>Kasie Issuy Makmur</t>
  </si>
  <si>
    <t>Traksi Assistant Issuy Makmur</t>
  </si>
  <si>
    <t>Estate Manager Kedang Makmur</t>
  </si>
  <si>
    <t>Head Assistant Kedang Makmur</t>
  </si>
  <si>
    <t>Kasie Kedang Makmur</t>
  </si>
  <si>
    <t>Estate Manager Jelau Makmur</t>
  </si>
  <si>
    <t>Kasie Jelau Makmur</t>
  </si>
  <si>
    <t>Estate Manager Tanjung Makmur</t>
  </si>
  <si>
    <t>Head Assistant Tanjung Makmur</t>
  </si>
  <si>
    <t>Kasie Tanjung Makmur</t>
  </si>
  <si>
    <t>VP - A SS</t>
  </si>
  <si>
    <t>VP - A SS Palembang BO</t>
  </si>
  <si>
    <t>Team Improvement SS</t>
  </si>
  <si>
    <t>Estate Manager Sei Lakitan</t>
  </si>
  <si>
    <t>Head Assistant Sei Lakitan</t>
  </si>
  <si>
    <t>KTU Sei Lakitan</t>
  </si>
  <si>
    <t>Traksi Assistant Sei Lakitan</t>
  </si>
  <si>
    <t>Head Assistant Riam Indah</t>
  </si>
  <si>
    <t>Head Assistant Sei Gemang</t>
  </si>
  <si>
    <t>Kasie Sei Gemang</t>
  </si>
  <si>
    <t>Traksi Assistant Sei Gemang</t>
  </si>
  <si>
    <t>Head Assistant Gunung Bais</t>
  </si>
  <si>
    <t>KTU Gunung Bais</t>
  </si>
  <si>
    <t>Head Assistant Pring Permai</t>
  </si>
  <si>
    <t>Staff Pring Permai</t>
  </si>
  <si>
    <t>Kasie Mentari Kulim</t>
  </si>
  <si>
    <t>Site Civil Engineer AMA Bingin Teluk</t>
  </si>
  <si>
    <t>Traksi Assistant Ketapat Bening</t>
  </si>
  <si>
    <t>Sei Kepayang Estate</t>
  </si>
  <si>
    <t>Traksi Assistant Sei Kepayang</t>
  </si>
  <si>
    <t>Traksi Assistant Bukit Hijau</t>
  </si>
  <si>
    <t>Estate Manager (Batu Cemerlang &amp; Belani Elok Estate)</t>
  </si>
  <si>
    <t>Belani Elok Estate</t>
  </si>
  <si>
    <t>Traksi Assistant Belani Elok</t>
  </si>
  <si>
    <t>KTU (BEE &amp; BCE)</t>
  </si>
  <si>
    <t>AMA Cengal Office</t>
  </si>
  <si>
    <t>Agronomis SS (OP, Rubber, Tea)</t>
  </si>
  <si>
    <t>Agronomis SS (OP, Rubber, Tea) BLRS-SS</t>
  </si>
  <si>
    <t>KTU Tulung Gelam</t>
  </si>
  <si>
    <t>Head Assistant Bebah Permata</t>
  </si>
  <si>
    <t>Industrial Relation AMA Lahat</t>
  </si>
  <si>
    <t>Kasie Arta Kencana</t>
  </si>
  <si>
    <t>Traksi Assistant Arta Kencana</t>
  </si>
  <si>
    <t>Suka Bangun Estate</t>
  </si>
  <si>
    <t>Kasie (BNE/SPE/SBE)</t>
  </si>
  <si>
    <t>Kasie (BNE/SPE/SBE) Suka Bangun</t>
  </si>
  <si>
    <t>Project Manager (SPE &amp; BNE)</t>
  </si>
  <si>
    <t>Staff Bangun Harjo</t>
  </si>
  <si>
    <t>AMA Muba Office</t>
  </si>
  <si>
    <t>Community Development Staff AMA Muba</t>
  </si>
  <si>
    <t>Head Assistant Tirta Agung</t>
  </si>
  <si>
    <t>KTU Tirta Agung</t>
  </si>
  <si>
    <t>Traksi Assistant Suka Damai</t>
  </si>
  <si>
    <t>Traksi Assistant Budi Tirta</t>
  </si>
  <si>
    <t>AM Plasma Office</t>
  </si>
  <si>
    <t>Ekasari Region</t>
  </si>
  <si>
    <t>Plasma Manager</t>
  </si>
  <si>
    <t>Plasma Unit Assistant Ekasari Region</t>
  </si>
  <si>
    <t>Plasma Field Assistant Ekasari Region</t>
  </si>
  <si>
    <t>Project Plasma SAD</t>
  </si>
  <si>
    <t>Coordinator Project Plasma SAD</t>
  </si>
  <si>
    <t>Dwi Makmur Region &amp; Air Bening Region</t>
  </si>
  <si>
    <t>Air Bening Region</t>
  </si>
  <si>
    <t>Kasie (Air Bening Region &amp; Dwi Makmur Region)</t>
  </si>
  <si>
    <t>Plasma Field Assistant Air Bening Region</t>
  </si>
  <si>
    <t>Plasma Unit Assistant Air Bening Region</t>
  </si>
  <si>
    <t>Plasma Manager (Pelita Jaya Reigon &amp; Marga Sido Region)</t>
  </si>
  <si>
    <t>Kasie Marga Sido Region</t>
  </si>
  <si>
    <t>Plasma Manager Pelita Jaya Region</t>
  </si>
  <si>
    <t>Muara Kelingi Region</t>
  </si>
  <si>
    <t>Plasma Field Assistant Muara Kelingi Region</t>
  </si>
  <si>
    <t>Plasma Coordinator</t>
  </si>
  <si>
    <t>Plasma Coordinator Arta Kencana Region</t>
  </si>
  <si>
    <t>Kasie Arta Kencana Region</t>
  </si>
  <si>
    <t>Plasma Unit Assistant Arta Kencana Region</t>
  </si>
  <si>
    <t>AME A Office</t>
  </si>
  <si>
    <t>Maintenance Engineer Begerpang</t>
  </si>
  <si>
    <t>Kasie Begerpang</t>
  </si>
  <si>
    <t>Maintenance Engineer Turangie</t>
  </si>
  <si>
    <t>Kasie Turangie</t>
  </si>
  <si>
    <t>Shift Coordinator</t>
  </si>
  <si>
    <t>Shift Coordinator Turangie</t>
  </si>
  <si>
    <t>Maintenance Engineer Dolok</t>
  </si>
  <si>
    <t>Shift Coordinator Dolok</t>
  </si>
  <si>
    <t>AME E Office</t>
  </si>
  <si>
    <t>Administration Staff AME E</t>
  </si>
  <si>
    <t>Maintenance Engineer Gunung Malayu</t>
  </si>
  <si>
    <t>AME B Office</t>
  </si>
  <si>
    <t>Shift Coordinator Sei Lakitan</t>
  </si>
  <si>
    <t>Maintenance Engineer Belani Elok</t>
  </si>
  <si>
    <t>Shift Coordinator Belani Elok</t>
  </si>
  <si>
    <t>Kasie Belani Elok</t>
  </si>
  <si>
    <t>Terawas Indah Mill</t>
  </si>
  <si>
    <t>Maintenance Engineer Terawas Indah</t>
  </si>
  <si>
    <t>Shift Engineer Terawas Indah</t>
  </si>
  <si>
    <t>Kasie Terawas Indah</t>
  </si>
  <si>
    <t>Shift Engineer Gunung Bais</t>
  </si>
  <si>
    <t>AME D Office</t>
  </si>
  <si>
    <t>Coordinator AME - D</t>
  </si>
  <si>
    <t>Coordinator AME - D AME D</t>
  </si>
  <si>
    <t>Maintenance Engineer Tirta Agung</t>
  </si>
  <si>
    <t>Kasie Tirta Agung</t>
  </si>
  <si>
    <t>Kasie Cengal</t>
  </si>
  <si>
    <t>Maintenance Engineer Kencana Sari</t>
  </si>
  <si>
    <t>Shift Coordinator Kencana Sari</t>
  </si>
  <si>
    <t>Kota Bangun Bulking Installation</t>
  </si>
  <si>
    <t>AME C Office</t>
  </si>
  <si>
    <t>Pahu Makmur Mill</t>
  </si>
  <si>
    <t>Maintenance Engineer Pahu Makmur</t>
  </si>
  <si>
    <t>Shift Coordinator Pahu Makmur</t>
  </si>
  <si>
    <t>Kasie Pahu Makmur</t>
  </si>
  <si>
    <t>Isuy Makmur Mill</t>
  </si>
  <si>
    <t>LSIP - Issuy Makmur Palm Oil Mill</t>
  </si>
  <si>
    <t>Kasie Isuy Makmur</t>
  </si>
  <si>
    <t>Shift Coordinator Isuy Makmur</t>
  </si>
  <si>
    <t>Maintenance Engineer Isuy Makmur</t>
  </si>
  <si>
    <t>Shift Engineer Isuy Makmur</t>
  </si>
  <si>
    <t>Palangisang Factory</t>
  </si>
  <si>
    <t>Maintenance Engineer Palangisang</t>
  </si>
  <si>
    <t>Shift Engineer Palangisang</t>
  </si>
  <si>
    <t>Kasie Palangisang</t>
  </si>
  <si>
    <t>Kasie Kertasarie</t>
  </si>
  <si>
    <t>LSIP - Treblasala Factory</t>
  </si>
  <si>
    <t>Kasie Treblasala</t>
  </si>
  <si>
    <t>BLRS Coordinator Manager</t>
  </si>
  <si>
    <t>BLRS Coordinator Manager BLRS-NS</t>
  </si>
  <si>
    <t>GIS Officer</t>
  </si>
  <si>
    <t>GIS Officer BLRS-SS</t>
  </si>
  <si>
    <t>Agronomis NS</t>
  </si>
  <si>
    <t>Agronomis NS BLRS-NS</t>
  </si>
  <si>
    <t>Advisory Data Staff</t>
  </si>
  <si>
    <t>Advisory Data Staff BLRS-NS</t>
  </si>
  <si>
    <t>KTU BLRS-NS</t>
  </si>
  <si>
    <t>Seed Production &amp; Sales Manager</t>
  </si>
  <si>
    <t>Seed Production &amp; Sales Manager BLRS-NS</t>
  </si>
  <si>
    <t>Senior Entomologist</t>
  </si>
  <si>
    <t>Senior Entomologist BLRS-NS</t>
  </si>
  <si>
    <t>Seed Production Officer</t>
  </si>
  <si>
    <t>Seed Production Officer BLRS-NS</t>
  </si>
  <si>
    <t>BLRS-SSGU</t>
  </si>
  <si>
    <t>LSIP - BLRS - SSGU</t>
  </si>
  <si>
    <t>Seed Production Officer BLRS-SSGU</t>
  </si>
  <si>
    <t>Pasir Luhur Estate</t>
  </si>
  <si>
    <t>Head Assistant Pasir Luhur</t>
  </si>
  <si>
    <t>Head of Business Development</t>
  </si>
  <si>
    <t>Head of Business Development Jakarta HO</t>
  </si>
  <si>
    <t>Marketing &amp; Sales Supervisor</t>
  </si>
  <si>
    <t>Marketing &amp; Sales Supervisor Jakarta HO</t>
  </si>
  <si>
    <t>Marketing &amp; Sales Data Analyst</t>
  </si>
  <si>
    <t>Marketing &amp; Sales Data Analyst Jakarta HO</t>
  </si>
  <si>
    <t>Area Sales &amp; Promotion Manager Jawa Barat</t>
  </si>
  <si>
    <t>Area Sales &amp; Promotion Manager Jawa Barat Jakarta HO</t>
  </si>
  <si>
    <t>Area Sales &amp; Promotion Supervisor Bekasi</t>
  </si>
  <si>
    <t>Area Sales &amp; Promotion Supervisor Bekasi Jakarta HO</t>
  </si>
  <si>
    <t>Area Sales &amp; Promotion Supervisor Jakarta</t>
  </si>
  <si>
    <t>Area Sales &amp; Promotion Supervisor Jakarta Jakarta HO</t>
  </si>
  <si>
    <t>Bandung</t>
  </si>
  <si>
    <t>Area Sales &amp; Promotion Supervisor Bandung</t>
  </si>
  <si>
    <t>Area Sales &amp; Promotion Supervisor Bandung Bandung</t>
  </si>
  <si>
    <t>Area Sales &amp; Promotion Supervisor Tangerang</t>
  </si>
  <si>
    <t>Area Sales &amp; Promotion Supervisor Tangerang Jakarta HO</t>
  </si>
  <si>
    <t>Logistic &amp; Adm Sales Staff</t>
  </si>
  <si>
    <t>Logistic &amp; Adm Sales Staff Jakarta HO</t>
  </si>
  <si>
    <t>Admin Sales HO Staff</t>
  </si>
  <si>
    <t>Admin Sales HO Staff Jakarta HO</t>
  </si>
  <si>
    <t>Secretary Presdir &amp; General Admin</t>
  </si>
  <si>
    <t>Secretary Presdir &amp; General Admin Jakarta HO</t>
  </si>
  <si>
    <t>Compensation Benefit Manager</t>
  </si>
  <si>
    <t>Compensation Benefit Manager Jakarta HO</t>
  </si>
  <si>
    <t>Remuneration Officer</t>
  </si>
  <si>
    <t>Remuneration Officer Jakarta HO</t>
  </si>
  <si>
    <t>Payroll Officer</t>
  </si>
  <si>
    <t>Payroll Officer Jakarta HO</t>
  </si>
  <si>
    <t>HRIS Assistant Manager</t>
  </si>
  <si>
    <t>HRIS Assistant Manager Jakarta HO</t>
  </si>
  <si>
    <t>HR Unit JSK</t>
  </si>
  <si>
    <t>HR Unit JSK Jakarta HO</t>
  </si>
  <si>
    <t>HR Unit JSK Officer</t>
  </si>
  <si>
    <t>HR Unit JSK Officer Jakarta HO</t>
  </si>
  <si>
    <t>Wages &amp; Administration (JSK)</t>
  </si>
  <si>
    <t>Wages &amp; Administration (JSK) Jakarta HO</t>
  </si>
  <si>
    <t>Office Accounting Manager</t>
  </si>
  <si>
    <t>Office Accounting Manager Jakarta HO</t>
  </si>
  <si>
    <t>Liquidity &amp; Forecasting Manager</t>
  </si>
  <si>
    <t>Liquidity &amp; Forecasting Manager Jakarta HO</t>
  </si>
  <si>
    <t>Insurance Staff</t>
  </si>
  <si>
    <t>Insurance Staff Jakarta HO</t>
  </si>
  <si>
    <t>Budget Controlling Manager Plantation</t>
  </si>
  <si>
    <t>Budget Controlling Manager Plantation Jakarta HO</t>
  </si>
  <si>
    <t>Budget Controlling Staff</t>
  </si>
  <si>
    <t>Budget Controlling Staff Jakarta HO</t>
  </si>
  <si>
    <t>IT Quality Assurance Service Delivery</t>
  </si>
  <si>
    <t>IT Quality Assurance Service Delivery Jakarta HO</t>
  </si>
  <si>
    <t>Technology Deployment Staff</t>
  </si>
  <si>
    <t>Technology Deployment Staff Jakarta HO</t>
  </si>
  <si>
    <t>Internal Auditor Jakarta HO</t>
  </si>
  <si>
    <t>JKT HO - SIMP</t>
  </si>
  <si>
    <t>Internal Audit Manager JKT HO - SIMP</t>
  </si>
  <si>
    <t>Interal Audit Manager</t>
  </si>
  <si>
    <t>Interal Audit Manager JKT HO - SIMP</t>
  </si>
  <si>
    <t>Interal Audit Act Manager</t>
  </si>
  <si>
    <t>Interal Audit Act Manager JKT HO - SIMP</t>
  </si>
  <si>
    <t>Internal Auditor JKT HO - SIMP</t>
  </si>
  <si>
    <t>Corporate Secretary Assistant</t>
  </si>
  <si>
    <t>Corporate Secretary Assistant Jakarta HO</t>
  </si>
  <si>
    <t>Head of General Services &amp; Health</t>
  </si>
  <si>
    <t>Head of General Services &amp; Health Jakarta HO</t>
  </si>
  <si>
    <t>Safety Manager</t>
  </si>
  <si>
    <t>Safety Manager Jakarta HO</t>
  </si>
  <si>
    <t>Procurement Manager Jakarta HO</t>
  </si>
  <si>
    <t>Procurement Project Manager</t>
  </si>
  <si>
    <t>Procurement Project Manager Jakarta HO</t>
  </si>
  <si>
    <t>Document Center &amp; Report Filling Staff</t>
  </si>
  <si>
    <t>Document Center &amp; Report Filling Staff Jakarta HO</t>
  </si>
  <si>
    <t>Mechanical Material Staff Jakarta HO</t>
  </si>
  <si>
    <t>Maintenance &amp; Material Scheduler</t>
  </si>
  <si>
    <t>Maintenance &amp; Material Scheduler Jakarta HO</t>
  </si>
  <si>
    <t>Regional Civil Engineer JSK</t>
  </si>
  <si>
    <t>Regional Civil Engineer JSK Jakarta HO</t>
  </si>
  <si>
    <t>Head of Operation Admin Department</t>
  </si>
  <si>
    <t>Head of Operation Admin Department Jakarta HO</t>
  </si>
  <si>
    <t>Koordinator OA Staff</t>
  </si>
  <si>
    <t>Koordinator OA Staff Jakarta HO</t>
  </si>
  <si>
    <t>Processing Administration Staff</t>
  </si>
  <si>
    <t>Processing Administration Staff Jakarta HO</t>
  </si>
  <si>
    <t>GIS Specialist &amp; Data Coordinator</t>
  </si>
  <si>
    <t>GIS Specialist &amp; Data Coordinator Jakarta HO</t>
  </si>
  <si>
    <t>Operation Administration Officer JKS</t>
  </si>
  <si>
    <t>Operation Administration Officer JKS Jakarta HO</t>
  </si>
  <si>
    <t>Fulfillment &amp; Logistic Staff Jakarta HO</t>
  </si>
  <si>
    <t>Kasie IMF Pahu Makmur</t>
  </si>
  <si>
    <t>IMF Coordinator Tirta Agung</t>
  </si>
  <si>
    <t>Pekanbaru</t>
  </si>
  <si>
    <t>Inspection Services Staff</t>
  </si>
  <si>
    <t>Inspection Services Staff Pekanbaru</t>
  </si>
  <si>
    <t>Field Assistant AMA Serdang</t>
  </si>
  <si>
    <t>Field Assistant Sei Merah</t>
  </si>
  <si>
    <t>Field Assistant Balombessie</t>
  </si>
  <si>
    <t>Field Assistant Pungkol</t>
  </si>
  <si>
    <t>Field Assistant Tanjung Makmur</t>
  </si>
  <si>
    <t>Field Assistant Riam Indah</t>
  </si>
  <si>
    <t>Field Assistant Sei Gemang</t>
  </si>
  <si>
    <t>Field Assistant Gunung Bais</t>
  </si>
  <si>
    <t>Field Assistant Mentari Kulim</t>
  </si>
  <si>
    <t>Field Assistant SAS - Kelingi Lestari</t>
  </si>
  <si>
    <t>Field Assistant Sei Kepayang</t>
  </si>
  <si>
    <t>Field Assistant Bukit Hijau</t>
  </si>
  <si>
    <t>Field Assistant Batu Cemerlang</t>
  </si>
  <si>
    <t>Field Assistant Belani Elok</t>
  </si>
  <si>
    <t>Field Assistant Tulung Gelam</t>
  </si>
  <si>
    <t>Field Assistant Suka Bangun</t>
  </si>
  <si>
    <t>Field Assistant Bangun Harjo</t>
  </si>
  <si>
    <t>Sei Punjung Estate</t>
  </si>
  <si>
    <t>Field Assistant Sei Punjung</t>
  </si>
  <si>
    <t>Field Assistant Project Plasma SAD</t>
  </si>
  <si>
    <t>Dwi Makmur Region</t>
  </si>
  <si>
    <t>Field Assistant Dwi Makmur Region</t>
  </si>
  <si>
    <t>Field Assistant Pelita Jaya Region</t>
  </si>
  <si>
    <t>Field Assistant Muara Kelingi Region</t>
  </si>
  <si>
    <t>Field Assistant Pasir Luhur</t>
  </si>
  <si>
    <t>Community Development Administration Staff AMA Kaltim</t>
  </si>
  <si>
    <t>Legal Administration Staff AMA Lahat</t>
  </si>
  <si>
    <t>AMA JawaSulawesi</t>
  </si>
  <si>
    <t>AMA LimaPuluh</t>
  </si>
  <si>
    <t>Traksi Assistant Treblasala</t>
  </si>
  <si>
    <t>Kasie Air Bening Region</t>
  </si>
  <si>
    <t>Operation Administration Staff VPP</t>
  </si>
  <si>
    <t>Wages &amp; Administration Staff VPP</t>
  </si>
  <si>
    <t>Tax Planning &amp; Administration Staff VPP</t>
  </si>
  <si>
    <t>Field Assistant Pring Permai</t>
  </si>
  <si>
    <t>City/Province</t>
  </si>
  <si>
    <t>Age (Years)</t>
  </si>
  <si>
    <t>Sumatera Utara</t>
  </si>
  <si>
    <t>Medan</t>
  </si>
  <si>
    <t>Palembang</t>
  </si>
  <si>
    <t>Sumatera Selatan</t>
  </si>
  <si>
    <t>Samarinda</t>
  </si>
  <si>
    <t>Surabaya</t>
  </si>
  <si>
    <t>Jakarta</t>
  </si>
  <si>
    <t>Sulawesi Selatan</t>
  </si>
  <si>
    <t>Jawa Barat</t>
  </si>
  <si>
    <t>Jawa Timur</t>
  </si>
  <si>
    <t>Sulawesi Utara</t>
  </si>
  <si>
    <t>Kalimantan Timur</t>
  </si>
  <si>
    <t>Riau</t>
  </si>
  <si>
    <t>IPP (3 Years Average)2</t>
  </si>
  <si>
    <t>KTU Treblasala</t>
  </si>
  <si>
    <t>Ikayana Putra, SE</t>
  </si>
  <si>
    <t>Indra, Ir.</t>
  </si>
  <si>
    <t>Date of Join</t>
  </si>
  <si>
    <t>Last Promotion</t>
  </si>
  <si>
    <t>Birth Date</t>
  </si>
  <si>
    <t>Pension/End Cont.</t>
  </si>
  <si>
    <t>50100564</t>
  </si>
  <si>
    <t>50048304</t>
  </si>
  <si>
    <t>50052926</t>
  </si>
  <si>
    <t>50132741</t>
  </si>
  <si>
    <t>50044023</t>
  </si>
  <si>
    <t>50036784</t>
  </si>
  <si>
    <t>50040810</t>
  </si>
  <si>
    <t>50099403</t>
  </si>
  <si>
    <t>50106705</t>
  </si>
  <si>
    <t>50089121</t>
  </si>
  <si>
    <t>50112878</t>
  </si>
  <si>
    <t>50044099</t>
  </si>
  <si>
    <t>50108643</t>
  </si>
  <si>
    <t>50125371</t>
  </si>
  <si>
    <t>50140562</t>
  </si>
  <si>
    <t>50115180</t>
  </si>
  <si>
    <t>50135187</t>
  </si>
  <si>
    <t>50031143</t>
  </si>
  <si>
    <t>50031142</t>
  </si>
  <si>
    <t>50132742</t>
  </si>
  <si>
    <t>50131680</t>
  </si>
  <si>
    <t>50045444</t>
  </si>
  <si>
    <t>20002027</t>
  </si>
  <si>
    <t>50134928</t>
  </si>
  <si>
    <t>50031409</t>
  </si>
  <si>
    <t>50031217</t>
  </si>
  <si>
    <t>50031231</t>
  </si>
  <si>
    <t>50031232</t>
  </si>
  <si>
    <t>50031215</t>
  </si>
  <si>
    <t>50031263</t>
  </si>
  <si>
    <t>50031158</t>
  </si>
  <si>
    <t>50030858</t>
  </si>
  <si>
    <t>50030871</t>
  </si>
  <si>
    <t>50030860</t>
  </si>
  <si>
    <t>50030836</t>
  </si>
  <si>
    <t>50089130</t>
  </si>
  <si>
    <t>50031369</t>
  </si>
  <si>
    <t>50031367</t>
  </si>
  <si>
    <t>50031315</t>
  </si>
  <si>
    <t>50030979</t>
  </si>
  <si>
    <t>50030572</t>
  </si>
  <si>
    <t>50030988</t>
  </si>
  <si>
    <t>50031492</t>
  </si>
  <si>
    <t>50031233</t>
  </si>
  <si>
    <t>50030991</t>
  </si>
  <si>
    <t>50030575</t>
  </si>
  <si>
    <t>50030564</t>
  </si>
  <si>
    <t>50031260</t>
  </si>
  <si>
    <t>50031415</t>
  </si>
  <si>
    <t>50048007</t>
  </si>
  <si>
    <t>50030965</t>
  </si>
  <si>
    <t>50035661</t>
  </si>
  <si>
    <t>50030549</t>
  </si>
  <si>
    <t>50116049</t>
  </si>
  <si>
    <t>50030563</t>
  </si>
  <si>
    <t>50030947</t>
  </si>
  <si>
    <t>50030951</t>
  </si>
  <si>
    <t>50030950</t>
  </si>
  <si>
    <t>50038917</t>
  </si>
  <si>
    <t>50030933</t>
  </si>
  <si>
    <t>50030936</t>
  </si>
  <si>
    <t>50030899</t>
  </si>
  <si>
    <t>50030895</t>
  </si>
  <si>
    <t>50030894</t>
  </si>
  <si>
    <t>50030905</t>
  </si>
  <si>
    <t>50030617</t>
  </si>
  <si>
    <t>50031408</t>
  </si>
  <si>
    <t>50030609</t>
  </si>
  <si>
    <t>50030594</t>
  </si>
  <si>
    <t>50030588</t>
  </si>
  <si>
    <t>50031591</t>
  </si>
  <si>
    <t>50142612</t>
  </si>
  <si>
    <t>50030604</t>
  </si>
  <si>
    <t>50030605</t>
  </si>
  <si>
    <t>50030600</t>
  </si>
  <si>
    <t>50031317</t>
  </si>
  <si>
    <t>50031368</t>
  </si>
  <si>
    <t>50108302</t>
  </si>
  <si>
    <t>50116060</t>
  </si>
  <si>
    <t>50134648</t>
  </si>
  <si>
    <t>50112430</t>
  </si>
  <si>
    <t>50108304</t>
  </si>
  <si>
    <t>50134613</t>
  </si>
  <si>
    <t>50117591</t>
  </si>
  <si>
    <t>50030511</t>
  </si>
  <si>
    <t>50030510</t>
  </si>
  <si>
    <t>50030513</t>
  </si>
  <si>
    <t>50030509</t>
  </si>
  <si>
    <t>50030514</t>
  </si>
  <si>
    <t>50030517</t>
  </si>
  <si>
    <t>50030499</t>
  </si>
  <si>
    <t>50030500</t>
  </si>
  <si>
    <t>50054066</t>
  </si>
  <si>
    <t>50030477</t>
  </si>
  <si>
    <t>50031425</t>
  </si>
  <si>
    <t>50031481</t>
  </si>
  <si>
    <t>50030476</t>
  </si>
  <si>
    <t>50030493</t>
  </si>
  <si>
    <t>50030483</t>
  </si>
  <si>
    <t>50030491</t>
  </si>
  <si>
    <t>50030527</t>
  </si>
  <si>
    <t>50045477</t>
  </si>
  <si>
    <t>50048188</t>
  </si>
  <si>
    <t>50047093</t>
  </si>
  <si>
    <t>50040427</t>
  </si>
  <si>
    <t>50031124</t>
  </si>
  <si>
    <t>50031138</t>
  </si>
  <si>
    <t>50040194</t>
  </si>
  <si>
    <t>50040186</t>
  </si>
  <si>
    <t>50036731</t>
  </si>
  <si>
    <t>50030647</t>
  </si>
  <si>
    <t>50031145</t>
  </si>
  <si>
    <t>50032104</t>
  </si>
  <si>
    <t>50049089</t>
  </si>
  <si>
    <t>50031148</t>
  </si>
  <si>
    <t>50037235</t>
  </si>
  <si>
    <t>50031154</t>
  </si>
  <si>
    <t>50031129</t>
  </si>
  <si>
    <t>50031130</t>
  </si>
  <si>
    <t>50031127</t>
  </si>
  <si>
    <t>50031533</t>
  </si>
  <si>
    <t>50031137</t>
  </si>
  <si>
    <t>50039966</t>
  </si>
  <si>
    <t>50043000</t>
  </si>
  <si>
    <t>50135178</t>
  </si>
  <si>
    <t>50108149</t>
  </si>
  <si>
    <t>50135176</t>
  </si>
  <si>
    <t>50108166</t>
  </si>
  <si>
    <t>50108168</t>
  </si>
  <si>
    <t>50142629</t>
  </si>
  <si>
    <t>50085965</t>
  </si>
  <si>
    <t>50122077</t>
  </si>
  <si>
    <t>50108204</t>
  </si>
  <si>
    <t>50133254</t>
  </si>
  <si>
    <t>50142614</t>
  </si>
  <si>
    <t>50123331</t>
  </si>
  <si>
    <t>50031282</t>
  </si>
  <si>
    <t>50102499</t>
  </si>
  <si>
    <t>50122081</t>
  </si>
  <si>
    <t>50112869</t>
  </si>
  <si>
    <t>50102450</t>
  </si>
  <si>
    <t>50133253</t>
  </si>
  <si>
    <t>50102535</t>
  </si>
  <si>
    <t>50108206</t>
  </si>
  <si>
    <t>50122092</t>
  </si>
  <si>
    <t>50138338</t>
  </si>
  <si>
    <t>50122085</t>
  </si>
  <si>
    <t>50112874</t>
  </si>
  <si>
    <t>50122102</t>
  </si>
  <si>
    <t>50108208</t>
  </si>
  <si>
    <t>50137831</t>
  </si>
  <si>
    <t>50040451</t>
  </si>
  <si>
    <t>50114421</t>
  </si>
  <si>
    <t>50137849</t>
  </si>
  <si>
    <t>50133266</t>
  </si>
  <si>
    <t>50135175</t>
  </si>
  <si>
    <t>50134929</t>
  </si>
  <si>
    <t>50102547</t>
  </si>
  <si>
    <t>50117628</t>
  </si>
  <si>
    <t>50112881</t>
  </si>
  <si>
    <t>50112863</t>
  </si>
  <si>
    <t>50104346</t>
  </si>
  <si>
    <t>50031428</t>
  </si>
  <si>
    <t>50122098</t>
  </si>
  <si>
    <t>50133257</t>
  </si>
  <si>
    <t>50112866</t>
  </si>
  <si>
    <t>50122124</t>
  </si>
  <si>
    <t>50114731</t>
  </si>
  <si>
    <t>50114723</t>
  </si>
  <si>
    <t>50137851</t>
  </si>
  <si>
    <t>50108152</t>
  </si>
  <si>
    <t>50045057</t>
  </si>
  <si>
    <t>50031422</t>
  </si>
  <si>
    <t>50047406</t>
  </si>
  <si>
    <t>50031318</t>
  </si>
  <si>
    <t>50133255</t>
  </si>
  <si>
    <t>50030765</t>
  </si>
  <si>
    <t>50133258</t>
  </si>
  <si>
    <t>50031512</t>
  </si>
  <si>
    <t>50031062</t>
  </si>
  <si>
    <t>50031485</t>
  </si>
  <si>
    <t>50037816</t>
  </si>
  <si>
    <t>50031443</t>
  </si>
  <si>
    <t>50031463</t>
  </si>
  <si>
    <t>50030926</t>
  </si>
  <si>
    <t>50030674</t>
  </si>
  <si>
    <t>50102494</t>
  </si>
  <si>
    <t>50102488</t>
  </si>
  <si>
    <t>50035143</t>
  </si>
  <si>
    <t>50031063</t>
  </si>
  <si>
    <t>50050321</t>
  </si>
  <si>
    <t>50031068</t>
  </si>
  <si>
    <t>50030712</t>
  </si>
  <si>
    <t>50030666</t>
  </si>
  <si>
    <t>50031019</t>
  </si>
  <si>
    <t>50030700</t>
  </si>
  <si>
    <t>50096069</t>
  </si>
  <si>
    <t>50031334</t>
  </si>
  <si>
    <t>50031034</t>
  </si>
  <si>
    <t>50031024</t>
  </si>
  <si>
    <t>50038919</t>
  </si>
  <si>
    <t>50102485</t>
  </si>
  <si>
    <t>50031021</t>
  </si>
  <si>
    <t>50031079</t>
  </si>
  <si>
    <t>50122093</t>
  </si>
  <si>
    <t>50030750</t>
  </si>
  <si>
    <t>50030719</t>
  </si>
  <si>
    <t>50035139</t>
  </si>
  <si>
    <t>50030769</t>
  </si>
  <si>
    <t>50049461</t>
  </si>
  <si>
    <t>50031342</t>
  </si>
  <si>
    <t>50030775</t>
  </si>
  <si>
    <t>50102544</t>
  </si>
  <si>
    <t>50102543</t>
  </si>
  <si>
    <t>50030638</t>
  </si>
  <si>
    <t>50030745</t>
  </si>
  <si>
    <t>50031332</t>
  </si>
  <si>
    <t>50030760</t>
  </si>
  <si>
    <t>50030741</t>
  </si>
  <si>
    <t>50031337</t>
  </si>
  <si>
    <t>50030673</t>
  </si>
  <si>
    <t>50031326</t>
  </si>
  <si>
    <t>50031363</t>
  </si>
  <si>
    <t>50031366</t>
  </si>
  <si>
    <t>50030735</t>
  </si>
  <si>
    <t>50031352</t>
  </si>
  <si>
    <t>50031350</t>
  </si>
  <si>
    <t>50030725</t>
  </si>
  <si>
    <t>50030698</t>
  </si>
  <si>
    <t>10</t>
  </si>
  <si>
    <t>50031345</t>
  </si>
  <si>
    <t>50031325</t>
  </si>
  <si>
    <t>50030776</t>
  </si>
  <si>
    <t>50030697</t>
  </si>
  <si>
    <t>50030662</t>
  </si>
  <si>
    <t>50030771</t>
  </si>
  <si>
    <t>50031289</t>
  </si>
  <si>
    <t>15</t>
  </si>
  <si>
    <t>50031364</t>
  </si>
  <si>
    <t>12</t>
  </si>
  <si>
    <t>50030761</t>
  </si>
  <si>
    <t>20</t>
  </si>
  <si>
    <t>50049432</t>
  </si>
  <si>
    <t>50102541</t>
  </si>
  <si>
    <t>50031069</t>
  </si>
  <si>
    <t>50030677</t>
  </si>
  <si>
    <t>50041857</t>
  </si>
  <si>
    <t>50030654</t>
  </si>
  <si>
    <t>50031329</t>
  </si>
  <si>
    <t>50030733</t>
  </si>
  <si>
    <t>11</t>
  </si>
  <si>
    <t>50041827</t>
  </si>
  <si>
    <t>50112880</t>
  </si>
  <si>
    <t>50035637</t>
  </si>
  <si>
    <t>50030738</t>
  </si>
  <si>
    <t>50030706</t>
  </si>
  <si>
    <t>50030694</t>
  </si>
  <si>
    <t>50031280</t>
  </si>
  <si>
    <t>16</t>
  </si>
  <si>
    <t>50031335</t>
  </si>
  <si>
    <t>50030729</t>
  </si>
  <si>
    <t>13</t>
  </si>
  <si>
    <t>50030758</t>
  </si>
  <si>
    <t>50049433</t>
  </si>
  <si>
    <t>50030656</t>
  </si>
  <si>
    <t>50031341</t>
  </si>
  <si>
    <t>50040853</t>
  </si>
  <si>
    <t>50031022</t>
  </si>
  <si>
    <t>50086745</t>
  </si>
  <si>
    <t>50031486</t>
  </si>
  <si>
    <t>50030651</t>
  </si>
  <si>
    <t>50045069</t>
  </si>
  <si>
    <t>50030755</t>
  </si>
  <si>
    <t>50031056</t>
  </si>
  <si>
    <t>50030731</t>
  </si>
  <si>
    <t>50030649</t>
  </si>
  <si>
    <t>50031015</t>
  </si>
  <si>
    <t>14</t>
  </si>
  <si>
    <t>50030704</t>
  </si>
  <si>
    <t>50031292</t>
  </si>
  <si>
    <t>50031436</t>
  </si>
  <si>
    <t>50040860</t>
  </si>
  <si>
    <t>50030689</t>
  </si>
  <si>
    <t>50030705</t>
  </si>
  <si>
    <t>50038647</t>
  </si>
  <si>
    <t>50031361</t>
  </si>
  <si>
    <t>17</t>
  </si>
  <si>
    <t>50031340</t>
  </si>
  <si>
    <t>19</t>
  </si>
  <si>
    <t>50031518</t>
  </si>
  <si>
    <t>50031301</t>
  </si>
  <si>
    <t>50031359</t>
  </si>
  <si>
    <t>50030786</t>
  </si>
  <si>
    <t>50031107</t>
  </si>
  <si>
    <t>50030792</t>
  </si>
  <si>
    <t>50030801</t>
  </si>
  <si>
    <t>50031304</t>
  </si>
  <si>
    <t>50030787</t>
  </si>
  <si>
    <t>50031111</t>
  </si>
  <si>
    <t>50031109</t>
  </si>
  <si>
    <t>50031354</t>
  </si>
  <si>
    <t>50031467</t>
  </si>
  <si>
    <t>50030796</t>
  </si>
  <si>
    <t>50030795</t>
  </si>
  <si>
    <t>50030807</t>
  </si>
  <si>
    <t>50031411</t>
  </si>
  <si>
    <t>50108159</t>
  </si>
  <si>
    <t>50031104</t>
  </si>
  <si>
    <t>50031110</t>
  </si>
  <si>
    <t>50031096</t>
  </si>
  <si>
    <t>50031358</t>
  </si>
  <si>
    <t>50031115</t>
  </si>
  <si>
    <t>50030811</t>
  </si>
  <si>
    <t>50030785</t>
  </si>
  <si>
    <t>50049441</t>
  </si>
  <si>
    <t>50031516</t>
  </si>
  <si>
    <t>50030804</t>
  </si>
  <si>
    <t>50031112</t>
  </si>
  <si>
    <t>50032102</t>
  </si>
  <si>
    <t>50051193</t>
  </si>
  <si>
    <t>50031101</t>
  </si>
  <si>
    <t>50031099</t>
  </si>
  <si>
    <t>50030808</t>
  </si>
  <si>
    <t>50031308</t>
  </si>
  <si>
    <t>50031307</t>
  </si>
  <si>
    <t>50031285</t>
  </si>
  <si>
    <t>50031066</t>
  </si>
  <si>
    <t>50031091</t>
  </si>
  <si>
    <t>50031521</t>
  </si>
  <si>
    <t>50031306</t>
  </si>
  <si>
    <t>50031298</t>
  </si>
  <si>
    <t>50031431</t>
  </si>
  <si>
    <t>50049440</t>
  </si>
  <si>
    <t>50031016</t>
  </si>
  <si>
    <t>50030683</t>
  </si>
  <si>
    <t>50031506</t>
  </si>
  <si>
    <t>50031429</t>
  </si>
  <si>
    <t>50030703</t>
  </si>
  <si>
    <t>50031347</t>
  </si>
  <si>
    <t>50031013</t>
  </si>
  <si>
    <t>50030657</t>
  </si>
  <si>
    <t>50031515</t>
  </si>
  <si>
    <t>50031075</t>
  </si>
  <si>
    <t>50031051</t>
  </si>
  <si>
    <t>50031032</t>
  </si>
  <si>
    <t>50031089</t>
  </si>
  <si>
    <t>50030734</t>
  </si>
  <si>
    <t>50030708</t>
  </si>
  <si>
    <t>50031042</t>
  </si>
  <si>
    <t>50031048</t>
  </si>
  <si>
    <t>50031074</t>
  </si>
  <si>
    <t>50037965</t>
  </si>
  <si>
    <t>50030702</t>
  </si>
  <si>
    <t>50031082</t>
  </si>
  <si>
    <t>50031362</t>
  </si>
  <si>
    <t>50030590</t>
  </si>
  <si>
    <t>50031037</t>
  </si>
  <si>
    <t>50030668</t>
  </si>
  <si>
    <t>50096043</t>
  </si>
  <si>
    <t>50031348</t>
  </si>
  <si>
    <t>50034757</t>
  </si>
  <si>
    <t>50030774</t>
  </si>
  <si>
    <t>50031087</t>
  </si>
  <si>
    <t>50045062</t>
  </si>
  <si>
    <t>50031319</t>
  </si>
  <si>
    <t>50031420</t>
  </si>
  <si>
    <t>50132054</t>
  </si>
  <si>
    <t>50129832</t>
  </si>
  <si>
    <t>50037961</t>
  </si>
  <si>
    <t>50037952</t>
  </si>
  <si>
    <t>50037964</t>
  </si>
  <si>
    <t>50031009</t>
  </si>
  <si>
    <t>50047135</t>
  </si>
  <si>
    <t>50037962</t>
  </si>
  <si>
    <t>50114027</t>
  </si>
  <si>
    <t>50031085</t>
  </si>
  <si>
    <t>50031117</t>
  </si>
  <si>
    <t>50031054</t>
  </si>
  <si>
    <t>50037955</t>
  </si>
  <si>
    <t>50031339</t>
  </si>
  <si>
    <t>50031290</t>
  </si>
  <si>
    <t>50032419</t>
  </si>
  <si>
    <t>50047203</t>
  </si>
  <si>
    <t>50047208</t>
  </si>
  <si>
    <t>50030927</t>
  </si>
  <si>
    <t>50137829</t>
  </si>
  <si>
    <t>50031578</t>
  </si>
  <si>
    <t>50031041</t>
  </si>
  <si>
    <t>50031038</t>
  </si>
  <si>
    <t>50101466</t>
  </si>
  <si>
    <t>50040233</t>
  </si>
  <si>
    <t>50030728</t>
  </si>
  <si>
    <t>50031077</t>
  </si>
  <si>
    <t>50112871</t>
  </si>
  <si>
    <t>50031026</t>
  </si>
  <si>
    <t>50085976</t>
  </si>
  <si>
    <t>50047393</t>
  </si>
  <si>
    <t>50031281</t>
  </si>
  <si>
    <t>50133251</t>
  </si>
  <si>
    <t>50047836</t>
  </si>
  <si>
    <t>50108307</t>
  </si>
  <si>
    <t>50038050</t>
  </si>
  <si>
    <t>50030744</t>
  </si>
  <si>
    <t>50030713</t>
  </si>
  <si>
    <t>50031437</t>
  </si>
  <si>
    <t>50031279</t>
  </si>
  <si>
    <t>50030696</t>
  </si>
  <si>
    <t>50108305</t>
  </si>
  <si>
    <t>50030759</t>
  </si>
  <si>
    <t>50037990</t>
  </si>
  <si>
    <t>50030732</t>
  </si>
  <si>
    <t>50031336</t>
  </si>
  <si>
    <t>50037999</t>
  </si>
  <si>
    <t>50031469</t>
  </si>
  <si>
    <t>50030727</t>
  </si>
  <si>
    <t>50037820</t>
  </si>
  <si>
    <t>50030749</t>
  </si>
  <si>
    <t>50137495</t>
  </si>
  <si>
    <t>50114419</t>
  </si>
  <si>
    <t>50138332</t>
  </si>
  <si>
    <t>50096075</t>
  </si>
  <si>
    <t>50037815</t>
  </si>
  <si>
    <t>50040858</t>
  </si>
  <si>
    <t>50037824</t>
  </si>
  <si>
    <t>50031410</t>
  </si>
  <si>
    <t>50047347</t>
  </si>
  <si>
    <t>50030773</t>
  </si>
  <si>
    <t>50112882</t>
  </si>
  <si>
    <t>50040849</t>
  </si>
  <si>
    <t>50031035</t>
  </si>
  <si>
    <t>50108183</t>
  </si>
  <si>
    <t>50047138</t>
  </si>
  <si>
    <t>50037975</t>
  </si>
  <si>
    <t>50045067</t>
  </si>
  <si>
    <t>50035636</t>
  </si>
  <si>
    <t>50030691</t>
  </si>
  <si>
    <t>50031025</t>
  </si>
  <si>
    <t>50085984</t>
  </si>
  <si>
    <t>50137830</t>
  </si>
  <si>
    <t>50108202</t>
  </si>
  <si>
    <t>50030762</t>
  </si>
  <si>
    <t>50030695</t>
  </si>
  <si>
    <t>50030716</t>
  </si>
  <si>
    <t>50031331</t>
  </si>
  <si>
    <t>50113620</t>
  </si>
  <si>
    <t>50031047</t>
  </si>
  <si>
    <t>50045049</t>
  </si>
  <si>
    <t>50087830</t>
  </si>
  <si>
    <t>50030723</t>
  </si>
  <si>
    <t>50038001</t>
  </si>
  <si>
    <t>50030748</t>
  </si>
  <si>
    <t>50089068</t>
  </si>
  <si>
    <t>50030652</t>
  </si>
  <si>
    <t>50085980</t>
  </si>
  <si>
    <t>50037960</t>
  </si>
  <si>
    <t>50031458</t>
  </si>
  <si>
    <t>50085981</t>
  </si>
  <si>
    <t>50085977</t>
  </si>
  <si>
    <t>50133261</t>
  </si>
  <si>
    <t>50096044</t>
  </si>
  <si>
    <t>50045945</t>
  </si>
  <si>
    <t>50089066</t>
  </si>
  <si>
    <t>50035786</t>
  </si>
  <si>
    <t>50030659</t>
  </si>
  <si>
    <t>50108180</t>
  </si>
  <si>
    <t>50031464</t>
  </si>
  <si>
    <t>50030720</t>
  </si>
  <si>
    <t>50031018</t>
  </si>
  <si>
    <t>50085974</t>
  </si>
  <si>
    <t>50142640</t>
  </si>
  <si>
    <t>50036739</t>
  </si>
  <si>
    <t>50031346</t>
  </si>
  <si>
    <t>50138336</t>
  </si>
  <si>
    <t>50031507</t>
  </si>
  <si>
    <t>50086746</t>
  </si>
  <si>
    <t>50030747</t>
  </si>
  <si>
    <t>50108205</t>
  </si>
  <si>
    <t>50133259</t>
  </si>
  <si>
    <t>50031031</t>
  </si>
  <si>
    <t>50085985</t>
  </si>
  <si>
    <t>50031088</t>
  </si>
  <si>
    <t>50114740</t>
  </si>
  <si>
    <t>50031295</t>
  </si>
  <si>
    <t>50031084</t>
  </si>
  <si>
    <t>50030678</t>
  </si>
  <si>
    <t>50037982</t>
  </si>
  <si>
    <t>50133260</t>
  </si>
  <si>
    <t>50030707</t>
  </si>
  <si>
    <t>50030742</t>
  </si>
  <si>
    <t>50137498</t>
  </si>
  <si>
    <t>50030714</t>
  </si>
  <si>
    <t>50030684</t>
  </si>
  <si>
    <t>50031072</t>
  </si>
  <si>
    <t>50030685</t>
  </si>
  <si>
    <t>50031039</t>
  </si>
  <si>
    <t>50122118</t>
  </si>
  <si>
    <t>50049439</t>
  </si>
  <si>
    <t>50031430</t>
  </si>
  <si>
    <t>50135185</t>
  </si>
  <si>
    <t>50108154</t>
  </si>
  <si>
    <t>50042998</t>
  </si>
  <si>
    <t>50037951</t>
  </si>
  <si>
    <t>50135193</t>
  </si>
  <si>
    <t>50031114</t>
  </si>
  <si>
    <t>50030812</t>
  </si>
  <si>
    <t>50030790</t>
  </si>
  <si>
    <t>50117625</t>
  </si>
  <si>
    <t>50031105</t>
  </si>
  <si>
    <t>50040469</t>
  </si>
  <si>
    <t>50051183</t>
  </si>
  <si>
    <t>50030764</t>
  </si>
  <si>
    <t>50030810</t>
  </si>
  <si>
    <t>50051190</t>
  </si>
  <si>
    <t>50031284</t>
  </si>
  <si>
    <t>50051375</t>
  </si>
  <si>
    <t>50031365</t>
  </si>
  <si>
    <t>50031303</t>
  </si>
  <si>
    <t>50039327</t>
  </si>
  <si>
    <t>50051374</t>
  </si>
  <si>
    <t>50037950</t>
  </si>
  <si>
    <t>50031305</t>
  </si>
  <si>
    <t>50031297</t>
  </si>
  <si>
    <t>50031299</t>
  </si>
  <si>
    <t>50037977</t>
  </si>
  <si>
    <t>50037976</t>
  </si>
  <si>
    <t>50109704</t>
  </si>
  <si>
    <t>50142295</t>
  </si>
  <si>
    <t>50030753</t>
  </si>
  <si>
    <t>50031149</t>
  </si>
  <si>
    <t>50030909</t>
  </si>
  <si>
    <t>50114563</t>
  </si>
  <si>
    <t>50030912</t>
  </si>
  <si>
    <t>50030646</t>
  </si>
  <si>
    <t>50030615</t>
  </si>
  <si>
    <t>50031416</t>
  </si>
  <si>
    <t>50030978</t>
  </si>
  <si>
    <t>50030992</t>
  </si>
  <si>
    <t>50030972</t>
  </si>
  <si>
    <t>50030982</t>
  </si>
  <si>
    <t>50030986</t>
  </si>
  <si>
    <t>50031489</t>
  </si>
  <si>
    <t>50030985</t>
  </si>
  <si>
    <t>50030969</t>
  </si>
  <si>
    <t>50031491</t>
  </si>
  <si>
    <t>50031414</t>
  </si>
  <si>
    <t>50031488</t>
  </si>
  <si>
    <t>50030958</t>
  </si>
  <si>
    <t>50030520</t>
  </si>
  <si>
    <t>50032416</t>
  </si>
  <si>
    <t>50030967</t>
  </si>
  <si>
    <t>50030968</t>
  </si>
  <si>
    <t>50030974</t>
  </si>
  <si>
    <t>50030956</t>
  </si>
  <si>
    <t>50031259</t>
  </si>
  <si>
    <t>50030940</t>
  </si>
  <si>
    <t>50030937</t>
  </si>
  <si>
    <t>50030938</t>
  </si>
  <si>
    <t>50030939</t>
  </si>
  <si>
    <t>50030888</t>
  </si>
  <si>
    <t>50030892</t>
  </si>
  <si>
    <t>50030595</t>
  </si>
  <si>
    <t>50142023</t>
  </si>
  <si>
    <t>50142002</t>
  </si>
  <si>
    <t>50032394</t>
  </si>
  <si>
    <t>50041841</t>
  </si>
  <si>
    <t>50030995</t>
  </si>
  <si>
    <t>50040466</t>
  </si>
  <si>
    <t>50030935</t>
  </si>
  <si>
    <t>50030896</t>
  </si>
  <si>
    <t>50030977</t>
  </si>
  <si>
    <t>50031497</t>
  </si>
  <si>
    <t>50030904</t>
  </si>
  <si>
    <t>50047137</t>
  </si>
  <si>
    <t>50047195</t>
  </si>
  <si>
    <t>50030614</t>
  </si>
  <si>
    <t>50030619</t>
  </si>
  <si>
    <t>50030613</t>
  </si>
  <si>
    <t>50030658</t>
  </si>
  <si>
    <t>50031503</t>
  </si>
  <si>
    <t>50030620</t>
  </si>
  <si>
    <t>50030621</t>
  </si>
  <si>
    <t>50030622</t>
  </si>
  <si>
    <t>50030625</t>
  </si>
  <si>
    <t>50030606</t>
  </si>
  <si>
    <t>50030607</t>
  </si>
  <si>
    <t>50030608</t>
  </si>
  <si>
    <t>50030592</t>
  </si>
  <si>
    <t>50141987</t>
  </si>
  <si>
    <t>50141978</t>
  </si>
  <si>
    <t>50030587</t>
  </si>
  <si>
    <t>50030589</t>
  </si>
  <si>
    <t>50031502</t>
  </si>
  <si>
    <t>50030630</t>
  </si>
  <si>
    <t>50030632</t>
  </si>
  <si>
    <t>50031269</t>
  </si>
  <si>
    <t>50030634</t>
  </si>
  <si>
    <t>50030637</t>
  </si>
  <si>
    <t>50030635</t>
  </si>
  <si>
    <t>50030624</t>
  </si>
  <si>
    <t>50031612</t>
  </si>
  <si>
    <t>50031450</t>
  </si>
  <si>
    <t>50030603</t>
  </si>
  <si>
    <t>50030636</t>
  </si>
  <si>
    <t>50030809</t>
  </si>
  <si>
    <t>50030599</t>
  </si>
  <si>
    <t>50030602</t>
  </si>
  <si>
    <t>50030598</t>
  </si>
  <si>
    <t>50030897</t>
  </si>
  <si>
    <t>50030487</t>
  </si>
  <si>
    <t>50031356</t>
  </si>
  <si>
    <t>50031357</t>
  </si>
  <si>
    <t>50030948</t>
  </si>
  <si>
    <t>50031216</t>
  </si>
  <si>
    <t>50047397</t>
  </si>
  <si>
    <t>50111250</t>
  </si>
  <si>
    <t>50122097</t>
  </si>
  <si>
    <t>50037966</t>
  </si>
  <si>
    <t>50031006</t>
  </si>
  <si>
    <t>50049459</t>
  </si>
  <si>
    <t>50030717</t>
  </si>
  <si>
    <t>50030660</t>
  </si>
  <si>
    <t>50031451</t>
  </si>
  <si>
    <t>50031508</t>
  </si>
  <si>
    <t>50137832</t>
  </si>
  <si>
    <t>50031424</t>
  </si>
  <si>
    <t>50038953</t>
  </si>
  <si>
    <t>50108303</t>
  </si>
  <si>
    <t>50030709</t>
  </si>
  <si>
    <t>50051185</t>
  </si>
  <si>
    <t>50142643</t>
  </si>
  <si>
    <t>50031113</t>
  </si>
  <si>
    <t>50108174</t>
  </si>
  <si>
    <t>50031519</t>
  </si>
  <si>
    <t>50030643</t>
  </si>
  <si>
    <t>50102452</t>
  </si>
  <si>
    <t>50031133</t>
  </si>
  <si>
    <t>50031134</t>
  </si>
  <si>
    <t>50030642</t>
  </si>
  <si>
    <t>50031146</t>
  </si>
  <si>
    <t>50031155</t>
  </si>
  <si>
    <t>50031128</t>
  </si>
  <si>
    <t>50047094</t>
  </si>
  <si>
    <t>50044761</t>
  </si>
  <si>
    <t>50031353</t>
  </si>
  <si>
    <t>50031478</t>
  </si>
  <si>
    <t>50030506</t>
  </si>
  <si>
    <t>50039619</t>
  </si>
  <si>
    <t>50087170</t>
  </si>
  <si>
    <t>50040038</t>
  </si>
  <si>
    <t>50112474</t>
  </si>
  <si>
    <t>50140998</t>
  </si>
  <si>
    <t>50031476</t>
  </si>
  <si>
    <t>50030902</t>
  </si>
  <si>
    <t>50034319</t>
  </si>
  <si>
    <t>50030971</t>
  </si>
  <si>
    <t>50030901</t>
  </si>
  <si>
    <t>50037978</t>
  </si>
  <si>
    <t>50031566</t>
  </si>
  <si>
    <t>50030508</t>
  </si>
  <si>
    <t>50030529</t>
  </si>
  <si>
    <t>50031473</t>
  </si>
  <si>
    <t>50030949</t>
  </si>
  <si>
    <t>50030516</t>
  </si>
  <si>
    <t>50031474</t>
  </si>
  <si>
    <t>50030962</t>
  </si>
  <si>
    <t>50030569</t>
  </si>
  <si>
    <t>50030505</t>
  </si>
  <si>
    <t>50030976</t>
  </si>
  <si>
    <t>50031526</t>
  </si>
  <si>
    <t>50030478</t>
  </si>
  <si>
    <t>50030890</t>
  </si>
  <si>
    <t>50141960</t>
  </si>
  <si>
    <t>50141989</t>
  </si>
  <si>
    <t>50141988</t>
  </si>
  <si>
    <t>50142029</t>
  </si>
  <si>
    <t>50142022</t>
  </si>
  <si>
    <t>50142028</t>
  </si>
  <si>
    <t>50142025</t>
  </si>
  <si>
    <t>50142018</t>
  </si>
  <si>
    <t>50142016</t>
  </si>
  <si>
    <t>50142014</t>
  </si>
  <si>
    <t>50142011</t>
  </si>
  <si>
    <t>50142005</t>
  </si>
  <si>
    <t>50141999</t>
  </si>
  <si>
    <t>50141994</t>
  </si>
  <si>
    <t>50141993</t>
  </si>
  <si>
    <t>50030475</t>
  </si>
  <si>
    <t>50031480</t>
  </si>
  <si>
    <t>50030494</t>
  </si>
  <si>
    <t>50031493</t>
  </si>
  <si>
    <t>50031471</t>
  </si>
  <si>
    <t>50030597</t>
  </si>
  <si>
    <t>50030484</t>
  </si>
  <si>
    <t>50030488</t>
  </si>
  <si>
    <t>50031375</t>
  </si>
  <si>
    <t>50030610</t>
  </si>
  <si>
    <t>50047835</t>
  </si>
  <si>
    <t>50031470</t>
  </si>
  <si>
    <t>50030952</t>
  </si>
  <si>
    <t>50031094</t>
  </si>
  <si>
    <t>50049209</t>
  </si>
  <si>
    <t>50030945</t>
  </si>
  <si>
    <t>50031229</t>
  </si>
  <si>
    <t>50030681</t>
  </si>
  <si>
    <t>50031440</t>
  </si>
  <si>
    <t>Kolom</t>
  </si>
  <si>
    <t>Baris</t>
  </si>
  <si>
    <t>Waktu Tempuh</t>
  </si>
  <si>
    <t>Laju (/Detik)</t>
  </si>
  <si>
    <t>Bergerak</t>
  </si>
  <si>
    <t>Menit</t>
  </si>
  <si>
    <t>Detik</t>
  </si>
  <si>
    <t>Jam</t>
  </si>
  <si>
    <t>Waktu Tempuh Total</t>
  </si>
  <si>
    <t>Satuan</t>
  </si>
  <si>
    <t>Waktu Dibutuhkan</t>
  </si>
  <si>
    <t>Per Detik</t>
  </si>
  <si>
    <t>Unit</t>
  </si>
  <si>
    <t>Estate Manager Begerpang (Grade 7)</t>
  </si>
  <si>
    <t>Estate Manager Budi Tirta (Grade 6)</t>
  </si>
  <si>
    <t>Duplikat</t>
  </si>
  <si>
    <t>Estate Manager Sei Rumbiya (Grade 6)</t>
  </si>
  <si>
    <t>Position7</t>
  </si>
  <si>
    <t>G</t>
  </si>
  <si>
    <t>H</t>
  </si>
  <si>
    <t>I</t>
  </si>
  <si>
    <t>J</t>
  </si>
  <si>
    <t>Position8</t>
  </si>
  <si>
    <t>Position9</t>
  </si>
  <si>
    <t>Position10</t>
  </si>
  <si>
    <t>Job Title</t>
  </si>
  <si>
    <t>Job Title Level</t>
  </si>
  <si>
    <t>Position1</t>
  </si>
  <si>
    <t>Head Assistant Pulo Rambong (Grade 4)</t>
  </si>
  <si>
    <t>Name</t>
  </si>
  <si>
    <t>Last Position</t>
  </si>
  <si>
    <t>Start</t>
  </si>
  <si>
    <t>A. Fattah Ibrahim, Ir.</t>
  </si>
  <si>
    <t>A. Hafiz Nasution</t>
  </si>
  <si>
    <t>A. Hasanuddin, Ir.</t>
  </si>
  <si>
    <t>A. Riza Utama Nasution</t>
  </si>
  <si>
    <t>Abdul Kadir</t>
  </si>
  <si>
    <t>Abi Qhurairah Naam Novrian</t>
  </si>
  <si>
    <t>Abi Zarrin, Sag</t>
  </si>
  <si>
    <t>Achyaruddin</t>
  </si>
  <si>
    <t>Ade Murti Susepto</t>
  </si>
  <si>
    <t>Ade Nurhidayat</t>
  </si>
  <si>
    <t>Adi Bastomi, Ir.</t>
  </si>
  <si>
    <t>Adi Damanik, Ir.</t>
  </si>
  <si>
    <t>Adi Junaidy</t>
  </si>
  <si>
    <t>Adi Sasono, Ir.</t>
  </si>
  <si>
    <t>Adi Suriady</t>
  </si>
  <si>
    <t>Adifa Olan I. Simatupang</t>
  </si>
  <si>
    <t>Afri Sumanjaya</t>
  </si>
  <si>
    <t>Afrina Marsaulina</t>
  </si>
  <si>
    <t>Agung Wahyudi</t>
  </si>
  <si>
    <t>Agus Rianto</t>
  </si>
  <si>
    <t>Agus Salim</t>
  </si>
  <si>
    <t>Agus Salim Nasution</t>
  </si>
  <si>
    <t>Agustina Elysabeth</t>
  </si>
  <si>
    <t>Agustiono</t>
  </si>
  <si>
    <t>Ahmad Afandy Harahap</t>
  </si>
  <si>
    <t>Ahmad Fadzli</t>
  </si>
  <si>
    <t>Ahmad Fauzani Luddin</t>
  </si>
  <si>
    <t>Ahmad Ramadansyah Siregar</t>
  </si>
  <si>
    <t>Ahmad Razali Siregar</t>
  </si>
  <si>
    <t>Ahmad Reza Aditya</t>
  </si>
  <si>
    <t>Ahmad Sejahtra</t>
  </si>
  <si>
    <t>Ahmad Sidik</t>
  </si>
  <si>
    <t>Ahmad Widhiyanto</t>
  </si>
  <si>
    <t>Ahmad Zailani, SE</t>
  </si>
  <si>
    <t>Aida Fitria</t>
  </si>
  <si>
    <t>Aidil Azhar</t>
  </si>
  <si>
    <t>Ainal Irham</t>
  </si>
  <si>
    <t>Akbar Ariandes Simanjuntak</t>
  </si>
  <si>
    <t>Akhmad Abu Bakar</t>
  </si>
  <si>
    <t>Akhmad Feisal</t>
  </si>
  <si>
    <t>Akhmad Sulaiman, Ir.</t>
  </si>
  <si>
    <t>Al Hafizh Sinaga</t>
  </si>
  <si>
    <t>Al Iskandari</t>
  </si>
  <si>
    <t>Alex Hendra Panjaitan</t>
  </si>
  <si>
    <t>Alex Tigor Simanjuntak</t>
  </si>
  <si>
    <t>Alexander Damanik</t>
  </si>
  <si>
    <t>Alexander P.H Simanjuntak</t>
  </si>
  <si>
    <t>Ali Sabri, Ir.H,</t>
  </si>
  <si>
    <t>Aljas Gunawan S. Sianturi</t>
  </si>
  <si>
    <t>Aloysius Karuru</t>
  </si>
  <si>
    <t>Alpino Sinaga</t>
  </si>
  <si>
    <t>Alvi Malik Nainggolan</t>
  </si>
  <si>
    <t>Alvian Purba, ST</t>
  </si>
  <si>
    <t>Amalia Pitasari</t>
  </si>
  <si>
    <t>Amir Hamzah</t>
  </si>
  <si>
    <t>Amka Nasution, Ir.</t>
  </si>
  <si>
    <t>Anang Arkom</t>
  </si>
  <si>
    <t>Andhika Wahyu Nugroho</t>
  </si>
  <si>
    <t>Andi Agus Suprianto</t>
  </si>
  <si>
    <t>Andi Pratama Pasaribu</t>
  </si>
  <si>
    <t>Andi Rizal</t>
  </si>
  <si>
    <t>Andi Surya Zannah Hasibuan</t>
  </si>
  <si>
    <t>Andika</t>
  </si>
  <si>
    <t>Andino Meyosa</t>
  </si>
  <si>
    <t>Andre Wisudha</t>
  </si>
  <si>
    <t>Andri Kusuma</t>
  </si>
  <si>
    <t>Angfier Andreas Sinaga</t>
  </si>
  <si>
    <t>Anggi Kusumawardani</t>
  </si>
  <si>
    <t>Annisa Ardiani</t>
  </si>
  <si>
    <t>Antha Dika Maulana</t>
  </si>
  <si>
    <t>Anuar Susanto</t>
  </si>
  <si>
    <t>Apriananda Utama</t>
  </si>
  <si>
    <t>Ardian Adi Wardana</t>
  </si>
  <si>
    <t>Arfin Riza Lubis</t>
  </si>
  <si>
    <t>Arie Musthi</t>
  </si>
  <si>
    <t>Arif Faisal Simatupang</t>
  </si>
  <si>
    <t>Arip Wijaya</t>
  </si>
  <si>
    <t>Arizona Rakasiwi</t>
  </si>
  <si>
    <t>Arlin Agustinus P</t>
  </si>
  <si>
    <t>Armin Makmun</t>
  </si>
  <si>
    <t>Ary Rahmadani</t>
  </si>
  <si>
    <t>Asad Mursalin</t>
  </si>
  <si>
    <t>Asfan Gusti, Ir.</t>
  </si>
  <si>
    <t>Ashadi Erian Syahputra</t>
  </si>
  <si>
    <t>Asror Syukri Habibie</t>
  </si>
  <si>
    <t>Assrovi Aiman</t>
  </si>
  <si>
    <t>Astrid Ervita Sari</t>
  </si>
  <si>
    <t>Ayib Ibrahim Reza Darmawan</t>
  </si>
  <si>
    <t>Azmy Habibullah</t>
  </si>
  <si>
    <t>Azrullah Syahputra</t>
  </si>
  <si>
    <t>Azul S Sinaga</t>
  </si>
  <si>
    <t>B. Elpin Sembiring, Ir.</t>
  </si>
  <si>
    <t>Baihaqi Sitepu</t>
  </si>
  <si>
    <t>Baktiono, Ir.</t>
  </si>
  <si>
    <t>Bambang I. Jafarudin</t>
  </si>
  <si>
    <t>Bambang Wigiyanto</t>
  </si>
  <si>
    <t>Baskaran</t>
  </si>
  <si>
    <t>Benni Martin Simanjuntak</t>
  </si>
  <si>
    <t>Benni Party S.</t>
  </si>
  <si>
    <t>Benny Fernando Sitorus</t>
  </si>
  <si>
    <t>Benny Yusuf Setiawan</t>
  </si>
  <si>
    <t>Bentar Bahtera Raya</t>
  </si>
  <si>
    <t>Benyamin Fernando Siahaan</t>
  </si>
  <si>
    <t>Berson</t>
  </si>
  <si>
    <t>Bima Mahdi</t>
  </si>
  <si>
    <t>Binron Pasaribu</t>
  </si>
  <si>
    <t>Boris Yegor Parhusip</t>
  </si>
  <si>
    <t>Bram Nugroho</t>
  </si>
  <si>
    <t>Budi Mahendra, Ir.</t>
  </si>
  <si>
    <t>Budi Nanjiullah</t>
  </si>
  <si>
    <t>Budi Santoso</t>
  </si>
  <si>
    <t>Budi Setiawan, Ir.</t>
  </si>
  <si>
    <t>Budi Witoyo</t>
  </si>
  <si>
    <t>Budiharto</t>
  </si>
  <si>
    <t>Bustono</t>
  </si>
  <si>
    <t>Chairil Affan</t>
  </si>
  <si>
    <t>Chairul Amri Lubis</t>
  </si>
  <si>
    <t>Chandra Oktavianus Debataraja</t>
  </si>
  <si>
    <t>Chris Stella</t>
  </si>
  <si>
    <t>Citra Fardani Nst </t>
  </si>
  <si>
    <t>Dadang Sunaryo</t>
  </si>
  <si>
    <t>Dahriawansyah Putra, SE</t>
  </si>
  <si>
    <t>Daniel Wilson Christ Michael Sitorus</t>
  </si>
  <si>
    <t>Danny Jubel Abrian Sianturi</t>
  </si>
  <si>
    <t>Darma Wirawan </t>
  </si>
  <si>
    <t>Darmawan Fazl Taqwa</t>
  </si>
  <si>
    <t>Darwin</t>
  </si>
  <si>
    <t>Dawud Ramdhani Rozali</t>
  </si>
  <si>
    <t>Dede Hendra Suryana</t>
  </si>
  <si>
    <t>Dede Kurniawan</t>
  </si>
  <si>
    <t>Dedi Irawan Sari</t>
  </si>
  <si>
    <t>Dedy A. Lubis</t>
  </si>
  <si>
    <t>Dedy Syahputra</t>
  </si>
  <si>
    <t>Delfi Diansyah Putra</t>
  </si>
  <si>
    <t>Della Rosa Pratama</t>
  </si>
  <si>
    <t>Deni Irawan</t>
  </si>
  <si>
    <t>Derry Aulia Barus</t>
  </si>
  <si>
    <t>Deru Phiki Alwanda</t>
  </si>
  <si>
    <t>Desi Natalia Heryati</t>
  </si>
  <si>
    <t>Desya Ruri Natalia Gultom</t>
  </si>
  <si>
    <t>Dewi Saviah Lubis, SE</t>
  </si>
  <si>
    <t>Dhian Mahardian</t>
  </si>
  <si>
    <t>Diajeng Sagita Putri</t>
  </si>
  <si>
    <t>Dian Agung Rahmatullah</t>
  </si>
  <si>
    <t>Dian Pribadi</t>
  </si>
  <si>
    <t>Dian Wahyudi</t>
  </si>
  <si>
    <t>Diana Sari, SE</t>
  </si>
  <si>
    <t>Dicky Alamsyah Pulungan</t>
  </si>
  <si>
    <t>Dicky Alhafiz</t>
  </si>
  <si>
    <t xml:space="preserve">Dicky Budiman </t>
  </si>
  <si>
    <t>Didi Darmadi</t>
  </si>
  <si>
    <t>Didik Purwo Edi, Ir.</t>
  </si>
  <si>
    <t>Dilly Pratikto Suandi</t>
  </si>
  <si>
    <t>Dimas Indra Khailiza</t>
  </si>
  <si>
    <t>Dimas Satriyo</t>
  </si>
  <si>
    <t>Dinal Aulia</t>
  </si>
  <si>
    <t>Diyar Okta Pratama</t>
  </si>
  <si>
    <t>Djefry Himawanda Hentris</t>
  </si>
  <si>
    <t>Dody Trisna Damanik</t>
  </si>
  <si>
    <t>Dolok Hasudungan Tua Sihombing</t>
  </si>
  <si>
    <t>Doni Alamsyah</t>
  </si>
  <si>
    <t>Doni Arif Hidayat</t>
  </si>
  <si>
    <t>Drs. Edwin Nizar</t>
  </si>
  <si>
    <t>Dudung Suganda</t>
  </si>
  <si>
    <t>Dwi Armaya</t>
  </si>
  <si>
    <t>Dwi San Noveriansyah</t>
  </si>
  <si>
    <t>Dwi Santi Rahmaningrum</t>
  </si>
  <si>
    <t>Eddy Laurencius</t>
  </si>
  <si>
    <t>Eddy Setiawan Kelanaputra</t>
  </si>
  <si>
    <t>Eddy Syahputra, Ir. (I)</t>
  </si>
  <si>
    <t>Eddy T. Bangun</t>
  </si>
  <si>
    <t>Edi Budiarto, Ir.</t>
  </si>
  <si>
    <t>Edi Priyanto, Ir.</t>
  </si>
  <si>
    <t>Ediriwa Ceki Situngkir</t>
  </si>
  <si>
    <t>Edison H. Purba, S.Sos</t>
  </si>
  <si>
    <t>Edith Fernando</t>
  </si>
  <si>
    <t>Edy Krisman Simorangkir</t>
  </si>
  <si>
    <t>Eka Christina</t>
  </si>
  <si>
    <t>Eko Anshari, Ir.</t>
  </si>
  <si>
    <t>Eko Ekhwan Sanjaya</t>
  </si>
  <si>
    <t>Eko Rajaguguk</t>
  </si>
  <si>
    <t>Eko Sumanto B., Ir.</t>
  </si>
  <si>
    <t>Ekwan, A. Md</t>
  </si>
  <si>
    <t>Elias Oktavianus Hatorongan P</t>
  </si>
  <si>
    <t>Elvanita Oktaviandini</t>
  </si>
  <si>
    <t>Emmir Pramudya</t>
  </si>
  <si>
    <t>Endaryanto</t>
  </si>
  <si>
    <t>Epraim Theopilus K. Sitepu</t>
  </si>
  <si>
    <t>Erik Estrada</t>
  </si>
  <si>
    <t>Erisch Fadhlani Sabila</t>
  </si>
  <si>
    <t>Erliandi</t>
  </si>
  <si>
    <t>Erwan Jamali, Ir.</t>
  </si>
  <si>
    <t>Erwin Haris Siagian</t>
  </si>
  <si>
    <t>Erwin Syahputra</t>
  </si>
  <si>
    <t>Erwin Syam Ahmad, Drs.</t>
  </si>
  <si>
    <t>Erwinsyah, Ir.</t>
  </si>
  <si>
    <t>Esmed Sahirman</t>
  </si>
  <si>
    <t>Evan Munggara Agung N.</t>
  </si>
  <si>
    <t>Evi Mawardi</t>
  </si>
  <si>
    <t>Evi Nafisah, Ir.</t>
  </si>
  <si>
    <t>Ewin Agustiawan</t>
  </si>
  <si>
    <t>Ewin Syahputra</t>
  </si>
  <si>
    <t>F.X. Martyas B.</t>
  </si>
  <si>
    <t>Fachruddin Siregar, Ir.</t>
  </si>
  <si>
    <t>Fadhlan Rian Dewantara</t>
  </si>
  <si>
    <t>Fahrul Isnan Daulay, Drs.</t>
  </si>
  <si>
    <t>Fahyudi Manurung</t>
  </si>
  <si>
    <t>Faisal Haris</t>
  </si>
  <si>
    <t>Fakhrur Rozi</t>
  </si>
  <si>
    <t>Fanji Kesuma</t>
  </si>
  <si>
    <t>Farid Baraba</t>
  </si>
  <si>
    <t>Faridah</t>
  </si>
  <si>
    <t>Fauzi Fadillah</t>
  </si>
  <si>
    <t>Fauzi Kurniawan</t>
  </si>
  <si>
    <t>Fazrin Nur</t>
  </si>
  <si>
    <t>Febri Adriansyah</t>
  </si>
  <si>
    <t>Febrianto Utamar</t>
  </si>
  <si>
    <t xml:space="preserve">Febru Hartati, SH </t>
  </si>
  <si>
    <t>Fernandus Siahaan</t>
  </si>
  <si>
    <t>Ferri Alimin</t>
  </si>
  <si>
    <t>Ferry Nurhadi</t>
  </si>
  <si>
    <t>Fery Kurniawan</t>
  </si>
  <si>
    <t>Fery Nursanto</t>
  </si>
  <si>
    <t>Fibri Kadaryanto</t>
  </si>
  <si>
    <t>Firdaus Rachmadani</t>
  </si>
  <si>
    <t>Firlana</t>
  </si>
  <si>
    <t>Fitra Ariansyah</t>
  </si>
  <si>
    <t>Fitrah Putranda Ramadhan</t>
  </si>
  <si>
    <t>Fransisco Gultom</t>
  </si>
  <si>
    <t>Frederik Dynata Simanungkalit</t>
  </si>
  <si>
    <t>Frisdar Rio Ari Tentus</t>
  </si>
  <si>
    <t>Gabriel Nunut Simanjuntak</t>
  </si>
  <si>
    <t>Ganjar Gumelar</t>
  </si>
  <si>
    <t>Gevit Rimbun Tambunan</t>
  </si>
  <si>
    <t>Giantika Prihasti</t>
  </si>
  <si>
    <t>Gilang Ramadhan</t>
  </si>
  <si>
    <t>Gilang Ramadhan Muis</t>
  </si>
  <si>
    <t>Gina Mayasari Sujaya</t>
  </si>
  <si>
    <t>H.M. Syarif Rafinda</t>
  </si>
  <si>
    <t>Hadi Kurniawan</t>
  </si>
  <si>
    <t>Haditia Pramuda Harahap</t>
  </si>
  <si>
    <t>Halim Widodo</t>
  </si>
  <si>
    <t>Hamdan Sipayung</t>
  </si>
  <si>
    <t>Hanafi Harun</t>
  </si>
  <si>
    <t>Handre Putra Arga Manik</t>
  </si>
  <si>
    <t>Haposan Alexander Sitorus</t>
  </si>
  <si>
    <t>Happyka Filianti</t>
  </si>
  <si>
    <t>Hardi Putra Paulus Siregar</t>
  </si>
  <si>
    <t>Hariadi</t>
  </si>
  <si>
    <t>Harianto</t>
  </si>
  <si>
    <t>Harianto, Ir.</t>
  </si>
  <si>
    <t>Harris Syahputra</t>
  </si>
  <si>
    <t>Harry Dwiyana Kartika</t>
  </si>
  <si>
    <t>Harsandi Utama Ginting</t>
  </si>
  <si>
    <t>Hasoloan Silaban</t>
  </si>
  <si>
    <t>Hasrul Matnawas Putra Lubis</t>
  </si>
  <si>
    <t>Hendra Kurniawan</t>
  </si>
  <si>
    <t>Hendro Dunan Yosua</t>
  </si>
  <si>
    <t>Henri Pardede, Ir.</t>
  </si>
  <si>
    <t>Herani, Ir.</t>
  </si>
  <si>
    <t>Heri Wawansyah, Sp</t>
  </si>
  <si>
    <t>Herris Hanitio</t>
  </si>
  <si>
    <t>Herry Haryady</t>
  </si>
  <si>
    <t>Herto Mariseide Marbun</t>
  </si>
  <si>
    <t>Herwandi Silalahi</t>
  </si>
  <si>
    <t>Himawan Viryandoko</t>
  </si>
  <si>
    <t>Hotman Saragih</t>
  </si>
  <si>
    <t>I Made Subagio</t>
  </si>
  <si>
    <t>I Made Sudania</t>
  </si>
  <si>
    <t>Ibnu Bambang Pribadi</t>
  </si>
  <si>
    <t>Ibnu Hadjar</t>
  </si>
  <si>
    <t>Ibnu Rusdi Chairuman, Ir.</t>
  </si>
  <si>
    <t>Ibnu Rusdi, Ir.</t>
  </si>
  <si>
    <t>Ida Bagus Yulianto</t>
  </si>
  <si>
    <t>Ida Nursanti</t>
  </si>
  <si>
    <t>Iduar Efendi</t>
  </si>
  <si>
    <t>Ike Virdiana, SP</t>
  </si>
  <si>
    <t>Ikhsan Sukri</t>
  </si>
  <si>
    <t>Ilham Adlin</t>
  </si>
  <si>
    <t>Ilham Indra Satya</t>
  </si>
  <si>
    <t>Ilham Saputra</t>
  </si>
  <si>
    <t>Ilham Syahputra</t>
  </si>
  <si>
    <t>Imam Faisal</t>
  </si>
  <si>
    <t>Imam Shidiqi</t>
  </si>
  <si>
    <t>Imelda Wiryana</t>
  </si>
  <si>
    <t>Immanuel Prajitna Sutjiatmadja</t>
  </si>
  <si>
    <t>Indra Friansyah</t>
  </si>
  <si>
    <t>Indra Hidayah</t>
  </si>
  <si>
    <t>Indra Pramana</t>
  </si>
  <si>
    <t>Indra Setiawan</t>
  </si>
  <si>
    <t>Indranarani Dana</t>
  </si>
  <si>
    <t>Ingga Perdana</t>
  </si>
  <si>
    <t>Iqbal Rawi Siregar</t>
  </si>
  <si>
    <t>Irianto</t>
  </si>
  <si>
    <t>Irwan Bonar Sibarani</t>
  </si>
  <si>
    <t>Irwansyah Nasution</t>
  </si>
  <si>
    <t>Iskandar, Ir.</t>
  </si>
  <si>
    <t>Ismail April Supranda Panjaitan</t>
  </si>
  <si>
    <t>Ismail Husin Tanjung</t>
  </si>
  <si>
    <t>Isman</t>
  </si>
  <si>
    <t>Isnan Wahidi</t>
  </si>
  <si>
    <t>Isti Sudaryanti</t>
  </si>
  <si>
    <t>Ita Sarilita</t>
  </si>
  <si>
    <t>Iwan Setiawan</t>
  </si>
  <si>
    <t>Izwar Munandar</t>
  </si>
  <si>
    <t>Jariah Nasution</t>
  </si>
  <si>
    <t>Jarwoto</t>
  </si>
  <si>
    <t>Jean Armai</t>
  </si>
  <si>
    <t>Jefri Suriansyah</t>
  </si>
  <si>
    <t>Jeremia Simanjuntak</t>
  </si>
  <si>
    <t>Jerry Budiman H</t>
  </si>
  <si>
    <t>Jodi Pratama</t>
  </si>
  <si>
    <t>Johanri Sitompul</t>
  </si>
  <si>
    <t>John Nicholas Christian Tarigan</t>
  </si>
  <si>
    <t>Johny Syahputra</t>
  </si>
  <si>
    <t>Joko Sopingi</t>
  </si>
  <si>
    <t>Jon Abdi, Ir.</t>
  </si>
  <si>
    <t>Josafat Try Sasongko Pasaribu</t>
  </si>
  <si>
    <t>Joseano Kurniawan Leibo</t>
  </si>
  <si>
    <t>Joshua Tamara Hutabarat</t>
  </si>
  <si>
    <t>Jovita Lauw</t>
  </si>
  <si>
    <t>Juli Izhar Nasution</t>
  </si>
  <si>
    <t>Julian Pasaribu</t>
  </si>
  <si>
    <t>Julianton Marbun</t>
  </si>
  <si>
    <t>Junaidi Permana Putra</t>
  </si>
  <si>
    <t>Juniar Sobri, ST</t>
  </si>
  <si>
    <t>Juri Hara Simbolon</t>
  </si>
  <si>
    <t>Kadek Suanda</t>
  </si>
  <si>
    <t>Kamal Mustanal Kaban</t>
  </si>
  <si>
    <t>Kanvel Prit Singh</t>
  </si>
  <si>
    <t>Kele Muliahari, Ir</t>
  </si>
  <si>
    <t>Khairil Azmi</t>
  </si>
  <si>
    <t>Khoiruddin Siregar</t>
  </si>
  <si>
    <t>Kidung Elkagian</t>
  </si>
  <si>
    <t>Kiki Indra Utama</t>
  </si>
  <si>
    <t>Kirjan</t>
  </si>
  <si>
    <t>Kurniawan Chandra Wijaya</t>
  </si>
  <si>
    <t>Lanny Sariwati</t>
  </si>
  <si>
    <t>Lasro Effendi Sinaga</t>
  </si>
  <si>
    <t>Len Lanny</t>
  </si>
  <si>
    <t>Lenny Fitriany Panjaitan</t>
  </si>
  <si>
    <t>Liliana Candra</t>
  </si>
  <si>
    <t>Linda Purwaningsih</t>
  </si>
  <si>
    <t>Liperi Tarigan</t>
  </si>
  <si>
    <t>Lisanti Cahyasiwi , Ir.</t>
  </si>
  <si>
    <t>Liu Be Sung</t>
  </si>
  <si>
    <t>Lukito Lisan</t>
  </si>
  <si>
    <t>Lukman Santoso</t>
  </si>
  <si>
    <t>Luly Edy Damanik, Ir.</t>
  </si>
  <si>
    <t>Luthfi Abdullah</t>
  </si>
  <si>
    <t>Lydia Eliyanti</t>
  </si>
  <si>
    <t>M Arma Muslimin</t>
  </si>
  <si>
    <t>M Karyani</t>
  </si>
  <si>
    <t>M Melisa Hutajulu</t>
  </si>
  <si>
    <t>M. Agy Hapsono</t>
  </si>
  <si>
    <t>M. Akub Lubis, Ir.</t>
  </si>
  <si>
    <t>M. Erwin Hdp.</t>
  </si>
  <si>
    <t>M. Firman Noor Siregar</t>
  </si>
  <si>
    <t>M. Harry Nuryadin</t>
  </si>
  <si>
    <t>M. Hasby Atthariq Sembiring</t>
  </si>
  <si>
    <t>M. Ilham Amal Se</t>
  </si>
  <si>
    <t>M. Irsan Nasution, SE</t>
  </si>
  <si>
    <t>M. Ishak Idris</t>
  </si>
  <si>
    <t>M. Jafar Ak.</t>
  </si>
  <si>
    <t>M. Jos Martino Arwin</t>
  </si>
  <si>
    <t>M. Junaidi</t>
  </si>
  <si>
    <t>M. Rayan</t>
  </si>
  <si>
    <t>M. Rezki Prananda</t>
  </si>
  <si>
    <t>M. Rusli, Ir.</t>
  </si>
  <si>
    <t>M. Sayidina Ali</t>
  </si>
  <si>
    <t>M. Syahbana Putra</t>
  </si>
  <si>
    <t>M. Taufik Akbar Lubis</t>
  </si>
  <si>
    <t>M. Topan Ketaren, Ir.</t>
  </si>
  <si>
    <t>Mahadi Sakti Purba</t>
  </si>
  <si>
    <t>Mahardinata Putra</t>
  </si>
  <si>
    <t>Mahendradas, SE</t>
  </si>
  <si>
    <t>Mangerbang Parasian Siregar</t>
  </si>
  <si>
    <t>Manogar Tua Pakpahan</t>
  </si>
  <si>
    <t>Mara Ulfan, Ir.</t>
  </si>
  <si>
    <t>Margi Hartanto</t>
  </si>
  <si>
    <t>Maria Advensia Astutiningtyas</t>
  </si>
  <si>
    <t>Mariaty Onggo, SE</t>
  </si>
  <si>
    <t>Marlin Andika</t>
  </si>
  <si>
    <t>Marlina</t>
  </si>
  <si>
    <t>Marlindawanti B. SS</t>
  </si>
  <si>
    <t>Marlon Malau, Ir.</t>
  </si>
  <si>
    <t>Martin Binarta</t>
  </si>
  <si>
    <t>Martinus Robinson Sinaga</t>
  </si>
  <si>
    <t>Maruli Tua Munthe</t>
  </si>
  <si>
    <t>Maruli Yakobus Sinaga</t>
  </si>
  <si>
    <t>Marwan Putra</t>
  </si>
  <si>
    <t>Maryana</t>
  </si>
  <si>
    <t>Marzin Finar Sita Sinaga</t>
  </si>
  <si>
    <t>Marzuki</t>
  </si>
  <si>
    <t>Masfar Arif, SP</t>
  </si>
  <si>
    <t>Masrul</t>
  </si>
  <si>
    <t>Masrum Karo Karo</t>
  </si>
  <si>
    <t>Maulana Azomy Pane</t>
  </si>
  <si>
    <t>Mawardy, Ir.</t>
  </si>
  <si>
    <t>Mayenni Saudur</t>
  </si>
  <si>
    <t>Meiman Slamat Hawan</t>
  </si>
  <si>
    <t>Meliana Sari Dalimunthe, Ir.</t>
  </si>
  <si>
    <t>Merli Yulianti</t>
  </si>
  <si>
    <t>Merri Iskandar</t>
  </si>
  <si>
    <t>Michael Ben P. Tambunan</t>
  </si>
  <si>
    <t>Michael Ben Philip Tambunan</t>
  </si>
  <si>
    <t>Michael Febri Siagian</t>
  </si>
  <si>
    <t>Midian Sitorus, Ir.</t>
  </si>
  <si>
    <t>Minanto</t>
  </si>
  <si>
    <t>Misnan</t>
  </si>
  <si>
    <t>Mispony Gitari Utama</t>
  </si>
  <si>
    <t>Mitra</t>
  </si>
  <si>
    <t>Mohammad Guntur</t>
  </si>
  <si>
    <t>Mohd. Jamil</t>
  </si>
  <si>
    <t>Monica Dwitiya Andini</t>
  </si>
  <si>
    <t>Mouren Gunadi</t>
  </si>
  <si>
    <t>Muhammad Akbar</t>
  </si>
  <si>
    <t>Muhammad Alfi Khaira</t>
  </si>
  <si>
    <t>Muhammad Azmi Ilham</t>
  </si>
  <si>
    <t>Muhammad Chairun Nawawy</t>
  </si>
  <si>
    <t>Muhammad Eko Hardiansyah</t>
  </si>
  <si>
    <t>Muhammad Fauzan Amirudin</t>
  </si>
  <si>
    <t>Muhammad Fauzie Harahap</t>
  </si>
  <si>
    <t>Muhammad Firman</t>
  </si>
  <si>
    <t>Muhammad Ibro Zulham</t>
  </si>
  <si>
    <t>Muhammad Ikhsan Parlindungan Lubis</t>
  </si>
  <si>
    <t>Muhammad Iqbal Hasibuan</t>
  </si>
  <si>
    <t>Muhammad Kurniawan</t>
  </si>
  <si>
    <t>Muhammad Lutfi Yahya</t>
  </si>
  <si>
    <t>Muhammad Majid</t>
  </si>
  <si>
    <t>Muhammad Nurdin Hasanah</t>
  </si>
  <si>
    <t>Muhammad Reza Ramdhani</t>
  </si>
  <si>
    <t>Muhammad Rojib Bakri</t>
  </si>
  <si>
    <t>Muhammad Siddiq</t>
  </si>
  <si>
    <t>Muhammad Sinan Baihaqi</t>
  </si>
  <si>
    <t>Muhammad Zain Arrasyid R. Spy</t>
  </si>
  <si>
    <t>Muhammad Zikri Nasution</t>
  </si>
  <si>
    <t>Mukhlis Junaidi</t>
  </si>
  <si>
    <t>Munawarah</t>
  </si>
  <si>
    <t>Mupijar Siregar, Ir.</t>
  </si>
  <si>
    <t>Naik John Frindolin Saragih</t>
  </si>
  <si>
    <t>Nasruddin</t>
  </si>
  <si>
    <t>Nazarul Amin, Ir.</t>
  </si>
  <si>
    <t>Nazwarman, Ir.</t>
  </si>
  <si>
    <t>Nehri Pranata Sirait, SST</t>
  </si>
  <si>
    <t>Ngadi</t>
  </si>
  <si>
    <t>Nico Oberlin Samosir</t>
  </si>
  <si>
    <t>Nittor Manggi Sakralangi</t>
  </si>
  <si>
    <t>Noto Edi Prabowo, Ir.</t>
  </si>
  <si>
    <t>Noto Susilo, Ir.</t>
  </si>
  <si>
    <t>Novi Parluhutan Tanjung</t>
  </si>
  <si>
    <t>Novita Pangaribuan</t>
  </si>
  <si>
    <t>Novizar, Ir.</t>
  </si>
  <si>
    <t>Nur Intan Tamba, Ir.</t>
  </si>
  <si>
    <t>Nur Rahayu Basri, ST</t>
  </si>
  <si>
    <t>Nurdi Irwanda</t>
  </si>
  <si>
    <t>Nurhandi, Ir.</t>
  </si>
  <si>
    <t>Nurliwon</t>
  </si>
  <si>
    <t>Nuruluddin</t>
  </si>
  <si>
    <t>Nuzlina Bais</t>
  </si>
  <si>
    <t>Octa Grahadi</t>
  </si>
  <si>
    <t>Olivia Vanessa Nainggolan</t>
  </si>
  <si>
    <t>Ollivia Perdana Damanik</t>
  </si>
  <si>
    <t>Onny Suriyono Silaen</t>
  </si>
  <si>
    <t>Oriza Rizki Arabi</t>
  </si>
  <si>
    <t>Padli Ardiansyah Putra</t>
  </si>
  <si>
    <t>Panca Surya Bakti</t>
  </si>
  <si>
    <t>Pangeran Andrian Pangihutan Gultom</t>
  </si>
  <si>
    <t>Parhorasan Siallagan</t>
  </si>
  <si>
    <t>Patuan Franciscus</t>
  </si>
  <si>
    <t>Paulo Roberto</t>
  </si>
  <si>
    <t>Peribadi Karo Karo, Ir.</t>
  </si>
  <si>
    <t>Petrio Pramana Hasiholan Siregar</t>
  </si>
  <si>
    <t>Petrus Junaidi</t>
  </si>
  <si>
    <t>Prasatya Suardhi, Ir.</t>
  </si>
  <si>
    <t>Prima Eko Yan Putra</t>
  </si>
  <si>
    <t>Prima Heradona Ginting</t>
  </si>
  <si>
    <t>Prima Wijayanto</t>
  </si>
  <si>
    <t>Primus Willi Lumban Tobing</t>
  </si>
  <si>
    <t>Priya Wijaya Kusuma</t>
  </si>
  <si>
    <t>Puji Tania Ronauli</t>
  </si>
  <si>
    <t>Pukka B.E. Nababan</t>
  </si>
  <si>
    <t>Purwanto</t>
  </si>
  <si>
    <t>Putra Tunggal Buana</t>
  </si>
  <si>
    <t>Qisthina Ghufrani</t>
  </si>
  <si>
    <t>R. Rukyat Hendrawan</t>
  </si>
  <si>
    <t>Rachmawati</t>
  </si>
  <si>
    <t>Radi Wijaya</t>
  </si>
  <si>
    <t>Rafii Nyomin</t>
  </si>
  <si>
    <t>Rahmad Daulay</t>
  </si>
  <si>
    <t>Rahman</t>
  </si>
  <si>
    <t>Rahmat Hamonangan Harahap</t>
  </si>
  <si>
    <t>Rahmi Putri, ST</t>
  </si>
  <si>
    <t>Raja Parna Panigori Saragih</t>
  </si>
  <si>
    <t>Raja Sakti Nasution</t>
  </si>
  <si>
    <t>Raja Syahnan</t>
  </si>
  <si>
    <t>Rakhmat Hidayat</t>
  </si>
  <si>
    <t>Rakhmat Hidayat Painga</t>
  </si>
  <si>
    <t>Rasiyo , Ir.</t>
  </si>
  <si>
    <t>Ratna Kartika Sari</t>
  </si>
  <si>
    <t>Raudi, Ir.</t>
  </si>
  <si>
    <t>Ray Fadli</t>
  </si>
  <si>
    <t>Rd Azis Gandhi Palembang</t>
  </si>
  <si>
    <t>Rencus Siburian</t>
  </si>
  <si>
    <t>Rendy Marojohan O.</t>
  </si>
  <si>
    <t>Reyza Kurniawan</t>
  </si>
  <si>
    <t>Reza Pratama</t>
  </si>
  <si>
    <t>Reza Wanjaya</t>
  </si>
  <si>
    <t>Rian Hardiansyah Manurung</t>
  </si>
  <si>
    <t>Ricky Budiansyah</t>
  </si>
  <si>
    <t>Ricky Ratmana</t>
  </si>
  <si>
    <t>Rico Salvetra</t>
  </si>
  <si>
    <t>Ridho Dwi Selastyo</t>
  </si>
  <si>
    <t>Ridwan Hamid, Ir.</t>
  </si>
  <si>
    <t>Rifai Fauzi</t>
  </si>
  <si>
    <t>Riki Antoni</t>
  </si>
  <si>
    <t>Riki Prayugo</t>
  </si>
  <si>
    <t>Risdiyanto Ginting</t>
  </si>
  <si>
    <t>Rismanto Panjaitan</t>
  </si>
  <si>
    <t>Riwanto Manik</t>
  </si>
  <si>
    <t>Riwanto, Ir.</t>
  </si>
  <si>
    <t>Riyanto Msc., Drs.</t>
  </si>
  <si>
    <t>Riza Ansyari Lubis</t>
  </si>
  <si>
    <t>Rizki Rinaldi Dalimunthe</t>
  </si>
  <si>
    <t>Rizky Dharmawan Margolang</t>
  </si>
  <si>
    <t>Rizky Mardiana Nasution</t>
  </si>
  <si>
    <t>Rizky Prasatya Udipta</t>
  </si>
  <si>
    <t>Rizky Seftian Dwi Puspika</t>
  </si>
  <si>
    <t>Rizky Udipta</t>
  </si>
  <si>
    <t>Robby Malindo</t>
  </si>
  <si>
    <t>Robby Octo Pranajaya</t>
  </si>
  <si>
    <t>Robert Agustinus</t>
  </si>
  <si>
    <t>Robiari Ardiansyah</t>
  </si>
  <si>
    <t>Robinson Saragih, Ir</t>
  </si>
  <si>
    <t>Roby Fauzan</t>
  </si>
  <si>
    <t>Rochayati Safina</t>
  </si>
  <si>
    <t>Rodiatna</t>
  </si>
  <si>
    <t>Rohani Spd</t>
  </si>
  <si>
    <t>Roland Alwin Sihotang</t>
  </si>
  <si>
    <t>Ronald Pandapotan Simamarta</t>
  </si>
  <si>
    <t>Ronald Pasaribu</t>
  </si>
  <si>
    <t>Rony Zulkarnain, ST</t>
  </si>
  <si>
    <t>Rudi Irawan, Ir.</t>
  </si>
  <si>
    <t>Rudianto Butarbutar</t>
  </si>
  <si>
    <t>Rudiyanto Sirait, Ir.</t>
  </si>
  <si>
    <t>Rusprianto</t>
  </si>
  <si>
    <t>Ryan Hervianda</t>
  </si>
  <si>
    <t>Sahala Margomgom Manurung</t>
  </si>
  <si>
    <t>Sahrul Habibi Ritonga</t>
  </si>
  <si>
    <t>Salahudin</t>
  </si>
  <si>
    <t>Samodro Wiryawan</t>
  </si>
  <si>
    <t>Samsani, Ir.</t>
  </si>
  <si>
    <t>Sandi Tyas Wiyogi</t>
  </si>
  <si>
    <t>Sanjaya Kumar</t>
  </si>
  <si>
    <t>Sapta Atmaja</t>
  </si>
  <si>
    <t xml:space="preserve">Sarianto, Ir. </t>
  </si>
  <si>
    <t>Sarimin</t>
  </si>
  <si>
    <t>Sarnubi Hs</t>
  </si>
  <si>
    <t>Satria Sembiring Gurki</t>
  </si>
  <si>
    <t>Seni Kurnia Senjaya</t>
  </si>
  <si>
    <t>Sept Hamonongan Manik</t>
  </si>
  <si>
    <t>Septian Adi Saputra</t>
  </si>
  <si>
    <t>Sigit Ariyanto</t>
  </si>
  <si>
    <t>Simon Hengki Siahaan</t>
  </si>
  <si>
    <t>Sisko Budianto</t>
  </si>
  <si>
    <t>Siti Rahmi</t>
  </si>
  <si>
    <t>Siti Sundari, SH</t>
  </si>
  <si>
    <t>Soetoyo</t>
  </si>
  <si>
    <t xml:space="preserve">Sohirin </t>
  </si>
  <si>
    <t>Soni Candra Saragih</t>
  </si>
  <si>
    <t>Sopran, BSc</t>
  </si>
  <si>
    <t>Soyuz Pramono</t>
  </si>
  <si>
    <t>Stefanus Ricky</t>
  </si>
  <si>
    <t>Stevanus</t>
  </si>
  <si>
    <t>Suci Islami Pane</t>
  </si>
  <si>
    <t>Sudarmono</t>
  </si>
  <si>
    <t>Sudibyo Imam Santoso</t>
  </si>
  <si>
    <t>Sugianto, Ir.</t>
  </si>
  <si>
    <t>Sugiman</t>
  </si>
  <si>
    <t>Sugito, Ir.</t>
  </si>
  <si>
    <t>Suharjo</t>
  </si>
  <si>
    <t>Suhartono</t>
  </si>
  <si>
    <t>Suherly Wirawan</t>
  </si>
  <si>
    <t>Suherman</t>
  </si>
  <si>
    <t>Sukamdani Rachman</t>
  </si>
  <si>
    <t>Sukri, Ir.</t>
  </si>
  <si>
    <t>Sular Pramu Nissiyoko</t>
  </si>
  <si>
    <t>Sulasmi Farina, Ir.</t>
  </si>
  <si>
    <t>Sulvizar Musranda</t>
  </si>
  <si>
    <t>Sumehi Sinaga</t>
  </si>
  <si>
    <t>Sumendira</t>
  </si>
  <si>
    <t>Sunardi</t>
  </si>
  <si>
    <t>Suparjo</t>
  </si>
  <si>
    <t>Suparno</t>
  </si>
  <si>
    <t>Supriadi</t>
  </si>
  <si>
    <t xml:space="preserve">Supriadi </t>
  </si>
  <si>
    <t>Supriadi S.</t>
  </si>
  <si>
    <t>Supriyo</t>
  </si>
  <si>
    <t>Suroso</t>
  </si>
  <si>
    <t>Suryadi</t>
  </si>
  <si>
    <t>Suryanto, Ir.</t>
  </si>
  <si>
    <t>Susianti</t>
  </si>
  <si>
    <t>Sutan Barita Soaloon</t>
  </si>
  <si>
    <t>Sutan Barita Soaloon Tambunan</t>
  </si>
  <si>
    <t>Suwanto</t>
  </si>
  <si>
    <t>Suyatno</t>
  </si>
  <si>
    <t>Syafii Harahap</t>
  </si>
  <si>
    <t>Syafrizal Lubis</t>
  </si>
  <si>
    <t>Syahfan A. Lubis</t>
  </si>
  <si>
    <t>Syahrial Damanik</t>
  </si>
  <si>
    <t>Syaiful Bakhri</t>
  </si>
  <si>
    <t>Syaiful Fitri, Ir.</t>
  </si>
  <si>
    <t>Syaiful Rahmad Hasibuan</t>
  </si>
  <si>
    <t>Syaiful Ramadhan</t>
  </si>
  <si>
    <t>Syamsuddin R.D.</t>
  </si>
  <si>
    <t>Syamsul Bahry</t>
  </si>
  <si>
    <t>Syamsul Richard Hutauruk</t>
  </si>
  <si>
    <t>T. Adisyah</t>
  </si>
  <si>
    <t>T. Agus Irwan</t>
  </si>
  <si>
    <t>T. Indra Kesuma Buana, Dr.</t>
  </si>
  <si>
    <t xml:space="preserve">T. M Hidayat </t>
  </si>
  <si>
    <t>T. Muhammad Iqbal</t>
  </si>
  <si>
    <t>Tadma Adhitya</t>
  </si>
  <si>
    <t>Taufik Iffandi</t>
  </si>
  <si>
    <t>Taufik Satria Lubis</t>
  </si>
  <si>
    <t>Teddy Kurniawan</t>
  </si>
  <si>
    <t>Teguhta Saragih</t>
  </si>
  <si>
    <t>Theodorus Arie Gusti</t>
  </si>
  <si>
    <t>Theresa Sulysetiawan</t>
  </si>
  <si>
    <t>Timbul Hendra G. Sirait</t>
  </si>
  <si>
    <t>Timbul Mujiono</t>
  </si>
  <si>
    <t>Tjoa Sing Lai</t>
  </si>
  <si>
    <t>Tjukhasto Maro</t>
  </si>
  <si>
    <t>Tobari Istiqlal, Ir.</t>
  </si>
  <si>
    <t>Tohiruddin Lubis, Ir.</t>
  </si>
  <si>
    <t>Tomu Raja Sinabariba</t>
  </si>
  <si>
    <t>Tonny Effendy</t>
  </si>
  <si>
    <t>Torus Hasudungan</t>
  </si>
  <si>
    <t>Tua Bastari Prima Bangun</t>
  </si>
  <si>
    <t>Tusimin</t>
  </si>
  <si>
    <t>Ukur Kami Surbakti, Ir.</t>
  </si>
  <si>
    <t>Umi Setiawati, Dra.</t>
  </si>
  <si>
    <t>Usman</t>
  </si>
  <si>
    <t>Usnadi</t>
  </si>
  <si>
    <t>Usul, Ir.</t>
  </si>
  <si>
    <t>Uus Permana</t>
  </si>
  <si>
    <t>Victor Parulian Haloho</t>
  </si>
  <si>
    <t>Wahyu Dwi Satrio</t>
  </si>
  <si>
    <t>Wahyu Maulana</t>
  </si>
  <si>
    <t>Wahyu Syakbani, Ir.</t>
  </si>
  <si>
    <t>Wahyudi Putro Widodo</t>
  </si>
  <si>
    <t>Walijo</t>
  </si>
  <si>
    <t>Wan Syahputra</t>
  </si>
  <si>
    <t>Wanton Sumarsoit, Ir.</t>
  </si>
  <si>
    <t>Waskito</t>
  </si>
  <si>
    <t>Wawan Apriadi</t>
  </si>
  <si>
    <t>Weni Larasati</t>
  </si>
  <si>
    <t>Wiharti Oktaria Purba</t>
  </si>
  <si>
    <t>William</t>
  </si>
  <si>
    <t>Wilma Amaliah</t>
  </si>
  <si>
    <t>Win Alamsyah, Ir.</t>
  </si>
  <si>
    <t>Winanda Winawan</t>
  </si>
  <si>
    <t>Yadi Agusna Putra</t>
  </si>
  <si>
    <t>Yadi Suryadi</t>
  </si>
  <si>
    <t>Yan Frenky Butar Butar</t>
  </si>
  <si>
    <t>Yandi Wirahma</t>
  </si>
  <si>
    <t>Yanri Hilarius Barimbing</t>
  </si>
  <si>
    <t>Yanto Agung Purwono</t>
  </si>
  <si>
    <t>Yasir Efendi Butar Butar</t>
  </si>
  <si>
    <t>Yoakim Hermawan</t>
  </si>
  <si>
    <t>Yoana</t>
  </si>
  <si>
    <t>Yofi Arman, Ir.</t>
  </si>
  <si>
    <t>Yoga Prayuda</t>
  </si>
  <si>
    <t>Yohanes Cristo Sitompul</t>
  </si>
  <si>
    <t>Yohanes Savano N.</t>
  </si>
  <si>
    <t>Yolanda M. Noer</t>
  </si>
  <si>
    <t>Yonnes Hasan, Ir.</t>
  </si>
  <si>
    <t>Yose Rizal</t>
  </si>
  <si>
    <t>Yuana Sari</t>
  </si>
  <si>
    <t>Yudhi Muda Kurniawan Siregar</t>
  </si>
  <si>
    <t>Yulia Angela</t>
  </si>
  <si>
    <t>Yunika Adiyono</t>
  </si>
  <si>
    <t>Yunita Puji Astuti</t>
  </si>
  <si>
    <t>Yurida Parasari Atmaja</t>
  </si>
  <si>
    <t>Yusnan Effendy</t>
  </si>
  <si>
    <t>Yusuf Ridha</t>
  </si>
  <si>
    <t>Zahedi</t>
  </si>
  <si>
    <t>Zainul Arifin</t>
  </si>
  <si>
    <t>Zepri Wahyudi</t>
  </si>
  <si>
    <t>Zoel Hani Iskandar Hasibuan </t>
  </si>
  <si>
    <t>Zul Adenan Abdullah, Ir.</t>
  </si>
  <si>
    <t>Zulfahmi Rahmad</t>
  </si>
  <si>
    <t>Zulfazli</t>
  </si>
  <si>
    <t>Zulfirman</t>
  </si>
  <si>
    <t>Zulkarnain</t>
  </si>
  <si>
    <t>Zulkarnain, SE</t>
  </si>
  <si>
    <t>Zulkhairuddin</t>
  </si>
  <si>
    <t>Zulkifli Simbolon</t>
  </si>
  <si>
    <t>Zulnaedy Tanjung</t>
  </si>
  <si>
    <t>Zulvebri Sagala, Ir.</t>
  </si>
  <si>
    <t>VP. Agronomy NS</t>
  </si>
  <si>
    <t>Apoteker</t>
  </si>
  <si>
    <t>Acting Coordinator AME - D</t>
  </si>
  <si>
    <t>Plasma Field assistant</t>
  </si>
  <si>
    <t>Mill Assistant</t>
  </si>
  <si>
    <t>Staff Engineer</t>
  </si>
  <si>
    <t>Administrasi Finance Accounting</t>
  </si>
  <si>
    <t>Staff Pengembangan Lahan</t>
  </si>
  <si>
    <t>System &amp; Control Staff</t>
  </si>
  <si>
    <t>Organization Development Staff</t>
  </si>
  <si>
    <t>Project Engineer</t>
  </si>
  <si>
    <t>Manager of Environment</t>
  </si>
  <si>
    <t>Staff AMA Plasma</t>
  </si>
  <si>
    <t>Industrial Relation Sumatera Selatan</t>
  </si>
  <si>
    <t>Internal Audit Manager Sa</t>
  </si>
  <si>
    <t>Trainning &amp; TQM Assistant Manager &amp; HR Unit NS</t>
  </si>
  <si>
    <t>Asisten Traksi</t>
  </si>
  <si>
    <t>Shfit Engineer</t>
  </si>
  <si>
    <t>Acting Area Sales &amp; Promotion Supervisor Jatim 2</t>
  </si>
  <si>
    <t>Secretary of Vice President 1</t>
  </si>
  <si>
    <t>Community Development Officer</t>
  </si>
  <si>
    <t xml:space="preserve">Traksi Assistant </t>
  </si>
  <si>
    <t>Seed Production Manager</t>
  </si>
  <si>
    <t>IR Manager (NS/SS/JSK)</t>
  </si>
  <si>
    <t>Acting Procurement Coordinator</t>
  </si>
  <si>
    <t>Data Analyst</t>
  </si>
  <si>
    <t>Senior Mechanic</t>
  </si>
  <si>
    <t>IR &amp; Recruitment Staff Unit Kaltim</t>
  </si>
  <si>
    <t>Acting Estate Manager</t>
  </si>
  <si>
    <t>Legal Admin</t>
  </si>
  <si>
    <t>Acting Coordinator AME - E</t>
  </si>
  <si>
    <t>Team Improvement (Kaltim)</t>
  </si>
  <si>
    <t>Acting Mill Manager</t>
  </si>
  <si>
    <t>Administration Staff AMA</t>
  </si>
  <si>
    <t>Koordinator Lapangan Security Sumsel</t>
  </si>
  <si>
    <t>IT Network &amp; Communcation (Configuration Management Staff)</t>
  </si>
  <si>
    <t>GIS Staff</t>
  </si>
  <si>
    <t>Marketing Supervisor</t>
  </si>
  <si>
    <t>Budget Control Staff</t>
  </si>
  <si>
    <t>Administration Trainee</t>
  </si>
  <si>
    <t>Acting Plasma Manager</t>
  </si>
  <si>
    <t>Act. Shift Coordinator</t>
  </si>
  <si>
    <t>GIS Assistant Kal</t>
  </si>
  <si>
    <t>Acting KTU</t>
  </si>
  <si>
    <t>Acting Head Assistant</t>
  </si>
  <si>
    <t>Acting Factory Manager</t>
  </si>
  <si>
    <t>IR Staff - Area Limapuluh</t>
  </si>
  <si>
    <t>Estate Development Staff BEE</t>
  </si>
  <si>
    <t>Area Manager Agronomy (Lahat &amp; Jade)</t>
  </si>
  <si>
    <t>Staff Mill Reporting &amp; Database</t>
  </si>
  <si>
    <t>Auditor</t>
  </si>
  <si>
    <t>Wages &amp; Administration Staff/Secr. HR Director</t>
  </si>
  <si>
    <t>People Development Staff</t>
  </si>
  <si>
    <t>Acting Area Manager Agronomy</t>
  </si>
  <si>
    <t>Infrastructure &amp; Communication Staff</t>
  </si>
  <si>
    <t>Statistian</t>
  </si>
  <si>
    <t>01100024</t>
  </si>
  <si>
    <t>HR Unit Manager - SS</t>
  </si>
  <si>
    <t>Seed Production Assistant</t>
  </si>
  <si>
    <t>Mapping Data Control Staff</t>
  </si>
  <si>
    <t>OA JS/K &amp; Block Control System Manager</t>
  </si>
  <si>
    <t>Acting Maintenance Engineer</t>
  </si>
  <si>
    <t>Mechanical &amp; Electrical Engineer</t>
  </si>
  <si>
    <t>IR Staff - Area Muara Rupit</t>
  </si>
  <si>
    <t>Agronomis SS</t>
  </si>
  <si>
    <t>General Services Staff Office</t>
  </si>
  <si>
    <t>Regional Accounting Estate</t>
  </si>
  <si>
    <t>Seed Phsiology Assistant</t>
  </si>
  <si>
    <t>Cost Management Reporting &amp; Analysis Staff</t>
  </si>
  <si>
    <t>Pathologist Assistant</t>
  </si>
  <si>
    <t>Tax Staff</t>
  </si>
  <si>
    <t>Agronomist Cocoa</t>
  </si>
  <si>
    <t>Acting Project Manager</t>
  </si>
  <si>
    <t>Administration &amp; Budget Staff</t>
  </si>
  <si>
    <t>System &amp; Controlling Staff</t>
  </si>
  <si>
    <t>People Development Analyst Staff</t>
  </si>
  <si>
    <t>Facilities Supervisor</t>
  </si>
  <si>
    <t>Risk Management Staff</t>
  </si>
  <si>
    <t>Monitor Blocks &amp; Advisory Assistant</t>
  </si>
  <si>
    <t>Act. KTU</t>
  </si>
  <si>
    <t>Process Assistant / CT</t>
  </si>
  <si>
    <t>Adminstration Staff</t>
  </si>
  <si>
    <t>Act. Factory Manager</t>
  </si>
  <si>
    <t>Procurement Project/JS Buyer</t>
  </si>
  <si>
    <t>Konsultan Teh</t>
  </si>
  <si>
    <t>Finance Director Office Staff</t>
  </si>
  <si>
    <t>Staff Data</t>
  </si>
  <si>
    <t>Tax Officer</t>
  </si>
  <si>
    <t>Seed Production Officer SSGU</t>
  </si>
  <si>
    <t>Incharge Acting Estate Manager</t>
  </si>
  <si>
    <t>IR Staff - Area Lahat</t>
  </si>
  <si>
    <t>Acting Plasma Coordinator</t>
  </si>
  <si>
    <t>GIS Assistant SS</t>
  </si>
  <si>
    <t>Network &amp; Communications Engineer</t>
  </si>
  <si>
    <t>Technology Transfer</t>
  </si>
  <si>
    <t>Staff Area Agronomy Cengal</t>
  </si>
  <si>
    <t>Data Statistic Officer</t>
  </si>
  <si>
    <t>Fulfillment &amp; Control Manager</t>
  </si>
  <si>
    <t>IR &amp; Recruitment Staff Unit NS</t>
  </si>
  <si>
    <t>Plasma Finance &amp; Administration Staff</t>
  </si>
  <si>
    <t>General Services Staff Samarinda Office</t>
  </si>
  <si>
    <t>Assistant Crossing &amp; Processing</t>
  </si>
  <si>
    <t>Koordinator OA Staff KSE, PLE &amp; Spv. Block Analyst</t>
  </si>
  <si>
    <t>Office Accounting Supervisor Samarinda</t>
  </si>
  <si>
    <t>Oil Palm Breeder</t>
  </si>
  <si>
    <t>50037985</t>
  </si>
  <si>
    <t>Draftman Staff</t>
  </si>
  <si>
    <t>Head of Data Analysis</t>
  </si>
  <si>
    <t>00000999</t>
  </si>
  <si>
    <t>Facilities Manager</t>
  </si>
  <si>
    <t>Legal Administration Staff Bingin Teluk</t>
  </si>
  <si>
    <t>Humas &amp; Legal Staff</t>
  </si>
  <si>
    <t>Reporting &amp; Analysis Assistant</t>
  </si>
  <si>
    <t>Assistant Breeding</t>
  </si>
  <si>
    <t>Koordinator Buyer HO Jakarta</t>
  </si>
  <si>
    <t>Electrical Engineer</t>
  </si>
  <si>
    <t>Assistant Agronomist</t>
  </si>
  <si>
    <t>Area Sales Promotion Supervisor Cirebon</t>
  </si>
  <si>
    <t>ASPS</t>
  </si>
  <si>
    <t>Procurement Officer (Buyer)</t>
  </si>
  <si>
    <t>Legal Admin Staff</t>
  </si>
  <si>
    <t>Safety Assistant Manager</t>
  </si>
  <si>
    <t>Procurement Staff</t>
  </si>
  <si>
    <t>PD Officer</t>
  </si>
  <si>
    <t>Vice President Agronomy NS</t>
  </si>
  <si>
    <t>Genomic Section</t>
  </si>
  <si>
    <t>Web/Portal Developer</t>
  </si>
  <si>
    <t>Operation Administration Staff SSKR</t>
  </si>
  <si>
    <t>Network Communication Senior Engineer</t>
  </si>
  <si>
    <t>Acting Coordiantor AME - A</t>
  </si>
  <si>
    <t>Secretary of Human Resources Director</t>
  </si>
  <si>
    <t>02100379</t>
  </si>
  <si>
    <t>Electrical Engineer SS</t>
  </si>
  <si>
    <t>Operation Administration Staff NSTC</t>
  </si>
  <si>
    <t>Koordinator Wilayah Security Sumsel</t>
  </si>
  <si>
    <t>Konsultan Humas</t>
  </si>
  <si>
    <t>Technology Transfer Staff</t>
  </si>
  <si>
    <t>FINANCIAL INSTITUTION RELATIONS Manager</t>
  </si>
  <si>
    <t>Acting VP - A SS</t>
  </si>
  <si>
    <t>Tax &amp; Planning Staff</t>
  </si>
  <si>
    <t xml:space="preserve">Breeding Pathology Assistant </t>
  </si>
  <si>
    <t>General Services Corporate Staff</t>
  </si>
  <si>
    <t>Staff AMA</t>
  </si>
  <si>
    <t>Transport Machinery Assistant</t>
  </si>
  <si>
    <t>Environment Management Officer</t>
  </si>
  <si>
    <t>Staff Advisory Kaltim</t>
  </si>
  <si>
    <t>Genetic &amp; Statistic Manager</t>
  </si>
  <si>
    <t>OA Analyst NRO</t>
  </si>
  <si>
    <t>Regional Accounting Mill &amp; Acting KTU</t>
  </si>
  <si>
    <t>Block Analyst Staff</t>
  </si>
  <si>
    <t>02000040</t>
  </si>
  <si>
    <t>System &amp; Controlling Officer</t>
  </si>
  <si>
    <t>Processing Staff</t>
  </si>
  <si>
    <t>Act. Maintenance Engineer</t>
  </si>
  <si>
    <t>Buyer Scrap</t>
  </si>
  <si>
    <t>Cash Management Staff Jakarta</t>
  </si>
  <si>
    <t>Act. Estate Manager</t>
  </si>
  <si>
    <t>Assistant GIS Officer</t>
  </si>
  <si>
    <t xml:space="preserve">Staff Admin </t>
  </si>
  <si>
    <t>Application Supervisor</t>
  </si>
  <si>
    <t>Procurement Assistant Manager</t>
  </si>
  <si>
    <t>Checkroll &amp; Administration Staff</t>
  </si>
  <si>
    <t>Internal Audit Staff</t>
  </si>
  <si>
    <t>Office Admin &amp; Budget &amp; Cost Controller Staff</t>
  </si>
  <si>
    <t>Entomologist Assistant</t>
  </si>
  <si>
    <t>HR Unit Officer JSK</t>
  </si>
  <si>
    <t>Tax Planning &amp; Administration Manager</t>
  </si>
  <si>
    <t>Plasma Finance &amp; Adm. Staff</t>
  </si>
  <si>
    <t>ERM Staff</t>
  </si>
  <si>
    <t>Application Developer</t>
  </si>
  <si>
    <t>IR Staff - Area Serdang</t>
  </si>
  <si>
    <t>Admin Staff</t>
  </si>
  <si>
    <t>Mechanical Material Staff JSK</t>
  </si>
  <si>
    <t>Settlement &amp; Administration Manager</t>
  </si>
  <si>
    <t>Procurement Project Officer NS</t>
  </si>
  <si>
    <t>System &amp; Procedure Manager</t>
  </si>
  <si>
    <t>Procuremet Data Center &amp; System Development Staff</t>
  </si>
  <si>
    <t>Internal Transport &amp; Heavy Vehicle NSJS</t>
  </si>
  <si>
    <t>Staff Admin Security NKRO</t>
  </si>
  <si>
    <t>Environment Staff EK Area</t>
  </si>
  <si>
    <t>System &amp; Procedure Staff</t>
  </si>
  <si>
    <t>Security Coordinator</t>
  </si>
  <si>
    <t>Business Development Staff</t>
  </si>
  <si>
    <t>Seed Physiologyst Staff</t>
  </si>
  <si>
    <t>Administration Assistant (Procurement)</t>
  </si>
  <si>
    <t>Payroll Staff</t>
  </si>
  <si>
    <t>Estate Administration NSTC Manager</t>
  </si>
  <si>
    <t>Personnel Administration Staff</t>
  </si>
  <si>
    <t>GS Staff</t>
  </si>
  <si>
    <t>Reporting &amp; Consolidation Supervisor</t>
  </si>
  <si>
    <t>Recruitment Staff Jakarta</t>
  </si>
  <si>
    <t>50037823</t>
  </si>
  <si>
    <t>Operation Administration Analyst NRO</t>
  </si>
  <si>
    <t>Data Analys</t>
  </si>
  <si>
    <t>Staff AME - C</t>
  </si>
  <si>
    <t>Environment Staff NS Area</t>
  </si>
  <si>
    <t>Head of Processing</t>
  </si>
  <si>
    <t>IR &amp; Recruitment Jawa SULAWESI Staff</t>
  </si>
  <si>
    <t>Mapping Staff</t>
  </si>
  <si>
    <t>Procurement Direct Supply Staff</t>
  </si>
  <si>
    <t>People Development Analyst</t>
  </si>
  <si>
    <t>Area Sales Promotion Supervisor Bandung</t>
  </si>
  <si>
    <t>System &amp; Development &amp; Database Staff</t>
  </si>
  <si>
    <t>Organizational Development Staff</t>
  </si>
  <si>
    <t>Procurement Project Officer</t>
  </si>
  <si>
    <t>Seed Sales Manager</t>
  </si>
  <si>
    <t>Pemitra</t>
  </si>
  <si>
    <t>Legal Officer</t>
  </si>
  <si>
    <t>Budget Staff</t>
  </si>
  <si>
    <t>Area Sales Promotion Supervisor Jawa Timur</t>
  </si>
  <si>
    <t>Agronomist (Advisory)</t>
  </si>
  <si>
    <t>Team Leader</t>
  </si>
  <si>
    <t>Coordinator Mentari Kulim</t>
  </si>
  <si>
    <t>Enterprise Risk Management Analyst Staff</t>
  </si>
  <si>
    <t>Agronomy Manager OP &amp; Non OP</t>
  </si>
  <si>
    <t>Talent Assesment Staff</t>
  </si>
  <si>
    <t>Processing Administration Manager</t>
  </si>
  <si>
    <t>Personal Assistant Head of E&amp;P Services</t>
  </si>
  <si>
    <t>Buyer Staff Samarinda Office</t>
  </si>
  <si>
    <t>Environment Staff SS Area</t>
  </si>
  <si>
    <t>SAP Core Support Manager</t>
  </si>
  <si>
    <t>PDOD Assistant Manager</t>
  </si>
  <si>
    <t>Core Support SAP</t>
  </si>
  <si>
    <t>Recording &amp; Consolidation Staff</t>
  </si>
  <si>
    <t>Coordinator Engoneering JS</t>
  </si>
  <si>
    <t>Administration AME A &amp; E</t>
  </si>
  <si>
    <t>Head of Information Technology Services</t>
  </si>
  <si>
    <t>Act. Kota Bangun Bulking Supervisor</t>
  </si>
  <si>
    <t>Acting Coordinator Limapuluh</t>
  </si>
  <si>
    <t>System &amp; Prosedur Staff</t>
  </si>
  <si>
    <t>Team Improvement (Plasma)</t>
  </si>
  <si>
    <t>Land Compensation Non SS Staff</t>
  </si>
  <si>
    <t>Budgeting &amp; Forecasting Staff</t>
  </si>
  <si>
    <t>Agronomist OP</t>
  </si>
  <si>
    <t>Procurement Staff (Civil Engineering)</t>
  </si>
  <si>
    <t>Estate &amp; General Material Staff JSK</t>
  </si>
  <si>
    <t>Estate Administration SS Manager</t>
  </si>
  <si>
    <t>Acting Administration Staff</t>
  </si>
  <si>
    <t>Recruitment &amp; Training Manager</t>
  </si>
  <si>
    <t>Laboratory Assistant</t>
  </si>
  <si>
    <t>Cost Management Accounting Staff</t>
  </si>
  <si>
    <t>Community Development Officer Kalimantan</t>
  </si>
  <si>
    <t>Risk Management Supervisor</t>
  </si>
  <si>
    <t>kasie</t>
  </si>
  <si>
    <t>Acting Coordinator AME - B</t>
  </si>
  <si>
    <t>Acting Coordinator AME Jawa/Factory Head Assistant</t>
  </si>
  <si>
    <t>Fulfillment &amp; Logistic Staff Samarinda</t>
  </si>
  <si>
    <t>Act. Head Assistant</t>
  </si>
  <si>
    <t>Transport &amp; Machinery Assitant</t>
  </si>
  <si>
    <t>Cytologist Staff</t>
  </si>
  <si>
    <t>Environment Staff Jakarta</t>
  </si>
  <si>
    <t>CDO Jawa Sulawesi &amp; Environment Staff</t>
  </si>
  <si>
    <t>Procurment Supervisor SS</t>
  </si>
  <si>
    <t>Cocoa Research Officer</t>
  </si>
  <si>
    <t>Site Engineer</t>
  </si>
  <si>
    <t>GIS Assistant NS</t>
  </si>
  <si>
    <t>Doctor</t>
  </si>
  <si>
    <t>VP. Agronomy SS</t>
  </si>
  <si>
    <t>Samarinda BO Supervisor</t>
  </si>
  <si>
    <t>Team Improvement - Cengal</t>
  </si>
  <si>
    <t>Cash Management &amp; Collection Assistant</t>
  </si>
  <si>
    <t>50037991</t>
  </si>
  <si>
    <t>General Service Staff</t>
  </si>
  <si>
    <t>Traksi Assistant/IMF Coordiantor BLE</t>
  </si>
  <si>
    <t>Palembang Area Supervisor</t>
  </si>
  <si>
    <t>Area Sales Promotion Manager Jawa Timur</t>
  </si>
  <si>
    <t>(Acting) HR Unit Manager</t>
  </si>
  <si>
    <t>Environment Manager</t>
  </si>
  <si>
    <t>Staff Area Agronomy Lahat</t>
  </si>
  <si>
    <t>Acting Area Manager Plasma</t>
  </si>
  <si>
    <t>Team Improvement - MR</t>
  </si>
  <si>
    <t>Kepala Tata Usaha</t>
  </si>
  <si>
    <t>IR Staff - Area Kalimantan</t>
  </si>
  <si>
    <t xml:space="preserve">Field Assistant </t>
  </si>
  <si>
    <t>Supervisor Makassar BO</t>
  </si>
  <si>
    <t>Director</t>
  </si>
  <si>
    <t>Dokter ( Health &amp; Safety Supervisor )</t>
  </si>
  <si>
    <t>Acting Shift Coordinator</t>
  </si>
  <si>
    <t>Central Workshop Manager</t>
  </si>
  <si>
    <t>Agronomist Assistant</t>
  </si>
  <si>
    <t>Corporate Legal Manager</t>
  </si>
  <si>
    <t>Satistician &amp; Cocoa Breeder</t>
  </si>
  <si>
    <t>Head of Operation Administration &amp; Block Management</t>
  </si>
  <si>
    <t>Breeding Research Officer</t>
  </si>
  <si>
    <t>Traksi Assistant/IMF Coordinator RIE</t>
  </si>
  <si>
    <t>Traksi Assistant/IMF Coordinator PME</t>
  </si>
  <si>
    <t>Molecular Marker Assistant</t>
  </si>
  <si>
    <t xml:space="preserve">Area Manager Agronomy </t>
  </si>
  <si>
    <t>Information Tools Devlope</t>
  </si>
  <si>
    <t>Civil Engineer Area KT</t>
  </si>
  <si>
    <t>Team Improvement &amp; Penganggunlangan Ganoderma</t>
  </si>
  <si>
    <t>OAD Plasma Officer</t>
  </si>
  <si>
    <t>Industrial Rel. Mgr &amp; Advisor Ganoderma</t>
  </si>
  <si>
    <t>HR Block Staff</t>
  </si>
  <si>
    <t>Instructur</t>
  </si>
  <si>
    <t>Acting Area Sales &amp; Promotion Supervisor Jatim 1</t>
  </si>
  <si>
    <t>Trial &amp; Advisory Assistant</t>
  </si>
  <si>
    <t>Core Support FOCH</t>
  </si>
  <si>
    <t>IR Staff - Area Bingin Teluk</t>
  </si>
  <si>
    <t>Environment &amp; Process Control</t>
  </si>
  <si>
    <t>Safety Officer</t>
  </si>
  <si>
    <t>Project &amp; Engineering Manager</t>
  </si>
  <si>
    <t>Public Relation  Kaltim</t>
  </si>
  <si>
    <t>50031452</t>
  </si>
  <si>
    <t>50040854</t>
  </si>
  <si>
    <t>50031283</t>
  </si>
  <si>
    <t>50047095</t>
  </si>
  <si>
    <t>50030711</t>
  </si>
  <si>
    <t>50021177</t>
  </si>
  <si>
    <t>50030853</t>
  </si>
  <si>
    <t>50030910</t>
  </si>
  <si>
    <t>201302683</t>
  </si>
  <si>
    <t>50038087</t>
  </si>
  <si>
    <t>50030993</t>
  </si>
  <si>
    <t>50030772</t>
  </si>
  <si>
    <t>50030906</t>
  </si>
  <si>
    <t>50031520</t>
  </si>
  <si>
    <t>50030664</t>
  </si>
  <si>
    <t>50047834</t>
  </si>
  <si>
    <t>50031098</t>
  </si>
  <si>
    <t>50030618</t>
  </si>
  <si>
    <t>50102533</t>
  </si>
  <si>
    <t>50047080</t>
  </si>
  <si>
    <t>50030671</t>
  </si>
  <si>
    <t>50030690</t>
  </si>
  <si>
    <t>50041010</t>
  </si>
  <si>
    <t>200600009</t>
  </si>
  <si>
    <t>50047200</t>
  </si>
  <si>
    <t>50113624</t>
  </si>
  <si>
    <t>201206891</t>
  </si>
  <si>
    <t>201301668</t>
  </si>
  <si>
    <t>50030791</t>
  </si>
  <si>
    <t>50049575</t>
  </si>
  <si>
    <t>201203973</t>
  </si>
  <si>
    <t>50047398</t>
  </si>
  <si>
    <t>50037973</t>
  </si>
  <si>
    <t>50031123</t>
  </si>
  <si>
    <t>50122078</t>
  </si>
  <si>
    <t>50040454</t>
  </si>
  <si>
    <t>50030768</t>
  </si>
  <si>
    <t>50031030</t>
  </si>
  <si>
    <t>50102190</t>
  </si>
  <si>
    <t>50122090</t>
  </si>
  <si>
    <t>50030665</t>
  </si>
  <si>
    <t>50040453</t>
  </si>
  <si>
    <t>50030932</t>
  </si>
  <si>
    <t>50129585</t>
  </si>
  <si>
    <t>50031116</t>
  </si>
  <si>
    <t>50031061</t>
  </si>
  <si>
    <t>50047387</t>
  </si>
  <si>
    <t>50030722</t>
  </si>
  <si>
    <t>50049541</t>
  </si>
  <si>
    <t>50045142</t>
  </si>
  <si>
    <t>50031065</t>
  </si>
  <si>
    <t>50030682</t>
  </si>
  <si>
    <t>50031355</t>
  </si>
  <si>
    <t>50036513</t>
  </si>
  <si>
    <t>201300087</t>
  </si>
  <si>
    <t>50031277</t>
  </si>
  <si>
    <t>50030784</t>
  </si>
  <si>
    <t>50047410</t>
  </si>
  <si>
    <t>50049469</t>
  </si>
  <si>
    <t>201300679</t>
  </si>
  <si>
    <t>50114825</t>
  </si>
  <si>
    <t>50042984</t>
  </si>
  <si>
    <t>50049471</t>
  </si>
  <si>
    <t>50038653</t>
  </si>
  <si>
    <t>50040846</t>
  </si>
  <si>
    <t>50110353</t>
  </si>
  <si>
    <t>201300081</t>
  </si>
  <si>
    <t>201100899</t>
  </si>
  <si>
    <t>50087923</t>
  </si>
  <si>
    <t>50038902</t>
  </si>
  <si>
    <t>50031093</t>
  </si>
  <si>
    <t>50037822</t>
  </si>
  <si>
    <t>50031583</t>
  </si>
  <si>
    <t>50030631</t>
  </si>
  <si>
    <t>50031338</t>
  </si>
  <si>
    <t>50030679</t>
  </si>
  <si>
    <t>50045070</t>
  </si>
  <si>
    <t>50109307</t>
  </si>
  <si>
    <t>50049435</t>
  </si>
  <si>
    <t>50031001</t>
  </si>
  <si>
    <t>50030593</t>
  </si>
  <si>
    <t>201203970</t>
  </si>
  <si>
    <t>50049833</t>
  </si>
  <si>
    <t>50031011</t>
  </si>
  <si>
    <t>50049478</t>
  </si>
  <si>
    <t>50045064</t>
  </si>
  <si>
    <t>50037968</t>
  </si>
  <si>
    <t>50045731</t>
  </si>
  <si>
    <t>50035831</t>
  </si>
  <si>
    <t>50047400</t>
  </si>
  <si>
    <t>50030966</t>
  </si>
  <si>
    <t>50030675</t>
  </si>
  <si>
    <t>199500272</t>
  </si>
  <si>
    <t>50031484</t>
  </si>
  <si>
    <t>50030987</t>
  </si>
  <si>
    <t>201203972</t>
  </si>
  <si>
    <t>50031029</t>
  </si>
  <si>
    <t>201204688</t>
  </si>
  <si>
    <t>50049295</t>
  </si>
  <si>
    <t>50031475</t>
  </si>
  <si>
    <t>50031300</t>
  </si>
  <si>
    <t>50041839</t>
  </si>
  <si>
    <t>50049467</t>
  </si>
  <si>
    <t>50096076</t>
  </si>
  <si>
    <t>50030672</t>
  </si>
  <si>
    <t>50047385</t>
  </si>
  <si>
    <t>50031028</t>
  </si>
  <si>
    <t>50031288</t>
  </si>
  <si>
    <t>50031080</t>
  </si>
  <si>
    <t>201302764</t>
  </si>
  <si>
    <t>50031330</t>
  </si>
  <si>
    <t>50030629</t>
  </si>
  <si>
    <t>50030746</t>
  </si>
  <si>
    <t>50044248</t>
  </si>
  <si>
    <t>50108170</t>
  </si>
  <si>
    <t>198000129</t>
  </si>
  <si>
    <t>50089541</t>
  </si>
  <si>
    <t>50030519</t>
  </si>
  <si>
    <t>50031400</t>
  </si>
  <si>
    <t>50036586</t>
  </si>
  <si>
    <t>199700206</t>
  </si>
  <si>
    <t>50103379</t>
  </si>
  <si>
    <t>50030526</t>
  </si>
  <si>
    <t>50031141</t>
  </si>
  <si>
    <t>50030740</t>
  </si>
  <si>
    <t>50032103</t>
  </si>
  <si>
    <t>201300086</t>
  </si>
  <si>
    <t>201202751</t>
  </si>
  <si>
    <t>50138333</t>
  </si>
  <si>
    <t>201134246</t>
  </si>
  <si>
    <t>50031102</t>
  </si>
  <si>
    <t>201300689</t>
  </si>
  <si>
    <t>50054085</t>
  </si>
  <si>
    <t>50049437</t>
  </si>
  <si>
    <t>50037821</t>
  </si>
  <si>
    <t>50086742</t>
  </si>
  <si>
    <t>50039641</t>
  </si>
  <si>
    <t>50117896</t>
  </si>
  <si>
    <t>50030934</t>
  </si>
  <si>
    <t>50030924</t>
  </si>
  <si>
    <t>50030481</t>
  </si>
  <si>
    <t>50045053</t>
  </si>
  <si>
    <t>50031522</t>
  </si>
  <si>
    <t>50031046</t>
  </si>
  <si>
    <t>50052230</t>
  </si>
  <si>
    <t>50049473</t>
  </si>
  <si>
    <t>50030531</t>
  </si>
  <si>
    <t>50031067</t>
  </si>
  <si>
    <t>50086737</t>
  </si>
  <si>
    <t>50037810</t>
  </si>
  <si>
    <t>50037988</t>
  </si>
  <si>
    <t>50096717</t>
  </si>
  <si>
    <t>50037987</t>
  </si>
  <si>
    <t>50048298</t>
  </si>
  <si>
    <t>50030803</t>
  </si>
  <si>
    <t>200600053</t>
  </si>
  <si>
    <t>50030555</t>
  </si>
  <si>
    <t>50032396</t>
  </si>
  <si>
    <t>50086381</t>
  </si>
  <si>
    <t>201300697</t>
  </si>
  <si>
    <t>50031603</t>
  </si>
  <si>
    <t>200700313</t>
  </si>
  <si>
    <t>50030913</t>
  </si>
  <si>
    <t>200600405</t>
  </si>
  <si>
    <t>50031036</t>
  </si>
  <si>
    <t>50031103</t>
  </si>
  <si>
    <t>50030653</t>
  </si>
  <si>
    <t>199500258</t>
  </si>
  <si>
    <t>50108157</t>
  </si>
  <si>
    <t>50031278</t>
  </si>
  <si>
    <t>50110405</t>
  </si>
  <si>
    <t>50030645</t>
  </si>
  <si>
    <t>201303098</t>
  </si>
  <si>
    <t>50031501</t>
  </si>
  <si>
    <t>50047090</t>
  </si>
  <si>
    <t>50034750</t>
  </si>
  <si>
    <t>50030724</t>
  </si>
  <si>
    <t>50134930</t>
  </si>
  <si>
    <t>50031444</t>
  </si>
  <si>
    <t>50044096</t>
  </si>
  <si>
    <t>198800054</t>
  </si>
  <si>
    <t>50036740</t>
  </si>
  <si>
    <t>50050313</t>
  </si>
  <si>
    <t>50049835</t>
  </si>
  <si>
    <t>50032417</t>
  </si>
  <si>
    <t>50049462</t>
  </si>
  <si>
    <t>199500121</t>
  </si>
  <si>
    <t>50030616</t>
  </si>
  <si>
    <t>50111858</t>
  </si>
  <si>
    <t>50031505</t>
  </si>
  <si>
    <t>50031058</t>
  </si>
  <si>
    <t>201350252</t>
  </si>
  <si>
    <t>50030627</t>
  </si>
  <si>
    <t>199500384</t>
  </si>
  <si>
    <t>50045055</t>
  </si>
  <si>
    <t>50086735</t>
  </si>
  <si>
    <t>50031095</t>
  </si>
  <si>
    <t>50031328</t>
  </si>
  <si>
    <t>50102484</t>
  </si>
  <si>
    <t>50031504</t>
  </si>
  <si>
    <t>50035639</t>
  </si>
  <si>
    <t>50030623</t>
  </si>
  <si>
    <t>50122094</t>
  </si>
  <si>
    <t>50102500</t>
  </si>
  <si>
    <t>50038645</t>
  </si>
  <si>
    <t>50030767</t>
  </si>
  <si>
    <t>50031435</t>
  </si>
  <si>
    <t>50053202</t>
  </si>
  <si>
    <t>201100641</t>
  </si>
  <si>
    <t>50040859</t>
  </si>
  <si>
    <t>50045059</t>
  </si>
  <si>
    <t>50030798</t>
  </si>
  <si>
    <t>201200001</t>
  </si>
  <si>
    <t>50030489</t>
  </si>
  <si>
    <t>50040190</t>
  </si>
  <si>
    <t>50038017</t>
  </si>
  <si>
    <t>50031003</t>
  </si>
  <si>
    <t>50030889</t>
  </si>
  <si>
    <t>50031139</t>
  </si>
  <si>
    <t>201134241</t>
  </si>
  <si>
    <t>50096741</t>
  </si>
  <si>
    <t>201305064</t>
  </si>
  <si>
    <t>50040405</t>
  </si>
  <si>
    <t>50122084</t>
  </si>
  <si>
    <t>50046198</t>
  </si>
  <si>
    <t>50030923</t>
  </si>
  <si>
    <t>50030492</t>
  </si>
  <si>
    <t>50032099</t>
  </si>
  <si>
    <t>50103371</t>
  </si>
  <si>
    <t>50035681</t>
  </si>
  <si>
    <t>50037557</t>
  </si>
  <si>
    <t>50031572</t>
  </si>
  <si>
    <t>50040472</t>
  </si>
  <si>
    <t>50049476</t>
  </si>
  <si>
    <t>50047205</t>
  </si>
  <si>
    <t>50045096</t>
  </si>
  <si>
    <t>50037812</t>
  </si>
  <si>
    <t>50045061</t>
  </si>
  <si>
    <t>50031150</t>
  </si>
  <si>
    <t>50035820</t>
  </si>
  <si>
    <t>50031033</t>
  </si>
  <si>
    <t>50040857</t>
  </si>
  <si>
    <t>50031076</t>
  </si>
  <si>
    <t>50030953</t>
  </si>
  <si>
    <t>50030504</t>
  </si>
  <si>
    <t>50030929</t>
  </si>
  <si>
    <t>50030676</t>
  </si>
  <si>
    <t>50031438</t>
  </si>
  <si>
    <t>50049863</t>
  </si>
  <si>
    <t>50030612</t>
  </si>
  <si>
    <t>50106710</t>
  </si>
  <si>
    <t>50085983</t>
  </si>
  <si>
    <t>50030667</t>
  </si>
  <si>
    <t>50030737</t>
  </si>
  <si>
    <t>50106709</t>
  </si>
  <si>
    <t>200600155</t>
  </si>
  <si>
    <t>50067586</t>
  </si>
  <si>
    <t>50030941</t>
  </si>
  <si>
    <t>50030628</t>
  </si>
  <si>
    <t>201305073</t>
  </si>
  <si>
    <t>50031412</t>
  </si>
  <si>
    <t>50030495</t>
  </si>
  <si>
    <t>50031052</t>
  </si>
  <si>
    <t>50089128</t>
  </si>
  <si>
    <t>50044019</t>
  </si>
  <si>
    <t>50049309</t>
  </si>
  <si>
    <t>199600410</t>
  </si>
  <si>
    <t>50030793</t>
  </si>
  <si>
    <t>50109308</t>
  </si>
  <si>
    <t>50030701</t>
  </si>
  <si>
    <t>50047088</t>
  </si>
  <si>
    <t>200500373</t>
  </si>
  <si>
    <t>50035813</t>
  </si>
  <si>
    <t>50030715</t>
  </si>
  <si>
    <t>50049464</t>
  </si>
  <si>
    <t>201300830</t>
  </si>
  <si>
    <t>50031445</t>
  </si>
  <si>
    <t>50045093</t>
  </si>
  <si>
    <t>201100880</t>
  </si>
  <si>
    <t>50030525</t>
  </si>
  <si>
    <t>50031479</t>
  </si>
  <si>
    <t>50086744</t>
  </si>
  <si>
    <t>50040861</t>
  </si>
  <si>
    <t>50042994</t>
  </si>
  <si>
    <t>50031151</t>
  </si>
  <si>
    <t>50030507</t>
  </si>
  <si>
    <t>50112879</t>
  </si>
  <si>
    <t>50096068</t>
  </si>
  <si>
    <t>50030721</t>
  </si>
  <si>
    <t>50047197</t>
  </si>
  <si>
    <t>50031081</t>
  </si>
  <si>
    <t>198800046</t>
  </si>
  <si>
    <t>50031012</t>
  </si>
  <si>
    <t>50035832</t>
  </si>
  <si>
    <t>50035822</t>
  </si>
  <si>
    <t>201300677</t>
  </si>
  <si>
    <t>50086743</t>
  </si>
  <si>
    <t>50030997</t>
  </si>
  <si>
    <t>50030626</t>
  </si>
  <si>
    <t>50045095</t>
  </si>
  <si>
    <t>50030644</t>
  </si>
  <si>
    <t>198000118</t>
  </si>
  <si>
    <t>50030983</t>
  </si>
  <si>
    <t>50045097</t>
  </si>
  <si>
    <t>50048222</t>
  </si>
  <si>
    <t>50102538</t>
  </si>
  <si>
    <t>50031432</t>
  </si>
  <si>
    <t>50096072</t>
  </si>
  <si>
    <t>50049300</t>
  </si>
  <si>
    <t>50036588</t>
  </si>
  <si>
    <t>200700323</t>
  </si>
  <si>
    <t>50031000</t>
  </si>
  <si>
    <t>50040865</t>
  </si>
  <si>
    <t>199400153</t>
  </si>
  <si>
    <t>50086736</t>
  </si>
  <si>
    <t>50096887</t>
  </si>
  <si>
    <t>50045938</t>
  </si>
  <si>
    <t>50031579</t>
  </si>
  <si>
    <t>50031602</t>
  </si>
  <si>
    <t>50030687</t>
  </si>
  <si>
    <t>50031460</t>
  </si>
  <si>
    <t>50031027</t>
  </si>
  <si>
    <t>50030805</t>
  </si>
  <si>
    <t>50044020</t>
  </si>
  <si>
    <t>50109301</t>
  </si>
  <si>
    <t>50037817</t>
  </si>
  <si>
    <t>50035136</t>
  </si>
  <si>
    <t>50030633</t>
  </si>
  <si>
    <t>50036732</t>
  </si>
  <si>
    <t>50030931</t>
  </si>
  <si>
    <t>50037983</t>
  </si>
  <si>
    <t>50031418</t>
  </si>
  <si>
    <t>50031456</t>
  </si>
  <si>
    <t>50106183</t>
  </si>
  <si>
    <t>50030497</t>
  </si>
  <si>
    <t>50106108</t>
  </si>
  <si>
    <t>201304287</t>
  </si>
  <si>
    <t>50031237</t>
  </si>
  <si>
    <t>50038156</t>
  </si>
  <si>
    <t>50031131</t>
  </si>
  <si>
    <t>50047201</t>
  </si>
  <si>
    <t>199700878</t>
  </si>
  <si>
    <t>201303827</t>
  </si>
  <si>
    <t>50049302</t>
  </si>
  <si>
    <t>200100426</t>
  </si>
  <si>
    <t>50031293</t>
  </si>
  <si>
    <t>201100159</t>
  </si>
  <si>
    <t>50109701</t>
  </si>
  <si>
    <t>50048303</t>
  </si>
  <si>
    <t>50096107</t>
  </si>
  <si>
    <t>50037963</t>
  </si>
  <si>
    <t>50031514</t>
  </si>
  <si>
    <t>50037957</t>
  </si>
  <si>
    <t>201302770</t>
  </si>
  <si>
    <t>50031511</t>
  </si>
  <si>
    <t>50112872</t>
  </si>
  <si>
    <t>50031160</t>
  </si>
  <si>
    <t>50031496</t>
  </si>
  <si>
    <t>50030754</t>
  </si>
  <si>
    <t>50037958</t>
  </si>
  <si>
    <t>50030485</t>
  </si>
  <si>
    <t>198000237</t>
  </si>
  <si>
    <t>50030990</t>
  </si>
  <si>
    <t>50031360</t>
  </si>
  <si>
    <t>50032405</t>
  </si>
  <si>
    <t>50102546</t>
  </si>
  <si>
    <t>50045060</t>
  </si>
  <si>
    <t>50031446</t>
  </si>
  <si>
    <t>50030964</t>
  </si>
  <si>
    <t>50035728</t>
  </si>
  <si>
    <t>50030907</t>
  </si>
  <si>
    <t>50106708</t>
  </si>
  <si>
    <t>50030960</t>
  </si>
  <si>
    <t>50035817</t>
  </si>
  <si>
    <t>50031044</t>
  </si>
  <si>
    <t>50037245</t>
  </si>
  <si>
    <t>200900052</t>
  </si>
  <si>
    <t>50030942</t>
  </si>
  <si>
    <t>50031286</t>
  </si>
  <si>
    <t>50045946</t>
  </si>
  <si>
    <t>50031276</t>
  </si>
  <si>
    <t>50031517</t>
  </si>
  <si>
    <t>50112868</t>
  </si>
  <si>
    <t>50042958</t>
  </si>
  <si>
    <t>50030530</t>
  </si>
  <si>
    <t>50096045</t>
  </si>
  <si>
    <t>201303903</t>
  </si>
  <si>
    <t>201134043</t>
  </si>
  <si>
    <t>50035638</t>
  </si>
  <si>
    <t>50031070</t>
  </si>
  <si>
    <t>50031064</t>
  </si>
  <si>
    <t>50049474</t>
  </si>
  <si>
    <t>50040862</t>
  </si>
  <si>
    <t>50037819</t>
  </si>
  <si>
    <t>50031523</t>
  </si>
  <si>
    <t>50030944</t>
  </si>
  <si>
    <t>50104300</t>
  </si>
  <si>
    <t>50039322</t>
  </si>
  <si>
    <t>50031100</t>
  </si>
  <si>
    <t>50031421</t>
  </si>
  <si>
    <t>50031406</t>
  </si>
  <si>
    <t>50049834</t>
  </si>
  <si>
    <t>50031057</t>
  </si>
  <si>
    <t>50030915</t>
  </si>
  <si>
    <t>201203836</t>
  </si>
  <si>
    <t>50030893</t>
  </si>
  <si>
    <t>50109702</t>
  </si>
  <si>
    <t>50050308</t>
  </si>
  <si>
    <t>201300967</t>
  </si>
  <si>
    <t>50030911</t>
  </si>
  <si>
    <t>50102483</t>
  </si>
  <si>
    <t>50030752</t>
  </si>
  <si>
    <t>50109306</t>
  </si>
  <si>
    <t>201202746</t>
  </si>
  <si>
    <t>50037818</t>
  </si>
  <si>
    <t>201203971</t>
  </si>
  <si>
    <t>50096734</t>
  </si>
  <si>
    <t>50031442</t>
  </si>
  <si>
    <t>201302766</t>
  </si>
  <si>
    <t>50038646</t>
  </si>
  <si>
    <t>50051187</t>
  </si>
  <si>
    <t>201301105</t>
  </si>
  <si>
    <t>50040184</t>
  </si>
  <si>
    <t>50108182</t>
  </si>
  <si>
    <t>50040478</t>
  </si>
  <si>
    <t>50031324</t>
  </si>
  <si>
    <t>50031596</t>
  </si>
  <si>
    <t>201202556</t>
  </si>
  <si>
    <t>50038918</t>
  </si>
  <si>
    <t>50031351</t>
  </si>
  <si>
    <t>50040855</t>
  </si>
  <si>
    <t>50030961</t>
  </si>
  <si>
    <t>50030661</t>
  </si>
  <si>
    <t>201203826</t>
  </si>
  <si>
    <t>200400111</t>
  </si>
  <si>
    <t>50030591</t>
  </si>
  <si>
    <t>50030736</t>
  </si>
  <si>
    <t>50030770</t>
  </si>
  <si>
    <t>50030763</t>
  </si>
  <si>
    <t>50031060</t>
  </si>
  <si>
    <t>50045094</t>
  </si>
  <si>
    <t>50030480</t>
  </si>
  <si>
    <t>50073993</t>
  </si>
  <si>
    <t>50031461</t>
  </si>
  <si>
    <t>198700003</t>
  </si>
  <si>
    <t>50096074</t>
  </si>
  <si>
    <t>50106830</t>
  </si>
  <si>
    <t>50031043</t>
  </si>
  <si>
    <t>50031490</t>
  </si>
  <si>
    <t>50030490</t>
  </si>
  <si>
    <t>50031073</t>
  </si>
  <si>
    <t>50031466</t>
  </si>
  <si>
    <t>50031002</t>
  </si>
  <si>
    <t>50048615</t>
  </si>
  <si>
    <t>198400041</t>
  </si>
  <si>
    <t>50048299</t>
  </si>
  <si>
    <t>50030963</t>
  </si>
  <si>
    <t>50045063</t>
  </si>
  <si>
    <t>50031575</t>
  </si>
  <si>
    <t>50035793</t>
  </si>
  <si>
    <t>50111769</t>
  </si>
  <si>
    <t>50035810</t>
  </si>
  <si>
    <t>201204687</t>
  </si>
  <si>
    <t>50031106</t>
  </si>
  <si>
    <t>50032374</t>
  </si>
  <si>
    <t>50031586</t>
  </si>
  <si>
    <t>50031454</t>
  </si>
  <si>
    <t>50086738</t>
  </si>
  <si>
    <t>50030503</t>
  </si>
  <si>
    <t>50030650</t>
  </si>
  <si>
    <t>50038305</t>
  </si>
  <si>
    <t>50040479</t>
  </si>
  <si>
    <t>50031296</t>
  </si>
  <si>
    <t>50039325</t>
  </si>
  <si>
    <t>201300082</t>
  </si>
  <si>
    <t>50030916</t>
  </si>
  <si>
    <t>50030975</t>
  </si>
  <si>
    <t>50030980</t>
  </si>
  <si>
    <t>50049470</t>
  </si>
  <si>
    <t>50087910</t>
  </si>
  <si>
    <t>50048307</t>
  </si>
  <si>
    <t>50058463</t>
  </si>
  <si>
    <t>50086314</t>
  </si>
  <si>
    <t>50031417</t>
  </si>
  <si>
    <t>50031482</t>
  </si>
  <si>
    <t>50030900</t>
  </si>
  <si>
    <t>50031010</t>
  </si>
  <si>
    <t>50130699</t>
  </si>
  <si>
    <t>50030973</t>
  </si>
  <si>
    <t>50047832</t>
  </si>
  <si>
    <t>50108160</t>
  </si>
  <si>
    <t>50035144</t>
  </si>
  <si>
    <t>50045058</t>
  </si>
  <si>
    <t>50031487</t>
  </si>
  <si>
    <t>50030565</t>
  </si>
  <si>
    <t>50031055</t>
  </si>
  <si>
    <t>50035974</t>
  </si>
  <si>
    <t>50049540</t>
  </si>
  <si>
    <t>50040448</t>
  </si>
  <si>
    <t>201301022</t>
  </si>
  <si>
    <t>50038152</t>
  </si>
  <si>
    <t>50052891</t>
  </si>
  <si>
    <t>50035821</t>
  </si>
  <si>
    <t>50046520</t>
  </si>
  <si>
    <t>50030601</t>
  </si>
  <si>
    <t>50031433</t>
  </si>
  <si>
    <t>201304627</t>
  </si>
  <si>
    <t>50045065</t>
  </si>
  <si>
    <t>50031092</t>
  </si>
  <si>
    <t>50030921</t>
  </si>
  <si>
    <t>201304629</t>
  </si>
  <si>
    <t>50096046</t>
  </si>
  <si>
    <t>50031097</t>
  </si>
  <si>
    <t>50047348</t>
  </si>
  <si>
    <t>50039398</t>
  </si>
  <si>
    <t>50030730</t>
  </si>
  <si>
    <t>50031494</t>
  </si>
  <si>
    <t>50031287</t>
  </si>
  <si>
    <t>50045091</t>
  </si>
  <si>
    <t>50049468</t>
  </si>
  <si>
    <t>50039329</t>
  </si>
  <si>
    <t>201303042</t>
  </si>
  <si>
    <t>50037986</t>
  </si>
  <si>
    <t>50030559</t>
  </si>
  <si>
    <t>50032457</t>
  </si>
  <si>
    <t>50096071</t>
  </si>
  <si>
    <t>201300079</t>
  </si>
  <si>
    <t>50103375</t>
  </si>
  <si>
    <t>50031059</t>
  </si>
  <si>
    <t>50030479</t>
  </si>
  <si>
    <t>50030556</t>
  </si>
  <si>
    <t>50049452</t>
  </si>
  <si>
    <t>50030989</t>
  </si>
  <si>
    <t>50030739</t>
  </si>
  <si>
    <t>50031083</t>
  </si>
  <si>
    <t>50031510</t>
  </si>
  <si>
    <t>50031078</t>
  </si>
  <si>
    <t>50031108</t>
  </si>
  <si>
    <t>50031449</t>
  </si>
  <si>
    <t>50030925</t>
  </si>
  <si>
    <t>50031040</t>
  </si>
  <si>
    <t>50041838</t>
  </si>
  <si>
    <t>201203974</t>
  </si>
  <si>
    <t>50048616</t>
  </si>
  <si>
    <t>50030959</t>
  </si>
  <si>
    <t>50030780</t>
  </si>
  <si>
    <t>50030806</t>
  </si>
  <si>
    <t>201300080</t>
  </si>
  <si>
    <t>201100072</t>
  </si>
  <si>
    <t>50031049</t>
  </si>
  <si>
    <t>50114741</t>
  </si>
  <si>
    <t>201300445</t>
  </si>
  <si>
    <t>50102502</t>
  </si>
  <si>
    <t>201304234</t>
  </si>
  <si>
    <t>201300681</t>
  </si>
  <si>
    <t>50049434</t>
  </si>
  <si>
    <t>201305569</t>
  </si>
  <si>
    <t>50030670</t>
  </si>
  <si>
    <t>50045943</t>
  </si>
  <si>
    <t>50038950</t>
  </si>
  <si>
    <t>50031050</t>
  </si>
  <si>
    <t>50030596</t>
  </si>
  <si>
    <t>201302235</t>
  </si>
  <si>
    <t>50047413</t>
  </si>
  <si>
    <t>50040457</t>
  </si>
  <si>
    <t>50031321</t>
  </si>
  <si>
    <t>50088567</t>
  </si>
  <si>
    <t>50096408</t>
  </si>
  <si>
    <t>50041840</t>
  </si>
  <si>
    <t>201305327</t>
  </si>
  <si>
    <t>50030639</t>
  </si>
  <si>
    <t>50030799</t>
  </si>
  <si>
    <t>50031509</t>
  </si>
  <si>
    <t>50030794</t>
  </si>
  <si>
    <t>50031459</t>
  </si>
  <si>
    <t>50049366</t>
  </si>
  <si>
    <t>50037956</t>
  </si>
  <si>
    <t>50041832</t>
  </si>
  <si>
    <t>50030757</t>
  </si>
  <si>
    <t>201302110</t>
  </si>
  <si>
    <t>50030686</t>
  </si>
  <si>
    <t>50049305</t>
  </si>
  <si>
    <t>50031316</t>
  </si>
  <si>
    <t>50049465</t>
  </si>
  <si>
    <t>50030663</t>
  </si>
  <si>
    <t>201302771</t>
  </si>
  <si>
    <t>50030954</t>
  </si>
  <si>
    <t>201300446</t>
  </si>
  <si>
    <t>50030981</t>
  </si>
  <si>
    <t>50031427</t>
  </si>
  <si>
    <t>50031157</t>
  </si>
  <si>
    <t>50031190</t>
  </si>
  <si>
    <t>50137497</t>
  </si>
  <si>
    <t>50036738</t>
  </si>
  <si>
    <t>50089114</t>
  </si>
  <si>
    <t>50030999</t>
  </si>
  <si>
    <t>198800258</t>
  </si>
  <si>
    <t>50030611</t>
  </si>
  <si>
    <t>50087306</t>
  </si>
  <si>
    <t>50032401</t>
  </si>
  <si>
    <t>50030903</t>
  </si>
  <si>
    <t>50030891</t>
  </si>
  <si>
    <t>50031477</t>
  </si>
  <si>
    <t>50030922</t>
  </si>
  <si>
    <t>50031014</t>
  </si>
  <si>
    <t>50031447</t>
  </si>
  <si>
    <t>50049457</t>
  </si>
  <si>
    <t>50030930</t>
  </si>
  <si>
    <t>50031008</t>
  </si>
  <si>
    <t>50030994</t>
  </si>
  <si>
    <t>50031564</t>
  </si>
  <si>
    <t>50031275</t>
  </si>
  <si>
    <t>50030955</t>
  </si>
  <si>
    <t>50009404</t>
  </si>
  <si>
    <t>50031322</t>
  </si>
  <si>
    <t>50042960</t>
  </si>
  <si>
    <t>50030482</t>
  </si>
  <si>
    <t>50046518</t>
  </si>
  <si>
    <t>50035634</t>
  </si>
  <si>
    <t>50051192</t>
  </si>
  <si>
    <t>50040408</t>
  </si>
  <si>
    <t>50034749</t>
  </si>
  <si>
    <t>200600051</t>
  </si>
  <si>
    <t>50040856</t>
  </si>
  <si>
    <t>50088566</t>
  </si>
  <si>
    <t>50048954</t>
  </si>
  <si>
    <t>50030669</t>
  </si>
  <si>
    <t>199700392</t>
  </si>
  <si>
    <t>50035819</t>
  </si>
  <si>
    <t>50031419</t>
  </si>
  <si>
    <t>50031619</t>
  </si>
  <si>
    <t>201305058</t>
  </si>
  <si>
    <t>50087005</t>
  </si>
  <si>
    <t>50031498</t>
  </si>
  <si>
    <t>199700877</t>
  </si>
  <si>
    <t>50030898</t>
  </si>
  <si>
    <t>50031302</t>
  </si>
  <si>
    <t>50031483</t>
  </si>
  <si>
    <t>50031423</t>
  </si>
  <si>
    <t>50038916</t>
  </si>
  <si>
    <t>50030802</t>
  </si>
  <si>
    <t>199400162</t>
  </si>
  <si>
    <t>50085969</t>
  </si>
  <si>
    <t>50030655</t>
  </si>
  <si>
    <t>50086741</t>
  </si>
  <si>
    <t>199500124</t>
  </si>
  <si>
    <t>50089127</t>
  </si>
  <si>
    <t>50102492</t>
  </si>
  <si>
    <t>50030766</t>
  </si>
  <si>
    <t>50044022</t>
  </si>
  <si>
    <t>201203824</t>
  </si>
  <si>
    <t>50040831</t>
  </si>
  <si>
    <t>50045730</t>
  </si>
  <si>
    <t>50031448</t>
  </si>
  <si>
    <t>50030957</t>
  </si>
  <si>
    <t>50042959</t>
  </si>
  <si>
    <t>50030512</t>
  </si>
  <si>
    <t>50035635</t>
  </si>
  <si>
    <t>50042996</t>
  </si>
  <si>
    <t>50040475</t>
  </si>
  <si>
    <t>50113426</t>
  </si>
  <si>
    <t>50030920</t>
  </si>
  <si>
    <t>50031294</t>
  </si>
  <si>
    <t>200100118</t>
  </si>
  <si>
    <t>50031457</t>
  </si>
  <si>
    <t>50040476</t>
  </si>
  <si>
    <t>201203825</t>
  </si>
  <si>
    <t>50114738</t>
  </si>
  <si>
    <t>50030496</t>
  </si>
  <si>
    <t>50031495</t>
  </si>
  <si>
    <t>50031455</t>
  </si>
  <si>
    <t>50049861</t>
  </si>
  <si>
    <t>201302765</t>
  </si>
  <si>
    <t>201305026</t>
  </si>
  <si>
    <t>50047325</t>
  </si>
  <si>
    <t>50037259</t>
  </si>
  <si>
    <t>50048291</t>
  </si>
  <si>
    <t>198300024</t>
  </si>
  <si>
    <t>50040438</t>
  </si>
  <si>
    <t>50030996</t>
  </si>
  <si>
    <t>50112477</t>
  </si>
  <si>
    <t>50031584</t>
  </si>
  <si>
    <t>50031140</t>
  </si>
  <si>
    <t>50031017</t>
  </si>
  <si>
    <t>50030788</t>
  </si>
  <si>
    <t>50030970</t>
  </si>
  <si>
    <t>50031045</t>
  </si>
  <si>
    <t>50031004</t>
  </si>
  <si>
    <t>50030854</t>
  </si>
  <si>
    <t>50031472</t>
  </si>
  <si>
    <t>199500494</t>
  </si>
  <si>
    <t>50031023</t>
  </si>
  <si>
    <t>50031320</t>
  </si>
  <si>
    <t>Assistant COO NS &amp; Area Manager Agronomy</t>
  </si>
  <si>
    <t>Senior System Engineer</t>
  </si>
  <si>
    <t>Cash Management &amp; Payment Supv. Medan</t>
  </si>
  <si>
    <t>Sales Fulifflment Staff</t>
  </si>
  <si>
    <t>Crossing Officer</t>
  </si>
  <si>
    <t>Staff Pengembangan Lahan TAS</t>
  </si>
  <si>
    <t>Acting Manager of Environment</t>
  </si>
  <si>
    <t>Field Assistant Incharge</t>
  </si>
  <si>
    <t>Trainning &amp; TQM Assistant Manager</t>
  </si>
  <si>
    <t>Corporate Secretary &amp; Legal Admin Staff</t>
  </si>
  <si>
    <t>Administration Clerk (Accounting &amp; Tax)</t>
  </si>
  <si>
    <t>Transport &amp; Machinery Assistant Supervisor SSK</t>
  </si>
  <si>
    <t>IT  Staff</t>
  </si>
  <si>
    <t>Cash Management &amp; Payment Manager</t>
  </si>
  <si>
    <t>Seed Production Coordinator</t>
  </si>
  <si>
    <t>HR Unit Manager - JSK</t>
  </si>
  <si>
    <t>Reporting Supervisor</t>
  </si>
  <si>
    <t>Office Management Staff</t>
  </si>
  <si>
    <t>Office Assistant</t>
  </si>
  <si>
    <t>Agronomist</t>
  </si>
  <si>
    <t>Core Support</t>
  </si>
  <si>
    <t>Configurations Management Staff</t>
  </si>
  <si>
    <t>Assistant Molecular Marker Officer</t>
  </si>
  <si>
    <t>Acting HR Unit Jasulkal</t>
  </si>
  <si>
    <t>Regional Accounting Staff</t>
  </si>
  <si>
    <t>Sales Manager</t>
  </si>
  <si>
    <t>Training &amp; Administration Staff</t>
  </si>
  <si>
    <t>Core Support Financial &amp; Controlling</t>
  </si>
  <si>
    <t>IT Admin Staff ( North )</t>
  </si>
  <si>
    <t>Maintenance Engineer DL M</t>
  </si>
  <si>
    <t>SAP Core Support Senior Specialist</t>
  </si>
  <si>
    <t>Seed Production</t>
  </si>
  <si>
    <t>President Director</t>
  </si>
  <si>
    <t>Dir</t>
  </si>
  <si>
    <t>Block Control Systyem Manager</t>
  </si>
  <si>
    <t>Seed Production Trainee</t>
  </si>
  <si>
    <t>Mechanical Engineer</t>
  </si>
  <si>
    <t>Industrial Relation Muara Rupit</t>
  </si>
  <si>
    <t>Agronomy Advisory Staff</t>
  </si>
  <si>
    <t>Seed Phsyologist Assistant</t>
  </si>
  <si>
    <t>Team Improvement (MR/BT/Jade)</t>
  </si>
  <si>
    <t>Cash Management &amp; Payment Supervisor</t>
  </si>
  <si>
    <t>IT Administration Staff</t>
  </si>
  <si>
    <t>Sales Admin Staff</t>
  </si>
  <si>
    <t>Fulfillment Staff</t>
  </si>
  <si>
    <t>Regional Civil Engineer</t>
  </si>
  <si>
    <t>Administration Staff (Area Processing B)</t>
  </si>
  <si>
    <t>Funding &amp; Insurance Staff</t>
  </si>
  <si>
    <t>Processing Adminstration</t>
  </si>
  <si>
    <t>Sales Invoicing &amp; Collection Data</t>
  </si>
  <si>
    <t>Cost Control &amp; Information System Assistant Manager</t>
  </si>
  <si>
    <t>IR Area Coordinator SS</t>
  </si>
  <si>
    <t>Management Reporting Staff</t>
  </si>
  <si>
    <t>Administration Assistant (Procurement Department)</t>
  </si>
  <si>
    <t>IT Network &amp; Communcation</t>
  </si>
  <si>
    <t>Technology Transfer Trainee</t>
  </si>
  <si>
    <t>Assistant Laboratorium (Chemist)</t>
  </si>
  <si>
    <t>Director Operational MAKP</t>
  </si>
  <si>
    <t>Corporate Secretary &amp; Head of Legal Affairs</t>
  </si>
  <si>
    <t>IR &amp; Recruitment Assistant</t>
  </si>
  <si>
    <t>Estate Administration Assistant</t>
  </si>
  <si>
    <t>Operation Administration Staff JKS</t>
  </si>
  <si>
    <t>Recording &amp; Consolidation Supervisor</t>
  </si>
  <si>
    <t>Area Manager Lima Puluh</t>
  </si>
  <si>
    <t>Environment Officer</t>
  </si>
  <si>
    <t>Data Analysis</t>
  </si>
  <si>
    <t>Procurement Staff  (Civil Engineering)</t>
  </si>
  <si>
    <t>Assistant Oil Palm Breeder</t>
  </si>
  <si>
    <t>Area Office Assistant</t>
  </si>
  <si>
    <t>Assistant Oil Palm Breeder (SS)</t>
  </si>
  <si>
    <t>Tax Planning &amp; Admin Staff</t>
  </si>
  <si>
    <t>Procurement Staff (Scrap)</t>
  </si>
  <si>
    <t>Technical Staff</t>
  </si>
  <si>
    <t>HR Services Manager</t>
  </si>
  <si>
    <t>Cost Management Reporting &amp; Analys Staff</t>
  </si>
  <si>
    <t>OAD Staff</t>
  </si>
  <si>
    <t>MIS &amp; Reporting Officer</t>
  </si>
  <si>
    <t>Head of Tissue Culture</t>
  </si>
  <si>
    <t>Informatic Staff</t>
  </si>
  <si>
    <t>Estates Services Administration Staff</t>
  </si>
  <si>
    <t>Xcelcius Specialist</t>
  </si>
  <si>
    <t>Staff Programmer Lab Analisa &amp; Data Agronomy</t>
  </si>
  <si>
    <t>Administration Clerk</t>
  </si>
  <si>
    <t>Act. Kasie</t>
  </si>
  <si>
    <t>Electrician</t>
  </si>
  <si>
    <t>Technology Transfer Staff NS</t>
  </si>
  <si>
    <t>Kasie (Double Role)</t>
  </si>
  <si>
    <t>Staff Admin Trainee</t>
  </si>
  <si>
    <t>Inv and Collection Staff</t>
  </si>
  <si>
    <t>Budget Manager</t>
  </si>
  <si>
    <t>Adm. Ass. IA &amp; Risk Management Dept.</t>
  </si>
  <si>
    <t>Dokter</t>
  </si>
  <si>
    <t>Oil Palm Breeder Assistant</t>
  </si>
  <si>
    <t>Secretary to Sr. Project Engineer</t>
  </si>
  <si>
    <t>Logistik Manager</t>
  </si>
  <si>
    <t>Conductor Management</t>
  </si>
  <si>
    <t>Senior Breeder</t>
  </si>
  <si>
    <t>Administration &amp; Reporting Staff</t>
  </si>
  <si>
    <t>Regional Accounting Mill</t>
  </si>
  <si>
    <t>Acting Coordinator Serdang</t>
  </si>
  <si>
    <t>Admin Staff Engineering &amp; Processing Services Dept</t>
  </si>
  <si>
    <t>Supervisor</t>
  </si>
  <si>
    <t>LAT Clerk</t>
  </si>
  <si>
    <t>Estate Service Assistant (OAD)</t>
  </si>
  <si>
    <t>Cost &amp; Management  Staff</t>
  </si>
  <si>
    <t>Staff Admin</t>
  </si>
  <si>
    <t>Application Manager</t>
  </si>
  <si>
    <t>Cash Management &amp; Payment Staff</t>
  </si>
  <si>
    <t>Procurement Assistant Manager Samarinda</t>
  </si>
  <si>
    <t>Plant Breeder OP Assistant</t>
  </si>
  <si>
    <t>Recruitment Officer</t>
  </si>
  <si>
    <t>Team Verifikasi</t>
  </si>
  <si>
    <t>Fullfillment Manager</t>
  </si>
  <si>
    <t>Manager of Business Process &amp; System Procedure</t>
  </si>
  <si>
    <t>Core Team Agri Business Project</t>
  </si>
  <si>
    <t>Admin dan Infodata NS Staff</t>
  </si>
  <si>
    <t>Business Process Specialist</t>
  </si>
  <si>
    <t>Estate Admin Assistant</t>
  </si>
  <si>
    <t>Administration Clerk (Procurement)</t>
  </si>
  <si>
    <t>OAD Manager NSTC</t>
  </si>
  <si>
    <t>Estate Data Statistic Supervisor</t>
  </si>
  <si>
    <t>Assistant to Presiden Director &amp; Business Dev. Project Coord</t>
  </si>
  <si>
    <t>ECSR Officer (Environment &amp; CDO)</t>
  </si>
  <si>
    <t>Cost Management Reporting &amp; Analys Manager</t>
  </si>
  <si>
    <t>Seed Sales Officer</t>
  </si>
  <si>
    <t>OP Pathologist Assistant</t>
  </si>
  <si>
    <t>Account Clerk (Fincon)</t>
  </si>
  <si>
    <t>Head of General Services</t>
  </si>
  <si>
    <t>GxE Officer Assistant (OP Breeder)</t>
  </si>
  <si>
    <t>Senior Staff OAD Jasul &amp; GS Supervisor</t>
  </si>
  <si>
    <t>Team Leader (Internal Audit &amp; Risk Mgt. Dept. )</t>
  </si>
  <si>
    <t>Procure to Pay Stream Leader</t>
  </si>
  <si>
    <t>Sales Logistic &amp; Fulfillment Staff</t>
  </si>
  <si>
    <t>Area Accounting Staff</t>
  </si>
  <si>
    <t>Acting Kasie</t>
  </si>
  <si>
    <t>Senior Agronomist</t>
  </si>
  <si>
    <t>Talent Assessment Staff</t>
  </si>
  <si>
    <t>PA Head of Engineering &amp; Processing</t>
  </si>
  <si>
    <t>Procurement Staff (Buyer)</t>
  </si>
  <si>
    <t>Seed Physiology &amp; Cytology Officer</t>
  </si>
  <si>
    <t>Business Development Officer</t>
  </si>
  <si>
    <t>IT Quality Admin Staff</t>
  </si>
  <si>
    <t>Core Support Manager</t>
  </si>
  <si>
    <t>Heavy Vehicle Engineer</t>
  </si>
  <si>
    <t>Cocoa Entomologist Assistant</t>
  </si>
  <si>
    <t>Geographic Information Systems (GIS) Officer</t>
  </si>
  <si>
    <t>Area Sales &amp; Promotion Supervisor (Tangerang)</t>
  </si>
  <si>
    <t>Senior Manager ( Head of IS&amp;BP )</t>
  </si>
  <si>
    <t>Transport Machinery Assistant Trainee</t>
  </si>
  <si>
    <t xml:space="preserve">Estate Manager </t>
  </si>
  <si>
    <t>Seed Production Officer NS</t>
  </si>
  <si>
    <t>Estate Administration SSKR Manager</t>
  </si>
  <si>
    <t>Cocoa Research Trainee</t>
  </si>
  <si>
    <t>Training Manager</t>
  </si>
  <si>
    <t>Transport Machinary Assistant</t>
  </si>
  <si>
    <t>NS Sustainibility Clerk</t>
  </si>
  <si>
    <t>Team Improvement Staff</t>
  </si>
  <si>
    <t>Risk Management Facilitator</t>
  </si>
  <si>
    <t>Core Support (PM &amp; MM)</t>
  </si>
  <si>
    <t>Reporting Business Warehouse</t>
  </si>
  <si>
    <t>Acting Sei Lais Bulking Station Supervisor</t>
  </si>
  <si>
    <t>Mill Monitoring Control &amp; Improvement Staff</t>
  </si>
  <si>
    <t>GS &amp; Procurment Supervisor SS</t>
  </si>
  <si>
    <t>Major Engineering Project Manager</t>
  </si>
  <si>
    <t>Acting Region Manager Kalimantan</t>
  </si>
  <si>
    <t>Acting Head of Samarinda BO</t>
  </si>
  <si>
    <t>Cash Mgt &amp; Payment Staff</t>
  </si>
  <si>
    <t>Koordinator Security Wilayah Serdang</t>
  </si>
  <si>
    <t>HR Planning &amp; Development Manager</t>
  </si>
  <si>
    <t>Jade Project Manager</t>
  </si>
  <si>
    <t>Estate Admin Assistasnt</t>
  </si>
  <si>
    <t>Fulfillment Supervisor NS</t>
  </si>
  <si>
    <t>Team Improvement (Serdang)</t>
  </si>
  <si>
    <t>Heavy Equipment Manager</t>
  </si>
  <si>
    <t>Agronomis Assistant</t>
  </si>
  <si>
    <t>Legal Manager</t>
  </si>
  <si>
    <t>Breeding Research Assistant</t>
  </si>
  <si>
    <t>First Clerk</t>
  </si>
  <si>
    <t>Procurement Manager NKRO</t>
  </si>
  <si>
    <t>Recording &amp; Consolidation Manager</t>
  </si>
  <si>
    <t>Tableu Specialist</t>
  </si>
  <si>
    <t>Civil Engineer (Fungsi Designed &amp; Spv)</t>
  </si>
  <si>
    <t>Financial Control Staff</t>
  </si>
  <si>
    <t>Sales Admin</t>
  </si>
  <si>
    <t>Industrial Relation Manager &amp; HR Unit Coordinator</t>
  </si>
  <si>
    <t>Acting Area Sales &amp; Promotion Representative</t>
  </si>
  <si>
    <t>HR Service Admin Supervisor</t>
  </si>
  <si>
    <t>Application Specialist</t>
  </si>
  <si>
    <t>Acting Jade Project Manager</t>
  </si>
  <si>
    <t>Public Relation</t>
  </si>
  <si>
    <t>Current Job</t>
  </si>
  <si>
    <t>Start2</t>
  </si>
  <si>
    <t>Position Data Base</t>
  </si>
  <si>
    <t>Current Position</t>
  </si>
  <si>
    <t>Head Assistant Bah Bulian (Grade 4)</t>
  </si>
  <si>
    <t>ECSR Officer (Environment &amp; CDO) Medan BO</t>
  </si>
  <si>
    <t>Civil Engineer Palembang BO</t>
  </si>
  <si>
    <t>Cost &amp; Management  Staff Jakarta HO</t>
  </si>
  <si>
    <t>Tax Staff Jakarta HO</t>
  </si>
  <si>
    <t>Estate &amp; General Material Staff JSK Jakarta HO</t>
  </si>
  <si>
    <t>Civil Engineer Medan BO</t>
  </si>
  <si>
    <t>Koordinator Wilayah Security Sumsel Palembang BO</t>
  </si>
  <si>
    <t>Koordinator Wilayah Security Palembang BO</t>
  </si>
  <si>
    <t>Sales Manager Jakarta HO</t>
  </si>
  <si>
    <t>Area Sales Promotion Supervisor Jawa Timur Jakarta HO</t>
  </si>
  <si>
    <t xml:space="preserve">Legal Staff Corporate Secretary &amp; Legal  </t>
  </si>
  <si>
    <t>Mill Assistant Trainee Rambong Sialang Training Centre</t>
  </si>
  <si>
    <t>Cocoa Research Trainee BLRS-NS</t>
  </si>
  <si>
    <t>Legal Staff Jakarta HO</t>
  </si>
  <si>
    <t>HR Unit Manager - JSK Jakarta HO</t>
  </si>
  <si>
    <t>IR Staff - Area Bingin Teluk AMA Bingin Teluk</t>
  </si>
  <si>
    <t>Training &amp; TQM Staff Human Resources Department</t>
  </si>
  <si>
    <t>Recruitment Staff Palembang BO</t>
  </si>
  <si>
    <t>NS Sustainibility Clerk Medan BO</t>
  </si>
  <si>
    <t>Draftman Engineering Services Department</t>
  </si>
  <si>
    <t xml:space="preserve">Administration Koordinator Security SS General Services Department  </t>
  </si>
  <si>
    <t>Cash Management &amp; Disbursement Staff Samarinda</t>
  </si>
  <si>
    <t>Surabaya Branch Office Staff Surabaya</t>
  </si>
  <si>
    <t>Payroll Staff Human Resources Department</t>
  </si>
  <si>
    <t>Administration Clerk Medan BO</t>
  </si>
  <si>
    <t>Budget Staff Medan BO</t>
  </si>
  <si>
    <t xml:space="preserve">General Services Corporate Staff General Services Department    </t>
  </si>
  <si>
    <t xml:space="preserve">Block Analyst Staff OAD </t>
  </si>
  <si>
    <t>Industrial Relation Sumatera Selatan Palembang BO</t>
  </si>
  <si>
    <t>Office Accounting Staff Samarinda</t>
  </si>
  <si>
    <t>Organizational Development Staff Jakarta HO</t>
  </si>
  <si>
    <t>Recruitment Staff Jakarta HO</t>
  </si>
  <si>
    <t>LAT Clerk AMA Kalimantan</t>
  </si>
  <si>
    <t>Corporate Secretary &amp; Head of Legal Affairs AME D</t>
  </si>
  <si>
    <t>Procurement Staff Jakarta HO</t>
  </si>
  <si>
    <t>Procurement Staff  (Civil Engineering) Jakarta HO</t>
  </si>
  <si>
    <t>Reporting &amp; Analysis Assistant Jakarta HO</t>
  </si>
  <si>
    <t>Environment Staff Jakarta Jakarta HO</t>
  </si>
  <si>
    <t>Community Development Staff AMA Kalimantan</t>
  </si>
  <si>
    <t>Industrial Relation Muara Rupit AMA Muara Rupit</t>
  </si>
  <si>
    <t>Legal Admin Staff AMA Bingin Teluk</t>
  </si>
  <si>
    <t>Seed Physiology &amp; Cytology Officer BLRS-SPS-NS</t>
  </si>
  <si>
    <t>Staff Programmer Lab Analisa &amp; Data Agronomy BLRS-SPS-NS</t>
  </si>
  <si>
    <t>Assistant Molecular Marker Officer BLRS-NS</t>
  </si>
  <si>
    <t>Staf AMA Serdang AMA Serdang</t>
  </si>
  <si>
    <t>Field Assistant Trainee Rambong Sialang Training Centre</t>
  </si>
  <si>
    <t>Quality Control Analyst QCTL</t>
  </si>
  <si>
    <t>Administration Trainee Rambong Sialang Training Centre</t>
  </si>
  <si>
    <t>Field Assistant Bebah Permata</t>
  </si>
  <si>
    <t>Traksi Assistant Trainee Palang Isang</t>
  </si>
  <si>
    <t>Civil Engineer Gunung Malayu</t>
  </si>
  <si>
    <t>Field Assistant Trainee Gunung Malayu</t>
  </si>
  <si>
    <t>Field Assistant Trainee Begerpang</t>
  </si>
  <si>
    <t>Plasma Field Assistant Dwi Makmur Region</t>
  </si>
  <si>
    <t>Plasma Unit Assistant Dwi Makmur Region</t>
  </si>
  <si>
    <t>Traksi Assistant Trainee Rambong Sialang Training Centre</t>
  </si>
  <si>
    <t>Kasie Sei Rumbiya</t>
  </si>
  <si>
    <t>Traksi Assistant Gunung Bais</t>
  </si>
  <si>
    <t>Field Assistant Incharge Seniung Makmur</t>
  </si>
  <si>
    <t>Civil Engineer AMA Muara Rupit</t>
  </si>
  <si>
    <t>Traksi Assistant Batu Cemerlang</t>
  </si>
  <si>
    <t>Staff Area Agronomy Cengal AMA Cengal</t>
  </si>
  <si>
    <t>Kasie Bebah Permata</t>
  </si>
  <si>
    <t>Staff Area Agronomy Lahat AMA Lahat</t>
  </si>
  <si>
    <t>Traksi Assistant Bangun Harjo</t>
  </si>
  <si>
    <t>Plasma Field Assistant Eka Sari Region</t>
  </si>
  <si>
    <t>Kasie Air Bening Region &amp; Dwi Makmur Region</t>
  </si>
  <si>
    <t>Kasie Eka Sari Region</t>
  </si>
  <si>
    <t>Bulking Station Staff Sei Lais Bulking Installation</t>
  </si>
  <si>
    <t>Shift Engineer Cengal Factory</t>
  </si>
  <si>
    <t>Wages &amp; Administration Staff Medan BO</t>
  </si>
  <si>
    <t>Technology Transfer Staff BLRS-NS</t>
  </si>
  <si>
    <t>IT Administration Staff Medan BO</t>
  </si>
  <si>
    <t>Management Reporting Staff Medan BO</t>
  </si>
  <si>
    <t>Checkroll &amp; Administration Staff Palembang BO</t>
  </si>
  <si>
    <t>Community Development Officer Palembang BO</t>
  </si>
  <si>
    <t>IR Staff - Area Limapuluh AMA Limapuluh</t>
  </si>
  <si>
    <t>IR Staff - Area Lahat AMA Lahat</t>
  </si>
  <si>
    <t>Community Development Staff Environment &amp; Csr</t>
  </si>
  <si>
    <t>GIS Assistant SS BLRS-SS</t>
  </si>
  <si>
    <t>Seed Production BLRS-SSGU</t>
  </si>
  <si>
    <t>Area Sales Promotion Supervisor Bandung Jakarta HO</t>
  </si>
  <si>
    <t>Area Sales Promotion Supervisor Cirebon Jakarta HO</t>
  </si>
  <si>
    <t>Wages &amp; Administration Staff Jakarta HO</t>
  </si>
  <si>
    <t>Internal Audit Manager Jakarta HO</t>
  </si>
  <si>
    <t>Interal Audit Manager Jakarta HO</t>
  </si>
  <si>
    <t>Interal Audit Act Manager Jakarta HO</t>
  </si>
  <si>
    <t>Supervisor Jakarta HO</t>
  </si>
  <si>
    <t>Buyer Staff Samarinda</t>
  </si>
  <si>
    <t>Core Support (PM &amp; MM) Palembang BO</t>
  </si>
  <si>
    <t>Sales Invoicing &amp; Collection Data Samarinda</t>
  </si>
  <si>
    <t>Business Development Officer Jakarta HO</t>
  </si>
  <si>
    <t>Treasury Staff Palembang BO</t>
  </si>
  <si>
    <t>Area Accounting Staff Medan BO</t>
  </si>
  <si>
    <t>IT Quality Admin Staff Medan BO</t>
  </si>
  <si>
    <t>Operation Administration Staff NSTC Medan BO</t>
  </si>
  <si>
    <t>Dokter Medan BO</t>
  </si>
  <si>
    <t>Administration &amp; Budget Staff Medan BO</t>
  </si>
  <si>
    <t>Tax Planning &amp; Admin Staff Palembang BO</t>
  </si>
  <si>
    <t>IT Administration Staff Palembang BO</t>
  </si>
  <si>
    <t>Auditor Palembang BO</t>
  </si>
  <si>
    <t>General Service Staff Palembang BO</t>
  </si>
  <si>
    <t>Procurement Staff Palembang BO</t>
  </si>
  <si>
    <t>General Services Staff Samarinda</t>
  </si>
  <si>
    <t>Recording &amp; Consolidation Staff Jakarta HO</t>
  </si>
  <si>
    <t>Funding &amp; Insurance Staff Jakarta HO</t>
  </si>
  <si>
    <t>Cash Management &amp; Payment Staff Jakarta HO</t>
  </si>
  <si>
    <t>Agronomist Assistant BLRS-NS</t>
  </si>
  <si>
    <t>Assistant Laboratorium (Chemist) Medan BO</t>
  </si>
  <si>
    <t>GIS Assistant NS BLRS-NS</t>
  </si>
  <si>
    <t>Head of Tissue Culture BLRS-NS</t>
  </si>
  <si>
    <t>Crossing Officer BLRS-NS</t>
  </si>
  <si>
    <t>Oil Palm Trial BLRS-SPS-NS</t>
  </si>
  <si>
    <t>GxE Officer Assistant (OP Breeder) BLRS-SPS-NS</t>
  </si>
  <si>
    <t>Plant Breeder OP Assistant BLRS-SPS-NS</t>
  </si>
  <si>
    <t>Informatic Staff BLRS-NS</t>
  </si>
  <si>
    <t>Acting Head Assistant Gunung Malayu</t>
  </si>
  <si>
    <t>Acting Head Assistant Rambong Sialang</t>
  </si>
  <si>
    <t>Assistant Oil Palm Breeder Sumbio-NS</t>
  </si>
  <si>
    <t>Acting Estate Manager Turangie</t>
  </si>
  <si>
    <t>Acting Head Assistant Issuy Makmur</t>
  </si>
  <si>
    <t>Plasma Unit Assistant Marga Sido Region</t>
  </si>
  <si>
    <t>Acting AMA Jawa Sulawesi</t>
  </si>
  <si>
    <t>Plasma Manager Muara Kelingi Muara Kelingi Region</t>
  </si>
  <si>
    <t>Head Assistant Jelau Makmur</t>
  </si>
  <si>
    <t>Estate Development Staff Mentari Kulim</t>
  </si>
  <si>
    <t>Acting Estate Manager Indah Permai</t>
  </si>
  <si>
    <t>Acting Head Assistant Kedang Makmur</t>
  </si>
  <si>
    <t>Head Assistant KME Kedang Makmur</t>
  </si>
  <si>
    <t>Project Manager Mentari Kulim Mentari Kulim</t>
  </si>
  <si>
    <t>Acting Estate Manager Kubu Pakaran</t>
  </si>
  <si>
    <t>Acting Estate Manager Bangun Harjo</t>
  </si>
  <si>
    <t>Acting Estate Manager Gunung Bais</t>
  </si>
  <si>
    <t>Acting Estate Manager Bebah Permata</t>
  </si>
  <si>
    <t>Plasma Unit Assistant Muara Kelingi Region</t>
  </si>
  <si>
    <t>Acting Estate Manager Suka Damai</t>
  </si>
  <si>
    <t>Acting Project Manager Bangun Harjo &amp; Sei Punjung</t>
  </si>
  <si>
    <t>Acting Estate Manager Sei Kepayang</t>
  </si>
  <si>
    <t>Acting AMA Serdang</t>
  </si>
  <si>
    <t>Acting Head Assistant Sei Gemang</t>
  </si>
  <si>
    <t>Acting Estate Manager Kencana Sari</t>
  </si>
  <si>
    <t>Acting Plasma Manager Marga Sido Region</t>
  </si>
  <si>
    <t>Team Improvement (MR/BT/Jade) AMA Muara Rupit</t>
  </si>
  <si>
    <t>Seed Production Officer NS BLRS-SPS-NS</t>
  </si>
  <si>
    <t>Inspection Services Staff AMA Limapuluh</t>
  </si>
  <si>
    <t>Acting Estate Manager Arta Kencana</t>
  </si>
  <si>
    <t>Acting Head Assistant Bukit Hijau</t>
  </si>
  <si>
    <t>Acting Estate Manager Ketapat Bening</t>
  </si>
  <si>
    <t>Shift Coordinator PM Mill Pahu Makmur</t>
  </si>
  <si>
    <t>Shift Coordinator Gunung Bais</t>
  </si>
  <si>
    <t>Shift Engineer Palang Isang</t>
  </si>
  <si>
    <t>Acting Mill Manager Gunung Malayu</t>
  </si>
  <si>
    <t>Acting Mill Manager Turangie</t>
  </si>
  <si>
    <t>Acting Factory Manager Treblasala</t>
  </si>
  <si>
    <t>Maintenance Engineer Sei Lakitan</t>
  </si>
  <si>
    <t>Maintenance Engineer DL M Dolok</t>
  </si>
  <si>
    <t>Acting Mill Manager Terawas Indah</t>
  </si>
  <si>
    <t>Acting Mill Manager Kencana Sari</t>
  </si>
  <si>
    <t>Acting Maintenance Engineer Kencana Sari</t>
  </si>
  <si>
    <t>Acting Shift Coordinator Dolok</t>
  </si>
  <si>
    <t>Shift Engineer Arta Kencana</t>
  </si>
  <si>
    <t>Acting Factory Manager Palang Isang</t>
  </si>
  <si>
    <t>Mill Assistant Trainee Tirta Agung</t>
  </si>
  <si>
    <t>Acting Maintenance Engineer Belani Elok</t>
  </si>
  <si>
    <t>Mill Monitoring Control &amp; Improvement Staff Medan BO</t>
  </si>
  <si>
    <t>Acting Sei Lais Bulking Station Supervisor Palembang BO</t>
  </si>
  <si>
    <t>Factory Head Assistant Kertasarie</t>
  </si>
  <si>
    <t>Acting Estate Manager Palang Isang</t>
  </si>
  <si>
    <t>Acting Estate Manager Balombessie</t>
  </si>
  <si>
    <t>Acting Head Assistant Pasir Luhur</t>
  </si>
  <si>
    <t>Acting Estate Manager Treblasala</t>
  </si>
  <si>
    <t>Acting Head Assistant Treblasala</t>
  </si>
  <si>
    <t>Acting Head Assistant Pungkol</t>
  </si>
  <si>
    <t>Field Assistant Non Teknis Jelau Makmur</t>
  </si>
  <si>
    <t>Acting Estate Manager Dolok</t>
  </si>
  <si>
    <t>Estate Manager  Rambong Sialang</t>
  </si>
  <si>
    <t>Acting Head Assistant Bah Lias</t>
  </si>
  <si>
    <t>Acting Head Assistant Riam Indah</t>
  </si>
  <si>
    <t>Acting Head Assistant Sei Rumbiya</t>
  </si>
  <si>
    <t>Acting Head Assistant Kubu Pakaran</t>
  </si>
  <si>
    <t>Acting Estate Manager Bungara</t>
  </si>
  <si>
    <t>Acting KTU Sei Lakitan</t>
  </si>
  <si>
    <t>Regional Accounting Staff Sei Gemang</t>
  </si>
  <si>
    <t>Staff AMA AMA Kalimantan</t>
  </si>
  <si>
    <t>Traksi Assistant Muara Rupit</t>
  </si>
  <si>
    <t>KTU Rambong Sialang</t>
  </si>
  <si>
    <t>Staff Admin AMA Limapuluh</t>
  </si>
  <si>
    <t>Acting KTU Gunung Bais</t>
  </si>
  <si>
    <t>Traksi Assistant Gunung Malayu</t>
  </si>
  <si>
    <t>Quality Control Supervisor QCTL</t>
  </si>
  <si>
    <t>Field Assistant Non Teknis Pahu Makmur</t>
  </si>
  <si>
    <t>Kasie Kubu Pakaran</t>
  </si>
  <si>
    <t>Field Assistant Indah Permai</t>
  </si>
  <si>
    <t>Estate Manager Issuy Makmur</t>
  </si>
  <si>
    <t>Field Assistant Eka Sari Region</t>
  </si>
  <si>
    <t>Kasie Dwi Makmur Region</t>
  </si>
  <si>
    <t>Staff Pengembangan Lahan TAS Gunung Bais</t>
  </si>
  <si>
    <t>Acting KTU Turangie</t>
  </si>
  <si>
    <t>Traksi Assistant AMA Cengal</t>
  </si>
  <si>
    <t>Kasie Bangun Harjo &amp; Sei Punjung</t>
  </si>
  <si>
    <t>Acting KTU Tirta Agung</t>
  </si>
  <si>
    <t>Kasie Tulung Gelam</t>
  </si>
  <si>
    <t>Acting AMA Muba</t>
  </si>
  <si>
    <t>Admin Staff AMA Muara Rupit</t>
  </si>
  <si>
    <t>Acting KTU Budi Tirta</t>
  </si>
  <si>
    <t>Jade Project Manager Jade Project</t>
  </si>
  <si>
    <t>Office Assistant AMA Bingin Teluk</t>
  </si>
  <si>
    <t>Acting Shift Coordinator Kencana Sari</t>
  </si>
  <si>
    <t>Acting Mill Manager Cengal Factory</t>
  </si>
  <si>
    <t>kasie Cengal Factory</t>
  </si>
  <si>
    <t>Estate Admin Assistant Kertasarie</t>
  </si>
  <si>
    <t>Trainning &amp; TQM Assistant Manager Medan BO</t>
  </si>
  <si>
    <t>Training &amp; Administration Staff Medan BO</t>
  </si>
  <si>
    <t>IR &amp; Recruitment Assistant Medan BO</t>
  </si>
  <si>
    <t>Agronomist BLRS-NS</t>
  </si>
  <si>
    <t>Recording &amp; Consolidation Staff Palembang BO</t>
  </si>
  <si>
    <t>Reporting Supervisor Medan BO</t>
  </si>
  <si>
    <t>Core Support Medan BO</t>
  </si>
  <si>
    <t>Recording &amp; Consolidation Manager Medan BO</t>
  </si>
  <si>
    <t>Tax Planning &amp; Administration Staff Medan BO</t>
  </si>
  <si>
    <t>Cost Management Reporting &amp; Analys Manager Medan BO</t>
  </si>
  <si>
    <t>Cash Management &amp; Payment Supv. Medan Medan BO</t>
  </si>
  <si>
    <t>Budget Manager Medan BO</t>
  </si>
  <si>
    <t>Reporting Business Warehouse Medan BO</t>
  </si>
  <si>
    <t>SAP Core Support Senior Specialist Medan BO</t>
  </si>
  <si>
    <t>Core Support Financial &amp; Controlling Medan BO</t>
  </si>
  <si>
    <t>Xcelcius Specialist Medan BO</t>
  </si>
  <si>
    <t>Sales Admin Staff Medan BO</t>
  </si>
  <si>
    <t>Inv and Collection Staff Medan BO</t>
  </si>
  <si>
    <t>Sales Logistic &amp; Fulfillment Staff Medan BO</t>
  </si>
  <si>
    <t>Team Leader Medan BO</t>
  </si>
  <si>
    <t>Auditor Medan BO</t>
  </si>
  <si>
    <t>Civil Engineer BLRS-NS</t>
  </si>
  <si>
    <t>Environment Management Officer Medan BO</t>
  </si>
  <si>
    <t>Safety Officer Medan BO</t>
  </si>
  <si>
    <t>Corporate Communication Staff Medan BO</t>
  </si>
  <si>
    <t>Procurement Manager NKRO Medan BO</t>
  </si>
  <si>
    <t>Training &amp; Administration Staff Palembang BO</t>
  </si>
  <si>
    <t>IR Area Coordinator SS Palembang BO</t>
  </si>
  <si>
    <t>Regional Accounting South Sumatra AMA Muara Rupit</t>
  </si>
  <si>
    <t>Cash Management &amp; Payment Supervisor Palembang BO</t>
  </si>
  <si>
    <t>Plasma Manager Palembang BO</t>
  </si>
  <si>
    <t>Plasma Finance &amp; Adm. Staff Palembang BO</t>
  </si>
  <si>
    <t>Plasma Finance &amp; Administration Staff Palembang BO</t>
  </si>
  <si>
    <t>Logistik Manager Palembang BO</t>
  </si>
  <si>
    <t>Sales Fulifflment Staff Palembang BO</t>
  </si>
  <si>
    <t>Team Verifikasi Belani Elok</t>
  </si>
  <si>
    <t>Transport &amp; Machinery Assistant Supervisor SSK Palembang BO</t>
  </si>
  <si>
    <t>Estates Services Administration Staff Palembang BO</t>
  </si>
  <si>
    <t>Environment Officer Palembang BO</t>
  </si>
  <si>
    <t>First Clerk AMA Lahat</t>
  </si>
  <si>
    <t>Acting Procurement Coordinator Palembang BO</t>
  </si>
  <si>
    <t>Technical Staff Palembang BO</t>
  </si>
  <si>
    <t>Office Management Staff Samarinda</t>
  </si>
  <si>
    <t>Administration Assistant (Procurement Department) Jakarta HO</t>
  </si>
  <si>
    <t>Environment Staff AMA Kalimantan</t>
  </si>
  <si>
    <t>Fulfillment Staff Samarinda</t>
  </si>
  <si>
    <t>IR Staff - Area Serdang AMA Serdang</t>
  </si>
  <si>
    <t>Transport Machinery Assistant Medan BO</t>
  </si>
  <si>
    <t>Traksi Assistant Trainee Pungkol</t>
  </si>
  <si>
    <t>Civil Engineer (Fungsi Designed &amp; Spv) Palembang BO</t>
  </si>
  <si>
    <t>Acting VP - A SS Palembang BO</t>
  </si>
  <si>
    <t>Senior Breeder BLRS-NS</t>
  </si>
  <si>
    <t>Geographic Information Systems (GIS) Officer BLRS-SS</t>
  </si>
  <si>
    <t>Administration Staff BLRS-NS</t>
  </si>
  <si>
    <t>Seed Production Coordinator BLRS-SPS-NS</t>
  </si>
  <si>
    <t>Seed Sales Officer BLRS-Sales</t>
  </si>
  <si>
    <t>Seed Production Officer South Sumatra</t>
  </si>
  <si>
    <t>Acting HR Unit Jasulkal Jakarta HO</t>
  </si>
  <si>
    <t>HR Services Manager Medan BO</t>
  </si>
  <si>
    <t>HR Service Admin Supervisor Medan BO</t>
  </si>
  <si>
    <t>Core Support SAP Jakarta HO</t>
  </si>
  <si>
    <t>Recruitment Officer Jakarta HO</t>
  </si>
  <si>
    <t>HR Block Staff Jakarta HO</t>
  </si>
  <si>
    <t>Recording &amp; Consolidation Supervisor Jakarta HO</t>
  </si>
  <si>
    <t>Cost Management Reporting &amp; Analys Staff Jakarta HO</t>
  </si>
  <si>
    <t>Cash Management &amp; Payment Manager Jakarta HO</t>
  </si>
  <si>
    <t>Budget Staff Jakarta HO</t>
  </si>
  <si>
    <t>Senior System Engineer Jakarta HO</t>
  </si>
  <si>
    <t>IT  Staff Jakarta HO</t>
  </si>
  <si>
    <t>Internal Audit Staff Jakarta HO</t>
  </si>
  <si>
    <t>Corporate Secretary &amp; Legal Admin Staff Jakarta HO</t>
  </si>
  <si>
    <t>Head of General Services Jakarta HO</t>
  </si>
  <si>
    <t>Major Engineering Project Manager Pahu Makmur</t>
  </si>
  <si>
    <t>Procure to Pay Stream Leader Jakarta HO</t>
  </si>
  <si>
    <t>Procurement Manager Palembang BO</t>
  </si>
  <si>
    <t>Administration Assistant (Procurement) Jakarta HO</t>
  </si>
  <si>
    <t>Regional Civil Engineer Jakarta HO</t>
  </si>
  <si>
    <t>Estate Administration SSKR Manager Jakarta HO</t>
  </si>
  <si>
    <t>Operation Administration Staff JKS Jakarta HO</t>
  </si>
  <si>
    <t>Processing Adminstration Jakarta HO</t>
  </si>
  <si>
    <t>GIS Staff Sumbio SPS-NS</t>
  </si>
  <si>
    <t>Senior Staff OAD Jasul &amp; GS Supervisor Makassar</t>
  </si>
  <si>
    <t>VPA</t>
  </si>
  <si>
    <t>VPP</t>
  </si>
  <si>
    <t>Employee Group</t>
  </si>
  <si>
    <t>Senior Manager</t>
  </si>
  <si>
    <t>Manager</t>
  </si>
  <si>
    <t>Senior Staff</t>
  </si>
  <si>
    <t>Coordinator AME D</t>
  </si>
  <si>
    <t>Administration Ass. IA &amp; Risk Management Dept. Jakarta HO</t>
  </si>
  <si>
    <t>Acting Area Manager Engineering C</t>
  </si>
  <si>
    <t>Acting AMA Limapuluh</t>
  </si>
  <si>
    <t>Shift Coordinator Issuy Makmur</t>
  </si>
  <si>
    <t>Maintenance Engineer Issuy Makmur</t>
  </si>
  <si>
    <t>Shift Engineer Issuy Makmur</t>
  </si>
  <si>
    <t>Estate Manager Sei Kepayang (Grade 5)</t>
  </si>
  <si>
    <t>Candidates Transfer</t>
  </si>
  <si>
    <t>Shift Coordinator Begerpang</t>
  </si>
  <si>
    <t>22.23</t>
  </si>
  <si>
    <t>22.19</t>
  </si>
  <si>
    <t>22.22</t>
  </si>
  <si>
    <t>22.20</t>
  </si>
  <si>
    <t>22.21</t>
  </si>
  <si>
    <t>22.28</t>
  </si>
  <si>
    <t>22.26</t>
  </si>
  <si>
    <t>22.27</t>
  </si>
  <si>
    <t>22.25</t>
  </si>
  <si>
    <t>22.24</t>
  </si>
  <si>
    <t>Factory Head Kertasarie</t>
  </si>
  <si>
    <t>G (Kandidat Pengganti F)</t>
  </si>
  <si>
    <t>H (Kandidat Pengganti G)</t>
  </si>
  <si>
    <t>I (Kandidat Pengganti H)</t>
  </si>
  <si>
    <t>J (Kandidat Pengganti I)</t>
  </si>
  <si>
    <t>Area Sales &amp; Promotion Supervisor Jatim 2 Bussines Development</t>
  </si>
  <si>
    <t>Assistant Presiden Director &amp; Business Dev. Project Coord. Jakarta HO</t>
  </si>
  <si>
    <t>22.29</t>
  </si>
  <si>
    <t>22.30</t>
  </si>
  <si>
    <t>AME - A</t>
  </si>
  <si>
    <t>AME - E</t>
  </si>
  <si>
    <t>AME - B</t>
  </si>
  <si>
    <t>AME - D</t>
  </si>
  <si>
    <t>AME - C</t>
  </si>
  <si>
    <t>AME - F</t>
  </si>
  <si>
    <t>AMA Serdang (Grade 6)</t>
  </si>
  <si>
    <t>AMA Kaltim (Grade 7)</t>
  </si>
  <si>
    <t>AMA Bingin Teluk (Grade 7)</t>
  </si>
  <si>
    <t>AMA Muba (Grade 7)</t>
  </si>
  <si>
    <t>AMA Muara Rupit (Grade 7)</t>
  </si>
  <si>
    <t>AMA Cengal (Grade 6)</t>
  </si>
  <si>
    <t>Team Improvement AMA Muara Rupit (Grade 3)</t>
  </si>
  <si>
    <t>22.31</t>
  </si>
  <si>
    <t>22.32</t>
  </si>
  <si>
    <t>22.33</t>
  </si>
  <si>
    <t>22.34</t>
  </si>
  <si>
    <t>Field Assistant Pering Permai</t>
  </si>
  <si>
    <t>Pemitra Dwi Makmur</t>
  </si>
  <si>
    <t>Pemitra Ekasari</t>
  </si>
  <si>
    <t>22.35</t>
  </si>
  <si>
    <t>22.36</t>
  </si>
  <si>
    <t>22.37</t>
  </si>
  <si>
    <t>22.38</t>
  </si>
  <si>
    <t>22.39</t>
  </si>
  <si>
    <t>22.40</t>
  </si>
  <si>
    <t>22.41</t>
  </si>
  <si>
    <t>22.42</t>
  </si>
  <si>
    <t>22.43</t>
  </si>
  <si>
    <t>22.44</t>
  </si>
  <si>
    <t>22.45</t>
  </si>
  <si>
    <t>22.46</t>
  </si>
  <si>
    <t>22.47</t>
  </si>
  <si>
    <t>22.48</t>
  </si>
  <si>
    <t>22.49</t>
  </si>
  <si>
    <t>22.50</t>
  </si>
  <si>
    <t>22.51</t>
  </si>
  <si>
    <t>Est/Mill Class</t>
  </si>
  <si>
    <t>AMA Kalimantan</t>
  </si>
  <si>
    <t>Vice President Agronomy</t>
  </si>
  <si>
    <t>AM Plasma</t>
  </si>
  <si>
    <t>Jumlah Kandidat</t>
  </si>
  <si>
    <t>Boxi Iwan Wijaya</t>
  </si>
  <si>
    <t>Input Data</t>
  </si>
  <si>
    <t>Find Incumbent/Candidate (Based on Selection Cell)</t>
  </si>
  <si>
    <t>Paste As Value
(Ctrl + Shft + V)</t>
  </si>
  <si>
    <t>Nama</t>
  </si>
  <si>
    <t>Yenni Marlina</t>
  </si>
  <si>
    <t>Grade
(Contract)</t>
  </si>
  <si>
    <t>Est/Mill
Class</t>
  </si>
  <si>
    <t>Last
Transfer</t>
  </si>
  <si>
    <t>Job
Level</t>
  </si>
  <si>
    <t>Nama:</t>
  </si>
  <si>
    <t>IIIIII</t>
  </si>
  <si>
    <t>IIIIIIIIIIIIIIIIIIIIIIIIIIIIIIII</t>
  </si>
  <si>
    <t>Count</t>
  </si>
  <si>
    <t>Selisih Grade</t>
  </si>
  <si>
    <t>Contract Extend</t>
  </si>
  <si>
    <t>Supriyanto</t>
  </si>
  <si>
    <t>Abdus Samad</t>
  </si>
  <si>
    <t>Field AssistantSei Merah</t>
  </si>
  <si>
    <t xml:space="preserve">Fakhrid Zuhry </t>
  </si>
  <si>
    <t>22.52</t>
  </si>
  <si>
    <t>Turangie E</t>
  </si>
  <si>
    <t>Estate Manager Turangie (Grade 4)</t>
  </si>
  <si>
    <t>Tidak Terdata</t>
  </si>
  <si>
    <t>Estate Manager Sei Gemang (Grade 5)</t>
  </si>
  <si>
    <t>Estate Manager Rambong Sialang (Grade 5)</t>
  </si>
  <si>
    <t>Head Assistant Begerpang (Grade 3)</t>
  </si>
  <si>
    <t>Head Assistant Bukit Hijau (Grade 3)</t>
  </si>
  <si>
    <t>Team Improvement AMA Kalimantan (Grade 2)</t>
  </si>
  <si>
    <t>JOHNNY PONTO</t>
  </si>
  <si>
    <t>MHD IDRUS NASUTION</t>
  </si>
  <si>
    <t>M. Hanafi Sinaga</t>
  </si>
  <si>
    <t>Muhammad Caturiansyah</t>
  </si>
  <si>
    <t>Gentur Biwahyudi</t>
  </si>
  <si>
    <t>SAMSIDIN</t>
  </si>
  <si>
    <t>Muhammad Riyan Ananda Pohan</t>
  </si>
  <si>
    <t>Zulkifli Caniago</t>
  </si>
  <si>
    <t>Ruslan Tika</t>
  </si>
  <si>
    <t>Agus Hariadi</t>
  </si>
  <si>
    <t>Head of Human Resources</t>
  </si>
  <si>
    <t>Regional Accounting East Kalimantan</t>
  </si>
  <si>
    <t>HR Manager</t>
  </si>
  <si>
    <t>Industrial Relation Manager (NS/SS/JSK)</t>
  </si>
  <si>
    <t>Executive Committee</t>
  </si>
  <si>
    <t>Chief Operational Officer SS</t>
  </si>
  <si>
    <t>General Services Staff Jakarta Office</t>
  </si>
  <si>
    <t>Accounting Manager</t>
  </si>
  <si>
    <t>Internal Auditor Medan Office</t>
  </si>
  <si>
    <t>Head of Procurement</t>
  </si>
  <si>
    <t>Sales Administration Mana</t>
  </si>
  <si>
    <t>Plasma Finance Administra</t>
  </si>
  <si>
    <t>AMA Jawa Sulawesi</t>
  </si>
  <si>
    <t>Estate Manager TME</t>
  </si>
  <si>
    <t>Procurement Manager Palembang Office</t>
  </si>
  <si>
    <t>Internal Audit Manager Medan Office</t>
  </si>
  <si>
    <t>HR Staff</t>
  </si>
  <si>
    <t>Financial Control Manager</t>
  </si>
  <si>
    <t>Accounting  Supervisor</t>
  </si>
  <si>
    <t>Office Accounting Supervisor Medan</t>
  </si>
  <si>
    <t>Estate Manager PIE</t>
  </si>
  <si>
    <t>Maintenance Engineer TI Mill</t>
  </si>
  <si>
    <t>Research Supervisor</t>
  </si>
  <si>
    <t>Biotechnology Coor &amp; Mgt Representative</t>
  </si>
  <si>
    <t>Research Manager</t>
  </si>
  <si>
    <t>Estate Manager BSE</t>
  </si>
  <si>
    <t>Estate Manager TSE</t>
  </si>
  <si>
    <t>Estate Manager KME</t>
  </si>
  <si>
    <t>Estate Manager PME</t>
  </si>
  <si>
    <t>Estate Manager SLE</t>
  </si>
  <si>
    <t>Vice President Agronomy SS</t>
  </si>
  <si>
    <t>Head of Operation Administration</t>
  </si>
  <si>
    <t>Procuremen Assistant Manager Jakarta</t>
  </si>
  <si>
    <t>Treasury Manager    </t>
  </si>
  <si>
    <t>Compensation Manager</t>
  </si>
  <si>
    <t>Compensation &amp; Benefit Manager</t>
  </si>
  <si>
    <t>Secretary</t>
  </si>
  <si>
    <t>Cash Management &amp; Payment</t>
  </si>
  <si>
    <t>Procurement Manager Medan Office</t>
  </si>
  <si>
    <t>Head of Engineering Services</t>
  </si>
  <si>
    <t>Plasma Finance &amp; Administ</t>
  </si>
  <si>
    <t>Chief Executive Officer</t>
  </si>
  <si>
    <t>HR, GSHS, ECSR, and Legal Director</t>
  </si>
  <si>
    <t>Business Process &amp; System</t>
  </si>
  <si>
    <t>Area Sales &amp; Promotion Unit Manager I</t>
  </si>
  <si>
    <t>Business Development Mana</t>
  </si>
  <si>
    <t>IT Manager</t>
  </si>
  <si>
    <t>Internal Audit Manager Jakarta Office</t>
  </si>
  <si>
    <t>Interal Audit Manager Jakarta Office</t>
  </si>
  <si>
    <t>Area Sales &amp; Promotion Unit Manager II</t>
  </si>
  <si>
    <t>Treasury Director</t>
  </si>
  <si>
    <t>Accounting &amp; Tax Manager</t>
  </si>
  <si>
    <t>Accounting &amp; Tax Coordinator</t>
  </si>
  <si>
    <t>Internal Auditor Jakarta Office</t>
  </si>
  <si>
    <t>Buyer Staff (SIMP)</t>
  </si>
  <si>
    <t>Treasury Supervisor</t>
  </si>
  <si>
    <t>Business Development Offi</t>
  </si>
  <si>
    <t>Tax Planning &amp; Administra</t>
  </si>
  <si>
    <t>Accounting  Staff</t>
  </si>
  <si>
    <t>Estate Administration SS Asst. Manager</t>
  </si>
  <si>
    <t>Employee Services Corporate Staff</t>
  </si>
  <si>
    <t>Business Development Staf</t>
  </si>
  <si>
    <t>Operation Administration Staff EK</t>
  </si>
  <si>
    <t>KTU KSE</t>
  </si>
  <si>
    <t>Internal Auditor Palembang Office</t>
  </si>
  <si>
    <t>General Services Staff Palembang Office</t>
  </si>
  <si>
    <t>Company Doctor</t>
  </si>
  <si>
    <t>Sales Administration Staf</t>
  </si>
  <si>
    <t>Fulfillment &amp; Logistic Staff Palembang</t>
  </si>
  <si>
    <t>Sales Settlement Staff Palembang</t>
  </si>
  <si>
    <t>Project &amp; Engineering Sta</t>
  </si>
  <si>
    <t>Community Development Off</t>
  </si>
  <si>
    <t>Internal Transport Superv</t>
  </si>
  <si>
    <t>Safety &amp; Health Staff</t>
  </si>
  <si>
    <t>Training &amp; TQM Officer</t>
  </si>
  <si>
    <t>Research Staff</t>
  </si>
  <si>
    <t>Field Assistant Division.5</t>
  </si>
  <si>
    <t>Field Assistant BHE TEMPORARY</t>
  </si>
  <si>
    <t>Pemitra PMS</t>
  </si>
  <si>
    <t>Project &amp; Engineering Man</t>
  </si>
  <si>
    <t>Head Assistant PKE</t>
  </si>
  <si>
    <t>Kasie AKR</t>
  </si>
  <si>
    <t>Pemitra PAK</t>
  </si>
  <si>
    <t>Staff Pembebasan Lahan PPE</t>
  </si>
  <si>
    <t>Field Assistant Division.6</t>
  </si>
  <si>
    <t>Field Assistant Division.3</t>
  </si>
  <si>
    <t>Field Assistant Division.1</t>
  </si>
  <si>
    <t>Site Civil Engineer Bingin Teluk</t>
  </si>
  <si>
    <t>Head Assistant SLE</t>
  </si>
  <si>
    <t>Kasie Plasma Kaltim</t>
  </si>
  <si>
    <t>Head Assistant BPE</t>
  </si>
  <si>
    <t>Head Assistant PME</t>
  </si>
  <si>
    <t>Pemitra PMK</t>
  </si>
  <si>
    <t>Pemitra PES</t>
  </si>
  <si>
    <t>Pemitra PAB</t>
  </si>
  <si>
    <t>Field Assistant Division.2</t>
  </si>
  <si>
    <t>Kasie TA Mill</t>
  </si>
  <si>
    <t>Field Assistant Division.4</t>
  </si>
  <si>
    <t>Head Assistant Pering Permai</t>
  </si>
  <si>
    <t>Kasie SGE</t>
  </si>
  <si>
    <t>Maintenance Engineer KCPOM</t>
  </si>
  <si>
    <t>Shift Coordinator SL Mill</t>
  </si>
  <si>
    <t>Maintenance Engineer DL Mill</t>
  </si>
  <si>
    <t>Maintenance Engineer PI Factory</t>
  </si>
  <si>
    <t>Shift Engineer TA Mill</t>
  </si>
  <si>
    <t>Clerk</t>
  </si>
  <si>
    <t>Branch Office Supervisor</t>
  </si>
  <si>
    <t>General Services Staff Medan Office</t>
  </si>
  <si>
    <t>Wages &amp; Administration  (SS)</t>
  </si>
  <si>
    <t>HR Unit Sumsel</t>
  </si>
  <si>
    <t>Wages &amp; Administration (NS)/Secr. HR Dir</t>
  </si>
  <si>
    <t>Industrial Relation  &amp; Recruitment Unit</t>
  </si>
  <si>
    <t>Koordinator Traksi</t>
  </si>
  <si>
    <t>Estate Manager Suka Damar Temp.</t>
  </si>
  <si>
    <t>Head Assistant TSE</t>
  </si>
  <si>
    <t>Head Assistant SGE</t>
  </si>
  <si>
    <t>Kasie MKE</t>
  </si>
  <si>
    <t>Pemitra PES TEMP</t>
  </si>
  <si>
    <t>Kasie GMPOM</t>
  </si>
  <si>
    <t>Transport Machinery Assistant SRE</t>
  </si>
  <si>
    <t>Head Assistant TAE</t>
  </si>
  <si>
    <t>Plasma Unit Assistant TAE</t>
  </si>
  <si>
    <t>KTU PME</t>
  </si>
  <si>
    <t>KTU Gunung Malayu</t>
  </si>
  <si>
    <t>Head Assistant PIE</t>
  </si>
  <si>
    <t>Maintenance Engineer IMPOM</t>
  </si>
  <si>
    <t>Cash Management &amp; Disbursement Spv.</t>
  </si>
  <si>
    <t>Head Assistant GBE</t>
  </si>
  <si>
    <t>Health Staff</t>
  </si>
  <si>
    <t>Sales Settlement Staff Medan</t>
  </si>
  <si>
    <t>Fulfillment &amp; Logistic Staff Medan</t>
  </si>
  <si>
    <t>Mill Manager Gunung Bais</t>
  </si>
  <si>
    <t>Maintenance Engineer TR Mill</t>
  </si>
  <si>
    <t>Maintenance Engineer GMPOM</t>
  </si>
  <si>
    <t>Maintenance Engineer PM Mill</t>
  </si>
  <si>
    <t>Agronomic &amp; Soil Surveyor</t>
  </si>
  <si>
    <t>Assistant Seed Production NS</t>
  </si>
  <si>
    <t>Koord Op Admin Staff KSE PLE &amp; Spv Block</t>
  </si>
  <si>
    <t>Analytical Lab Staff</t>
  </si>
  <si>
    <t>Tissue Culture Assistant</t>
  </si>
  <si>
    <t>Industrial Relation Area Serdang</t>
  </si>
  <si>
    <t>Block Analyst Coordinator Palembang</t>
  </si>
  <si>
    <t>Field Assistant PIE Non Teknis</t>
  </si>
  <si>
    <t>Kasie CCRF</t>
  </si>
  <si>
    <t>Kasie MSR</t>
  </si>
  <si>
    <t>Head Assistant PLE</t>
  </si>
  <si>
    <t>Shift Engineer Isuy Makmur POM</t>
  </si>
  <si>
    <t>Shift Coordinator DL Mill</t>
  </si>
  <si>
    <t>Shift Engineer KS Factory</t>
  </si>
  <si>
    <t>Estate Manager KSE</t>
  </si>
  <si>
    <t>Field Assistant Division.7</t>
  </si>
  <si>
    <t>Head Assistant RIE</t>
  </si>
  <si>
    <t>Head Assistant TME</t>
  </si>
  <si>
    <t>Maintenance Engineer TA Mill</t>
  </si>
  <si>
    <t>Maintenance Engineer BG Mill</t>
  </si>
  <si>
    <t>Kasie IM Mill</t>
  </si>
  <si>
    <t>Estate Manager JME</t>
  </si>
  <si>
    <t>Maintenance Engineer BE Mill</t>
  </si>
  <si>
    <t>Site Civil Engineer Lima Puluh</t>
  </si>
  <si>
    <t>Agronomist South Sumatera</t>
  </si>
  <si>
    <t>GIS Assistant Kalimantan</t>
  </si>
  <si>
    <t>Shift Engineer TR Mill</t>
  </si>
  <si>
    <t>Bulking Station Superviso</t>
  </si>
  <si>
    <t>Environment Staff area 1 &amp; 2</t>
  </si>
  <si>
    <t>Field Assistant PPE</t>
  </si>
  <si>
    <t>Kasie SBE</t>
  </si>
  <si>
    <t>Logistic &amp; Admin Sales Staff</t>
  </si>
  <si>
    <t>Kasie Kertasarie Tea Factory</t>
  </si>
  <si>
    <t>Kasie SL Mill</t>
  </si>
  <si>
    <t>KTU TGE</t>
  </si>
  <si>
    <t>KTU Dolok</t>
  </si>
  <si>
    <t>KTU PIE</t>
  </si>
  <si>
    <t>Industrial Relation Area Kaltim</t>
  </si>
  <si>
    <t>KTU GBE</t>
  </si>
  <si>
    <t>KTU TSE</t>
  </si>
  <si>
    <t>Field Assistant Division.01</t>
  </si>
  <si>
    <t>IR &amp; Recruitment Staff Jawa Sulawesi</t>
  </si>
  <si>
    <t>Kasie TME</t>
  </si>
  <si>
    <t>Kasie KME</t>
  </si>
  <si>
    <t>Industrial Relation Area Lahat</t>
  </si>
  <si>
    <t>Shift Engineer PI Factory</t>
  </si>
  <si>
    <t>Business Development Cler</t>
  </si>
  <si>
    <t>Sales Clerk</t>
  </si>
  <si>
    <t>Area Sales &amp; Promotion Supervisor JKTBDG</t>
  </si>
  <si>
    <t>Phatology Staff</t>
  </si>
  <si>
    <t>Plasma Unit Assistant Deraya</t>
  </si>
  <si>
    <t>Genomic Assistat</t>
  </si>
  <si>
    <t>Assistant Seed Production Kalimantan</t>
  </si>
  <si>
    <t>IMF Coordinator Riam Indah</t>
  </si>
  <si>
    <t>Transport Machinery Assistant PIE</t>
  </si>
  <si>
    <t>Transport Machinery Assistant BAE</t>
  </si>
  <si>
    <t>Field Assistant Division.02</t>
  </si>
  <si>
    <t>Industrial Relation Area Muara Rupit</t>
  </si>
  <si>
    <t>Seed Production Staff</t>
  </si>
  <si>
    <t>Transport Machinery Assistant BBE</t>
  </si>
  <si>
    <t>Transport Machinery Assistant SGE</t>
  </si>
  <si>
    <t>Kasie BSE</t>
  </si>
  <si>
    <t>Field Assistant TEMP</t>
  </si>
  <si>
    <t>Kasie IME</t>
  </si>
  <si>
    <t>Community Development Officer EK</t>
  </si>
  <si>
    <t>Civil Engineer Staff</t>
  </si>
  <si>
    <t>Seed Phsyology &amp; Cytology</t>
  </si>
  <si>
    <t>Kasie TR Mill</t>
  </si>
  <si>
    <t>Shift Coordinator KCPOM</t>
  </si>
  <si>
    <t>Shift Coordinator TR Mill</t>
  </si>
  <si>
    <t>Shift Coordinator Isuy Makmur POM</t>
  </si>
  <si>
    <t>KTU TAE</t>
  </si>
  <si>
    <t>Kasie KCE</t>
  </si>
  <si>
    <t>Field Assistant MKE TEMPORARY</t>
  </si>
  <si>
    <t>Pemitra PDM</t>
  </si>
  <si>
    <t>Government Relation Staff Medan Office</t>
  </si>
  <si>
    <t>Soil Survey Staff</t>
  </si>
  <si>
    <t>KTU AKE</t>
  </si>
  <si>
    <t>External Relation Supervi</t>
  </si>
  <si>
    <t>Quality Control Superviso</t>
  </si>
  <si>
    <t>Field Assistant Division.8</t>
  </si>
  <si>
    <t>Shift Engineer BG Mill</t>
  </si>
  <si>
    <t>Shift Engineer SRCRF</t>
  </si>
  <si>
    <t>Shift Coordinator BE Mill</t>
  </si>
  <si>
    <t>Shift Engineer DL Mill</t>
  </si>
  <si>
    <t>Field Assistant KLE</t>
  </si>
  <si>
    <t>Transport Machinery Assistant AKE</t>
  </si>
  <si>
    <t>Transport Machinery Assistant BEE</t>
  </si>
  <si>
    <t>Security Staff</t>
  </si>
  <si>
    <t>Security Staff JSK</t>
  </si>
  <si>
    <t>Security</t>
  </si>
  <si>
    <t>Koord. Wilayah Security SS</t>
  </si>
  <si>
    <t>Transport Machinery Assistant DLE</t>
  </si>
  <si>
    <t>Pathologist</t>
  </si>
  <si>
    <t>Community Development Officer Muara Rupi</t>
  </si>
  <si>
    <t>Community Development Officer Muba</t>
  </si>
  <si>
    <t>Community Development Officer Bingin Tel</t>
  </si>
  <si>
    <t>Industrial Relation Area Limapuluh</t>
  </si>
  <si>
    <t>Area Sales &amp; Promotion Spv JaTim 2</t>
  </si>
  <si>
    <t>Area Sales &amp; Promotion Supervisor BDG</t>
  </si>
  <si>
    <t>Transport Machinery Assistant KBE</t>
  </si>
  <si>
    <t>Field Assistant (TEMP)</t>
  </si>
  <si>
    <t>Pemitra PPJ</t>
  </si>
  <si>
    <t>Kasie RIE</t>
  </si>
  <si>
    <t>Industrial Relation Area Bingin Teluk</t>
  </si>
  <si>
    <t>Kasie ESR</t>
  </si>
  <si>
    <t>Legal Administration Staff Lahat</t>
  </si>
  <si>
    <t>Area Sales &amp; Promotion Supervisor SMR</t>
  </si>
  <si>
    <t>Kasie TI Mill</t>
  </si>
  <si>
    <t>Field Assistan TEMP</t>
  </si>
  <si>
    <t>Shift Engineer GMPOM</t>
  </si>
  <si>
    <t>Area Sales &amp; Promotion Supervisor PWK</t>
  </si>
  <si>
    <t>Transport Machinery Assistant SME</t>
  </si>
  <si>
    <t>Transport Machinery Assistant SLE</t>
  </si>
  <si>
    <t>Transport Machinery Assistant BHE</t>
  </si>
  <si>
    <t>Transport Machinery Assistant BTE</t>
  </si>
  <si>
    <t>Transport Machinery Assistant BLE</t>
  </si>
  <si>
    <t>Area Sales &amp; Promotion Spv JaTim 1</t>
  </si>
  <si>
    <t>Area Sales &amp; Promotion Supervisor CIR</t>
  </si>
  <si>
    <t>Checkroll &amp; HR Block System</t>
  </si>
  <si>
    <t>Interal Audit Act Manager Jakarta Office</t>
  </si>
  <si>
    <t>(Acting) Buyer Staff</t>
  </si>
  <si>
    <t>Shift Engineer KCPOM</t>
  </si>
  <si>
    <t>Kasie IMF TAE</t>
  </si>
  <si>
    <t>Kasie IMF BLE</t>
  </si>
  <si>
    <t>Kasie IMF PME</t>
  </si>
  <si>
    <t>Kasie GB Mill</t>
  </si>
  <si>
    <t>Kasie BE Mill</t>
  </si>
  <si>
    <t>Transport Machinery Assistant SDE</t>
  </si>
  <si>
    <t>Senior Shift Engineer GMPOM</t>
  </si>
  <si>
    <t>Kasie IMF RIE</t>
  </si>
  <si>
    <t>Transport Machinery Assistant PRE</t>
  </si>
  <si>
    <t>Transport Machinery Assistant TSE</t>
  </si>
  <si>
    <t>Field Assistant Temp</t>
  </si>
  <si>
    <t>Koordinator Lapangan Security TEMP</t>
  </si>
  <si>
    <t>Transport Machinary Assistant GME</t>
  </si>
  <si>
    <t>Kasie PI Factory</t>
  </si>
  <si>
    <t>Kasie TB Factory</t>
  </si>
  <si>
    <t>Kasie DL Mill</t>
  </si>
  <si>
    <t>Kasie KCPOM</t>
  </si>
  <si>
    <t>Transport Machinery Assistant TRE</t>
  </si>
  <si>
    <t>Security Staff NS</t>
  </si>
  <si>
    <t>Kasie PKE</t>
  </si>
  <si>
    <t>Transport Machinery Assistant RIE</t>
  </si>
  <si>
    <t>Assistant Traksi Trainee</t>
  </si>
  <si>
    <t>Transport Machinery Assistant KCE</t>
  </si>
  <si>
    <t>Risk Management</t>
  </si>
  <si>
    <t>People Development Assistant Manager</t>
  </si>
  <si>
    <t>Area Sales &amp; Promotion Supervisor JaTim</t>
  </si>
  <si>
    <t>Kasie PM Mill</t>
  </si>
  <si>
    <t>Entomologist</t>
  </si>
  <si>
    <t>Security Staff SS</t>
  </si>
  <si>
    <t>Network Communication Engineer</t>
  </si>
  <si>
    <t>Shift Engineer PM Mill</t>
  </si>
  <si>
    <t>Bungara E</t>
  </si>
  <si>
    <t>Begerpang E</t>
  </si>
  <si>
    <t>Dolok E</t>
  </si>
  <si>
    <t>Gunung Malayu E</t>
  </si>
  <si>
    <t>Sei Rumbiya E</t>
  </si>
  <si>
    <t>Belani Elok M</t>
  </si>
  <si>
    <t>Sei Lakitan M</t>
  </si>
  <si>
    <t>AreaAgro JawaSlawesi</t>
  </si>
  <si>
    <t>Palang Isang E</t>
  </si>
  <si>
    <t>LSIP - Palangisang Estate</t>
  </si>
  <si>
    <t>Pulo Rambong E</t>
  </si>
  <si>
    <t>Treblasala E</t>
  </si>
  <si>
    <t>Pahu Makmur E</t>
  </si>
  <si>
    <t>Jelau Makmur E</t>
  </si>
  <si>
    <t>Kencana Sari M</t>
  </si>
  <si>
    <t>Suka Damai E</t>
  </si>
  <si>
    <t>Sei Rumbiya F</t>
  </si>
  <si>
    <t>Kencana Sari E</t>
  </si>
  <si>
    <t>PKWT</t>
  </si>
  <si>
    <t>LSIP - Rep Office Medan</t>
  </si>
  <si>
    <t>Rambong Sialang T</t>
  </si>
  <si>
    <t>LSIP - Rep Office Palembang</t>
  </si>
  <si>
    <t>LSIP - Head Office Jakarta</t>
  </si>
  <si>
    <t>Belani Elok E</t>
  </si>
  <si>
    <t>Kertasarie E</t>
  </si>
  <si>
    <t>Sei Lakitan E</t>
  </si>
  <si>
    <t>Ketapat Bening E</t>
  </si>
  <si>
    <t>Budi Tirta E</t>
  </si>
  <si>
    <t>Tulung Gelam E</t>
  </si>
  <si>
    <t>Riam Indah E</t>
  </si>
  <si>
    <t>Gunung Bais E</t>
  </si>
  <si>
    <t>LSIP - Rep Office Surabaya</t>
  </si>
  <si>
    <t>AMA Bingin Teluk O</t>
  </si>
  <si>
    <t>Cengal CRF</t>
  </si>
  <si>
    <t>BLRS-SPS-NS</t>
  </si>
  <si>
    <t>LSIP - SumBio - NS</t>
  </si>
  <si>
    <t>Enterprise Risk Mgmt</t>
  </si>
  <si>
    <t>AMA Cengal O</t>
  </si>
  <si>
    <t>AMA Kalimantan O</t>
  </si>
  <si>
    <t>Pungkol E</t>
  </si>
  <si>
    <t>AMA Lahat O</t>
  </si>
  <si>
    <t>LSIP - Rep Office Samarinda</t>
  </si>
  <si>
    <t>Financial Control</t>
  </si>
  <si>
    <t>Bah Lias E</t>
  </si>
  <si>
    <t>LSIP - IMF Limapuluh</t>
  </si>
  <si>
    <t>AMA Lima Puluh O</t>
  </si>
  <si>
    <t>LSIP - IMF Muara Rupit</t>
  </si>
  <si>
    <t>AMA Muara Rupit O</t>
  </si>
  <si>
    <t>Tirta Agung E</t>
  </si>
  <si>
    <t>LSIP - IMF MUBA Bengkel &amp; Sewa</t>
  </si>
  <si>
    <t>AMA Muba O</t>
  </si>
  <si>
    <t>AMA Serdang O</t>
  </si>
  <si>
    <t>Bukit Hijau E</t>
  </si>
  <si>
    <t>LSIP - SumBio - SS</t>
  </si>
  <si>
    <t>Turangie M</t>
  </si>
  <si>
    <t>Begerpang M</t>
  </si>
  <si>
    <t>Dolok M</t>
  </si>
  <si>
    <t>Gunung Bais M</t>
  </si>
  <si>
    <t>Rambong Sialang E</t>
  </si>
  <si>
    <t>Si Bulan E</t>
  </si>
  <si>
    <t>Bah Bulian E</t>
  </si>
  <si>
    <t>Kertasarie F</t>
  </si>
  <si>
    <t>Isuy Makmur E</t>
  </si>
  <si>
    <t>LSIP - Isuy Makmur Estate</t>
  </si>
  <si>
    <t>Kedang Makmur E</t>
  </si>
  <si>
    <t>Tirta Agung M</t>
  </si>
  <si>
    <t>Peringi Permai E</t>
  </si>
  <si>
    <t>TAS - Pering Permai Estate</t>
  </si>
  <si>
    <t>Kubu Pakaran E</t>
  </si>
  <si>
    <t>Arta Kencana E</t>
  </si>
  <si>
    <t>Marga Sido R</t>
  </si>
  <si>
    <t>Gunung Malayu M</t>
  </si>
  <si>
    <t>Pelita Jaya R</t>
  </si>
  <si>
    <t>Eka Sari R</t>
  </si>
  <si>
    <t>Arta Kencana R</t>
  </si>
  <si>
    <t>Sei Kepayang E</t>
  </si>
  <si>
    <t>Sei Merah E</t>
  </si>
  <si>
    <t>Bebah Permata E</t>
  </si>
  <si>
    <t>Pasir Luhur E</t>
  </si>
  <si>
    <t>Tanjung Makmur E</t>
  </si>
  <si>
    <t>Sei Gemang E</t>
  </si>
  <si>
    <t>Mentari Kulim E</t>
  </si>
  <si>
    <t>Dwi Makmur R</t>
  </si>
  <si>
    <t>Batu Cemerlang E</t>
  </si>
  <si>
    <t>Suka Bangun E</t>
  </si>
  <si>
    <t>Bangun Harjo E</t>
  </si>
  <si>
    <t>AME B O</t>
  </si>
  <si>
    <t>Terawas Indah M</t>
  </si>
  <si>
    <t>Pahu Makmur M</t>
  </si>
  <si>
    <t>Isuy Makmur M</t>
  </si>
  <si>
    <t>LSIP - Isuy Makmur Palm Oil Mill</t>
  </si>
  <si>
    <t>Palang Isang F</t>
  </si>
  <si>
    <t>Treblasala F</t>
  </si>
  <si>
    <t>LSIP - Treblasala Cocoa Factory</t>
  </si>
  <si>
    <t>Balombessie E</t>
  </si>
  <si>
    <t>Sei Lais B</t>
  </si>
  <si>
    <t>LSIP - IMF Kaltim</t>
  </si>
  <si>
    <t>Kelingi Lestari E</t>
  </si>
  <si>
    <t>Air Bening R</t>
  </si>
  <si>
    <t>Sei Punjung E</t>
  </si>
  <si>
    <t>Terawas Indah E</t>
  </si>
  <si>
    <t>Muara Kelingi R</t>
  </si>
  <si>
    <t>AME D O</t>
  </si>
  <si>
    <t>Kota Bangun B</t>
  </si>
  <si>
    <t>LSIP - Kertasarie Tea Factory</t>
  </si>
  <si>
    <t>AME A O</t>
  </si>
  <si>
    <t>AME C O</t>
  </si>
  <si>
    <t>Medan BO - SIMP</t>
  </si>
  <si>
    <t>PLB BO - SIMP</t>
  </si>
  <si>
    <t>Block Control System</t>
  </si>
  <si>
    <t>Field Assistant Division.1 (Grade 1)</t>
  </si>
  <si>
    <t>Head Assistant Bungara (Grade 3)</t>
  </si>
  <si>
    <t>Estate Manager Tulung Gelam (Grade 3)</t>
  </si>
  <si>
    <t>Head Assistant SGE (Grade 4)</t>
  </si>
  <si>
    <t>Maintenance Engineer IMPOM (Grade 3)</t>
  </si>
  <si>
    <t>Shift Coordinator Isuy Makmur POM (Grade 1)</t>
  </si>
  <si>
    <t>Shift Engineer Isuy Makmur POM (Grade 1)</t>
  </si>
  <si>
    <t>Mill Assistant Trainee (Grade PKWT)</t>
  </si>
  <si>
    <t>Shift Coordinator SL Mill (Grade 2)</t>
  </si>
  <si>
    <t>Shift Engineer BG Mill (Grade 1)</t>
  </si>
  <si>
    <t>Shift Engineer SRCRF (Grade 1)</t>
  </si>
  <si>
    <t>Shift Engineer TI Mill (Grade 2)</t>
  </si>
  <si>
    <t>Shift Engineer KS Factory (Grade 2)</t>
  </si>
  <si>
    <t>Quality Control QCTL Supervisor (Grade 1)</t>
  </si>
  <si>
    <t>AMA Lima Puluh (Grade 7)</t>
  </si>
  <si>
    <t>Field Assistant Division.1 (Grade 2)</t>
  </si>
  <si>
    <t>Transport Machinery Assistant DLE (Grade 2)</t>
  </si>
  <si>
    <t>Shift Coordinator PM Mill (Grade 1)</t>
  </si>
  <si>
    <t>Estate Manager Suka Damar Temp. (Grade 4)</t>
  </si>
  <si>
    <t>Head Assistant TAE (Grade 4)</t>
  </si>
  <si>
    <t>Field Assistant Division.3 (Grade 2)</t>
  </si>
  <si>
    <t>KTU SLE (Grade 5)</t>
  </si>
  <si>
    <t>Kasie Bah Lias (Grade 4)</t>
  </si>
  <si>
    <t>Vice President Agronomy SS (Grade 8)</t>
  </si>
  <si>
    <t>Field Assistant Division.4 (Grade 1)</t>
  </si>
  <si>
    <t>Field Assistant Division.4 (Grade 2)</t>
  </si>
  <si>
    <t>Estate Manager SLE (Grade 5)</t>
  </si>
  <si>
    <t>Estate Manager PME (Grade 5)</t>
  </si>
  <si>
    <t>Field Assistant Division.7 (Grade 2)</t>
  </si>
  <si>
    <t>Field Assistant Division.3 (Grade 1)</t>
  </si>
  <si>
    <t>Estate Manager Riam Indah (Grade 5)</t>
  </si>
  <si>
    <t>Pemitra PAK (Grade 3)</t>
  </si>
  <si>
    <t>Field Assistant Division.5 (Grade 2)</t>
  </si>
  <si>
    <t>Pemitra PPJ (Grade 1)</t>
  </si>
  <si>
    <t>Head Assistant PIE (Grade 4)</t>
  </si>
  <si>
    <t>Field Assistant Division.2 (Grade 2)</t>
  </si>
  <si>
    <t>Pemitra PMS (Grade 2)</t>
  </si>
  <si>
    <t>Head Assistant PME (Grade 3)</t>
  </si>
  <si>
    <t>Area Manager Engineering A (Grade 6)</t>
  </si>
  <si>
    <t>Field Assistant Division.3 (Grade 3)</t>
  </si>
  <si>
    <t>Office Accounting Staff (Grade 1)</t>
  </si>
  <si>
    <t>Pemitra PES (Grade 2)</t>
  </si>
  <si>
    <t>Community Development Officer SS (Grade 4)</t>
  </si>
  <si>
    <t>Cash Management &amp; Disbursement Staff (Grade 2)</t>
  </si>
  <si>
    <t>Administration Audit Staff (Grade 3)</t>
  </si>
  <si>
    <t>Field Assistant Division.5 (Grade 3)</t>
  </si>
  <si>
    <t>Field Assistant Division.6 (Grade 2)</t>
  </si>
  <si>
    <t>Plasma Staff (Grade 3)</t>
  </si>
  <si>
    <t>Estate Development Staff (Grade 2)</t>
  </si>
  <si>
    <t>Safety Manager (Grade 7)</t>
  </si>
  <si>
    <t>Head Assistant SLE (Grade 4)</t>
  </si>
  <si>
    <t>Financial &amp; Reporting Manager (Grade 7)</t>
  </si>
  <si>
    <t>Compensation &amp; Benefit Manager (Grade 7)</t>
  </si>
  <si>
    <t>Head Assistant RIE (Grade 3)</t>
  </si>
  <si>
    <t>Liquidity &amp; Forecasting Manager (Grade 7)</t>
  </si>
  <si>
    <t>Kasie TR Mill (Grade 1)</t>
  </si>
  <si>
    <t>Maintenance Engineer KCPOM (Grade 3)</t>
  </si>
  <si>
    <t>Kasie MKE (Grade 2)</t>
  </si>
  <si>
    <t>Procurement Manager Medan Office (Grade 7)</t>
  </si>
  <si>
    <t>Internal Auditor Jakarta Office (Grade 4)</t>
  </si>
  <si>
    <t>Plasma Finance Administration Staff (Grade 4)</t>
  </si>
  <si>
    <t>Procuremen Assistant Manager Jakarta (Grade 6)</t>
  </si>
  <si>
    <t>Head Assistant TME (Grade 4)</t>
  </si>
  <si>
    <t>Head of Engineering Services (Grade 7)</t>
  </si>
  <si>
    <t>HR Unit JSK (Grade 4)</t>
  </si>
  <si>
    <t>Kasie GMPOM (Grade 2)</t>
  </si>
  <si>
    <t>Financial &amp; Reporting Supervisor (Grade 5)</t>
  </si>
  <si>
    <t>Estate Manager KME (Grade 5)</t>
  </si>
  <si>
    <t>Entomology Staff (Grade 3)</t>
  </si>
  <si>
    <t>Kasie IMF RIE (Grade 1)</t>
  </si>
  <si>
    <t>KTU PME (Grade 4)</t>
  </si>
  <si>
    <t>Plasma Manager Dwi Makmur (Grade 4)</t>
  </si>
  <si>
    <t>Licensing &amp; Plasma Supervisor (Grade 5)</t>
  </si>
  <si>
    <t>Kasie TA Mill (Grade 1)</t>
  </si>
  <si>
    <t>Kasie JME (Grade 1)</t>
  </si>
  <si>
    <t>Transport Machinery Assistant PME (Grade 2)</t>
  </si>
  <si>
    <t>Field Assistant Division.4 (Grade 3)</t>
  </si>
  <si>
    <t>Industrial Relation Area Bingin Teluk (Grade 1)</t>
  </si>
  <si>
    <t>Maintenance Engineer TI Mill (Grade 5)</t>
  </si>
  <si>
    <t>Pemitra PDM (Grade 1)</t>
  </si>
  <si>
    <t>Area Manager Plasma (Grade 6)</t>
  </si>
  <si>
    <t>Head Assistant Pering Permai (Grade 3)</t>
  </si>
  <si>
    <t>Field Assistant PIE Non Teknis (Grade 2)</t>
  </si>
  <si>
    <t>Kasie TI Mill (Grade 1)</t>
  </si>
  <si>
    <t>Mechanical Material Staff (Grade 2)</t>
  </si>
  <si>
    <t>Regional Accounting North Sumatra (Grade 4)</t>
  </si>
  <si>
    <t>Head Assistant GBE (Grade 3)</t>
  </si>
  <si>
    <t>General Services Staff Medan Office (Grade 3)</t>
  </si>
  <si>
    <t>NA</t>
  </si>
  <si>
    <t>Santoso</t>
  </si>
  <si>
    <t>Mill Manager Turangie (Grade 5)</t>
  </si>
  <si>
    <t>Maintenance Engineer TR Mill (Grade 4)</t>
  </si>
  <si>
    <t>Shift Coordinator DL Mill (Grade 1)</t>
  </si>
  <si>
    <t>Shift Coordinator KCPOM (Grade 1)</t>
  </si>
  <si>
    <t>Shift Engineer SL Mill (Grade 2)</t>
  </si>
  <si>
    <t>Hardono</t>
  </si>
  <si>
    <t>AMA Jawa Sulawesi (Grade 7)</t>
  </si>
  <si>
    <t>Field Assistant Division.2 (Grade 3)</t>
  </si>
  <si>
    <t>Estate Manager Bah Lias (Grade 5)</t>
  </si>
  <si>
    <t>AMA Bingin Teluk (Grade 6)</t>
  </si>
  <si>
    <t>Estate Manager Sei Merah (Grade 4)</t>
  </si>
  <si>
    <t>Head Assistant Budi Tirta (Grade 4)</t>
  </si>
  <si>
    <t>Estate Manager JME (Grade 4)</t>
  </si>
  <si>
    <t>Head Assistant IME (Grade 4)</t>
  </si>
  <si>
    <t>Head Assistant KME (Grade 4)</t>
  </si>
  <si>
    <t>Head Assistant PME (Grade 4)</t>
  </si>
  <si>
    <t>Estate Manager Bukit Hijau (Grade 4)</t>
  </si>
  <si>
    <t>Plasma Finance Administration Manager (Grade 6)</t>
  </si>
  <si>
    <t>Field Assistant Division.6 (Grade 1)</t>
  </si>
  <si>
    <t>Count of Incumbent</t>
  </si>
  <si>
    <t>Column Labels</t>
  </si>
  <si>
    <t>Row Labels</t>
  </si>
  <si>
    <t>(blank)</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</si>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</sst>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 #,##0.00_-;_-* &quot;-&quot;??_-;_-@_-"/>
    <numFmt numFmtId="164" formatCode="#,##0.0\ &quot;(Years)&quot;"/>
    <numFmt numFmtId="165" formatCode="dd/mm/yyyy;@"/>
    <numFmt numFmtId="166" formatCode="&quot;≥ &quot;#,##0\ &quot;tahun&quot;"/>
    <numFmt numFmtId="167" formatCode="#,##0.0"/>
    <numFmt numFmtId="168" formatCode="mm/dd/yy;@"/>
    <numFmt numFmtId="169" formatCode="#,##0_ ;\-#,##0\ "/>
    <numFmt numFmtId="170" formatCode="#,##0.00_ ;\-#,##0.00\ "/>
    <numFmt numFmtId="171" formatCode="@* &quot;:&quot;"/>
    <numFmt numFmtId="172" formatCode="0.0"/>
  </numFmts>
  <fonts count="32" x14ac:knownFonts="1">
    <font>
      <sz val="11"/>
      <color theme="1"/>
      <name val="Calibri"/>
    </font>
    <font>
      <sz val="11"/>
      <color theme="1"/>
      <name val="Calibri"/>
      <family val="2"/>
    </font>
    <font>
      <sz val="9"/>
      <color theme="1"/>
      <name val="Calibri"/>
      <family val="2"/>
    </font>
    <font>
      <sz val="11"/>
      <name val="Calibri"/>
      <family val="2"/>
    </font>
    <font>
      <sz val="11"/>
      <color theme="1"/>
      <name val="Cambria"/>
      <family val="1"/>
    </font>
    <font>
      <b/>
      <sz val="11"/>
      <color theme="1"/>
      <name val="Cambria"/>
      <family val="1"/>
    </font>
    <font>
      <b/>
      <sz val="11"/>
      <color theme="1"/>
      <name val="Calibri"/>
      <family val="2"/>
    </font>
    <font>
      <sz val="11"/>
      <color theme="1"/>
      <name val="Calibri"/>
      <family val="2"/>
    </font>
    <font>
      <sz val="11"/>
      <name val="Cambria"/>
      <family val="1"/>
    </font>
    <font>
      <sz val="11"/>
      <color rgb="FF000000"/>
      <name val="Cambria"/>
      <family val="1"/>
    </font>
    <font>
      <sz val="8"/>
      <name val="Calibri"/>
      <family val="2"/>
    </font>
    <font>
      <b/>
      <sz val="9"/>
      <color indexed="81"/>
      <name val="Tahoma"/>
      <family val="2"/>
    </font>
    <font>
      <sz val="9"/>
      <color indexed="81"/>
      <name val="Tahoma"/>
      <family val="2"/>
    </font>
    <font>
      <sz val="11"/>
      <color theme="5" tint="-0.499984740745262"/>
      <name val="Calibri"/>
      <family val="2"/>
    </font>
    <font>
      <b/>
      <sz val="9"/>
      <name val="Calibri"/>
      <family val="2"/>
      <scheme val="minor"/>
    </font>
    <font>
      <sz val="9"/>
      <name val="Calibri"/>
      <family val="2"/>
      <scheme val="minor"/>
    </font>
    <font>
      <b/>
      <sz val="11"/>
      <color theme="0"/>
      <name val="Calibri"/>
      <family val="2"/>
    </font>
    <font>
      <sz val="11"/>
      <color theme="0"/>
      <name val="Calibri"/>
      <family val="2"/>
    </font>
    <font>
      <b/>
      <i/>
      <sz val="13"/>
      <color rgb="FF4472C4"/>
      <name val="Calibri"/>
      <family val="2"/>
    </font>
    <font>
      <b/>
      <i/>
      <sz val="13"/>
      <color theme="0"/>
      <name val="Calibri"/>
      <family val="2"/>
    </font>
    <font>
      <sz val="11"/>
      <color theme="2"/>
      <name val="Calibri"/>
      <family val="2"/>
    </font>
    <font>
      <b/>
      <sz val="11"/>
      <color theme="2"/>
      <name val="Cambria"/>
      <family val="1"/>
      <charset val="1"/>
    </font>
    <font>
      <b/>
      <sz val="11"/>
      <color theme="8" tint="-0.499984740745262"/>
      <name val="Calibri"/>
      <family val="2"/>
    </font>
    <font>
      <sz val="11"/>
      <color theme="8" tint="-0.499984740745262"/>
      <name val="Calibri"/>
      <family val="2"/>
    </font>
    <font>
      <sz val="11"/>
      <color theme="8"/>
      <name val="Calibri"/>
      <family val="2"/>
    </font>
    <font>
      <b/>
      <sz val="11"/>
      <color rgb="FF002060"/>
      <name val="Calibri"/>
      <family val="2"/>
    </font>
    <font>
      <sz val="11"/>
      <color rgb="FF002060"/>
      <name val="Calibri"/>
      <family val="2"/>
    </font>
    <font>
      <sz val="11"/>
      <color rgb="FF000000"/>
      <name val="Cambria"/>
      <family val="1"/>
    </font>
    <font>
      <sz val="11"/>
      <color theme="1"/>
      <name val="Cambria"/>
      <family val="1"/>
    </font>
    <font>
      <b/>
      <i/>
      <sz val="11"/>
      <color theme="0"/>
      <name val="Calibri"/>
      <family val="2"/>
    </font>
    <font>
      <sz val="11"/>
      <color theme="1"/>
      <name val="Calibri"/>
      <family val="2"/>
      <scheme val="minor"/>
    </font>
    <font>
      <sz val="10"/>
      <name val="Arial"/>
      <family val="2"/>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9" tint="-0.499984740745262"/>
        <bgColor indexed="64"/>
      </patternFill>
    </fill>
  </fills>
  <borders count="23">
    <border>
      <left/>
      <right/>
      <top/>
      <bottom/>
      <diagonal/>
    </border>
    <border>
      <left/>
      <right/>
      <top/>
      <bottom/>
      <diagonal/>
    </border>
    <border>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top/>
      <bottom/>
      <diagonal/>
    </border>
    <border>
      <left style="thin">
        <color theme="9" tint="-0.24994659260841701"/>
      </left>
      <right style="hair">
        <color theme="9" tint="-0.24994659260841701"/>
      </right>
      <top style="thin">
        <color theme="9" tint="-0.24994659260841701"/>
      </top>
      <bottom/>
      <diagonal/>
    </border>
    <border>
      <left style="hair">
        <color theme="9" tint="-0.24994659260841701"/>
      </left>
      <right style="hair">
        <color theme="9" tint="-0.24994659260841701"/>
      </right>
      <top style="thin">
        <color theme="9" tint="-0.24994659260841701"/>
      </top>
      <bottom/>
      <diagonal/>
    </border>
    <border>
      <left style="hair">
        <color theme="9" tint="-0.24994659260841701"/>
      </left>
      <right style="thin">
        <color theme="9" tint="-0.24994659260841701"/>
      </right>
      <top style="thin">
        <color theme="9" tint="-0.24994659260841701"/>
      </top>
      <bottom/>
      <diagonal/>
    </border>
    <border>
      <left style="thin">
        <color theme="9" tint="-0.24994659260841701"/>
      </left>
      <right style="hair">
        <color theme="9" tint="-0.24994659260841701"/>
      </right>
      <top/>
      <bottom/>
      <diagonal/>
    </border>
    <border>
      <left style="hair">
        <color theme="9" tint="-0.24994659260841701"/>
      </left>
      <right style="hair">
        <color theme="9" tint="-0.24994659260841701"/>
      </right>
      <top/>
      <bottom/>
      <diagonal/>
    </border>
    <border>
      <left style="hair">
        <color theme="9" tint="-0.24994659260841701"/>
      </left>
      <right style="thin">
        <color theme="9" tint="-0.24994659260841701"/>
      </right>
      <top/>
      <bottom/>
      <diagonal/>
    </border>
    <border>
      <left style="thin">
        <color theme="9" tint="-0.24994659260841701"/>
      </left>
      <right style="hair">
        <color theme="9" tint="-0.24994659260841701"/>
      </right>
      <top/>
      <bottom style="thin">
        <color theme="9" tint="-0.24994659260841701"/>
      </bottom>
      <diagonal/>
    </border>
    <border>
      <left style="hair">
        <color theme="9" tint="-0.24994659260841701"/>
      </left>
      <right style="hair">
        <color theme="9" tint="-0.24994659260841701"/>
      </right>
      <top/>
      <bottom style="thin">
        <color theme="9" tint="-0.24994659260841701"/>
      </bottom>
      <diagonal/>
    </border>
    <border>
      <left style="hair">
        <color theme="9" tint="-0.24994659260841701"/>
      </left>
      <right style="thin">
        <color theme="9" tint="-0.24994659260841701"/>
      </right>
      <top/>
      <bottom style="thin">
        <color theme="9" tint="-0.24994659260841701"/>
      </bottom>
      <diagonal/>
    </border>
    <border>
      <left style="thin">
        <color theme="9" tint="-0.499984740745262"/>
      </left>
      <right style="hair">
        <color theme="9" tint="-0.499984740745262"/>
      </right>
      <top style="thin">
        <color theme="9" tint="-0.499984740745262"/>
      </top>
      <bottom style="hair">
        <color theme="9" tint="-0.499984740745262"/>
      </bottom>
      <diagonal/>
    </border>
    <border>
      <left style="hair">
        <color theme="9" tint="-0.499984740745262"/>
      </left>
      <right style="hair">
        <color theme="9" tint="-0.499984740745262"/>
      </right>
      <top style="thin">
        <color theme="9" tint="-0.499984740745262"/>
      </top>
      <bottom style="hair">
        <color theme="9" tint="-0.499984740745262"/>
      </bottom>
      <diagonal/>
    </border>
    <border>
      <left style="hair">
        <color theme="9" tint="-0.499984740745262"/>
      </left>
      <right style="thin">
        <color theme="9" tint="-0.499984740745262"/>
      </right>
      <top style="thin">
        <color theme="9" tint="-0.499984740745262"/>
      </top>
      <bottom style="hair">
        <color theme="9" tint="-0.499984740745262"/>
      </bottom>
      <diagonal/>
    </border>
    <border>
      <left style="thin">
        <color theme="9" tint="-0.499984740745262"/>
      </left>
      <right style="hair">
        <color theme="9" tint="-0.499984740745262"/>
      </right>
      <top style="hair">
        <color theme="9" tint="-0.499984740745262"/>
      </top>
      <bottom style="hair">
        <color theme="9" tint="-0.499984740745262"/>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hair">
        <color theme="9" tint="-0.499984740745262"/>
      </left>
      <right style="thin">
        <color theme="9" tint="-0.499984740745262"/>
      </right>
      <top style="hair">
        <color theme="9" tint="-0.499984740745262"/>
      </top>
      <bottom style="hair">
        <color theme="9" tint="-0.499984740745262"/>
      </bottom>
      <diagonal/>
    </border>
    <border>
      <left style="thin">
        <color theme="9" tint="-0.499984740745262"/>
      </left>
      <right style="hair">
        <color theme="9" tint="-0.499984740745262"/>
      </right>
      <top style="hair">
        <color theme="9" tint="-0.499984740745262"/>
      </top>
      <bottom style="thin">
        <color theme="9" tint="-0.499984740745262"/>
      </bottom>
      <diagonal/>
    </border>
    <border>
      <left style="hair">
        <color theme="9" tint="-0.499984740745262"/>
      </left>
      <right style="hair">
        <color theme="9" tint="-0.499984740745262"/>
      </right>
      <top style="hair">
        <color theme="9" tint="-0.499984740745262"/>
      </top>
      <bottom style="thin">
        <color theme="9" tint="-0.499984740745262"/>
      </bottom>
      <diagonal/>
    </border>
    <border>
      <left style="hair">
        <color theme="9" tint="-0.499984740745262"/>
      </left>
      <right style="thin">
        <color theme="9" tint="-0.499984740745262"/>
      </right>
      <top style="hair">
        <color theme="9" tint="-0.499984740745262"/>
      </top>
      <bottom style="thin">
        <color theme="9" tint="-0.499984740745262"/>
      </bottom>
      <diagonal/>
    </border>
  </borders>
  <cellStyleXfs count="9">
    <xf numFmtId="0" fontId="0" fillId="0" borderId="0"/>
    <xf numFmtId="43" fontId="7" fillId="0" borderId="0" applyFont="0" applyFill="0" applyBorder="0" applyAlignment="0" applyProtection="0"/>
    <xf numFmtId="0" fontId="1" fillId="0" borderId="1"/>
    <xf numFmtId="43" fontId="1" fillId="0" borderId="1" applyFont="0" applyFill="0" applyBorder="0" applyAlignment="0" applyProtection="0"/>
    <xf numFmtId="0" fontId="1" fillId="0" borderId="1"/>
    <xf numFmtId="43" fontId="1" fillId="0" borderId="1" applyFont="0" applyFill="0" applyBorder="0" applyAlignment="0" applyProtection="0"/>
    <xf numFmtId="43" fontId="1" fillId="0" borderId="1" applyFont="0" applyFill="0" applyBorder="0" applyAlignment="0" applyProtection="0"/>
    <xf numFmtId="0" fontId="31" fillId="0" borderId="1"/>
    <xf numFmtId="0" fontId="30" fillId="0" borderId="1"/>
  </cellStyleXfs>
  <cellXfs count="283">
    <xf numFmtId="0" fontId="0" fillId="0" borderId="0" xfId="0" applyFont="1" applyAlignment="1"/>
    <xf numFmtId="0" fontId="0" fillId="0" borderId="0" xfId="0" applyFont="1" applyAlignment="1">
      <alignment horizontal="left"/>
    </xf>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horizontal="center" vertical="center"/>
    </xf>
    <xf numFmtId="14" fontId="0" fillId="0" borderId="0" xfId="0" applyNumberFormat="1" applyFont="1" applyAlignment="1">
      <alignment horizontal="center"/>
    </xf>
    <xf numFmtId="0" fontId="6" fillId="0" borderId="0" xfId="0" applyFont="1" applyAlignment="1">
      <alignment horizontal="center"/>
    </xf>
    <xf numFmtId="0" fontId="0" fillId="0" borderId="1" xfId="0" applyFont="1" applyBorder="1" applyAlignment="1"/>
    <xf numFmtId="0" fontId="0" fillId="0" borderId="0" xfId="0" applyNumberFormat="1" applyFont="1" applyAlignment="1"/>
    <xf numFmtId="14" fontId="0" fillId="0" borderId="0" xfId="0" applyNumberFormat="1" applyFont="1" applyAlignment="1"/>
    <xf numFmtId="0" fontId="1" fillId="0" borderId="0" xfId="0" applyFont="1" applyAlignment="1">
      <alignment horizontal="left"/>
    </xf>
    <xf numFmtId="0" fontId="0" fillId="0" borderId="0" xfId="0" applyFont="1" applyFill="1" applyAlignment="1">
      <alignment horizontal="left"/>
    </xf>
    <xf numFmtId="14" fontId="1" fillId="0" borderId="0" xfId="0" applyNumberFormat="1" applyFont="1" applyAlignment="1">
      <alignment horizontal="left"/>
    </xf>
    <xf numFmtId="0" fontId="6" fillId="0" borderId="0" xfId="0" applyFont="1" applyAlignment="1">
      <alignment horizontal="center" vertical="center" wrapText="1"/>
    </xf>
    <xf numFmtId="0" fontId="1" fillId="0" borderId="0" xfId="0" applyFont="1" applyAlignment="1">
      <alignment horizontal="left" vertical="center" wrapText="1"/>
    </xf>
    <xf numFmtId="0" fontId="6" fillId="0" borderId="0" xfId="0" applyFont="1" applyAlignment="1">
      <alignment horizontal="left" vertical="center" wrapText="1"/>
    </xf>
    <xf numFmtId="0" fontId="1" fillId="0" borderId="0" xfId="0" applyFont="1" applyAlignment="1">
      <alignment horizontal="left" wrapText="1"/>
    </xf>
    <xf numFmtId="165" fontId="0" fillId="0" borderId="0" xfId="0" applyNumberFormat="1" applyFont="1" applyAlignment="1">
      <alignment horizontal="center"/>
    </xf>
    <xf numFmtId="0" fontId="1" fillId="0" borderId="0" xfId="0" applyFont="1" applyAlignment="1"/>
    <xf numFmtId="0" fontId="0" fillId="0" borderId="0" xfId="0" applyNumberFormat="1" applyFont="1" applyAlignment="1">
      <alignment horizontal="center"/>
    </xf>
    <xf numFmtId="0" fontId="0" fillId="0" borderId="0" xfId="0" applyFont="1" applyAlignment="1"/>
    <xf numFmtId="0" fontId="0" fillId="0" borderId="0" xfId="0" applyFont="1" applyAlignment="1"/>
    <xf numFmtId="0" fontId="0" fillId="0" borderId="0" xfId="0" applyNumberFormat="1" applyFont="1" applyAlignment="1">
      <alignment horizontal="left"/>
    </xf>
    <xf numFmtId="0" fontId="1" fillId="0" borderId="0" xfId="0" applyNumberFormat="1" applyFont="1" applyAlignment="1">
      <alignment horizontal="left"/>
    </xf>
    <xf numFmtId="0" fontId="0" fillId="0" borderId="0" xfId="0" applyFont="1" applyAlignment="1">
      <alignment vertical="center"/>
    </xf>
    <xf numFmtId="0" fontId="4" fillId="0" borderId="0" xfId="0" applyFont="1" applyFill="1" applyAlignment="1">
      <alignment vertical="center" wrapText="1"/>
    </xf>
    <xf numFmtId="0" fontId="4" fillId="2" borderId="0" xfId="0" applyFont="1" applyFill="1" applyAlignment="1">
      <alignment horizontal="left"/>
    </xf>
    <xf numFmtId="1" fontId="0" fillId="0" borderId="0" xfId="0" applyNumberFormat="1" applyFont="1" applyAlignment="1">
      <alignment horizontal="right" wrapText="1"/>
    </xf>
    <xf numFmtId="1" fontId="9" fillId="0" borderId="0" xfId="0" applyNumberFormat="1" applyFont="1" applyFill="1" applyAlignment="1">
      <alignment horizontal="right"/>
    </xf>
    <xf numFmtId="1" fontId="6" fillId="0" borderId="1" xfId="0" applyNumberFormat="1" applyFont="1" applyFill="1" applyBorder="1" applyAlignment="1">
      <alignment horizontal="center" vertical="center" wrapText="1"/>
    </xf>
    <xf numFmtId="0" fontId="0" fillId="0" borderId="0" xfId="0" applyFont="1" applyAlignment="1"/>
    <xf numFmtId="0" fontId="0" fillId="0" borderId="0" xfId="0" applyFont="1" applyFill="1" applyAlignment="1">
      <alignment horizontal="right" vertical="center" wrapText="1"/>
    </xf>
    <xf numFmtId="0" fontId="0" fillId="0" borderId="0" xfId="0" applyFont="1" applyFill="1" applyAlignment="1">
      <alignment horizontal="right"/>
    </xf>
    <xf numFmtId="0" fontId="0" fillId="0" borderId="0" xfId="0" applyFont="1" applyAlignment="1">
      <alignment horizontal="right"/>
    </xf>
    <xf numFmtId="0" fontId="0" fillId="0" borderId="0" xfId="0" applyFont="1" applyFill="1" applyAlignment="1">
      <alignment horizontal="left" vertical="center" wrapText="1"/>
    </xf>
    <xf numFmtId="0" fontId="6" fillId="0" borderId="0" xfId="0" applyFont="1" applyFill="1" applyAlignment="1">
      <alignment horizontal="center" vertical="center"/>
    </xf>
    <xf numFmtId="0" fontId="0" fillId="0" borderId="0" xfId="0" applyFont="1" applyAlignment="1"/>
    <xf numFmtId="0" fontId="1" fillId="0" borderId="0" xfId="0" applyNumberFormat="1" applyFont="1" applyAlignment="1"/>
    <xf numFmtId="14" fontId="1" fillId="0" borderId="0" xfId="0" applyNumberFormat="1" applyFont="1" applyAlignment="1"/>
    <xf numFmtId="0" fontId="6" fillId="0" borderId="1" xfId="0" applyFont="1" applyBorder="1" applyAlignment="1">
      <alignment horizontal="right" vertical="center" wrapText="1"/>
    </xf>
    <xf numFmtId="166" fontId="1" fillId="3" borderId="0" xfId="0" applyNumberFormat="1" applyFont="1" applyFill="1" applyAlignment="1">
      <alignment horizontal="left" vertical="center"/>
    </xf>
    <xf numFmtId="0" fontId="1" fillId="0" borderId="1" xfId="0" applyFont="1" applyBorder="1" applyAlignment="1">
      <alignment vertical="center"/>
    </xf>
    <xf numFmtId="0" fontId="1" fillId="0" borderId="1" xfId="0" applyFont="1" applyBorder="1" applyAlignment="1"/>
    <xf numFmtId="0" fontId="4" fillId="2" borderId="0" xfId="0" applyNumberFormat="1" applyFont="1" applyFill="1" applyAlignment="1">
      <alignment horizontal="left"/>
    </xf>
    <xf numFmtId="0" fontId="0" fillId="0" borderId="0" xfId="0" applyFont="1" applyAlignment="1">
      <alignment wrapText="1"/>
    </xf>
    <xf numFmtId="0" fontId="1" fillId="0" borderId="0" xfId="0" applyFont="1" applyAlignment="1">
      <alignment horizontal="center"/>
    </xf>
    <xf numFmtId="0" fontId="1" fillId="0" borderId="0" xfId="0" applyNumberFormat="1" applyFont="1" applyAlignment="1">
      <alignment wrapText="1"/>
    </xf>
    <xf numFmtId="14" fontId="6" fillId="0" borderId="1" xfId="0" applyNumberFormat="1" applyFont="1" applyFill="1" applyBorder="1" applyAlignment="1">
      <alignment horizontal="center" vertical="center" wrapText="1"/>
    </xf>
    <xf numFmtId="14" fontId="0" fillId="0" borderId="0" xfId="0" applyNumberFormat="1" applyFont="1" applyAlignment="1">
      <alignment horizontal="center" wrapText="1"/>
    </xf>
    <xf numFmtId="0" fontId="0" fillId="0" borderId="0" xfId="0" applyFont="1" applyAlignment="1"/>
    <xf numFmtId="0" fontId="0" fillId="0" borderId="0" xfId="0" applyNumberFormat="1" applyFont="1" applyAlignment="1">
      <alignment wrapText="1"/>
    </xf>
    <xf numFmtId="0" fontId="1" fillId="0" borderId="0" xfId="0" applyFont="1" applyAlignment="1">
      <alignment wrapText="1"/>
    </xf>
    <xf numFmtId="14" fontId="2" fillId="0" borderId="0" xfId="0" applyNumberFormat="1" applyFont="1" applyAlignment="1">
      <alignment horizontal="left" vertical="center" wrapText="1"/>
    </xf>
    <xf numFmtId="0" fontId="0" fillId="0" borderId="0" xfId="0" applyFont="1" applyAlignment="1"/>
    <xf numFmtId="3" fontId="0" fillId="0" borderId="0" xfId="0" applyNumberFormat="1" applyFont="1" applyAlignment="1"/>
    <xf numFmtId="0" fontId="1" fillId="0" borderId="0" xfId="1" applyNumberFormat="1" applyFont="1" applyAlignment="1"/>
    <xf numFmtId="167" fontId="0" fillId="0" borderId="0" xfId="0" applyNumberFormat="1" applyFont="1" applyAlignment="1">
      <alignment horizontal="centerContinuous"/>
    </xf>
    <xf numFmtId="167" fontId="0" fillId="0" borderId="0" xfId="0" applyNumberFormat="1" applyFont="1" applyAlignment="1">
      <alignment horizontal="right"/>
    </xf>
    <xf numFmtId="167" fontId="0" fillId="0" borderId="0" xfId="1" applyNumberFormat="1" applyFont="1" applyAlignment="1">
      <alignment horizontal="right"/>
    </xf>
    <xf numFmtId="0" fontId="0" fillId="0" borderId="0" xfId="0" applyFont="1" applyAlignment="1"/>
    <xf numFmtId="0" fontId="0" fillId="0" borderId="0" xfId="0" applyFont="1" applyAlignment="1"/>
    <xf numFmtId="0" fontId="0" fillId="4" borderId="0" xfId="0" applyFont="1" applyFill="1" applyAlignment="1">
      <alignment vertical="center" wrapText="1"/>
    </xf>
    <xf numFmtId="0" fontId="0" fillId="0" borderId="0" xfId="0" applyFont="1" applyAlignment="1"/>
    <xf numFmtId="43" fontId="6" fillId="0" borderId="0" xfId="1" applyFont="1" applyAlignment="1">
      <alignment horizontal="right" vertical="center" wrapText="1"/>
    </xf>
    <xf numFmtId="43" fontId="0" fillId="0" borderId="0" xfId="1" applyFont="1" applyAlignment="1"/>
    <xf numFmtId="43" fontId="0" fillId="0" borderId="0" xfId="1" applyFont="1" applyAlignment="1">
      <alignment horizontal="center"/>
    </xf>
    <xf numFmtId="43" fontId="0" fillId="0" borderId="0" xfId="1" applyFont="1" applyAlignment="1">
      <alignment horizontal="center" vertical="center" wrapText="1"/>
    </xf>
    <xf numFmtId="14" fontId="0" fillId="0" borderId="0" xfId="0" applyNumberFormat="1" applyFont="1" applyAlignment="1">
      <alignment horizontal="center" vertical="center" wrapText="1"/>
    </xf>
    <xf numFmtId="0" fontId="0" fillId="0" borderId="0" xfId="0" applyFont="1" applyAlignment="1">
      <alignment horizontal="left" vertical="center" wrapText="1"/>
    </xf>
    <xf numFmtId="0" fontId="0" fillId="0" borderId="0" xfId="0" applyFont="1" applyAlignment="1">
      <alignment horizontal="left" wrapText="1"/>
    </xf>
    <xf numFmtId="165" fontId="0" fillId="0" borderId="0" xfId="0" applyNumberFormat="1" applyFont="1" applyAlignment="1">
      <alignment horizontal="left" vertical="center" wrapText="1"/>
    </xf>
    <xf numFmtId="164" fontId="0" fillId="0" borderId="0" xfId="0" applyNumberFormat="1" applyFont="1" applyAlignment="1">
      <alignment horizontal="left" vertical="center" wrapText="1"/>
    </xf>
    <xf numFmtId="0" fontId="14" fillId="0" borderId="0" xfId="0" applyFont="1" applyAlignment="1">
      <alignment horizontal="center" vertical="center"/>
    </xf>
    <xf numFmtId="0" fontId="14" fillId="0" borderId="0" xfId="0" applyFont="1" applyAlignment="1">
      <alignment horizontal="center" vertical="center" wrapText="1"/>
    </xf>
    <xf numFmtId="168" fontId="14" fillId="0" borderId="0" xfId="0" applyNumberFormat="1" applyFont="1" applyAlignment="1">
      <alignment horizontal="center" vertical="center"/>
    </xf>
    <xf numFmtId="0" fontId="15" fillId="0" borderId="0" xfId="0" applyFont="1" applyAlignment="1">
      <alignment horizontal="left" vertical="center"/>
    </xf>
    <xf numFmtId="0" fontId="15" fillId="0" borderId="1" xfId="0" applyFont="1" applyBorder="1" applyAlignment="1">
      <alignment horizontal="left" vertical="center"/>
    </xf>
    <xf numFmtId="14" fontId="15" fillId="0" borderId="1" xfId="0" applyNumberFormat="1" applyFont="1" applyBorder="1" applyAlignment="1">
      <alignment horizontal="right" vertical="center"/>
    </xf>
    <xf numFmtId="14" fontId="15" fillId="0" borderId="1" xfId="0" applyNumberFormat="1" applyFont="1" applyBorder="1" applyAlignment="1">
      <alignment horizontal="center" vertical="center"/>
    </xf>
    <xf numFmtId="14" fontId="15" fillId="0" borderId="0" xfId="0" applyNumberFormat="1" applyFont="1" applyAlignment="1">
      <alignment horizontal="right" vertical="center"/>
    </xf>
    <xf numFmtId="0" fontId="15" fillId="0" borderId="1" xfId="0" applyFont="1" applyBorder="1" applyAlignment="1">
      <alignment horizontal="left" vertical="center" wrapText="1"/>
    </xf>
    <xf numFmtId="168" fontId="15" fillId="0" borderId="1" xfId="0" applyNumberFormat="1" applyFont="1" applyBorder="1" applyAlignment="1">
      <alignment horizontal="center" vertical="center"/>
    </xf>
    <xf numFmtId="165" fontId="0" fillId="0" borderId="0" xfId="1" applyNumberFormat="1" applyFont="1" applyAlignment="1">
      <alignment horizontal="center" vertical="center" wrapText="1"/>
    </xf>
    <xf numFmtId="165" fontId="0" fillId="0" borderId="0" xfId="0" applyNumberFormat="1" applyFont="1" applyAlignment="1"/>
    <xf numFmtId="165" fontId="0" fillId="0" borderId="0" xfId="1" applyNumberFormat="1" applyFont="1" applyAlignment="1"/>
    <xf numFmtId="0" fontId="1" fillId="0" borderId="0" xfId="0" applyNumberFormat="1" applyFont="1" applyAlignment="1">
      <alignment horizontal="center" vertical="center"/>
    </xf>
    <xf numFmtId="0" fontId="0" fillId="0" borderId="0" xfId="0" applyNumberFormat="1" applyFont="1" applyAlignment="1">
      <alignment horizontal="center" vertical="center"/>
    </xf>
    <xf numFmtId="0" fontId="16" fillId="0" borderId="1" xfId="0" applyFont="1" applyBorder="1" applyAlignment="1">
      <alignment horizontal="left" vertical="center" wrapText="1"/>
    </xf>
    <xf numFmtId="0" fontId="16" fillId="0" borderId="0" xfId="0" applyFont="1" applyAlignment="1">
      <alignment horizontal="left" vertical="center" wrapText="1"/>
    </xf>
    <xf numFmtId="0" fontId="1" fillId="0" borderId="0" xfId="0" applyFont="1" applyFill="1" applyAlignment="1">
      <alignment horizontal="left"/>
    </xf>
    <xf numFmtId="0" fontId="6" fillId="0" borderId="0" xfId="0" applyFont="1" applyFill="1" applyAlignment="1">
      <alignment horizontal="right" vertical="center"/>
    </xf>
    <xf numFmtId="0" fontId="18" fillId="0" borderId="0" xfId="0" applyFont="1" applyAlignment="1">
      <alignment horizontal="left" vertical="center"/>
    </xf>
    <xf numFmtId="0" fontId="1" fillId="0" borderId="0" xfId="1" applyNumberFormat="1" applyFont="1" applyAlignment="1">
      <alignment horizontal="center" vertical="center" wrapText="1"/>
    </xf>
    <xf numFmtId="1" fontId="17" fillId="0" borderId="0" xfId="0" applyNumberFormat="1" applyFont="1" applyAlignment="1">
      <alignment horizontal="left" vertical="center" wrapText="1"/>
    </xf>
    <xf numFmtId="0" fontId="19" fillId="0" borderId="0" xfId="0" applyFont="1" applyAlignment="1">
      <alignment horizontal="left" vertical="center"/>
    </xf>
    <xf numFmtId="14" fontId="9" fillId="0" borderId="0" xfId="0" applyNumberFormat="1" applyFont="1" applyFill="1" applyAlignment="1">
      <alignment horizontal="center" wrapText="1"/>
    </xf>
    <xf numFmtId="0" fontId="1" fillId="0" borderId="0" xfId="0" applyFont="1" applyAlignment="1">
      <alignment horizontal="right"/>
    </xf>
    <xf numFmtId="0" fontId="0" fillId="0" borderId="0" xfId="0" applyFont="1" applyAlignment="1"/>
    <xf numFmtId="1" fontId="0" fillId="0" borderId="0" xfId="0" applyNumberFormat="1" applyFont="1" applyAlignment="1"/>
    <xf numFmtId="1" fontId="0" fillId="0" borderId="0" xfId="0" applyNumberFormat="1" applyFont="1" applyAlignment="1">
      <alignment horizontal="center"/>
    </xf>
    <xf numFmtId="0" fontId="6" fillId="0" borderId="0" xfId="0" applyNumberFormat="1" applyFont="1" applyAlignment="1">
      <alignment horizontal="center"/>
    </xf>
    <xf numFmtId="0" fontId="17" fillId="0" borderId="0" xfId="0" applyNumberFormat="1" applyFont="1" applyAlignment="1"/>
    <xf numFmtId="0" fontId="17" fillId="0" borderId="0" xfId="0" applyFont="1" applyAlignment="1"/>
    <xf numFmtId="0" fontId="1" fillId="0" borderId="0" xfId="0" applyFont="1" applyFill="1" applyAlignment="1">
      <alignment horizontal="right"/>
    </xf>
    <xf numFmtId="0" fontId="22" fillId="0" borderId="0" xfId="0" applyFont="1" applyFill="1" applyAlignment="1">
      <alignment horizontal="right"/>
    </xf>
    <xf numFmtId="0" fontId="22" fillId="8" borderId="0" xfId="0" applyNumberFormat="1" applyFont="1" applyFill="1" applyAlignment="1">
      <alignment horizontal="left" vertical="center"/>
    </xf>
    <xf numFmtId="0" fontId="0" fillId="0" borderId="0" xfId="0" applyNumberFormat="1" applyFont="1" applyAlignment="1">
      <alignment horizontal="left" vertical="center"/>
    </xf>
    <xf numFmtId="0" fontId="6" fillId="0" borderId="0" xfId="0" applyNumberFormat="1" applyFont="1" applyAlignment="1">
      <alignment horizontal="left" vertical="center"/>
    </xf>
    <xf numFmtId="0" fontId="16" fillId="0" borderId="1" xfId="0" applyFont="1" applyBorder="1" applyAlignment="1">
      <alignment horizontal="center" vertical="center" wrapText="1"/>
    </xf>
    <xf numFmtId="0" fontId="17" fillId="0" borderId="1" xfId="0" applyFont="1" applyBorder="1" applyAlignment="1">
      <alignment horizontal="center" vertical="center" wrapText="1"/>
    </xf>
    <xf numFmtId="0" fontId="17" fillId="0" borderId="0" xfId="0" applyFont="1" applyAlignment="1">
      <alignment horizontal="center" vertical="center" wrapText="1"/>
    </xf>
    <xf numFmtId="0" fontId="17" fillId="0" borderId="1" xfId="0" applyNumberFormat="1" applyFont="1" applyBorder="1" applyAlignment="1">
      <alignment horizontal="left" vertical="center" wrapText="1"/>
    </xf>
    <xf numFmtId="0" fontId="17" fillId="0" borderId="0" xfId="0" applyFont="1" applyAlignment="1">
      <alignment horizontal="left"/>
    </xf>
    <xf numFmtId="0" fontId="16" fillId="9" borderId="0" xfId="0" applyFont="1" applyFill="1" applyAlignment="1">
      <alignment horizontal="right" vertical="center"/>
    </xf>
    <xf numFmtId="0" fontId="23" fillId="0" borderId="0" xfId="0" applyFont="1" applyFill="1" applyAlignment="1">
      <alignment horizontal="right"/>
    </xf>
    <xf numFmtId="0" fontId="23" fillId="0" borderId="0" xfId="0" applyFont="1" applyAlignment="1">
      <alignment horizontal="right"/>
    </xf>
    <xf numFmtId="170" fontId="0" fillId="0" borderId="0" xfId="1" applyNumberFormat="1" applyFont="1" applyAlignment="1">
      <alignment horizontal="left"/>
    </xf>
    <xf numFmtId="170" fontId="22" fillId="8" borderId="0" xfId="1" applyNumberFormat="1" applyFont="1" applyFill="1" applyAlignment="1">
      <alignment horizontal="left" vertical="center" wrapText="1"/>
    </xf>
    <xf numFmtId="1" fontId="0" fillId="0" borderId="0" xfId="0" applyNumberFormat="1" applyFont="1" applyAlignment="1">
      <alignment horizontal="right"/>
    </xf>
    <xf numFmtId="0" fontId="20" fillId="0" borderId="0" xfId="0" applyNumberFormat="1" applyFont="1" applyAlignment="1">
      <alignment wrapText="1"/>
    </xf>
    <xf numFmtId="0" fontId="1" fillId="0" borderId="1" xfId="0" applyNumberFormat="1" applyFont="1" applyFill="1" applyBorder="1" applyAlignment="1">
      <alignment horizontal="center" vertical="center" wrapText="1"/>
    </xf>
    <xf numFmtId="0" fontId="6" fillId="0" borderId="1" xfId="0" applyNumberFormat="1" applyFont="1" applyBorder="1" applyAlignment="1">
      <alignment horizontal="center" vertical="center" wrapText="1"/>
    </xf>
    <xf numFmtId="0" fontId="6" fillId="0" borderId="0" xfId="0" applyNumberFormat="1" applyFont="1" applyAlignment="1">
      <alignment horizontal="center" vertical="center" wrapText="1"/>
    </xf>
    <xf numFmtId="0" fontId="4" fillId="2" borderId="0" xfId="0" applyNumberFormat="1" applyFont="1" applyFill="1" applyAlignment="1"/>
    <xf numFmtId="0" fontId="0" fillId="0" borderId="0" xfId="0" applyFont="1" applyAlignment="1"/>
    <xf numFmtId="0" fontId="0" fillId="0" borderId="0" xfId="0" applyFont="1" applyAlignment="1"/>
    <xf numFmtId="0" fontId="1" fillId="0" borderId="0" xfId="0" applyNumberFormat="1" applyFont="1" applyAlignment="1">
      <alignment horizontal="left" vertical="center"/>
    </xf>
    <xf numFmtId="0" fontId="25" fillId="0" borderId="0" xfId="0" applyFont="1" applyAlignment="1">
      <alignment horizontal="right" vertical="center"/>
    </xf>
    <xf numFmtId="0" fontId="26" fillId="0" borderId="0" xfId="0" applyNumberFormat="1" applyFont="1" applyAlignment="1"/>
    <xf numFmtId="0" fontId="26" fillId="0" borderId="0" xfId="0" applyFont="1" applyAlignment="1"/>
    <xf numFmtId="0" fontId="25" fillId="0" borderId="0" xfId="0" applyNumberFormat="1" applyFont="1" applyFill="1" applyAlignment="1"/>
    <xf numFmtId="0" fontId="25" fillId="0" borderId="0" xfId="0" applyNumberFormat="1" applyFont="1" applyFill="1" applyAlignment="1">
      <alignment horizontal="center"/>
    </xf>
    <xf numFmtId="165" fontId="25" fillId="0" borderId="0" xfId="0" applyNumberFormat="1" applyFont="1" applyFill="1" applyAlignment="1"/>
    <xf numFmtId="0" fontId="0" fillId="0" borderId="0" xfId="0" applyNumberFormat="1" applyFont="1" applyFill="1" applyAlignment="1"/>
    <xf numFmtId="0" fontId="0" fillId="0" borderId="0" xfId="0" applyFont="1" applyFill="1" applyAlignment="1"/>
    <xf numFmtId="0" fontId="0" fillId="0" borderId="0" xfId="0" applyFont="1" applyFill="1" applyAlignment="1">
      <alignment horizontal="center"/>
    </xf>
    <xf numFmtId="3" fontId="0" fillId="0" borderId="0" xfId="0" applyNumberFormat="1" applyFont="1" applyFill="1" applyAlignment="1">
      <alignment horizontal="center"/>
    </xf>
    <xf numFmtId="0" fontId="1" fillId="0" borderId="0" xfId="0" applyFont="1" applyFill="1" applyAlignment="1">
      <alignment horizontal="center"/>
    </xf>
    <xf numFmtId="0" fontId="16" fillId="0" borderId="0" xfId="0" applyFont="1" applyAlignment="1">
      <alignment vertical="center"/>
    </xf>
    <xf numFmtId="0" fontId="0" fillId="0" borderId="0" xfId="0" applyFont="1" applyAlignment="1"/>
    <xf numFmtId="0" fontId="0" fillId="0" borderId="0" xfId="0" applyFont="1" applyAlignment="1"/>
    <xf numFmtId="166" fontId="16" fillId="9" borderId="0" xfId="0" applyNumberFormat="1" applyFont="1" applyFill="1" applyAlignment="1">
      <alignment horizontal="right" vertical="center"/>
    </xf>
    <xf numFmtId="0" fontId="17" fillId="0" borderId="0" xfId="0" applyNumberFormat="1" applyFont="1" applyAlignment="1">
      <alignment horizontal="center"/>
    </xf>
    <xf numFmtId="1" fontId="0" fillId="0" borderId="0" xfId="0" applyNumberFormat="1" applyFont="1" applyFill="1" applyAlignment="1">
      <alignment horizontal="center"/>
    </xf>
    <xf numFmtId="165" fontId="17" fillId="0" borderId="0" xfId="0" applyNumberFormat="1" applyFont="1" applyAlignment="1">
      <alignment horizontal="left" vertical="center"/>
    </xf>
    <xf numFmtId="1" fontId="16" fillId="9" borderId="0" xfId="0" applyNumberFormat="1" applyFont="1" applyFill="1" applyAlignment="1">
      <alignment horizontal="right" vertical="center"/>
    </xf>
    <xf numFmtId="0" fontId="23" fillId="0" borderId="0" xfId="0" applyFont="1" applyAlignment="1">
      <alignment horizontal="center"/>
    </xf>
    <xf numFmtId="0" fontId="26" fillId="0" borderId="0" xfId="0" applyNumberFormat="1" applyFont="1" applyAlignment="1">
      <alignment horizontal="center"/>
    </xf>
    <xf numFmtId="0" fontId="20" fillId="0" borderId="0" xfId="0" applyNumberFormat="1" applyFont="1" applyAlignment="1">
      <alignment horizontal="center" vertical="center"/>
    </xf>
    <xf numFmtId="0" fontId="26" fillId="0" borderId="0" xfId="0" applyNumberFormat="1" applyFont="1" applyAlignment="1">
      <alignment horizontal="center" vertical="center"/>
    </xf>
    <xf numFmtId="165" fontId="20" fillId="0" borderId="0" xfId="0" applyNumberFormat="1" applyFont="1" applyAlignment="1">
      <alignment horizontal="center" vertical="center"/>
    </xf>
    <xf numFmtId="165" fontId="22" fillId="8" borderId="0" xfId="0" applyNumberFormat="1" applyFont="1" applyFill="1" applyAlignment="1">
      <alignment horizontal="left" vertical="center"/>
    </xf>
    <xf numFmtId="172" fontId="0" fillId="0" borderId="0" xfId="1" applyNumberFormat="1" applyFont="1" applyAlignment="1"/>
    <xf numFmtId="172" fontId="22" fillId="8" borderId="0" xfId="1" applyNumberFormat="1" applyFont="1" applyFill="1" applyAlignment="1">
      <alignment horizontal="left" vertical="center" wrapText="1"/>
    </xf>
    <xf numFmtId="172" fontId="25" fillId="0" borderId="0" xfId="0" applyNumberFormat="1" applyFont="1" applyFill="1" applyAlignment="1"/>
    <xf numFmtId="172" fontId="0" fillId="0" borderId="0" xfId="1" applyNumberFormat="1" applyFont="1" applyAlignment="1">
      <alignment horizontal="center"/>
    </xf>
    <xf numFmtId="169" fontId="22" fillId="8" borderId="0" xfId="1" applyNumberFormat="1" applyFont="1" applyFill="1" applyAlignment="1">
      <alignment horizontal="center" vertical="center"/>
    </xf>
    <xf numFmtId="1" fontId="0" fillId="0" borderId="0" xfId="1" applyNumberFormat="1" applyFont="1" applyAlignment="1">
      <alignment horizontal="center"/>
    </xf>
    <xf numFmtId="0" fontId="3" fillId="0" borderId="0" xfId="0" applyFont="1" applyAlignment="1"/>
    <xf numFmtId="0" fontId="3" fillId="0" borderId="0" xfId="0" applyFont="1" applyAlignment="1">
      <alignment horizontal="center"/>
    </xf>
    <xf numFmtId="1" fontId="3" fillId="0" borderId="0" xfId="0" applyNumberFormat="1" applyFont="1" applyAlignment="1">
      <alignment horizontal="center"/>
    </xf>
    <xf numFmtId="0" fontId="3" fillId="0" borderId="0" xfId="0" applyNumberFormat="1" applyFont="1" applyFill="1" applyAlignment="1"/>
    <xf numFmtId="0" fontId="3" fillId="0" borderId="0" xfId="0" applyNumberFormat="1" applyFont="1" applyFill="1" applyAlignment="1">
      <alignment horizontal="center"/>
    </xf>
    <xf numFmtId="172" fontId="3" fillId="0" borderId="0" xfId="0" applyNumberFormat="1" applyFont="1" applyFill="1" applyAlignment="1"/>
    <xf numFmtId="165" fontId="3" fillId="0" borderId="0" xfId="0" applyNumberFormat="1" applyFont="1" applyFill="1" applyAlignment="1"/>
    <xf numFmtId="0" fontId="17" fillId="0" borderId="0" xfId="0" applyNumberFormat="1" applyFont="1" applyAlignment="1">
      <alignment horizontal="left" vertical="center"/>
    </xf>
    <xf numFmtId="0" fontId="0" fillId="0" borderId="1" xfId="0" applyFont="1" applyBorder="1" applyAlignment="1">
      <alignment wrapText="1"/>
    </xf>
    <xf numFmtId="0" fontId="5" fillId="2" borderId="1" xfId="0" applyFont="1" applyFill="1" applyBorder="1" applyAlignment="1">
      <alignment vertical="center"/>
    </xf>
    <xf numFmtId="0" fontId="0" fillId="0" borderId="1" xfId="0" applyFont="1" applyBorder="1" applyAlignment="1">
      <alignment horizontal="center" vertical="center"/>
    </xf>
    <xf numFmtId="0" fontId="0" fillId="0" borderId="1" xfId="0" applyFont="1" applyBorder="1" applyAlignment="1">
      <alignment horizontal="center"/>
    </xf>
    <xf numFmtId="0" fontId="0" fillId="0" borderId="1" xfId="0" applyFont="1" applyBorder="1" applyAlignment="1">
      <alignment horizontal="right"/>
    </xf>
    <xf numFmtId="0" fontId="0" fillId="0" borderId="1" xfId="0" applyFont="1" applyBorder="1" applyAlignment="1">
      <alignment horizontal="left"/>
    </xf>
    <xf numFmtId="0" fontId="1" fillId="5" borderId="1" xfId="0" applyFont="1" applyFill="1" applyBorder="1" applyAlignment="1"/>
    <xf numFmtId="0" fontId="13" fillId="6" borderId="1" xfId="0" applyFont="1" applyFill="1" applyBorder="1" applyAlignment="1"/>
    <xf numFmtId="0" fontId="21" fillId="7" borderId="1" xfId="0" applyFont="1" applyFill="1" applyBorder="1" applyAlignment="1">
      <alignment vertical="center"/>
    </xf>
    <xf numFmtId="0" fontId="20" fillId="7" borderId="1" xfId="0" applyFont="1" applyFill="1" applyBorder="1" applyAlignment="1"/>
    <xf numFmtId="0" fontId="0" fillId="0" borderId="1" xfId="0" applyFont="1" applyBorder="1" applyAlignment="1">
      <alignment horizontal="right" vertical="center"/>
    </xf>
    <xf numFmtId="0" fontId="0" fillId="0" borderId="1" xfId="0" applyFont="1" applyBorder="1" applyAlignment="1">
      <alignment horizontal="left" vertical="center"/>
    </xf>
    <xf numFmtId="0" fontId="1" fillId="0" borderId="1" xfId="0" applyFont="1" applyBorder="1" applyAlignment="1">
      <alignment horizontal="center" vertical="center"/>
    </xf>
    <xf numFmtId="171" fontId="17" fillId="0" borderId="0" xfId="0" applyNumberFormat="1" applyFont="1" applyAlignment="1">
      <alignment horizontal="left" vertical="center"/>
    </xf>
    <xf numFmtId="0" fontId="17" fillId="0" borderId="0" xfId="0" applyNumberFormat="1" applyFont="1" applyAlignment="1">
      <alignment wrapText="1"/>
    </xf>
    <xf numFmtId="171" fontId="17" fillId="0" borderId="0" xfId="0" applyNumberFormat="1" applyFont="1" applyAlignment="1">
      <alignment horizontal="left"/>
    </xf>
    <xf numFmtId="0" fontId="29" fillId="0" borderId="0" xfId="0" applyFont="1" applyAlignment="1">
      <alignment vertical="center"/>
    </xf>
    <xf numFmtId="1" fontId="22" fillId="8" borderId="0" xfId="1" applyNumberFormat="1" applyFont="1" applyFill="1" applyAlignment="1">
      <alignment horizontal="left" vertical="center"/>
    </xf>
    <xf numFmtId="0" fontId="17" fillId="0" borderId="0" xfId="0" applyFont="1" applyAlignment="1">
      <alignment horizontal="center"/>
    </xf>
    <xf numFmtId="0" fontId="13" fillId="6" borderId="0" xfId="0" applyNumberFormat="1" applyFont="1" applyFill="1" applyAlignment="1"/>
    <xf numFmtId="0" fontId="1" fillId="5" borderId="0" xfId="0" applyNumberFormat="1" applyFont="1" applyFill="1" applyAlignment="1"/>
    <xf numFmtId="0" fontId="24" fillId="0" borderId="0" xfId="0" applyNumberFormat="1" applyFont="1" applyAlignment="1">
      <alignment vertical="center" wrapText="1"/>
    </xf>
    <xf numFmtId="0" fontId="1" fillId="10" borderId="1" xfId="0" applyFont="1" applyFill="1" applyBorder="1" applyAlignment="1">
      <alignment horizontal="left"/>
    </xf>
    <xf numFmtId="0" fontId="0" fillId="10" borderId="1" xfId="0" applyFont="1" applyFill="1" applyBorder="1" applyAlignment="1">
      <alignment horizontal="left"/>
    </xf>
    <xf numFmtId="0" fontId="0" fillId="0" borderId="2" xfId="0" applyFont="1" applyBorder="1" applyAlignment="1">
      <alignment horizontal="center" vertical="center"/>
    </xf>
    <xf numFmtId="14" fontId="4" fillId="2" borderId="3" xfId="0" applyNumberFormat="1" applyFont="1" applyFill="1" applyBorder="1" applyAlignment="1" applyProtection="1">
      <alignment horizontal="center" vertical="center"/>
    </xf>
    <xf numFmtId="0" fontId="4" fillId="2" borderId="3" xfId="0" applyNumberFormat="1" applyFont="1" applyFill="1" applyBorder="1" applyAlignment="1" applyProtection="1">
      <alignment horizontal="left" vertical="center"/>
    </xf>
    <xf numFmtId="0" fontId="4" fillId="2" borderId="3" xfId="0" applyNumberFormat="1" applyFont="1" applyFill="1" applyBorder="1" applyAlignment="1">
      <alignment vertical="center"/>
    </xf>
    <xf numFmtId="0" fontId="4" fillId="2" borderId="3" xfId="0" applyNumberFormat="1" applyFont="1" applyFill="1" applyBorder="1" applyAlignment="1">
      <alignment horizontal="left" vertical="center"/>
    </xf>
    <xf numFmtId="0" fontId="9" fillId="2" borderId="3" xfId="0" applyNumberFormat="1" applyFont="1" applyFill="1" applyBorder="1" applyAlignment="1">
      <alignment horizontal="left" vertical="center"/>
    </xf>
    <xf numFmtId="0" fontId="9" fillId="2" borderId="4" xfId="0" applyNumberFormat="1" applyFont="1" applyFill="1" applyBorder="1" applyAlignment="1">
      <alignment horizontal="left" vertical="center"/>
    </xf>
    <xf numFmtId="0" fontId="8" fillId="2" borderId="3" xfId="0" applyNumberFormat="1" applyFont="1" applyFill="1" applyBorder="1" applyAlignment="1">
      <alignment vertical="center"/>
    </xf>
    <xf numFmtId="14" fontId="4" fillId="0" borderId="3" xfId="0" applyNumberFormat="1" applyFont="1" applyBorder="1" applyAlignment="1">
      <alignment horizontal="center" vertical="center"/>
    </xf>
    <xf numFmtId="0" fontId="4" fillId="0" borderId="3" xfId="0" applyNumberFormat="1" applyFont="1" applyBorder="1" applyAlignment="1">
      <alignment horizontal="left" vertical="center"/>
    </xf>
    <xf numFmtId="0" fontId="4" fillId="0" borderId="3" xfId="0" applyNumberFormat="1" applyFont="1" applyBorder="1" applyAlignment="1">
      <alignment vertical="center"/>
    </xf>
    <xf numFmtId="14" fontId="4" fillId="0" borderId="3" xfId="0" applyNumberFormat="1" applyFont="1" applyBorder="1" applyAlignment="1" applyProtection="1">
      <alignment horizontal="center" vertical="center"/>
    </xf>
    <xf numFmtId="0" fontId="4" fillId="0" borderId="3" xfId="0" applyNumberFormat="1" applyFont="1" applyBorder="1" applyAlignment="1" applyProtection="1">
      <alignment horizontal="left" vertical="center"/>
    </xf>
    <xf numFmtId="0" fontId="8" fillId="2" borderId="3" xfId="0" quotePrefix="1" applyNumberFormat="1" applyFont="1" applyFill="1" applyBorder="1" applyAlignment="1">
      <alignment vertical="center"/>
    </xf>
    <xf numFmtId="0" fontId="0" fillId="0" borderId="3" xfId="0" applyNumberFormat="1" applyFont="1" applyBorder="1" applyAlignment="1">
      <alignment horizontal="left" vertical="center"/>
    </xf>
    <xf numFmtId="0" fontId="4" fillId="2" borderId="3" xfId="0" quotePrefix="1" applyNumberFormat="1" applyFont="1" applyFill="1" applyBorder="1" applyAlignment="1">
      <alignment vertical="center"/>
    </xf>
    <xf numFmtId="0" fontId="0" fillId="0" borderId="3" xfId="0" applyNumberFormat="1" applyFont="1" applyBorder="1" applyAlignment="1">
      <alignment vertical="center"/>
    </xf>
    <xf numFmtId="14" fontId="8" fillId="2" borderId="3" xfId="0" applyNumberFormat="1" applyFont="1" applyFill="1" applyBorder="1" applyAlignment="1">
      <alignment horizontal="center" vertical="center"/>
    </xf>
    <xf numFmtId="0" fontId="8" fillId="2" borderId="3" xfId="0" applyNumberFormat="1" applyFont="1" applyFill="1" applyBorder="1" applyAlignment="1">
      <alignment horizontal="left" vertical="center"/>
    </xf>
    <xf numFmtId="14" fontId="4" fillId="0" borderId="3" xfId="0" applyNumberFormat="1" applyFont="1" applyFill="1" applyBorder="1" applyAlignment="1">
      <alignment horizontal="center" vertical="center"/>
    </xf>
    <xf numFmtId="0" fontId="4" fillId="0" borderId="3" xfId="0" applyNumberFormat="1" applyFont="1" applyFill="1" applyBorder="1" applyAlignment="1">
      <alignment horizontal="left" vertical="center"/>
    </xf>
    <xf numFmtId="1" fontId="9" fillId="0" borderId="2" xfId="0" applyNumberFormat="1" applyFont="1" applyFill="1" applyBorder="1" applyAlignment="1">
      <alignment horizontal="center" vertical="center"/>
    </xf>
    <xf numFmtId="14" fontId="9" fillId="0" borderId="3" xfId="0" applyNumberFormat="1" applyFont="1" applyFill="1" applyBorder="1" applyAlignment="1">
      <alignment horizontal="center" vertical="center"/>
    </xf>
    <xf numFmtId="14" fontId="4" fillId="2" borderId="3" xfId="0" applyNumberFormat="1" applyFont="1" applyFill="1" applyBorder="1" applyAlignment="1">
      <alignment horizontal="center" vertical="center"/>
    </xf>
    <xf numFmtId="0" fontId="4" fillId="0" borderId="3" xfId="0" applyNumberFormat="1" applyFont="1" applyFill="1" applyBorder="1" applyAlignment="1">
      <alignment vertical="center"/>
    </xf>
    <xf numFmtId="0" fontId="8" fillId="2" borderId="3" xfId="0" applyFont="1" applyFill="1" applyBorder="1" applyAlignment="1">
      <alignment vertical="center"/>
    </xf>
    <xf numFmtId="0" fontId="4" fillId="0" borderId="3" xfId="0" applyFont="1" applyBorder="1"/>
    <xf numFmtId="14" fontId="27" fillId="0" borderId="3" xfId="0" applyNumberFormat="1" applyFont="1" applyFill="1" applyBorder="1" applyAlignment="1">
      <alignment horizontal="center" vertical="center"/>
    </xf>
    <xf numFmtId="14" fontId="28" fillId="0" borderId="3" xfId="0" applyNumberFormat="1" applyFont="1" applyFill="1" applyBorder="1" applyAlignment="1">
      <alignment horizontal="center" vertical="center"/>
    </xf>
    <xf numFmtId="0" fontId="28" fillId="2" borderId="3" xfId="0" applyNumberFormat="1" applyFont="1" applyFill="1" applyBorder="1" applyAlignment="1">
      <alignment horizontal="left" vertical="center"/>
    </xf>
    <xf numFmtId="0" fontId="27" fillId="2" borderId="3" xfId="0" applyNumberFormat="1" applyFont="1" applyFill="1" applyBorder="1" applyAlignment="1">
      <alignment horizontal="left" vertical="center"/>
    </xf>
    <xf numFmtId="0" fontId="27" fillId="2" borderId="4" xfId="0" applyNumberFormat="1" applyFont="1" applyFill="1" applyBorder="1" applyAlignment="1">
      <alignment horizontal="left" vertical="center"/>
    </xf>
    <xf numFmtId="0" fontId="0" fillId="0" borderId="14" xfId="0" applyFont="1" applyBorder="1" applyAlignment="1"/>
    <xf numFmtId="1" fontId="0" fillId="0" borderId="15" xfId="0" applyNumberFormat="1" applyFont="1" applyBorder="1" applyAlignment="1"/>
    <xf numFmtId="0" fontId="0" fillId="0" borderId="15" xfId="0" applyFont="1" applyBorder="1" applyAlignment="1"/>
    <xf numFmtId="0" fontId="0" fillId="0" borderId="15" xfId="0" applyFont="1" applyBorder="1" applyAlignment="1">
      <alignment horizontal="center" vertical="center"/>
    </xf>
    <xf numFmtId="165" fontId="0" fillId="0" borderId="15" xfId="0" applyNumberFormat="1" applyFont="1" applyBorder="1" applyAlignment="1"/>
    <xf numFmtId="4" fontId="0" fillId="0" borderId="15" xfId="0" applyNumberFormat="1" applyFont="1" applyBorder="1" applyAlignment="1"/>
    <xf numFmtId="14" fontId="0" fillId="0" borderId="15" xfId="0" applyNumberFormat="1" applyFont="1" applyBorder="1" applyAlignment="1"/>
    <xf numFmtId="4" fontId="0" fillId="0" borderId="16" xfId="0" applyNumberFormat="1" applyFont="1" applyBorder="1" applyAlignment="1"/>
    <xf numFmtId="0" fontId="0" fillId="0" borderId="17" xfId="0" applyFont="1" applyBorder="1" applyAlignment="1"/>
    <xf numFmtId="1" fontId="0" fillId="0" borderId="18" xfId="0" applyNumberFormat="1" applyFont="1" applyBorder="1" applyAlignment="1"/>
    <xf numFmtId="0" fontId="0" fillId="0" borderId="18" xfId="0" applyFont="1" applyBorder="1" applyAlignment="1"/>
    <xf numFmtId="0" fontId="0" fillId="0" borderId="18" xfId="0" applyFont="1" applyBorder="1" applyAlignment="1">
      <alignment horizontal="center" vertical="center"/>
    </xf>
    <xf numFmtId="3" fontId="0" fillId="0" borderId="18" xfId="0" applyNumberFormat="1" applyFont="1" applyBorder="1" applyAlignment="1">
      <alignment horizontal="right" vertical="center"/>
    </xf>
    <xf numFmtId="4" fontId="0" fillId="0" borderId="18" xfId="0" applyNumberFormat="1" applyFont="1" applyBorder="1" applyAlignment="1"/>
    <xf numFmtId="1" fontId="0" fillId="0" borderId="18" xfId="0" applyNumberFormat="1" applyFont="1" applyBorder="1" applyAlignment="1">
      <alignment horizontal="left"/>
    </xf>
    <xf numFmtId="165" fontId="0" fillId="0" borderId="18" xfId="0" applyNumberFormat="1" applyFont="1" applyBorder="1" applyAlignment="1"/>
    <xf numFmtId="14" fontId="0" fillId="0" borderId="18" xfId="0" applyNumberFormat="1" applyFont="1" applyBorder="1" applyAlignment="1"/>
    <xf numFmtId="4" fontId="0" fillId="0" borderId="19" xfId="0" applyNumberFormat="1" applyFont="1" applyBorder="1" applyAlignment="1"/>
    <xf numFmtId="0" fontId="1" fillId="0" borderId="18" xfId="0" applyFont="1" applyBorder="1" applyAlignment="1"/>
    <xf numFmtId="0" fontId="1" fillId="0" borderId="17" xfId="0" applyFont="1" applyBorder="1" applyAlignment="1"/>
    <xf numFmtId="1" fontId="1" fillId="0" borderId="18" xfId="0" applyNumberFormat="1" applyFont="1" applyBorder="1" applyAlignment="1"/>
    <xf numFmtId="165" fontId="1" fillId="0" borderId="18" xfId="0" applyNumberFormat="1" applyFont="1" applyBorder="1" applyAlignment="1"/>
    <xf numFmtId="4" fontId="1" fillId="0" borderId="18" xfId="0" applyNumberFormat="1" applyFont="1" applyBorder="1" applyAlignment="1"/>
    <xf numFmtId="4" fontId="1" fillId="0" borderId="19" xfId="0" applyNumberFormat="1" applyFont="1" applyBorder="1" applyAlignment="1"/>
    <xf numFmtId="0" fontId="1" fillId="0" borderId="20" xfId="0" applyFont="1" applyBorder="1" applyAlignment="1"/>
    <xf numFmtId="1" fontId="1" fillId="0" borderId="21" xfId="0" applyNumberFormat="1" applyFont="1" applyBorder="1" applyAlignment="1"/>
    <xf numFmtId="0" fontId="1" fillId="0" borderId="21" xfId="0" applyFont="1" applyBorder="1" applyAlignment="1"/>
    <xf numFmtId="165" fontId="1" fillId="0" borderId="21" xfId="0" applyNumberFormat="1" applyFont="1" applyBorder="1" applyAlignment="1"/>
    <xf numFmtId="4" fontId="1" fillId="0" borderId="21" xfId="0" applyNumberFormat="1" applyFont="1" applyBorder="1" applyAlignment="1"/>
    <xf numFmtId="4" fontId="1" fillId="0" borderId="22" xfId="0" applyNumberFormat="1" applyFont="1" applyBorder="1" applyAlignment="1"/>
    <xf numFmtId="0" fontId="1" fillId="0" borderId="5" xfId="0" applyFont="1" applyFill="1" applyBorder="1" applyAlignment="1">
      <alignment horizontal="center"/>
    </xf>
    <xf numFmtId="14" fontId="1" fillId="0" borderId="6" xfId="0" applyNumberFormat="1" applyFont="1" applyFill="1" applyBorder="1" applyAlignment="1">
      <alignment horizontal="right"/>
    </xf>
    <xf numFmtId="0" fontId="1" fillId="0" borderId="6" xfId="0" applyNumberFormat="1" applyFont="1" applyFill="1" applyBorder="1" applyAlignment="1">
      <alignment horizontal="left"/>
    </xf>
    <xf numFmtId="0" fontId="1" fillId="0" borderId="6" xfId="0" applyFont="1" applyFill="1" applyBorder="1" applyAlignment="1"/>
    <xf numFmtId="0" fontId="1" fillId="0" borderId="6" xfId="0" applyNumberFormat="1" applyFont="1" applyFill="1" applyBorder="1" applyAlignment="1"/>
    <xf numFmtId="0" fontId="1" fillId="0" borderId="7" xfId="0" applyNumberFormat="1" applyFont="1" applyFill="1" applyBorder="1" applyAlignment="1"/>
    <xf numFmtId="0" fontId="1" fillId="0" borderId="8" xfId="0" applyFont="1" applyFill="1" applyBorder="1" applyAlignment="1">
      <alignment horizontal="center"/>
    </xf>
    <xf numFmtId="14" fontId="1" fillId="0" borderId="9" xfId="0" applyNumberFormat="1" applyFont="1" applyFill="1" applyBorder="1" applyAlignment="1">
      <alignment horizontal="right"/>
    </xf>
    <xf numFmtId="0" fontId="1" fillId="0" borderId="9" xfId="0" applyNumberFormat="1" applyFont="1" applyFill="1" applyBorder="1" applyAlignment="1">
      <alignment horizontal="left"/>
    </xf>
    <xf numFmtId="0" fontId="1" fillId="0" borderId="9" xfId="0" applyFont="1" applyFill="1" applyBorder="1" applyAlignment="1"/>
    <xf numFmtId="0" fontId="1" fillId="0" borderId="9" xfId="0" applyNumberFormat="1" applyFont="1" applyFill="1" applyBorder="1" applyAlignment="1"/>
    <xf numFmtId="0" fontId="1" fillId="0" borderId="10" xfId="0" applyNumberFormat="1" applyFont="1" applyFill="1" applyBorder="1" applyAlignment="1"/>
    <xf numFmtId="0" fontId="1" fillId="0" borderId="11" xfId="0" applyFont="1" applyFill="1" applyBorder="1" applyAlignment="1">
      <alignment horizontal="center"/>
    </xf>
    <xf numFmtId="14" fontId="1" fillId="0" borderId="12" xfId="0" applyNumberFormat="1" applyFont="1" applyFill="1" applyBorder="1" applyAlignment="1">
      <alignment horizontal="right"/>
    </xf>
    <xf numFmtId="0" fontId="1" fillId="0" borderId="12" xfId="0" applyNumberFormat="1" applyFont="1" applyFill="1" applyBorder="1" applyAlignment="1">
      <alignment horizontal="left"/>
    </xf>
    <xf numFmtId="0" fontId="1" fillId="0" borderId="12" xfId="0" applyFont="1" applyFill="1" applyBorder="1" applyAlignment="1"/>
    <xf numFmtId="0" fontId="1" fillId="0" borderId="12" xfId="0" applyNumberFormat="1" applyFont="1" applyFill="1" applyBorder="1" applyAlignment="1"/>
    <xf numFmtId="0" fontId="1" fillId="0" borderId="13" xfId="0" applyNumberFormat="1" applyFont="1" applyFill="1" applyBorder="1" applyAlignment="1"/>
    <xf numFmtId="0" fontId="17" fillId="0" borderId="1" xfId="0" applyNumberFormat="1" applyFont="1" applyBorder="1" applyAlignment="1">
      <alignment horizontal="left" vertical="center" wrapText="1"/>
    </xf>
    <xf numFmtId="165" fontId="17" fillId="0" borderId="1" xfId="0" applyNumberFormat="1" applyFont="1" applyBorder="1" applyAlignment="1">
      <alignment horizontal="left" vertical="center" wrapText="1"/>
    </xf>
    <xf numFmtId="1" fontId="17" fillId="0" borderId="1" xfId="1" applyNumberFormat="1" applyFont="1" applyBorder="1" applyAlignment="1">
      <alignment horizontal="left" vertical="center" wrapText="1"/>
    </xf>
    <xf numFmtId="0" fontId="17" fillId="0" borderId="1" xfId="1" applyNumberFormat="1" applyFont="1" applyBorder="1" applyAlignment="1">
      <alignment horizontal="left" vertical="center" wrapText="1"/>
    </xf>
    <xf numFmtId="165" fontId="17" fillId="0" borderId="1" xfId="0" applyNumberFormat="1" applyFont="1" applyBorder="1" applyAlignment="1">
      <alignment horizontal="left" vertical="center"/>
    </xf>
    <xf numFmtId="1" fontId="17" fillId="0" borderId="1" xfId="0" applyNumberFormat="1" applyFont="1" applyBorder="1" applyAlignment="1">
      <alignment horizontal="left" vertical="center" wrapText="1"/>
    </xf>
    <xf numFmtId="14" fontId="26" fillId="0" borderId="0" xfId="0" applyNumberFormat="1" applyFont="1" applyAlignment="1">
      <alignment horizontal="center"/>
    </xf>
    <xf numFmtId="0" fontId="17" fillId="0" borderId="0" xfId="0" applyNumberFormat="1" applyFont="1" applyAlignment="1">
      <alignment horizontal="left" vertical="center"/>
    </xf>
    <xf numFmtId="0" fontId="24" fillId="0" borderId="0" xfId="0" applyNumberFormat="1" applyFont="1" applyAlignment="1">
      <alignment horizontal="right" vertical="center" wrapText="1"/>
    </xf>
    <xf numFmtId="0" fontId="24" fillId="0" borderId="0" xfId="0" applyNumberFormat="1" applyFont="1" applyAlignment="1">
      <alignment horizontal="right" vertical="center"/>
    </xf>
    <xf numFmtId="0" fontId="24" fillId="0" borderId="0" xfId="0" applyNumberFormat="1" applyFont="1" applyAlignment="1">
      <alignment horizontal="left" vertical="center" wrapText="1"/>
    </xf>
    <xf numFmtId="0" fontId="5" fillId="2" borderId="1" xfId="0" applyFont="1" applyFill="1" applyBorder="1" applyAlignment="1">
      <alignment horizontal="center" vertical="center"/>
    </xf>
    <xf numFmtId="0" fontId="0" fillId="0" borderId="0" xfId="0" pivotButton="1" applyFont="1" applyAlignment="1"/>
  </cellXfs>
  <cellStyles count="9">
    <cellStyle name="Comma" xfId="1" builtinId="3"/>
    <cellStyle name="Comma 2" xfId="3" xr:uid="{00000000-0005-0000-0000-000001000000}"/>
    <cellStyle name="Comma 2 2" xfId="6" xr:uid="{8A9DFDDE-A21F-4F5B-BEF0-1F3242AC23FD}"/>
    <cellStyle name="Comma 3" xfId="5" xr:uid="{3FDA9BAF-7BDE-4070-9B1A-4F437B069748}"/>
    <cellStyle name="Normal" xfId="0" builtinId="0"/>
    <cellStyle name="Normal 2" xfId="4" xr:uid="{00000000-0005-0000-0000-000003000000}"/>
    <cellStyle name="Normal 2 4" xfId="8" xr:uid="{42BD4AF2-547B-447D-AB0B-944CEF6619D6}"/>
    <cellStyle name="Normal 3" xfId="2" xr:uid="{00000000-0005-0000-0000-000004000000}"/>
    <cellStyle name="Normal 5" xfId="7" xr:uid="{95732B25-E9F7-47A6-8962-F6F0308F6B74}"/>
  </cellStyles>
  <dxfs count="161">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thin">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numFmt numFmtId="19" formatCode="dd/mm/yyyy"/>
      <fill>
        <patternFill patternType="none">
          <fgColor indexed="64"/>
          <bgColor indexed="65"/>
        </patternFill>
      </fill>
      <alignment horizontal="right" vertical="bottom" textRotation="0" wrapText="0" indent="0" justifyLastLine="0" shrinkToFit="0" readingOrder="0"/>
      <border diagonalUp="0" diagonalDown="0">
        <left style="hair">
          <color theme="9" tint="-0.24994659260841701"/>
        </left>
        <right style="hair">
          <color theme="9" tint="-0.24994659260841701"/>
        </right>
        <top/>
        <bottom/>
        <vertical/>
        <horizontal/>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center" vertical="bottom" textRotation="0" wrapText="0" indent="0" justifyLastLine="0" shrinkToFit="0" readingOrder="0"/>
      <border diagonalUp="0" diagonalDown="0">
        <left style="thin">
          <color theme="9" tint="-0.24994659260841701"/>
        </left>
        <right style="hair">
          <color theme="9" tint="-0.24994659260841701"/>
        </right>
        <top/>
        <bottom/>
        <vertical/>
        <horizontal/>
      </border>
    </dxf>
    <dxf>
      <font>
        <color theme="5" tint="-0.499984740745262"/>
      </font>
      <fill>
        <patternFill>
          <bgColor theme="5" tint="0.59996337778862885"/>
        </patternFill>
      </fill>
    </dxf>
    <dxf>
      <font>
        <color theme="5" tint="-0.24994659260841701"/>
      </font>
      <fill>
        <patternFill patternType="none">
          <bgColor auto="1"/>
        </patternFill>
      </fill>
    </dxf>
    <dxf>
      <font>
        <color rgb="FFC00000"/>
      </font>
      <fill>
        <patternFill patternType="none">
          <bgColor auto="1"/>
        </patternFill>
      </fill>
    </dxf>
    <dxf>
      <font>
        <color rgb="FF9C0006"/>
      </font>
      <fill>
        <patternFill>
          <bgColor rgb="FFFFC7CE"/>
        </patternFill>
      </fill>
    </dxf>
    <dxf>
      <font>
        <color auto="1"/>
      </font>
      <fill>
        <patternFill>
          <bgColor rgb="FFC6EFCE"/>
        </patternFill>
      </fill>
    </dxf>
    <dxf>
      <font>
        <color rgb="FF9C0006"/>
      </font>
    </dxf>
    <dxf>
      <font>
        <color rgb="FF9C5700"/>
      </font>
      <fill>
        <patternFill>
          <bgColor rgb="FFFFEB9C"/>
        </patternFill>
      </fill>
    </dxf>
    <dxf>
      <fill>
        <patternFill>
          <bgColor theme="6" tint="0.79998168889431442"/>
        </patternFill>
      </fill>
    </dxf>
    <dxf>
      <fill>
        <patternFill>
          <bgColor rgb="FFFFFF00"/>
        </patternFill>
      </fill>
    </dxf>
    <dxf>
      <font>
        <color rgb="FF9C0006"/>
      </font>
      <fill>
        <patternFill>
          <bgColor rgb="FFFFC7CE"/>
        </patternFill>
      </fill>
    </dxf>
    <dxf>
      <font>
        <color theme="5" tint="-0.499984740745262"/>
      </font>
      <fill>
        <patternFill>
          <bgColor theme="5"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dxf>
    <dxf>
      <fill>
        <patternFill>
          <bgColor theme="6" tint="0.39994506668294322"/>
        </patternFill>
      </fill>
    </dxf>
    <dxf>
      <fill>
        <patternFill patternType="solid">
          <bgColor theme="8" tint="0.79998168889431442"/>
        </patternFill>
      </fill>
      <border>
        <left/>
        <right/>
        <top/>
        <bottom/>
      </border>
    </dxf>
    <dxf>
      <font>
        <b val="0"/>
        <i val="0"/>
        <strike val="0"/>
        <condense val="0"/>
        <extend val="0"/>
        <outline val="0"/>
        <shadow val="0"/>
        <u val="none"/>
        <vertAlign val="baseline"/>
        <sz val="9"/>
        <color auto="1"/>
        <name val="Calibri"/>
        <scheme val="minor"/>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9"/>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auto="1"/>
        <name val="Calibri"/>
        <scheme val="minor"/>
      </font>
      <numFmt numFmtId="19" formatCode="dd/mm/yyyy"/>
      <alignment horizontal="right" vertical="center" textRotation="0" wrapText="0" indent="0" justifyLastLine="0" shrinkToFit="0" readingOrder="0"/>
    </dxf>
    <dxf>
      <font>
        <b val="0"/>
        <i val="0"/>
        <strike val="0"/>
        <condense val="0"/>
        <extend val="0"/>
        <outline val="0"/>
        <shadow val="0"/>
        <u val="none"/>
        <vertAlign val="baseline"/>
        <sz val="9"/>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auto="1"/>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9"/>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auto="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auto="1"/>
        <name val="Calibri"/>
        <scheme val="minor"/>
      </font>
      <alignment horizontal="left" vertical="center" textRotation="0" wrapText="0" indent="0" justifyLastLine="0" shrinkToFit="0" readingOrder="0"/>
    </dxf>
    <dxf>
      <font>
        <b/>
        <i val="0"/>
        <strike val="0"/>
        <condense val="0"/>
        <extend val="0"/>
        <outline val="0"/>
        <shadow val="0"/>
        <u val="none"/>
        <vertAlign val="baseline"/>
        <sz val="9"/>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left" vertical="bottom" textRotation="0" wrapText="0" indent="0" justifyLastLine="0" shrinkToFit="0" readingOrder="0"/>
    </dxf>
    <dxf>
      <font>
        <b val="0"/>
      </font>
      <fill>
        <patternFill patternType="none">
          <fgColor indexed="64"/>
          <bgColor auto="1"/>
        </patternFill>
      </fill>
      <alignment horizontal="left" vertical="bottom" textRotation="0" wrapText="0" indent="0" justifyLastLine="0" shrinkToFit="0" readingOrder="0"/>
    </dxf>
    <dxf>
      <fill>
        <patternFill patternType="none">
          <fgColor rgb="FF000000"/>
          <bgColor auto="1"/>
        </patternFill>
      </fill>
    </dxf>
    <dxf>
      <font>
        <b/>
        <i val="0"/>
        <strike val="0"/>
        <condense val="0"/>
        <extend val="0"/>
        <outline val="0"/>
        <shadow val="0"/>
        <u val="none"/>
        <vertAlign val="baseline"/>
        <sz val="11"/>
        <color theme="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ill>
        <patternFill patternType="none">
          <fgColor indexed="64"/>
          <bgColor auto="1"/>
        </patternFill>
      </fill>
      <alignment vertical="bottom" textRotation="0" wrapText="0" indent="0" justifyLastLine="0" shrinkToFit="0" readingOrder="0"/>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rgb="FF000000"/>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top/>
        <bottom/>
        <vertical style="hair">
          <color theme="8" tint="-0.24994659260841701"/>
        </vertical>
        <horizontal/>
      </border>
    </dxf>
    <dxf>
      <font>
        <b val="0"/>
        <i val="0"/>
        <strike val="0"/>
        <condense val="0"/>
        <extend val="0"/>
        <outline val="0"/>
        <shadow val="0"/>
        <u val="none"/>
        <vertAlign val="baseline"/>
        <sz val="11"/>
        <color rgb="FF000000"/>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rgb="FF000000"/>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rgb="FF000000"/>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patternType="none">
          <fgColor indexed="64"/>
          <bgColor theme="0"/>
        </patternFill>
      </fill>
      <alignment horizontal="general"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theme="1"/>
        <name val="Cambria"/>
        <scheme val="none"/>
      </font>
      <numFmt numFmtId="19" formatCode="dd/mm/yyyy"/>
      <alignment horizontal="center"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rgb="FF000000"/>
        <name val="Cambria"/>
        <scheme val="none"/>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8" tint="-0.24994659260841701"/>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rgb="FF000000"/>
        <name val="Cambria"/>
        <scheme val="none"/>
      </font>
      <numFmt numFmtId="1" formatCode="0"/>
      <fill>
        <patternFill patternType="none">
          <fgColor indexed="64"/>
          <bgColor theme="0"/>
        </patternFill>
      </fill>
      <alignment horizontal="center" vertical="center" textRotation="0" wrapText="0" indent="0" justifyLastLine="0" shrinkToFit="0" readingOrder="0"/>
      <border diagonalUp="0" diagonalDown="0">
        <left/>
        <right style="hair">
          <color theme="8" tint="-0.24994659260841701"/>
        </right>
        <top/>
        <bottom/>
        <vertical style="hair">
          <color theme="8" tint="-0.24994659260841701"/>
        </vertical>
        <horizontal/>
      </border>
    </dxf>
    <dxf>
      <font>
        <b val="0"/>
        <i val="0"/>
        <strike val="0"/>
        <condense val="0"/>
        <extend val="0"/>
        <outline val="0"/>
        <shadow val="0"/>
        <u val="none"/>
        <vertAlign val="baseline"/>
        <sz val="11"/>
        <color rgb="FF000000"/>
        <name val="Cambria"/>
        <scheme val="none"/>
      </font>
      <fill>
        <patternFill>
          <fgColor indexed="64"/>
          <bgColor theme="0"/>
        </patternFill>
      </fill>
      <alignment horizontal="left" vertical="center" textRotation="0" wrapText="0" indent="0" justifyLastLine="0" shrinkToFit="0" readingOrder="0"/>
    </dxf>
    <dxf>
      <font>
        <b/>
        <i val="0"/>
        <strike val="0"/>
        <condense val="0"/>
        <extend val="0"/>
        <outline val="0"/>
        <shadow val="0"/>
        <u val="none"/>
        <vertAlign val="baseline"/>
        <sz val="11"/>
        <color theme="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4" formatCode="#,##0.00"/>
      <alignment horizontal="general" vertical="bottom" textRotation="0" wrapText="0" indent="0" justifyLastLine="0" shrinkToFit="0" readingOrder="0"/>
      <border diagonalUp="0" diagonalDown="0">
        <left style="hair">
          <color theme="9" tint="-0.499984740745262"/>
        </left>
        <right style="thin">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4" formatCode="#,##0.00"/>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65" formatCode="dd/mm/yyyy;@"/>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65" formatCode="dd/mm/yyyy;@"/>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65" formatCode="dd/mm/yyyy;@"/>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65" formatCode="dd/mm/yyyy;@"/>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 formatCode="0"/>
      <alignment horizontal="left"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right" vertical="center"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center" vertical="center"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numFmt numFmtId="1" formatCode="0"/>
      <alignment horizontal="general" vertical="bottom" textRotation="0" wrapText="0" indent="0" justifyLastLine="0" shrinkToFit="0" readingOrder="0"/>
      <border diagonalUp="0" diagonalDown="0">
        <left style="hair">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border diagonalUp="0" diagonalDown="0">
        <left style="thin">
          <color theme="9" tint="-0.499984740745262"/>
        </left>
        <right style="hair">
          <color theme="9" tint="-0.499984740745262"/>
        </right>
        <top style="hair">
          <color theme="9" tint="-0.499984740745262"/>
        </top>
        <bottom style="hair">
          <color theme="9" tint="-0.499984740745262"/>
        </bottom>
        <vertical style="hair">
          <color theme="9" tint="-0.499984740745262"/>
        </vertical>
        <horizontal style="hair">
          <color theme="9" tint="-0.499984740745262"/>
        </horizontal>
      </border>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5" formatCode="dd/mm/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5" formatCode="dd/mm/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72" formatCode="0.0"/>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i val="0"/>
        <strike val="0"/>
        <condense val="0"/>
        <extend val="0"/>
        <outline val="0"/>
        <shadow val="0"/>
        <u val="none"/>
        <vertAlign val="baseline"/>
        <sz val="11"/>
        <color theme="8" tint="-0.499984740745262"/>
        <name val="Calibri"/>
        <family val="2"/>
        <scheme val="none"/>
      </font>
      <numFmt numFmtId="0" formatCode="General"/>
      <fill>
        <patternFill patternType="solid">
          <fgColor indexed="64"/>
          <bgColor theme="8"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5" formatCode="dd/mm/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0" formatCode="General"/>
      <alignment horizontal="center" vertical="center" textRotation="0" wrapText="0" indent="0" justifyLastLine="0" shrinkToFit="0" readingOrder="0"/>
    </dxf>
    <dxf>
      <border diagonalUp="0" diagonalDown="0">
        <left/>
        <right/>
        <top/>
        <bottom/>
        <vertical/>
        <horizontal/>
      </border>
    </dxf>
    <dxf>
      <border diagonalUp="0" diagonalDown="0">
        <left/>
        <right/>
        <top/>
        <bottom/>
        <vertical/>
        <horizontal/>
      </border>
    </dxf>
  </dxfs>
  <tableStyles count="1" defaultTableStyle="TableStyleMedium2" defaultPivotStyle="PivotStyleLight16">
    <tableStyle name="Slicer Style 1" pivot="0" table="0" count="2" xr9:uid="{3BD3472C-7793-43BC-9184-4F8B22C743F1}">
      <tableStyleElement type="wholeTable" dxfId="160"/>
      <tableStyleElement type="headerRow" dxfId="159"/>
    </tableStyle>
  </tableStyles>
  <colors>
    <mruColors>
      <color rgb="FFFF7C80"/>
      <color rgb="FFFFCCCC"/>
      <color rgb="FFFF9999"/>
      <color rgb="FFFF99CC"/>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tyles" Target="styles.xml"/><Relationship Id="rId26" Type="http://schemas.openxmlformats.org/officeDocument/2006/relationships/customXml" Target="../customXml/item1.xml"/><Relationship Id="rId39" Type="http://schemas.openxmlformats.org/officeDocument/2006/relationships/customXml" Target="../customXml/item14.xml"/><Relationship Id="rId21" Type="http://schemas.microsoft.com/office/2017/06/relationships/rdRichValue" Target="richData/rdrichvalue.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4.xml"/><Relationship Id="rId11" Type="http://schemas.openxmlformats.org/officeDocument/2006/relationships/pivotCacheDefinition" Target="pivotCache/pivotCacheDefinition1.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17/06/relationships/rdRichValueTypes" Target="richData/rdRichValueTypes.xml"/><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6.xml"/><Relationship Id="rId44" Type="http://schemas.openxmlformats.org/officeDocument/2006/relationships/customXml" Target="../customXml/item19.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17/06/relationships/rdRichValueStructure" Target="richData/rdrichvaluestructure.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26.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connections" Target="connections.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openxmlformats.org/officeDocument/2006/relationships/sheetMetadata" Target="metadata.xml"/><Relationship Id="rId41"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Spin" dx="22" fmlaLink="$K$1" max="1000" page="10"/>
</file>

<file path=xl/ctrlProps/ctrlProp2.xml><?xml version="1.0" encoding="utf-8"?>
<formControlPr xmlns="http://schemas.microsoft.com/office/spreadsheetml/2009/9/main" objectType="Spin" dx="22" fmlaLink="$H$1" max="1000" page="10"/>
</file>

<file path=xl/drawings/_rels/drawing1.xml.rels><?xml version="1.0" encoding="UTF-8" standalone="yes"?>
<Relationships xmlns="http://schemas.openxmlformats.org/package/2006/relationships"><Relationship Id="rId3" Type="http://schemas.openxmlformats.org/officeDocument/2006/relationships/hyperlink" Target="#'Data Base'!A1"/><Relationship Id="rId2" Type="http://schemas.openxmlformats.org/officeDocument/2006/relationships/hyperlink" Target="#Input!A1"/><Relationship Id="rId1" Type="http://schemas.openxmlformats.org/officeDocument/2006/relationships/hyperlink" Target="#'Roll_Out'!A1"/><Relationship Id="rId4" Type="http://schemas.openxmlformats.org/officeDocument/2006/relationships/hyperlink" Target="#'Worksheet (No Macro)'!A1"/></Relationships>
</file>

<file path=xl/drawings/_rels/drawing2.xml.rels><?xml version="1.0" encoding="UTF-8" standalone="yes"?>
<Relationships xmlns="http://schemas.openxmlformats.org/package/2006/relationships"><Relationship Id="rId3" Type="http://schemas.openxmlformats.org/officeDocument/2006/relationships/hyperlink" Target="#Input!A1"/><Relationship Id="rId2" Type="http://schemas.openxmlformats.org/officeDocument/2006/relationships/hyperlink" Target="#'Roll_Out'!A1"/><Relationship Id="rId1" Type="http://schemas.openxmlformats.org/officeDocument/2006/relationships/image" Target="../media/image4.png"/><Relationship Id="rId5" Type="http://schemas.openxmlformats.org/officeDocument/2006/relationships/hyperlink" Target="#'Worksheet (No Macro)'!A1"/><Relationship Id="rId4" Type="http://schemas.openxmlformats.org/officeDocument/2006/relationships/hyperlink" Target="#'Data Base'!A1"/></Relationships>
</file>

<file path=xl/drawings/_rels/drawing3.xml.rels><?xml version="1.0" encoding="UTF-8" standalone="yes"?>
<Relationships xmlns="http://schemas.openxmlformats.org/package/2006/relationships"><Relationship Id="rId3" Type="http://schemas.openxmlformats.org/officeDocument/2006/relationships/hyperlink" Target="#'Data Base'!A1"/><Relationship Id="rId2" Type="http://schemas.openxmlformats.org/officeDocument/2006/relationships/hyperlink" Target="#Input!A1"/><Relationship Id="rId1" Type="http://schemas.openxmlformats.org/officeDocument/2006/relationships/hyperlink" Target="#'Roll_Out'!A1"/><Relationship Id="rId5" Type="http://schemas.openxmlformats.org/officeDocument/2006/relationships/image" Target="../media/image5.png"/><Relationship Id="rId4" Type="http://schemas.openxmlformats.org/officeDocument/2006/relationships/hyperlink" Target="#'Worksheet (No Macro)'!A1"/></Relationships>
</file>

<file path=xl/drawings/_rels/drawing4.xml.rels><?xml version="1.0" encoding="UTF-8" standalone="yes"?>
<Relationships xmlns="http://schemas.openxmlformats.org/package/2006/relationships"><Relationship Id="rId3" Type="http://schemas.openxmlformats.org/officeDocument/2006/relationships/hyperlink" Target="#'Roll_Out'!A1"/><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hyperlink" Target="#'Worksheet (No Macro)'!A1"/><Relationship Id="rId5" Type="http://schemas.openxmlformats.org/officeDocument/2006/relationships/hyperlink" Target="#'Data Base'!A1"/><Relationship Id="rId4" Type="http://schemas.openxmlformats.org/officeDocument/2006/relationships/hyperlink" Target="#Input!A1"/></Relationships>
</file>

<file path=xl/drawings/_rels/drawing5.xml.rels><?xml version="1.0" encoding="UTF-8" standalone="yes"?>
<Relationships xmlns="http://schemas.openxmlformats.org/package/2006/relationships"><Relationship Id="rId3" Type="http://schemas.openxmlformats.org/officeDocument/2006/relationships/hyperlink" Target="#'Roll_Out'!A1"/><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hyperlink" Target="#'Worksheet (No Macro)'!A1"/><Relationship Id="rId5" Type="http://schemas.openxmlformats.org/officeDocument/2006/relationships/hyperlink" Target="#'Data Base'!A1"/><Relationship Id="rId4" Type="http://schemas.openxmlformats.org/officeDocument/2006/relationships/hyperlink" Target="#Inpu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1181100</xdr:colOff>
          <xdr:row>6</xdr:row>
          <xdr:rowOff>0</xdr:rowOff>
        </xdr:to>
        <xdr:sp macro="" textlink="">
          <xdr:nvSpPr>
            <xdr:cNvPr id="25601" name="ComboBox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0</xdr:rowOff>
        </xdr:from>
        <xdr:to>
          <xdr:col>11</xdr:col>
          <xdr:colOff>200025</xdr:colOff>
          <xdr:row>1</xdr:row>
          <xdr:rowOff>0</xdr:rowOff>
        </xdr:to>
        <xdr:sp macro="" textlink="">
          <xdr:nvSpPr>
            <xdr:cNvPr id="25602" name="Spinner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3</xdr:col>
      <xdr:colOff>1763759</xdr:colOff>
      <xdr:row>0</xdr:row>
      <xdr:rowOff>0</xdr:rowOff>
    </xdr:from>
    <xdr:to>
      <xdr:col>4</xdr:col>
      <xdr:colOff>3736657</xdr:colOff>
      <xdr:row>1</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749567" y="0"/>
          <a:ext cx="4286911" cy="381000"/>
        </a:xfrm>
        <a:prstGeom prst="roundRect">
          <a:avLst/>
        </a:prstGeom>
        <a:ln>
          <a:noFill/>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ctr">
          <a:noAutofit/>
        </a:bodyPr>
        <a:lstStyle/>
        <a:p>
          <a:pPr algn="ctr"/>
          <a:r>
            <a:rPr lang="id-ID" sz="1300" b="1" i="1">
              <a:solidFill>
                <a:schemeClr val="accent5"/>
              </a:solidFill>
              <a:latin typeface="+mj-lt"/>
              <a:ea typeface="Cambria" panose="02040503050406030204" pitchFamily="18" charset="0"/>
            </a:rPr>
            <a:t>Candidates for Transfer &amp; Promoting Position</a:t>
          </a:r>
        </a:p>
      </xdr:txBody>
    </xdr:sp>
    <xdr:clientData/>
  </xdr:twoCellAnchor>
  <xdr:twoCellAnchor editAs="absolute">
    <xdr:from>
      <xdr:col>0</xdr:col>
      <xdr:colOff>0</xdr:colOff>
      <xdr:row>0</xdr:row>
      <xdr:rowOff>0</xdr:rowOff>
    </xdr:from>
    <xdr:to>
      <xdr:col>3</xdr:col>
      <xdr:colOff>1267948</xdr:colOff>
      <xdr:row>1</xdr:row>
      <xdr:rowOff>0</xdr:rowOff>
    </xdr:to>
    <xdr:grpSp>
      <xdr:nvGrpSpPr>
        <xdr:cNvPr id="71" name="Group 70">
          <a:extLst>
            <a:ext uri="{FF2B5EF4-FFF2-40B4-BE49-F238E27FC236}">
              <a16:creationId xmlns:a16="http://schemas.microsoft.com/office/drawing/2014/main" id="{00000000-0008-0000-0000-000047000000}"/>
            </a:ext>
          </a:extLst>
        </xdr:cNvPr>
        <xdr:cNvGrpSpPr/>
      </xdr:nvGrpSpPr>
      <xdr:grpSpPr>
        <a:xfrm>
          <a:off x="0" y="0"/>
          <a:ext cx="4248713" cy="381000"/>
          <a:chOff x="0" y="0"/>
          <a:chExt cx="4383183" cy="381000"/>
        </a:xfrm>
      </xdr:grpSpPr>
      <xdr:sp macro="[0]!_xludf.Filter" textlink="">
        <xdr:nvSpPr>
          <xdr:cNvPr id="72" name="Rectangle: Beveled 11">
            <a:hlinkClick xmlns:r="http://schemas.openxmlformats.org/officeDocument/2006/relationships" r:id="rId1"/>
            <a:extLst>
              <a:ext uri="{FF2B5EF4-FFF2-40B4-BE49-F238E27FC236}">
                <a16:creationId xmlns:a16="http://schemas.microsoft.com/office/drawing/2014/main" id="{00000000-0008-0000-0000-000048000000}"/>
              </a:ext>
            </a:extLst>
          </xdr:cNvPr>
          <xdr:cNvSpPr/>
        </xdr:nvSpPr>
        <xdr:spPr>
          <a:xfrm>
            <a:off x="0" y="12886"/>
            <a:ext cx="1106052" cy="368114"/>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Roll Out</a:t>
            </a:r>
            <a:endParaRPr lang="id-ID" sz="1200" b="1"/>
          </a:p>
        </xdr:txBody>
      </xdr:sp>
      <xdr:sp macro="" textlink="">
        <xdr:nvSpPr>
          <xdr:cNvPr id="73" name="Rectangle: Beveled 13">
            <a:hlinkClick xmlns:r="http://schemas.openxmlformats.org/officeDocument/2006/relationships" r:id="rId2"/>
            <a:extLst>
              <a:ext uri="{FF2B5EF4-FFF2-40B4-BE49-F238E27FC236}">
                <a16:creationId xmlns:a16="http://schemas.microsoft.com/office/drawing/2014/main" id="{00000000-0008-0000-0000-000049000000}"/>
              </a:ext>
            </a:extLst>
          </xdr:cNvPr>
          <xdr:cNvSpPr/>
        </xdr:nvSpPr>
        <xdr:spPr>
          <a:xfrm>
            <a:off x="1116306" y="0"/>
            <a:ext cx="1059630" cy="380968"/>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Input</a:t>
            </a:r>
            <a:endParaRPr lang="id-ID" sz="1200" b="1"/>
          </a:p>
        </xdr:txBody>
      </xdr:sp>
      <xdr:sp macro="[0]!_xludf.Filter" textlink="">
        <xdr:nvSpPr>
          <xdr:cNvPr id="74" name="Rectangle: Beveled 14">
            <a:hlinkClick xmlns:r="http://schemas.openxmlformats.org/officeDocument/2006/relationships" r:id="rId3"/>
            <a:extLst>
              <a:ext uri="{FF2B5EF4-FFF2-40B4-BE49-F238E27FC236}">
                <a16:creationId xmlns:a16="http://schemas.microsoft.com/office/drawing/2014/main" id="{00000000-0008-0000-0000-00004A000000}"/>
              </a:ext>
            </a:extLst>
          </xdr:cNvPr>
          <xdr:cNvSpPr/>
        </xdr:nvSpPr>
        <xdr:spPr>
          <a:xfrm>
            <a:off x="3277130" y="0"/>
            <a:ext cx="1106053" cy="380967"/>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200" b="1"/>
              <a:t>Data Base</a:t>
            </a:r>
            <a:endParaRPr lang="id-ID" sz="1200" b="1"/>
          </a:p>
        </xdr:txBody>
      </xdr:sp>
      <xdr:sp macro="[0]!_xludf.Filter" textlink="">
        <xdr:nvSpPr>
          <xdr:cNvPr id="75" name="Rectangle: Beveled 4">
            <a:hlinkClick xmlns:r="http://schemas.openxmlformats.org/officeDocument/2006/relationships" r:id="rId4"/>
            <a:extLst>
              <a:ext uri="{FF2B5EF4-FFF2-40B4-BE49-F238E27FC236}">
                <a16:creationId xmlns:a16="http://schemas.microsoft.com/office/drawing/2014/main" id="{00000000-0008-0000-0000-00004B000000}"/>
              </a:ext>
            </a:extLst>
          </xdr:cNvPr>
          <xdr:cNvSpPr/>
        </xdr:nvSpPr>
        <xdr:spPr>
          <a:xfrm>
            <a:off x="2175936" y="0"/>
            <a:ext cx="1095422" cy="365935"/>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200" b="1"/>
              <a:t>Worksheet</a:t>
            </a:r>
            <a:endParaRPr lang="id-ID" sz="1200" b="1"/>
          </a:p>
        </xdr:txBody>
      </xdr:sp>
    </xdr:grpSp>
    <xdr:clientData/>
  </xdr:twoCellAnchor>
  <xdr:twoCellAnchor editAs="absolute">
    <xdr:from>
      <xdr:col>1</xdr:col>
      <xdr:colOff>1255502</xdr:colOff>
      <xdr:row>1</xdr:row>
      <xdr:rowOff>30078</xdr:rowOff>
    </xdr:from>
    <xdr:to>
      <xdr:col>2</xdr:col>
      <xdr:colOff>24320</xdr:colOff>
      <xdr:row>1</xdr:row>
      <xdr:rowOff>334084</xdr:rowOff>
    </xdr:to>
    <xdr:sp macro="[0]!_xludf.Filter" textlink="">
      <xdr:nvSpPr>
        <xdr:cNvPr id="10" name="Graphic 7" descr="Magnifying glass with solid fill">
          <a:extLst>
            <a:ext uri="{FF2B5EF4-FFF2-40B4-BE49-F238E27FC236}">
              <a16:creationId xmlns:a16="http://schemas.microsoft.com/office/drawing/2014/main" id="{00000000-0008-0000-0000-00000A000000}"/>
            </a:ext>
          </a:extLst>
        </xdr:cNvPr>
        <xdr:cNvSpPr/>
      </xdr:nvSpPr>
      <xdr:spPr>
        <a:xfrm>
          <a:off x="2307707" y="411078"/>
          <a:ext cx="309156" cy="304006"/>
        </a:xfrm>
        <a:custGeom>
          <a:avLst/>
          <a:gdLst>
            <a:gd name="connsiteX0" fmla="*/ 305197 w 313283"/>
            <a:gd name="connsiteY0" fmla="*/ 265906 h 313531"/>
            <a:gd name="connsiteX1" fmla="*/ 255588 w 313283"/>
            <a:gd name="connsiteY1" fmla="*/ 216297 h 313531"/>
            <a:gd name="connsiteX2" fmla="*/ 230981 w 313283"/>
            <a:gd name="connsiteY2" fmla="*/ 208756 h 313531"/>
            <a:gd name="connsiteX3" fmla="*/ 213519 w 313283"/>
            <a:gd name="connsiteY3" fmla="*/ 191294 h 313531"/>
            <a:gd name="connsiteX4" fmla="*/ 238125 w 313283"/>
            <a:gd name="connsiteY4" fmla="*/ 119062 h 313531"/>
            <a:gd name="connsiteX5" fmla="*/ 119062 w 313283"/>
            <a:gd name="connsiteY5" fmla="*/ 0 h 313531"/>
            <a:gd name="connsiteX6" fmla="*/ 0 w 313283"/>
            <a:gd name="connsiteY6" fmla="*/ 119062 h 313531"/>
            <a:gd name="connsiteX7" fmla="*/ 119062 w 313283"/>
            <a:gd name="connsiteY7" fmla="*/ 238125 h 313531"/>
            <a:gd name="connsiteX8" fmla="*/ 191294 w 313283"/>
            <a:gd name="connsiteY8" fmla="*/ 213519 h 313531"/>
            <a:gd name="connsiteX9" fmla="*/ 208756 w 313283"/>
            <a:gd name="connsiteY9" fmla="*/ 230981 h 313531"/>
            <a:gd name="connsiteX10" fmla="*/ 216297 w 313283"/>
            <a:gd name="connsiteY10" fmla="*/ 255588 h 313531"/>
            <a:gd name="connsiteX11" fmla="*/ 265906 w 313283"/>
            <a:gd name="connsiteY11" fmla="*/ 305197 h 313531"/>
            <a:gd name="connsiteX12" fmla="*/ 285750 w 313283"/>
            <a:gd name="connsiteY12" fmla="*/ 313531 h 313531"/>
            <a:gd name="connsiteX13" fmla="*/ 305594 w 313283"/>
            <a:gd name="connsiteY13" fmla="*/ 305197 h 313531"/>
            <a:gd name="connsiteX14" fmla="*/ 305197 w 313283"/>
            <a:gd name="connsiteY14" fmla="*/ 265906 h 313531"/>
            <a:gd name="connsiteX15" fmla="*/ 118666 w 313283"/>
            <a:gd name="connsiteY15" fmla="*/ 213916 h 313531"/>
            <a:gd name="connsiteX16" fmla="*/ 23416 w 313283"/>
            <a:gd name="connsiteY16" fmla="*/ 118666 h 313531"/>
            <a:gd name="connsiteX17" fmla="*/ 118666 w 313283"/>
            <a:gd name="connsiteY17" fmla="*/ 23416 h 313531"/>
            <a:gd name="connsiteX18" fmla="*/ 213916 w 313283"/>
            <a:gd name="connsiteY18" fmla="*/ 118666 h 313531"/>
            <a:gd name="connsiteX19" fmla="*/ 118666 w 313283"/>
            <a:gd name="connsiteY19" fmla="*/ 213916 h 3135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313283" h="313531">
              <a:moveTo>
                <a:pt x="305197" y="265906"/>
              </a:moveTo>
              <a:lnTo>
                <a:pt x="255588" y="216297"/>
              </a:lnTo>
              <a:cubicBezTo>
                <a:pt x="248841" y="209550"/>
                <a:pt x="239713" y="207169"/>
                <a:pt x="230981" y="208756"/>
              </a:cubicBezTo>
              <a:lnTo>
                <a:pt x="213519" y="191294"/>
              </a:lnTo>
              <a:cubicBezTo>
                <a:pt x="228997" y="171450"/>
                <a:pt x="238125" y="146050"/>
                <a:pt x="238125" y="119062"/>
              </a:cubicBezTo>
              <a:cubicBezTo>
                <a:pt x="238125" y="53578"/>
                <a:pt x="184547" y="0"/>
                <a:pt x="119062" y="0"/>
              </a:cubicBezTo>
              <a:cubicBezTo>
                <a:pt x="53578" y="0"/>
                <a:pt x="0" y="53578"/>
                <a:pt x="0" y="119062"/>
              </a:cubicBezTo>
              <a:cubicBezTo>
                <a:pt x="0" y="184547"/>
                <a:pt x="53578" y="238125"/>
                <a:pt x="119062" y="238125"/>
              </a:cubicBezTo>
              <a:cubicBezTo>
                <a:pt x="146050" y="238125"/>
                <a:pt x="171053" y="228997"/>
                <a:pt x="191294" y="213519"/>
              </a:cubicBezTo>
              <a:lnTo>
                <a:pt x="208756" y="230981"/>
              </a:lnTo>
              <a:cubicBezTo>
                <a:pt x="207169" y="239713"/>
                <a:pt x="209550" y="248841"/>
                <a:pt x="216297" y="255588"/>
              </a:cubicBezTo>
              <a:lnTo>
                <a:pt x="265906" y="305197"/>
              </a:lnTo>
              <a:cubicBezTo>
                <a:pt x="271463" y="310753"/>
                <a:pt x="278606" y="313531"/>
                <a:pt x="285750" y="313531"/>
              </a:cubicBezTo>
              <a:cubicBezTo>
                <a:pt x="292894" y="313531"/>
                <a:pt x="300038" y="310753"/>
                <a:pt x="305594" y="305197"/>
              </a:cubicBezTo>
              <a:cubicBezTo>
                <a:pt x="315913" y="294084"/>
                <a:pt x="315913" y="276622"/>
                <a:pt x="305197" y="265906"/>
              </a:cubicBezTo>
              <a:close/>
              <a:moveTo>
                <a:pt x="118666" y="213916"/>
              </a:moveTo>
              <a:cubicBezTo>
                <a:pt x="66278" y="213916"/>
                <a:pt x="23416" y="171053"/>
                <a:pt x="23416" y="118666"/>
              </a:cubicBezTo>
              <a:cubicBezTo>
                <a:pt x="23416" y="66278"/>
                <a:pt x="66278" y="23416"/>
                <a:pt x="118666" y="23416"/>
              </a:cubicBezTo>
              <a:cubicBezTo>
                <a:pt x="171053" y="23416"/>
                <a:pt x="213916" y="66278"/>
                <a:pt x="213916" y="118666"/>
              </a:cubicBezTo>
              <a:cubicBezTo>
                <a:pt x="213916" y="171053"/>
                <a:pt x="171053" y="213916"/>
                <a:pt x="118666" y="213916"/>
              </a:cubicBezTo>
              <a:close/>
            </a:path>
          </a:pathLst>
        </a:custGeom>
        <a:solidFill>
          <a:schemeClr val="accent1"/>
        </a:solidFill>
        <a:ln w="5292" cap="flat">
          <a:noFill/>
          <a:prstDash val="solid"/>
          <a:miter/>
        </a:ln>
      </xdr:spPr>
      <xdr:txBody>
        <a:bodyPr rtlCol="0" anchor="ctr"/>
        <a:lstStyle/>
        <a:p>
          <a:endParaRPr lang="id-ID"/>
        </a:p>
      </xdr:txBody>
    </xdr:sp>
    <xdr:clientData/>
  </xdr:twoCellAnchor>
  <xdr:twoCellAnchor editAs="absolute">
    <xdr:from>
      <xdr:col>2</xdr:col>
      <xdr:colOff>39594</xdr:colOff>
      <xdr:row>1</xdr:row>
      <xdr:rowOff>50130</xdr:rowOff>
    </xdr:from>
    <xdr:to>
      <xdr:col>2</xdr:col>
      <xdr:colOff>313790</xdr:colOff>
      <xdr:row>1</xdr:row>
      <xdr:rowOff>320096</xdr:rowOff>
    </xdr:to>
    <xdr:sp macro="[0]!ClearFilter_Worksheet" textlink="">
      <xdr:nvSpPr>
        <xdr:cNvPr id="12" name="Graphic 60" descr="Filter outline">
          <a:extLst>
            <a:ext uri="{FF2B5EF4-FFF2-40B4-BE49-F238E27FC236}">
              <a16:creationId xmlns:a16="http://schemas.microsoft.com/office/drawing/2014/main" id="{00000000-0008-0000-0000-00000C000000}"/>
            </a:ext>
          </a:extLst>
        </xdr:cNvPr>
        <xdr:cNvSpPr/>
      </xdr:nvSpPr>
      <xdr:spPr>
        <a:xfrm>
          <a:off x="2640231" y="431130"/>
          <a:ext cx="267401" cy="269966"/>
        </a:xfrm>
        <a:custGeom>
          <a:avLst/>
          <a:gdLst>
            <a:gd name="connsiteX0" fmla="*/ 117971 w 267401"/>
            <a:gd name="connsiteY0" fmla="*/ 119110 h 269966"/>
            <a:gd name="connsiteX1" fmla="*/ 117971 w 267401"/>
            <a:gd name="connsiteY1" fmla="*/ 269966 h 269966"/>
            <a:gd name="connsiteX2" fmla="*/ 149430 w 267401"/>
            <a:gd name="connsiteY2" fmla="*/ 238216 h 269966"/>
            <a:gd name="connsiteX3" fmla="*/ 149430 w 267401"/>
            <a:gd name="connsiteY3" fmla="*/ 119110 h 269966"/>
            <a:gd name="connsiteX4" fmla="*/ 267402 w 267401"/>
            <a:gd name="connsiteY4" fmla="*/ 0 h 269966"/>
            <a:gd name="connsiteX5" fmla="*/ 0 w 267401"/>
            <a:gd name="connsiteY5" fmla="*/ 0 h 269966"/>
            <a:gd name="connsiteX6" fmla="*/ 143878 w 267401"/>
            <a:gd name="connsiteY6" fmla="*/ 113506 h 269966"/>
            <a:gd name="connsiteX7" fmla="*/ 141566 w 267401"/>
            <a:gd name="connsiteY7" fmla="*/ 115824 h 269966"/>
            <a:gd name="connsiteX8" fmla="*/ 141566 w 267401"/>
            <a:gd name="connsiteY8" fmla="*/ 234918 h 269966"/>
            <a:gd name="connsiteX9" fmla="*/ 125836 w 267401"/>
            <a:gd name="connsiteY9" fmla="*/ 250793 h 269966"/>
            <a:gd name="connsiteX10" fmla="*/ 125836 w 267401"/>
            <a:gd name="connsiteY10" fmla="*/ 115824 h 269966"/>
            <a:gd name="connsiteX11" fmla="*/ 123536 w 267401"/>
            <a:gd name="connsiteY11" fmla="*/ 113498 h 269966"/>
            <a:gd name="connsiteX12" fmla="*/ 18986 w 267401"/>
            <a:gd name="connsiteY12" fmla="*/ 7938 h 269966"/>
            <a:gd name="connsiteX13" fmla="*/ 248432 w 267401"/>
            <a:gd name="connsiteY13" fmla="*/ 7938 h 26996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67401" h="269966">
              <a:moveTo>
                <a:pt x="117971" y="119110"/>
              </a:moveTo>
              <a:lnTo>
                <a:pt x="117971" y="269966"/>
              </a:lnTo>
              <a:lnTo>
                <a:pt x="149430" y="238216"/>
              </a:lnTo>
              <a:lnTo>
                <a:pt x="149430" y="119110"/>
              </a:lnTo>
              <a:lnTo>
                <a:pt x="267402" y="0"/>
              </a:lnTo>
              <a:lnTo>
                <a:pt x="0" y="0"/>
              </a:lnTo>
              <a:close/>
              <a:moveTo>
                <a:pt x="143878" y="113506"/>
              </a:moveTo>
              <a:lnTo>
                <a:pt x="141566" y="115824"/>
              </a:lnTo>
              <a:lnTo>
                <a:pt x="141566" y="234918"/>
              </a:lnTo>
              <a:lnTo>
                <a:pt x="125836" y="250793"/>
              </a:lnTo>
              <a:lnTo>
                <a:pt x="125836" y="115824"/>
              </a:lnTo>
              <a:lnTo>
                <a:pt x="123536" y="113498"/>
              </a:lnTo>
              <a:lnTo>
                <a:pt x="18986" y="7938"/>
              </a:lnTo>
              <a:lnTo>
                <a:pt x="248432" y="7938"/>
              </a:lnTo>
              <a:close/>
            </a:path>
          </a:pathLst>
        </a:custGeom>
        <a:ln/>
      </xdr:spPr>
      <xdr:style>
        <a:lnRef idx="2">
          <a:schemeClr val="accent1"/>
        </a:lnRef>
        <a:fillRef idx="1">
          <a:schemeClr val="lt1"/>
        </a:fillRef>
        <a:effectRef idx="0">
          <a:schemeClr val="accent1"/>
        </a:effectRef>
        <a:fontRef idx="minor">
          <a:schemeClr val="dk1"/>
        </a:fontRef>
      </xdr:style>
      <xdr:txBody>
        <a:bodyPr rtlCol="0" anchor="ctr"/>
        <a:lstStyle/>
        <a:p>
          <a:endParaRPr lang="id-ID"/>
        </a:p>
      </xdr:txBody>
    </xdr:sp>
    <xdr:clientData/>
  </xdr:twoCellAnchor>
  <xdr:twoCellAnchor editAs="absolute">
    <xdr:from>
      <xdr:col>0</xdr:col>
      <xdr:colOff>28575</xdr:colOff>
      <xdr:row>6</xdr:row>
      <xdr:rowOff>110727</xdr:rowOff>
    </xdr:from>
    <xdr:to>
      <xdr:col>2</xdr:col>
      <xdr:colOff>50323</xdr:colOff>
      <xdr:row>826</xdr:row>
      <xdr:rowOff>158963</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8575" y="872727"/>
          <a:ext cx="2621513" cy="4048736"/>
          <a:chOff x="4550833" y="116416"/>
          <a:chExt cx="2626556" cy="4289822"/>
        </a:xfrm>
      </xdr:grpSpPr>
      <xdr:sp macro="" textlink="">
        <xdr:nvSpPr>
          <xdr:cNvPr id="49" name="Rectangle 48">
            <a:extLst>
              <a:ext uri="{FF2B5EF4-FFF2-40B4-BE49-F238E27FC236}">
                <a16:creationId xmlns:a16="http://schemas.microsoft.com/office/drawing/2014/main" id="{00000000-0008-0000-0000-000031000000}"/>
              </a:ext>
            </a:extLst>
          </xdr:cNvPr>
          <xdr:cNvSpPr/>
        </xdr:nvSpPr>
        <xdr:spPr>
          <a:xfrm>
            <a:off x="4555498" y="116416"/>
            <a:ext cx="1215604" cy="313767"/>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Function	:</a:t>
            </a:r>
          </a:p>
        </xdr:txBody>
      </xdr:sp>
      <xdr:sp macro="" textlink="">
        <xdr:nvSpPr>
          <xdr:cNvPr id="56" name="Rectangle 55">
            <a:extLst>
              <a:ext uri="{FF2B5EF4-FFF2-40B4-BE49-F238E27FC236}">
                <a16:creationId xmlns:a16="http://schemas.microsoft.com/office/drawing/2014/main" id="{00000000-0008-0000-0000-000038000000}"/>
              </a:ext>
            </a:extLst>
          </xdr:cNvPr>
          <xdr:cNvSpPr/>
        </xdr:nvSpPr>
        <xdr:spPr>
          <a:xfrm>
            <a:off x="4555497" y="430183"/>
            <a:ext cx="1215604" cy="487344"/>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City/Province	:</a:t>
            </a:r>
          </a:p>
        </xdr:txBody>
      </xdr:sp>
      <xdr:sp macro="" textlink="$B$3">
        <xdr:nvSpPr>
          <xdr:cNvPr id="39" name="Rectangle: Diagonal Corners Rounded 38">
            <a:extLst>
              <a:ext uri="{FF2B5EF4-FFF2-40B4-BE49-F238E27FC236}">
                <a16:creationId xmlns:a16="http://schemas.microsoft.com/office/drawing/2014/main" id="{00000000-0008-0000-0000-000027000000}"/>
              </a:ext>
            </a:extLst>
          </xdr:cNvPr>
          <xdr:cNvSpPr/>
        </xdr:nvSpPr>
        <xdr:spPr>
          <a:xfrm>
            <a:off x="5771102" y="116416"/>
            <a:ext cx="1406287" cy="313767"/>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AE501CBC-B497-430D-AAF2-13ED761E34EA}" type="TxLink">
              <a:rPr lang="en-US" sz="1050" b="0" i="0" u="none" strike="noStrike">
                <a:solidFill>
                  <a:schemeClr val="bg1"/>
                </a:solidFill>
                <a:latin typeface="+mj-lt"/>
                <a:cs typeface="Calibri"/>
              </a:rPr>
              <a:pPr algn="l"/>
              <a:t>Agronomy</a:t>
            </a:fld>
            <a:endParaRPr lang="id-ID" sz="1050" b="0">
              <a:solidFill>
                <a:schemeClr val="bg1"/>
              </a:solidFill>
              <a:latin typeface="+mj-lt"/>
            </a:endParaRPr>
          </a:p>
        </xdr:txBody>
      </xdr:sp>
      <xdr:sp macro="" textlink="$B$4">
        <xdr:nvSpPr>
          <xdr:cNvPr id="40" name="Rectangle: Diagonal Corners Rounded 39">
            <a:extLst>
              <a:ext uri="{FF2B5EF4-FFF2-40B4-BE49-F238E27FC236}">
                <a16:creationId xmlns:a16="http://schemas.microsoft.com/office/drawing/2014/main" id="{00000000-0008-0000-0000-000028000000}"/>
              </a:ext>
            </a:extLst>
          </xdr:cNvPr>
          <xdr:cNvSpPr/>
        </xdr:nvSpPr>
        <xdr:spPr>
          <a:xfrm>
            <a:off x="5771102" y="430183"/>
            <a:ext cx="1406287" cy="395317"/>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CB7359A2-3EF3-4502-8EC9-1956963A48E1}" type="TxLink">
              <a:rPr lang="en-US" sz="1050" b="0" i="0" u="none" strike="noStrike">
                <a:solidFill>
                  <a:schemeClr val="bg1"/>
                </a:solidFill>
                <a:latin typeface="+mj-lt"/>
                <a:cs typeface="Calibri"/>
              </a:rPr>
              <a:pPr algn="l"/>
              <a:t>Sumatera Selatan</a:t>
            </a:fld>
            <a:endParaRPr lang="id-ID" sz="1050" b="0">
              <a:solidFill>
                <a:schemeClr val="bg1"/>
              </a:solidFill>
              <a:latin typeface="+mj-lt"/>
            </a:endParaRPr>
          </a:p>
        </xdr:txBody>
      </xdr:sp>
      <xdr:sp macro="" textlink="">
        <xdr:nvSpPr>
          <xdr:cNvPr id="50" name="Rectangle 49">
            <a:extLst>
              <a:ext uri="{FF2B5EF4-FFF2-40B4-BE49-F238E27FC236}">
                <a16:creationId xmlns:a16="http://schemas.microsoft.com/office/drawing/2014/main" id="{00000000-0008-0000-0000-000032000000}"/>
              </a:ext>
            </a:extLst>
          </xdr:cNvPr>
          <xdr:cNvSpPr/>
        </xdr:nvSpPr>
        <xdr:spPr>
          <a:xfrm>
            <a:off x="4550833" y="1704095"/>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Business Area	:</a:t>
            </a:r>
          </a:p>
        </xdr:txBody>
      </xdr:sp>
      <xdr:sp macro="" textlink="">
        <xdr:nvSpPr>
          <xdr:cNvPr id="51" name="Rectangle 50">
            <a:extLst>
              <a:ext uri="{FF2B5EF4-FFF2-40B4-BE49-F238E27FC236}">
                <a16:creationId xmlns:a16="http://schemas.microsoft.com/office/drawing/2014/main" id="{00000000-0008-0000-0000-000033000000}"/>
              </a:ext>
            </a:extLst>
          </xdr:cNvPr>
          <xdr:cNvSpPr/>
        </xdr:nvSpPr>
        <xdr:spPr>
          <a:xfrm>
            <a:off x="4550833" y="2019257"/>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Commodity	:</a:t>
            </a:r>
          </a:p>
        </xdr:txBody>
      </xdr:sp>
      <xdr:sp macro="" textlink="">
        <xdr:nvSpPr>
          <xdr:cNvPr id="52" name="Rectangle 51">
            <a:extLst>
              <a:ext uri="{FF2B5EF4-FFF2-40B4-BE49-F238E27FC236}">
                <a16:creationId xmlns:a16="http://schemas.microsoft.com/office/drawing/2014/main" id="{00000000-0008-0000-0000-000034000000}"/>
              </a:ext>
            </a:extLst>
          </xdr:cNvPr>
          <xdr:cNvSpPr/>
        </xdr:nvSpPr>
        <xdr:spPr>
          <a:xfrm>
            <a:off x="4553152" y="2334419"/>
            <a:ext cx="121328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Estate Class	:</a:t>
            </a:r>
          </a:p>
        </xdr:txBody>
      </xdr:sp>
      <xdr:sp macro="" textlink="">
        <xdr:nvSpPr>
          <xdr:cNvPr id="53" name="Rectangle 52">
            <a:extLst>
              <a:ext uri="{FF2B5EF4-FFF2-40B4-BE49-F238E27FC236}">
                <a16:creationId xmlns:a16="http://schemas.microsoft.com/office/drawing/2014/main" id="{00000000-0008-0000-0000-000035000000}"/>
              </a:ext>
            </a:extLst>
          </xdr:cNvPr>
          <xdr:cNvSpPr/>
        </xdr:nvSpPr>
        <xdr:spPr>
          <a:xfrm>
            <a:off x="4550833" y="2649581"/>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Grade	:</a:t>
            </a:r>
          </a:p>
        </xdr:txBody>
      </xdr:sp>
      <xdr:sp macro="" textlink="">
        <xdr:nvSpPr>
          <xdr:cNvPr id="54" name="Rectangle 53">
            <a:extLst>
              <a:ext uri="{FF2B5EF4-FFF2-40B4-BE49-F238E27FC236}">
                <a16:creationId xmlns:a16="http://schemas.microsoft.com/office/drawing/2014/main" id="{00000000-0008-0000-0000-000036000000}"/>
              </a:ext>
            </a:extLst>
          </xdr:cNvPr>
          <xdr:cNvSpPr/>
        </xdr:nvSpPr>
        <xdr:spPr>
          <a:xfrm>
            <a:off x="4550833" y="2964743"/>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Rank	:</a:t>
            </a:r>
          </a:p>
        </xdr:txBody>
      </xdr:sp>
      <xdr:sp macro="" textlink="">
        <xdr:nvSpPr>
          <xdr:cNvPr id="55" name="Rectangle 54">
            <a:extLst>
              <a:ext uri="{FF2B5EF4-FFF2-40B4-BE49-F238E27FC236}">
                <a16:creationId xmlns:a16="http://schemas.microsoft.com/office/drawing/2014/main" id="{00000000-0008-0000-0000-000037000000}"/>
              </a:ext>
            </a:extLst>
          </xdr:cNvPr>
          <xdr:cNvSpPr/>
        </xdr:nvSpPr>
        <xdr:spPr>
          <a:xfrm>
            <a:off x="4550833" y="1247497"/>
            <a:ext cx="1215604" cy="456597"/>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Area	:</a:t>
            </a:r>
          </a:p>
        </xdr:txBody>
      </xdr:sp>
      <xdr:sp macro="" textlink="">
        <xdr:nvSpPr>
          <xdr:cNvPr id="57" name="Rectangle 56">
            <a:extLst>
              <a:ext uri="{FF2B5EF4-FFF2-40B4-BE49-F238E27FC236}">
                <a16:creationId xmlns:a16="http://schemas.microsoft.com/office/drawing/2014/main" id="{00000000-0008-0000-0000-000039000000}"/>
              </a:ext>
            </a:extLst>
          </xdr:cNvPr>
          <xdr:cNvSpPr/>
        </xdr:nvSpPr>
        <xdr:spPr>
          <a:xfrm>
            <a:off x="4550833" y="3279904"/>
            <a:ext cx="1215604" cy="487345"/>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Last Position	:</a:t>
            </a:r>
          </a:p>
        </xdr:txBody>
      </xdr:sp>
      <xdr:sp macro="" textlink="">
        <xdr:nvSpPr>
          <xdr:cNvPr id="59" name="Rectangle 58">
            <a:extLst>
              <a:ext uri="{FF2B5EF4-FFF2-40B4-BE49-F238E27FC236}">
                <a16:creationId xmlns:a16="http://schemas.microsoft.com/office/drawing/2014/main" id="{00000000-0008-0000-0000-00003B000000}"/>
              </a:ext>
            </a:extLst>
          </xdr:cNvPr>
          <xdr:cNvSpPr/>
        </xdr:nvSpPr>
        <xdr:spPr>
          <a:xfrm>
            <a:off x="4550833" y="3775913"/>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Last</a:t>
            </a:r>
            <a:r>
              <a:rPr lang="en-US" sz="1050" b="1" baseline="0">
                <a:latin typeface="+mj-lt"/>
              </a:rPr>
              <a:t> Promotion</a:t>
            </a:r>
            <a:r>
              <a:rPr lang="en-US" sz="1050" b="1">
                <a:latin typeface="+mj-lt"/>
              </a:rPr>
              <a:t>	:</a:t>
            </a:r>
          </a:p>
        </xdr:txBody>
      </xdr:sp>
      <xdr:sp macro="" textlink="$B$8">
        <xdr:nvSpPr>
          <xdr:cNvPr id="41" name="Rectangle: Diagonal Corners Rounded 40">
            <a:extLst>
              <a:ext uri="{FF2B5EF4-FFF2-40B4-BE49-F238E27FC236}">
                <a16:creationId xmlns:a16="http://schemas.microsoft.com/office/drawing/2014/main" id="{00000000-0008-0000-0000-000029000000}"/>
              </a:ext>
            </a:extLst>
          </xdr:cNvPr>
          <xdr:cNvSpPr/>
        </xdr:nvSpPr>
        <xdr:spPr>
          <a:xfrm>
            <a:off x="5766438" y="1704095"/>
            <a:ext cx="1401345" cy="380048"/>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C01144A8-49C8-4A76-A061-C3A4D8BD0181}" type="TxLink">
              <a:rPr lang="en-US" sz="1000" b="0" i="0" u="none" strike="noStrike">
                <a:solidFill>
                  <a:schemeClr val="bg1"/>
                </a:solidFill>
                <a:latin typeface="+mj-lt"/>
                <a:cs typeface="Calibri"/>
              </a:rPr>
              <a:pPr algn="l"/>
              <a:t>LSIP - Tirta Agung Estate</a:t>
            </a:fld>
            <a:endParaRPr lang="id-ID" sz="1000" b="1">
              <a:solidFill>
                <a:schemeClr val="bg1"/>
              </a:solidFill>
              <a:latin typeface="+mj-lt"/>
            </a:endParaRPr>
          </a:p>
        </xdr:txBody>
      </xdr:sp>
      <xdr:sp macro="" textlink="$B$7">
        <xdr:nvSpPr>
          <xdr:cNvPr id="42" name="Rectangle: Diagonal Corners Rounded 41">
            <a:extLst>
              <a:ext uri="{FF2B5EF4-FFF2-40B4-BE49-F238E27FC236}">
                <a16:creationId xmlns:a16="http://schemas.microsoft.com/office/drawing/2014/main" id="{00000000-0008-0000-0000-00002A000000}"/>
              </a:ext>
            </a:extLst>
          </xdr:cNvPr>
          <xdr:cNvSpPr/>
        </xdr:nvSpPr>
        <xdr:spPr>
          <a:xfrm>
            <a:off x="5761496" y="1268173"/>
            <a:ext cx="1406287" cy="435922"/>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5514062D-B334-4CD8-B5CC-BF2A1A130808}" type="TxLink">
              <a:rPr lang="en-US" sz="1000" b="0" i="0" u="none" strike="noStrike">
                <a:solidFill>
                  <a:schemeClr val="bg1"/>
                </a:solidFill>
                <a:latin typeface="+mj-lt"/>
                <a:cs typeface="Calibri"/>
              </a:rPr>
              <a:pPr algn="l"/>
              <a:t>AreaAgro Muba</a:t>
            </a:fld>
            <a:endParaRPr lang="id-ID" sz="1000" b="0">
              <a:solidFill>
                <a:schemeClr val="bg1"/>
              </a:solidFill>
              <a:latin typeface="+mj-lt"/>
            </a:endParaRPr>
          </a:p>
        </xdr:txBody>
      </xdr:sp>
      <xdr:sp macro="" textlink="$B$12">
        <xdr:nvSpPr>
          <xdr:cNvPr id="43" name="Rectangle: Diagonal Corners Rounded 42">
            <a:extLst>
              <a:ext uri="{FF2B5EF4-FFF2-40B4-BE49-F238E27FC236}">
                <a16:creationId xmlns:a16="http://schemas.microsoft.com/office/drawing/2014/main" id="{00000000-0008-0000-0000-00002B000000}"/>
              </a:ext>
            </a:extLst>
          </xdr:cNvPr>
          <xdr:cNvSpPr/>
        </xdr:nvSpPr>
        <xdr:spPr>
          <a:xfrm>
            <a:off x="5766438" y="2649582"/>
            <a:ext cx="1401345" cy="315162"/>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1D99CA6B-110F-4E0F-AF85-3337C1E1F2D4}" type="TxLink">
              <a:rPr lang="en-US" sz="1050" b="0" i="0" u="none" strike="noStrike">
                <a:solidFill>
                  <a:schemeClr val="bg1"/>
                </a:solidFill>
                <a:latin typeface="+mj-lt"/>
                <a:cs typeface="Calibri"/>
              </a:rPr>
              <a:pPr algn="l"/>
              <a:t>7</a:t>
            </a:fld>
            <a:endParaRPr lang="id-ID" sz="1050" b="0">
              <a:solidFill>
                <a:schemeClr val="bg1"/>
              </a:solidFill>
              <a:latin typeface="+mj-lt"/>
            </a:endParaRPr>
          </a:p>
        </xdr:txBody>
      </xdr:sp>
      <xdr:sp macro="" textlink="$B$10">
        <xdr:nvSpPr>
          <xdr:cNvPr id="44" name="Rectangle: Diagonal Corners Rounded 43">
            <a:extLst>
              <a:ext uri="{FF2B5EF4-FFF2-40B4-BE49-F238E27FC236}">
                <a16:creationId xmlns:a16="http://schemas.microsoft.com/office/drawing/2014/main" id="{00000000-0008-0000-0000-00002C000000}"/>
              </a:ext>
            </a:extLst>
          </xdr:cNvPr>
          <xdr:cNvSpPr/>
        </xdr:nvSpPr>
        <xdr:spPr>
          <a:xfrm>
            <a:off x="5766438" y="2334420"/>
            <a:ext cx="1401345" cy="315162"/>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9C1BF9CD-6609-4273-BA5F-D97692D34043}" type="TxLink">
              <a:rPr lang="en-US" sz="1050" b="0" i="0" u="none" strike="noStrike">
                <a:solidFill>
                  <a:schemeClr val="bg1"/>
                </a:solidFill>
                <a:latin typeface="+mj-lt"/>
                <a:cs typeface="Calibri"/>
              </a:rPr>
              <a:pPr algn="l"/>
              <a:t>A</a:t>
            </a:fld>
            <a:endParaRPr lang="id-ID" sz="1050" b="0">
              <a:solidFill>
                <a:schemeClr val="bg1"/>
              </a:solidFill>
              <a:latin typeface="+mj-lt"/>
            </a:endParaRPr>
          </a:p>
        </xdr:txBody>
      </xdr:sp>
      <xdr:sp macro="" textlink="$B$9">
        <xdr:nvSpPr>
          <xdr:cNvPr id="45" name="Rectangle: Diagonal Corners Rounded 44">
            <a:extLst>
              <a:ext uri="{FF2B5EF4-FFF2-40B4-BE49-F238E27FC236}">
                <a16:creationId xmlns:a16="http://schemas.microsoft.com/office/drawing/2014/main" id="{00000000-0008-0000-0000-00002D000000}"/>
              </a:ext>
            </a:extLst>
          </xdr:cNvPr>
          <xdr:cNvSpPr/>
        </xdr:nvSpPr>
        <xdr:spPr>
          <a:xfrm>
            <a:off x="5761497" y="2084142"/>
            <a:ext cx="1406287" cy="250276"/>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49439604-8038-4DE9-B7D7-9028E3E3A3CE}" type="TxLink">
              <a:rPr lang="en-US" sz="1050" b="0" i="0" u="none" strike="noStrike">
                <a:solidFill>
                  <a:schemeClr val="bg1"/>
                </a:solidFill>
                <a:latin typeface="+mj-lt"/>
                <a:cs typeface="Calibri"/>
              </a:rPr>
              <a:pPr algn="l"/>
              <a:t>Oil Palm</a:t>
            </a:fld>
            <a:endParaRPr lang="en-US" sz="1050" b="0" i="0" u="none" strike="noStrike">
              <a:solidFill>
                <a:schemeClr val="bg1"/>
              </a:solidFill>
              <a:latin typeface="+mj-lt"/>
              <a:cs typeface="Calibri"/>
            </a:endParaRPr>
          </a:p>
        </xdr:txBody>
      </xdr:sp>
      <xdr:sp macro="" textlink="$B$13">
        <xdr:nvSpPr>
          <xdr:cNvPr id="46" name="Rectangle: Diagonal Corners Rounded 45">
            <a:extLst>
              <a:ext uri="{FF2B5EF4-FFF2-40B4-BE49-F238E27FC236}">
                <a16:creationId xmlns:a16="http://schemas.microsoft.com/office/drawing/2014/main" id="{00000000-0008-0000-0000-00002E000000}"/>
              </a:ext>
            </a:extLst>
          </xdr:cNvPr>
          <xdr:cNvSpPr/>
        </xdr:nvSpPr>
        <xdr:spPr>
          <a:xfrm>
            <a:off x="5766438" y="2964744"/>
            <a:ext cx="1401345" cy="315162"/>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5C22BD39-4FA8-48DB-8B1B-A697388FE0C8}" type="TxLink">
              <a:rPr lang="en-US" sz="1050" b="0" i="0" u="none" strike="noStrike">
                <a:solidFill>
                  <a:schemeClr val="bg1"/>
                </a:solidFill>
                <a:latin typeface="+mj-lt"/>
                <a:cs typeface="Calibri"/>
              </a:rPr>
              <a:pPr algn="l"/>
              <a:t>-</a:t>
            </a:fld>
            <a:endParaRPr lang="id-ID" sz="1050" b="0">
              <a:solidFill>
                <a:schemeClr val="bg1"/>
              </a:solidFill>
              <a:latin typeface="+mj-lt"/>
            </a:endParaRPr>
          </a:p>
        </xdr:txBody>
      </xdr:sp>
      <xdr:sp macro="" textlink="$B$14">
        <xdr:nvSpPr>
          <xdr:cNvPr id="47" name="Rectangle: Diagonal Corners Rounded 46">
            <a:extLst>
              <a:ext uri="{FF2B5EF4-FFF2-40B4-BE49-F238E27FC236}">
                <a16:creationId xmlns:a16="http://schemas.microsoft.com/office/drawing/2014/main" id="{00000000-0008-0000-0000-00002F000000}"/>
              </a:ext>
            </a:extLst>
          </xdr:cNvPr>
          <xdr:cNvSpPr/>
        </xdr:nvSpPr>
        <xdr:spPr>
          <a:xfrm>
            <a:off x="5766438" y="3279906"/>
            <a:ext cx="1401345" cy="487344"/>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7D44CFC6-FFF5-483B-997C-0EDAE53FA021}" type="TxLink">
              <a:rPr lang="en-US" sz="1050" b="0" i="0" u="none" strike="noStrike">
                <a:solidFill>
                  <a:schemeClr val="bg1"/>
                </a:solidFill>
                <a:latin typeface="+mj-lt"/>
                <a:cs typeface="Calibri"/>
              </a:rPr>
              <a:pPr algn="l"/>
              <a:t>Acting AMA Muba</a:t>
            </a:fld>
            <a:endParaRPr lang="id-ID" sz="1050" b="0">
              <a:solidFill>
                <a:schemeClr val="bg1"/>
              </a:solidFill>
              <a:latin typeface="+mj-lt"/>
            </a:endParaRPr>
          </a:p>
        </xdr:txBody>
      </xdr:sp>
      <xdr:sp macro="" textlink="$B$15">
        <xdr:nvSpPr>
          <xdr:cNvPr id="48" name="Rectangle: Diagonal Corners Rounded 47">
            <a:extLst>
              <a:ext uri="{FF2B5EF4-FFF2-40B4-BE49-F238E27FC236}">
                <a16:creationId xmlns:a16="http://schemas.microsoft.com/office/drawing/2014/main" id="{00000000-0008-0000-0000-000030000000}"/>
              </a:ext>
            </a:extLst>
          </xdr:cNvPr>
          <xdr:cNvSpPr/>
        </xdr:nvSpPr>
        <xdr:spPr>
          <a:xfrm>
            <a:off x="5766438" y="3775914"/>
            <a:ext cx="1401345" cy="315162"/>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9E13A414-A980-4AA1-90F6-93E74E716AE6}" type="TxLink">
              <a:rPr lang="en-US" sz="1050" b="0" i="0" u="none" strike="noStrike">
                <a:solidFill>
                  <a:schemeClr val="bg1"/>
                </a:solidFill>
                <a:latin typeface="+mj-lt"/>
                <a:cs typeface="Calibri"/>
              </a:rPr>
              <a:pPr algn="l"/>
              <a:t>01/01/2017</a:t>
            </a:fld>
            <a:endParaRPr lang="id-ID" sz="1050" b="0">
              <a:solidFill>
                <a:schemeClr val="bg1"/>
              </a:solidFill>
              <a:latin typeface="+mj-lt"/>
            </a:endParaRPr>
          </a:p>
        </xdr:txBody>
      </xdr:sp>
      <xdr:sp macro="" textlink="$B$6">
        <xdr:nvSpPr>
          <xdr:cNvPr id="58" name="Rectangle: Diagonal Corners Rounded 57">
            <a:extLst>
              <a:ext uri="{FF2B5EF4-FFF2-40B4-BE49-F238E27FC236}">
                <a16:creationId xmlns:a16="http://schemas.microsoft.com/office/drawing/2014/main" id="{00000000-0008-0000-0000-00003A000000}"/>
              </a:ext>
            </a:extLst>
          </xdr:cNvPr>
          <xdr:cNvSpPr/>
        </xdr:nvSpPr>
        <xdr:spPr>
          <a:xfrm>
            <a:off x="5761497" y="811694"/>
            <a:ext cx="1406287" cy="487344"/>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E8110B42-30DB-46D0-AF39-9732143B8024}" type="TxLink">
              <a:rPr lang="en-US" sz="1000" b="0" i="0" u="none" strike="noStrike">
                <a:solidFill>
                  <a:schemeClr val="bg1"/>
                </a:solidFill>
                <a:latin typeface="+mj-lt"/>
                <a:cs typeface="Calibri"/>
              </a:rPr>
              <a:pPr algn="l"/>
              <a:t>AMA Muba</a:t>
            </a:fld>
            <a:endParaRPr lang="id-ID" sz="1000" b="0">
              <a:solidFill>
                <a:schemeClr val="bg1"/>
              </a:solidFill>
              <a:latin typeface="+mj-lt"/>
            </a:endParaRPr>
          </a:p>
        </xdr:txBody>
      </xdr:sp>
      <xdr:sp macro="" textlink="">
        <xdr:nvSpPr>
          <xdr:cNvPr id="60" name="Rectangle 59">
            <a:extLst>
              <a:ext uri="{FF2B5EF4-FFF2-40B4-BE49-F238E27FC236}">
                <a16:creationId xmlns:a16="http://schemas.microsoft.com/office/drawing/2014/main" id="{00000000-0008-0000-0000-00003C000000}"/>
              </a:ext>
            </a:extLst>
          </xdr:cNvPr>
          <xdr:cNvSpPr/>
        </xdr:nvSpPr>
        <xdr:spPr>
          <a:xfrm>
            <a:off x="4555496" y="811695"/>
            <a:ext cx="1215605" cy="435803"/>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Current Position	:</a:t>
            </a:r>
          </a:p>
        </xdr:txBody>
      </xdr:sp>
      <xdr:sp macro="" textlink="">
        <xdr:nvSpPr>
          <xdr:cNvPr id="36" name="Rectangle 35">
            <a:extLst>
              <a:ext uri="{FF2B5EF4-FFF2-40B4-BE49-F238E27FC236}">
                <a16:creationId xmlns:a16="http://schemas.microsoft.com/office/drawing/2014/main" id="{00000000-0008-0000-0000-000024000000}"/>
              </a:ext>
            </a:extLst>
          </xdr:cNvPr>
          <xdr:cNvSpPr/>
        </xdr:nvSpPr>
        <xdr:spPr>
          <a:xfrm>
            <a:off x="4555496" y="4091076"/>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050" b="1">
                <a:latin typeface="+mj-lt"/>
              </a:rPr>
              <a:t>Last</a:t>
            </a:r>
            <a:r>
              <a:rPr lang="en-US" sz="1050" b="1" baseline="0">
                <a:latin typeface="+mj-lt"/>
              </a:rPr>
              <a:t> Transfer</a:t>
            </a:r>
            <a:r>
              <a:rPr lang="en-US" sz="1050" b="1">
                <a:latin typeface="+mj-lt"/>
              </a:rPr>
              <a:t>	:</a:t>
            </a:r>
          </a:p>
        </xdr:txBody>
      </xdr:sp>
      <xdr:sp macro="" textlink="$B$16">
        <xdr:nvSpPr>
          <xdr:cNvPr id="37" name="Rectangle: Diagonal Corners Rounded 36">
            <a:extLst>
              <a:ext uri="{FF2B5EF4-FFF2-40B4-BE49-F238E27FC236}">
                <a16:creationId xmlns:a16="http://schemas.microsoft.com/office/drawing/2014/main" id="{00000000-0008-0000-0000-000025000000}"/>
              </a:ext>
            </a:extLst>
          </xdr:cNvPr>
          <xdr:cNvSpPr/>
        </xdr:nvSpPr>
        <xdr:spPr>
          <a:xfrm>
            <a:off x="5761496" y="4091076"/>
            <a:ext cx="1401345" cy="315162"/>
          </a:xfrm>
          <a:prstGeom prst="round2Diag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27EAF956-3CC5-409C-9753-2BE9D4223DC2}" type="TxLink">
              <a:rPr lang="en-US" sz="1050" b="0" i="0" u="none" strike="noStrike">
                <a:solidFill>
                  <a:schemeClr val="bg1"/>
                </a:solidFill>
                <a:latin typeface="+mj-lt"/>
                <a:cs typeface="Calibri"/>
              </a:rPr>
              <a:pPr algn="l"/>
              <a:t>01/04/2011</a:t>
            </a:fld>
            <a:endParaRPr lang="id-ID" sz="1050" b="0">
              <a:solidFill>
                <a:schemeClr val="bg1"/>
              </a:solidFill>
              <a:latin typeface="+mj-lt"/>
            </a:endParaRPr>
          </a:p>
        </xdr:txBody>
      </xdr:sp>
    </xdr:grpSp>
    <xdr:clientData/>
  </xdr:twoCellAnchor>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200025</xdr:colOff>
          <xdr:row>1</xdr:row>
          <xdr:rowOff>0</xdr:rowOff>
        </xdr:to>
        <xdr:sp macro="" textlink="">
          <xdr:nvSpPr>
            <xdr:cNvPr id="25605" name="Spinner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2</xdr:col>
          <xdr:colOff>0</xdr:colOff>
          <xdr:row>3</xdr:row>
          <xdr:rowOff>0</xdr:rowOff>
        </xdr:to>
        <xdr:sp macro="" textlink="">
          <xdr:nvSpPr>
            <xdr:cNvPr id="39940" name="NameBoard"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0</xdr:colOff>
      <xdr:row>3</xdr:row>
      <xdr:rowOff>22410</xdr:rowOff>
    </xdr:from>
    <xdr:to>
      <xdr:col>2</xdr:col>
      <xdr:colOff>22412</xdr:colOff>
      <xdr:row>24</xdr:row>
      <xdr:rowOff>70646</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0" y="784410"/>
          <a:ext cx="2745441" cy="4048736"/>
          <a:chOff x="4550833" y="116416"/>
          <a:chExt cx="2626556" cy="4289822"/>
        </a:xfrm>
      </xdr:grpSpPr>
      <xdr:sp macro="" textlink="$A$4">
        <xdr:nvSpPr>
          <xdr:cNvPr id="7" name="Rectangle 6">
            <a:extLst>
              <a:ext uri="{FF2B5EF4-FFF2-40B4-BE49-F238E27FC236}">
                <a16:creationId xmlns:a16="http://schemas.microsoft.com/office/drawing/2014/main" id="{00000000-0008-0000-0100-000007000000}"/>
              </a:ext>
            </a:extLst>
          </xdr:cNvPr>
          <xdr:cNvSpPr/>
        </xdr:nvSpPr>
        <xdr:spPr>
          <a:xfrm>
            <a:off x="4555498" y="116416"/>
            <a:ext cx="1215604" cy="313767"/>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9ECA552F-9B0D-4DDE-AC7B-A04B2BF55BE7}" type="TxLink">
              <a:rPr lang="en-US" sz="1100" b="0" i="0" u="none" strike="noStrike">
                <a:solidFill>
                  <a:srgbClr val="002060"/>
                </a:solidFill>
                <a:latin typeface="Calibri"/>
                <a:cs typeface="Calibri"/>
              </a:rPr>
              <a:pPr algn="l"/>
              <a:t>Function</a:t>
            </a:fld>
            <a:endParaRPr lang="en-US" sz="1050" b="1">
              <a:latin typeface="+mj-lt"/>
            </a:endParaRPr>
          </a:p>
        </xdr:txBody>
      </xdr:sp>
      <xdr:sp macro="" textlink="$A$5">
        <xdr:nvSpPr>
          <xdr:cNvPr id="8" name="Rectangle 7">
            <a:extLst>
              <a:ext uri="{FF2B5EF4-FFF2-40B4-BE49-F238E27FC236}">
                <a16:creationId xmlns:a16="http://schemas.microsoft.com/office/drawing/2014/main" id="{00000000-0008-0000-0100-000008000000}"/>
              </a:ext>
            </a:extLst>
          </xdr:cNvPr>
          <xdr:cNvSpPr/>
        </xdr:nvSpPr>
        <xdr:spPr>
          <a:xfrm>
            <a:off x="4555497" y="430183"/>
            <a:ext cx="1215604" cy="487343"/>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EB51DF39-631E-4B6D-A4F9-753E07D98CD1}" type="TxLink">
              <a:rPr lang="en-US" sz="1100" b="0" i="0" u="none" strike="noStrike">
                <a:solidFill>
                  <a:srgbClr val="002060"/>
                </a:solidFill>
                <a:latin typeface="Calibri"/>
                <a:cs typeface="Calibri"/>
              </a:rPr>
              <a:pPr algn="l"/>
              <a:t>City/Province</a:t>
            </a:fld>
            <a:endParaRPr lang="en-US" sz="1050" b="1">
              <a:latin typeface="+mj-lt"/>
            </a:endParaRPr>
          </a:p>
        </xdr:txBody>
      </xdr:sp>
      <xdr:sp macro="" textlink="$B$4">
        <xdr:nvSpPr>
          <xdr:cNvPr id="9" name="Rectangle: Diagonal Corners Rounded 8">
            <a:extLst>
              <a:ext uri="{FF2B5EF4-FFF2-40B4-BE49-F238E27FC236}">
                <a16:creationId xmlns:a16="http://schemas.microsoft.com/office/drawing/2014/main" id="{00000000-0008-0000-0100-000009000000}"/>
              </a:ext>
            </a:extLst>
          </xdr:cNvPr>
          <xdr:cNvSpPr/>
        </xdr:nvSpPr>
        <xdr:spPr>
          <a:xfrm>
            <a:off x="5771102" y="116416"/>
            <a:ext cx="1406287" cy="313767"/>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93B840A0-0AB7-40D0-8EEB-D892E18D00F2}" type="TxLink">
              <a:rPr lang="en-US" sz="1000" b="0" i="0" u="none" strike="noStrike">
                <a:solidFill>
                  <a:schemeClr val="accent5">
                    <a:lumMod val="50000"/>
                  </a:schemeClr>
                </a:solidFill>
                <a:latin typeface="Calibri"/>
                <a:cs typeface="Calibri"/>
              </a:rPr>
              <a:pPr algn="l"/>
              <a:t>Agronomy</a:t>
            </a:fld>
            <a:endParaRPr lang="id-ID" sz="900" b="0">
              <a:solidFill>
                <a:schemeClr val="accent5">
                  <a:lumMod val="50000"/>
                </a:schemeClr>
              </a:solidFill>
              <a:latin typeface="+mj-lt"/>
            </a:endParaRPr>
          </a:p>
        </xdr:txBody>
      </xdr:sp>
      <xdr:sp macro="" textlink="$B$5">
        <xdr:nvSpPr>
          <xdr:cNvPr id="10" name="Rectangle: Diagonal Corners Rounded 9">
            <a:extLst>
              <a:ext uri="{FF2B5EF4-FFF2-40B4-BE49-F238E27FC236}">
                <a16:creationId xmlns:a16="http://schemas.microsoft.com/office/drawing/2014/main" id="{00000000-0008-0000-0100-00000A000000}"/>
              </a:ext>
            </a:extLst>
          </xdr:cNvPr>
          <xdr:cNvSpPr/>
        </xdr:nvSpPr>
        <xdr:spPr>
          <a:xfrm>
            <a:off x="5771102" y="430183"/>
            <a:ext cx="1406287" cy="395317"/>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603ED95C-29E9-4B65-81AE-84982A711136}" type="TxLink">
              <a:rPr lang="en-US" sz="1000" b="0" i="0" u="none" strike="noStrike">
                <a:solidFill>
                  <a:schemeClr val="accent5">
                    <a:lumMod val="50000"/>
                  </a:schemeClr>
                </a:solidFill>
                <a:latin typeface="Calibri"/>
                <a:cs typeface="Calibri"/>
              </a:rPr>
              <a:pPr algn="l"/>
              <a:t>Sumatera Selatan</a:t>
            </a:fld>
            <a:endParaRPr lang="id-ID" sz="900" b="0">
              <a:solidFill>
                <a:schemeClr val="accent5">
                  <a:lumMod val="50000"/>
                </a:schemeClr>
              </a:solidFill>
              <a:latin typeface="+mj-lt"/>
            </a:endParaRPr>
          </a:p>
        </xdr:txBody>
      </xdr:sp>
      <xdr:sp macro="" textlink="$A$9">
        <xdr:nvSpPr>
          <xdr:cNvPr id="11" name="Rectangle 10">
            <a:extLst>
              <a:ext uri="{FF2B5EF4-FFF2-40B4-BE49-F238E27FC236}">
                <a16:creationId xmlns:a16="http://schemas.microsoft.com/office/drawing/2014/main" id="{00000000-0008-0000-0100-00000B000000}"/>
              </a:ext>
            </a:extLst>
          </xdr:cNvPr>
          <xdr:cNvSpPr/>
        </xdr:nvSpPr>
        <xdr:spPr>
          <a:xfrm>
            <a:off x="4550833" y="1704095"/>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ABE6092B-5556-42B8-9B4D-4B9F18922093}" type="TxLink">
              <a:rPr lang="en-US" sz="1100" b="0" i="0" u="none" strike="noStrike">
                <a:solidFill>
                  <a:srgbClr val="002060"/>
                </a:solidFill>
                <a:latin typeface="Calibri"/>
                <a:cs typeface="Calibri"/>
              </a:rPr>
              <a:pPr algn="l"/>
              <a:t>Business Area</a:t>
            </a:fld>
            <a:endParaRPr lang="en-US" sz="1050" b="1">
              <a:latin typeface="+mj-lt"/>
            </a:endParaRPr>
          </a:p>
        </xdr:txBody>
      </xdr:sp>
      <xdr:sp macro="" textlink="$A$10">
        <xdr:nvSpPr>
          <xdr:cNvPr id="12" name="Rectangle 11">
            <a:extLst>
              <a:ext uri="{FF2B5EF4-FFF2-40B4-BE49-F238E27FC236}">
                <a16:creationId xmlns:a16="http://schemas.microsoft.com/office/drawing/2014/main" id="{00000000-0008-0000-0100-00000C000000}"/>
              </a:ext>
            </a:extLst>
          </xdr:cNvPr>
          <xdr:cNvSpPr/>
        </xdr:nvSpPr>
        <xdr:spPr>
          <a:xfrm>
            <a:off x="4550833" y="2019257"/>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88FB8864-9284-4AFE-A031-08A80A0CE72A}" type="TxLink">
              <a:rPr lang="en-US" sz="1100" b="0" i="0" u="none" strike="noStrike">
                <a:solidFill>
                  <a:srgbClr val="002060"/>
                </a:solidFill>
                <a:latin typeface="Calibri"/>
                <a:cs typeface="Calibri"/>
              </a:rPr>
              <a:pPr algn="l"/>
              <a:t>Commodity</a:t>
            </a:fld>
            <a:endParaRPr lang="en-US" sz="1050" b="1">
              <a:latin typeface="+mj-lt"/>
            </a:endParaRPr>
          </a:p>
        </xdr:txBody>
      </xdr:sp>
      <xdr:sp macro="" textlink="$A$11">
        <xdr:nvSpPr>
          <xdr:cNvPr id="13" name="Rectangle 12">
            <a:extLst>
              <a:ext uri="{FF2B5EF4-FFF2-40B4-BE49-F238E27FC236}">
                <a16:creationId xmlns:a16="http://schemas.microsoft.com/office/drawing/2014/main" id="{00000000-0008-0000-0100-00000D000000}"/>
              </a:ext>
            </a:extLst>
          </xdr:cNvPr>
          <xdr:cNvSpPr/>
        </xdr:nvSpPr>
        <xdr:spPr>
          <a:xfrm>
            <a:off x="4553152" y="2334419"/>
            <a:ext cx="121328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F61FF5A4-960B-4EED-9008-F870262351ED}" type="TxLink">
              <a:rPr lang="en-US" sz="1100" b="0" i="0" u="none" strike="noStrike">
                <a:solidFill>
                  <a:srgbClr val="002060"/>
                </a:solidFill>
                <a:latin typeface="Calibri"/>
                <a:cs typeface="Calibri"/>
              </a:rPr>
              <a:pPr algn="l"/>
              <a:t>Estate/Mill Class</a:t>
            </a:fld>
            <a:endParaRPr lang="en-US" sz="1050" b="1">
              <a:latin typeface="+mj-lt"/>
            </a:endParaRPr>
          </a:p>
        </xdr:txBody>
      </xdr:sp>
      <xdr:sp macro="" textlink="$A$12">
        <xdr:nvSpPr>
          <xdr:cNvPr id="14" name="Rectangle 13">
            <a:extLst>
              <a:ext uri="{FF2B5EF4-FFF2-40B4-BE49-F238E27FC236}">
                <a16:creationId xmlns:a16="http://schemas.microsoft.com/office/drawing/2014/main" id="{00000000-0008-0000-0100-00000E000000}"/>
              </a:ext>
            </a:extLst>
          </xdr:cNvPr>
          <xdr:cNvSpPr/>
        </xdr:nvSpPr>
        <xdr:spPr>
          <a:xfrm>
            <a:off x="4550833" y="2649581"/>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FB332858-E3A2-4700-83E3-F3B60EE4E2A0}" type="TxLink">
              <a:rPr lang="en-US" sz="1100" b="0" i="0" u="none" strike="noStrike">
                <a:solidFill>
                  <a:srgbClr val="002060"/>
                </a:solidFill>
                <a:latin typeface="Calibri"/>
                <a:cs typeface="Calibri"/>
              </a:rPr>
              <a:pPr algn="l"/>
              <a:t>Grade</a:t>
            </a:fld>
            <a:endParaRPr lang="en-US" sz="1050" b="1">
              <a:latin typeface="+mj-lt"/>
            </a:endParaRPr>
          </a:p>
        </xdr:txBody>
      </xdr:sp>
      <xdr:sp macro="" textlink="$A$13">
        <xdr:nvSpPr>
          <xdr:cNvPr id="15" name="Rectangle 14">
            <a:extLst>
              <a:ext uri="{FF2B5EF4-FFF2-40B4-BE49-F238E27FC236}">
                <a16:creationId xmlns:a16="http://schemas.microsoft.com/office/drawing/2014/main" id="{00000000-0008-0000-0100-00000F000000}"/>
              </a:ext>
            </a:extLst>
          </xdr:cNvPr>
          <xdr:cNvSpPr/>
        </xdr:nvSpPr>
        <xdr:spPr>
          <a:xfrm>
            <a:off x="4550833" y="2964743"/>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29F197A9-BD71-42B5-99CA-7FF4C3F88B2B}" type="TxLink">
              <a:rPr lang="en-US" sz="1100" b="0" i="0" u="none" strike="noStrike">
                <a:solidFill>
                  <a:srgbClr val="002060"/>
                </a:solidFill>
                <a:latin typeface="Calibri"/>
                <a:cs typeface="Calibri"/>
              </a:rPr>
              <a:pPr algn="l"/>
              <a:t>Rank</a:t>
            </a:fld>
            <a:endParaRPr lang="en-US" sz="1050" b="1">
              <a:latin typeface="+mj-lt"/>
            </a:endParaRPr>
          </a:p>
        </xdr:txBody>
      </xdr:sp>
      <xdr:sp macro="" textlink="$A$8">
        <xdr:nvSpPr>
          <xdr:cNvPr id="16" name="Rectangle 15">
            <a:extLst>
              <a:ext uri="{FF2B5EF4-FFF2-40B4-BE49-F238E27FC236}">
                <a16:creationId xmlns:a16="http://schemas.microsoft.com/office/drawing/2014/main" id="{00000000-0008-0000-0100-000010000000}"/>
              </a:ext>
            </a:extLst>
          </xdr:cNvPr>
          <xdr:cNvSpPr/>
        </xdr:nvSpPr>
        <xdr:spPr>
          <a:xfrm>
            <a:off x="4550833" y="1247497"/>
            <a:ext cx="1215604" cy="456597"/>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8E9F154A-7859-4FC4-AD44-D9A798807D54}" type="TxLink">
              <a:rPr lang="en-US" sz="1100" b="0" i="0" u="none" strike="noStrike">
                <a:solidFill>
                  <a:srgbClr val="002060"/>
                </a:solidFill>
                <a:latin typeface="Calibri"/>
                <a:cs typeface="Calibri"/>
              </a:rPr>
              <a:pPr algn="l"/>
              <a:t>Area</a:t>
            </a:fld>
            <a:endParaRPr lang="en-US" sz="1050" b="1">
              <a:latin typeface="+mj-lt"/>
            </a:endParaRPr>
          </a:p>
        </xdr:txBody>
      </xdr:sp>
      <xdr:sp macro="" textlink="$A$14">
        <xdr:nvSpPr>
          <xdr:cNvPr id="17" name="Rectangle 16">
            <a:extLst>
              <a:ext uri="{FF2B5EF4-FFF2-40B4-BE49-F238E27FC236}">
                <a16:creationId xmlns:a16="http://schemas.microsoft.com/office/drawing/2014/main" id="{00000000-0008-0000-0100-000011000000}"/>
              </a:ext>
            </a:extLst>
          </xdr:cNvPr>
          <xdr:cNvSpPr/>
        </xdr:nvSpPr>
        <xdr:spPr>
          <a:xfrm>
            <a:off x="4550833" y="3279904"/>
            <a:ext cx="1215604" cy="487345"/>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3BA7091B-C49C-46B6-B44E-CFB476EF69ED}" type="TxLink">
              <a:rPr lang="en-US" sz="1100" b="0" i="0" u="none" strike="noStrike">
                <a:solidFill>
                  <a:srgbClr val="002060"/>
                </a:solidFill>
                <a:latin typeface="Calibri"/>
                <a:cs typeface="Calibri"/>
              </a:rPr>
              <a:pPr algn="l"/>
              <a:t>Last Position</a:t>
            </a:fld>
            <a:endParaRPr lang="en-US" sz="1050" b="1">
              <a:latin typeface="+mj-lt"/>
            </a:endParaRPr>
          </a:p>
        </xdr:txBody>
      </xdr:sp>
      <xdr:sp macro="" textlink="$A$15">
        <xdr:nvSpPr>
          <xdr:cNvPr id="18" name="Rectangle 17">
            <a:extLst>
              <a:ext uri="{FF2B5EF4-FFF2-40B4-BE49-F238E27FC236}">
                <a16:creationId xmlns:a16="http://schemas.microsoft.com/office/drawing/2014/main" id="{00000000-0008-0000-0100-000012000000}"/>
              </a:ext>
            </a:extLst>
          </xdr:cNvPr>
          <xdr:cNvSpPr/>
        </xdr:nvSpPr>
        <xdr:spPr>
          <a:xfrm>
            <a:off x="4550833" y="3775913"/>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E0DEC7CF-A4B2-4405-B528-726DA8E60DFC}" type="TxLink">
              <a:rPr lang="en-US" sz="1100" b="0" i="0" u="none" strike="noStrike">
                <a:solidFill>
                  <a:srgbClr val="002060"/>
                </a:solidFill>
                <a:latin typeface="Calibri"/>
                <a:cs typeface="Calibri"/>
              </a:rPr>
              <a:pPr algn="l"/>
              <a:t>Last Promotion</a:t>
            </a:fld>
            <a:endParaRPr lang="en-US" sz="1050" b="1">
              <a:latin typeface="+mj-lt"/>
            </a:endParaRPr>
          </a:p>
        </xdr:txBody>
      </xdr:sp>
      <xdr:sp macro="" textlink="$B$9">
        <xdr:nvSpPr>
          <xdr:cNvPr id="19" name="Rectangle: Diagonal Corners Rounded 18">
            <a:extLst>
              <a:ext uri="{FF2B5EF4-FFF2-40B4-BE49-F238E27FC236}">
                <a16:creationId xmlns:a16="http://schemas.microsoft.com/office/drawing/2014/main" id="{00000000-0008-0000-0100-000013000000}"/>
              </a:ext>
            </a:extLst>
          </xdr:cNvPr>
          <xdr:cNvSpPr/>
        </xdr:nvSpPr>
        <xdr:spPr>
          <a:xfrm>
            <a:off x="5766438" y="1704095"/>
            <a:ext cx="1401345" cy="380048"/>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4055A1FE-B4D9-4D3A-B2D6-2BFC815D7C8D}" type="TxLink">
              <a:rPr lang="en-US" sz="1000" b="0" i="0" u="none" strike="noStrike">
                <a:solidFill>
                  <a:schemeClr val="accent5">
                    <a:lumMod val="50000"/>
                  </a:schemeClr>
                </a:solidFill>
                <a:latin typeface="Calibri"/>
                <a:cs typeface="Calibri"/>
              </a:rPr>
              <a:pPr algn="l"/>
              <a:t>LSIP - Gunung Bais Estate</a:t>
            </a:fld>
            <a:endParaRPr lang="id-ID" sz="800" b="1">
              <a:solidFill>
                <a:schemeClr val="accent5">
                  <a:lumMod val="50000"/>
                </a:schemeClr>
              </a:solidFill>
              <a:latin typeface="+mj-lt"/>
            </a:endParaRPr>
          </a:p>
        </xdr:txBody>
      </xdr:sp>
      <xdr:sp macro="" textlink="$B$8">
        <xdr:nvSpPr>
          <xdr:cNvPr id="20" name="Rectangle: Diagonal Corners Rounded 19">
            <a:extLst>
              <a:ext uri="{FF2B5EF4-FFF2-40B4-BE49-F238E27FC236}">
                <a16:creationId xmlns:a16="http://schemas.microsoft.com/office/drawing/2014/main" id="{00000000-0008-0000-0100-000014000000}"/>
              </a:ext>
            </a:extLst>
          </xdr:cNvPr>
          <xdr:cNvSpPr/>
        </xdr:nvSpPr>
        <xdr:spPr>
          <a:xfrm>
            <a:off x="5761496" y="1268173"/>
            <a:ext cx="1406287" cy="435922"/>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985CCD0F-431B-4A5F-9FAE-5AEEEE0F1C6E}" type="TxLink">
              <a:rPr lang="en-US" sz="1000" b="0" i="0" u="none" strike="noStrike">
                <a:solidFill>
                  <a:schemeClr val="accent5">
                    <a:lumMod val="50000"/>
                  </a:schemeClr>
                </a:solidFill>
                <a:latin typeface="Calibri"/>
                <a:cs typeface="Calibri"/>
              </a:rPr>
              <a:pPr algn="l"/>
              <a:t>AreaAgro MuaraRupit</a:t>
            </a:fld>
            <a:endParaRPr lang="id-ID" sz="800" b="0">
              <a:solidFill>
                <a:schemeClr val="accent5">
                  <a:lumMod val="50000"/>
                </a:schemeClr>
              </a:solidFill>
              <a:latin typeface="+mj-lt"/>
            </a:endParaRPr>
          </a:p>
        </xdr:txBody>
      </xdr:sp>
      <xdr:sp macro="" textlink="$B$12">
        <xdr:nvSpPr>
          <xdr:cNvPr id="21" name="Rectangle: Diagonal Corners Rounded 20">
            <a:extLst>
              <a:ext uri="{FF2B5EF4-FFF2-40B4-BE49-F238E27FC236}">
                <a16:creationId xmlns:a16="http://schemas.microsoft.com/office/drawing/2014/main" id="{00000000-0008-0000-0100-000015000000}"/>
              </a:ext>
            </a:extLst>
          </xdr:cNvPr>
          <xdr:cNvSpPr/>
        </xdr:nvSpPr>
        <xdr:spPr>
          <a:xfrm>
            <a:off x="5766438" y="2649582"/>
            <a:ext cx="1401345" cy="315162"/>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8F114992-FFD0-4CD3-B126-2317FF870F7D}" type="TxLink">
              <a:rPr lang="en-US" sz="1000" b="0" i="0" u="none" strike="noStrike">
                <a:solidFill>
                  <a:schemeClr val="accent5">
                    <a:lumMod val="50000"/>
                  </a:schemeClr>
                </a:solidFill>
                <a:latin typeface="Calibri"/>
                <a:cs typeface="Calibri"/>
              </a:rPr>
              <a:pPr algn="l"/>
              <a:t>3</a:t>
            </a:fld>
            <a:endParaRPr lang="id-ID" sz="900" b="0">
              <a:solidFill>
                <a:schemeClr val="accent5">
                  <a:lumMod val="50000"/>
                </a:schemeClr>
              </a:solidFill>
              <a:latin typeface="+mj-lt"/>
            </a:endParaRPr>
          </a:p>
        </xdr:txBody>
      </xdr:sp>
      <xdr:sp macro="" textlink="$B$11">
        <xdr:nvSpPr>
          <xdr:cNvPr id="22" name="Rectangle: Diagonal Corners Rounded 21">
            <a:extLst>
              <a:ext uri="{FF2B5EF4-FFF2-40B4-BE49-F238E27FC236}">
                <a16:creationId xmlns:a16="http://schemas.microsoft.com/office/drawing/2014/main" id="{00000000-0008-0000-0100-000016000000}"/>
              </a:ext>
            </a:extLst>
          </xdr:cNvPr>
          <xdr:cNvSpPr/>
        </xdr:nvSpPr>
        <xdr:spPr>
          <a:xfrm>
            <a:off x="5766438" y="2334420"/>
            <a:ext cx="1401345" cy="315162"/>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079F3F33-A721-40D5-90A9-21ECA288BC4B}" type="TxLink">
              <a:rPr lang="en-US" sz="1000" b="0" i="0" u="none" strike="noStrike">
                <a:solidFill>
                  <a:schemeClr val="accent5">
                    <a:lumMod val="50000"/>
                  </a:schemeClr>
                </a:solidFill>
                <a:latin typeface="Calibri"/>
                <a:cs typeface="Calibri"/>
              </a:rPr>
              <a:pPr algn="l"/>
              <a:t>B</a:t>
            </a:fld>
            <a:endParaRPr lang="id-ID" sz="900" b="0">
              <a:solidFill>
                <a:schemeClr val="accent5">
                  <a:lumMod val="50000"/>
                </a:schemeClr>
              </a:solidFill>
              <a:latin typeface="+mj-lt"/>
            </a:endParaRPr>
          </a:p>
        </xdr:txBody>
      </xdr:sp>
      <xdr:sp macro="" textlink="$B$10">
        <xdr:nvSpPr>
          <xdr:cNvPr id="23" name="Rectangle: Diagonal Corners Rounded 22">
            <a:extLst>
              <a:ext uri="{FF2B5EF4-FFF2-40B4-BE49-F238E27FC236}">
                <a16:creationId xmlns:a16="http://schemas.microsoft.com/office/drawing/2014/main" id="{00000000-0008-0000-0100-000017000000}"/>
              </a:ext>
            </a:extLst>
          </xdr:cNvPr>
          <xdr:cNvSpPr/>
        </xdr:nvSpPr>
        <xdr:spPr>
          <a:xfrm>
            <a:off x="5761497" y="2084142"/>
            <a:ext cx="1406287" cy="250276"/>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FC2E1ACA-F4EE-4F3A-A3A5-A5AAD11D5900}" type="TxLink">
              <a:rPr lang="en-US" sz="1000" b="0" i="0" u="none" strike="noStrike">
                <a:solidFill>
                  <a:schemeClr val="accent5">
                    <a:lumMod val="50000"/>
                  </a:schemeClr>
                </a:solidFill>
                <a:latin typeface="Calibri"/>
                <a:cs typeface="Calibri"/>
              </a:rPr>
              <a:pPr algn="l"/>
              <a:t>Oil Palm</a:t>
            </a:fld>
            <a:endParaRPr lang="en-US" sz="900" b="0" i="0" u="none" strike="noStrike">
              <a:solidFill>
                <a:schemeClr val="accent5">
                  <a:lumMod val="50000"/>
                </a:schemeClr>
              </a:solidFill>
              <a:latin typeface="+mj-lt"/>
              <a:cs typeface="Calibri"/>
            </a:endParaRPr>
          </a:p>
        </xdr:txBody>
      </xdr:sp>
      <xdr:sp macro="" textlink="$B$13">
        <xdr:nvSpPr>
          <xdr:cNvPr id="24" name="Rectangle: Diagonal Corners Rounded 23">
            <a:extLst>
              <a:ext uri="{FF2B5EF4-FFF2-40B4-BE49-F238E27FC236}">
                <a16:creationId xmlns:a16="http://schemas.microsoft.com/office/drawing/2014/main" id="{00000000-0008-0000-0100-000018000000}"/>
              </a:ext>
            </a:extLst>
          </xdr:cNvPr>
          <xdr:cNvSpPr/>
        </xdr:nvSpPr>
        <xdr:spPr>
          <a:xfrm>
            <a:off x="5766438" y="2964744"/>
            <a:ext cx="1401345" cy="315162"/>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8D57D436-9A84-4DF3-8799-647567C403F9}" type="TxLink">
              <a:rPr lang="en-US" sz="1100" b="0" i="0" u="none" strike="noStrike">
                <a:solidFill>
                  <a:schemeClr val="accent5">
                    <a:lumMod val="50000"/>
                  </a:schemeClr>
                </a:solidFill>
                <a:latin typeface="Calibri"/>
                <a:cs typeface="Calibri"/>
              </a:rPr>
              <a:pPr algn="l"/>
              <a:t>7</a:t>
            </a:fld>
            <a:endParaRPr lang="id-ID" sz="1050" b="0">
              <a:solidFill>
                <a:schemeClr val="accent5">
                  <a:lumMod val="50000"/>
                </a:schemeClr>
              </a:solidFill>
              <a:latin typeface="+mj-lt"/>
            </a:endParaRPr>
          </a:p>
        </xdr:txBody>
      </xdr:sp>
      <xdr:sp macro="" textlink="$B$14">
        <xdr:nvSpPr>
          <xdr:cNvPr id="25" name="Rectangle: Diagonal Corners Rounded 24">
            <a:extLst>
              <a:ext uri="{FF2B5EF4-FFF2-40B4-BE49-F238E27FC236}">
                <a16:creationId xmlns:a16="http://schemas.microsoft.com/office/drawing/2014/main" id="{00000000-0008-0000-0100-000019000000}"/>
              </a:ext>
            </a:extLst>
          </xdr:cNvPr>
          <xdr:cNvSpPr/>
        </xdr:nvSpPr>
        <xdr:spPr>
          <a:xfrm>
            <a:off x="5766438" y="3279906"/>
            <a:ext cx="1401345" cy="487344"/>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8951D828-1C8F-4D88-A49A-C451653EB930}" type="TxLink">
              <a:rPr lang="en-US" sz="1000" b="0" i="0" u="none" strike="noStrike">
                <a:solidFill>
                  <a:schemeClr val="accent5">
                    <a:lumMod val="50000"/>
                  </a:schemeClr>
                </a:solidFill>
                <a:latin typeface="Calibri"/>
                <a:cs typeface="Calibri"/>
              </a:rPr>
              <a:pPr algn="l"/>
              <a:t>Field Assistant Sei Lakitan</a:t>
            </a:fld>
            <a:endParaRPr lang="id-ID" sz="900" b="0">
              <a:solidFill>
                <a:schemeClr val="accent5">
                  <a:lumMod val="50000"/>
                </a:schemeClr>
              </a:solidFill>
              <a:latin typeface="+mj-lt"/>
            </a:endParaRPr>
          </a:p>
        </xdr:txBody>
      </xdr:sp>
      <xdr:sp macro="" textlink="$B$15">
        <xdr:nvSpPr>
          <xdr:cNvPr id="26" name="Rectangle: Diagonal Corners Rounded 25">
            <a:extLst>
              <a:ext uri="{FF2B5EF4-FFF2-40B4-BE49-F238E27FC236}">
                <a16:creationId xmlns:a16="http://schemas.microsoft.com/office/drawing/2014/main" id="{00000000-0008-0000-0100-00001A000000}"/>
              </a:ext>
            </a:extLst>
          </xdr:cNvPr>
          <xdr:cNvSpPr/>
        </xdr:nvSpPr>
        <xdr:spPr>
          <a:xfrm>
            <a:off x="5766438" y="3775914"/>
            <a:ext cx="1401345" cy="315162"/>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D1FAADEB-B070-4BF4-BD47-B5F01E27E587}" type="TxLink">
              <a:rPr lang="en-US" sz="1000" b="0" i="0" u="none" strike="noStrike">
                <a:solidFill>
                  <a:schemeClr val="accent5">
                    <a:lumMod val="50000"/>
                  </a:schemeClr>
                </a:solidFill>
                <a:latin typeface="Calibri"/>
                <a:cs typeface="Calibri"/>
              </a:rPr>
              <a:pPr algn="l"/>
              <a:t>01/01/2017</a:t>
            </a:fld>
            <a:endParaRPr lang="id-ID" sz="900" b="0">
              <a:solidFill>
                <a:schemeClr val="accent5">
                  <a:lumMod val="50000"/>
                </a:schemeClr>
              </a:solidFill>
              <a:latin typeface="+mj-lt"/>
            </a:endParaRPr>
          </a:p>
        </xdr:txBody>
      </xdr:sp>
      <xdr:sp macro="" textlink="$B$7">
        <xdr:nvSpPr>
          <xdr:cNvPr id="27" name="Rectangle: Diagonal Corners Rounded 26">
            <a:extLst>
              <a:ext uri="{FF2B5EF4-FFF2-40B4-BE49-F238E27FC236}">
                <a16:creationId xmlns:a16="http://schemas.microsoft.com/office/drawing/2014/main" id="{00000000-0008-0000-0100-00001B000000}"/>
              </a:ext>
            </a:extLst>
          </xdr:cNvPr>
          <xdr:cNvSpPr/>
        </xdr:nvSpPr>
        <xdr:spPr>
          <a:xfrm>
            <a:off x="5761497" y="811694"/>
            <a:ext cx="1406287" cy="487344"/>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96D8751C-2F86-475A-9F32-24C784EA33FD}" type="TxLink">
              <a:rPr lang="en-US" sz="1000" b="0" i="0" u="none" strike="noStrike">
                <a:solidFill>
                  <a:schemeClr val="accent5">
                    <a:lumMod val="50000"/>
                  </a:schemeClr>
                </a:solidFill>
                <a:latin typeface="Calibri"/>
                <a:cs typeface="Calibri"/>
              </a:rPr>
              <a:pPr algn="l"/>
              <a:t>Head Assistant GBE</a:t>
            </a:fld>
            <a:endParaRPr lang="id-ID" sz="800" b="0">
              <a:solidFill>
                <a:schemeClr val="accent5">
                  <a:lumMod val="50000"/>
                </a:schemeClr>
              </a:solidFill>
              <a:latin typeface="+mj-lt"/>
            </a:endParaRPr>
          </a:p>
        </xdr:txBody>
      </xdr:sp>
      <xdr:sp macro="" textlink="$A$7">
        <xdr:nvSpPr>
          <xdr:cNvPr id="28" name="Rectangle 27">
            <a:extLst>
              <a:ext uri="{FF2B5EF4-FFF2-40B4-BE49-F238E27FC236}">
                <a16:creationId xmlns:a16="http://schemas.microsoft.com/office/drawing/2014/main" id="{00000000-0008-0000-0100-00001C000000}"/>
              </a:ext>
            </a:extLst>
          </xdr:cNvPr>
          <xdr:cNvSpPr/>
        </xdr:nvSpPr>
        <xdr:spPr>
          <a:xfrm>
            <a:off x="4555496" y="811695"/>
            <a:ext cx="1215605" cy="435803"/>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1F992D72-22D9-4240-BDCD-5C9BB30A912D}" type="TxLink">
              <a:rPr lang="en-US" sz="1100" b="0" i="0" u="none" strike="noStrike">
                <a:solidFill>
                  <a:srgbClr val="002060"/>
                </a:solidFill>
                <a:latin typeface="Calibri"/>
                <a:cs typeface="Calibri"/>
              </a:rPr>
              <a:pPr algn="l"/>
              <a:t>Current Position</a:t>
            </a:fld>
            <a:endParaRPr lang="en-US" sz="1050" b="1">
              <a:latin typeface="+mj-lt"/>
            </a:endParaRPr>
          </a:p>
        </xdr:txBody>
      </xdr:sp>
      <xdr:sp macro="" textlink="$A$16">
        <xdr:nvSpPr>
          <xdr:cNvPr id="29" name="Rectangle 28">
            <a:extLst>
              <a:ext uri="{FF2B5EF4-FFF2-40B4-BE49-F238E27FC236}">
                <a16:creationId xmlns:a16="http://schemas.microsoft.com/office/drawing/2014/main" id="{00000000-0008-0000-0100-00001D000000}"/>
              </a:ext>
            </a:extLst>
          </xdr:cNvPr>
          <xdr:cNvSpPr/>
        </xdr:nvSpPr>
        <xdr:spPr>
          <a:xfrm>
            <a:off x="4555496" y="4091076"/>
            <a:ext cx="1215604" cy="315162"/>
          </a:xfrm>
          <a:prstGeom prst="rect">
            <a:avLst/>
          </a:prstGeom>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DC1DBA89-4685-436E-BB5F-BB7998741686}" type="TxLink">
              <a:rPr lang="en-US" sz="1100" b="0" i="0" u="none" strike="noStrike">
                <a:solidFill>
                  <a:srgbClr val="002060"/>
                </a:solidFill>
                <a:latin typeface="Calibri"/>
                <a:cs typeface="Calibri"/>
              </a:rPr>
              <a:pPr algn="l"/>
              <a:t>Last Transfer</a:t>
            </a:fld>
            <a:endParaRPr lang="en-US" sz="1050" b="1">
              <a:latin typeface="+mj-lt"/>
            </a:endParaRPr>
          </a:p>
        </xdr:txBody>
      </xdr:sp>
      <xdr:sp macro="" textlink="$B$16">
        <xdr:nvSpPr>
          <xdr:cNvPr id="30" name="Rectangle: Diagonal Corners Rounded 29">
            <a:extLst>
              <a:ext uri="{FF2B5EF4-FFF2-40B4-BE49-F238E27FC236}">
                <a16:creationId xmlns:a16="http://schemas.microsoft.com/office/drawing/2014/main" id="{00000000-0008-0000-0100-00001E000000}"/>
              </a:ext>
            </a:extLst>
          </xdr:cNvPr>
          <xdr:cNvSpPr/>
        </xdr:nvSpPr>
        <xdr:spPr>
          <a:xfrm>
            <a:off x="5761496" y="4091076"/>
            <a:ext cx="1401345" cy="315162"/>
          </a:xfrm>
          <a:prstGeom prst="round2DiagRect">
            <a:avLst/>
          </a:prstGeom>
          <a:solidFill>
            <a:schemeClr val="accent5">
              <a:lumMod val="20000"/>
              <a:lumOff val="8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fld id="{0CE2CBBA-B9AF-4964-A926-CDC8EE7900BA}" type="TxLink">
              <a:rPr lang="en-US" sz="1000" b="0" i="0" u="none" strike="noStrike">
                <a:solidFill>
                  <a:schemeClr val="accent5">
                    <a:lumMod val="50000"/>
                  </a:schemeClr>
                </a:solidFill>
                <a:latin typeface="Calibri"/>
                <a:cs typeface="Calibri"/>
              </a:rPr>
              <a:pPr algn="l"/>
              <a:t>01/10/2018</a:t>
            </a:fld>
            <a:endParaRPr lang="id-ID" sz="900" b="0">
              <a:solidFill>
                <a:schemeClr val="accent5">
                  <a:lumMod val="50000"/>
                </a:schemeClr>
              </a:solidFill>
              <a:latin typeface="+mj-lt"/>
            </a:endParaRPr>
          </a:p>
        </xdr:txBody>
      </xdr:sp>
    </xdr:grpSp>
    <xdr:clientData/>
  </xdr:twoCellAnchor>
  <xdr:twoCellAnchor editAs="absolute">
    <xdr:from>
      <xdr:col>2</xdr:col>
      <xdr:colOff>32395</xdr:colOff>
      <xdr:row>2</xdr:row>
      <xdr:rowOff>57150</xdr:rowOff>
    </xdr:from>
    <xdr:to>
      <xdr:col>2</xdr:col>
      <xdr:colOff>306591</xdr:colOff>
      <xdr:row>2</xdr:row>
      <xdr:rowOff>327116</xdr:rowOff>
    </xdr:to>
    <xdr:sp macro="[0]!Delete_Name" textlink="">
      <xdr:nvSpPr>
        <xdr:cNvPr id="36" name="Graphic 60" descr="Filter outline">
          <a:extLst>
            <a:ext uri="{FF2B5EF4-FFF2-40B4-BE49-F238E27FC236}">
              <a16:creationId xmlns:a16="http://schemas.microsoft.com/office/drawing/2014/main" id="{00000000-0008-0000-0100-000024000000}"/>
            </a:ext>
          </a:extLst>
        </xdr:cNvPr>
        <xdr:cNvSpPr/>
      </xdr:nvSpPr>
      <xdr:spPr>
        <a:xfrm>
          <a:off x="2741416" y="438150"/>
          <a:ext cx="274196" cy="269966"/>
        </a:xfrm>
        <a:custGeom>
          <a:avLst/>
          <a:gdLst>
            <a:gd name="connsiteX0" fmla="*/ 117971 w 267401"/>
            <a:gd name="connsiteY0" fmla="*/ 119110 h 269966"/>
            <a:gd name="connsiteX1" fmla="*/ 117971 w 267401"/>
            <a:gd name="connsiteY1" fmla="*/ 269966 h 269966"/>
            <a:gd name="connsiteX2" fmla="*/ 149430 w 267401"/>
            <a:gd name="connsiteY2" fmla="*/ 238216 h 269966"/>
            <a:gd name="connsiteX3" fmla="*/ 149430 w 267401"/>
            <a:gd name="connsiteY3" fmla="*/ 119110 h 269966"/>
            <a:gd name="connsiteX4" fmla="*/ 267402 w 267401"/>
            <a:gd name="connsiteY4" fmla="*/ 0 h 269966"/>
            <a:gd name="connsiteX5" fmla="*/ 0 w 267401"/>
            <a:gd name="connsiteY5" fmla="*/ 0 h 269966"/>
            <a:gd name="connsiteX6" fmla="*/ 143878 w 267401"/>
            <a:gd name="connsiteY6" fmla="*/ 113506 h 269966"/>
            <a:gd name="connsiteX7" fmla="*/ 141566 w 267401"/>
            <a:gd name="connsiteY7" fmla="*/ 115824 h 269966"/>
            <a:gd name="connsiteX8" fmla="*/ 141566 w 267401"/>
            <a:gd name="connsiteY8" fmla="*/ 234918 h 269966"/>
            <a:gd name="connsiteX9" fmla="*/ 125836 w 267401"/>
            <a:gd name="connsiteY9" fmla="*/ 250793 h 269966"/>
            <a:gd name="connsiteX10" fmla="*/ 125836 w 267401"/>
            <a:gd name="connsiteY10" fmla="*/ 115824 h 269966"/>
            <a:gd name="connsiteX11" fmla="*/ 123536 w 267401"/>
            <a:gd name="connsiteY11" fmla="*/ 113498 h 269966"/>
            <a:gd name="connsiteX12" fmla="*/ 18986 w 267401"/>
            <a:gd name="connsiteY12" fmla="*/ 7938 h 269966"/>
            <a:gd name="connsiteX13" fmla="*/ 248432 w 267401"/>
            <a:gd name="connsiteY13" fmla="*/ 7938 h 26996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67401" h="269966">
              <a:moveTo>
                <a:pt x="117971" y="119110"/>
              </a:moveTo>
              <a:lnTo>
                <a:pt x="117971" y="269966"/>
              </a:lnTo>
              <a:lnTo>
                <a:pt x="149430" y="238216"/>
              </a:lnTo>
              <a:lnTo>
                <a:pt x="149430" y="119110"/>
              </a:lnTo>
              <a:lnTo>
                <a:pt x="267402" y="0"/>
              </a:lnTo>
              <a:lnTo>
                <a:pt x="0" y="0"/>
              </a:lnTo>
              <a:close/>
              <a:moveTo>
                <a:pt x="143878" y="113506"/>
              </a:moveTo>
              <a:lnTo>
                <a:pt x="141566" y="115824"/>
              </a:lnTo>
              <a:lnTo>
                <a:pt x="141566" y="234918"/>
              </a:lnTo>
              <a:lnTo>
                <a:pt x="125836" y="250793"/>
              </a:lnTo>
              <a:lnTo>
                <a:pt x="125836" y="115824"/>
              </a:lnTo>
              <a:lnTo>
                <a:pt x="123536" y="113498"/>
              </a:lnTo>
              <a:lnTo>
                <a:pt x="18986" y="7938"/>
              </a:lnTo>
              <a:lnTo>
                <a:pt x="248432" y="7938"/>
              </a:lnTo>
              <a:close/>
            </a:path>
          </a:pathLst>
        </a:custGeom>
        <a:ln>
          <a:solidFill>
            <a:schemeClr val="accent5">
              <a:lumMod val="50000"/>
            </a:schemeClr>
          </a:solidFill>
        </a:ln>
      </xdr:spPr>
      <xdr:style>
        <a:lnRef idx="2">
          <a:schemeClr val="accent1"/>
        </a:lnRef>
        <a:fillRef idx="1">
          <a:schemeClr val="lt1"/>
        </a:fillRef>
        <a:effectRef idx="0">
          <a:schemeClr val="accent1"/>
        </a:effectRef>
        <a:fontRef idx="minor">
          <a:schemeClr val="dk1"/>
        </a:fontRef>
      </xdr:style>
      <xdr:txBody>
        <a:bodyPr rtlCol="0" anchor="ctr"/>
        <a:lstStyle/>
        <a:p>
          <a:endParaRPr lang="id-ID"/>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7</xdr:col>
          <xdr:colOff>200025</xdr:colOff>
          <xdr:row>2</xdr:row>
          <xdr:rowOff>0</xdr:rowOff>
        </xdr:to>
        <xdr:sp macro="" textlink="">
          <xdr:nvSpPr>
            <xdr:cNvPr id="39956" name="SpinButton2" hidden="1">
              <a:extLst>
                <a:ext uri="{63B3BB69-23CF-44E3-9099-C40C66FF867C}">
                  <a14:compatExt spid="_x0000_s39956"/>
                </a:ext>
                <a:ext uri="{FF2B5EF4-FFF2-40B4-BE49-F238E27FC236}">
                  <a16:creationId xmlns:a16="http://schemas.microsoft.com/office/drawing/2014/main" id="{00000000-0008-0000-0100-00001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200025</xdr:colOff>
          <xdr:row>2</xdr:row>
          <xdr:rowOff>0</xdr:rowOff>
        </xdr:to>
        <xdr:sp macro="" textlink="">
          <xdr:nvSpPr>
            <xdr:cNvPr id="39957" name="SpinButton3" hidden="1">
              <a:extLst>
                <a:ext uri="{63B3BB69-23CF-44E3-9099-C40C66FF867C}">
                  <a14:compatExt spid="_x0000_s39957"/>
                </a:ext>
                <a:ext uri="{FF2B5EF4-FFF2-40B4-BE49-F238E27FC236}">
                  <a16:creationId xmlns:a16="http://schemas.microsoft.com/office/drawing/2014/main" id="{00000000-0008-0000-0100-00001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1206874</xdr:colOff>
      <xdr:row>0</xdr:row>
      <xdr:rowOff>22412</xdr:rowOff>
    </xdr:from>
    <xdr:to>
      <xdr:col>3</xdr:col>
      <xdr:colOff>1587874</xdr:colOff>
      <xdr:row>2</xdr:row>
      <xdr:rowOff>22412</xdr:rowOff>
    </xdr:to>
    <xdr:pic macro="[0]!InputKandidat">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
        <a:stretch>
          <a:fillRect/>
        </a:stretch>
      </xdr:blipFill>
      <xdr:spPr>
        <a:xfrm>
          <a:off x="4277286" y="22412"/>
          <a:ext cx="381000" cy="381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0</xdr:colOff>
          <xdr:row>0</xdr:row>
          <xdr:rowOff>0</xdr:rowOff>
        </xdr:from>
        <xdr:to>
          <xdr:col>6</xdr:col>
          <xdr:colOff>200025</xdr:colOff>
          <xdr:row>2</xdr:row>
          <xdr:rowOff>0</xdr:rowOff>
        </xdr:to>
        <xdr:sp macro="" textlink="">
          <xdr:nvSpPr>
            <xdr:cNvPr id="39958" name="SpinButton1" hidden="1">
              <a:extLst>
                <a:ext uri="{63B3BB69-23CF-44E3-9099-C40C66FF867C}">
                  <a14:compatExt spid="_x0000_s39958"/>
                </a:ext>
                <a:ext uri="{FF2B5EF4-FFF2-40B4-BE49-F238E27FC236}">
                  <a16:creationId xmlns:a16="http://schemas.microsoft.com/office/drawing/2014/main" id="{00000000-0008-0000-0100-00001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0</xdr:colOff>
      <xdr:row>0</xdr:row>
      <xdr:rowOff>0</xdr:rowOff>
    </xdr:from>
    <xdr:to>
      <xdr:col>3</xdr:col>
      <xdr:colOff>1181702</xdr:colOff>
      <xdr:row>2</xdr:row>
      <xdr:rowOff>0</xdr:rowOff>
    </xdr:to>
    <xdr:grpSp>
      <xdr:nvGrpSpPr>
        <xdr:cNvPr id="39" name="Group 38">
          <a:extLst>
            <a:ext uri="{FF2B5EF4-FFF2-40B4-BE49-F238E27FC236}">
              <a16:creationId xmlns:a16="http://schemas.microsoft.com/office/drawing/2014/main" id="{00000000-0008-0000-0100-000027000000}"/>
            </a:ext>
          </a:extLst>
        </xdr:cNvPr>
        <xdr:cNvGrpSpPr/>
      </xdr:nvGrpSpPr>
      <xdr:grpSpPr>
        <a:xfrm>
          <a:off x="0" y="0"/>
          <a:ext cx="4252114" cy="381000"/>
          <a:chOff x="2175936" y="0"/>
          <a:chExt cx="4386692" cy="381000"/>
        </a:xfrm>
        <a:solidFill>
          <a:schemeClr val="accent5">
            <a:lumMod val="40000"/>
            <a:lumOff val="60000"/>
          </a:schemeClr>
        </a:solidFill>
      </xdr:grpSpPr>
      <xdr:sp macro="[0]!_xludf.Filter" textlink="">
        <xdr:nvSpPr>
          <xdr:cNvPr id="40" name="Rectangle: Beveled 11">
            <a:hlinkClick xmlns:r="http://schemas.openxmlformats.org/officeDocument/2006/relationships" r:id="rId2"/>
            <a:extLst>
              <a:ext uri="{FF2B5EF4-FFF2-40B4-BE49-F238E27FC236}">
                <a16:creationId xmlns:a16="http://schemas.microsoft.com/office/drawing/2014/main" id="{00000000-0008-0000-0100-000028000000}"/>
              </a:ext>
            </a:extLst>
          </xdr:cNvPr>
          <xdr:cNvSpPr/>
        </xdr:nvSpPr>
        <xdr:spPr>
          <a:xfrm>
            <a:off x="5456576" y="0"/>
            <a:ext cx="1106052" cy="381000"/>
          </a:xfrm>
          <a:prstGeom prst="roundRect">
            <a:avLst/>
          </a:prstGeom>
          <a:grp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accent5">
                    <a:lumMod val="50000"/>
                  </a:schemeClr>
                </a:solidFill>
              </a:rPr>
              <a:t>Roll Out</a:t>
            </a:r>
            <a:endParaRPr lang="id-ID" sz="1200" b="1">
              <a:solidFill>
                <a:schemeClr val="accent5">
                  <a:lumMod val="50000"/>
                </a:schemeClr>
              </a:solidFill>
            </a:endParaRPr>
          </a:p>
        </xdr:txBody>
      </xdr:sp>
      <xdr:sp macro="" textlink="">
        <xdr:nvSpPr>
          <xdr:cNvPr id="41" name="Rectangle: Beveled 13">
            <a:hlinkClick xmlns:r="http://schemas.openxmlformats.org/officeDocument/2006/relationships" r:id="rId3"/>
            <a:extLst>
              <a:ext uri="{FF2B5EF4-FFF2-40B4-BE49-F238E27FC236}">
                <a16:creationId xmlns:a16="http://schemas.microsoft.com/office/drawing/2014/main" id="{00000000-0008-0000-0100-000029000000}"/>
              </a:ext>
            </a:extLst>
          </xdr:cNvPr>
          <xdr:cNvSpPr/>
        </xdr:nvSpPr>
        <xdr:spPr>
          <a:xfrm>
            <a:off x="4399501" y="0"/>
            <a:ext cx="1059630" cy="380968"/>
          </a:xfrm>
          <a:prstGeom prst="roundRect">
            <a:avLst/>
          </a:prstGeom>
          <a:grp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accent5">
                    <a:lumMod val="50000"/>
                  </a:schemeClr>
                </a:solidFill>
              </a:rPr>
              <a:t>Input</a:t>
            </a:r>
            <a:endParaRPr lang="id-ID" sz="1200" b="1">
              <a:solidFill>
                <a:schemeClr val="accent5">
                  <a:lumMod val="50000"/>
                </a:schemeClr>
              </a:solidFill>
            </a:endParaRPr>
          </a:p>
        </xdr:txBody>
      </xdr:sp>
      <xdr:sp macro="[0]!_xludf.Filter" textlink="">
        <xdr:nvSpPr>
          <xdr:cNvPr id="42" name="Rectangle: Beveled 14">
            <a:hlinkClick xmlns:r="http://schemas.openxmlformats.org/officeDocument/2006/relationships" r:id="rId4"/>
            <a:extLst>
              <a:ext uri="{FF2B5EF4-FFF2-40B4-BE49-F238E27FC236}">
                <a16:creationId xmlns:a16="http://schemas.microsoft.com/office/drawing/2014/main" id="{00000000-0008-0000-0100-00002A000000}"/>
              </a:ext>
            </a:extLst>
          </xdr:cNvPr>
          <xdr:cNvSpPr/>
        </xdr:nvSpPr>
        <xdr:spPr>
          <a:xfrm>
            <a:off x="3277130" y="0"/>
            <a:ext cx="1106053" cy="380967"/>
          </a:xfrm>
          <a:prstGeom prst="roundRect">
            <a:avLst/>
          </a:prstGeom>
          <a:grpFill/>
          <a:ln/>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200" b="1">
                <a:solidFill>
                  <a:schemeClr val="accent5">
                    <a:lumMod val="50000"/>
                  </a:schemeClr>
                </a:solidFill>
              </a:rPr>
              <a:t>Data Base</a:t>
            </a:r>
            <a:endParaRPr lang="id-ID" sz="1200" b="1">
              <a:solidFill>
                <a:schemeClr val="accent5">
                  <a:lumMod val="50000"/>
                </a:schemeClr>
              </a:solidFill>
            </a:endParaRPr>
          </a:p>
        </xdr:txBody>
      </xdr:sp>
      <xdr:sp macro="[0]!_xludf.Filter" textlink="">
        <xdr:nvSpPr>
          <xdr:cNvPr id="43" name="Rectangle: Beveled 4">
            <a:hlinkClick xmlns:r="http://schemas.openxmlformats.org/officeDocument/2006/relationships" r:id="rId5"/>
            <a:extLst>
              <a:ext uri="{FF2B5EF4-FFF2-40B4-BE49-F238E27FC236}">
                <a16:creationId xmlns:a16="http://schemas.microsoft.com/office/drawing/2014/main" id="{00000000-0008-0000-0100-00002B000000}"/>
              </a:ext>
            </a:extLst>
          </xdr:cNvPr>
          <xdr:cNvSpPr/>
        </xdr:nvSpPr>
        <xdr:spPr>
          <a:xfrm>
            <a:off x="2175936" y="0"/>
            <a:ext cx="1095422" cy="381000"/>
          </a:xfrm>
          <a:prstGeom prst="roundRect">
            <a:avLst/>
          </a:prstGeom>
          <a:solidFill>
            <a:srgbClr val="00206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bg1"/>
                </a:solidFill>
              </a:rPr>
              <a:t>Worksheet</a:t>
            </a:r>
            <a:endParaRPr lang="id-ID" sz="1200" b="1">
              <a:solidFill>
                <a:schemeClr val="bg1"/>
              </a:solidFill>
            </a:endParaRPr>
          </a:p>
        </xdr:txBody>
      </xdr:sp>
    </xdr:grpSp>
    <xdr:clientData/>
  </xdr:twoCellAnchor>
  <xdr:twoCellAnchor editAs="absolute">
    <xdr:from>
      <xdr:col>6</xdr:col>
      <xdr:colOff>416859</xdr:colOff>
      <xdr:row>5</xdr:row>
      <xdr:rowOff>36152</xdr:rowOff>
    </xdr:from>
    <xdr:to>
      <xdr:col>7</xdr:col>
      <xdr:colOff>0</xdr:colOff>
      <xdr:row>13</xdr:row>
      <xdr:rowOff>94130</xdr:rowOff>
    </xdr:to>
    <mc:AlternateContent xmlns:mc="http://schemas.openxmlformats.org/markup-compatibility/2006" xmlns:sle15="http://schemas.microsoft.com/office/drawing/2012/slicer">
      <mc:Choice Requires="sle15">
        <xdr:graphicFrame macro="">
          <xdr:nvGraphicFramePr>
            <xdr:cNvPr id="2" name="Estate/Mill Class">
              <a:extLst>
                <a:ext uri="{FF2B5EF4-FFF2-40B4-BE49-F238E27FC236}">
                  <a16:creationId xmlns:a16="http://schemas.microsoft.com/office/drawing/2014/main" id="{00000000-0008-0000-01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state/Mill Class"/>
            </a:graphicData>
          </a:graphic>
        </xdr:graphicFrame>
      </mc:Choice>
      <mc:Fallback xmlns="">
        <xdr:sp macro="" textlink="">
          <xdr:nvSpPr>
            <xdr:cNvPr id="0" name=""/>
            <xdr:cNvSpPr>
              <a:spLocks noTextEdit="1"/>
            </xdr:cNvSpPr>
          </xdr:nvSpPr>
          <xdr:spPr>
            <a:xfrm>
              <a:off x="8854888" y="1179152"/>
              <a:ext cx="793377" cy="1581978"/>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416859</xdr:colOff>
      <xdr:row>4</xdr:row>
      <xdr:rowOff>0</xdr:rowOff>
    </xdr:from>
    <xdr:to>
      <xdr:col>7</xdr:col>
      <xdr:colOff>0</xdr:colOff>
      <xdr:row>5</xdr:row>
      <xdr:rowOff>49305</xdr:rowOff>
    </xdr:to>
    <mc:AlternateContent xmlns:mc="http://schemas.openxmlformats.org/markup-compatibility/2006" xmlns:sle15="http://schemas.microsoft.com/office/drawing/2012/slicer">
      <mc:Choice Requires="sle15">
        <xdr:graphicFrame macro="">
          <xdr:nvGraphicFramePr>
            <xdr:cNvPr id="45" name="Estate/Mill Class 1">
              <a:extLst>
                <a:ext uri="{FF2B5EF4-FFF2-40B4-BE49-F238E27FC236}">
                  <a16:creationId xmlns:a16="http://schemas.microsoft.com/office/drawing/2014/main" id="{00000000-0008-0000-0100-00002D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state/Mill Class 1"/>
            </a:graphicData>
          </a:graphic>
        </xdr:graphicFrame>
      </mc:Choice>
      <mc:Fallback xmlns="">
        <xdr:sp macro="" textlink="">
          <xdr:nvSpPr>
            <xdr:cNvPr id="0" name=""/>
            <xdr:cNvSpPr>
              <a:spLocks noTextEdit="1"/>
            </xdr:cNvSpPr>
          </xdr:nvSpPr>
          <xdr:spPr>
            <a:xfrm>
              <a:off x="8854888" y="952500"/>
              <a:ext cx="793377" cy="239805"/>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251614</xdr:colOff>
      <xdr:row>2</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0" y="0"/>
          <a:ext cx="4252114" cy="381000"/>
          <a:chOff x="2175936" y="0"/>
          <a:chExt cx="4386692" cy="381000"/>
        </a:xfrm>
        <a:solidFill>
          <a:schemeClr val="accent6">
            <a:lumMod val="50000"/>
          </a:schemeClr>
        </a:solidFill>
      </xdr:grpSpPr>
      <xdr:sp macro="[0]!_xludf.Filter" textlink="">
        <xdr:nvSpPr>
          <xdr:cNvPr id="17" name="Rectangle: Beveled 11">
            <a:hlinkClick xmlns:r="http://schemas.openxmlformats.org/officeDocument/2006/relationships" r:id="rId1"/>
            <a:extLst>
              <a:ext uri="{FF2B5EF4-FFF2-40B4-BE49-F238E27FC236}">
                <a16:creationId xmlns:a16="http://schemas.microsoft.com/office/drawing/2014/main" id="{00000000-0008-0000-0200-000011000000}"/>
              </a:ext>
            </a:extLst>
          </xdr:cNvPr>
          <xdr:cNvSpPr/>
        </xdr:nvSpPr>
        <xdr:spPr>
          <a:xfrm>
            <a:off x="5456576" y="0"/>
            <a:ext cx="1106052" cy="381000"/>
          </a:xfrm>
          <a:prstGeom prst="roundRect">
            <a:avLst/>
          </a:prstGeom>
          <a:grp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Roll Out</a:t>
            </a:r>
            <a:endParaRPr lang="id-ID" sz="1200" b="1"/>
          </a:p>
        </xdr:txBody>
      </xdr:sp>
      <xdr:sp macro="" textlink="">
        <xdr:nvSpPr>
          <xdr:cNvPr id="18" name="Rectangle: Beveled 13">
            <a:hlinkClick xmlns:r="http://schemas.openxmlformats.org/officeDocument/2006/relationships" r:id="rId2"/>
            <a:extLst>
              <a:ext uri="{FF2B5EF4-FFF2-40B4-BE49-F238E27FC236}">
                <a16:creationId xmlns:a16="http://schemas.microsoft.com/office/drawing/2014/main" id="{00000000-0008-0000-0200-000012000000}"/>
              </a:ext>
            </a:extLst>
          </xdr:cNvPr>
          <xdr:cNvSpPr/>
        </xdr:nvSpPr>
        <xdr:spPr>
          <a:xfrm>
            <a:off x="4399501" y="0"/>
            <a:ext cx="1059630" cy="380968"/>
          </a:xfrm>
          <a:prstGeom prst="roundRect">
            <a:avLst/>
          </a:prstGeom>
          <a:grp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Input</a:t>
            </a:r>
            <a:endParaRPr lang="id-ID" sz="1200" b="1"/>
          </a:p>
        </xdr:txBody>
      </xdr:sp>
      <xdr:sp macro="[0]!_xludf.Filter" textlink="">
        <xdr:nvSpPr>
          <xdr:cNvPr id="19" name="Rectangle: Beveled 14">
            <a:hlinkClick xmlns:r="http://schemas.openxmlformats.org/officeDocument/2006/relationships" r:id="rId3"/>
            <a:extLst>
              <a:ext uri="{FF2B5EF4-FFF2-40B4-BE49-F238E27FC236}">
                <a16:creationId xmlns:a16="http://schemas.microsoft.com/office/drawing/2014/main" id="{00000000-0008-0000-0200-000013000000}"/>
              </a:ext>
            </a:extLst>
          </xdr:cNvPr>
          <xdr:cNvSpPr/>
        </xdr:nvSpPr>
        <xdr:spPr>
          <a:xfrm>
            <a:off x="3277130" y="0"/>
            <a:ext cx="1106053" cy="380967"/>
          </a:xfrm>
          <a:prstGeom prst="roundRect">
            <a:avLst/>
          </a:prstGeom>
          <a:solidFill>
            <a:sysClr val="window" lastClr="FFFFFF"/>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200" b="1">
                <a:solidFill>
                  <a:schemeClr val="accent6">
                    <a:lumMod val="50000"/>
                  </a:schemeClr>
                </a:solidFill>
              </a:rPr>
              <a:t>Data Base</a:t>
            </a:r>
            <a:endParaRPr lang="id-ID" sz="1200" b="1">
              <a:solidFill>
                <a:schemeClr val="accent6">
                  <a:lumMod val="50000"/>
                </a:schemeClr>
              </a:solidFill>
            </a:endParaRPr>
          </a:p>
        </xdr:txBody>
      </xdr:sp>
      <xdr:sp macro="[0]!_xludf.Filter" textlink="">
        <xdr:nvSpPr>
          <xdr:cNvPr id="20" name="Rectangle: Beveled 4">
            <a:hlinkClick xmlns:r="http://schemas.openxmlformats.org/officeDocument/2006/relationships" r:id="rId4"/>
            <a:extLst>
              <a:ext uri="{FF2B5EF4-FFF2-40B4-BE49-F238E27FC236}">
                <a16:creationId xmlns:a16="http://schemas.microsoft.com/office/drawing/2014/main" id="{00000000-0008-0000-0200-000014000000}"/>
              </a:ext>
            </a:extLst>
          </xdr:cNvPr>
          <xdr:cNvSpPr/>
        </xdr:nvSpPr>
        <xdr:spPr>
          <a:xfrm>
            <a:off x="2175936" y="0"/>
            <a:ext cx="1095422" cy="381000"/>
          </a:xfrm>
          <a:prstGeom prst="roundRect">
            <a:avLst/>
          </a:prstGeom>
          <a:grp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Worksheet</a:t>
            </a:r>
            <a:endParaRPr lang="id-ID" sz="1200" b="1"/>
          </a:p>
        </xdr:txBody>
      </xdr:sp>
    </xdr:grpSp>
    <xdr:clientData/>
  </xdr:twoCellAnchor>
  <xdr:twoCellAnchor editAs="oneCell">
    <xdr:from>
      <xdr:col>3</xdr:col>
      <xdr:colOff>291353</xdr:colOff>
      <xdr:row>0</xdr:row>
      <xdr:rowOff>11206</xdr:rowOff>
    </xdr:from>
    <xdr:to>
      <xdr:col>3</xdr:col>
      <xdr:colOff>675434</xdr:colOff>
      <xdr:row>2</xdr:row>
      <xdr:rowOff>14287</xdr:rowOff>
    </xdr:to>
    <xdr:pic macro="[0]!ClearFilter_DataBase">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5"/>
        <a:stretch>
          <a:fillRect/>
        </a:stretch>
      </xdr:blipFill>
      <xdr:spPr>
        <a:xfrm>
          <a:off x="4291853" y="11206"/>
          <a:ext cx="384081" cy="384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56379</xdr:colOff>
      <xdr:row>0</xdr:row>
      <xdr:rowOff>55562</xdr:rowOff>
    </xdr:from>
    <xdr:to>
      <xdr:col>4</xdr:col>
      <xdr:colOff>330222</xdr:colOff>
      <xdr:row>1</xdr:row>
      <xdr:rowOff>135028</xdr:rowOff>
    </xdr:to>
    <xdr:sp macro="[0]!ClearFilter_Input" textlink="">
      <xdr:nvSpPr>
        <xdr:cNvPr id="2" name="Graphic 15" descr="Filter outline">
          <a:extLst>
            <a:ext uri="{FF2B5EF4-FFF2-40B4-BE49-F238E27FC236}">
              <a16:creationId xmlns:a16="http://schemas.microsoft.com/office/drawing/2014/main" id="{00000000-0008-0000-0300-000002000000}"/>
            </a:ext>
          </a:extLst>
        </xdr:cNvPr>
        <xdr:cNvSpPr/>
      </xdr:nvSpPr>
      <xdr:spPr>
        <a:xfrm>
          <a:off x="3485379" y="55562"/>
          <a:ext cx="273843" cy="269966"/>
        </a:xfrm>
        <a:custGeom>
          <a:avLst/>
          <a:gdLst>
            <a:gd name="connsiteX0" fmla="*/ 120813 w 273843"/>
            <a:gd name="connsiteY0" fmla="*/ 119110 h 269966"/>
            <a:gd name="connsiteX1" fmla="*/ 120813 w 273843"/>
            <a:gd name="connsiteY1" fmla="*/ 269966 h 269966"/>
            <a:gd name="connsiteX2" fmla="*/ 153030 w 273843"/>
            <a:gd name="connsiteY2" fmla="*/ 238216 h 269966"/>
            <a:gd name="connsiteX3" fmla="*/ 153030 w 273843"/>
            <a:gd name="connsiteY3" fmla="*/ 119110 h 269966"/>
            <a:gd name="connsiteX4" fmla="*/ 273844 w 273843"/>
            <a:gd name="connsiteY4" fmla="*/ 0 h 269966"/>
            <a:gd name="connsiteX5" fmla="*/ 0 w 273843"/>
            <a:gd name="connsiteY5" fmla="*/ 0 h 269966"/>
            <a:gd name="connsiteX6" fmla="*/ 147344 w 273843"/>
            <a:gd name="connsiteY6" fmla="*/ 113506 h 269966"/>
            <a:gd name="connsiteX7" fmla="*/ 144976 w 273843"/>
            <a:gd name="connsiteY7" fmla="*/ 115824 h 269966"/>
            <a:gd name="connsiteX8" fmla="*/ 144976 w 273843"/>
            <a:gd name="connsiteY8" fmla="*/ 234918 h 269966"/>
            <a:gd name="connsiteX9" fmla="*/ 128868 w 273843"/>
            <a:gd name="connsiteY9" fmla="*/ 250793 h 269966"/>
            <a:gd name="connsiteX10" fmla="*/ 128868 w 273843"/>
            <a:gd name="connsiteY10" fmla="*/ 115824 h 269966"/>
            <a:gd name="connsiteX11" fmla="*/ 126512 w 273843"/>
            <a:gd name="connsiteY11" fmla="*/ 113498 h 269966"/>
            <a:gd name="connsiteX12" fmla="*/ 19443 w 273843"/>
            <a:gd name="connsiteY12" fmla="*/ 7938 h 269966"/>
            <a:gd name="connsiteX13" fmla="*/ 254417 w 273843"/>
            <a:gd name="connsiteY13" fmla="*/ 7938 h 26996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73843" h="269966">
              <a:moveTo>
                <a:pt x="120813" y="119110"/>
              </a:moveTo>
              <a:lnTo>
                <a:pt x="120813" y="269966"/>
              </a:lnTo>
              <a:lnTo>
                <a:pt x="153030" y="238216"/>
              </a:lnTo>
              <a:lnTo>
                <a:pt x="153030" y="119110"/>
              </a:lnTo>
              <a:lnTo>
                <a:pt x="273844" y="0"/>
              </a:lnTo>
              <a:lnTo>
                <a:pt x="0" y="0"/>
              </a:lnTo>
              <a:close/>
              <a:moveTo>
                <a:pt x="147344" y="113506"/>
              </a:moveTo>
              <a:lnTo>
                <a:pt x="144976" y="115824"/>
              </a:lnTo>
              <a:lnTo>
                <a:pt x="144976" y="234918"/>
              </a:lnTo>
              <a:lnTo>
                <a:pt x="128868" y="250793"/>
              </a:lnTo>
              <a:lnTo>
                <a:pt x="128868" y="115824"/>
              </a:lnTo>
              <a:lnTo>
                <a:pt x="126512" y="113498"/>
              </a:lnTo>
              <a:lnTo>
                <a:pt x="19443" y="7938"/>
              </a:lnTo>
              <a:lnTo>
                <a:pt x="254417" y="7938"/>
              </a:lnTo>
              <a:close/>
            </a:path>
          </a:pathLst>
        </a:custGeom>
        <a:solidFill>
          <a:srgbClr val="000000"/>
        </a:solidFill>
        <a:ln w="3969" cap="flat">
          <a:noFill/>
          <a:prstDash val="solid"/>
          <a:miter/>
        </a:ln>
      </xdr:spPr>
      <xdr:txBody>
        <a:bodyPr rtlCol="0" anchor="ctr"/>
        <a:lstStyle/>
        <a:p>
          <a:endParaRPr lang="id-ID"/>
        </a:p>
      </xdr:txBody>
    </xdr:sp>
    <xdr:clientData/>
  </xdr:twoCellAnchor>
  <xdr:twoCellAnchor editAs="oneCell">
    <xdr:from>
      <xdr:col>9</xdr:col>
      <xdr:colOff>107656</xdr:colOff>
      <xdr:row>0</xdr:row>
      <xdr:rowOff>0</xdr:rowOff>
    </xdr:from>
    <xdr:to>
      <xdr:col>10</xdr:col>
      <xdr:colOff>0</xdr:colOff>
      <xdr:row>2</xdr:row>
      <xdr:rowOff>38021</xdr:rowOff>
    </xdr:to>
    <xdr:pic macro="[0]!PasteValues">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12176391" y="0"/>
          <a:ext cx="419021" cy="419021"/>
        </a:xfrm>
        <a:prstGeom prst="rect">
          <a:avLst/>
        </a:prstGeom>
      </xdr:spPr>
    </xdr:pic>
    <xdr:clientData/>
  </xdr:twoCellAnchor>
  <xdr:twoCellAnchor editAs="oneCell">
    <xdr:from>
      <xdr:col>10</xdr:col>
      <xdr:colOff>100851</xdr:colOff>
      <xdr:row>0</xdr:row>
      <xdr:rowOff>0</xdr:rowOff>
    </xdr:from>
    <xdr:to>
      <xdr:col>11</xdr:col>
      <xdr:colOff>0</xdr:colOff>
      <xdr:row>2</xdr:row>
      <xdr:rowOff>22413</xdr:rowOff>
    </xdr:to>
    <xdr:pic macro="[0]!FindKandidat">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tretch>
          <a:fillRect/>
        </a:stretch>
      </xdr:blipFill>
      <xdr:spPr>
        <a:xfrm>
          <a:off x="12696263" y="0"/>
          <a:ext cx="403413" cy="403413"/>
        </a:xfrm>
        <a:prstGeom prst="rect">
          <a:avLst/>
        </a:prstGeom>
      </xdr:spPr>
    </xdr:pic>
    <xdr:clientData/>
  </xdr:twoCellAnchor>
  <xdr:twoCellAnchor editAs="absolute">
    <xdr:from>
      <xdr:col>5</xdr:col>
      <xdr:colOff>0</xdr:colOff>
      <xdr:row>0</xdr:row>
      <xdr:rowOff>1</xdr:rowOff>
    </xdr:from>
    <xdr:to>
      <xdr:col>6</xdr:col>
      <xdr:colOff>159124</xdr:colOff>
      <xdr:row>2</xdr:row>
      <xdr:rowOff>1</xdr:rowOff>
    </xdr:to>
    <mc:AlternateContent xmlns:mc="http://schemas.openxmlformats.org/markup-compatibility/2006" xmlns:sle15="http://schemas.microsoft.com/office/drawing/2012/slicer">
      <mc:Choice Requires="sle15">
        <xdr:graphicFrame macro="">
          <xdr:nvGraphicFramePr>
            <xdr:cNvPr id="3" name="Tahun 2">
              <a:extLst>
                <a:ext uri="{FF2B5EF4-FFF2-40B4-BE49-F238E27FC236}">
                  <a16:creationId xmlns:a16="http://schemas.microsoft.com/office/drawing/2014/main"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ahun 2"/>
            </a:graphicData>
          </a:graphic>
        </xdr:graphicFrame>
      </mc:Choice>
      <mc:Fallback xmlns="">
        <xdr:sp macro="" textlink="">
          <xdr:nvSpPr>
            <xdr:cNvPr id="0" name=""/>
            <xdr:cNvSpPr>
              <a:spLocks noTextEdit="1"/>
            </xdr:cNvSpPr>
          </xdr:nvSpPr>
          <xdr:spPr>
            <a:xfrm>
              <a:off x="5334000" y="1"/>
              <a:ext cx="1828800" cy="381000"/>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159124</xdr:colOff>
      <xdr:row>0</xdr:row>
      <xdr:rowOff>1</xdr:rowOff>
    </xdr:from>
    <xdr:to>
      <xdr:col>7</xdr:col>
      <xdr:colOff>1546412</xdr:colOff>
      <xdr:row>2</xdr:row>
      <xdr:rowOff>1</xdr:rowOff>
    </xdr:to>
    <mc:AlternateContent xmlns:mc="http://schemas.openxmlformats.org/markup-compatibility/2006" xmlns:sle15="http://schemas.microsoft.com/office/drawing/2012/slicer">
      <mc:Choice Requires="sle15">
        <xdr:graphicFrame macro="">
          <xdr:nvGraphicFramePr>
            <xdr:cNvPr id="4" name="Function">
              <a:extLst>
                <a:ext uri="{FF2B5EF4-FFF2-40B4-BE49-F238E27FC236}">
                  <a16:creationId xmlns:a16="http://schemas.microsoft.com/office/drawing/2014/main" id="{00000000-0008-0000-03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mlns="">
        <xdr:sp macro="" textlink="">
          <xdr:nvSpPr>
            <xdr:cNvPr id="0" name=""/>
            <xdr:cNvSpPr>
              <a:spLocks noTextEdit="1"/>
            </xdr:cNvSpPr>
          </xdr:nvSpPr>
          <xdr:spPr>
            <a:xfrm>
              <a:off x="7162800" y="1"/>
              <a:ext cx="3236259" cy="381000"/>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1311088</xdr:colOff>
      <xdr:row>0</xdr:row>
      <xdr:rowOff>0</xdr:rowOff>
    </xdr:from>
    <xdr:to>
      <xdr:col>5</xdr:col>
      <xdr:colOff>0</xdr:colOff>
      <xdr:row>1</xdr:row>
      <xdr:rowOff>78441</xdr:rowOff>
    </xdr:to>
    <mc:AlternateContent xmlns:mc="http://schemas.openxmlformats.org/markup-compatibility/2006" xmlns:sle15="http://schemas.microsoft.com/office/drawing/2012/slicer">
      <mc:Choice Requires="sle15">
        <xdr:graphicFrame macro="">
          <xdr:nvGraphicFramePr>
            <xdr:cNvPr id="20" name="Tahun 3">
              <a:extLst>
                <a:ext uri="{FF2B5EF4-FFF2-40B4-BE49-F238E27FC236}">
                  <a16:creationId xmlns:a16="http://schemas.microsoft.com/office/drawing/2014/main" id="{00000000-0008-0000-0300-00001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ahun 3"/>
            </a:graphicData>
          </a:graphic>
        </xdr:graphicFrame>
      </mc:Choice>
      <mc:Fallback xmlns="">
        <xdr:sp macro="" textlink="">
          <xdr:nvSpPr>
            <xdr:cNvPr id="0" name=""/>
            <xdr:cNvSpPr>
              <a:spLocks noTextEdit="1"/>
            </xdr:cNvSpPr>
          </xdr:nvSpPr>
          <xdr:spPr>
            <a:xfrm>
              <a:off x="4684059" y="0"/>
              <a:ext cx="649941" cy="26894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1580030</xdr:colOff>
      <xdr:row>0</xdr:row>
      <xdr:rowOff>17930</xdr:rowOff>
    </xdr:from>
    <xdr:to>
      <xdr:col>8</xdr:col>
      <xdr:colOff>363046</xdr:colOff>
      <xdr:row>1</xdr:row>
      <xdr:rowOff>78441</xdr:rowOff>
    </xdr:to>
    <mc:AlternateContent xmlns:mc="http://schemas.openxmlformats.org/markup-compatibility/2006" xmlns:sle15="http://schemas.microsoft.com/office/drawing/2012/slicer">
      <mc:Choice Requires="sle15">
        <xdr:graphicFrame macro="">
          <xdr:nvGraphicFramePr>
            <xdr:cNvPr id="21" name="Function 1">
              <a:extLst>
                <a:ext uri="{FF2B5EF4-FFF2-40B4-BE49-F238E27FC236}">
                  <a16:creationId xmlns:a16="http://schemas.microsoft.com/office/drawing/2014/main" id="{00000000-0008-0000-03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unction 1"/>
            </a:graphicData>
          </a:graphic>
        </xdr:graphicFrame>
      </mc:Choice>
      <mc:Fallback xmlns="">
        <xdr:sp macro="" textlink="">
          <xdr:nvSpPr>
            <xdr:cNvPr id="0" name=""/>
            <xdr:cNvSpPr>
              <a:spLocks noTextEdit="1"/>
            </xdr:cNvSpPr>
          </xdr:nvSpPr>
          <xdr:spPr>
            <a:xfrm>
              <a:off x="10432677" y="17930"/>
              <a:ext cx="654398" cy="25101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4</xdr:col>
      <xdr:colOff>879143</xdr:colOff>
      <xdr:row>2</xdr:row>
      <xdr:rowOff>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0" y="0"/>
          <a:ext cx="4252114" cy="381000"/>
          <a:chOff x="2175936" y="0"/>
          <a:chExt cx="4386692" cy="381000"/>
        </a:xfrm>
        <a:solidFill>
          <a:schemeClr val="accent6">
            <a:lumMod val="50000"/>
          </a:schemeClr>
        </a:solidFill>
      </xdr:grpSpPr>
      <xdr:sp macro="[0]!_xludf.Filter" textlink="">
        <xdr:nvSpPr>
          <xdr:cNvPr id="23" name="Rectangle: Beveled 11">
            <a:hlinkClick xmlns:r="http://schemas.openxmlformats.org/officeDocument/2006/relationships" r:id="rId3"/>
            <a:extLst>
              <a:ext uri="{FF2B5EF4-FFF2-40B4-BE49-F238E27FC236}">
                <a16:creationId xmlns:a16="http://schemas.microsoft.com/office/drawing/2014/main" id="{00000000-0008-0000-0300-000017000000}"/>
              </a:ext>
            </a:extLst>
          </xdr:cNvPr>
          <xdr:cNvSpPr/>
        </xdr:nvSpPr>
        <xdr:spPr>
          <a:xfrm>
            <a:off x="5456576" y="0"/>
            <a:ext cx="1106052" cy="381000"/>
          </a:xfrm>
          <a:prstGeom prst="round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Roll Out</a:t>
            </a:r>
            <a:endParaRPr lang="id-ID" sz="1200" b="1"/>
          </a:p>
        </xdr:txBody>
      </xdr:sp>
      <xdr:sp macro="" textlink="">
        <xdr:nvSpPr>
          <xdr:cNvPr id="24" name="Rectangle: Beveled 13">
            <a:hlinkClick xmlns:r="http://schemas.openxmlformats.org/officeDocument/2006/relationships" r:id="rId4"/>
            <a:extLst>
              <a:ext uri="{FF2B5EF4-FFF2-40B4-BE49-F238E27FC236}">
                <a16:creationId xmlns:a16="http://schemas.microsoft.com/office/drawing/2014/main" id="{00000000-0008-0000-0300-000018000000}"/>
              </a:ext>
            </a:extLst>
          </xdr:cNvPr>
          <xdr:cNvSpPr/>
        </xdr:nvSpPr>
        <xdr:spPr>
          <a:xfrm>
            <a:off x="4399501" y="0"/>
            <a:ext cx="1059630" cy="38096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200" b="1">
                <a:solidFill>
                  <a:schemeClr val="accent5">
                    <a:lumMod val="50000"/>
                  </a:schemeClr>
                </a:solidFill>
              </a:rPr>
              <a:t>Input</a:t>
            </a:r>
            <a:endParaRPr lang="id-ID" sz="1200" b="1">
              <a:solidFill>
                <a:schemeClr val="accent5">
                  <a:lumMod val="50000"/>
                </a:schemeClr>
              </a:solidFill>
            </a:endParaRPr>
          </a:p>
        </xdr:txBody>
      </xdr:sp>
      <xdr:sp macro="[0]!_xludf.Filter" textlink="">
        <xdr:nvSpPr>
          <xdr:cNvPr id="25" name="Rectangle: Beveled 14">
            <a:hlinkClick xmlns:r="http://schemas.openxmlformats.org/officeDocument/2006/relationships" r:id="rId5"/>
            <a:extLst>
              <a:ext uri="{FF2B5EF4-FFF2-40B4-BE49-F238E27FC236}">
                <a16:creationId xmlns:a16="http://schemas.microsoft.com/office/drawing/2014/main" id="{00000000-0008-0000-0300-000019000000}"/>
              </a:ext>
            </a:extLst>
          </xdr:cNvPr>
          <xdr:cNvSpPr/>
        </xdr:nvSpPr>
        <xdr:spPr>
          <a:xfrm>
            <a:off x="3277130" y="0"/>
            <a:ext cx="1106053" cy="380967"/>
          </a:xfrm>
          <a:prstGeom prst="round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solidFill>
                  <a:schemeClr val="bg1"/>
                </a:solidFill>
              </a:rPr>
              <a:t>Data Base</a:t>
            </a:r>
            <a:endParaRPr lang="id-ID" sz="1200" b="1">
              <a:solidFill>
                <a:schemeClr val="bg1"/>
              </a:solidFill>
            </a:endParaRPr>
          </a:p>
        </xdr:txBody>
      </xdr:sp>
      <xdr:sp macro="[0]!_xludf.Filter" textlink="">
        <xdr:nvSpPr>
          <xdr:cNvPr id="26" name="Rectangle: Beveled 4">
            <a:hlinkClick xmlns:r="http://schemas.openxmlformats.org/officeDocument/2006/relationships" r:id="rId6"/>
            <a:extLst>
              <a:ext uri="{FF2B5EF4-FFF2-40B4-BE49-F238E27FC236}">
                <a16:creationId xmlns:a16="http://schemas.microsoft.com/office/drawing/2014/main" id="{00000000-0008-0000-0300-00001A000000}"/>
              </a:ext>
            </a:extLst>
          </xdr:cNvPr>
          <xdr:cNvSpPr/>
        </xdr:nvSpPr>
        <xdr:spPr>
          <a:xfrm>
            <a:off x="2175936" y="0"/>
            <a:ext cx="1095422" cy="381000"/>
          </a:xfrm>
          <a:prstGeom prst="round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Worksheet</a:t>
            </a:r>
            <a:endParaRPr lang="id-ID"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394191</xdr:colOff>
      <xdr:row>0</xdr:row>
      <xdr:rowOff>56031</xdr:rowOff>
    </xdr:from>
    <xdr:to>
      <xdr:col>6</xdr:col>
      <xdr:colOff>735597</xdr:colOff>
      <xdr:row>1</xdr:row>
      <xdr:rowOff>109392</xdr:rowOff>
    </xdr:to>
    <xdr:pic macro="[0]!Refresh_RollOut">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5244353" y="56031"/>
          <a:ext cx="341406" cy="243861"/>
        </a:xfrm>
        <a:prstGeom prst="rect">
          <a:avLst/>
        </a:prstGeom>
      </xdr:spPr>
    </xdr:pic>
    <xdr:clientData/>
  </xdr:twoCellAnchor>
  <xdr:twoCellAnchor editAs="absolute">
    <xdr:from>
      <xdr:col>6</xdr:col>
      <xdr:colOff>27984</xdr:colOff>
      <xdr:row>0</xdr:row>
      <xdr:rowOff>12606</xdr:rowOff>
    </xdr:from>
    <xdr:to>
      <xdr:col>6</xdr:col>
      <xdr:colOff>322754</xdr:colOff>
      <xdr:row>1</xdr:row>
      <xdr:rowOff>163419</xdr:rowOff>
    </xdr:to>
    <xdr:pic macro="[0]!ClearFilter_RollOut">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tretch>
          <a:fillRect/>
        </a:stretch>
      </xdr:blipFill>
      <xdr:spPr>
        <a:xfrm flipH="1">
          <a:off x="4878146" y="12606"/>
          <a:ext cx="294770" cy="341313"/>
        </a:xfrm>
        <a:prstGeom prst="rect">
          <a:avLst/>
        </a:prstGeom>
      </xdr:spPr>
    </xdr:pic>
    <xdr:clientData/>
  </xdr:twoCellAnchor>
  <xdr:twoCellAnchor editAs="absolute">
    <xdr:from>
      <xdr:col>6</xdr:col>
      <xdr:colOff>1030941</xdr:colOff>
      <xdr:row>0</xdr:row>
      <xdr:rowOff>0</xdr:rowOff>
    </xdr:from>
    <xdr:to>
      <xdr:col>7</xdr:col>
      <xdr:colOff>1118371</xdr:colOff>
      <xdr:row>2</xdr:row>
      <xdr:rowOff>1984</xdr:rowOff>
    </xdr:to>
    <mc:AlternateContent xmlns:mc="http://schemas.openxmlformats.org/markup-compatibility/2006" xmlns:sle15="http://schemas.microsoft.com/office/drawing/2012/slicer">
      <mc:Choice Requires="sle15">
        <xdr:graphicFrame macro="">
          <xdr:nvGraphicFramePr>
            <xdr:cNvPr id="3" name="Tahun">
              <a:extLst>
                <a:ext uri="{FF2B5EF4-FFF2-40B4-BE49-F238E27FC236}">
                  <a16:creationId xmlns:a16="http://schemas.microsoft.com/office/drawing/2014/main" id="{00000000-0008-0000-04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ahun"/>
            </a:graphicData>
          </a:graphic>
        </xdr:graphicFrame>
      </mc:Choice>
      <mc:Fallback xmlns="">
        <xdr:sp macro="" textlink="">
          <xdr:nvSpPr>
            <xdr:cNvPr id="0" name=""/>
            <xdr:cNvSpPr>
              <a:spLocks noTextEdit="1"/>
            </xdr:cNvSpPr>
          </xdr:nvSpPr>
          <xdr:spPr>
            <a:xfrm>
              <a:off x="5894294" y="0"/>
              <a:ext cx="2037253" cy="382984"/>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1230665</xdr:colOff>
      <xdr:row>0</xdr:row>
      <xdr:rowOff>0</xdr:rowOff>
    </xdr:from>
    <xdr:to>
      <xdr:col>7</xdr:col>
      <xdr:colOff>1917491</xdr:colOff>
      <xdr:row>1</xdr:row>
      <xdr:rowOff>112058</xdr:rowOff>
    </xdr:to>
    <mc:AlternateContent xmlns:mc="http://schemas.openxmlformats.org/markup-compatibility/2006" xmlns:sle15="http://schemas.microsoft.com/office/drawing/2012/slicer">
      <mc:Choice Requires="sle15">
        <xdr:graphicFrame macro="">
          <xdr:nvGraphicFramePr>
            <xdr:cNvPr id="5" name="Tahun 1">
              <a:extLst>
                <a:ext uri="{FF2B5EF4-FFF2-40B4-BE49-F238E27FC236}">
                  <a16:creationId xmlns:a16="http://schemas.microsoft.com/office/drawing/2014/main" id="{00000000-0008-0000-04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ahun 1"/>
            </a:graphicData>
          </a:graphic>
        </xdr:graphicFrame>
      </mc:Choice>
      <mc:Fallback xmlns="">
        <xdr:sp macro="" textlink="">
          <xdr:nvSpPr>
            <xdr:cNvPr id="0" name=""/>
            <xdr:cNvSpPr>
              <a:spLocks noTextEdit="1"/>
            </xdr:cNvSpPr>
          </xdr:nvSpPr>
          <xdr:spPr>
            <a:xfrm>
              <a:off x="8043841" y="0"/>
              <a:ext cx="686826" cy="302558"/>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5</xdr:col>
      <xdr:colOff>307643</xdr:colOff>
      <xdr:row>2</xdr:row>
      <xdr:rowOff>0</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0" y="0"/>
          <a:ext cx="4252114" cy="381000"/>
          <a:chOff x="2175936" y="0"/>
          <a:chExt cx="4386692" cy="381000"/>
        </a:xfrm>
        <a:solidFill>
          <a:schemeClr val="accent6">
            <a:lumMod val="50000"/>
          </a:schemeClr>
        </a:solidFill>
      </xdr:grpSpPr>
      <xdr:sp macro="[0]!_xludf.Filter" textlink="">
        <xdr:nvSpPr>
          <xdr:cNvPr id="12" name="Rectangle: Beveled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5456576" y="0"/>
            <a:ext cx="1106052" cy="381000"/>
          </a:xfrm>
          <a:prstGeom prst="round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200" b="1"/>
              <a:t>Roll Out</a:t>
            </a:r>
            <a:endParaRPr lang="id-ID" sz="1200" b="1"/>
          </a:p>
        </xdr:txBody>
      </xdr:sp>
      <xdr:sp macro="" textlink="">
        <xdr:nvSpPr>
          <xdr:cNvPr id="13" name="Rectangle: Beveled 13">
            <a:hlinkClick xmlns:r="http://schemas.openxmlformats.org/officeDocument/2006/relationships" r:id="rId4"/>
            <a:extLst>
              <a:ext uri="{FF2B5EF4-FFF2-40B4-BE49-F238E27FC236}">
                <a16:creationId xmlns:a16="http://schemas.microsoft.com/office/drawing/2014/main" id="{00000000-0008-0000-0400-00000D000000}"/>
              </a:ext>
            </a:extLst>
          </xdr:cNvPr>
          <xdr:cNvSpPr/>
        </xdr:nvSpPr>
        <xdr:spPr>
          <a:xfrm>
            <a:off x="4399501" y="0"/>
            <a:ext cx="1059630" cy="380968"/>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t>Input</a:t>
            </a:r>
            <a:endParaRPr lang="id-ID" sz="1200" b="1"/>
          </a:p>
        </xdr:txBody>
      </xdr:sp>
      <xdr:sp macro="[0]!_xludf.Filter" textlink="">
        <xdr:nvSpPr>
          <xdr:cNvPr id="14" name="Rectangle: Beveled 14">
            <a:hlinkClick xmlns:r="http://schemas.openxmlformats.org/officeDocument/2006/relationships" r:id="rId5"/>
            <a:extLst>
              <a:ext uri="{FF2B5EF4-FFF2-40B4-BE49-F238E27FC236}">
                <a16:creationId xmlns:a16="http://schemas.microsoft.com/office/drawing/2014/main" id="{00000000-0008-0000-0400-00000E000000}"/>
              </a:ext>
            </a:extLst>
          </xdr:cNvPr>
          <xdr:cNvSpPr/>
        </xdr:nvSpPr>
        <xdr:spPr>
          <a:xfrm>
            <a:off x="3277130" y="0"/>
            <a:ext cx="1106053" cy="380967"/>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solidFill>
                  <a:schemeClr val="bg1"/>
                </a:solidFill>
              </a:rPr>
              <a:t>Data Base</a:t>
            </a:r>
            <a:endParaRPr lang="id-ID" sz="1200" b="1">
              <a:solidFill>
                <a:schemeClr val="bg1"/>
              </a:solidFill>
            </a:endParaRPr>
          </a:p>
        </xdr:txBody>
      </xdr:sp>
      <xdr:sp macro="[0]!_xludf.Filter" textlink="">
        <xdr:nvSpPr>
          <xdr:cNvPr id="15" name="Rectangle: Beveled 4">
            <a:hlinkClick xmlns:r="http://schemas.openxmlformats.org/officeDocument/2006/relationships" r:id="rId6"/>
            <a:extLst>
              <a:ext uri="{FF2B5EF4-FFF2-40B4-BE49-F238E27FC236}">
                <a16:creationId xmlns:a16="http://schemas.microsoft.com/office/drawing/2014/main" id="{00000000-0008-0000-0400-00000F000000}"/>
              </a:ext>
            </a:extLst>
          </xdr:cNvPr>
          <xdr:cNvSpPr/>
        </xdr:nvSpPr>
        <xdr:spPr>
          <a:xfrm>
            <a:off x="2175936" y="0"/>
            <a:ext cx="1095422" cy="381000"/>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1"/>
              <a:t>Worksheet</a:t>
            </a:r>
            <a:endParaRPr lang="id-ID" sz="1200" b="1"/>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hyu Dewo" refreshedDate="44691.665715509262" backgroundQuery="1" createdVersion="8" refreshedVersion="8" minRefreshableVersion="3" recordCount="0" supportSubquery="1" supportAdvancedDrill="1" xr:uid="{FCD13900-23EF-4368-86C7-C053E77EF383}">
  <cacheSource type="external" connectionId="6"/>
  <cacheFields count="3">
    <cacheField name="[Measures].[Count of Incumbent]" caption="Count of Incumbent" numFmtId="0" hierarchy="109" level="32767"/>
    <cacheField name="[Roll_Out].[Tahun].[Tahun]" caption="Tahun" numFmtId="0" hierarchy="77" level="1">
      <sharedItems containsSemiMixedTypes="0" containsString="0" containsNumber="1" containsInteger="1" minValue="2022" maxValue="2024" count="3">
        <n v="2022"/>
        <n v="2023"/>
        <n v="2024"/>
      </sharedItems>
      <extLst>
        <ext xmlns:x15="http://schemas.microsoft.com/office/spreadsheetml/2010/11/main" uri="{4F2E5C28-24EA-4eb8-9CBF-B6C8F9C3D259}">
          <x15:cachedUniqueNames>
            <x15:cachedUniqueName index="0" name="[Roll_Out].[Tahun].&amp;[2022]"/>
            <x15:cachedUniqueName index="1" name="[Roll_Out].[Tahun].&amp;[2023]"/>
            <x15:cachedUniqueName index="2" name="[Roll_Out].[Tahun].&amp;[2024]"/>
          </x15:cachedUniqueNames>
        </ext>
      </extLst>
    </cacheField>
    <cacheField name="[Roll_Out].[Function].[Function]" caption="Function" numFmtId="0" hierarchy="81" level="1">
      <sharedItems containsBlank="1" count="5">
        <m/>
        <s v="Administration"/>
        <s v="Agronomy"/>
        <s v="Engineering"/>
        <s v="Transport"/>
      </sharedItems>
    </cacheField>
  </cacheFields>
  <cacheHierarchies count="110">
    <cacheHierarchy uniqueName="[Data_Base].[Function]" caption="Function" attribute="1" defaultMemberUniqueName="[Data_Base].[Function].[All]" allUniqueName="[Data_Base].[Function].[All]" dimensionUniqueName="[Data_Base]" displayFolder="" count="0" memberValueDatatype="130" unbalanced="0"/>
    <cacheHierarchy uniqueName="[Data_Base].[NIK]" caption="NIK" attribute="1" defaultMemberUniqueName="[Data_Base].[NIK].[All]" allUniqueName="[Data_Base].[NIK].[All]" dimensionUniqueName="[Data_Base]" displayFolder="" count="0" memberValueDatatype="130" unbalanced="0"/>
    <cacheHierarchy uniqueName="[Data_Base].[Incumbent]" caption="Incumbent" attribute="1" defaultMemberUniqueName="[Data_Base].[Incumbent].[All]" allUniqueName="[Data_Base].[Incumbent].[All]" dimensionUniqueName="[Data_Base]" displayFolder="" count="0" memberValueDatatype="130" unbalanced="0"/>
    <cacheHierarchy uniqueName="[Data_Base].[City/Province]" caption="City/Province" attribute="1" defaultMemberUniqueName="[Data_Base].[City/Province].[All]" allUniqueName="[Data_Base].[City/Province].[All]" dimensionUniqueName="[Data_Base]" displayFolder="" count="0" memberValueDatatype="130" unbalanced="0"/>
    <cacheHierarchy uniqueName="[Data_Base].[Area]" caption="Area" attribute="1" defaultMemberUniqueName="[Data_Base].[Area].[All]" allUniqueName="[Data_Base].[Area].[All]" dimensionUniqueName="[Data_Base]" displayFolder="" count="0" memberValueDatatype="130" unbalanced="0"/>
    <cacheHierarchy uniqueName="[Data_Base].[Sub Area]" caption="Sub Area" attribute="1" defaultMemberUniqueName="[Data_Base].[Sub Area].[All]" allUniqueName="[Data_Base].[Sub Area].[All]" dimensionUniqueName="[Data_Base]" displayFolder="" count="0" memberValueDatatype="130" unbalanced="0"/>
    <cacheHierarchy uniqueName="[Data_Base].[Business Area]" caption="Business Area" attribute="1" defaultMemberUniqueName="[Data_Base].[Business Area].[All]" allUniqueName="[Data_Base].[Business Area].[All]" dimensionUniqueName="[Data_Base]" displayFolder="" count="0" memberValueDatatype="130" unbalanced="0"/>
    <cacheHierarchy uniqueName="[Data_Base].[Job Name]" caption="Job Name" attribute="1" defaultMemberUniqueName="[Data_Base].[Job Name].[All]" allUniqueName="[Data_Base].[Job Name].[All]" dimensionUniqueName="[Data_Base]" displayFolder="" count="0" memberValueDatatype="130" unbalanced="0"/>
    <cacheHierarchy uniqueName="[Data_Base].[Position]" caption="Position" attribute="1" defaultMemberUniqueName="[Data_Base].[Position].[All]" allUniqueName="[Data_Base].[Position].[All]" dimensionUniqueName="[Data_Base]" displayFolder="" count="0" memberValueDatatype="130" unbalanced="0"/>
    <cacheHierarchy uniqueName="[Data_Base].[Estate/Mill Class]" caption="Estate/Mill Class" attribute="1" defaultMemberUniqueName="[Data_Base].[Estate/Mill Class].[All]" allUniqueName="[Data_Base].[Estate/Mill Class].[All]" dimensionUniqueName="[Data_Base]" displayFolder="" count="0" memberValueDatatype="130" unbalanced="0"/>
    <cacheHierarchy uniqueName="[Data_Base].[Commodity]" caption="Commodity" attribute="1" defaultMemberUniqueName="[Data_Base].[Commodity].[All]" allUniqueName="[Data_Base].[Commodity].[All]" dimensionUniqueName="[Data_Base]" displayFolder="" count="0" memberValueDatatype="130" unbalanced="0"/>
    <cacheHierarchy uniqueName="[Data_Base].[Grade]" caption="Grade" attribute="1" defaultMemberUniqueName="[Data_Base].[Grade].[All]" allUniqueName="[Data_Base].[Grade].[All]" dimensionUniqueName="[Data_Base]" displayFolder="" count="0" memberValueDatatype="130" unbalanced="0"/>
    <cacheHierarchy uniqueName="[Data_Base].[IPP (3 Years Average)]" caption="IPP (3 Years Average)" attribute="1" defaultMemberUniqueName="[Data_Base].[IPP (3 Years Average)].[All]" allUniqueName="[Data_Base].[IPP (3 Years Average)].[All]" dimensionUniqueName="[Data_Base]" displayFolder="" count="0" memberValueDatatype="5" unbalanced="0"/>
    <cacheHierarchy uniqueName="[Data_Base].[Rank]" caption="Rank" attribute="1" defaultMemberUniqueName="[Data_Base].[Rank].[All]" allUniqueName="[Data_Base].[Rank].[All]" dimensionUniqueName="[Data_Base]" displayFolder="" count="0" memberValueDatatype="130" unbalanced="0"/>
    <cacheHierarchy uniqueName="[Data_Base].[Date of Join]" caption="Date of Join" attribute="1" time="1" defaultMemberUniqueName="[Data_Base].[Date of Join].[All]" allUniqueName="[Data_Base].[Date of Join].[All]" dimensionUniqueName="[Data_Base]" displayFolder="" count="0" memberValueDatatype="7" unbalanced="0"/>
    <cacheHierarchy uniqueName="[Data_Base].[Last Promotion]" caption="Last Promotion" attribute="1" time="1" defaultMemberUniqueName="[Data_Base].[Last Promotion].[All]" allUniqueName="[Data_Base].[Last Promotion].[All]" dimensionUniqueName="[Data_Base]" displayFolder="" count="0" memberValueDatatype="7" unbalanced="0"/>
    <cacheHierarchy uniqueName="[Data_Base].[Last Transfer]" caption="Last Transfer" attribute="1" time="1" defaultMemberUniqueName="[Data_Base].[Last Transfer].[All]" allUniqueName="[Data_Base].[Last Transfer].[All]" dimensionUniqueName="[Data_Base]" displayFolder="" count="0" memberValueDatatype="7" unbalanced="0"/>
    <cacheHierarchy uniqueName="[Data_Base].[Birth Date]" caption="Birth Date" attribute="1" time="1" defaultMemberUniqueName="[Data_Base].[Birth Date].[All]" allUniqueName="[Data_Base].[Birth Date].[All]" dimensionUniqueName="[Data_Base]" displayFolder="" count="0" memberValueDatatype="7" unbalanced="0"/>
    <cacheHierarchy uniqueName="[Data_Base].[Age (Years)]" caption="Age (Years)" attribute="1" defaultMemberUniqueName="[Data_Base].[Age (Years)].[All]" allUniqueName="[Data_Base].[Age (Years)].[All]" dimensionUniqueName="[Data_Base]" displayFolder="" count="0" memberValueDatatype="5" unbalanced="0"/>
    <cacheHierarchy uniqueName="[Data_Base].[Pension/End Cont.]" caption="Pension/End Cont." attribute="1" time="1" defaultMemberUniqueName="[Data_Base].[Pension/End Cont.].[All]" allUniqueName="[Data_Base].[Pension/End Cont.].[All]" dimensionUniqueName="[Data_Base]" displayFolder="" count="0" memberValueDatatype="7" unbalanced="0"/>
    <cacheHierarchy uniqueName="[Data_Base].[Due Date (Years)]" caption="Due Date (Years)" attribute="1" defaultMemberUniqueName="[Data_Base].[Due Date (Years)].[All]" allUniqueName="[Data_Base].[Due Date (Years)].[All]" dimensionUniqueName="[Data_Base]" displayFolder="" count="0" memberValueDatatype="5" unbalanced="0"/>
    <cacheHierarchy uniqueName="[Data_Base_2].[Function]" caption="Function" attribute="1" defaultMemberUniqueName="[Data_Base_2].[Function].[All]" allUniqueName="[Data_Base_2].[Function].[All]" dimensionUniqueName="[Data_Base_2]" displayFolder="" count="0" memberValueDatatype="130" unbalanced="0"/>
    <cacheHierarchy uniqueName="[Data_Base_2].[NIK]" caption="NIK" attribute="1" defaultMemberUniqueName="[Data_Base_2].[NIK].[All]" allUniqueName="[Data_Base_2].[NIK].[All]" dimensionUniqueName="[Data_Base_2]" displayFolder="" count="0" memberValueDatatype="130" unbalanced="0"/>
    <cacheHierarchy uniqueName="[Data_Base_2].[Incumbent]" caption="Incumbent" attribute="1" defaultMemberUniqueName="[Data_Base_2].[Incumbent].[All]" allUniqueName="[Data_Base_2].[Incumbent].[All]" dimensionUniqueName="[Data_Base_2]" displayFolder="" count="0" memberValueDatatype="130" unbalanced="0"/>
    <cacheHierarchy uniqueName="[Data_Base_2].[City/Province]" caption="City/Province" attribute="1" defaultMemberUniqueName="[Data_Base_2].[City/Province].[All]" allUniqueName="[Data_Base_2].[City/Province].[All]" dimensionUniqueName="[Data_Base_2]" displayFolder="" count="0" memberValueDatatype="130" unbalanced="0"/>
    <cacheHierarchy uniqueName="[Data_Base_2].[Area]" caption="Area" attribute="1" defaultMemberUniqueName="[Data_Base_2].[Area].[All]" allUniqueName="[Data_Base_2].[Area].[All]" dimensionUniqueName="[Data_Base_2]" displayFolder="" count="0" memberValueDatatype="130" unbalanced="0"/>
    <cacheHierarchy uniqueName="[Data_Base_2].[Sub Area]" caption="Sub Area" attribute="1" defaultMemberUniqueName="[Data_Base_2].[Sub Area].[All]" allUniqueName="[Data_Base_2].[Sub Area].[All]" dimensionUniqueName="[Data_Base_2]" displayFolder="" count="0" memberValueDatatype="130" unbalanced="0"/>
    <cacheHierarchy uniqueName="[Data_Base_2].[Business Area]" caption="Business Area" attribute="1" defaultMemberUniqueName="[Data_Base_2].[Business Area].[All]" allUniqueName="[Data_Base_2].[Business Area].[All]" dimensionUniqueName="[Data_Base_2]" displayFolder="" count="0" memberValueDatatype="130" unbalanced="0"/>
    <cacheHierarchy uniqueName="[Data_Base_2].[Job Title]" caption="Job Title" attribute="1" defaultMemberUniqueName="[Data_Base_2].[Job Title].[All]" allUniqueName="[Data_Base_2].[Job Title].[All]" dimensionUniqueName="[Data_Base_2]" displayFolder="" count="0" memberValueDatatype="130" unbalanced="0"/>
    <cacheHierarchy uniqueName="[Data_Base_2].[Job Title Level]" caption="Job Title Level" attribute="1" defaultMemberUniqueName="[Data_Base_2].[Job Title Level].[All]" allUniqueName="[Data_Base_2].[Job Title Level].[All]" dimensionUniqueName="[Data_Base_2]" displayFolder="" count="0" memberValueDatatype="130" unbalanced="0"/>
    <cacheHierarchy uniqueName="[Data_Base_2].[Position]" caption="Position" attribute="1" defaultMemberUniqueName="[Data_Base_2].[Position].[All]" allUniqueName="[Data_Base_2].[Position].[All]" dimensionUniqueName="[Data_Base_2]" displayFolder="" count="0" memberValueDatatype="130" unbalanced="0"/>
    <cacheHierarchy uniqueName="[Data_Base_2].[Estate/Mill Class]" caption="Estate/Mill Class" attribute="1" defaultMemberUniqueName="[Data_Base_2].[Estate/Mill Class].[All]" allUniqueName="[Data_Base_2].[Estate/Mill Class].[All]" dimensionUniqueName="[Data_Base_2]" displayFolder="" count="0" memberValueDatatype="130" unbalanced="0"/>
    <cacheHierarchy uniqueName="[Data_Base_2].[Commodity]" caption="Commodity" attribute="1" defaultMemberUniqueName="[Data_Base_2].[Commodity].[All]" allUniqueName="[Data_Base_2].[Commodity].[All]" dimensionUniqueName="[Data_Base_2]" displayFolder="" count="0" memberValueDatatype="130" unbalanced="0"/>
    <cacheHierarchy uniqueName="[Data_Base_2].[Grade]" caption="Grade" attribute="1" defaultMemberUniqueName="[Data_Base_2].[Grade].[All]" allUniqueName="[Data_Base_2].[Grade].[All]" dimensionUniqueName="[Data_Base_2]" displayFolder="" count="0" memberValueDatatype="130" unbalanced="0"/>
    <cacheHierarchy uniqueName="[Data_Base_2].[IPP (3 Years Average)]" caption="IPP (3 Years Average)" attribute="1" defaultMemberUniqueName="[Data_Base_2].[IPP (3 Years Average)].[All]" allUniqueName="[Data_Base_2].[IPP (3 Years Average)].[All]" dimensionUniqueName="[Data_Base_2]" displayFolder="" count="0" memberValueDatatype="130" unbalanced="0"/>
    <cacheHierarchy uniqueName="[Data_Base_2].[Rank]" caption="Rank" attribute="1" defaultMemberUniqueName="[Data_Base_2].[Rank].[All]" allUniqueName="[Data_Base_2].[Rank].[All]" dimensionUniqueName="[Data_Base_2]" displayFolder="" count="0" memberValueDatatype="130" unbalanced="0"/>
    <cacheHierarchy uniqueName="[Data_Base_2].[Date of Join]" caption="Date of Join" attribute="1" time="1" defaultMemberUniqueName="[Data_Base_2].[Date of Join].[All]" allUniqueName="[Data_Base_2].[Date of Join].[All]" dimensionUniqueName="[Data_Base_2]" displayFolder="" count="0" memberValueDatatype="7" unbalanced="0"/>
    <cacheHierarchy uniqueName="[Data_Base_2].[Last Promotion]" caption="Last Promotion" attribute="1" time="1" defaultMemberUniqueName="[Data_Base_2].[Last Promotion].[All]" allUniqueName="[Data_Base_2].[Last Promotion].[All]" dimensionUniqueName="[Data_Base_2]" displayFolder="" count="0" memberValueDatatype="7" unbalanced="0"/>
    <cacheHierarchy uniqueName="[Data_Base_2].[Last Transfer]" caption="Last Transfer" attribute="1" time="1" defaultMemberUniqueName="[Data_Base_2].[Last Transfer].[All]" allUniqueName="[Data_Base_2].[Last Transfer].[All]" dimensionUniqueName="[Data_Base_2]" displayFolder="" count="0" memberValueDatatype="7" unbalanced="0"/>
    <cacheHierarchy uniqueName="[Data_Base_2].[Birth Date]" caption="Birth Date" attribute="1" time="1" defaultMemberUniqueName="[Data_Base_2].[Birth Date].[All]" allUniqueName="[Data_Base_2].[Birth Date].[All]" dimensionUniqueName="[Data_Base_2]" displayFolder="" count="0" memberValueDatatype="7" unbalanced="0"/>
    <cacheHierarchy uniqueName="[Data_Base_2].[Age (Years)]" caption="Age (Years)" attribute="1" defaultMemberUniqueName="[Data_Base_2].[Age (Years)].[All]" allUniqueName="[Data_Base_2].[Age (Years)].[All]" dimensionUniqueName="[Data_Base_2]" displayFolder="" count="0" memberValueDatatype="5" unbalanced="0"/>
    <cacheHierarchy uniqueName="[Data_Base_2].[Pension/End Cont.]" caption="Pension/End Cont." attribute="1" time="1" defaultMemberUniqueName="[Data_Base_2].[Pension/End Cont.].[All]" allUniqueName="[Data_Base_2].[Pension/End Cont.].[All]" dimensionUniqueName="[Data_Base_2]" displayFolder="" count="0" memberValueDatatype="7" unbalanced="0"/>
    <cacheHierarchy uniqueName="[Data_Base_2].[Due Date (Years)]" caption="Due Date (Years)" attribute="1" defaultMemberUniqueName="[Data_Base_2].[Due Date (Years)].[All]" allUniqueName="[Data_Base_2].[Due Date (Years)].[All]" dimensionUniqueName="[Data_Base_2]" displayFolder="" count="0" memberValueDatatype="5" unbalanced="0"/>
    <cacheHierarchy uniqueName="[HRIS_2].[NO.]" caption="NO." attribute="1" defaultMemberUniqueName="[HRIS_2].[NO.].[All]" allUniqueName="[HRIS_2].[NO.].[All]" dimensionUniqueName="[HRIS_2]" displayFolder="" count="0" memberValueDatatype="20" unbalanced="0"/>
    <cacheHierarchy uniqueName="[HRIS_2].[MONTH]" caption="MONTH" attribute="1" time="1" defaultMemberUniqueName="[HRIS_2].[MONTH].[All]" allUniqueName="[HRIS_2].[MONTH].[All]" dimensionUniqueName="[HRIS_2]" displayFolder="" count="0" memberValueDatatype="7" unbalanced="0"/>
    <cacheHierarchy uniqueName="[HRIS_2].[EMPLOYEE ID]" caption="EMPLOYEE ID" attribute="1" defaultMemberUniqueName="[HRIS_2].[EMPLOYEE ID].[All]" allUniqueName="[HRIS_2].[EMPLOYEE ID].[All]" dimensionUniqueName="[HRIS_2]" displayFolder="" count="0" memberValueDatatype="20" unbalanced="0"/>
    <cacheHierarchy uniqueName="[HRIS_2].[SAP Emp. ID]" caption="SAP Emp. ID" attribute="1" defaultMemberUniqueName="[HRIS_2].[SAP Emp. ID].[All]" allUniqueName="[HRIS_2].[SAP Emp. ID].[All]" dimensionUniqueName="[HRIS_2]" displayFolder="" count="0" memberValueDatatype="20" unbalanced="0"/>
    <cacheHierarchy uniqueName="[HRIS_2].[N  A  M  E]" caption="N  A  M  E" attribute="1" defaultMemberUniqueName="[HRIS_2].[N  A  M  E].[All]" allUniqueName="[HRIS_2].[N  A  M  E].[All]" dimensionUniqueName="[HRIS_2]" displayFolder="" count="0" memberValueDatatype="130" unbalanced="0"/>
    <cacheHierarchy uniqueName="[HRIS_2].[GRADE 2021]" caption="GRADE 2021" attribute="1" defaultMemberUniqueName="[HRIS_2].[GRADE 2021].[All]" allUniqueName="[HRIS_2].[GRADE 2021].[All]" dimensionUniqueName="[HRIS_2]" displayFolder="" count="0" memberValueDatatype="130" unbalanced="0"/>
    <cacheHierarchy uniqueName="[HRIS_2].[POSITION/JOB TITLE]" caption="POSITION/JOB TITLE" attribute="1" defaultMemberUniqueName="[HRIS_2].[POSITION/JOB TITLE].[All]" allUniqueName="[HRIS_2].[POSITION/JOB TITLE].[All]" dimensionUniqueName="[HRIS_2]" displayFolder="" count="0" memberValueDatatype="130" unbalanced="0"/>
    <cacheHierarchy uniqueName="[HRIS_2].[KODE POSISI]" caption="KODE POSISI" attribute="1" defaultMemberUniqueName="[HRIS_2].[KODE POSISI].[All]" allUniqueName="[HRIS_2].[KODE POSISI].[All]" dimensionUniqueName="[HRIS_2]" displayFolder="" count="0" memberValueDatatype="130" unbalanced="0"/>
    <cacheHierarchy uniqueName="[HRIS_2].[BUSSINES AREA (BA)]" caption="BUSSINES AREA (BA)" attribute="1" defaultMemberUniqueName="[HRIS_2].[BUSSINES AREA (BA)].[All]" allUniqueName="[HRIS_2].[BUSSINES AREA (BA)].[All]" dimensionUniqueName="[HRIS_2]" displayFolder="" count="0" memberValueDatatype="130" unbalanced="0"/>
    <cacheHierarchy uniqueName="[HRIS_2].[SUB AREA]" caption="SUB AREA" attribute="1" defaultMemberUniqueName="[HRIS_2].[SUB AREA].[All]" allUniqueName="[HRIS_2].[SUB AREA].[All]" dimensionUniqueName="[HRIS_2]" displayFolder="" count="0" memberValueDatatype="130" unbalanced="0"/>
    <cacheHierarchy uniqueName="[HRIS_2].[PA (PersAdm)]" caption="PA (PersAdm)" attribute="1" defaultMemberUniqueName="[HRIS_2].[PA (PersAdm)].[All]" allUniqueName="[HRIS_2].[PA (PersAdm)].[All]" dimensionUniqueName="[HRIS_2]" displayFolder="" count="0" memberValueDatatype="130" unbalanced="0"/>
    <cacheHierarchy uniqueName="[HRIS_2].[CITY/PROVINCE]" caption="CITY/PROVINCE" attribute="1" defaultMemberUniqueName="[HRIS_2].[CITY/PROVINCE].[All]" allUniqueName="[HRIS_2].[CITY/PROVINCE].[All]" dimensionUniqueName="[HRIS_2]" displayFolder="" count="0" memberValueDatatype="130" unbalanced="0"/>
    <cacheHierarchy uniqueName="[HRIS_2].[MALE/ FEMALE]" caption="MALE/ FEMALE" attribute="1" defaultMemberUniqueName="[HRIS_2].[MALE/ FEMALE].[All]" allUniqueName="[HRIS_2].[MALE/ FEMALE].[All]" dimensionUniqueName="[HRIS_2]" displayFolder="" count="0" memberValueDatatype="130" unbalanced="0"/>
    <cacheHierarchy uniqueName="[HRIS_2].[STATUS DEPENDANT]" caption="STATUS DEPENDANT" attribute="1" defaultMemberUniqueName="[HRIS_2].[STATUS DEPENDANT].[All]" allUniqueName="[HRIS_2].[STATUS DEPENDANT].[All]" dimensionUniqueName="[HRIS_2]" displayFolder="" count="0" memberValueDatatype="130" unbalanced="0"/>
    <cacheHierarchy uniqueName="[HRIS_2].[EDUC]" caption="EDUC" attribute="1" defaultMemberUniqueName="[HRIS_2].[EDUC].[All]" allUniqueName="[HRIS_2].[EDUC].[All]" dimensionUniqueName="[HRIS_2]" displayFolder="" count="0" memberValueDatatype="130" unbalanced="0"/>
    <cacheHierarchy uniqueName="[HRIS_2].[UNIVERSITY]" caption="UNIVERSITY" attribute="1" defaultMemberUniqueName="[HRIS_2].[UNIVERSITY].[All]" allUniqueName="[HRIS_2].[UNIVERSITY].[All]" dimensionUniqueName="[HRIS_2]" displayFolder="" count="0" memberValueDatatype="130" unbalanced="0"/>
    <cacheHierarchy uniqueName="[HRIS_2].[MAJORITY]" caption="MAJORITY" attribute="1" defaultMemberUniqueName="[HRIS_2].[MAJORITY].[All]" allUniqueName="[HRIS_2].[MAJORITY].[All]" dimensionUniqueName="[HRIS_2]" displayFolder="" count="0" memberValueDatatype="130" unbalanced="0"/>
    <cacheHierarchy uniqueName="[HRIS_2].[RELIGION]" caption="RELIGION" attribute="1" defaultMemberUniqueName="[HRIS_2].[RELIGION].[All]" allUniqueName="[HRIS_2].[RELIGION].[All]" dimensionUniqueName="[HRIS_2]" displayFolder="" count="0" memberValueDatatype="130" unbalanced="0"/>
    <cacheHierarchy uniqueName="[HRIS_2].[DATED  IN CURRENT JOB TITLE]" caption="DATED  IN CURRENT JOB TITLE" attribute="1" time="1" defaultMemberUniqueName="[HRIS_2].[DATED  IN CURRENT JOB TITLE].[All]" allUniqueName="[HRIS_2].[DATED  IN CURRENT JOB TITLE].[All]" dimensionUniqueName="[HRIS_2]" displayFolder="" count="0" memberValueDatatype="7" unbalanced="0"/>
    <cacheHierarchy uniqueName="[HRIS_2].[LENGHT IN CURRENT JOB TITLE (YEARS)]" caption="LENGHT IN CURRENT JOB TITLE (YEARS)" attribute="1" defaultMemberUniqueName="[HRIS_2].[LENGHT IN CURRENT JOB TITLE (YEARS)].[All]" allUniqueName="[HRIS_2].[LENGHT IN CURRENT JOB TITLE (YEARS)].[All]" dimensionUniqueName="[HRIS_2]" displayFolder="" count="0" memberValueDatatype="5" unbalanced="0"/>
    <cacheHierarchy uniqueName="[HRIS_2].[DATE OF BIRTH]" caption="DATE OF BIRTH" attribute="1" time="1" defaultMemberUniqueName="[HRIS_2].[DATE OF BIRTH].[All]" allUniqueName="[HRIS_2].[DATE OF BIRTH].[All]" dimensionUniqueName="[HRIS_2]" displayFolder="" count="0" memberValueDatatype="7" unbalanced="0"/>
    <cacheHierarchy uniqueName="[HRIS_2].[AGE (YEARS)]" caption="AGE (YEARS)" attribute="1" defaultMemberUniqueName="[HRIS_2].[AGE (YEARS)].[All]" allUniqueName="[HRIS_2].[AGE (YEARS)].[All]" dimensionUniqueName="[HRIS_2]" displayFolder="" count="0" memberValueDatatype="5" unbalanced="0"/>
    <cacheHierarchy uniqueName="[HRIS_2].[DATE OF PENSION/END CONT.]" caption="DATE OF PENSION/END CONT." attribute="1" time="1" defaultMemberUniqueName="[HRIS_2].[DATE OF PENSION/END CONT.].[All]" allUniqueName="[HRIS_2].[DATE OF PENSION/END CONT.].[All]" dimensionUniqueName="[HRIS_2]" displayFolder="" count="0" memberValueDatatype="7" unbalanced="0"/>
    <cacheHierarchy uniqueName="[HRIS_2].[DATE OF JOINT COY]" caption="DATE OF JOINT COY" attribute="1" time="1" defaultMemberUniqueName="[HRIS_2].[DATE OF JOINT COY].[All]" allUniqueName="[HRIS_2].[DATE OF JOINT COY].[All]" dimensionUniqueName="[HRIS_2]" displayFolder="" count="0" memberValueDatatype="7" unbalanced="0"/>
    <cacheHierarchy uniqueName="[HRIS_2].[LENGTH OF SERVICES (YEARS)]" caption="LENGTH OF SERVICES (YEARS)" attribute="1" defaultMemberUniqueName="[HRIS_2].[LENGTH OF SERVICES (YEARS)].[All]" allUniqueName="[HRIS_2].[LENGTH OF SERVICES (YEARS)].[All]" dimensionUniqueName="[HRIS_2]" displayFolder="" count="0" memberValueDatatype="5" unbalanced="0"/>
    <cacheHierarchy uniqueName="[HRIS_2].[DATED OF LAST TRANSFER]" caption="DATED OF LAST TRANSFER" attribute="1" time="1" defaultMemberUniqueName="[HRIS_2].[DATED OF LAST TRANSFER].[All]" allUniqueName="[HRIS_2].[DATED OF LAST TRANSFER].[All]" dimensionUniqueName="[HRIS_2]" displayFolder="" count="0" memberValueDatatype="7" unbalanced="0"/>
    <cacheHierarchy uniqueName="[HRIS_2].[LENGTH OF STAY IN CURRENT LOCATION (YEARS)]" caption="LENGTH OF STAY IN CURRENT LOCATION (YEARS)" attribute="1" defaultMemberUniqueName="[HRIS_2].[LENGTH OF STAY IN CURRENT LOCATION (YEARS)].[All]" allUniqueName="[HRIS_2].[LENGTH OF STAY IN CURRENT LOCATION (YEARS)].[All]" dimensionUniqueName="[HRIS_2]" displayFolder="" count="0" memberValueDatatype="5" unbalanced="0"/>
    <cacheHierarchy uniqueName="[HRIS_2].[DATE PROMOTED TO CONFIRMED TRAINEE]" caption="DATE PROMOTED TO CONFIRMED TRAINEE" attribute="1" time="1" defaultMemberUniqueName="[HRIS_2].[DATE PROMOTED TO CONFIRMED TRAINEE].[All]" allUniqueName="[HRIS_2].[DATE PROMOTED TO CONFIRMED TRAINEE].[All]" dimensionUniqueName="[HRIS_2]" displayFolder="" count="0" memberValueDatatype="7" unbalanced="0"/>
    <cacheHierarchy uniqueName="[HRIS_2].[NON STAFF TO STAFF]" caption="NON STAFF TO STAFF" attribute="1" time="1" defaultMemberUniqueName="[HRIS_2].[NON STAFF TO STAFF].[All]" allUniqueName="[HRIS_2].[NON STAFF TO STAFF].[All]" dimensionUniqueName="[HRIS_2]" displayFolder="" count="0" memberValueDatatype="7" unbalanced="0"/>
    <cacheHierarchy uniqueName="[HRIS_2].[PROB/PKWT TO PERMANEN]" caption="PROB/PKWT TO PERMANEN" attribute="1" time="1" defaultMemberUniqueName="[HRIS_2].[PROB/PKWT TO PERMANEN].[All]" allUniqueName="[HRIS_2].[PROB/PKWT TO PERMANEN].[All]" dimensionUniqueName="[HRIS_2]" displayFolder="" count="0" memberValueDatatype="7" unbalanced="0"/>
    <cacheHierarchy uniqueName="[HRIS_2].[DATE OF LAST PROMOTION]" caption="DATE OF LAST PROMOTION" attribute="1" time="1" defaultMemberUniqueName="[HRIS_2].[DATE OF LAST PROMOTION].[All]" allUniqueName="[HRIS_2].[DATE OF LAST PROMOTION].[All]" dimensionUniqueName="[HRIS_2]" displayFolder="" count="0" memberValueDatatype="7" unbalanced="0"/>
    <cacheHierarchy uniqueName="[HRIS_2].[SERVICES IN CURRENT GRADE (YEARS)]" caption="SERVICES IN CURRENT GRADE (YEARS)" attribute="1" defaultMemberUniqueName="[HRIS_2].[SERVICES IN CURRENT GRADE (YEARS)].[All]" allUniqueName="[HRIS_2].[SERVICES IN CURRENT GRADE (YEARS)].[All]" dimensionUniqueName="[HRIS_2]" displayFolder="" count="0" memberValueDatatype="5" unbalanced="0"/>
    <cacheHierarchy uniqueName="[HRIS_2].[LEVEL]" caption="LEVEL" attribute="1" defaultMemberUniqueName="[HRIS_2].[LEVEL].[All]" allUniqueName="[HRIS_2].[LEVEL].[All]" dimensionUniqueName="[HRIS_2]" displayFolder="" count="0" memberValueDatatype="130" unbalanced="0"/>
    <cacheHierarchy uniqueName="[HRIS_2].[STATUS]" caption="STATUS" attribute="1" defaultMemberUniqueName="[HRIS_2].[STATUS].[All]" allUniqueName="[HRIS_2].[STATUS].[All]" dimensionUniqueName="[HRIS_2]" displayFolder="" count="0" memberValueDatatype="130" unbalanced="0"/>
    <cacheHierarchy uniqueName="[Roll_Out].[Tahun]" caption="Tahun" attribute="1" defaultMemberUniqueName="[Roll_Out].[Tahun].[All]" allUniqueName="[Roll_Out].[Tahun].[All]" dimensionUniqueName="[Roll_Out]" displayFolder="" count="2" memberValueDatatype="20" unbalanced="0">
      <fieldsUsage count="2">
        <fieldUsage x="-1"/>
        <fieldUsage x="1"/>
      </fieldsUsage>
    </cacheHierarchy>
    <cacheHierarchy uniqueName="[Roll_Out].[Effective Date]" caption="Effective Date" attribute="1" time="1" defaultMemberUniqueName="[Roll_Out].[Effective Date].[All]" allUniqueName="[Roll_Out].[Effective Date].[All]" dimensionUniqueName="[Roll_Out]" displayFolder="" count="0" memberValueDatatype="7" unbalanced="0"/>
    <cacheHierarchy uniqueName="[Roll_Out].[Code]" caption="Code" attribute="1" defaultMemberUniqueName="[Roll_Out].[Code].[All]" allUniqueName="[Roll_Out].[Code].[All]" dimensionUniqueName="[Roll_Out]" displayFolder="" count="0" memberValueDatatype="130" unbalanced="0"/>
    <cacheHierarchy uniqueName="[Roll_Out].[Status]" caption="Status" attribute="1" defaultMemberUniqueName="[Roll_Out].[Status].[All]" allUniqueName="[Roll_Out].[Status].[All]" dimensionUniqueName="[Roll_Out]" displayFolder="" count="0" memberValueDatatype="130" unbalanced="0"/>
    <cacheHierarchy uniqueName="[Roll_Out].[Function]" caption="Function" attribute="1" defaultMemberUniqueName="[Roll_Out].[Function].[All]" allUniqueName="[Roll_Out].[Function].[All]" dimensionUniqueName="[Roll_Out]" displayFolder="" count="2" memberValueDatatype="130" unbalanced="0">
      <fieldsUsage count="2">
        <fieldUsage x="-1"/>
        <fieldUsage x="2"/>
      </fieldsUsage>
    </cacheHierarchy>
    <cacheHierarchy uniqueName="[Roll_Out].[Incumbent]" caption="Incumbent" attribute="1" defaultMemberUniqueName="[Roll_Out].[Incumbent].[All]" allUniqueName="[Roll_Out].[Incumbent].[All]" dimensionUniqueName="[Roll_Out]" displayFolder="" count="0" memberValueDatatype="130" unbalanced="0"/>
    <cacheHierarchy uniqueName="[Roll_Out].[Position]" caption="Position" attribute="1" defaultMemberUniqueName="[Roll_Out].[Position].[All]" allUniqueName="[Roll_Out].[Position].[All]" dimensionUniqueName="[Roll_Out]" displayFolder="" count="0" memberValueDatatype="130" unbalanced="0"/>
    <cacheHierarchy uniqueName="[Roll_Out].[A]" caption="A" attribute="1" defaultMemberUniqueName="[Roll_Out].[A].[All]" allUniqueName="[Roll_Out].[A].[All]" dimensionUniqueName="[Roll_Out]" displayFolder="" count="0" memberValueDatatype="130" unbalanced="0"/>
    <cacheHierarchy uniqueName="[Roll_Out].[Position1]" caption="Position1" attribute="1" defaultMemberUniqueName="[Roll_Out].[Position1].[All]" allUniqueName="[Roll_Out].[Position1].[All]" dimensionUniqueName="[Roll_Out]" displayFolder="" count="0" memberValueDatatype="130" unbalanced="0"/>
    <cacheHierarchy uniqueName="[Roll_Out].[B]" caption="B" attribute="1" defaultMemberUniqueName="[Roll_Out].[B].[All]" allUniqueName="[Roll_Out].[B].[All]" dimensionUniqueName="[Roll_Out]" displayFolder="" count="0" memberValueDatatype="130" unbalanced="0"/>
    <cacheHierarchy uniqueName="[Roll_Out].[Position2]" caption="Position2" attribute="1" defaultMemberUniqueName="[Roll_Out].[Position2].[All]" allUniqueName="[Roll_Out].[Position2].[All]" dimensionUniqueName="[Roll_Out]" displayFolder="" count="0" memberValueDatatype="130" unbalanced="0"/>
    <cacheHierarchy uniqueName="[Roll_Out].[C]" caption="C" attribute="1" defaultMemberUniqueName="[Roll_Out].[C].[All]" allUniqueName="[Roll_Out].[C].[All]" dimensionUniqueName="[Roll_Out]" displayFolder="" count="0" memberValueDatatype="130" unbalanced="0"/>
    <cacheHierarchy uniqueName="[Roll_Out].[Position3]" caption="Position3" attribute="1" defaultMemberUniqueName="[Roll_Out].[Position3].[All]" allUniqueName="[Roll_Out].[Position3].[All]" dimensionUniqueName="[Roll_Out]" displayFolder="" count="0" memberValueDatatype="130" unbalanced="0"/>
    <cacheHierarchy uniqueName="[Roll_Out].[D]" caption="D" attribute="1" defaultMemberUniqueName="[Roll_Out].[D].[All]" allUniqueName="[Roll_Out].[D].[All]" dimensionUniqueName="[Roll_Out]" displayFolder="" count="0" memberValueDatatype="130" unbalanced="0"/>
    <cacheHierarchy uniqueName="[Roll_Out].[Position4]" caption="Position4" attribute="1" defaultMemberUniqueName="[Roll_Out].[Position4].[All]" allUniqueName="[Roll_Out].[Position4].[All]" dimensionUniqueName="[Roll_Out]" displayFolder="" count="0" memberValueDatatype="130" unbalanced="0"/>
    <cacheHierarchy uniqueName="[Roll_Out].[E]" caption="E" attribute="1" defaultMemberUniqueName="[Roll_Out].[E].[All]" allUniqueName="[Roll_Out].[E].[All]" dimensionUniqueName="[Roll_Out]" displayFolder="" count="0" memberValueDatatype="130" unbalanced="0"/>
    <cacheHierarchy uniqueName="[Roll_Out].[Position5]" caption="Position5" attribute="1" defaultMemberUniqueName="[Roll_Out].[Position5].[All]" allUniqueName="[Roll_Out].[Position5].[All]" dimensionUniqueName="[Roll_Out]" displayFolder="" count="0" memberValueDatatype="130" unbalanced="0"/>
    <cacheHierarchy uniqueName="[Roll_Out].[F]" caption="F" attribute="1" defaultMemberUniqueName="[Roll_Out].[F].[All]" allUniqueName="[Roll_Out].[F].[All]" dimensionUniqueName="[Roll_Out]" displayFolder="" count="0" memberValueDatatype="130" unbalanced="0"/>
    <cacheHierarchy uniqueName="[Roll_Out].[Position6]" caption="Position6" attribute="1" defaultMemberUniqueName="[Roll_Out].[Position6].[All]" allUniqueName="[Roll_Out].[Position6].[All]" dimensionUniqueName="[Roll_Out]" displayFolder="" count="0" memberValueDatatype="130" unbalanced="0"/>
    <cacheHierarchy uniqueName="[Roll_Out].[G]" caption="G" attribute="1" defaultMemberUniqueName="[Roll_Out].[G].[All]" allUniqueName="[Roll_Out].[G].[All]" dimensionUniqueName="[Roll_Out]" displayFolder="" count="0" memberValueDatatype="130" unbalanced="0"/>
    <cacheHierarchy uniqueName="[Roll_Out].[Position7]" caption="Position7" attribute="1" defaultMemberUniqueName="[Roll_Out].[Position7].[All]" allUniqueName="[Roll_Out].[Position7].[All]" dimensionUniqueName="[Roll_Out]" displayFolder="" count="0" memberValueDatatype="130" unbalanced="0"/>
    <cacheHierarchy uniqueName="[Roll_Out].[H]" caption="H" attribute="1" defaultMemberUniqueName="[Roll_Out].[H].[All]" allUniqueName="[Roll_Out].[H].[All]" dimensionUniqueName="[Roll_Out]" displayFolder="" count="0" memberValueDatatype="130" unbalanced="0"/>
    <cacheHierarchy uniqueName="[Roll_Out].[Position8]" caption="Position8" attribute="1" defaultMemberUniqueName="[Roll_Out].[Position8].[All]" allUniqueName="[Roll_Out].[Position8].[All]" dimensionUniqueName="[Roll_Out]" displayFolder="" count="0" memberValueDatatype="130" unbalanced="0"/>
    <cacheHierarchy uniqueName="[Roll_Out].[I]" caption="I" attribute="1" defaultMemberUniqueName="[Roll_Out].[I].[All]" allUniqueName="[Roll_Out].[I].[All]" dimensionUniqueName="[Roll_Out]" displayFolder="" count="0" memberValueDatatype="130" unbalanced="0"/>
    <cacheHierarchy uniqueName="[Roll_Out].[Position9]" caption="Position9" attribute="1" defaultMemberUniqueName="[Roll_Out].[Position9].[All]" allUniqueName="[Roll_Out].[Position9].[All]" dimensionUniqueName="[Roll_Out]" displayFolder="" count="0" memberValueDatatype="130" unbalanced="0"/>
    <cacheHierarchy uniqueName="[Roll_Out].[J]" caption="J" attribute="1" defaultMemberUniqueName="[Roll_Out].[J].[All]" allUniqueName="[Roll_Out].[J].[All]" dimensionUniqueName="[Roll_Out]" displayFolder="" count="0" memberValueDatatype="130" unbalanced="0"/>
    <cacheHierarchy uniqueName="[Roll_Out].[Position10]" caption="Position10" attribute="1" defaultMemberUniqueName="[Roll_Out].[Position10].[All]" allUniqueName="[Roll_Out].[Position10].[All]" dimensionUniqueName="[Roll_Out]" displayFolder="" count="0" memberValueDatatype="130" unbalanced="0"/>
    <cacheHierarchy uniqueName="[Measures].[__XL_Count Data_Base]" caption="__XL_Count Data_Base" measure="1" displayFolder="" measureGroup="Data_Base" count="0" hidden="1"/>
    <cacheHierarchy uniqueName="[Measures].[__XL_Count HRIS_2]" caption="__XL_Count HRIS_2" measure="1" displayFolder="" measureGroup="HRIS_2" count="0" hidden="1"/>
    <cacheHierarchy uniqueName="[Measures].[__XL_Count Data_Base_2]" caption="__XL_Count Data_Base_2" measure="1" displayFolder="" measureGroup="Data_Base_2" count="0" hidden="1"/>
    <cacheHierarchy uniqueName="[Measures].[__XL_Count Roll_Out]" caption="__XL_Count Roll_Out" measure="1" displayFolder="" measureGroup="Roll_Out" count="0" hidden="1"/>
    <cacheHierarchy uniqueName="[Measures].[__No measures defined]" caption="__No measures defined" measure="1" displayFolder="" count="0" hidden="1"/>
    <cacheHierarchy uniqueName="[Measures].[Count of Incumbent]" caption="Count of Incumbent" measure="1" displayFolder="" measureGroup="Roll_Out" count="0" oneField="1" hidden="1">
      <fieldsUsage count="1">
        <fieldUsage x="0"/>
      </fieldsUsage>
      <extLst>
        <ext xmlns:x15="http://schemas.microsoft.com/office/spreadsheetml/2010/11/main" uri="{B97F6D7D-B522-45F9-BDA1-12C45D357490}">
          <x15:cacheHierarchy aggregatedColumn="82"/>
        </ext>
      </extLst>
    </cacheHierarchy>
  </cacheHierarchies>
  <kpis count="0"/>
  <dimensions count="5">
    <dimension name="Data_Base" uniqueName="[Data_Base]" caption="Data_Base"/>
    <dimension name="Data_Base_2" uniqueName="[Data_Base_2]" caption="Data_Base_2"/>
    <dimension name="HRIS_2" uniqueName="[HRIS_2]" caption="HRIS_2"/>
    <dimension measure="1" name="Measures" uniqueName="[Measures]" caption="Measures"/>
    <dimension name="Roll_Out" uniqueName="[Roll_Out]" caption="Roll_Out"/>
  </dimensions>
  <measureGroups count="4">
    <measureGroup name="Data_Base" caption="Data_Base"/>
    <measureGroup name="Data_Base_2" caption="Data_Base_2"/>
    <measureGroup name="HRIS_2" caption="HRIS_2"/>
    <measureGroup name="Roll_Out" caption="Roll_Out"/>
  </measureGroups>
  <maps count="4">
    <map measureGroup="0"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CBE477-91D6-461F-96D2-D2C9F14C25F5}" name="PivotTable1" cacheId="14"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location ref="A3:G8" firstHeaderRow="1" firstDataRow="2" firstDataCol="1"/>
  <pivotFields count="3">
    <pivotField dataField="1" subtotalTop="0" showAll="0" defaultSubtotal="0"/>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5">
        <item x="0"/>
        <item x="1"/>
        <item x="2"/>
        <item x="3"/>
        <item x="4"/>
      </items>
    </pivotField>
  </pivotFields>
  <rowFields count="1">
    <field x="1"/>
  </rowFields>
  <rowItems count="4">
    <i>
      <x/>
    </i>
    <i>
      <x v="1"/>
    </i>
    <i>
      <x v="2"/>
    </i>
    <i t="grand">
      <x/>
    </i>
  </rowItems>
  <colFields count="1">
    <field x="2"/>
  </colFields>
  <colItems count="6">
    <i>
      <x/>
    </i>
    <i>
      <x v="1"/>
    </i>
    <i>
      <x v="2"/>
    </i>
    <i>
      <x v="3"/>
    </i>
    <i>
      <x v="4"/>
    </i>
    <i t="grand">
      <x/>
    </i>
  </colItems>
  <dataFields count="1">
    <dataField name="Count of Incumbent" fld="0" subtotal="count" baseField="0" baseItem="0"/>
  </dataFields>
  <pivotHierarchies count="11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7"/>
  </rowHierarchiesUsage>
  <colHierarchiesUsage count="1">
    <colHierarchyUsage hierarchyUsage="8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base PD (2022) + Roll Out (2022-2024) - Terbaru.xlsm!Roll_Out">
        <x15:activeTabTopLevelEntity name="[Roll_Ou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600-000000000000}" autoFormatId="16" applyNumberFormats="0" applyBorderFormats="0" applyFontFormats="0" applyPatternFormats="0" applyAlignmentFormats="0" applyWidthHeightFormats="0">
  <queryTableRefresh nextId="26">
    <queryTableFields count="14">
      <queryTableField id="1" name="Incumbent" tableColumnId="1"/>
      <queryTableField id="24" name="Current Position" tableColumnId="2"/>
      <queryTableField id="3" name="City/Province" tableColumnId="3"/>
      <queryTableField id="4" name="Area" tableColumnId="4"/>
      <queryTableField id="5" name="Estate/Mill Class" tableColumnId="5"/>
      <queryTableField id="6" name="Commodity" tableColumnId="6"/>
      <queryTableField id="7" name="Grade" tableColumnId="7"/>
      <queryTableField id="8" name="IPP (3 Years Average)" tableColumnId="8"/>
      <queryTableField id="9" name="Rank" tableColumnId="9"/>
      <queryTableField id="18" name="Last Position" tableColumnId="11"/>
      <queryTableField id="19" name="Last Promotion" tableColumnId="14"/>
      <queryTableField id="10" name="Last Transfer" tableColumnId="10"/>
      <queryTableField id="15" name="Job Title Level" tableColumnId="12"/>
      <queryTableField id="13" name="Function"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A00-000001000000}" autoFormatId="16" applyNumberFormats="0" applyBorderFormats="0" applyFontFormats="0" applyPatternFormats="0" applyAlignmentFormats="0" applyWidthHeightFormats="0">
  <queryTableRefresh nextId="155">
    <queryTableFields count="28">
      <queryTableField id="1" name="Tahun" tableColumnId="1"/>
      <queryTableField id="2" name="Effective Date" tableColumnId="2"/>
      <queryTableField id="4" name="Code" tableColumnId="4"/>
      <queryTableField id="81" name="Status" tableColumnId="5"/>
      <queryTableField id="53" name="Function" tableColumnId="30"/>
      <queryTableField id="154" dataBound="0" tableColumnId="26"/>
      <queryTableField id="3" name="Incumbent" tableColumnId="3"/>
      <queryTableField id="54" name="Position" tableColumnId="31"/>
      <queryTableField id="9" name="A" tableColumnId="8"/>
      <queryTableField id="151" name="Position1" tableColumnId="6"/>
      <queryTableField id="10" name="B" tableColumnId="9"/>
      <queryTableField id="107" name="Position2" tableColumnId="14"/>
      <queryTableField id="11" name="C" tableColumnId="10"/>
      <queryTableField id="108" name="Position3" tableColumnId="15"/>
      <queryTableField id="12" name="D" tableColumnId="11"/>
      <queryTableField id="109" name="Position4" tableColumnId="16"/>
      <queryTableField id="13" name="E" tableColumnId="12"/>
      <queryTableField id="110" name="Position5" tableColumnId="17"/>
      <queryTableField id="14" name="F" tableColumnId="13"/>
      <queryTableField id="111" name="Position6" tableColumnId="18"/>
      <queryTableField id="127" name="G" tableColumnId="7"/>
      <queryTableField id="135" name="Position7" tableColumnId="22"/>
      <queryTableField id="128" name="H" tableColumnId="19"/>
      <queryTableField id="136" name="Position8" tableColumnId="23"/>
      <queryTableField id="129" name="I" tableColumnId="20"/>
      <queryTableField id="137" name="Position9" tableColumnId="24"/>
      <queryTableField id="130" name="J" tableColumnId="21"/>
      <queryTableField id="138" name="Position10" tableColumnId="25"/>
    </queryTableFields>
    <queryTableDeletedFields count="1">
      <deletedField name="Funct"/>
    </queryTableDeleted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tate_Mill_Class" xr10:uid="{9AF1018B-655D-466B-B754-4BE970785A75}" sourceName="Estate/Mill Class">
  <extLst>
    <x:ext xmlns:x15="http://schemas.microsoft.com/office/spreadsheetml/2010/11/main" uri="{2F2917AC-EB37-4324-AD4E-5DD8C200BD13}">
      <x15:tableSlicerCache tableId="7"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hun" xr10:uid="{AB28A7E9-C5B6-41A2-AC1A-618E50106C80}" sourceName="Tahun">
  <extLst>
    <x:ext xmlns:x15="http://schemas.microsoft.com/office/spreadsheetml/2010/11/main" uri="{2F2917AC-EB37-4324-AD4E-5DD8C200BD13}">
      <x15:tableSlicerCache tableId="3"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hun1" xr10:uid="{0717E781-E1FD-472A-9F82-C16F5EE45F8F}" sourceName="Tahun">
  <extLst>
    <x:ext xmlns:x15="http://schemas.microsoft.com/office/spreadsheetml/2010/11/main" uri="{2F2917AC-EB37-4324-AD4E-5DD8C200BD13}">
      <x15:tableSlicerCache tableId="11" column="1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29BBEE01-4BA0-486E-89C6-4EACACCC2FEF}" sourceName="Function">
  <extLst>
    <x:ext xmlns:x15="http://schemas.microsoft.com/office/spreadsheetml/2010/11/main" uri="{2F2917AC-EB37-4324-AD4E-5DD8C200BD13}">
      <x15:tableSlicerCache tableId="11" column="1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tate/Mill Class" xr10:uid="{09A4C27C-D99D-47CC-B7CC-840DE5952481}" cache="Slicer_Estate_Mill_Class" caption="Estate/Mill Class" showCaption="0" style="SlicerStyleLight5" lockedPosition="1" rowHeight="241300"/>
  <slicer name="Estate/Mill Class 1" xr10:uid="{0AAC9FB0-5972-4FAC-8361-FF043D04791B}" cache="Slicer_Estate_Mill_Class" style="SlicerStyleLight5"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hun 2" xr10:uid="{7F6924C7-AADC-40EC-9258-B288740461AE}" cache="Slicer_Tahun1" caption="Tahun" columnCount="3" showCaption="0" style="SlicerStyleDark5" lockedPosition="1" rowHeight="241300"/>
  <slicer name="Tahun 3" xr10:uid="{8D72960D-1090-483C-9202-9EF604E9608A}" cache="Slicer_Tahun1" caption="Tahun" columnCount="3" style="Slicer Style 1" rowHeight="241300"/>
  <slicer name="Function" xr10:uid="{2D1025DF-94EB-4800-8450-DC6CECC7624C}" cache="Slicer_Function" caption="Function" columnCount="5" showCaption="0" style="SlicerStyleDark5" lockedPosition="1" rowHeight="241300"/>
  <slicer name="Function 1" xr10:uid="{A53B5D69-99C5-4F77-B8AA-E008340FA4F6}" cache="Slicer_Function" caption="Function" columnCount="5" style="Slicer Style 1"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hun" xr10:uid="{A4D33E38-7BAA-419B-B9D4-E956970018FF}" cache="Slicer_Tahun" caption="Tahun" columnCount="3" showCaption="0" style="SlicerStyleLight6" lockedPosition="1" rowHeight="241300"/>
  <slicer name="Tahun 1" xr10:uid="{A81257C1-F1B4-43D4-8181-5F4C00329EA9}" cache="Slicer_Tahun" caption="Tahun" style="Slicer Style 1" lockedPosition="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Worksheet" displayName="Worksheet" ref="D2:Q817" tableType="queryTable" totalsRowShown="0" headerRowDxfId="158" dataDxfId="157">
  <autoFilter ref="D2:Q817" xr:uid="{00000000-0009-0000-0100-000005000000}">
    <filterColumn colId="4">
      <filters>
        <filter val="A"/>
        <filter val="B"/>
      </filters>
    </filterColumn>
    <filterColumn colId="6">
      <customFilters and="1">
        <customFilter operator="greaterThanOrEqual" val="6"/>
        <customFilter operator="lessThanOrEqual" val="8"/>
      </customFilters>
    </filterColumn>
    <filterColumn colId="11">
      <customFilters>
        <customFilter operator="lessThanOrEqual" val="44253"/>
        <customFilter val=""/>
      </customFilters>
    </filterColumn>
    <filterColumn colId="12">
      <filters blank="1">
        <filter val="2"/>
        <filter val="3"/>
      </filters>
    </filterColumn>
    <filterColumn colId="13">
      <filters>
        <filter val="Agronomy"/>
      </filters>
    </filterColumn>
  </autoFilter>
  <sortState xmlns:xlrd2="http://schemas.microsoft.com/office/spreadsheetml/2017/richdata2" ref="D7:Q39">
    <sortCondition descending="1" ref="J2:J817"/>
    <sortCondition ref="L2:L817"/>
  </sortState>
  <tableColumns count="14">
    <tableColumn id="1" xr3:uid="{00000000-0010-0000-0100-000001000000}" uniqueName="1" name="Incumbent" queryTableFieldId="1" dataDxfId="156"/>
    <tableColumn id="2" xr3:uid="{00000000-0010-0000-0100-000002000000}" uniqueName="2" name="Current Position" queryTableFieldId="24" dataDxfId="155"/>
    <tableColumn id="3" xr3:uid="{00000000-0010-0000-0100-000003000000}" uniqueName="3" name="City/Province" queryTableFieldId="3" dataDxfId="154"/>
    <tableColumn id="4" xr3:uid="{00000000-0010-0000-0100-000004000000}" uniqueName="4" name="Area" queryTableFieldId="4" dataDxfId="153"/>
    <tableColumn id="5" xr3:uid="{00000000-0010-0000-0100-000005000000}" uniqueName="5" name="Estate/Mill Class" queryTableFieldId="5" dataDxfId="152"/>
    <tableColumn id="6" xr3:uid="{00000000-0010-0000-0100-000006000000}" uniqueName="6" name="Commodity" queryTableFieldId="6" dataDxfId="151"/>
    <tableColumn id="7" xr3:uid="{00000000-0010-0000-0100-000007000000}" uniqueName="7" name="Grade" queryTableFieldId="7" dataDxfId="150"/>
    <tableColumn id="8" xr3:uid="{00000000-0010-0000-0100-000008000000}" uniqueName="8" name="IPP (3 Years Average)" queryTableFieldId="8" dataDxfId="149" dataCellStyle="Comma"/>
    <tableColumn id="9" xr3:uid="{00000000-0010-0000-0100-000009000000}" uniqueName="9" name="Rank" queryTableFieldId="9" dataDxfId="148"/>
    <tableColumn id="11" xr3:uid="{00000000-0010-0000-0100-00000B000000}" uniqueName="11" name="Last Position" queryTableFieldId="18" dataDxfId="147"/>
    <tableColumn id="14" xr3:uid="{00000000-0010-0000-0100-00000E000000}" uniqueName="14" name="Last Promotion" queryTableFieldId="19" dataDxfId="146"/>
    <tableColumn id="10" xr3:uid="{00000000-0010-0000-0100-00000A000000}" uniqueName="10" name="Last Transfer" queryTableFieldId="10" dataDxfId="145"/>
    <tableColumn id="12" xr3:uid="{00000000-0010-0000-0100-00000C000000}" uniqueName="12" name="Job Title Level" queryTableFieldId="15" dataDxfId="144" dataCellStyle="Comma"/>
    <tableColumn id="13" xr3:uid="{00000000-0010-0000-0100-00000D000000}" uniqueName="13" name="Function" queryTableFieldId="13" dataDxfId="143"/>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79B2BE-DA2F-4BC0-9119-BFEFE86A6A4C}" name="Worksheet2" displayName="Worksheet2" ref="D3:Q819" totalsRowShown="0" headerRowDxfId="142" dataDxfId="141">
  <autoFilter ref="D3:Q819" xr:uid="{00000000-0009-0000-0000-000007000000}"/>
  <tableColumns count="14">
    <tableColumn id="1" xr3:uid="{3AE80CA3-D6BB-49D6-9CF1-EAE2CCECAB9E}" name="Nama" dataDxfId="140">
      <calculatedColumnFormula array="1">IFERROR(IF($T$2="",'Data Base'!C3,INDEX(Data_Base_2[Incumbent],_xlfn.AGGREGATE(15,3,((OFFSET($AD$4,0,0,COUNTA($AD$4:AD4999),1)&gt;0)/(OFFSET($AD$4,0,0,COUNTA($AD$4:AD4999),1)&gt;0))*(ROW(OFFSET($AD$4,0,0,COUNTA($AD$4:AD4999),1))-ROW($AD$3)),ROWS($D3:$D$4)))),"")</calculatedColumnFormula>
    </tableColumn>
    <tableColumn id="2" xr3:uid="{257D838D-6AF3-41FA-A09A-5B0C50D44A24}" name="City/Province" dataDxfId="139">
      <calculatedColumnFormula>IFERROR(IF(ISBLANK(INDEX(Data_Base_2[],MATCH($D4,Data_Base_2[[Incumbent]:[Incumbent]],0),MATCH(E$3,Data_Base_2[#Headers],0))),"-",INDEX(Data_Base_2[],MATCH($D4,Data_Base_2[[Incumbent]:[Incumbent]],0),MATCH(E$3,Data_Base_2[#Headers],0))),"")</calculatedColumnFormula>
    </tableColumn>
    <tableColumn id="3" xr3:uid="{4BFA9C96-8E46-4B83-9072-1730F41262AB}" name="Area" dataDxfId="138">
      <calculatedColumnFormula>IFERROR(IF(ISBLANK(INDEX(Data_Base_2[],MATCH($D4,Data_Base_2[[Incumbent]:[Incumbent]],0),MATCH(F$3,Data_Base_2[#Headers],0))),"-",INDEX(Data_Base_2[],MATCH($D4,Data_Base_2[[Incumbent]:[Incumbent]],0),MATCH(F$3,Data_Base_2[#Headers],0))),"")</calculatedColumnFormula>
    </tableColumn>
    <tableColumn id="4" xr3:uid="{5D5E9FE5-33BA-4BBC-95AC-5766F2B6D30F}" name="Estate/Mill Class" dataDxfId="137">
      <calculatedColumnFormula>IFERROR(IF(ISBLANK(INDEX(Data_Base_2[],MATCH($D4,Data_Base_2[[Incumbent]:[Incumbent]],0),MATCH(G$3,Data_Base_2[#Headers],0))),"-",INDEX(Data_Base_2[],MATCH($D4,Data_Base_2[[Incumbent]:[Incumbent]],0),MATCH(G$3,Data_Base_2[#Headers],0))),"")</calculatedColumnFormula>
    </tableColumn>
    <tableColumn id="5" xr3:uid="{B92D0C6C-3648-4952-AA68-5904FF063B5F}" name="Commodity" dataDxfId="136">
      <calculatedColumnFormula>IFERROR(IF(ISBLANK(INDEX(Data_Base_2[],MATCH($D4,Data_Base_2[[Incumbent]:[Incumbent]],0),MATCH(H$3,Data_Base_2[#Headers],0))),"-",INDEX(Data_Base_2[],MATCH($D4,Data_Base_2[[Incumbent]:[Incumbent]],0),MATCH(H$3,Data_Base_2[#Headers],0))),"")</calculatedColumnFormula>
    </tableColumn>
    <tableColumn id="6" xr3:uid="{322BEF20-AD24-450F-BD7C-72A4951ECC3D}" name="Grade" dataDxfId="135">
      <calculatedColumnFormula>IFERROR(IF(ISBLANK(INDEX(Data_Base_2[],MATCH($D4,Data_Base_2[[Incumbent]:[Incumbent]],0),MATCH(I$3,Data_Base_2[#Headers],0))),"-",INDEX(Data_Base_2[],MATCH($D4,Data_Base_2[[Incumbent]:[Incumbent]],0),MATCH(I$3,Data_Base_2[#Headers],0))),"")</calculatedColumnFormula>
    </tableColumn>
    <tableColumn id="7" xr3:uid="{4707BFC2-2364-430E-BD69-A717FCD9834D}" name="Rank" dataDxfId="134">
      <calculatedColumnFormula>IFERROR(IF(ISBLANK(INDEX(Data_Base_2[],MATCH($D4,Data_Base_2[[Incumbent]:[Incumbent]],0),MATCH(J$3,Data_Base_2[#Headers],0))),"-",INDEX(Data_Base_2[],MATCH($D4,Data_Base_2[[Incumbent]:[Incumbent]],0),MATCH(J$3,Data_Base_2[#Headers],0))),"")</calculatedColumnFormula>
    </tableColumn>
    <tableColumn id="8" xr3:uid="{B113860C-BC44-4D5C-99EF-30CAB46480C6}" name="IPP (3 Years Average)" dataDxfId="133">
      <calculatedColumnFormula>IFERROR(IF(ISBLANK(INDEX(Data_Base_2[],MATCH($D4,Data_Base_2[[Incumbent]:[Incumbent]],0),MATCH(K$3,Data_Base_2[#Headers],0))),"-",INDEX(Data_Base_2[],MATCH($D4,Data_Base_2[[Incumbent]:[Incumbent]],0),MATCH(K$3,Data_Base_2[#Headers],0))),"")</calculatedColumnFormula>
    </tableColumn>
    <tableColumn id="9" xr3:uid="{2C751943-6277-40E4-B4B6-C494808A55F3}" name="Current Position" dataDxfId="132">
      <calculatedColumnFormula>IFERROR(IF(ISBLANK(INDEX(Data_Base_2[],MATCH($D4,Data_Base_2[[Incumbent]:[Incumbent]],0),MATCH(L$3,Data_Base_2[#Headers],0))),"-",INDEX(Data_Base_2[],MATCH($D4,Data_Base_2[[Incumbent]:[Incumbent]],0),MATCH(L$3,Data_Base_2[#Headers],0))),"")</calculatedColumnFormula>
    </tableColumn>
    <tableColumn id="10" xr3:uid="{0C599BFF-6E21-4033-8DD9-1D10E22EFD67}" name="Last Position" dataDxfId="131">
      <calculatedColumnFormula>IFERROR(IF(ISBLANK(INDEX(Data_Base_2[],MATCH($D4,Data_Base_2[[Incumbent]:[Incumbent]],0),MATCH(M$3,Data_Base_2[#Headers],0))),"-",INDEX(Data_Base_2[],MATCH($D4,Data_Base_2[[Incumbent]:[Incumbent]],0),MATCH(M$3,Data_Base_2[#Headers],0))),"")</calculatedColumnFormula>
    </tableColumn>
    <tableColumn id="11" xr3:uid="{D9983B17-E1E2-4ED7-AC73-7DF2EA8192AB}" name="Last Promotion" dataDxfId="130">
      <calculatedColumnFormula>IFERROR(IF(ISBLANK(INDEX(Data_Base_2[],MATCH($D4,Data_Base_2[[Incumbent]:[Incumbent]],0),MATCH(N$3,Data_Base_2[#Headers],0))),"-",INDEX(Data_Base_2[],MATCH($D4,Data_Base_2[[Incumbent]:[Incumbent]],0),MATCH(N$3,Data_Base_2[#Headers],0))),"")</calculatedColumnFormula>
    </tableColumn>
    <tableColumn id="12" xr3:uid="{2DF9D01C-F171-42E4-A10A-0A00F20CD522}" name="Last Transfer" dataDxfId="129">
      <calculatedColumnFormula>IFERROR(IF(ISBLANK(INDEX(Data_Base_2[],MATCH($D4,Data_Base_2[[Incumbent]:[Incumbent]],0),MATCH(O$3,Data_Base_2[#Headers],0))),"-",INDEX(Data_Base_2[],MATCH($D4,Data_Base_2[[Incumbent]:[Incumbent]],0),MATCH(O$3,Data_Base_2[#Headers],0))),"")</calculatedColumnFormula>
    </tableColumn>
    <tableColumn id="13" xr3:uid="{4998E1AB-4FB6-4B3A-AF62-A323EFB1E98A}" name="Job Title Level" dataDxfId="128">
      <calculatedColumnFormula>IFERROR(IF(ISBLANK(INDEX(Data_Base_2[],MATCH($D4,Data_Base_2[[Incumbent]:[Incumbent]],0),MATCH(P$3,Data_Base_2[#Headers],0))),"-",INDEX(Data_Base_2[],MATCH($D4,Data_Base_2[[Incumbent]:[Incumbent]],0),MATCH(P$3,Data_Base_2[#Headers],0))),"")</calculatedColumnFormula>
    </tableColumn>
    <tableColumn id="14" xr3:uid="{56C4AF67-360A-484B-96FD-1D0973AB0111}" name="Function" dataDxfId="127">
      <calculatedColumnFormula>IFERROR(IF(ISBLANK(INDEX(Data_Base_2[],MATCH($D4,Data_Base_2[[Incumbent]:[Incumbent]],0),MATCH(Q$3,Data_Base_2[#Headers],0))),"-",INDEX(Data_Base_2[],MATCH($D4,Data_Base_2[[Incumbent]:[Incumbent]],0),MATCH(Q$3,Data_Base_2[#Headers],0))),"")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ata_Base_2" displayName="Data_Base_2" ref="A3:W810" totalsRowShown="0" headerRowDxfId="126" dataDxfId="125">
  <autoFilter ref="A3:W810" xr:uid="{00000000-000C-0000-FFFF-FFFF02000000}"/>
  <sortState xmlns:xlrd2="http://schemas.microsoft.com/office/spreadsheetml/2017/richdata2" ref="A85:W715">
    <sortCondition ref="J3:J794"/>
  </sortState>
  <tableColumns count="23">
    <tableColumn id="1" xr3:uid="{00000000-0010-0000-0200-000001000000}" name="Function" dataDxfId="124"/>
    <tableColumn id="2" xr3:uid="{00000000-0010-0000-0200-000002000000}" name="NIK" dataDxfId="123"/>
    <tableColumn id="3" xr3:uid="{00000000-0010-0000-0200-000003000000}" name="Incumbent" dataDxfId="122"/>
    <tableColumn id="4" xr3:uid="{00000000-0010-0000-0200-000004000000}" name="City/Province" dataDxfId="121"/>
    <tableColumn id="5" xr3:uid="{00000000-0010-0000-0200-000005000000}" name="Area" dataDxfId="120"/>
    <tableColumn id="6" xr3:uid="{00000000-0010-0000-0200-000006000000}" name="Sub Area" dataDxfId="119"/>
    <tableColumn id="7" xr3:uid="{00000000-0010-0000-0200-000007000000}" name="Business Area" dataDxfId="118"/>
    <tableColumn id="8" xr3:uid="{00000000-0010-0000-0200-000008000000}" name="Job Title" dataDxfId="117"/>
    <tableColumn id="22" xr3:uid="{00000000-0010-0000-0200-000016000000}" name="Job Title Level" dataDxfId="116"/>
    <tableColumn id="9" xr3:uid="{00000000-0010-0000-0200-000009000000}" name="Current Position" dataDxfId="115"/>
    <tableColumn id="10" xr3:uid="{00000000-0010-0000-0200-00000A000000}" name="Estate/Mill Class" dataDxfId="114"/>
    <tableColumn id="11" xr3:uid="{00000000-0010-0000-0200-00000B000000}" name="Commodity" dataDxfId="113"/>
    <tableColumn id="12" xr3:uid="{00000000-0010-0000-0200-00000C000000}" name="Grade" dataDxfId="112"/>
    <tableColumn id="13" xr3:uid="{00000000-0010-0000-0200-00000D000000}" name="IPP (3 Years Average)" dataDxfId="111"/>
    <tableColumn id="14" xr3:uid="{00000000-0010-0000-0200-00000E000000}" name="Rank" dataDxfId="110"/>
    <tableColumn id="15" xr3:uid="{00000000-0010-0000-0200-00000F000000}" name="Date of Join" dataDxfId="109"/>
    <tableColumn id="16" xr3:uid="{00000000-0010-0000-0200-000010000000}" name="Last Promotion" dataDxfId="108"/>
    <tableColumn id="17" xr3:uid="{00000000-0010-0000-0200-000011000000}" name="Last Transfer" dataDxfId="107"/>
    <tableColumn id="23" xr3:uid="{00000000-0010-0000-0200-000017000000}" name="Last Position" dataDxfId="106"/>
    <tableColumn id="18" xr3:uid="{00000000-0010-0000-0200-000012000000}" name="Birth Date" dataDxfId="105"/>
    <tableColumn id="19" xr3:uid="{00000000-0010-0000-0200-000013000000}" name="Age (Years)" dataDxfId="104"/>
    <tableColumn id="20" xr3:uid="{00000000-0010-0000-0200-000014000000}" name="Pension/End Cont." dataDxfId="103"/>
    <tableColumn id="21" xr3:uid="{00000000-0010-0000-0200-000015000000}" name="Due Date (Years)" dataDxfId="102"/>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Kandidat" displayName="Kandidat" ref="A3:O134" totalsRowShown="0" headerRowDxfId="101" dataDxfId="100">
  <autoFilter ref="A3:O134" xr:uid="{00000000-000C-0000-FFFF-FFFF03000000}"/>
  <sortState xmlns:xlrd2="http://schemas.microsoft.com/office/spreadsheetml/2017/richdata2" ref="A4:K188">
    <sortCondition ref="B3:B188"/>
  </sortState>
  <tableColumns count="15">
    <tableColumn id="12" xr3:uid="{00000000-0010-0000-0300-00000C000000}" name="Tahun" dataDxfId="99"/>
    <tableColumn id="14" xr3:uid="{00000000-0010-0000-0300-00000E000000}" name="ED" dataDxfId="98"/>
    <tableColumn id="13" xr3:uid="{00000000-0010-0000-0300-00000D000000}" name="Status" dataDxfId="97"/>
    <tableColumn id="15" xr3:uid="{00000000-0010-0000-0300-00000F000000}" name="Function" dataDxfId="96"/>
    <tableColumn id="1" xr3:uid="{00000000-0010-0000-0300-000001000000}" name="Incumbent" dataDxfId="95"/>
    <tableColumn id="2" xr3:uid="{00000000-0010-0000-0300-000002000000}" name="A" dataDxfId="94"/>
    <tableColumn id="3" xr3:uid="{00000000-0010-0000-0300-000003000000}" name="B" dataDxfId="93"/>
    <tableColumn id="4" xr3:uid="{00000000-0010-0000-0300-000004000000}" name="C" dataDxfId="92"/>
    <tableColumn id="5" xr3:uid="{00000000-0010-0000-0300-000005000000}" name="D" dataDxfId="91"/>
    <tableColumn id="6" xr3:uid="{00000000-0010-0000-0300-000006000000}" name="E" dataDxfId="90"/>
    <tableColumn id="7" xr3:uid="{00000000-0010-0000-0300-000007000000}" name="F" dataDxfId="89"/>
    <tableColumn id="8" xr3:uid="{00000000-0010-0000-0300-000008000000}" name="G" dataDxfId="88"/>
    <tableColumn id="9" xr3:uid="{00000000-0010-0000-0300-000009000000}" name="H" dataDxfId="87"/>
    <tableColumn id="10" xr3:uid="{00000000-0010-0000-0300-00000A000000}" name="I" dataDxfId="86"/>
    <tableColumn id="11" xr3:uid="{00000000-0010-0000-0300-00000B000000}" name="J" dataDxfId="8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Roll_Out" displayName="Roll_Out" ref="A3:AB134" tableType="queryTable" totalsRowShown="0" headerRowDxfId="84" dataDxfId="83">
  <autoFilter ref="A3:AB134" xr:uid="{00000000-000C-0000-FFFF-FFFF04000000}"/>
  <sortState xmlns:xlrd2="http://schemas.microsoft.com/office/spreadsheetml/2017/richdata2" ref="A4:AB134">
    <sortCondition ref="C3:C134"/>
  </sortState>
  <tableColumns count="28">
    <tableColumn id="1" xr3:uid="{00000000-0010-0000-0400-000001000000}" uniqueName="1" name="Tahun" queryTableFieldId="1" dataDxfId="27"/>
    <tableColumn id="2" xr3:uid="{00000000-0010-0000-0400-000002000000}" uniqueName="2" name="Effective Date" queryTableFieldId="2" dataDxfId="26"/>
    <tableColumn id="4" xr3:uid="{00000000-0010-0000-0400-000004000000}" uniqueName="4" name="Code" queryTableFieldId="4" dataDxfId="25"/>
    <tableColumn id="5" xr3:uid="{00000000-0010-0000-0400-000005000000}" uniqueName="5" name="Status" queryTableFieldId="81" dataDxfId="24"/>
    <tableColumn id="30" xr3:uid="{00000000-0010-0000-0400-00001E000000}" uniqueName="30" name="Function" queryTableFieldId="53" dataDxfId="23"/>
    <tableColumn id="26" xr3:uid="{7E00FE02-C04E-466D-A866-7953A68A53B7}" uniqueName="26" name="Column1" queryTableFieldId="154" dataDxfId="22"/>
    <tableColumn id="3" xr3:uid="{00000000-0010-0000-0400-000003000000}" uniqueName="3" name="Incumbent" queryTableFieldId="3" dataDxfId="21"/>
    <tableColumn id="31" xr3:uid="{00000000-0010-0000-0400-00001F000000}" uniqueName="31" name="Position" queryTableFieldId="54" dataDxfId="20"/>
    <tableColumn id="8" xr3:uid="{00000000-0010-0000-0400-000008000000}" uniqueName="8" name="A" queryTableFieldId="9" dataDxfId="19"/>
    <tableColumn id="6" xr3:uid="{00000000-0010-0000-0400-000006000000}" uniqueName="6" name="Position1" queryTableFieldId="151" dataDxfId="18"/>
    <tableColumn id="9" xr3:uid="{00000000-0010-0000-0400-000009000000}" uniqueName="9" name="B" queryTableFieldId="10" dataDxfId="17"/>
    <tableColumn id="14" xr3:uid="{00000000-0010-0000-0400-00000E000000}" uniqueName="14" name="Position2" queryTableFieldId="107" dataDxfId="16"/>
    <tableColumn id="10" xr3:uid="{00000000-0010-0000-0400-00000A000000}" uniqueName="10" name="C" queryTableFieldId="11" dataDxfId="15"/>
    <tableColumn id="15" xr3:uid="{00000000-0010-0000-0400-00000F000000}" uniqueName="15" name="Position3" queryTableFieldId="108" dataDxfId="14"/>
    <tableColumn id="11" xr3:uid="{00000000-0010-0000-0400-00000B000000}" uniqueName="11" name="D" queryTableFieldId="12" dataDxfId="13"/>
    <tableColumn id="16" xr3:uid="{00000000-0010-0000-0400-000010000000}" uniqueName="16" name="Position4" queryTableFieldId="109" dataDxfId="12"/>
    <tableColumn id="12" xr3:uid="{00000000-0010-0000-0400-00000C000000}" uniqueName="12" name="E" queryTableFieldId="13" dataDxfId="11"/>
    <tableColumn id="17" xr3:uid="{00000000-0010-0000-0400-000011000000}" uniqueName="17" name="Position5" queryTableFieldId="110" dataDxfId="10"/>
    <tableColumn id="13" xr3:uid="{00000000-0010-0000-0400-00000D000000}" uniqueName="13" name="F" queryTableFieldId="14" dataDxfId="9"/>
    <tableColumn id="18" xr3:uid="{00000000-0010-0000-0400-000012000000}" uniqueName="18" name="Position6" queryTableFieldId="111" dataDxfId="8"/>
    <tableColumn id="7" xr3:uid="{00000000-0010-0000-0400-000007000000}" uniqueName="7" name="G" queryTableFieldId="127" dataDxfId="7"/>
    <tableColumn id="22" xr3:uid="{00000000-0010-0000-0400-000016000000}" uniqueName="22" name="Position7" queryTableFieldId="135" dataDxfId="6"/>
    <tableColumn id="19" xr3:uid="{00000000-0010-0000-0400-000013000000}" uniqueName="19" name="H" queryTableFieldId="128" dataDxfId="5"/>
    <tableColumn id="23" xr3:uid="{00000000-0010-0000-0400-000017000000}" uniqueName="23" name="Position8" queryTableFieldId="136" dataDxfId="4"/>
    <tableColumn id="20" xr3:uid="{00000000-0010-0000-0400-000014000000}" uniqueName="20" name="I" queryTableFieldId="129" dataDxfId="3"/>
    <tableColumn id="24" xr3:uid="{00000000-0010-0000-0400-000018000000}" uniqueName="24" name="Position9" queryTableFieldId="137" dataDxfId="2"/>
    <tableColumn id="21" xr3:uid="{00000000-0010-0000-0400-000015000000}" uniqueName="21" name="J" queryTableFieldId="130" dataDxfId="1"/>
    <tableColumn id="25" xr3:uid="{00000000-0010-0000-0400-000019000000}" uniqueName="25" name="Position10" queryTableFieldId="138" dataDxfId="0"/>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Data_Base" displayName="Data_Base" ref="A1:S816" totalsRowShown="0" headerRowDxfId="82" dataDxfId="81">
  <autoFilter ref="A1:S816" xr:uid="{00000000-0009-0000-0100-000004000000}"/>
  <tableColumns count="19">
    <tableColumn id="1" xr3:uid="{00000000-0010-0000-0500-000001000000}" name="Function" dataDxfId="80"/>
    <tableColumn id="2" xr3:uid="{00000000-0010-0000-0500-000002000000}" name="NIK" dataDxfId="79"/>
    <tableColumn id="3" xr3:uid="{00000000-0010-0000-0500-000003000000}" name="Incumbent" dataDxfId="78"/>
    <tableColumn id="4" xr3:uid="{00000000-0010-0000-0500-000004000000}" name="City/Province" dataDxfId="77"/>
    <tableColumn id="5" xr3:uid="{00000000-0010-0000-0500-000005000000}" name="Area" dataDxfId="76"/>
    <tableColumn id="6" xr3:uid="{00000000-0010-0000-0500-000006000000}" name="Sub Area" dataDxfId="75"/>
    <tableColumn id="20" xr3:uid="{00000000-0010-0000-0500-000014000000}" name="Business Area" dataDxfId="74"/>
    <tableColumn id="8" xr3:uid="{00000000-0010-0000-0500-000008000000}" name="Job Name" dataDxfId="73"/>
    <tableColumn id="9" xr3:uid="{00000000-0010-0000-0500-000009000000}" name="Position" dataDxfId="72"/>
    <tableColumn id="10" xr3:uid="{00000000-0010-0000-0500-00000A000000}" name="Estate/Mill Class" dataDxfId="71"/>
    <tableColumn id="11" xr3:uid="{00000000-0010-0000-0500-00000B000000}" name="Commodity" dataDxfId="70"/>
    <tableColumn id="12" xr3:uid="{00000000-0010-0000-0500-00000C000000}" name="Grade" dataDxfId="69"/>
    <tableColumn id="13" xr3:uid="{00000000-0010-0000-0500-00000D000000}" name="Rank" dataDxfId="68"/>
    <tableColumn id="14" xr3:uid="{00000000-0010-0000-0500-00000E000000}" name="TMK" dataDxfId="67" dataCellStyle="Comma"/>
    <tableColumn id="15" xr3:uid="{00000000-0010-0000-0500-00000F000000}" name="Last Transfer" dataDxfId="66"/>
    <tableColumn id="16" xr3:uid="{00000000-0010-0000-0500-000010000000}" name="Tanggal Lahir" dataDxfId="65"/>
    <tableColumn id="17" xr3:uid="{00000000-0010-0000-0500-000011000000}" name="Age (Years)" dataDxfId="64"/>
    <tableColumn id="18" xr3:uid="{00000000-0010-0000-0500-000012000000}" name="IPP (3 Years Average)" dataDxfId="63"/>
    <tableColumn id="19" xr3:uid="{00000000-0010-0000-0500-000013000000}" name="IPP (3 Years Average)2" dataDxfId="6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JobLevel" displayName="JobLevel" ref="A1:C32" totalsRowShown="0" headerRowDxfId="61" dataDxfId="60">
  <autoFilter ref="A1:C32" xr:uid="{00000000-0009-0000-0100-00000A000000}"/>
  <sortState xmlns:xlrd2="http://schemas.microsoft.com/office/spreadsheetml/2017/richdata2" ref="A2:C30">
    <sortCondition ref="C1:C30"/>
  </sortState>
  <tableColumns count="3">
    <tableColumn id="1" xr3:uid="{00000000-0010-0000-0600-000001000000}" name="Employee Group" dataDxfId="59"/>
    <tableColumn id="3" xr3:uid="{00000000-0010-0000-0600-000003000000}" name="Job Title" dataDxfId="58"/>
    <tableColumn id="2" xr3:uid="{00000000-0010-0000-0600-000002000000}" name="Level" dataDxfId="5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3" displayName="Table3" ref="E1:E3" totalsRowShown="0" headerRowDxfId="56" dataDxfId="55">
  <autoFilter ref="E1:E3" xr:uid="{00000000-0009-0000-0100-000002000000}"/>
  <tableColumns count="1">
    <tableColumn id="1" xr3:uid="{00000000-0010-0000-0700-000001000000}" name="Input Lain DatVal" dataDxfId="5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Last_Pos" displayName="Last_Pos" ref="G1:M1407" totalsRowShown="0" headerRowDxfId="53" dataDxfId="52">
  <tableColumns count="7">
    <tableColumn id="1" xr3:uid="{00000000-0010-0000-0800-000001000000}" name="NIK" dataDxfId="51"/>
    <tableColumn id="2" xr3:uid="{00000000-0010-0000-0800-000002000000}" name="Name" dataDxfId="50"/>
    <tableColumn id="7" xr3:uid="{00000000-0010-0000-0800-000007000000}" name="Position Data Base" dataDxfId="49">
      <calculatedColumnFormula>IFERROR(_xlfn.XLOOKUP(Last_Pos[[#This Row],[NIK]],Data_Base_2[NIK],Data_Base_2[Current Position]),"")</calculatedColumnFormula>
    </tableColumn>
    <tableColumn id="3" xr3:uid="{00000000-0010-0000-0800-000003000000}" name="Current Job" dataDxfId="48"/>
    <tableColumn id="4" xr3:uid="{00000000-0010-0000-0800-000004000000}" name="Start" dataDxfId="47"/>
    <tableColumn id="5" xr3:uid="{00000000-0010-0000-0800-000005000000}" name="Last Position" dataDxfId="46"/>
    <tableColumn id="6" xr3:uid="{00000000-0010-0000-0800-000006000000}" name="Start2" dataDxfId="45"/>
  </tableColumns>
  <tableStyleInfo name="TableStyleLight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11" Type="http://schemas.openxmlformats.org/officeDocument/2006/relationships/comments" Target="../comments1.xml"/><Relationship Id="rId5" Type="http://schemas.openxmlformats.org/officeDocument/2006/relationships/control" Target="../activeX/activeX3.xml"/><Relationship Id="rId10" Type="http://schemas.microsoft.com/office/2007/relationships/slicer" Target="../slicers/slicer1.xml"/><Relationship Id="rId4" Type="http://schemas.openxmlformats.org/officeDocument/2006/relationships/image" Target="../media/image2.emf"/><Relationship Id="rId9"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microsoft.com/office/2007/relationships/slicer" Target="../slicers/slicer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5.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4" tint="-0.249977111117893"/>
  </sheetPr>
  <dimension ref="A1:W817"/>
  <sheetViews>
    <sheetView showGridLines="0" showRowColHeaders="0" zoomScale="85" zoomScaleNormal="85" zoomScaleSheetLayoutView="70" workbookViewId="0">
      <pane xSplit="4" ySplit="2" topLeftCell="E3" activePane="bottomRight" state="frozen"/>
      <selection pane="topRight" activeCell="E1" sqref="E1"/>
      <selection pane="bottomLeft" activeCell="A3" sqref="A3"/>
      <selection pane="bottomRight" activeCell="D14" sqref="D14"/>
    </sheetView>
  </sheetViews>
  <sheetFormatPr defaultColWidth="9.140625" defaultRowHeight="15" x14ac:dyDescent="0.25"/>
  <cols>
    <col min="1" max="1" width="15.85546875" style="15" bestFit="1" customWidth="1"/>
    <col min="2" max="2" width="23.140625" style="68" bestFit="1" customWidth="1"/>
    <col min="3" max="3" width="5.7109375" style="10" customWidth="1"/>
    <col min="4" max="4" width="34.5703125" style="12" bestFit="1" customWidth="1"/>
    <col min="5" max="5" width="61.42578125" style="69" bestFit="1" customWidth="1"/>
    <col min="6" max="6" width="17.85546875" style="1" bestFit="1" customWidth="1"/>
    <col min="7" max="7" width="28.140625" style="62" bestFit="1" customWidth="1"/>
    <col min="8" max="8" width="15.85546875" bestFit="1" customWidth="1"/>
    <col min="9" max="9" width="18.140625" style="59" bestFit="1" customWidth="1"/>
    <col min="10" max="10" width="8.28515625" style="3" bestFit="1" customWidth="1"/>
    <col min="11" max="11" width="11.28515625" style="65" bestFit="1" customWidth="1"/>
    <col min="12" max="12" width="5.28515625" style="17" bestFit="1" customWidth="1"/>
    <col min="13" max="13" width="66.7109375" style="5" bestFit="1" customWidth="1"/>
    <col min="14" max="14" width="14.42578125" style="84" bestFit="1" customWidth="1"/>
    <col min="15" max="15" width="12.140625" style="64" bestFit="1" customWidth="1"/>
    <col min="16" max="16" width="13.7109375" style="64" bestFit="1" customWidth="1"/>
    <col min="17" max="17" width="15.140625" style="64" bestFit="1" customWidth="1"/>
    <col min="18" max="18" width="14.85546875" style="64" bestFit="1" customWidth="1"/>
    <col min="19" max="20" width="15.140625" style="64" bestFit="1" customWidth="1"/>
    <col min="21" max="21" width="11.42578125" bestFit="1" customWidth="1"/>
    <col min="22" max="22" width="15.140625" style="60" bestFit="1" customWidth="1"/>
    <col min="23" max="23" width="6.42578125" style="10" bestFit="1" customWidth="1"/>
    <col min="24" max="24" width="14.140625" customWidth="1"/>
    <col min="25" max="33" width="9.140625" customWidth="1"/>
    <col min="34" max="34" width="22.5703125" customWidth="1"/>
    <col min="35" max="36" width="9.140625" customWidth="1"/>
    <col min="37" max="38" width="22.5703125" customWidth="1"/>
  </cols>
  <sheetData>
    <row r="1" spans="1:23" s="2" customFormat="1" ht="30" x14ac:dyDescent="0.25">
      <c r="C1" s="13"/>
      <c r="D1" s="52">
        <f ca="1">DATE(YEAR(NOW())-$K$1,MONTH(NOW()),DAY(NOW()))</f>
        <v>44326</v>
      </c>
      <c r="E1" s="68"/>
      <c r="G1" s="39" t="s">
        <v>1000</v>
      </c>
      <c r="H1" s="61">
        <v>1</v>
      </c>
      <c r="J1" s="63" t="s">
        <v>102</v>
      </c>
      <c r="K1" s="40">
        <v>1</v>
      </c>
      <c r="M1" s="67"/>
      <c r="N1" s="82"/>
      <c r="O1" s="66"/>
      <c r="P1" s="66"/>
      <c r="Q1" s="66"/>
      <c r="R1" s="66"/>
      <c r="S1" s="66"/>
      <c r="T1" s="66"/>
      <c r="W1" s="14"/>
    </row>
    <row r="2" spans="1:23" s="2" customFormat="1" ht="30" x14ac:dyDescent="0.25">
      <c r="A2" s="108" t="s">
        <v>448</v>
      </c>
      <c r="B2" s="109"/>
      <c r="C2" s="110"/>
      <c r="D2" s="85" t="s">
        <v>981</v>
      </c>
      <c r="E2" s="24" t="s">
        <v>4916</v>
      </c>
      <c r="F2" s="85" t="s">
        <v>2267</v>
      </c>
      <c r="G2" s="85" t="s">
        <v>983</v>
      </c>
      <c r="H2" s="85" t="s">
        <v>989</v>
      </c>
      <c r="I2" s="85" t="s">
        <v>810</v>
      </c>
      <c r="J2" s="85" t="s">
        <v>103</v>
      </c>
      <c r="K2" s="92" t="s">
        <v>1031</v>
      </c>
      <c r="L2" s="85" t="s">
        <v>984</v>
      </c>
      <c r="M2" s="86" t="s">
        <v>3025</v>
      </c>
      <c r="N2" s="86" t="s">
        <v>2287</v>
      </c>
      <c r="O2" s="85" t="s">
        <v>102</v>
      </c>
      <c r="P2" s="86" t="s">
        <v>3021</v>
      </c>
      <c r="Q2" s="85" t="s">
        <v>1</v>
      </c>
    </row>
    <row r="3" spans="1:23" hidden="1" x14ac:dyDescent="0.25">
      <c r="A3" s="87" t="s">
        <v>1</v>
      </c>
      <c r="B3" s="111" t="str">
        <f>IFERROR(IF(ISBLANK(INDEX(Data_Base_2[],MATCH($A$2,Data_Base_2[Incumbent],0),MATCH($A3,Data_Base_2[#Headers],0))),"-",INDEX(Data_Base_2[],MATCH($A$2,Data_Base_2[Incumbent],0),MATCH($A3,Data_Base_2[#Headers],0))),"")</f>
        <v>Agronomy</v>
      </c>
      <c r="C3" s="112"/>
      <c r="D3" s="22" t="s">
        <v>457</v>
      </c>
      <c r="E3" s="8" t="s">
        <v>1770</v>
      </c>
      <c r="F3" s="8" t="s">
        <v>2275</v>
      </c>
      <c r="G3" s="8" t="s">
        <v>1456</v>
      </c>
      <c r="H3" s="8"/>
      <c r="I3" s="8"/>
      <c r="J3" s="19">
        <v>9</v>
      </c>
      <c r="K3" s="64"/>
      <c r="L3" s="97"/>
      <c r="M3" s="8" t="s">
        <v>4951</v>
      </c>
      <c r="N3" s="83">
        <v>39326</v>
      </c>
      <c r="O3" s="9"/>
      <c r="P3" s="97" t="s">
        <v>702</v>
      </c>
      <c r="Q3" s="23"/>
      <c r="R3"/>
      <c r="S3" s="18"/>
      <c r="T3" s="18"/>
      <c r="V3"/>
      <c r="W3"/>
    </row>
    <row r="4" spans="1:23" hidden="1" x14ac:dyDescent="0.25">
      <c r="A4" s="87" t="s">
        <v>2267</v>
      </c>
      <c r="B4" s="270" t="str">
        <f>IFERROR(IF(ISBLANK(INDEX(Data_Base_2[],MATCH($A$2,Data_Base_2[Incumbent],0),MATCH($A4,Data_Base_2[#Headers],0))),"-",INDEX(Data_Base_2[],MATCH($A$2,Data_Base_2[Incumbent],0),MATCH($A4,Data_Base_2[#Headers],0))),"")</f>
        <v>Sumatera Selatan</v>
      </c>
      <c r="C4" s="270"/>
      <c r="D4" s="22" t="s">
        <v>456</v>
      </c>
      <c r="E4" s="8" t="s">
        <v>2203</v>
      </c>
      <c r="F4" s="8" t="s">
        <v>2275</v>
      </c>
      <c r="G4" s="8" t="s">
        <v>1464</v>
      </c>
      <c r="H4" s="8"/>
      <c r="I4" s="8"/>
      <c r="J4" s="19">
        <v>9</v>
      </c>
      <c r="K4" s="64"/>
      <c r="L4" s="97"/>
      <c r="M4" s="8" t="s">
        <v>5200</v>
      </c>
      <c r="N4" s="83">
        <v>42736</v>
      </c>
      <c r="O4" s="9">
        <v>40862</v>
      </c>
      <c r="P4" s="97" t="s">
        <v>702</v>
      </c>
      <c r="Q4" s="23"/>
      <c r="R4"/>
      <c r="S4"/>
      <c r="T4"/>
      <c r="V4"/>
      <c r="W4"/>
    </row>
    <row r="5" spans="1:23" hidden="1" x14ac:dyDescent="0.25">
      <c r="A5" s="87" t="s">
        <v>3021</v>
      </c>
      <c r="B5" s="275">
        <f>IFERROR(IF(ISBLANK(INDEX(Data_Base_2[],MATCH($A$2,Data_Base_2[Incumbent],0),MATCH($A5,Data_Base_2[#Headers],0))),"-",INDEX(Data_Base_2[],MATCH($A$2,Data_Base_2[Incumbent],0),MATCH($A5,Data_Base_2[#Headers],0))),"")</f>
        <v>2</v>
      </c>
      <c r="C5" s="275"/>
      <c r="D5" s="23" t="s">
        <v>455</v>
      </c>
      <c r="E5" s="8" t="s">
        <v>2142</v>
      </c>
      <c r="F5" s="8" t="s">
        <v>2275</v>
      </c>
      <c r="G5" s="8" t="s">
        <v>1725</v>
      </c>
      <c r="H5" s="8"/>
      <c r="I5" s="8"/>
      <c r="J5" s="19">
        <v>8</v>
      </c>
      <c r="K5" s="64"/>
      <c r="L5" s="97"/>
      <c r="M5" s="8" t="s">
        <v>5243</v>
      </c>
      <c r="N5" s="83">
        <v>42005</v>
      </c>
      <c r="O5" s="9">
        <v>40101</v>
      </c>
      <c r="P5" s="97" t="s">
        <v>702</v>
      </c>
      <c r="Q5" s="23"/>
      <c r="R5"/>
      <c r="S5"/>
      <c r="T5"/>
      <c r="V5"/>
      <c r="W5"/>
    </row>
    <row r="6" spans="1:23" hidden="1" x14ac:dyDescent="0.25">
      <c r="A6" s="88" t="s">
        <v>4916</v>
      </c>
      <c r="B6" s="270" t="str">
        <f>IFERROR(IF(ISBLANK(INDEX(Data_Base_2[],MATCH($A$2,Data_Base_2[Incumbent],0),MATCH($A6,Data_Base_2[#Headers],0))),"-",INDEX(Data_Base_2[],MATCH($A$2,Data_Base_2[Incumbent],0),MATCH($A6,Data_Base_2[#Headers],0))),"")</f>
        <v>AMA Muba</v>
      </c>
      <c r="C6" s="270"/>
      <c r="D6" s="22" t="s">
        <v>449</v>
      </c>
      <c r="E6" s="8" t="s">
        <v>5248</v>
      </c>
      <c r="F6" s="8" t="s">
        <v>2272</v>
      </c>
      <c r="G6" s="8" t="s">
        <v>11</v>
      </c>
      <c r="H6" s="8" t="s">
        <v>818</v>
      </c>
      <c r="I6" s="8" t="s">
        <v>815</v>
      </c>
      <c r="J6" s="19">
        <v>7</v>
      </c>
      <c r="K6" s="64">
        <v>3.5466666666666669</v>
      </c>
      <c r="L6" s="97">
        <v>1</v>
      </c>
      <c r="M6" s="8" t="s">
        <v>5219</v>
      </c>
      <c r="N6" s="83">
        <v>42005</v>
      </c>
      <c r="O6" s="9">
        <v>44119</v>
      </c>
      <c r="P6" s="97">
        <v>2</v>
      </c>
      <c r="Q6" s="23" t="s">
        <v>6</v>
      </c>
      <c r="R6"/>
      <c r="S6"/>
      <c r="T6"/>
      <c r="V6"/>
      <c r="W6"/>
    </row>
    <row r="7" spans="1:23" x14ac:dyDescent="0.25">
      <c r="A7" s="87" t="s">
        <v>983</v>
      </c>
      <c r="B7" s="270" t="str">
        <f>IFERROR(IF(ISBLANK(INDEX(Data_Base_2[],MATCH($A$2,Data_Base_2[Incumbent],0),MATCH($A7,Data_Base_2[#Headers],0))),"-",INDEX(Data_Base_2[],MATCH($A$2,Data_Base_2[Incumbent],0),MATCH($A7,Data_Base_2[#Headers],0))),"")</f>
        <v>AreaAgro Muba</v>
      </c>
      <c r="C7" s="270"/>
      <c r="D7" s="22" t="s">
        <v>167</v>
      </c>
      <c r="E7" s="8" t="s">
        <v>2259</v>
      </c>
      <c r="F7" s="8" t="s">
        <v>2276</v>
      </c>
      <c r="G7" s="8" t="s">
        <v>1531</v>
      </c>
      <c r="H7" s="8" t="s">
        <v>814</v>
      </c>
      <c r="I7" s="8" t="s">
        <v>842</v>
      </c>
      <c r="J7" s="19">
        <v>7</v>
      </c>
      <c r="K7" s="64">
        <v>3.1866666666666661</v>
      </c>
      <c r="L7" s="97">
        <v>2</v>
      </c>
      <c r="M7" s="8" t="s">
        <v>5040</v>
      </c>
      <c r="N7" s="83">
        <v>42736</v>
      </c>
      <c r="O7" s="9">
        <v>42475</v>
      </c>
      <c r="P7" s="97">
        <v>2</v>
      </c>
      <c r="Q7" s="23" t="s">
        <v>27</v>
      </c>
      <c r="R7"/>
      <c r="S7"/>
      <c r="T7"/>
      <c r="V7"/>
      <c r="W7"/>
    </row>
    <row r="8" spans="1:23" x14ac:dyDescent="0.25">
      <c r="A8" s="87" t="s">
        <v>1029</v>
      </c>
      <c r="B8" s="270" t="str">
        <f>IFERROR(IF(ISBLANK(INDEX(Data_Base_2[],MATCH($A$2,Data_Base_2[Incumbent],0),MATCH($A8,Data_Base_2[#Headers],0))),"-",INDEX(Data_Base_2[],MATCH($A$2,Data_Base_2[Incumbent],0),MATCH($A8,Data_Base_2[#Headers],0))),"")</f>
        <v>LSIP - Tirta Agung Estate</v>
      </c>
      <c r="C8" s="270"/>
      <c r="D8" s="23" t="s">
        <v>447</v>
      </c>
      <c r="E8" s="8" t="s">
        <v>958</v>
      </c>
      <c r="F8" s="8" t="s">
        <v>2269</v>
      </c>
      <c r="G8" s="8" t="s">
        <v>67</v>
      </c>
      <c r="H8" s="8" t="s">
        <v>818</v>
      </c>
      <c r="I8" s="8" t="s">
        <v>815</v>
      </c>
      <c r="J8" s="19">
        <v>7</v>
      </c>
      <c r="K8" s="64">
        <v>3.9233333333333333</v>
      </c>
      <c r="L8" s="97">
        <v>2</v>
      </c>
      <c r="M8" s="8" t="s">
        <v>944</v>
      </c>
      <c r="N8" s="83">
        <v>40909</v>
      </c>
      <c r="O8" s="9">
        <v>44211</v>
      </c>
      <c r="P8" s="97">
        <v>3</v>
      </c>
      <c r="Q8" s="23" t="s">
        <v>27</v>
      </c>
      <c r="R8"/>
      <c r="S8"/>
      <c r="T8"/>
      <c r="V8"/>
      <c r="W8"/>
    </row>
    <row r="9" spans="1:23" hidden="1" x14ac:dyDescent="0.25">
      <c r="A9" s="87" t="s">
        <v>810</v>
      </c>
      <c r="B9" s="270" t="str">
        <f>IFERROR(IF(ISBLANK(INDEX(Data_Base_2[],MATCH($A$2,Data_Base_2[Incumbent],0),MATCH($A9,Data_Base_2[#Headers],0))),"-",INDEX(Data_Base_2[],MATCH($A$2,Data_Base_2[Incumbent],0),MATCH($A9,Data_Base_2[#Headers],0))),"")</f>
        <v>Oil Palm</v>
      </c>
      <c r="C9" s="270"/>
      <c r="D9" s="22" t="s">
        <v>461</v>
      </c>
      <c r="E9" s="8" t="s">
        <v>1667</v>
      </c>
      <c r="F9" s="8" t="s">
        <v>2270</v>
      </c>
      <c r="G9" s="8" t="s">
        <v>1451</v>
      </c>
      <c r="H9" s="8"/>
      <c r="I9" s="8"/>
      <c r="J9" s="19">
        <v>7</v>
      </c>
      <c r="K9" s="64"/>
      <c r="L9" s="97"/>
      <c r="M9" s="8" t="s">
        <v>1667</v>
      </c>
      <c r="N9" s="83">
        <v>39326</v>
      </c>
      <c r="O9" s="9"/>
      <c r="P9" s="97" t="s">
        <v>702</v>
      </c>
      <c r="Q9" s="23"/>
      <c r="R9"/>
      <c r="S9"/>
      <c r="T9"/>
      <c r="V9"/>
      <c r="W9"/>
    </row>
    <row r="10" spans="1:23" hidden="1" x14ac:dyDescent="0.25">
      <c r="A10" s="87" t="s">
        <v>989</v>
      </c>
      <c r="B10" s="270" t="str">
        <f>IFERROR(IF(ISBLANK(INDEX(Data_Base_2[],MATCH($A$2,Data_Base_2[Incumbent],0),MATCH($A10,Data_Base_2[#Headers],0))),"-",INDEX(Data_Base_2[],MATCH($A$2,Data_Base_2[Incumbent],0),MATCH($A10,Data_Base_2[#Headers],0))),"")</f>
        <v>A</v>
      </c>
      <c r="C10" s="270"/>
      <c r="D10" s="22" t="s">
        <v>467</v>
      </c>
      <c r="E10" s="8" t="s">
        <v>864</v>
      </c>
      <c r="F10" s="8" t="s">
        <v>2272</v>
      </c>
      <c r="G10" s="8" t="s">
        <v>25</v>
      </c>
      <c r="H10" s="8"/>
      <c r="I10" s="8"/>
      <c r="J10" s="19">
        <v>7</v>
      </c>
      <c r="K10" s="64"/>
      <c r="L10" s="97"/>
      <c r="M10" s="8" t="s">
        <v>901</v>
      </c>
      <c r="N10" s="83">
        <v>42005</v>
      </c>
      <c r="O10" s="9">
        <v>43221</v>
      </c>
      <c r="P10" s="97">
        <v>2</v>
      </c>
      <c r="Q10" s="23" t="s">
        <v>27</v>
      </c>
      <c r="R10"/>
      <c r="S10"/>
      <c r="T10"/>
      <c r="V10"/>
      <c r="W10"/>
    </row>
    <row r="11" spans="1:23" x14ac:dyDescent="0.25">
      <c r="A11" s="87" t="s">
        <v>103</v>
      </c>
      <c r="B11" s="272">
        <f>IFERROR(IF(ISBLANK(INDEX(Worksheet[],MATCH($A$2,Worksheet[Incumbent],0),MATCH($A11,Worksheet[#Headers],0))),0,INDEX(Worksheet[],MATCH($A$2,Worksheet[Incumbent],0),MATCH($A11,Worksheet[#Headers],0))),"")</f>
        <v>7</v>
      </c>
      <c r="C11" s="272"/>
      <c r="D11" s="23" t="s">
        <v>465</v>
      </c>
      <c r="E11" s="8" t="s">
        <v>881</v>
      </c>
      <c r="F11" s="8" t="s">
        <v>2280</v>
      </c>
      <c r="G11" s="8" t="s">
        <v>41</v>
      </c>
      <c r="H11" s="8" t="s">
        <v>818</v>
      </c>
      <c r="I11" s="8" t="s">
        <v>815</v>
      </c>
      <c r="J11" s="19">
        <v>7</v>
      </c>
      <c r="K11" s="64">
        <v>3.7666666666666662</v>
      </c>
      <c r="L11" s="97"/>
      <c r="M11" s="8" t="s">
        <v>5220</v>
      </c>
      <c r="N11" s="83">
        <v>42005</v>
      </c>
      <c r="O11" s="9">
        <v>42675</v>
      </c>
      <c r="P11" s="97">
        <v>2</v>
      </c>
      <c r="Q11" s="23" t="s">
        <v>27</v>
      </c>
      <c r="R11"/>
      <c r="S11"/>
      <c r="T11"/>
      <c r="V11"/>
      <c r="W11"/>
    </row>
    <row r="12" spans="1:23" x14ac:dyDescent="0.25">
      <c r="A12" s="88" t="s">
        <v>103</v>
      </c>
      <c r="B12" s="270">
        <f>IFERROR(IF(ISBLANK(INDEX(Data_Base_2[],MATCH($A$2,Data_Base_2[Incumbent],0),MATCH($A12,Data_Base_2[#Headers],0))),"-",INDEX(Data_Base_2[],MATCH($A$2,Data_Base_2[Incumbent],0),MATCH($A12,Data_Base_2[#Headers],0))),"")</f>
        <v>7</v>
      </c>
      <c r="C12" s="270"/>
      <c r="D12" s="22" t="s">
        <v>469</v>
      </c>
      <c r="E12" s="8" t="s">
        <v>2260</v>
      </c>
      <c r="F12" s="8" t="s">
        <v>2269</v>
      </c>
      <c r="G12" s="8" t="s">
        <v>46</v>
      </c>
      <c r="H12" s="8" t="s">
        <v>814</v>
      </c>
      <c r="I12" s="8" t="s">
        <v>815</v>
      </c>
      <c r="J12" s="19">
        <v>7</v>
      </c>
      <c r="K12" s="64">
        <v>3.9346666666666663</v>
      </c>
      <c r="L12" s="97"/>
      <c r="M12" s="8" t="s">
        <v>5093</v>
      </c>
      <c r="N12" s="83">
        <v>40909</v>
      </c>
      <c r="O12" s="9">
        <v>43647</v>
      </c>
      <c r="P12" s="97">
        <v>2</v>
      </c>
      <c r="Q12" s="23" t="s">
        <v>27</v>
      </c>
      <c r="R12"/>
      <c r="S12"/>
      <c r="T12"/>
      <c r="V12"/>
      <c r="W12"/>
    </row>
    <row r="13" spans="1:23" hidden="1" x14ac:dyDescent="0.25">
      <c r="A13" s="87" t="s">
        <v>984</v>
      </c>
      <c r="B13" s="273" t="str">
        <f>IFERROR(IF(ISBLANK(INDEX(Data_Base_2[],MATCH($A$2,Data_Base_2[Incumbent],0),MATCH($A13,Data_Base_2[#Headers],0))),"-",INDEX(Data_Base_2[],MATCH($A$2,Data_Base_2[Incumbent],0),MATCH($A13,Data_Base_2[#Headers],0))),"")</f>
        <v>-</v>
      </c>
      <c r="C13" s="273"/>
      <c r="D13" s="23" t="s">
        <v>1182</v>
      </c>
      <c r="E13" s="8" t="s">
        <v>968</v>
      </c>
      <c r="F13" s="8" t="s">
        <v>2270</v>
      </c>
      <c r="G13" s="8" t="s">
        <v>1893</v>
      </c>
      <c r="H13" s="8" t="s">
        <v>825</v>
      </c>
      <c r="I13" s="8" t="s">
        <v>815</v>
      </c>
      <c r="J13" s="19">
        <v>7</v>
      </c>
      <c r="K13" s="64">
        <v>3.7266666666666666</v>
      </c>
      <c r="L13" s="97"/>
      <c r="M13" s="8" t="s">
        <v>819</v>
      </c>
      <c r="N13" s="83">
        <v>42736</v>
      </c>
      <c r="O13" s="9">
        <v>44440</v>
      </c>
      <c r="P13" s="97">
        <v>1</v>
      </c>
      <c r="Q13" s="23" t="s">
        <v>6</v>
      </c>
      <c r="R13"/>
      <c r="S13"/>
      <c r="T13"/>
      <c r="V13"/>
      <c r="W13"/>
    </row>
    <row r="14" spans="1:23" x14ac:dyDescent="0.25">
      <c r="A14" s="87" t="s">
        <v>3025</v>
      </c>
      <c r="B14" s="274" t="str">
        <f>IFERROR(IF(ISBLANK(INDEX(Data_Base_2[],MATCH($A$2,Data_Base_2[Incumbent],0),MATCH($A14,Data_Base_2[#Headers],0))),"-",INDEX(Data_Base_2[],MATCH($A$2,Data_Base_2[Incumbent],0),MATCH($A14,Data_Base_2[#Headers],0))),"")</f>
        <v>Acting AMA Muba</v>
      </c>
      <c r="C14" s="274"/>
      <c r="D14" s="22" t="s">
        <v>1001</v>
      </c>
      <c r="E14" s="8" t="s">
        <v>919</v>
      </c>
      <c r="F14" s="8" t="s">
        <v>2272</v>
      </c>
      <c r="G14" s="8" t="s">
        <v>52</v>
      </c>
      <c r="H14" s="8" t="s">
        <v>818</v>
      </c>
      <c r="I14" s="8" t="s">
        <v>815</v>
      </c>
      <c r="J14" s="19">
        <v>7</v>
      </c>
      <c r="K14" s="64">
        <v>3.4533333333333331</v>
      </c>
      <c r="L14" s="97"/>
      <c r="M14" s="8" t="s">
        <v>5111</v>
      </c>
      <c r="N14" s="83">
        <v>40909</v>
      </c>
      <c r="O14" s="9">
        <v>42401</v>
      </c>
      <c r="P14" s="97">
        <v>2</v>
      </c>
      <c r="Q14" s="23" t="s">
        <v>27</v>
      </c>
      <c r="R14"/>
      <c r="S14"/>
      <c r="T14"/>
      <c r="V14"/>
      <c r="W14"/>
    </row>
    <row r="15" spans="1:23" s="6" customFormat="1" x14ac:dyDescent="0.25">
      <c r="A15" s="87" t="s">
        <v>2287</v>
      </c>
      <c r="B15" s="271">
        <f>IFERROR(IF(ISBLANK(INDEX(Data_Base_2[],MATCH($A$2,Data_Base_2[Incumbent],0),MATCH($A15,Data_Base_2[#Headers],0))),"-",INDEX(Data_Base_2[],MATCH($A$2,Data_Base_2[Incumbent],0),MATCH($A15,Data_Base_2[#Headers],0))),"")</f>
        <v>42736</v>
      </c>
      <c r="C15" s="271"/>
      <c r="D15" s="22" t="s">
        <v>448</v>
      </c>
      <c r="E15" s="8" t="s">
        <v>929</v>
      </c>
      <c r="F15" s="8" t="s">
        <v>2272</v>
      </c>
      <c r="G15" s="8" t="s">
        <v>58</v>
      </c>
      <c r="H15" s="8" t="s">
        <v>818</v>
      </c>
      <c r="I15" s="8" t="s">
        <v>815</v>
      </c>
      <c r="J15" s="19">
        <v>7</v>
      </c>
      <c r="K15" s="64">
        <v>3.6</v>
      </c>
      <c r="L15" s="97"/>
      <c r="M15" s="8" t="s">
        <v>5120</v>
      </c>
      <c r="N15" s="83">
        <v>42736</v>
      </c>
      <c r="O15" s="9">
        <v>40634</v>
      </c>
      <c r="P15" s="97">
        <v>2</v>
      </c>
      <c r="Q15" s="23" t="s">
        <v>27</v>
      </c>
    </row>
    <row r="16" spans="1:23" hidden="1" x14ac:dyDescent="0.25">
      <c r="A16" s="88" t="s">
        <v>102</v>
      </c>
      <c r="B16" s="271">
        <f>IFERROR(IF(ISBLANK(INDEX(Data_Base_2[],MATCH($A$2,Data_Base_2[Incumbent],0),MATCH($A16,Data_Base_2[#Headers],0))),"-",INDEX(Data_Base_2[],MATCH($A$2,Data_Base_2[Incumbent],0),MATCH($A16,Data_Base_2[#Headers],0))),"")</f>
        <v>40634</v>
      </c>
      <c r="C16" s="271"/>
      <c r="D16" s="22" t="s">
        <v>1171</v>
      </c>
      <c r="E16" s="8" t="s">
        <v>1867</v>
      </c>
      <c r="F16" s="8" t="s">
        <v>2270</v>
      </c>
      <c r="G16" s="8" t="s">
        <v>1671</v>
      </c>
      <c r="H16" s="8"/>
      <c r="I16" s="8"/>
      <c r="J16" s="19">
        <v>7</v>
      </c>
      <c r="K16" s="64"/>
      <c r="L16" s="97"/>
      <c r="M16" s="8" t="s">
        <v>5140</v>
      </c>
      <c r="N16" s="83">
        <v>42736</v>
      </c>
      <c r="O16" s="9">
        <v>41395</v>
      </c>
      <c r="P16" s="97" t="s">
        <v>702</v>
      </c>
      <c r="Q16" s="23"/>
      <c r="R16"/>
      <c r="S16"/>
      <c r="T16"/>
      <c r="V16"/>
      <c r="W16"/>
    </row>
    <row r="17" spans="1:23" hidden="1" x14ac:dyDescent="0.25">
      <c r="D17" s="22" t="s">
        <v>463</v>
      </c>
      <c r="E17" s="8" t="s">
        <v>1892</v>
      </c>
      <c r="F17" s="8" t="s">
        <v>2270</v>
      </c>
      <c r="G17" s="8" t="s">
        <v>1448</v>
      </c>
      <c r="H17" s="8"/>
      <c r="I17" s="8"/>
      <c r="J17" s="19">
        <v>7</v>
      </c>
      <c r="K17" s="64"/>
      <c r="L17" s="97"/>
      <c r="M17" s="8" t="s">
        <v>5154</v>
      </c>
      <c r="N17" s="83">
        <v>40909</v>
      </c>
      <c r="O17" s="9">
        <v>35198</v>
      </c>
      <c r="P17" s="97" t="s">
        <v>702</v>
      </c>
      <c r="Q17" s="23"/>
      <c r="R17"/>
      <c r="S17"/>
      <c r="T17"/>
      <c r="V17"/>
      <c r="W17"/>
    </row>
    <row r="18" spans="1:23" hidden="1" x14ac:dyDescent="0.25">
      <c r="A18" s="87" t="s">
        <v>1</v>
      </c>
      <c r="B18" s="93">
        <f>MATCH(A18,Worksheet[#Headers],0)</f>
        <v>14</v>
      </c>
      <c r="D18" s="22" t="s">
        <v>1194</v>
      </c>
      <c r="E18" s="8" t="s">
        <v>1921</v>
      </c>
      <c r="F18" s="8" t="s">
        <v>2271</v>
      </c>
      <c r="G18" s="8" t="s">
        <v>1459</v>
      </c>
      <c r="H18" s="8"/>
      <c r="I18" s="8"/>
      <c r="J18" s="19">
        <v>7</v>
      </c>
      <c r="K18" s="64"/>
      <c r="L18" s="97"/>
      <c r="M18" s="8" t="s">
        <v>5164</v>
      </c>
      <c r="N18" s="83">
        <v>41640</v>
      </c>
      <c r="O18" s="9">
        <v>38822</v>
      </c>
      <c r="P18" s="97" t="s">
        <v>702</v>
      </c>
      <c r="Q18" s="23" t="s">
        <v>6</v>
      </c>
      <c r="R18"/>
      <c r="S18"/>
      <c r="T18"/>
      <c r="V18"/>
      <c r="W18"/>
    </row>
    <row r="19" spans="1:23" hidden="1" x14ac:dyDescent="0.25">
      <c r="A19" s="87" t="s">
        <v>983</v>
      </c>
      <c r="B19" s="93">
        <f>MATCH(A19,Worksheet[#Headers],0)</f>
        <v>4</v>
      </c>
      <c r="D19" s="22" t="s">
        <v>472</v>
      </c>
      <c r="E19" s="8" t="s">
        <v>2122</v>
      </c>
      <c r="F19" s="8" t="s">
        <v>2269</v>
      </c>
      <c r="G19" s="8" t="s">
        <v>1616</v>
      </c>
      <c r="H19" s="8"/>
      <c r="I19" s="8"/>
      <c r="J19" s="19">
        <v>7</v>
      </c>
      <c r="K19" s="64"/>
      <c r="L19" s="97"/>
      <c r="M19" s="8" t="s">
        <v>5180</v>
      </c>
      <c r="N19" s="83">
        <v>42005</v>
      </c>
      <c r="O19" s="9">
        <v>38139</v>
      </c>
      <c r="P19" s="97" t="s">
        <v>702</v>
      </c>
      <c r="Q19" s="23"/>
      <c r="R19"/>
      <c r="S19"/>
      <c r="T19"/>
      <c r="V19"/>
      <c r="W19"/>
    </row>
    <row r="20" spans="1:23" hidden="1" x14ac:dyDescent="0.25">
      <c r="A20" s="87" t="s">
        <v>3021</v>
      </c>
      <c r="B20" s="93">
        <f>MATCH(A20,Worksheet[#Headers],0)</f>
        <v>13</v>
      </c>
      <c r="D20" s="23" t="s">
        <v>454</v>
      </c>
      <c r="E20" s="8" t="s">
        <v>2165</v>
      </c>
      <c r="F20" s="8" t="s">
        <v>2275</v>
      </c>
      <c r="G20" s="8" t="s">
        <v>1431</v>
      </c>
      <c r="H20" s="8"/>
      <c r="I20" s="8"/>
      <c r="J20" s="19">
        <v>7</v>
      </c>
      <c r="K20" s="64"/>
      <c r="L20" s="97"/>
      <c r="M20" s="8" t="s">
        <v>5187</v>
      </c>
      <c r="N20" s="83">
        <v>40909</v>
      </c>
      <c r="O20" s="9">
        <v>41030</v>
      </c>
      <c r="P20" s="97" t="s">
        <v>702</v>
      </c>
      <c r="Q20" s="23"/>
      <c r="R20"/>
      <c r="S20"/>
      <c r="T20"/>
      <c r="V20"/>
      <c r="W20"/>
    </row>
    <row r="21" spans="1:23" hidden="1" x14ac:dyDescent="0.25">
      <c r="A21" s="87" t="s">
        <v>989</v>
      </c>
      <c r="B21" s="93">
        <f>MATCH(A21,Worksheet[#Headers],0)</f>
        <v>5</v>
      </c>
      <c r="D21" s="22" t="s">
        <v>452</v>
      </c>
      <c r="E21" s="8" t="s">
        <v>2181</v>
      </c>
      <c r="F21" s="8" t="s">
        <v>2275</v>
      </c>
      <c r="G21" s="8" t="s">
        <v>1436</v>
      </c>
      <c r="H21" s="8"/>
      <c r="I21" s="8"/>
      <c r="J21" s="19">
        <v>7</v>
      </c>
      <c r="K21" s="64"/>
      <c r="L21" s="97"/>
      <c r="M21" s="8" t="s">
        <v>5194</v>
      </c>
      <c r="N21" s="83">
        <v>41640</v>
      </c>
      <c r="O21" s="9">
        <v>41030</v>
      </c>
      <c r="P21" s="97" t="s">
        <v>702</v>
      </c>
      <c r="Q21" s="23"/>
      <c r="R21"/>
      <c r="S21"/>
      <c r="T21"/>
      <c r="V21"/>
      <c r="W21"/>
    </row>
    <row r="22" spans="1:23" hidden="1" x14ac:dyDescent="0.25">
      <c r="A22" s="87" t="s">
        <v>103</v>
      </c>
      <c r="B22" s="93">
        <f>MATCH(A22,Worksheet[#Headers],0)</f>
        <v>7</v>
      </c>
      <c r="D22" s="22" t="s">
        <v>453</v>
      </c>
      <c r="E22" s="8" t="s">
        <v>2185</v>
      </c>
      <c r="F22" s="8" t="s">
        <v>2275</v>
      </c>
      <c r="G22" s="8" t="s">
        <v>1671</v>
      </c>
      <c r="H22" s="8"/>
      <c r="I22" s="8"/>
      <c r="J22" s="19">
        <v>7</v>
      </c>
      <c r="K22" s="64"/>
      <c r="L22" s="97"/>
      <c r="M22" s="8" t="s">
        <v>2185</v>
      </c>
      <c r="N22" s="83">
        <v>40544</v>
      </c>
      <c r="O22" s="9">
        <v>40360</v>
      </c>
      <c r="P22" s="97" t="s">
        <v>702</v>
      </c>
      <c r="Q22" s="23"/>
      <c r="R22"/>
      <c r="S22"/>
      <c r="T22"/>
      <c r="V22"/>
      <c r="W22"/>
    </row>
    <row r="23" spans="1:23" hidden="1" x14ac:dyDescent="0.25">
      <c r="A23" s="87" t="s">
        <v>102</v>
      </c>
      <c r="B23" s="93">
        <f>MATCH(A23,Worksheet[#Headers],0)</f>
        <v>12</v>
      </c>
      <c r="D23" s="22" t="s">
        <v>462</v>
      </c>
      <c r="E23" s="8" t="s">
        <v>2205</v>
      </c>
      <c r="F23" s="8" t="s">
        <v>2275</v>
      </c>
      <c r="G23" s="8" t="s">
        <v>1464</v>
      </c>
      <c r="H23" s="8"/>
      <c r="I23" s="8"/>
      <c r="J23" s="19">
        <v>7</v>
      </c>
      <c r="K23" s="64"/>
      <c r="L23" s="97"/>
      <c r="M23" s="8" t="s">
        <v>5201</v>
      </c>
      <c r="N23" s="83">
        <v>39326</v>
      </c>
      <c r="O23" s="9">
        <v>44105</v>
      </c>
      <c r="P23" s="97" t="s">
        <v>702</v>
      </c>
      <c r="Q23" s="23"/>
      <c r="R23"/>
      <c r="S23"/>
      <c r="T23"/>
      <c r="V23"/>
      <c r="W23"/>
    </row>
    <row r="24" spans="1:23" ht="17.25" hidden="1" x14ac:dyDescent="0.25">
      <c r="A24" s="88"/>
      <c r="B24" s="94" t="s">
        <v>5225</v>
      </c>
      <c r="D24" s="22" t="s">
        <v>450</v>
      </c>
      <c r="E24" s="8" t="s">
        <v>2217</v>
      </c>
      <c r="F24" s="8" t="s">
        <v>2275</v>
      </c>
      <c r="G24" s="8" t="s">
        <v>1497</v>
      </c>
      <c r="H24" s="8"/>
      <c r="I24" s="8"/>
      <c r="J24" s="19">
        <v>7</v>
      </c>
      <c r="K24" s="64"/>
      <c r="L24" s="97"/>
      <c r="M24" s="8" t="s">
        <v>5206</v>
      </c>
      <c r="N24" s="83">
        <v>42005</v>
      </c>
      <c r="O24" s="9">
        <v>39814</v>
      </c>
      <c r="P24" s="97" t="s">
        <v>702</v>
      </c>
      <c r="Q24" s="23"/>
      <c r="R24"/>
      <c r="S24"/>
      <c r="T24"/>
      <c r="V24"/>
      <c r="W24"/>
    </row>
    <row r="25" spans="1:23" ht="17.25" hidden="1" x14ac:dyDescent="0.25">
      <c r="B25" s="91"/>
      <c r="D25" s="23" t="s">
        <v>190</v>
      </c>
      <c r="E25" s="8" t="s">
        <v>876</v>
      </c>
      <c r="F25" s="8" t="s">
        <v>2272</v>
      </c>
      <c r="G25" s="8" t="s">
        <v>34</v>
      </c>
      <c r="H25" s="8" t="s">
        <v>825</v>
      </c>
      <c r="I25" s="8" t="s">
        <v>842</v>
      </c>
      <c r="J25" s="19">
        <v>6</v>
      </c>
      <c r="K25" s="64">
        <v>3.6266666666666665</v>
      </c>
      <c r="L25" s="97">
        <v>1</v>
      </c>
      <c r="M25" s="8" t="s">
        <v>5056</v>
      </c>
      <c r="N25" s="83">
        <v>42005</v>
      </c>
      <c r="O25" s="9">
        <v>43647</v>
      </c>
      <c r="P25" s="97">
        <v>2</v>
      </c>
      <c r="Q25" s="23" t="s">
        <v>27</v>
      </c>
      <c r="R25"/>
      <c r="S25"/>
      <c r="T25"/>
      <c r="V25"/>
      <c r="W25"/>
    </row>
    <row r="26" spans="1:23" x14ac:dyDescent="0.25">
      <c r="D26" s="23" t="s">
        <v>468</v>
      </c>
      <c r="E26" s="8" t="s">
        <v>947</v>
      </c>
      <c r="F26" s="8" t="s">
        <v>2269</v>
      </c>
      <c r="G26" s="8" t="s">
        <v>67</v>
      </c>
      <c r="H26" s="8" t="s">
        <v>814</v>
      </c>
      <c r="I26" s="8" t="s">
        <v>815</v>
      </c>
      <c r="J26" s="19">
        <v>6</v>
      </c>
      <c r="K26" s="64">
        <v>4.2133333333333329</v>
      </c>
      <c r="L26" s="97">
        <v>1</v>
      </c>
      <c r="M26" s="8" t="s">
        <v>1992</v>
      </c>
      <c r="N26" s="83">
        <v>40544</v>
      </c>
      <c r="O26" s="9">
        <v>43405</v>
      </c>
      <c r="P26" s="97">
        <v>3</v>
      </c>
      <c r="Q26" s="23" t="s">
        <v>27</v>
      </c>
      <c r="R26"/>
      <c r="S26"/>
      <c r="T26"/>
      <c r="V26"/>
      <c r="W26"/>
    </row>
    <row r="27" spans="1:23" x14ac:dyDescent="0.25">
      <c r="B27" s="70"/>
      <c r="D27" s="22" t="s">
        <v>317</v>
      </c>
      <c r="E27" s="8" t="s">
        <v>915</v>
      </c>
      <c r="F27" s="8" t="s">
        <v>2269</v>
      </c>
      <c r="G27" s="8" t="s">
        <v>46</v>
      </c>
      <c r="H27" s="8" t="s">
        <v>818</v>
      </c>
      <c r="I27" s="8" t="s">
        <v>914</v>
      </c>
      <c r="J27" s="19">
        <v>6</v>
      </c>
      <c r="K27" s="64">
        <v>4.7299999999999995</v>
      </c>
      <c r="L27" s="97">
        <v>1</v>
      </c>
      <c r="M27" s="8" t="s">
        <v>961</v>
      </c>
      <c r="N27" s="83">
        <v>42005</v>
      </c>
      <c r="O27" s="9">
        <v>43115</v>
      </c>
      <c r="P27" s="97">
        <v>3</v>
      </c>
      <c r="Q27" s="23" t="s">
        <v>27</v>
      </c>
      <c r="R27"/>
      <c r="S27"/>
      <c r="T27"/>
      <c r="V27"/>
      <c r="W27"/>
    </row>
    <row r="28" spans="1:23" hidden="1" x14ac:dyDescent="0.25">
      <c r="B28" s="71"/>
      <c r="D28" s="22" t="s">
        <v>470</v>
      </c>
      <c r="E28" s="8" t="s">
        <v>5250</v>
      </c>
      <c r="F28" s="8" t="s">
        <v>2280</v>
      </c>
      <c r="G28" s="8" t="s">
        <v>16</v>
      </c>
      <c r="H28" s="8" t="s">
        <v>818</v>
      </c>
      <c r="I28" s="8" t="s">
        <v>815</v>
      </c>
      <c r="J28" s="19">
        <v>6</v>
      </c>
      <c r="K28" s="64">
        <v>3.59</v>
      </c>
      <c r="L28" s="97">
        <v>2</v>
      </c>
      <c r="M28" s="8" t="s">
        <v>856</v>
      </c>
      <c r="N28" s="83">
        <v>41275</v>
      </c>
      <c r="O28" s="9">
        <v>43661</v>
      </c>
      <c r="P28" s="97">
        <v>2</v>
      </c>
      <c r="Q28" s="23" t="s">
        <v>6</v>
      </c>
      <c r="R28"/>
      <c r="S28"/>
      <c r="T28"/>
      <c r="V28"/>
      <c r="W28"/>
    </row>
    <row r="29" spans="1:23" x14ac:dyDescent="0.25">
      <c r="D29" s="22" t="s">
        <v>216</v>
      </c>
      <c r="E29" s="8" t="s">
        <v>912</v>
      </c>
      <c r="F29" s="8" t="s">
        <v>2269</v>
      </c>
      <c r="G29" s="8" t="s">
        <v>46</v>
      </c>
      <c r="H29" s="8" t="s">
        <v>818</v>
      </c>
      <c r="I29" s="8" t="s">
        <v>815</v>
      </c>
      <c r="J29" s="19">
        <v>6</v>
      </c>
      <c r="K29" s="64">
        <v>3.64</v>
      </c>
      <c r="L29" s="97">
        <v>2</v>
      </c>
      <c r="M29" s="8" t="s">
        <v>1965</v>
      </c>
      <c r="N29" s="83">
        <v>42186</v>
      </c>
      <c r="O29" s="9">
        <v>43115</v>
      </c>
      <c r="P29" s="97">
        <v>3</v>
      </c>
      <c r="Q29" s="23" t="s">
        <v>27</v>
      </c>
      <c r="R29"/>
      <c r="S29"/>
      <c r="T29"/>
      <c r="V29"/>
      <c r="W29"/>
    </row>
    <row r="30" spans="1:23" x14ac:dyDescent="0.25">
      <c r="D30" s="22" t="s">
        <v>458</v>
      </c>
      <c r="E30" s="8" t="s">
        <v>950</v>
      </c>
      <c r="F30" s="8" t="s">
        <v>2269</v>
      </c>
      <c r="G30" s="8" t="s">
        <v>67</v>
      </c>
      <c r="H30" s="8" t="s">
        <v>814</v>
      </c>
      <c r="I30" s="8" t="s">
        <v>815</v>
      </c>
      <c r="J30" s="19">
        <v>6</v>
      </c>
      <c r="K30" s="64">
        <v>3.1300000000000003</v>
      </c>
      <c r="L30" s="97">
        <v>3</v>
      </c>
      <c r="M30" s="8" t="s">
        <v>958</v>
      </c>
      <c r="N30" s="83">
        <v>41091</v>
      </c>
      <c r="O30" s="9">
        <v>44211</v>
      </c>
      <c r="P30" s="97">
        <v>3</v>
      </c>
      <c r="Q30" s="23" t="s">
        <v>27</v>
      </c>
      <c r="R30"/>
      <c r="S30"/>
      <c r="T30"/>
      <c r="V30"/>
      <c r="W30"/>
    </row>
    <row r="31" spans="1:23" hidden="1" x14ac:dyDescent="0.25">
      <c r="B31" s="14"/>
      <c r="D31" s="22" t="s">
        <v>471</v>
      </c>
      <c r="E31" s="8" t="s">
        <v>5246</v>
      </c>
      <c r="F31" s="8" t="s">
        <v>2269</v>
      </c>
      <c r="G31" s="8" t="s">
        <v>2</v>
      </c>
      <c r="H31" s="8" t="s">
        <v>814</v>
      </c>
      <c r="I31" s="8" t="s">
        <v>815</v>
      </c>
      <c r="J31" s="19">
        <v>6</v>
      </c>
      <c r="K31" s="64">
        <v>3.2966666666666669</v>
      </c>
      <c r="L31" s="97">
        <v>3</v>
      </c>
      <c r="M31" s="8" t="s">
        <v>817</v>
      </c>
      <c r="N31" s="83">
        <v>39326</v>
      </c>
      <c r="O31" s="9">
        <v>44452</v>
      </c>
      <c r="P31" s="97">
        <v>2</v>
      </c>
      <c r="Q31" s="23" t="s">
        <v>6</v>
      </c>
      <c r="R31"/>
      <c r="S31"/>
      <c r="T31"/>
      <c r="V31"/>
      <c r="W31"/>
    </row>
    <row r="32" spans="1:23" x14ac:dyDescent="0.25">
      <c r="A32" s="16"/>
      <c r="D32" s="22" t="s">
        <v>198</v>
      </c>
      <c r="E32" s="8" t="s">
        <v>932</v>
      </c>
      <c r="F32" s="8" t="s">
        <v>2272</v>
      </c>
      <c r="G32" s="8" t="s">
        <v>58</v>
      </c>
      <c r="H32" s="8" t="s">
        <v>818</v>
      </c>
      <c r="I32" s="8" t="s">
        <v>815</v>
      </c>
      <c r="J32" s="19">
        <v>6</v>
      </c>
      <c r="K32" s="64">
        <v>3.3666666666666671</v>
      </c>
      <c r="L32" s="97">
        <v>5</v>
      </c>
      <c r="M32" s="8" t="s">
        <v>874</v>
      </c>
      <c r="N32" s="83">
        <v>41821</v>
      </c>
      <c r="O32" s="9">
        <v>42475</v>
      </c>
      <c r="P32" s="97">
        <v>3</v>
      </c>
      <c r="Q32" s="23" t="s">
        <v>27</v>
      </c>
      <c r="R32"/>
      <c r="S32"/>
      <c r="T32"/>
      <c r="V32"/>
      <c r="W32"/>
    </row>
    <row r="33" spans="1:23" hidden="1" x14ac:dyDescent="0.25">
      <c r="A33" s="16"/>
      <c r="D33" s="22" t="s">
        <v>459</v>
      </c>
      <c r="E33" s="8" t="s">
        <v>965</v>
      </c>
      <c r="F33" s="8" t="s">
        <v>2272</v>
      </c>
      <c r="G33" s="8" t="s">
        <v>73</v>
      </c>
      <c r="H33" s="8" t="s">
        <v>825</v>
      </c>
      <c r="I33" s="8" t="s">
        <v>815</v>
      </c>
      <c r="J33" s="19">
        <v>6</v>
      </c>
      <c r="K33" s="64">
        <v>3.2433333333333336</v>
      </c>
      <c r="L33" s="97">
        <v>9</v>
      </c>
      <c r="M33" s="8" t="s">
        <v>865</v>
      </c>
      <c r="N33" s="83">
        <v>41275</v>
      </c>
      <c r="O33" s="9">
        <v>44228</v>
      </c>
      <c r="P33" s="97" t="s">
        <v>702</v>
      </c>
      <c r="Q33" s="23" t="s">
        <v>27</v>
      </c>
      <c r="R33"/>
      <c r="S33"/>
      <c r="T33"/>
      <c r="V33"/>
      <c r="W33"/>
    </row>
    <row r="34" spans="1:23" hidden="1" x14ac:dyDescent="0.25">
      <c r="A34" s="14"/>
      <c r="D34" s="22" t="s">
        <v>1219</v>
      </c>
      <c r="E34" s="8" t="s">
        <v>1762</v>
      </c>
      <c r="F34" s="8" t="s">
        <v>2275</v>
      </c>
      <c r="G34" s="8" t="s">
        <v>1440</v>
      </c>
      <c r="H34" s="8"/>
      <c r="I34" s="8"/>
      <c r="J34" s="19">
        <v>6</v>
      </c>
      <c r="K34" s="64"/>
      <c r="L34" s="97"/>
      <c r="M34" s="8"/>
      <c r="N34" s="83"/>
      <c r="O34" s="9"/>
      <c r="P34" s="97" t="s">
        <v>702</v>
      </c>
      <c r="Q34" s="23"/>
      <c r="R34"/>
      <c r="S34"/>
      <c r="T34"/>
      <c r="V34"/>
      <c r="W34"/>
    </row>
    <row r="35" spans="1:23" hidden="1" x14ac:dyDescent="0.25">
      <c r="A35" s="14"/>
      <c r="D35" s="22" t="s">
        <v>233</v>
      </c>
      <c r="E35" s="8" t="s">
        <v>864</v>
      </c>
      <c r="F35" s="8" t="s">
        <v>2272</v>
      </c>
      <c r="G35" s="8" t="s">
        <v>25</v>
      </c>
      <c r="H35" s="8" t="s">
        <v>814</v>
      </c>
      <c r="I35" s="8" t="s">
        <v>815</v>
      </c>
      <c r="J35" s="19">
        <v>6</v>
      </c>
      <c r="K35" s="64">
        <v>3.4933333333333327</v>
      </c>
      <c r="L35" s="97"/>
      <c r="M35" s="8" t="s">
        <v>860</v>
      </c>
      <c r="N35" s="83">
        <v>42736</v>
      </c>
      <c r="O35" s="9">
        <v>44501</v>
      </c>
      <c r="P35" s="97">
        <v>2</v>
      </c>
      <c r="Q35" s="23" t="s">
        <v>27</v>
      </c>
      <c r="R35"/>
      <c r="S35"/>
      <c r="T35"/>
      <c r="V35"/>
      <c r="W35"/>
    </row>
    <row r="36" spans="1:23" hidden="1" x14ac:dyDescent="0.25">
      <c r="A36" s="14"/>
      <c r="D36" s="22" t="s">
        <v>1328</v>
      </c>
      <c r="E36" s="8" t="s">
        <v>1818</v>
      </c>
      <c r="F36" s="8" t="s">
        <v>2269</v>
      </c>
      <c r="G36" s="8" t="s">
        <v>1616</v>
      </c>
      <c r="H36" s="8"/>
      <c r="I36" s="8"/>
      <c r="J36" s="19">
        <v>6</v>
      </c>
      <c r="K36" s="64"/>
      <c r="L36" s="97"/>
      <c r="M36" s="8" t="s">
        <v>5028</v>
      </c>
      <c r="N36" s="83">
        <v>42370</v>
      </c>
      <c r="O36" s="9"/>
      <c r="P36" s="97" t="s">
        <v>702</v>
      </c>
      <c r="Q36" s="23"/>
      <c r="R36"/>
      <c r="S36"/>
      <c r="T36"/>
      <c r="V36"/>
      <c r="W36"/>
    </row>
    <row r="37" spans="1:23" hidden="1" x14ac:dyDescent="0.25">
      <c r="A37" s="14"/>
      <c r="D37" s="22" t="s">
        <v>446</v>
      </c>
      <c r="E37" s="8" t="s">
        <v>897</v>
      </c>
      <c r="F37" s="8" t="s">
        <v>2272</v>
      </c>
      <c r="G37" s="8" t="s">
        <v>896</v>
      </c>
      <c r="H37" s="8" t="s">
        <v>825</v>
      </c>
      <c r="I37" s="8" t="s">
        <v>815</v>
      </c>
      <c r="J37" s="19">
        <v>6</v>
      </c>
      <c r="K37" s="64">
        <v>3.65</v>
      </c>
      <c r="L37" s="97"/>
      <c r="M37" s="8" t="s">
        <v>898</v>
      </c>
      <c r="N37" s="83">
        <v>41091</v>
      </c>
      <c r="O37" s="9">
        <v>43221</v>
      </c>
      <c r="P37" s="97">
        <v>2</v>
      </c>
      <c r="Q37" s="23" t="s">
        <v>27</v>
      </c>
      <c r="R37"/>
      <c r="S37"/>
      <c r="T37"/>
      <c r="V37"/>
      <c r="W37"/>
    </row>
    <row r="38" spans="1:23" hidden="1" x14ac:dyDescent="0.25">
      <c r="A38" s="14"/>
      <c r="B38" s="14"/>
      <c r="D38" s="22" t="s">
        <v>331</v>
      </c>
      <c r="E38" s="8" t="s">
        <v>953</v>
      </c>
      <c r="F38" s="8" t="s">
        <v>2269</v>
      </c>
      <c r="G38" s="8" t="s">
        <v>67</v>
      </c>
      <c r="H38" s="8" t="s">
        <v>825</v>
      </c>
      <c r="I38" s="8" t="s">
        <v>815</v>
      </c>
      <c r="J38" s="19">
        <v>6</v>
      </c>
      <c r="K38" s="64">
        <v>4.333333333333333</v>
      </c>
      <c r="L38" s="97"/>
      <c r="M38" s="8" t="s">
        <v>5220</v>
      </c>
      <c r="N38" s="83">
        <v>42370</v>
      </c>
      <c r="O38" s="9">
        <v>43647</v>
      </c>
      <c r="P38" s="97">
        <v>2</v>
      </c>
      <c r="Q38" s="23" t="s">
        <v>27</v>
      </c>
      <c r="R38"/>
      <c r="S38"/>
      <c r="T38"/>
      <c r="V38"/>
      <c r="W38"/>
    </row>
    <row r="39" spans="1:23" x14ac:dyDescent="0.25">
      <c r="A39" s="14"/>
      <c r="B39" s="14"/>
      <c r="D39" s="22" t="s">
        <v>466</v>
      </c>
      <c r="E39" s="8" t="s">
        <v>5286</v>
      </c>
      <c r="F39" s="8" t="s">
        <v>2272</v>
      </c>
      <c r="G39" s="8" t="s">
        <v>61</v>
      </c>
      <c r="H39" s="8" t="s">
        <v>818</v>
      </c>
      <c r="I39" s="8" t="s">
        <v>815</v>
      </c>
      <c r="J39" s="19">
        <v>6</v>
      </c>
      <c r="K39" s="64">
        <v>2.8033333333333332</v>
      </c>
      <c r="L39" s="97"/>
      <c r="M39" s="8" t="s">
        <v>5123</v>
      </c>
      <c r="N39" s="83">
        <v>41091</v>
      </c>
      <c r="O39" s="9">
        <v>43832</v>
      </c>
      <c r="P39" s="97">
        <v>2</v>
      </c>
      <c r="Q39" s="23" t="s">
        <v>27</v>
      </c>
      <c r="R39"/>
      <c r="S39"/>
      <c r="T39"/>
      <c r="V39"/>
      <c r="W39"/>
    </row>
    <row r="40" spans="1:23" hidden="1" x14ac:dyDescent="0.25">
      <c r="A40" s="14"/>
      <c r="D40" s="22" t="s">
        <v>1169</v>
      </c>
      <c r="E40" s="8" t="s">
        <v>1861</v>
      </c>
      <c r="F40" s="8" t="s">
        <v>2270</v>
      </c>
      <c r="G40" s="8" t="s">
        <v>1451</v>
      </c>
      <c r="H40" s="8"/>
      <c r="I40" s="8"/>
      <c r="J40" s="19">
        <v>6</v>
      </c>
      <c r="K40" s="64"/>
      <c r="L40" s="97"/>
      <c r="M40" s="8" t="s">
        <v>5136</v>
      </c>
      <c r="N40" s="83">
        <v>39326</v>
      </c>
      <c r="O40" s="9">
        <v>39519</v>
      </c>
      <c r="P40" s="97" t="s">
        <v>702</v>
      </c>
      <c r="Q40" s="23"/>
      <c r="R40"/>
      <c r="S40"/>
      <c r="T40"/>
      <c r="V40"/>
      <c r="W40"/>
    </row>
    <row r="41" spans="1:23" hidden="1" x14ac:dyDescent="0.25">
      <c r="A41" s="14"/>
      <c r="B41" s="14"/>
      <c r="D41" s="22" t="s">
        <v>285</v>
      </c>
      <c r="E41" s="8" t="s">
        <v>1863</v>
      </c>
      <c r="F41" s="8" t="s">
        <v>2270</v>
      </c>
      <c r="G41" s="8" t="s">
        <v>1451</v>
      </c>
      <c r="H41" s="8"/>
      <c r="I41" s="8"/>
      <c r="J41" s="19">
        <v>6</v>
      </c>
      <c r="K41" s="64"/>
      <c r="L41" s="97"/>
      <c r="M41" s="8" t="s">
        <v>5138</v>
      </c>
      <c r="N41" s="83">
        <v>42736</v>
      </c>
      <c r="O41" s="9">
        <v>41806</v>
      </c>
      <c r="P41" s="97" t="s">
        <v>702</v>
      </c>
      <c r="Q41" s="23"/>
      <c r="R41"/>
      <c r="S41"/>
      <c r="T41"/>
      <c r="V41"/>
      <c r="W41"/>
    </row>
    <row r="42" spans="1:23" hidden="1" x14ac:dyDescent="0.25">
      <c r="A42" s="14"/>
      <c r="B42" s="14"/>
      <c r="D42" s="22" t="s">
        <v>460</v>
      </c>
      <c r="E42" s="8" t="s">
        <v>1865</v>
      </c>
      <c r="F42" s="8" t="s">
        <v>2270</v>
      </c>
      <c r="G42" s="8" t="s">
        <v>1436</v>
      </c>
      <c r="H42" s="8"/>
      <c r="I42" s="8"/>
      <c r="J42" s="19">
        <v>6</v>
      </c>
      <c r="K42" s="64"/>
      <c r="L42" s="97"/>
      <c r="M42" s="8" t="s">
        <v>5139</v>
      </c>
      <c r="N42" s="83">
        <v>39326</v>
      </c>
      <c r="O42" s="9">
        <v>38454</v>
      </c>
      <c r="P42" s="97" t="s">
        <v>702</v>
      </c>
      <c r="Q42" s="23"/>
      <c r="R42"/>
      <c r="S42"/>
      <c r="T42"/>
      <c r="V42"/>
      <c r="W42"/>
    </row>
    <row r="43" spans="1:23" hidden="1" x14ac:dyDescent="0.25">
      <c r="A43" s="14"/>
      <c r="B43" s="14"/>
      <c r="D43" s="22" t="s">
        <v>256</v>
      </c>
      <c r="E43" s="8" t="s">
        <v>1878</v>
      </c>
      <c r="F43" s="8" t="s">
        <v>2270</v>
      </c>
      <c r="G43" s="8" t="s">
        <v>1695</v>
      </c>
      <c r="H43" s="8"/>
      <c r="I43" s="8"/>
      <c r="J43" s="19">
        <v>6</v>
      </c>
      <c r="K43" s="64"/>
      <c r="L43" s="97"/>
      <c r="M43" s="8" t="s">
        <v>5148</v>
      </c>
      <c r="N43" s="83">
        <v>42370</v>
      </c>
      <c r="O43" s="9">
        <v>38020</v>
      </c>
      <c r="P43" s="97" t="s">
        <v>702</v>
      </c>
      <c r="Q43" s="23"/>
      <c r="R43"/>
      <c r="S43"/>
      <c r="T43"/>
      <c r="V43"/>
      <c r="W43"/>
    </row>
    <row r="44" spans="1:23" hidden="1" x14ac:dyDescent="0.25">
      <c r="A44" s="14"/>
      <c r="B44" s="14"/>
      <c r="D44" s="22" t="s">
        <v>464</v>
      </c>
      <c r="E44" s="8" t="s">
        <v>1906</v>
      </c>
      <c r="F44" s="8" t="s">
        <v>2271</v>
      </c>
      <c r="G44" s="8" t="s">
        <v>1492</v>
      </c>
      <c r="H44" s="8"/>
      <c r="I44" s="8"/>
      <c r="J44" s="19">
        <v>6</v>
      </c>
      <c r="K44" s="64"/>
      <c r="L44" s="97"/>
      <c r="M44" s="8" t="s">
        <v>5159</v>
      </c>
      <c r="N44" s="83">
        <v>39934</v>
      </c>
      <c r="O44" s="9">
        <v>39335</v>
      </c>
      <c r="P44" s="97" t="s">
        <v>702</v>
      </c>
      <c r="Q44" s="23"/>
      <c r="R44"/>
      <c r="S44"/>
      <c r="T44"/>
      <c r="V44"/>
      <c r="W44"/>
    </row>
    <row r="45" spans="1:23" hidden="1" x14ac:dyDescent="0.25">
      <c r="A45" s="14"/>
      <c r="B45" s="14"/>
      <c r="D45" s="22" t="s">
        <v>153</v>
      </c>
      <c r="E45" s="8" t="s">
        <v>1911</v>
      </c>
      <c r="F45" s="8" t="s">
        <v>2271</v>
      </c>
      <c r="G45" s="8" t="s">
        <v>1872</v>
      </c>
      <c r="H45" s="8"/>
      <c r="I45" s="8"/>
      <c r="J45" s="19">
        <v>6</v>
      </c>
      <c r="K45" s="64"/>
      <c r="L45" s="97"/>
      <c r="M45" s="8" t="s">
        <v>5162</v>
      </c>
      <c r="N45" s="83">
        <v>42278</v>
      </c>
      <c r="O45" s="9">
        <v>37865</v>
      </c>
      <c r="P45" s="97" t="s">
        <v>702</v>
      </c>
      <c r="Q45" s="23"/>
      <c r="R45"/>
      <c r="S45"/>
      <c r="T45"/>
      <c r="V45"/>
      <c r="W45"/>
    </row>
    <row r="46" spans="1:23" hidden="1" x14ac:dyDescent="0.25">
      <c r="A46" s="14"/>
      <c r="D46" s="22" t="s">
        <v>443</v>
      </c>
      <c r="E46" s="8" t="s">
        <v>1935</v>
      </c>
      <c r="F46" s="8" t="s">
        <v>2271</v>
      </c>
      <c r="G46" s="8" t="s">
        <v>1464</v>
      </c>
      <c r="H46" s="8"/>
      <c r="I46" s="8"/>
      <c r="J46" s="19">
        <v>6</v>
      </c>
      <c r="K46" s="64"/>
      <c r="L46" s="97"/>
      <c r="M46" s="8" t="s">
        <v>1973</v>
      </c>
      <c r="N46" s="83">
        <v>39995</v>
      </c>
      <c r="O46" s="9">
        <v>42888</v>
      </c>
      <c r="P46" s="97" t="s">
        <v>702</v>
      </c>
      <c r="Q46" s="23"/>
      <c r="R46"/>
      <c r="S46"/>
      <c r="T46"/>
      <c r="V46"/>
      <c r="W46"/>
    </row>
    <row r="47" spans="1:23" hidden="1" x14ac:dyDescent="0.25">
      <c r="A47" s="14"/>
      <c r="B47" s="14"/>
      <c r="D47" s="22" t="s">
        <v>359</v>
      </c>
      <c r="E47" s="8" t="s">
        <v>2131</v>
      </c>
      <c r="F47" s="8" t="s">
        <v>2269</v>
      </c>
      <c r="G47" s="8" t="s">
        <v>1616</v>
      </c>
      <c r="H47" s="8"/>
      <c r="I47" s="8"/>
      <c r="J47" s="19">
        <v>6</v>
      </c>
      <c r="K47" s="64"/>
      <c r="L47" s="97"/>
      <c r="M47" s="8" t="s">
        <v>5183</v>
      </c>
      <c r="N47" s="83">
        <v>42736</v>
      </c>
      <c r="O47" s="9">
        <v>39125</v>
      </c>
      <c r="P47" s="97" t="s">
        <v>702</v>
      </c>
      <c r="Q47" s="23"/>
      <c r="R47"/>
      <c r="S47"/>
      <c r="T47"/>
      <c r="V47"/>
      <c r="W47"/>
    </row>
    <row r="48" spans="1:23" hidden="1" x14ac:dyDescent="0.25">
      <c r="A48" s="14"/>
      <c r="D48" s="22" t="s">
        <v>1330</v>
      </c>
      <c r="E48" s="8" t="s">
        <v>2133</v>
      </c>
      <c r="F48" s="8" t="s">
        <v>2269</v>
      </c>
      <c r="G48" s="8" t="s">
        <v>1616</v>
      </c>
      <c r="H48" s="8"/>
      <c r="I48" s="8"/>
      <c r="J48" s="19">
        <v>6</v>
      </c>
      <c r="K48" s="64"/>
      <c r="L48" s="97"/>
      <c r="M48" s="8" t="s">
        <v>5184</v>
      </c>
      <c r="N48" s="83">
        <v>41821</v>
      </c>
      <c r="O48" s="9">
        <v>39679</v>
      </c>
      <c r="P48" s="97" t="s">
        <v>702</v>
      </c>
      <c r="Q48" s="23"/>
      <c r="R48"/>
      <c r="S48"/>
      <c r="T48"/>
      <c r="V48"/>
      <c r="W48"/>
    </row>
    <row r="49" spans="1:23" hidden="1" x14ac:dyDescent="0.25">
      <c r="A49" s="14"/>
      <c r="D49" s="22" t="s">
        <v>1216</v>
      </c>
      <c r="E49" s="8" t="s">
        <v>2179</v>
      </c>
      <c r="F49" s="8" t="s">
        <v>2275</v>
      </c>
      <c r="G49" s="8" t="s">
        <v>1451</v>
      </c>
      <c r="H49" s="8"/>
      <c r="I49" s="8"/>
      <c r="J49" s="19">
        <v>6</v>
      </c>
      <c r="K49" s="64"/>
      <c r="L49" s="97"/>
      <c r="M49" s="8" t="s">
        <v>5192</v>
      </c>
      <c r="N49" s="83">
        <v>42736</v>
      </c>
      <c r="O49" s="9">
        <v>41030</v>
      </c>
      <c r="P49" s="97" t="s">
        <v>702</v>
      </c>
      <c r="Q49" s="23"/>
      <c r="R49"/>
      <c r="S49"/>
      <c r="T49"/>
      <c r="V49"/>
      <c r="W49"/>
    </row>
    <row r="50" spans="1:23" hidden="1" x14ac:dyDescent="0.25">
      <c r="D50" s="22" t="s">
        <v>1221</v>
      </c>
      <c r="E50" s="8" t="s">
        <v>2194</v>
      </c>
      <c r="F50" s="8" t="s">
        <v>2275</v>
      </c>
      <c r="G50" s="8" t="s">
        <v>1695</v>
      </c>
      <c r="H50" s="8"/>
      <c r="I50" s="8"/>
      <c r="J50" s="19">
        <v>6</v>
      </c>
      <c r="K50" s="64"/>
      <c r="L50" s="97"/>
      <c r="M50" s="8" t="s">
        <v>5002</v>
      </c>
      <c r="N50" s="83"/>
      <c r="O50" s="9">
        <v>44013</v>
      </c>
      <c r="P50" s="97" t="s">
        <v>702</v>
      </c>
      <c r="Q50" s="23"/>
      <c r="R50"/>
      <c r="S50"/>
      <c r="T50"/>
      <c r="V50"/>
      <c r="W50"/>
    </row>
    <row r="51" spans="1:23" hidden="1" x14ac:dyDescent="0.25">
      <c r="D51" s="22" t="s">
        <v>1222</v>
      </c>
      <c r="E51" s="8" t="s">
        <v>2196</v>
      </c>
      <c r="F51" s="8" t="s">
        <v>2275</v>
      </c>
      <c r="G51" s="8" t="s">
        <v>1695</v>
      </c>
      <c r="H51" s="8"/>
      <c r="I51" s="8"/>
      <c r="J51" s="19">
        <v>6</v>
      </c>
      <c r="K51" s="64"/>
      <c r="L51" s="97"/>
      <c r="M51" s="8" t="s">
        <v>5003</v>
      </c>
      <c r="N51" s="83"/>
      <c r="O51" s="9">
        <v>44013</v>
      </c>
      <c r="P51" s="97" t="s">
        <v>702</v>
      </c>
      <c r="Q51" s="23"/>
      <c r="R51"/>
      <c r="S51"/>
      <c r="T51"/>
      <c r="V51"/>
      <c r="W51"/>
    </row>
    <row r="52" spans="1:23" hidden="1" x14ac:dyDescent="0.25">
      <c r="D52" s="22" t="s">
        <v>451</v>
      </c>
      <c r="E52" s="8" t="s">
        <v>2206</v>
      </c>
      <c r="F52" s="8" t="s">
        <v>2275</v>
      </c>
      <c r="G52" s="8" t="s">
        <v>1448</v>
      </c>
      <c r="H52" s="8"/>
      <c r="I52" s="8"/>
      <c r="J52" s="19">
        <v>6</v>
      </c>
      <c r="K52" s="64"/>
      <c r="L52" s="97"/>
      <c r="M52" s="8" t="s">
        <v>5202</v>
      </c>
      <c r="N52" s="83">
        <v>39846</v>
      </c>
      <c r="O52" s="9">
        <v>43040</v>
      </c>
      <c r="P52" s="97" t="s">
        <v>702</v>
      </c>
      <c r="Q52" s="23"/>
      <c r="R52"/>
      <c r="S52"/>
      <c r="T52"/>
      <c r="V52"/>
      <c r="W52"/>
    </row>
    <row r="53" spans="1:23" hidden="1" x14ac:dyDescent="0.25">
      <c r="D53" s="22" t="s">
        <v>147</v>
      </c>
      <c r="E53" s="8" t="s">
        <v>2208</v>
      </c>
      <c r="F53" s="8" t="s">
        <v>2275</v>
      </c>
      <c r="G53" s="8" t="s">
        <v>1448</v>
      </c>
      <c r="H53" s="8"/>
      <c r="I53" s="8"/>
      <c r="J53" s="19">
        <v>6</v>
      </c>
      <c r="K53" s="64"/>
      <c r="L53" s="97"/>
      <c r="M53" s="8" t="s">
        <v>5203</v>
      </c>
      <c r="N53" s="83">
        <v>41821</v>
      </c>
      <c r="O53" s="9">
        <v>43055</v>
      </c>
      <c r="P53" s="97" t="s">
        <v>702</v>
      </c>
      <c r="Q53" s="23"/>
      <c r="R53"/>
      <c r="S53"/>
      <c r="T53"/>
      <c r="V53"/>
      <c r="W53"/>
    </row>
    <row r="54" spans="1:23" hidden="1" x14ac:dyDescent="0.25">
      <c r="D54" s="22" t="s">
        <v>392</v>
      </c>
      <c r="E54" s="8" t="s">
        <v>1999</v>
      </c>
      <c r="F54" s="8" t="s">
        <v>2280</v>
      </c>
      <c r="G54" s="8" t="s">
        <v>41</v>
      </c>
      <c r="H54" s="8" t="s">
        <v>818</v>
      </c>
      <c r="I54" s="8" t="s">
        <v>815</v>
      </c>
      <c r="J54" s="19">
        <v>5</v>
      </c>
      <c r="K54" s="64">
        <v>3.1466666666666665</v>
      </c>
      <c r="L54" s="97">
        <v>1</v>
      </c>
      <c r="M54" s="8" t="s">
        <v>5044</v>
      </c>
      <c r="N54" s="83">
        <v>43101</v>
      </c>
      <c r="O54" s="9">
        <v>44333</v>
      </c>
      <c r="P54" s="97">
        <v>3</v>
      </c>
      <c r="Q54" s="23" t="s">
        <v>27</v>
      </c>
      <c r="R54"/>
      <c r="S54"/>
      <c r="T54"/>
      <c r="V54"/>
      <c r="W54"/>
    </row>
    <row r="55" spans="1:23" hidden="1" x14ac:dyDescent="0.25">
      <c r="D55" s="22" t="s">
        <v>391</v>
      </c>
      <c r="E55" s="8" t="s">
        <v>923</v>
      </c>
      <c r="F55" s="8" t="s">
        <v>2272</v>
      </c>
      <c r="G55" s="8" t="s">
        <v>52</v>
      </c>
      <c r="H55" s="8" t="s">
        <v>818</v>
      </c>
      <c r="I55" s="8" t="s">
        <v>815</v>
      </c>
      <c r="J55" s="19">
        <v>5</v>
      </c>
      <c r="K55" s="64">
        <v>3.6133333333333333</v>
      </c>
      <c r="L55" s="97">
        <v>1</v>
      </c>
      <c r="M55" s="8" t="s">
        <v>5050</v>
      </c>
      <c r="N55" s="83">
        <v>43101</v>
      </c>
      <c r="O55" s="9">
        <v>44501</v>
      </c>
      <c r="P55" s="97">
        <v>3</v>
      </c>
      <c r="Q55" s="23" t="s">
        <v>27</v>
      </c>
      <c r="R55"/>
      <c r="S55"/>
      <c r="T55"/>
      <c r="V55"/>
      <c r="W55"/>
    </row>
    <row r="56" spans="1:23" hidden="1" x14ac:dyDescent="0.25">
      <c r="D56" s="22" t="s">
        <v>242</v>
      </c>
      <c r="E56" s="8" t="s">
        <v>817</v>
      </c>
      <c r="F56" s="8" t="s">
        <v>2269</v>
      </c>
      <c r="G56" s="8" t="s">
        <v>2</v>
      </c>
      <c r="H56" s="8" t="s">
        <v>814</v>
      </c>
      <c r="I56" s="8" t="s">
        <v>815</v>
      </c>
      <c r="J56" s="19">
        <v>5</v>
      </c>
      <c r="K56" s="64">
        <v>3.4233333333333333</v>
      </c>
      <c r="L56" s="97">
        <v>1</v>
      </c>
      <c r="M56" s="8" t="s">
        <v>823</v>
      </c>
      <c r="N56" s="83">
        <v>42005</v>
      </c>
      <c r="O56" s="9">
        <v>44452</v>
      </c>
      <c r="P56" s="97">
        <v>3</v>
      </c>
      <c r="Q56" s="23" t="s">
        <v>6</v>
      </c>
      <c r="R56"/>
      <c r="S56"/>
      <c r="T56"/>
      <c r="V56"/>
      <c r="W56"/>
    </row>
    <row r="57" spans="1:23" hidden="1" x14ac:dyDescent="0.25">
      <c r="D57" s="22" t="s">
        <v>222</v>
      </c>
      <c r="E57" s="8" t="s">
        <v>5284</v>
      </c>
      <c r="F57" s="8" t="s">
        <v>2280</v>
      </c>
      <c r="G57" s="8" t="s">
        <v>41</v>
      </c>
      <c r="H57" s="8" t="s">
        <v>818</v>
      </c>
      <c r="I57" s="8" t="s">
        <v>815</v>
      </c>
      <c r="J57" s="19">
        <v>5</v>
      </c>
      <c r="K57" s="64">
        <v>2.89</v>
      </c>
      <c r="L57" s="97">
        <v>2</v>
      </c>
      <c r="M57" s="8" t="s">
        <v>5041</v>
      </c>
      <c r="N57" s="83">
        <v>42278</v>
      </c>
      <c r="O57" s="9">
        <v>42980</v>
      </c>
      <c r="P57" s="97">
        <v>2</v>
      </c>
      <c r="Q57" s="23" t="s">
        <v>27</v>
      </c>
      <c r="R57"/>
      <c r="S57"/>
      <c r="T57"/>
      <c r="V57"/>
      <c r="W57"/>
    </row>
    <row r="58" spans="1:23" hidden="1" x14ac:dyDescent="0.25">
      <c r="D58" s="22" t="s">
        <v>228</v>
      </c>
      <c r="E58" s="8" t="s">
        <v>930</v>
      </c>
      <c r="F58" s="8" t="s">
        <v>2272</v>
      </c>
      <c r="G58" s="8" t="s">
        <v>58</v>
      </c>
      <c r="H58" s="8" t="s">
        <v>818</v>
      </c>
      <c r="I58" s="8" t="s">
        <v>815</v>
      </c>
      <c r="J58" s="19">
        <v>5</v>
      </c>
      <c r="K58" s="64">
        <v>3.1140000000000003</v>
      </c>
      <c r="L58" s="97">
        <v>2</v>
      </c>
      <c r="M58" s="8" t="s">
        <v>865</v>
      </c>
      <c r="N58" s="83">
        <v>39722</v>
      </c>
      <c r="O58" s="9">
        <v>43374</v>
      </c>
      <c r="P58" s="97">
        <v>3</v>
      </c>
      <c r="Q58" s="23" t="s">
        <v>27</v>
      </c>
      <c r="R58"/>
      <c r="S58"/>
      <c r="T58"/>
      <c r="V58"/>
      <c r="W58"/>
    </row>
    <row r="59" spans="1:23" hidden="1" x14ac:dyDescent="0.25">
      <c r="D59" s="22" t="s">
        <v>247</v>
      </c>
      <c r="E59" s="8" t="s">
        <v>829</v>
      </c>
      <c r="F59" s="8" t="s">
        <v>2272</v>
      </c>
      <c r="G59" s="8" t="s">
        <v>11</v>
      </c>
      <c r="H59" s="8" t="s">
        <v>818</v>
      </c>
      <c r="I59" s="8" t="s">
        <v>815</v>
      </c>
      <c r="J59" s="19">
        <v>5</v>
      </c>
      <c r="K59" s="64">
        <v>3.4633333333333334</v>
      </c>
      <c r="L59" s="97">
        <v>2</v>
      </c>
      <c r="M59" s="8" t="s">
        <v>5072</v>
      </c>
      <c r="N59" s="83">
        <v>41640</v>
      </c>
      <c r="O59" s="9">
        <v>44333</v>
      </c>
      <c r="P59" s="97">
        <v>3</v>
      </c>
      <c r="Q59" s="23" t="s">
        <v>6</v>
      </c>
      <c r="R59"/>
      <c r="S59"/>
      <c r="T59"/>
      <c r="V59"/>
      <c r="W59"/>
    </row>
    <row r="60" spans="1:23" hidden="1" x14ac:dyDescent="0.25">
      <c r="D60" s="22" t="s">
        <v>1265</v>
      </c>
      <c r="E60" s="8" t="s">
        <v>1992</v>
      </c>
      <c r="F60" s="8" t="s">
        <v>2280</v>
      </c>
      <c r="G60" s="8" t="s">
        <v>41</v>
      </c>
      <c r="H60" s="8" t="s">
        <v>818</v>
      </c>
      <c r="I60" s="8" t="s">
        <v>815</v>
      </c>
      <c r="J60" s="19">
        <v>5</v>
      </c>
      <c r="K60" s="64">
        <v>3.5533333333333332</v>
      </c>
      <c r="L60" s="97">
        <v>3</v>
      </c>
      <c r="M60" s="8" t="s">
        <v>5042</v>
      </c>
      <c r="N60" s="83">
        <v>43101</v>
      </c>
      <c r="O60" s="9">
        <v>43405</v>
      </c>
      <c r="P60" s="97">
        <v>3</v>
      </c>
      <c r="Q60" s="23" t="s">
        <v>27</v>
      </c>
      <c r="R60"/>
      <c r="S60"/>
      <c r="T60"/>
      <c r="V60"/>
      <c r="W60"/>
    </row>
    <row r="61" spans="1:23" hidden="1" x14ac:dyDescent="0.25">
      <c r="D61" s="22" t="s">
        <v>325</v>
      </c>
      <c r="E61" s="8" t="s">
        <v>860</v>
      </c>
      <c r="F61" s="37" t="s">
        <v>2272</v>
      </c>
      <c r="G61" s="8" t="s">
        <v>25</v>
      </c>
      <c r="H61" s="8" t="s">
        <v>814</v>
      </c>
      <c r="I61" s="8" t="s">
        <v>815</v>
      </c>
      <c r="J61" s="19">
        <v>5</v>
      </c>
      <c r="K61" s="64">
        <v>3.5966666666666662</v>
      </c>
      <c r="L61" s="97">
        <v>3</v>
      </c>
      <c r="M61" s="8" t="s">
        <v>5053</v>
      </c>
      <c r="N61" s="83">
        <v>42005</v>
      </c>
      <c r="O61" s="9">
        <v>42475</v>
      </c>
      <c r="P61" s="97">
        <v>3</v>
      </c>
      <c r="Q61" s="23" t="s">
        <v>27</v>
      </c>
      <c r="R61"/>
      <c r="S61"/>
      <c r="T61"/>
      <c r="V61"/>
      <c r="W61"/>
    </row>
    <row r="62" spans="1:23" hidden="1" x14ac:dyDescent="0.25">
      <c r="D62" s="22" t="s">
        <v>380</v>
      </c>
      <c r="E62" s="8" t="s">
        <v>819</v>
      </c>
      <c r="F62" s="8" t="s">
        <v>2269</v>
      </c>
      <c r="G62" s="8" t="s">
        <v>2</v>
      </c>
      <c r="H62" s="8" t="s">
        <v>818</v>
      </c>
      <c r="I62" s="8" t="s">
        <v>815</v>
      </c>
      <c r="J62" s="19">
        <v>5</v>
      </c>
      <c r="K62" s="64">
        <v>3.48</v>
      </c>
      <c r="L62" s="97">
        <v>3</v>
      </c>
      <c r="M62" s="8" t="s">
        <v>5066</v>
      </c>
      <c r="N62" s="83">
        <v>41640</v>
      </c>
      <c r="O62" s="9">
        <v>44452</v>
      </c>
      <c r="P62" s="97">
        <v>3</v>
      </c>
      <c r="Q62" s="23" t="s">
        <v>6</v>
      </c>
      <c r="R62"/>
      <c r="S62"/>
      <c r="T62"/>
      <c r="V62"/>
      <c r="W62"/>
    </row>
    <row r="63" spans="1:23" hidden="1" x14ac:dyDescent="0.25">
      <c r="D63" s="22" t="s">
        <v>245</v>
      </c>
      <c r="E63" s="8" t="s">
        <v>821</v>
      </c>
      <c r="F63" s="8" t="s">
        <v>2269</v>
      </c>
      <c r="G63" s="8" t="s">
        <v>2</v>
      </c>
      <c r="H63" s="8" t="s">
        <v>814</v>
      </c>
      <c r="I63" s="8" t="s">
        <v>815</v>
      </c>
      <c r="J63" s="19">
        <v>5</v>
      </c>
      <c r="K63" s="64">
        <v>3.4</v>
      </c>
      <c r="L63" s="97">
        <v>3</v>
      </c>
      <c r="M63" s="8" t="s">
        <v>5067</v>
      </c>
      <c r="N63" s="83">
        <v>40544</v>
      </c>
      <c r="O63" s="9">
        <v>44452</v>
      </c>
      <c r="P63" s="97">
        <v>3</v>
      </c>
      <c r="Q63" s="23" t="s">
        <v>6</v>
      </c>
      <c r="R63"/>
      <c r="S63"/>
      <c r="T63"/>
      <c r="V63"/>
      <c r="W63"/>
    </row>
    <row r="64" spans="1:23" hidden="1" x14ac:dyDescent="0.25">
      <c r="D64" s="22" t="s">
        <v>249</v>
      </c>
      <c r="E64" s="8" t="s">
        <v>823</v>
      </c>
      <c r="F64" s="8" t="s">
        <v>2272</v>
      </c>
      <c r="G64" s="8" t="s">
        <v>11</v>
      </c>
      <c r="H64" s="8" t="s">
        <v>818</v>
      </c>
      <c r="I64" s="8" t="s">
        <v>815</v>
      </c>
      <c r="J64" s="19">
        <v>5</v>
      </c>
      <c r="K64" s="64">
        <v>3.84</v>
      </c>
      <c r="L64" s="97">
        <v>3</v>
      </c>
      <c r="M64" s="8" t="s">
        <v>2086</v>
      </c>
      <c r="N64" s="83">
        <v>41640</v>
      </c>
      <c r="O64" s="9">
        <v>44545</v>
      </c>
      <c r="P64" s="97">
        <v>3</v>
      </c>
      <c r="Q64" s="23" t="s">
        <v>6</v>
      </c>
      <c r="R64"/>
      <c r="S64"/>
      <c r="T64"/>
      <c r="V64"/>
      <c r="W64"/>
    </row>
    <row r="65" spans="4:23" hidden="1" x14ac:dyDescent="0.25">
      <c r="D65" s="22" t="s">
        <v>341</v>
      </c>
      <c r="E65" s="8" t="s">
        <v>2090</v>
      </c>
      <c r="F65" s="8" t="s">
        <v>2272</v>
      </c>
      <c r="G65" s="8" t="s">
        <v>11</v>
      </c>
      <c r="H65" s="8" t="s">
        <v>825</v>
      </c>
      <c r="I65" s="8" t="s">
        <v>815</v>
      </c>
      <c r="J65" s="19">
        <v>5</v>
      </c>
      <c r="K65" s="64">
        <v>3.3248484848484847</v>
      </c>
      <c r="L65" s="97">
        <v>3</v>
      </c>
      <c r="M65" s="8" t="s">
        <v>5073</v>
      </c>
      <c r="N65" s="83">
        <v>42736</v>
      </c>
      <c r="O65" s="9">
        <v>44515</v>
      </c>
      <c r="P65" s="97">
        <v>4</v>
      </c>
      <c r="Q65" s="23" t="s">
        <v>6</v>
      </c>
      <c r="R65"/>
      <c r="S65"/>
      <c r="T65"/>
      <c r="V65"/>
      <c r="W65"/>
    </row>
    <row r="66" spans="4:23" hidden="1" x14ac:dyDescent="0.25">
      <c r="D66" s="22" t="s">
        <v>338</v>
      </c>
      <c r="E66" s="8" t="s">
        <v>850</v>
      </c>
      <c r="F66" s="8" t="s">
        <v>2272</v>
      </c>
      <c r="G66" s="8" t="s">
        <v>19</v>
      </c>
      <c r="H66" s="8" t="s">
        <v>818</v>
      </c>
      <c r="I66" s="8" t="s">
        <v>815</v>
      </c>
      <c r="J66" s="19">
        <v>5</v>
      </c>
      <c r="K66" s="64">
        <v>2.9933333333333336</v>
      </c>
      <c r="L66" s="97">
        <v>3</v>
      </c>
      <c r="M66" s="8" t="s">
        <v>5075</v>
      </c>
      <c r="N66" s="83">
        <v>42736</v>
      </c>
      <c r="O66" s="9">
        <v>43724</v>
      </c>
      <c r="P66" s="97">
        <v>3</v>
      </c>
      <c r="Q66" s="23" t="s">
        <v>6</v>
      </c>
      <c r="R66"/>
      <c r="S66"/>
      <c r="T66"/>
      <c r="V66"/>
      <c r="W66"/>
    </row>
    <row r="67" spans="4:23" hidden="1" x14ac:dyDescent="0.25">
      <c r="D67" s="22" t="s">
        <v>193</v>
      </c>
      <c r="E67" s="8" t="s">
        <v>924</v>
      </c>
      <c r="F67" s="8" t="s">
        <v>2272</v>
      </c>
      <c r="G67" s="8" t="s">
        <v>52</v>
      </c>
      <c r="H67" s="8" t="s">
        <v>814</v>
      </c>
      <c r="I67" s="8" t="s">
        <v>815</v>
      </c>
      <c r="J67" s="19">
        <v>5</v>
      </c>
      <c r="K67" s="64">
        <v>3.4466666666666672</v>
      </c>
      <c r="L67" s="97">
        <v>4</v>
      </c>
      <c r="M67" s="8" t="s">
        <v>2018</v>
      </c>
      <c r="N67" s="83">
        <v>43101</v>
      </c>
      <c r="O67" s="9">
        <v>42492</v>
      </c>
      <c r="P67" s="97">
        <v>3</v>
      </c>
      <c r="Q67" s="23" t="s">
        <v>27</v>
      </c>
      <c r="R67"/>
      <c r="S67"/>
      <c r="T67"/>
      <c r="V67"/>
      <c r="W67"/>
    </row>
    <row r="68" spans="4:23" hidden="1" x14ac:dyDescent="0.25">
      <c r="D68" s="22" t="s">
        <v>243</v>
      </c>
      <c r="E68" s="8" t="s">
        <v>5247</v>
      </c>
      <c r="F68" s="8" t="s">
        <v>2269</v>
      </c>
      <c r="G68" s="8" t="s">
        <v>22</v>
      </c>
      <c r="H68" s="8" t="s">
        <v>825</v>
      </c>
      <c r="I68" s="8" t="s">
        <v>815</v>
      </c>
      <c r="J68" s="19">
        <v>5</v>
      </c>
      <c r="K68" s="64">
        <v>3.5933333333333333</v>
      </c>
      <c r="L68" s="97">
        <v>4</v>
      </c>
      <c r="M68" s="8" t="s">
        <v>5069</v>
      </c>
      <c r="N68" s="83">
        <v>43101</v>
      </c>
      <c r="O68" s="9">
        <v>43374</v>
      </c>
      <c r="P68" s="97">
        <v>2</v>
      </c>
      <c r="Q68" s="23" t="s">
        <v>6</v>
      </c>
      <c r="R68"/>
      <c r="S68"/>
      <c r="T68"/>
      <c r="V68"/>
      <c r="W68"/>
    </row>
    <row r="69" spans="4:23" hidden="1" x14ac:dyDescent="0.25">
      <c r="D69" s="22" t="s">
        <v>1321</v>
      </c>
      <c r="E69" s="8" t="s">
        <v>836</v>
      </c>
      <c r="F69" s="8" t="s">
        <v>2280</v>
      </c>
      <c r="G69" s="8" t="s">
        <v>16</v>
      </c>
      <c r="H69" s="8" t="s">
        <v>818</v>
      </c>
      <c r="I69" s="8" t="s">
        <v>815</v>
      </c>
      <c r="J69" s="19">
        <v>5</v>
      </c>
      <c r="K69" s="64">
        <v>3.3066666666666671</v>
      </c>
      <c r="L69" s="97">
        <v>4</v>
      </c>
      <c r="M69" s="8" t="s">
        <v>5079</v>
      </c>
      <c r="N69" s="83">
        <v>41275</v>
      </c>
      <c r="O69" s="9">
        <v>44515</v>
      </c>
      <c r="P69" s="97">
        <v>3</v>
      </c>
      <c r="Q69" s="23" t="s">
        <v>6</v>
      </c>
      <c r="R69"/>
      <c r="S69"/>
      <c r="T69"/>
      <c r="V69"/>
      <c r="W69"/>
    </row>
    <row r="70" spans="4:23" hidden="1" x14ac:dyDescent="0.25">
      <c r="D70" s="22" t="s">
        <v>385</v>
      </c>
      <c r="E70" s="8" t="s">
        <v>841</v>
      </c>
      <c r="F70" s="8" t="s">
        <v>2278</v>
      </c>
      <c r="G70" s="8" t="s">
        <v>844</v>
      </c>
      <c r="H70" s="8" t="s">
        <v>825</v>
      </c>
      <c r="I70" s="8" t="s">
        <v>839</v>
      </c>
      <c r="J70" s="19">
        <v>5</v>
      </c>
      <c r="K70" s="64">
        <v>3.3866666666666667</v>
      </c>
      <c r="L70" s="97">
        <v>4</v>
      </c>
      <c r="M70" s="8" t="s">
        <v>2086</v>
      </c>
      <c r="N70" s="83">
        <v>43466</v>
      </c>
      <c r="O70" s="9">
        <v>44228</v>
      </c>
      <c r="P70" s="97">
        <v>3</v>
      </c>
      <c r="Q70" s="23" t="s">
        <v>6</v>
      </c>
      <c r="R70"/>
      <c r="S70"/>
      <c r="T70"/>
      <c r="V70"/>
      <c r="W70"/>
    </row>
    <row r="71" spans="4:23" hidden="1" x14ac:dyDescent="0.25">
      <c r="D71" s="22" t="s">
        <v>298</v>
      </c>
      <c r="E71" s="8" t="s">
        <v>901</v>
      </c>
      <c r="F71" s="8" t="s">
        <v>2269</v>
      </c>
      <c r="G71" s="8" t="s">
        <v>46</v>
      </c>
      <c r="H71" s="8" t="s">
        <v>818</v>
      </c>
      <c r="I71" s="8" t="s">
        <v>815</v>
      </c>
      <c r="J71" s="19">
        <v>5</v>
      </c>
      <c r="K71" s="64">
        <v>4.2933333333333339</v>
      </c>
      <c r="L71" s="97">
        <v>4</v>
      </c>
      <c r="M71" s="8" t="s">
        <v>5092</v>
      </c>
      <c r="N71" s="83">
        <v>42186</v>
      </c>
      <c r="O71" s="9">
        <v>43222</v>
      </c>
      <c r="P71" s="97">
        <v>3</v>
      </c>
      <c r="Q71" s="23" t="s">
        <v>27</v>
      </c>
      <c r="R71"/>
      <c r="S71"/>
      <c r="T71"/>
      <c r="V71"/>
      <c r="W71"/>
    </row>
    <row r="72" spans="4:23" hidden="1" x14ac:dyDescent="0.25">
      <c r="D72" s="22" t="s">
        <v>324</v>
      </c>
      <c r="E72" s="8" t="s">
        <v>961</v>
      </c>
      <c r="F72" s="8" t="s">
        <v>2269</v>
      </c>
      <c r="G72" s="8" t="s">
        <v>67</v>
      </c>
      <c r="H72" s="8" t="s">
        <v>818</v>
      </c>
      <c r="I72" s="8" t="s">
        <v>815</v>
      </c>
      <c r="J72" s="19">
        <v>5</v>
      </c>
      <c r="K72" s="64">
        <v>4.3466666666666667</v>
      </c>
      <c r="L72" s="97">
        <v>5</v>
      </c>
      <c r="M72" s="8" t="s">
        <v>5037</v>
      </c>
      <c r="N72" s="83">
        <v>43466</v>
      </c>
      <c r="O72" s="9">
        <v>43647</v>
      </c>
      <c r="P72" s="97">
        <v>3</v>
      </c>
      <c r="Q72" s="23" t="s">
        <v>27</v>
      </c>
      <c r="R72"/>
      <c r="S72"/>
      <c r="T72"/>
      <c r="V72"/>
      <c r="W72"/>
    </row>
    <row r="73" spans="4:23" hidden="1" x14ac:dyDescent="0.25">
      <c r="D73" s="22" t="s">
        <v>217</v>
      </c>
      <c r="E73" s="8" t="s">
        <v>2004</v>
      </c>
      <c r="F73" s="8" t="s">
        <v>2280</v>
      </c>
      <c r="G73" s="8" t="s">
        <v>41</v>
      </c>
      <c r="H73" s="8" t="s">
        <v>814</v>
      </c>
      <c r="I73" s="8" t="s">
        <v>815</v>
      </c>
      <c r="J73" s="19">
        <v>5</v>
      </c>
      <c r="K73" s="64">
        <v>2.9800000000000004</v>
      </c>
      <c r="L73" s="97">
        <v>5</v>
      </c>
      <c r="M73" s="8" t="s">
        <v>5047</v>
      </c>
      <c r="N73" s="83">
        <v>42186</v>
      </c>
      <c r="O73" s="9">
        <v>42826</v>
      </c>
      <c r="P73" s="97">
        <v>3</v>
      </c>
      <c r="Q73" s="23" t="s">
        <v>27</v>
      </c>
      <c r="R73"/>
      <c r="S73"/>
      <c r="T73"/>
      <c r="V73"/>
      <c r="W73"/>
    </row>
    <row r="74" spans="4:23" hidden="1" x14ac:dyDescent="0.25">
      <c r="D74" s="22" t="s">
        <v>386</v>
      </c>
      <c r="E74" s="8" t="s">
        <v>5251</v>
      </c>
      <c r="F74" s="8" t="s">
        <v>2277</v>
      </c>
      <c r="G74" s="8" t="s">
        <v>844</v>
      </c>
      <c r="H74" s="8" t="s">
        <v>825</v>
      </c>
      <c r="I74" s="8" t="s">
        <v>845</v>
      </c>
      <c r="J74" s="19">
        <v>5</v>
      </c>
      <c r="K74" s="64">
        <v>3.9333333333333331</v>
      </c>
      <c r="L74" s="97">
        <v>5</v>
      </c>
      <c r="M74" s="8" t="s">
        <v>5084</v>
      </c>
      <c r="N74" s="83">
        <v>43101</v>
      </c>
      <c r="O74" s="9">
        <v>42901</v>
      </c>
      <c r="P74" s="97">
        <v>2</v>
      </c>
      <c r="Q74" s="23" t="s">
        <v>6</v>
      </c>
      <c r="R74"/>
      <c r="S74"/>
      <c r="T74"/>
      <c r="V74"/>
      <c r="W74"/>
    </row>
    <row r="75" spans="4:23" hidden="1" x14ac:dyDescent="0.25">
      <c r="D75" s="22" t="s">
        <v>328</v>
      </c>
      <c r="E75" s="8" t="s">
        <v>905</v>
      </c>
      <c r="F75" s="8" t="s">
        <v>2269</v>
      </c>
      <c r="G75" s="8" t="s">
        <v>46</v>
      </c>
      <c r="H75" s="8" t="s">
        <v>814</v>
      </c>
      <c r="I75" s="8" t="s">
        <v>815</v>
      </c>
      <c r="J75" s="19">
        <v>5</v>
      </c>
      <c r="K75" s="64">
        <v>3.5500000000000003</v>
      </c>
      <c r="L75" s="97">
        <v>5</v>
      </c>
      <c r="M75" s="8" t="s">
        <v>948</v>
      </c>
      <c r="N75" s="83">
        <v>42736</v>
      </c>
      <c r="O75" s="9">
        <v>43222</v>
      </c>
      <c r="P75" s="97">
        <v>3</v>
      </c>
      <c r="Q75" s="23" t="s">
        <v>27</v>
      </c>
      <c r="R75"/>
      <c r="S75"/>
      <c r="T75"/>
      <c r="V75"/>
      <c r="W75"/>
    </row>
    <row r="76" spans="4:23" hidden="1" x14ac:dyDescent="0.25">
      <c r="D76" s="22" t="s">
        <v>174</v>
      </c>
      <c r="E76" s="8" t="s">
        <v>900</v>
      </c>
      <c r="F76" s="8" t="s">
        <v>2272</v>
      </c>
      <c r="G76" s="8" t="s">
        <v>896</v>
      </c>
      <c r="H76" s="8" t="s">
        <v>825</v>
      </c>
      <c r="I76" s="8" t="s">
        <v>815</v>
      </c>
      <c r="J76" s="19">
        <v>5</v>
      </c>
      <c r="K76" s="64">
        <v>3.5233333333333334</v>
      </c>
      <c r="L76" s="97">
        <v>6</v>
      </c>
      <c r="M76" s="8" t="s">
        <v>5058</v>
      </c>
      <c r="N76" s="83">
        <v>43009</v>
      </c>
      <c r="O76" s="9">
        <v>42475</v>
      </c>
      <c r="P76" s="97">
        <v>3</v>
      </c>
      <c r="Q76" s="23" t="s">
        <v>27</v>
      </c>
      <c r="R76"/>
      <c r="S76"/>
      <c r="T76"/>
      <c r="V76"/>
      <c r="W76"/>
    </row>
    <row r="77" spans="4:23" hidden="1" x14ac:dyDescent="0.25">
      <c r="D77" s="22" t="s">
        <v>345</v>
      </c>
      <c r="E77" s="8" t="s">
        <v>5249</v>
      </c>
      <c r="F77" s="8" t="s">
        <v>2272</v>
      </c>
      <c r="G77" s="8" t="s">
        <v>19</v>
      </c>
      <c r="H77" s="8" t="s">
        <v>818</v>
      </c>
      <c r="I77" s="8" t="s">
        <v>815</v>
      </c>
      <c r="J77" s="19">
        <v>5</v>
      </c>
      <c r="K77" s="64">
        <v>3.1975757575757568</v>
      </c>
      <c r="L77" s="97">
        <v>6</v>
      </c>
      <c r="M77" s="8" t="s">
        <v>5074</v>
      </c>
      <c r="N77" s="83">
        <v>43466</v>
      </c>
      <c r="O77" s="9">
        <v>44545</v>
      </c>
      <c r="P77" s="97">
        <v>2</v>
      </c>
      <c r="Q77" s="23" t="s">
        <v>6</v>
      </c>
      <c r="R77"/>
      <c r="S77"/>
      <c r="T77"/>
      <c r="V77"/>
      <c r="W77"/>
    </row>
    <row r="78" spans="4:23" hidden="1" x14ac:dyDescent="0.25">
      <c r="D78" s="22" t="s">
        <v>308</v>
      </c>
      <c r="E78" s="8" t="s">
        <v>908</v>
      </c>
      <c r="F78" s="8" t="s">
        <v>2269</v>
      </c>
      <c r="G78" s="8" t="s">
        <v>46</v>
      </c>
      <c r="H78" s="8" t="s">
        <v>825</v>
      </c>
      <c r="I78" s="8" t="s">
        <v>815</v>
      </c>
      <c r="J78" s="19">
        <v>5</v>
      </c>
      <c r="K78" s="64">
        <v>3.17</v>
      </c>
      <c r="L78" s="97">
        <v>6</v>
      </c>
      <c r="M78" s="8" t="s">
        <v>910</v>
      </c>
      <c r="N78" s="83">
        <v>39722</v>
      </c>
      <c r="O78" s="9">
        <v>43115</v>
      </c>
      <c r="P78" s="97">
        <v>3</v>
      </c>
      <c r="Q78" s="23" t="s">
        <v>27</v>
      </c>
      <c r="R78"/>
      <c r="S78"/>
      <c r="T78"/>
      <c r="V78"/>
      <c r="W78"/>
    </row>
    <row r="79" spans="4:23" hidden="1" x14ac:dyDescent="0.25">
      <c r="D79" s="22" t="s">
        <v>389</v>
      </c>
      <c r="E79" s="8" t="s">
        <v>945</v>
      </c>
      <c r="F79" s="8" t="s">
        <v>2269</v>
      </c>
      <c r="G79" s="8" t="s">
        <v>67</v>
      </c>
      <c r="H79" s="8" t="s">
        <v>814</v>
      </c>
      <c r="I79" s="8" t="s">
        <v>815</v>
      </c>
      <c r="J79" s="19">
        <v>5</v>
      </c>
      <c r="K79" s="64">
        <v>3.5033333333333334</v>
      </c>
      <c r="L79" s="97">
        <v>6</v>
      </c>
      <c r="M79" s="8" t="s">
        <v>1988</v>
      </c>
      <c r="N79" s="83">
        <v>38565</v>
      </c>
      <c r="O79" s="9">
        <v>42826</v>
      </c>
      <c r="P79" s="97">
        <v>4</v>
      </c>
      <c r="Q79" s="23" t="s">
        <v>27</v>
      </c>
      <c r="R79"/>
      <c r="S79"/>
      <c r="T79"/>
      <c r="V79"/>
      <c r="W79"/>
    </row>
    <row r="80" spans="4:23" hidden="1" x14ac:dyDescent="0.25">
      <c r="D80" s="22" t="s">
        <v>408</v>
      </c>
      <c r="E80" s="8" t="s">
        <v>2010</v>
      </c>
      <c r="F80" s="8" t="s">
        <v>2272</v>
      </c>
      <c r="G80" s="8" t="s">
        <v>52</v>
      </c>
      <c r="H80" s="8" t="s">
        <v>818</v>
      </c>
      <c r="I80" s="8" t="s">
        <v>815</v>
      </c>
      <c r="J80" s="19">
        <v>5</v>
      </c>
      <c r="K80" s="64">
        <v>3.4533333333333331</v>
      </c>
      <c r="L80" s="97">
        <v>8</v>
      </c>
      <c r="M80" s="8" t="s">
        <v>2004</v>
      </c>
      <c r="N80" s="83">
        <v>42005</v>
      </c>
      <c r="O80" s="9">
        <v>44501</v>
      </c>
      <c r="P80" s="97">
        <v>3</v>
      </c>
      <c r="Q80" s="23" t="s">
        <v>27</v>
      </c>
      <c r="R80"/>
      <c r="S80"/>
      <c r="T80"/>
      <c r="V80"/>
      <c r="W80"/>
    </row>
    <row r="81" spans="4:23" hidden="1" x14ac:dyDescent="0.25">
      <c r="D81" s="22" t="s">
        <v>194</v>
      </c>
      <c r="E81" s="8" t="s">
        <v>920</v>
      </c>
      <c r="F81" s="8" t="s">
        <v>2272</v>
      </c>
      <c r="G81" s="8" t="s">
        <v>52</v>
      </c>
      <c r="H81" s="8" t="s">
        <v>818</v>
      </c>
      <c r="I81" s="8" t="s">
        <v>815</v>
      </c>
      <c r="J81" s="19">
        <v>5</v>
      </c>
      <c r="K81" s="64">
        <v>3.0066666666666664</v>
      </c>
      <c r="L81" s="97">
        <v>10</v>
      </c>
      <c r="M81" s="8" t="s">
        <v>5049</v>
      </c>
      <c r="N81" s="83">
        <v>43466</v>
      </c>
      <c r="O81" s="9">
        <v>43770</v>
      </c>
      <c r="P81" s="97">
        <v>3</v>
      </c>
      <c r="Q81" s="23" t="s">
        <v>27</v>
      </c>
      <c r="R81"/>
      <c r="S81"/>
      <c r="T81"/>
      <c r="V81"/>
      <c r="W81"/>
    </row>
    <row r="82" spans="4:23" hidden="1" x14ac:dyDescent="0.25">
      <c r="D82" s="22" t="s">
        <v>304</v>
      </c>
      <c r="E82" s="8" t="s">
        <v>966</v>
      </c>
      <c r="F82" s="8" t="s">
        <v>2272</v>
      </c>
      <c r="G82" s="8" t="s">
        <v>73</v>
      </c>
      <c r="H82" s="8" t="s">
        <v>825</v>
      </c>
      <c r="I82" s="8" t="s">
        <v>815</v>
      </c>
      <c r="J82" s="19">
        <v>5</v>
      </c>
      <c r="K82" s="64">
        <v>2.9866666666666668</v>
      </c>
      <c r="L82" s="97">
        <v>13</v>
      </c>
      <c r="M82" s="8" t="s">
        <v>5060</v>
      </c>
      <c r="N82" s="83">
        <v>41640</v>
      </c>
      <c r="O82" s="9">
        <v>43770</v>
      </c>
      <c r="P82" s="97">
        <v>3</v>
      </c>
      <c r="Q82" s="23" t="s">
        <v>27</v>
      </c>
      <c r="R82"/>
      <c r="S82"/>
      <c r="T82"/>
      <c r="V82"/>
      <c r="W82"/>
    </row>
    <row r="83" spans="4:23" hidden="1" x14ac:dyDescent="0.25">
      <c r="D83" s="22" t="s">
        <v>376</v>
      </c>
      <c r="E83" s="8" t="s">
        <v>925</v>
      </c>
      <c r="F83" s="8" t="s">
        <v>2272</v>
      </c>
      <c r="G83" s="8" t="s">
        <v>52</v>
      </c>
      <c r="H83" s="8" t="s">
        <v>825</v>
      </c>
      <c r="I83" s="8" t="s">
        <v>815</v>
      </c>
      <c r="J83" s="19">
        <v>5</v>
      </c>
      <c r="K83" s="64">
        <v>2.9000000000000004</v>
      </c>
      <c r="L83" s="97">
        <v>15</v>
      </c>
      <c r="M83" s="8" t="s">
        <v>5051</v>
      </c>
      <c r="N83" s="83">
        <v>41275</v>
      </c>
      <c r="O83" s="9">
        <v>44378</v>
      </c>
      <c r="P83" s="97">
        <v>3</v>
      </c>
      <c r="Q83" s="23" t="s">
        <v>27</v>
      </c>
      <c r="R83"/>
      <c r="S83"/>
      <c r="T83"/>
      <c r="V83"/>
      <c r="W83"/>
    </row>
    <row r="84" spans="4:23" hidden="1" x14ac:dyDescent="0.25">
      <c r="D84" s="22" t="s">
        <v>401</v>
      </c>
      <c r="E84" s="8" t="s">
        <v>937</v>
      </c>
      <c r="F84" s="8" t="s">
        <v>2272</v>
      </c>
      <c r="G84" s="8" t="s">
        <v>61</v>
      </c>
      <c r="H84" s="8" t="s">
        <v>814</v>
      </c>
      <c r="I84" s="8" t="s">
        <v>815</v>
      </c>
      <c r="J84" s="19">
        <v>5</v>
      </c>
      <c r="K84" s="64">
        <v>3.94</v>
      </c>
      <c r="L84" s="97">
        <v>19</v>
      </c>
      <c r="M84" s="8" t="s">
        <v>5065</v>
      </c>
      <c r="N84" s="83">
        <v>41821</v>
      </c>
      <c r="O84" s="9">
        <v>44277</v>
      </c>
      <c r="P84" s="97">
        <v>3</v>
      </c>
      <c r="Q84" s="23" t="s">
        <v>27</v>
      </c>
      <c r="R84"/>
      <c r="S84"/>
      <c r="T84"/>
      <c r="V84"/>
      <c r="W84"/>
    </row>
    <row r="85" spans="4:23" hidden="1" x14ac:dyDescent="0.25">
      <c r="D85" s="22" t="s">
        <v>640</v>
      </c>
      <c r="E85" s="8" t="s">
        <v>1729</v>
      </c>
      <c r="F85" s="8" t="s">
        <v>2275</v>
      </c>
      <c r="G85" s="8" t="s">
        <v>1725</v>
      </c>
      <c r="H85" s="8"/>
      <c r="I85" s="8"/>
      <c r="J85" s="19">
        <v>5</v>
      </c>
      <c r="K85" s="64"/>
      <c r="L85" s="97"/>
      <c r="M85" s="8" t="s">
        <v>4926</v>
      </c>
      <c r="N85" s="83"/>
      <c r="O85" s="9"/>
      <c r="P85" s="97" t="s">
        <v>702</v>
      </c>
      <c r="Q85" s="23"/>
      <c r="R85"/>
      <c r="S85"/>
      <c r="T85"/>
      <c r="V85"/>
      <c r="W85"/>
    </row>
    <row r="86" spans="4:23" hidden="1" x14ac:dyDescent="0.25">
      <c r="D86" s="22" t="s">
        <v>1165</v>
      </c>
      <c r="E86" s="8" t="s">
        <v>1663</v>
      </c>
      <c r="F86" s="8" t="s">
        <v>2270</v>
      </c>
      <c r="G86" s="8" t="s">
        <v>1451</v>
      </c>
      <c r="H86" s="8"/>
      <c r="I86" s="8"/>
      <c r="J86" s="19">
        <v>5</v>
      </c>
      <c r="K86" s="64"/>
      <c r="L86" s="97"/>
      <c r="M86" s="8" t="s">
        <v>1663</v>
      </c>
      <c r="N86" s="83">
        <v>43101</v>
      </c>
      <c r="O86" s="9"/>
      <c r="P86" s="97" t="s">
        <v>702</v>
      </c>
      <c r="Q86" s="23"/>
      <c r="R86"/>
      <c r="S86"/>
      <c r="T86"/>
      <c r="V86"/>
      <c r="W86"/>
    </row>
    <row r="87" spans="4:23" hidden="1" x14ac:dyDescent="0.25">
      <c r="D87" s="22" t="s">
        <v>1218</v>
      </c>
      <c r="E87" s="8" t="s">
        <v>1755</v>
      </c>
      <c r="F87" s="8" t="s">
        <v>2275</v>
      </c>
      <c r="G87" s="8" t="s">
        <v>1492</v>
      </c>
      <c r="H87" s="8"/>
      <c r="I87" s="8"/>
      <c r="J87" s="19">
        <v>5</v>
      </c>
      <c r="K87" s="64"/>
      <c r="L87" s="97"/>
      <c r="M87" s="8" t="s">
        <v>5023</v>
      </c>
      <c r="N87" s="83">
        <v>42278</v>
      </c>
      <c r="O87" s="9"/>
      <c r="P87" s="97" t="s">
        <v>702</v>
      </c>
      <c r="Q87" s="23"/>
      <c r="R87"/>
      <c r="S87"/>
      <c r="T87"/>
      <c r="V87"/>
      <c r="W87"/>
    </row>
    <row r="88" spans="4:23" hidden="1" x14ac:dyDescent="0.25">
      <c r="D88" s="23" t="s">
        <v>375</v>
      </c>
      <c r="E88" s="8" t="s">
        <v>1971</v>
      </c>
      <c r="F88" s="8" t="s">
        <v>2276</v>
      </c>
      <c r="G88" s="8" t="s">
        <v>1531</v>
      </c>
      <c r="H88" s="8" t="s">
        <v>814</v>
      </c>
      <c r="I88" s="8" t="s">
        <v>842</v>
      </c>
      <c r="J88" s="19">
        <v>5</v>
      </c>
      <c r="K88" s="64">
        <v>3.36</v>
      </c>
      <c r="L88" s="97"/>
      <c r="M88" s="8" t="s">
        <v>5085</v>
      </c>
      <c r="N88" s="83">
        <v>43466</v>
      </c>
      <c r="O88" s="9">
        <v>43497</v>
      </c>
      <c r="P88" s="97">
        <v>3</v>
      </c>
      <c r="Q88" s="23" t="s">
        <v>27</v>
      </c>
      <c r="R88"/>
      <c r="S88"/>
      <c r="T88"/>
      <c r="V88"/>
      <c r="W88"/>
    </row>
    <row r="89" spans="4:23" hidden="1" x14ac:dyDescent="0.25">
      <c r="D89" s="22" t="s">
        <v>323</v>
      </c>
      <c r="E89" s="8" t="s">
        <v>1973</v>
      </c>
      <c r="F89" s="8" t="s">
        <v>2276</v>
      </c>
      <c r="G89" s="8" t="s">
        <v>1531</v>
      </c>
      <c r="H89" s="8" t="s">
        <v>814</v>
      </c>
      <c r="I89" s="8" t="s">
        <v>842</v>
      </c>
      <c r="J89" s="19">
        <v>5</v>
      </c>
      <c r="K89" s="64">
        <v>3.2333333333333329</v>
      </c>
      <c r="L89" s="97"/>
      <c r="M89" s="8" t="s">
        <v>5086</v>
      </c>
      <c r="N89" s="83">
        <v>43101</v>
      </c>
      <c r="O89" s="9">
        <v>43497</v>
      </c>
      <c r="P89" s="97">
        <v>3</v>
      </c>
      <c r="Q89" s="23" t="s">
        <v>27</v>
      </c>
      <c r="R89"/>
      <c r="S89"/>
      <c r="T89"/>
      <c r="V89"/>
      <c r="W89"/>
    </row>
    <row r="90" spans="4:23" hidden="1" x14ac:dyDescent="0.25">
      <c r="D90" s="22" t="s">
        <v>379</v>
      </c>
      <c r="E90" s="8" t="s">
        <v>1965</v>
      </c>
      <c r="F90" s="8" t="s">
        <v>2278</v>
      </c>
      <c r="G90" s="8" t="s">
        <v>1531</v>
      </c>
      <c r="H90" s="37" t="s">
        <v>814</v>
      </c>
      <c r="I90" s="8" t="s">
        <v>839</v>
      </c>
      <c r="J90" s="19">
        <v>5</v>
      </c>
      <c r="K90" s="64">
        <v>3.22</v>
      </c>
      <c r="L90" s="97"/>
      <c r="M90" s="8" t="s">
        <v>5088</v>
      </c>
      <c r="N90" s="83">
        <v>43466</v>
      </c>
      <c r="O90" s="9">
        <v>42522</v>
      </c>
      <c r="P90" s="97">
        <v>3</v>
      </c>
      <c r="Q90" s="23" t="s">
        <v>27</v>
      </c>
      <c r="R90"/>
      <c r="S90"/>
      <c r="T90"/>
      <c r="V90"/>
      <c r="W90"/>
    </row>
    <row r="91" spans="4:23" hidden="1" x14ac:dyDescent="0.25">
      <c r="D91" s="22" t="s">
        <v>311</v>
      </c>
      <c r="E91" s="8" t="s">
        <v>944</v>
      </c>
      <c r="F91" s="8" t="s">
        <v>2269</v>
      </c>
      <c r="G91" s="8" t="s">
        <v>67</v>
      </c>
      <c r="H91" s="8" t="s">
        <v>814</v>
      </c>
      <c r="I91" s="8" t="s">
        <v>815</v>
      </c>
      <c r="J91" s="19">
        <v>5</v>
      </c>
      <c r="K91" s="64">
        <v>3.5399999999999996</v>
      </c>
      <c r="L91" s="97"/>
      <c r="M91" s="8" t="s">
        <v>5098</v>
      </c>
      <c r="N91" s="83">
        <v>42005</v>
      </c>
      <c r="O91" s="9">
        <v>44211</v>
      </c>
      <c r="P91" s="97">
        <v>3</v>
      </c>
      <c r="Q91" s="23" t="s">
        <v>27</v>
      </c>
      <c r="R91"/>
      <c r="S91"/>
      <c r="T91"/>
      <c r="V91"/>
      <c r="W91"/>
    </row>
    <row r="92" spans="4:23" hidden="1" x14ac:dyDescent="0.25">
      <c r="D92" s="22" t="s">
        <v>350</v>
      </c>
      <c r="E92" s="8" t="s">
        <v>987</v>
      </c>
      <c r="F92" s="8" t="s">
        <v>2269</v>
      </c>
      <c r="G92" s="8" t="s">
        <v>77</v>
      </c>
      <c r="H92" s="8" t="s">
        <v>825</v>
      </c>
      <c r="I92" s="8" t="s">
        <v>815</v>
      </c>
      <c r="J92" s="19">
        <v>5</v>
      </c>
      <c r="K92" s="64">
        <v>3.3633333333333333</v>
      </c>
      <c r="L92" s="97"/>
      <c r="M92" s="8" t="s">
        <v>5107</v>
      </c>
      <c r="N92" s="83">
        <v>41640</v>
      </c>
      <c r="O92" s="9">
        <v>33973</v>
      </c>
      <c r="P92" s="97">
        <v>4</v>
      </c>
      <c r="Q92" s="23" t="s">
        <v>6</v>
      </c>
      <c r="R92"/>
      <c r="S92"/>
      <c r="T92"/>
      <c r="V92"/>
      <c r="W92"/>
    </row>
    <row r="93" spans="4:23" hidden="1" x14ac:dyDescent="0.25">
      <c r="D93" s="22" t="s">
        <v>225</v>
      </c>
      <c r="E93" s="8" t="s">
        <v>2012</v>
      </c>
      <c r="F93" s="8" t="s">
        <v>2272</v>
      </c>
      <c r="G93" s="8" t="s">
        <v>52</v>
      </c>
      <c r="H93" s="8" t="s">
        <v>818</v>
      </c>
      <c r="I93" s="8" t="s">
        <v>815</v>
      </c>
      <c r="J93" s="19">
        <v>5</v>
      </c>
      <c r="K93" s="64">
        <v>3.0133333333333332</v>
      </c>
      <c r="L93" s="97"/>
      <c r="M93" s="8" t="s">
        <v>2019</v>
      </c>
      <c r="N93" s="83">
        <v>39722</v>
      </c>
      <c r="O93" s="9">
        <v>43587</v>
      </c>
      <c r="P93" s="97" t="s">
        <v>702</v>
      </c>
      <c r="Q93" s="23" t="s">
        <v>4</v>
      </c>
      <c r="R93"/>
      <c r="S93"/>
      <c r="T93"/>
      <c r="V93"/>
      <c r="W93"/>
    </row>
    <row r="94" spans="4:23" hidden="1" x14ac:dyDescent="0.25">
      <c r="D94" s="22" t="s">
        <v>1159</v>
      </c>
      <c r="E94" s="8" t="s">
        <v>1848</v>
      </c>
      <c r="F94" s="8" t="s">
        <v>2270</v>
      </c>
      <c r="G94" s="8" t="s">
        <v>1431</v>
      </c>
      <c r="H94" s="8"/>
      <c r="I94" s="8"/>
      <c r="J94" s="19">
        <v>5</v>
      </c>
      <c r="K94" s="64"/>
      <c r="L94" s="97"/>
      <c r="M94" s="8" t="s">
        <v>5129</v>
      </c>
      <c r="N94" s="83">
        <v>43466</v>
      </c>
      <c r="O94" s="9">
        <v>41672</v>
      </c>
      <c r="P94" s="97" t="s">
        <v>702</v>
      </c>
      <c r="Q94" s="23"/>
      <c r="R94"/>
      <c r="S94"/>
      <c r="T94"/>
      <c r="V94"/>
      <c r="W94"/>
    </row>
    <row r="95" spans="4:23" hidden="1" x14ac:dyDescent="0.25">
      <c r="D95" s="22" t="s">
        <v>290</v>
      </c>
      <c r="E95" s="8" t="s">
        <v>1857</v>
      </c>
      <c r="F95" s="8" t="s">
        <v>2270</v>
      </c>
      <c r="G95" s="8" t="s">
        <v>1451</v>
      </c>
      <c r="H95" s="8"/>
      <c r="I95" s="8"/>
      <c r="J95" s="19">
        <v>5</v>
      </c>
      <c r="K95" s="64"/>
      <c r="L95" s="97"/>
      <c r="M95" s="8" t="s">
        <v>5134</v>
      </c>
      <c r="N95" s="83">
        <v>40909</v>
      </c>
      <c r="O95" s="9">
        <v>39022</v>
      </c>
      <c r="P95" s="97" t="s">
        <v>702</v>
      </c>
      <c r="Q95" s="23"/>
      <c r="R95"/>
      <c r="S95"/>
      <c r="T95"/>
      <c r="V95"/>
      <c r="W95"/>
    </row>
    <row r="96" spans="4:23" hidden="1" x14ac:dyDescent="0.25">
      <c r="D96" s="22" t="s">
        <v>283</v>
      </c>
      <c r="E96" s="8" t="s">
        <v>1442</v>
      </c>
      <c r="F96" s="8" t="s">
        <v>2270</v>
      </c>
      <c r="G96" s="8" t="s">
        <v>1440</v>
      </c>
      <c r="H96" s="8"/>
      <c r="I96" s="8"/>
      <c r="J96" s="19">
        <v>5</v>
      </c>
      <c r="K96" s="64"/>
      <c r="L96" s="97"/>
      <c r="M96" s="8" t="s">
        <v>5142</v>
      </c>
      <c r="N96" s="83">
        <v>42736</v>
      </c>
      <c r="O96" s="9">
        <v>41030</v>
      </c>
      <c r="P96" s="97" t="s">
        <v>702</v>
      </c>
      <c r="Q96" s="23"/>
      <c r="R96"/>
      <c r="S96"/>
      <c r="T96"/>
      <c r="V96"/>
      <c r="W96"/>
    </row>
    <row r="97" spans="4:23" hidden="1" x14ac:dyDescent="0.25">
      <c r="D97" s="22" t="s">
        <v>146</v>
      </c>
      <c r="E97" s="8" t="s">
        <v>1880</v>
      </c>
      <c r="F97" s="8" t="s">
        <v>2270</v>
      </c>
      <c r="G97" s="8" t="s">
        <v>1695</v>
      </c>
      <c r="H97" s="8"/>
      <c r="I97" s="8"/>
      <c r="J97" s="19">
        <v>5</v>
      </c>
      <c r="K97" s="64"/>
      <c r="L97" s="97"/>
      <c r="M97" s="8" t="s">
        <v>5149</v>
      </c>
      <c r="N97" s="83">
        <v>42917</v>
      </c>
      <c r="O97" s="9">
        <v>41821</v>
      </c>
      <c r="P97" s="97" t="s">
        <v>702</v>
      </c>
      <c r="Q97" s="23"/>
      <c r="R97"/>
      <c r="S97"/>
      <c r="T97"/>
      <c r="V97"/>
      <c r="W97"/>
    </row>
    <row r="98" spans="4:23" hidden="1" x14ac:dyDescent="0.25">
      <c r="D98" s="22" t="s">
        <v>296</v>
      </c>
      <c r="E98" s="8" t="s">
        <v>1886</v>
      </c>
      <c r="F98" s="8" t="s">
        <v>2270</v>
      </c>
      <c r="G98" s="8" t="s">
        <v>1443</v>
      </c>
      <c r="H98" s="8"/>
      <c r="I98" s="8"/>
      <c r="J98" s="19">
        <v>5</v>
      </c>
      <c r="K98" s="64"/>
      <c r="L98" s="97"/>
      <c r="M98" s="8" t="s">
        <v>5151</v>
      </c>
      <c r="N98" s="83">
        <v>42736</v>
      </c>
      <c r="O98" s="9">
        <v>39539</v>
      </c>
      <c r="P98" s="97" t="s">
        <v>702</v>
      </c>
      <c r="Q98" s="23"/>
      <c r="R98"/>
      <c r="S98"/>
      <c r="T98"/>
      <c r="V98"/>
      <c r="W98"/>
    </row>
    <row r="99" spans="4:23" hidden="1" x14ac:dyDescent="0.25">
      <c r="D99" s="22" t="s">
        <v>156</v>
      </c>
      <c r="E99" s="8" t="s">
        <v>1902</v>
      </c>
      <c r="F99" s="8" t="s">
        <v>2271</v>
      </c>
      <c r="G99" s="8" t="s">
        <v>1451</v>
      </c>
      <c r="H99" s="8"/>
      <c r="I99" s="8"/>
      <c r="J99" s="19">
        <v>5</v>
      </c>
      <c r="K99" s="64"/>
      <c r="L99" s="97"/>
      <c r="M99" s="8" t="s">
        <v>5157</v>
      </c>
      <c r="N99" s="83">
        <v>42736</v>
      </c>
      <c r="O99" s="9">
        <v>41428</v>
      </c>
      <c r="P99" s="97" t="s">
        <v>702</v>
      </c>
      <c r="Q99" s="23"/>
      <c r="R99"/>
      <c r="S99"/>
      <c r="T99"/>
      <c r="V99"/>
      <c r="W99"/>
    </row>
    <row r="100" spans="4:23" hidden="1" x14ac:dyDescent="0.25">
      <c r="D100" s="22" t="s">
        <v>1187</v>
      </c>
      <c r="E100" s="8" t="s">
        <v>1908</v>
      </c>
      <c r="F100" s="8" t="s">
        <v>2271</v>
      </c>
      <c r="G100" s="8" t="s">
        <v>1492</v>
      </c>
      <c r="H100" s="8"/>
      <c r="I100" s="8"/>
      <c r="J100" s="19">
        <v>5</v>
      </c>
      <c r="K100" s="64"/>
      <c r="L100" s="97"/>
      <c r="M100" s="8" t="s">
        <v>1908</v>
      </c>
      <c r="N100" s="83">
        <v>43101</v>
      </c>
      <c r="O100" s="9">
        <v>38951</v>
      </c>
      <c r="P100" s="97" t="s">
        <v>702</v>
      </c>
      <c r="Q100" s="23"/>
      <c r="R100"/>
      <c r="S100"/>
      <c r="T100"/>
      <c r="V100"/>
      <c r="W100"/>
    </row>
    <row r="101" spans="4:23" hidden="1" x14ac:dyDescent="0.25">
      <c r="D101" s="22" t="s">
        <v>1192</v>
      </c>
      <c r="E101" s="8" t="s">
        <v>1918</v>
      </c>
      <c r="F101" s="8" t="s">
        <v>2271</v>
      </c>
      <c r="G101" s="8" t="s">
        <v>1456</v>
      </c>
      <c r="H101" s="8"/>
      <c r="I101" s="8"/>
      <c r="J101" s="19">
        <v>5</v>
      </c>
      <c r="K101" s="64"/>
      <c r="L101" s="97"/>
      <c r="M101" s="8" t="s">
        <v>1458</v>
      </c>
      <c r="N101" s="83">
        <v>43101</v>
      </c>
      <c r="O101" s="9">
        <v>39815</v>
      </c>
      <c r="P101" s="97" t="s">
        <v>702</v>
      </c>
      <c r="Q101" s="23"/>
      <c r="R101"/>
      <c r="S101"/>
      <c r="T101"/>
      <c r="V101"/>
      <c r="W101"/>
    </row>
    <row r="102" spans="4:23" hidden="1" x14ac:dyDescent="0.25">
      <c r="D102" s="22" t="s">
        <v>251</v>
      </c>
      <c r="E102" s="8" t="s">
        <v>1939</v>
      </c>
      <c r="F102" s="8" t="s">
        <v>2271</v>
      </c>
      <c r="G102" s="8" t="s">
        <v>1448</v>
      </c>
      <c r="H102" s="8"/>
      <c r="I102" s="8"/>
      <c r="J102" s="19">
        <v>5</v>
      </c>
      <c r="K102" s="64"/>
      <c r="L102" s="97"/>
      <c r="M102" s="8" t="s">
        <v>5169</v>
      </c>
      <c r="N102" s="83">
        <v>43101</v>
      </c>
      <c r="O102" s="9">
        <v>42230</v>
      </c>
      <c r="P102" s="97" t="s">
        <v>702</v>
      </c>
      <c r="Q102" s="23"/>
      <c r="R102"/>
      <c r="S102"/>
      <c r="T102"/>
      <c r="V102"/>
      <c r="W102"/>
    </row>
    <row r="103" spans="4:23" hidden="1" x14ac:dyDescent="0.25">
      <c r="D103" s="22" t="s">
        <v>1309</v>
      </c>
      <c r="E103" s="8" t="s">
        <v>2065</v>
      </c>
      <c r="F103" s="8" t="s">
        <v>2272</v>
      </c>
      <c r="G103" s="8" t="s">
        <v>61</v>
      </c>
      <c r="H103" s="8"/>
      <c r="I103" s="8"/>
      <c r="J103" s="19">
        <v>5</v>
      </c>
      <c r="K103" s="64"/>
      <c r="L103" s="97"/>
      <c r="M103" s="8" t="s">
        <v>2065</v>
      </c>
      <c r="N103" s="83">
        <v>41275</v>
      </c>
      <c r="O103" s="9">
        <v>42475</v>
      </c>
      <c r="P103" s="97">
        <v>3</v>
      </c>
      <c r="Q103" s="23" t="s">
        <v>27</v>
      </c>
      <c r="R103"/>
      <c r="S103"/>
      <c r="T103"/>
      <c r="V103"/>
      <c r="W103"/>
    </row>
    <row r="104" spans="4:23" hidden="1" x14ac:dyDescent="0.25">
      <c r="D104" s="22" t="s">
        <v>1327</v>
      </c>
      <c r="E104" s="8" t="s">
        <v>2124</v>
      </c>
      <c r="F104" s="8" t="s">
        <v>2271</v>
      </c>
      <c r="G104" s="8" t="s">
        <v>1616</v>
      </c>
      <c r="H104" s="8"/>
      <c r="I104" s="8"/>
      <c r="J104" s="19">
        <v>5</v>
      </c>
      <c r="K104" s="64"/>
      <c r="L104" s="97"/>
      <c r="M104" s="8" t="s">
        <v>5181</v>
      </c>
      <c r="N104" s="83">
        <v>42370</v>
      </c>
      <c r="O104" s="9">
        <v>41609</v>
      </c>
      <c r="P104" s="97" t="s">
        <v>702</v>
      </c>
      <c r="Q104" s="23"/>
      <c r="R104"/>
      <c r="S104"/>
      <c r="T104"/>
      <c r="V104"/>
      <c r="W104"/>
    </row>
    <row r="105" spans="4:23" hidden="1" x14ac:dyDescent="0.25">
      <c r="D105" s="22" t="s">
        <v>599</v>
      </c>
      <c r="E105" s="8" t="s">
        <v>2148</v>
      </c>
      <c r="F105" s="8" t="s">
        <v>2275</v>
      </c>
      <c r="G105" s="8" t="s">
        <v>1725</v>
      </c>
      <c r="H105" s="8"/>
      <c r="I105" s="8"/>
      <c r="J105" s="19">
        <v>5</v>
      </c>
      <c r="K105" s="64"/>
      <c r="L105" s="97"/>
      <c r="M105" s="8" t="s">
        <v>2154</v>
      </c>
      <c r="N105" s="83">
        <v>43466</v>
      </c>
      <c r="O105" s="9">
        <v>44013</v>
      </c>
      <c r="P105" s="97" t="s">
        <v>702</v>
      </c>
      <c r="Q105" s="23"/>
      <c r="R105"/>
      <c r="S105"/>
      <c r="T105"/>
      <c r="V105"/>
      <c r="W105"/>
    </row>
    <row r="106" spans="4:23" hidden="1" x14ac:dyDescent="0.25">
      <c r="D106" s="22" t="s">
        <v>263</v>
      </c>
      <c r="E106" s="8" t="s">
        <v>2167</v>
      </c>
      <c r="F106" s="8" t="s">
        <v>2275</v>
      </c>
      <c r="G106" s="8" t="s">
        <v>1431</v>
      </c>
      <c r="H106" s="8"/>
      <c r="I106" s="8"/>
      <c r="J106" s="19">
        <v>5</v>
      </c>
      <c r="K106" s="64"/>
      <c r="L106" s="97"/>
      <c r="M106" s="8" t="s">
        <v>5188</v>
      </c>
      <c r="N106" s="83">
        <v>40909</v>
      </c>
      <c r="O106" s="9">
        <v>41030</v>
      </c>
      <c r="P106" s="97" t="s">
        <v>702</v>
      </c>
      <c r="Q106" s="23"/>
      <c r="R106"/>
      <c r="S106"/>
      <c r="T106"/>
      <c r="V106"/>
      <c r="W106"/>
    </row>
    <row r="107" spans="4:23" hidden="1" x14ac:dyDescent="0.25">
      <c r="D107" s="22" t="s">
        <v>122</v>
      </c>
      <c r="E107" s="8" t="s">
        <v>1766</v>
      </c>
      <c r="F107" s="8" t="s">
        <v>2275</v>
      </c>
      <c r="G107" s="8" t="s">
        <v>1440</v>
      </c>
      <c r="H107" s="8"/>
      <c r="I107" s="8"/>
      <c r="J107" s="19">
        <v>5</v>
      </c>
      <c r="K107" s="64"/>
      <c r="L107" s="97"/>
      <c r="M107" s="8" t="s">
        <v>5196</v>
      </c>
      <c r="N107" s="83">
        <v>41640</v>
      </c>
      <c r="O107" s="9">
        <v>40546</v>
      </c>
      <c r="P107" s="97" t="s">
        <v>702</v>
      </c>
      <c r="Q107" s="23"/>
      <c r="R107"/>
      <c r="S107"/>
      <c r="T107"/>
      <c r="V107"/>
      <c r="W107"/>
    </row>
    <row r="108" spans="4:23" hidden="1" x14ac:dyDescent="0.25">
      <c r="D108" s="22" t="s">
        <v>119</v>
      </c>
      <c r="E108" s="8" t="s">
        <v>1495</v>
      </c>
      <c r="F108" s="8" t="s">
        <v>2275</v>
      </c>
      <c r="G108" s="8" t="s">
        <v>1464</v>
      </c>
      <c r="H108" s="8"/>
      <c r="I108" s="8"/>
      <c r="J108" s="19">
        <v>5</v>
      </c>
      <c r="K108" s="64"/>
      <c r="L108" s="97"/>
      <c r="M108" s="8" t="s">
        <v>1495</v>
      </c>
      <c r="N108" s="83">
        <v>43466</v>
      </c>
      <c r="O108" s="9">
        <v>40940</v>
      </c>
      <c r="P108" s="97" t="s">
        <v>702</v>
      </c>
      <c r="Q108" s="23"/>
      <c r="R108"/>
      <c r="S108"/>
      <c r="T108"/>
      <c r="V108"/>
      <c r="W108"/>
    </row>
    <row r="109" spans="4:23" hidden="1" x14ac:dyDescent="0.25">
      <c r="D109" s="22" t="s">
        <v>274</v>
      </c>
      <c r="E109" s="8" t="s">
        <v>2225</v>
      </c>
      <c r="F109" s="8" t="s">
        <v>2275</v>
      </c>
      <c r="G109" s="8" t="s">
        <v>1497</v>
      </c>
      <c r="H109" s="8"/>
      <c r="I109" s="8"/>
      <c r="J109" s="19">
        <v>5</v>
      </c>
      <c r="K109" s="64"/>
      <c r="L109" s="97"/>
      <c r="M109" s="8" t="s">
        <v>5210</v>
      </c>
      <c r="N109" s="83">
        <v>43101</v>
      </c>
      <c r="O109" s="9">
        <v>43832</v>
      </c>
      <c r="P109" s="97" t="s">
        <v>702</v>
      </c>
      <c r="Q109" s="23"/>
      <c r="R109"/>
      <c r="S109"/>
      <c r="T109"/>
      <c r="V109"/>
      <c r="W109"/>
    </row>
    <row r="110" spans="4:23" hidden="1" x14ac:dyDescent="0.25">
      <c r="D110" s="22" t="s">
        <v>182</v>
      </c>
      <c r="E110" s="8" t="s">
        <v>1996</v>
      </c>
      <c r="F110" s="8" t="s">
        <v>2280</v>
      </c>
      <c r="G110" s="8" t="s">
        <v>41</v>
      </c>
      <c r="H110" s="8" t="s">
        <v>818</v>
      </c>
      <c r="I110" s="8" t="s">
        <v>815</v>
      </c>
      <c r="J110" s="19">
        <v>4</v>
      </c>
      <c r="K110" s="64">
        <v>3.0133333333333332</v>
      </c>
      <c r="L110" s="97">
        <v>1</v>
      </c>
      <c r="M110" s="8" t="s">
        <v>2047</v>
      </c>
      <c r="N110" s="83">
        <v>41275</v>
      </c>
      <c r="O110" s="9">
        <v>43115</v>
      </c>
      <c r="P110" s="97">
        <v>4</v>
      </c>
      <c r="Q110" s="23" t="s">
        <v>27</v>
      </c>
      <c r="R110"/>
      <c r="S110"/>
      <c r="T110"/>
      <c r="V110"/>
      <c r="W110"/>
    </row>
    <row r="111" spans="4:23" hidden="1" x14ac:dyDescent="0.25">
      <c r="D111" s="22" t="s">
        <v>318</v>
      </c>
      <c r="E111" s="8" t="s">
        <v>906</v>
      </c>
      <c r="F111" s="8" t="s">
        <v>2269</v>
      </c>
      <c r="G111" s="8" t="s">
        <v>46</v>
      </c>
      <c r="H111" s="8" t="s">
        <v>814</v>
      </c>
      <c r="I111" s="8" t="s">
        <v>815</v>
      </c>
      <c r="J111" s="19">
        <v>4</v>
      </c>
      <c r="K111" s="64">
        <v>3.4066666666666667</v>
      </c>
      <c r="L111" s="97">
        <v>1</v>
      </c>
      <c r="M111" s="8" t="s">
        <v>1526</v>
      </c>
      <c r="N111" s="83">
        <v>43101</v>
      </c>
      <c r="O111" s="9">
        <v>42492</v>
      </c>
      <c r="P111" s="97">
        <v>4</v>
      </c>
      <c r="Q111" s="23" t="s">
        <v>27</v>
      </c>
      <c r="R111"/>
      <c r="S111"/>
      <c r="T111"/>
      <c r="V111"/>
      <c r="W111"/>
    </row>
    <row r="112" spans="4:23" hidden="1" x14ac:dyDescent="0.25">
      <c r="D112" s="22" t="s">
        <v>321</v>
      </c>
      <c r="E112" s="8" t="s">
        <v>948</v>
      </c>
      <c r="F112" s="8" t="s">
        <v>2269</v>
      </c>
      <c r="G112" s="8" t="s">
        <v>67</v>
      </c>
      <c r="H112" s="8" t="s">
        <v>814</v>
      </c>
      <c r="I112" s="8" t="s">
        <v>815</v>
      </c>
      <c r="J112" s="19">
        <v>4</v>
      </c>
      <c r="K112" s="64">
        <v>3.3866666666666667</v>
      </c>
      <c r="L112" s="97">
        <v>1</v>
      </c>
      <c r="M112" s="8" t="s">
        <v>5035</v>
      </c>
      <c r="N112" s="83">
        <v>43466</v>
      </c>
      <c r="O112" s="9">
        <v>44508</v>
      </c>
      <c r="P112" s="97">
        <v>4</v>
      </c>
      <c r="Q112" s="23" t="s">
        <v>27</v>
      </c>
      <c r="R112"/>
      <c r="S112"/>
      <c r="T112"/>
      <c r="V112"/>
      <c r="W112"/>
    </row>
    <row r="113" spans="4:23" hidden="1" x14ac:dyDescent="0.25">
      <c r="D113" s="22" t="s">
        <v>1268</v>
      </c>
      <c r="E113" s="8" t="s">
        <v>2000</v>
      </c>
      <c r="F113" s="8" t="s">
        <v>2280</v>
      </c>
      <c r="G113" s="8" t="s">
        <v>41</v>
      </c>
      <c r="H113" s="8" t="s">
        <v>818</v>
      </c>
      <c r="I113" s="8" t="s">
        <v>815</v>
      </c>
      <c r="J113" s="19">
        <v>4</v>
      </c>
      <c r="K113" s="64">
        <v>3.6</v>
      </c>
      <c r="L113" s="97">
        <v>2</v>
      </c>
      <c r="M113" s="8" t="s">
        <v>5045</v>
      </c>
      <c r="N113" s="83">
        <v>43466</v>
      </c>
      <c r="O113" s="9">
        <v>43115</v>
      </c>
      <c r="P113" s="97">
        <v>4</v>
      </c>
      <c r="Q113" s="23" t="s">
        <v>27</v>
      </c>
      <c r="R113"/>
      <c r="S113"/>
      <c r="T113"/>
      <c r="V113"/>
      <c r="W113"/>
    </row>
    <row r="114" spans="4:23" hidden="1" x14ac:dyDescent="0.25">
      <c r="D114" s="22" t="s">
        <v>327</v>
      </c>
      <c r="E114" s="8" t="s">
        <v>916</v>
      </c>
      <c r="F114" s="8" t="s">
        <v>2269</v>
      </c>
      <c r="G114" s="8" t="s">
        <v>46</v>
      </c>
      <c r="H114" s="8" t="s">
        <v>818</v>
      </c>
      <c r="I114" s="8" t="s">
        <v>914</v>
      </c>
      <c r="J114" s="19">
        <v>4</v>
      </c>
      <c r="K114" s="64">
        <v>3.4113333333333333</v>
      </c>
      <c r="L114" s="97">
        <v>2</v>
      </c>
      <c r="M114" s="8" t="s">
        <v>5034</v>
      </c>
      <c r="N114" s="83">
        <v>44197</v>
      </c>
      <c r="O114" s="9">
        <v>43692</v>
      </c>
      <c r="P114" s="97">
        <v>4</v>
      </c>
      <c r="Q114" s="23" t="s">
        <v>27</v>
      </c>
      <c r="R114"/>
      <c r="S114"/>
      <c r="T114"/>
      <c r="V114"/>
      <c r="W114"/>
    </row>
    <row r="115" spans="4:23" hidden="1" x14ac:dyDescent="0.25">
      <c r="D115" s="22" t="s">
        <v>343</v>
      </c>
      <c r="E115" s="8" t="s">
        <v>2075</v>
      </c>
      <c r="F115" s="8" t="s">
        <v>2269</v>
      </c>
      <c r="G115" s="8" t="s">
        <v>2</v>
      </c>
      <c r="H115" s="8" t="s">
        <v>814</v>
      </c>
      <c r="I115" s="8" t="s">
        <v>815</v>
      </c>
      <c r="J115" s="19">
        <v>4</v>
      </c>
      <c r="K115" s="64">
        <v>3.56</v>
      </c>
      <c r="L115" s="97">
        <v>2</v>
      </c>
      <c r="M115" s="8" t="s">
        <v>822</v>
      </c>
      <c r="N115" s="83">
        <v>43466</v>
      </c>
      <c r="O115" s="9">
        <v>44452</v>
      </c>
      <c r="P115" s="97">
        <v>4</v>
      </c>
      <c r="Q115" s="23" t="s">
        <v>6</v>
      </c>
      <c r="R115"/>
      <c r="S115"/>
      <c r="T115"/>
      <c r="V115"/>
      <c r="W115"/>
    </row>
    <row r="116" spans="4:23" hidden="1" x14ac:dyDescent="0.25">
      <c r="D116" s="22" t="s">
        <v>320</v>
      </c>
      <c r="E116" s="8" t="s">
        <v>2047</v>
      </c>
      <c r="F116" s="8" t="s">
        <v>2272</v>
      </c>
      <c r="G116" s="8" t="s">
        <v>58</v>
      </c>
      <c r="H116" s="8" t="s">
        <v>818</v>
      </c>
      <c r="I116" s="8" t="s">
        <v>815</v>
      </c>
      <c r="J116" s="19">
        <v>4</v>
      </c>
      <c r="K116" s="64">
        <v>2.8130666666666664</v>
      </c>
      <c r="L116" s="97">
        <v>2</v>
      </c>
      <c r="M116" s="8" t="s">
        <v>866</v>
      </c>
      <c r="N116" s="83">
        <v>39461</v>
      </c>
      <c r="O116" s="9">
        <v>44333</v>
      </c>
      <c r="P116" s="97">
        <v>4</v>
      </c>
      <c r="Q116" s="23" t="s">
        <v>27</v>
      </c>
      <c r="R116"/>
      <c r="S116"/>
      <c r="T116"/>
      <c r="V116"/>
      <c r="W116"/>
    </row>
    <row r="117" spans="4:23" hidden="1" x14ac:dyDescent="0.25">
      <c r="D117" s="22" t="s">
        <v>231</v>
      </c>
      <c r="E117" s="8" t="s">
        <v>1993</v>
      </c>
      <c r="F117" s="8" t="s">
        <v>2280</v>
      </c>
      <c r="G117" s="8" t="s">
        <v>41</v>
      </c>
      <c r="H117" s="8" t="s">
        <v>818</v>
      </c>
      <c r="I117" s="8" t="s">
        <v>815</v>
      </c>
      <c r="J117" s="19">
        <v>4</v>
      </c>
      <c r="K117" s="64">
        <v>2.9939393939393941</v>
      </c>
      <c r="L117" s="97">
        <v>3</v>
      </c>
      <c r="M117" s="8" t="s">
        <v>921</v>
      </c>
      <c r="N117" s="83">
        <v>41852</v>
      </c>
      <c r="O117" s="9">
        <v>44531</v>
      </c>
      <c r="P117" s="97">
        <v>4</v>
      </c>
      <c r="Q117" s="23" t="s">
        <v>27</v>
      </c>
      <c r="R117"/>
      <c r="S117"/>
      <c r="T117"/>
      <c r="V117"/>
      <c r="W117"/>
    </row>
    <row r="118" spans="4:23" hidden="1" x14ac:dyDescent="0.25">
      <c r="D118" s="22" t="s">
        <v>336</v>
      </c>
      <c r="E118" s="8" t="s">
        <v>910</v>
      </c>
      <c r="F118" s="8" t="s">
        <v>2269</v>
      </c>
      <c r="G118" s="8" t="s">
        <v>46</v>
      </c>
      <c r="H118" s="8" t="s">
        <v>825</v>
      </c>
      <c r="I118" s="8" t="s">
        <v>815</v>
      </c>
      <c r="J118" s="19">
        <v>4</v>
      </c>
      <c r="K118" s="64">
        <v>3.56</v>
      </c>
      <c r="L118" s="97">
        <v>3</v>
      </c>
      <c r="M118" s="8" t="s">
        <v>5094</v>
      </c>
      <c r="N118" s="83">
        <v>43101</v>
      </c>
      <c r="O118" s="9">
        <v>43864</v>
      </c>
      <c r="P118" s="97">
        <v>4</v>
      </c>
      <c r="Q118" s="23" t="s">
        <v>27</v>
      </c>
      <c r="R118"/>
      <c r="S118"/>
      <c r="T118"/>
      <c r="V118"/>
      <c r="W118"/>
    </row>
    <row r="119" spans="4:23" hidden="1" x14ac:dyDescent="0.25">
      <c r="D119" s="22" t="s">
        <v>315</v>
      </c>
      <c r="E119" s="8" t="s">
        <v>913</v>
      </c>
      <c r="F119" s="8" t="s">
        <v>2269</v>
      </c>
      <c r="G119" s="8" t="s">
        <v>46</v>
      </c>
      <c r="H119" s="8" t="s">
        <v>818</v>
      </c>
      <c r="I119" s="8" t="s">
        <v>815</v>
      </c>
      <c r="J119" s="19">
        <v>4</v>
      </c>
      <c r="K119" s="64">
        <v>3.2280000000000002</v>
      </c>
      <c r="L119" s="97">
        <v>3</v>
      </c>
      <c r="M119" s="8" t="s">
        <v>5096</v>
      </c>
      <c r="N119" s="83">
        <v>43466</v>
      </c>
      <c r="O119" s="9">
        <v>43692</v>
      </c>
      <c r="P119" s="97">
        <v>4</v>
      </c>
      <c r="Q119" s="23" t="s">
        <v>27</v>
      </c>
      <c r="R119"/>
      <c r="S119"/>
      <c r="T119"/>
      <c r="V119"/>
      <c r="W119"/>
    </row>
    <row r="120" spans="4:23" hidden="1" x14ac:dyDescent="0.25">
      <c r="D120" s="22" t="s">
        <v>344</v>
      </c>
      <c r="E120" s="8" t="s">
        <v>2083</v>
      </c>
      <c r="F120" s="8" t="s">
        <v>2269</v>
      </c>
      <c r="G120" s="8" t="s">
        <v>22</v>
      </c>
      <c r="H120" s="8" t="s">
        <v>825</v>
      </c>
      <c r="I120" s="8" t="s">
        <v>815</v>
      </c>
      <c r="J120" s="19">
        <v>4</v>
      </c>
      <c r="K120" s="64">
        <v>3.2433333333333336</v>
      </c>
      <c r="L120" s="97">
        <v>3</v>
      </c>
      <c r="M120" s="8" t="s">
        <v>5071</v>
      </c>
      <c r="N120" s="83">
        <v>40544</v>
      </c>
      <c r="O120" s="9">
        <v>44228</v>
      </c>
      <c r="P120" s="97">
        <v>4</v>
      </c>
      <c r="Q120" s="23" t="s">
        <v>6</v>
      </c>
      <c r="R120"/>
      <c r="S120"/>
      <c r="T120"/>
      <c r="V120"/>
      <c r="W120"/>
    </row>
    <row r="121" spans="4:23" hidden="1" x14ac:dyDescent="0.25">
      <c r="D121" s="22" t="s">
        <v>235</v>
      </c>
      <c r="E121" s="8" t="s">
        <v>954</v>
      </c>
      <c r="F121" s="8" t="s">
        <v>2269</v>
      </c>
      <c r="G121" s="8" t="s">
        <v>67</v>
      </c>
      <c r="H121" s="8" t="s">
        <v>825</v>
      </c>
      <c r="I121" s="8" t="s">
        <v>815</v>
      </c>
      <c r="J121" s="19">
        <v>4</v>
      </c>
      <c r="K121" s="64">
        <v>3.4633333333333334</v>
      </c>
      <c r="L121" s="97">
        <v>4</v>
      </c>
      <c r="M121" s="8" t="s">
        <v>5034</v>
      </c>
      <c r="N121" s="83">
        <v>44197</v>
      </c>
      <c r="O121" s="9">
        <v>44480</v>
      </c>
      <c r="P121" s="97">
        <v>3</v>
      </c>
      <c r="Q121" s="23" t="s">
        <v>27</v>
      </c>
      <c r="R121"/>
      <c r="S121"/>
      <c r="T121"/>
      <c r="V121"/>
      <c r="W121"/>
    </row>
    <row r="122" spans="4:23" hidden="1" x14ac:dyDescent="0.25">
      <c r="D122" s="22" t="s">
        <v>399</v>
      </c>
      <c r="E122" s="8" t="s">
        <v>5111</v>
      </c>
      <c r="F122" s="8" t="s">
        <v>2280</v>
      </c>
      <c r="G122" s="8" t="s">
        <v>41</v>
      </c>
      <c r="H122" s="8" t="s">
        <v>818</v>
      </c>
      <c r="I122" s="8" t="s">
        <v>815</v>
      </c>
      <c r="J122" s="19">
        <v>4</v>
      </c>
      <c r="K122" s="64">
        <v>3.25</v>
      </c>
      <c r="L122" s="97">
        <v>4</v>
      </c>
      <c r="M122" s="8" t="s">
        <v>959</v>
      </c>
      <c r="N122" s="83">
        <v>42370</v>
      </c>
      <c r="O122" s="9">
        <v>44501</v>
      </c>
      <c r="P122" s="97">
        <v>3</v>
      </c>
      <c r="Q122" s="23" t="s">
        <v>27</v>
      </c>
      <c r="R122"/>
      <c r="S122"/>
      <c r="T122"/>
      <c r="V122"/>
      <c r="W122"/>
    </row>
    <row r="123" spans="4:23" hidden="1" x14ac:dyDescent="0.25">
      <c r="D123" s="22" t="s">
        <v>409</v>
      </c>
      <c r="E123" s="8" t="s">
        <v>2005</v>
      </c>
      <c r="F123" s="8" t="s">
        <v>2280</v>
      </c>
      <c r="G123" s="8" t="s">
        <v>41</v>
      </c>
      <c r="H123" s="8" t="s">
        <v>814</v>
      </c>
      <c r="I123" s="8" t="s">
        <v>815</v>
      </c>
      <c r="J123" s="19">
        <v>4</v>
      </c>
      <c r="K123" s="64">
        <v>3.03</v>
      </c>
      <c r="L123" s="97">
        <v>4</v>
      </c>
      <c r="M123" s="8" t="s">
        <v>1548</v>
      </c>
      <c r="N123" s="83">
        <v>44197</v>
      </c>
      <c r="O123" s="9">
        <v>44531</v>
      </c>
      <c r="P123" s="97">
        <v>4</v>
      </c>
      <c r="Q123" s="23" t="s">
        <v>27</v>
      </c>
      <c r="R123"/>
      <c r="S123"/>
      <c r="T123"/>
      <c r="V123"/>
      <c r="W123"/>
    </row>
    <row r="124" spans="4:23" hidden="1" x14ac:dyDescent="0.25">
      <c r="D124" s="22" t="s">
        <v>210</v>
      </c>
      <c r="E124" s="8" t="s">
        <v>2011</v>
      </c>
      <c r="F124" s="8" t="s">
        <v>2272</v>
      </c>
      <c r="G124" s="8" t="s">
        <v>52</v>
      </c>
      <c r="H124" s="8" t="s">
        <v>818</v>
      </c>
      <c r="I124" s="8" t="s">
        <v>815</v>
      </c>
      <c r="J124" s="19">
        <v>4</v>
      </c>
      <c r="K124" s="64">
        <v>3.1</v>
      </c>
      <c r="L124" s="97">
        <v>4</v>
      </c>
      <c r="M124" s="8" t="s">
        <v>5048</v>
      </c>
      <c r="N124" s="83">
        <v>42186</v>
      </c>
      <c r="O124" s="9">
        <v>43467</v>
      </c>
      <c r="P124" s="97">
        <v>4</v>
      </c>
      <c r="Q124" s="23" t="s">
        <v>27</v>
      </c>
      <c r="R124"/>
      <c r="S124"/>
      <c r="T124"/>
      <c r="V124"/>
      <c r="W124"/>
    </row>
    <row r="125" spans="4:23" hidden="1" x14ac:dyDescent="0.25">
      <c r="D125" s="22" t="s">
        <v>339</v>
      </c>
      <c r="E125" s="8" t="s">
        <v>843</v>
      </c>
      <c r="F125" s="8" t="s">
        <v>2276</v>
      </c>
      <c r="G125" s="8" t="s">
        <v>16</v>
      </c>
      <c r="H125" s="8" t="s">
        <v>825</v>
      </c>
      <c r="I125" s="8" t="s">
        <v>842</v>
      </c>
      <c r="J125" s="19">
        <v>4</v>
      </c>
      <c r="K125" s="64">
        <v>3.7633333333333332</v>
      </c>
      <c r="L125" s="97">
        <v>4</v>
      </c>
      <c r="M125" s="8" t="s">
        <v>5082</v>
      </c>
      <c r="N125" s="83">
        <v>42736</v>
      </c>
      <c r="O125" s="9">
        <v>44452</v>
      </c>
      <c r="P125" s="97">
        <v>3</v>
      </c>
      <c r="Q125" s="23" t="s">
        <v>6</v>
      </c>
      <c r="R125"/>
      <c r="S125"/>
      <c r="T125"/>
      <c r="V125"/>
      <c r="W125"/>
    </row>
    <row r="126" spans="4:23" hidden="1" x14ac:dyDescent="0.25">
      <c r="D126" s="22" t="s">
        <v>346</v>
      </c>
      <c r="E126" s="8" t="s">
        <v>855</v>
      </c>
      <c r="F126" s="8" t="s">
        <v>2269</v>
      </c>
      <c r="G126" s="8" t="s">
        <v>22</v>
      </c>
      <c r="H126" s="8" t="s">
        <v>825</v>
      </c>
      <c r="I126" s="8" t="s">
        <v>815</v>
      </c>
      <c r="J126" s="19">
        <v>4</v>
      </c>
      <c r="K126" s="64">
        <v>3.47969696969697</v>
      </c>
      <c r="L126" s="97">
        <v>5</v>
      </c>
      <c r="M126" s="8" t="s">
        <v>5070</v>
      </c>
      <c r="N126" s="83">
        <v>43101</v>
      </c>
      <c r="O126" s="9">
        <v>43374</v>
      </c>
      <c r="P126" s="97">
        <v>3</v>
      </c>
      <c r="Q126" s="23" t="s">
        <v>6</v>
      </c>
      <c r="R126"/>
      <c r="S126"/>
      <c r="T126"/>
      <c r="V126"/>
      <c r="W126"/>
    </row>
    <row r="127" spans="4:23" hidden="1" x14ac:dyDescent="0.25">
      <c r="D127" s="22" t="s">
        <v>420</v>
      </c>
      <c r="E127" s="8" t="s">
        <v>2002</v>
      </c>
      <c r="F127" s="8" t="s">
        <v>2280</v>
      </c>
      <c r="G127" s="8" t="s">
        <v>41</v>
      </c>
      <c r="H127" s="8" t="s">
        <v>814</v>
      </c>
      <c r="I127" s="8" t="s">
        <v>815</v>
      </c>
      <c r="J127" s="19">
        <v>4</v>
      </c>
      <c r="K127" s="64">
        <v>3.16</v>
      </c>
      <c r="L127" s="97">
        <v>6</v>
      </c>
      <c r="M127" s="8" t="s">
        <v>5046</v>
      </c>
      <c r="N127" s="83">
        <v>42186</v>
      </c>
      <c r="O127" s="9">
        <v>44501</v>
      </c>
      <c r="P127" s="97">
        <v>3</v>
      </c>
      <c r="Q127" s="23" t="s">
        <v>27</v>
      </c>
      <c r="R127"/>
      <c r="S127"/>
      <c r="T127"/>
      <c r="V127"/>
      <c r="W127"/>
    </row>
    <row r="128" spans="4:23" hidden="1" x14ac:dyDescent="0.25">
      <c r="D128" s="22" t="s">
        <v>196</v>
      </c>
      <c r="E128" s="8" t="s">
        <v>916</v>
      </c>
      <c r="F128" s="8" t="s">
        <v>2269</v>
      </c>
      <c r="G128" s="8" t="s">
        <v>46</v>
      </c>
      <c r="H128" s="8" t="s">
        <v>818</v>
      </c>
      <c r="I128" s="8" t="s">
        <v>914</v>
      </c>
      <c r="J128" s="19">
        <v>4</v>
      </c>
      <c r="K128" s="64">
        <v>3</v>
      </c>
      <c r="L128" s="97">
        <v>6</v>
      </c>
      <c r="M128" s="8" t="s">
        <v>5097</v>
      </c>
      <c r="N128" s="83">
        <v>44197</v>
      </c>
      <c r="O128" s="9">
        <v>43467</v>
      </c>
      <c r="P128" s="97">
        <v>4</v>
      </c>
      <c r="Q128" s="23" t="s">
        <v>27</v>
      </c>
      <c r="R128"/>
      <c r="S128"/>
      <c r="T128"/>
      <c r="V128"/>
      <c r="W128"/>
    </row>
    <row r="129" spans="4:23" hidden="1" x14ac:dyDescent="0.25">
      <c r="D129" s="22" t="s">
        <v>411</v>
      </c>
      <c r="E129" s="8" t="s">
        <v>856</v>
      </c>
      <c r="F129" s="8" t="s">
        <v>2269</v>
      </c>
      <c r="G129" s="8" t="s">
        <v>22</v>
      </c>
      <c r="H129" s="8" t="s">
        <v>825</v>
      </c>
      <c r="I129" s="8" t="s">
        <v>842</v>
      </c>
      <c r="J129" s="19">
        <v>4</v>
      </c>
      <c r="K129" s="64">
        <v>3.3066666666666666</v>
      </c>
      <c r="L129" s="97">
        <v>6</v>
      </c>
      <c r="M129" s="8" t="s">
        <v>2073</v>
      </c>
      <c r="N129" s="83">
        <v>41852</v>
      </c>
      <c r="O129" s="9">
        <v>43661</v>
      </c>
      <c r="P129" s="97">
        <v>3</v>
      </c>
      <c r="Q129" s="23" t="s">
        <v>6</v>
      </c>
      <c r="R129"/>
      <c r="S129"/>
      <c r="T129"/>
      <c r="V129"/>
      <c r="W129"/>
    </row>
    <row r="130" spans="4:23" hidden="1" x14ac:dyDescent="0.25">
      <c r="D130" s="22" t="s">
        <v>377</v>
      </c>
      <c r="E130" s="8" t="s">
        <v>933</v>
      </c>
      <c r="F130" s="8" t="s">
        <v>2272</v>
      </c>
      <c r="G130" s="8" t="s">
        <v>58</v>
      </c>
      <c r="H130" s="8" t="s">
        <v>818</v>
      </c>
      <c r="I130" s="8" t="s">
        <v>815</v>
      </c>
      <c r="J130" s="19">
        <v>4</v>
      </c>
      <c r="K130" s="64">
        <v>3.4603030303030309</v>
      </c>
      <c r="L130" s="97">
        <v>6</v>
      </c>
      <c r="M130" s="8" t="s">
        <v>5062</v>
      </c>
      <c r="N130" s="83">
        <v>42005</v>
      </c>
      <c r="O130" s="9">
        <v>44333</v>
      </c>
      <c r="P130" s="97">
        <v>4</v>
      </c>
      <c r="Q130" s="23" t="s">
        <v>27</v>
      </c>
      <c r="R130"/>
      <c r="S130"/>
      <c r="T130"/>
      <c r="V130"/>
      <c r="W130"/>
    </row>
    <row r="131" spans="4:23" hidden="1" x14ac:dyDescent="0.25">
      <c r="D131" s="22" t="s">
        <v>173</v>
      </c>
      <c r="E131" s="8" t="s">
        <v>865</v>
      </c>
      <c r="F131" s="8" t="s">
        <v>2272</v>
      </c>
      <c r="G131" s="8" t="s">
        <v>25</v>
      </c>
      <c r="H131" s="8" t="s">
        <v>814</v>
      </c>
      <c r="I131" s="8" t="s">
        <v>815</v>
      </c>
      <c r="J131" s="19">
        <v>4</v>
      </c>
      <c r="K131" s="64">
        <v>3.0966666666666671</v>
      </c>
      <c r="L131" s="97">
        <v>7</v>
      </c>
      <c r="M131" s="8" t="s">
        <v>5054</v>
      </c>
      <c r="N131" s="83">
        <v>42736</v>
      </c>
      <c r="O131" s="9">
        <v>44228</v>
      </c>
      <c r="P131" s="97">
        <v>3</v>
      </c>
      <c r="Q131" s="23" t="s">
        <v>27</v>
      </c>
      <c r="R131"/>
      <c r="S131"/>
      <c r="T131"/>
      <c r="V131"/>
      <c r="W131"/>
    </row>
    <row r="132" spans="4:23" hidden="1" x14ac:dyDescent="0.25">
      <c r="D132" s="22" t="s">
        <v>199</v>
      </c>
      <c r="E132" s="8" t="s">
        <v>867</v>
      </c>
      <c r="F132" s="8" t="s">
        <v>2272</v>
      </c>
      <c r="G132" s="8" t="s">
        <v>61</v>
      </c>
      <c r="H132" s="8" t="s">
        <v>814</v>
      </c>
      <c r="I132" s="8" t="s">
        <v>815</v>
      </c>
      <c r="J132" s="19">
        <v>4</v>
      </c>
      <c r="K132" s="64">
        <v>3.1280000000000001</v>
      </c>
      <c r="L132" s="97">
        <v>8</v>
      </c>
      <c r="M132" s="8" t="s">
        <v>5064</v>
      </c>
      <c r="N132" s="83">
        <v>44197</v>
      </c>
      <c r="O132" s="9">
        <v>43467</v>
      </c>
      <c r="P132" s="97" t="s">
        <v>702</v>
      </c>
      <c r="Q132" s="23" t="s">
        <v>27</v>
      </c>
      <c r="R132"/>
      <c r="S132"/>
      <c r="T132"/>
      <c r="V132"/>
      <c r="W132"/>
    </row>
    <row r="133" spans="4:23" hidden="1" x14ac:dyDescent="0.25">
      <c r="D133" s="22" t="s">
        <v>1002</v>
      </c>
      <c r="E133" s="8" t="s">
        <v>874</v>
      </c>
      <c r="F133" s="8" t="s">
        <v>2272</v>
      </c>
      <c r="G133" s="8" t="s">
        <v>25</v>
      </c>
      <c r="H133" s="8" t="s">
        <v>825</v>
      </c>
      <c r="I133" s="8" t="s">
        <v>815</v>
      </c>
      <c r="J133" s="19">
        <v>4</v>
      </c>
      <c r="K133" s="64">
        <v>3.56</v>
      </c>
      <c r="L133" s="97">
        <v>11</v>
      </c>
      <c r="M133" s="8" t="s">
        <v>5055</v>
      </c>
      <c r="N133" s="83">
        <v>43466</v>
      </c>
      <c r="O133" s="9">
        <v>43770</v>
      </c>
      <c r="P133" s="97">
        <v>3</v>
      </c>
      <c r="Q133" s="23" t="s">
        <v>27</v>
      </c>
      <c r="R133"/>
      <c r="S133"/>
      <c r="T133"/>
      <c r="V133"/>
      <c r="W133"/>
    </row>
    <row r="134" spans="4:23" hidden="1" x14ac:dyDescent="0.25">
      <c r="D134" s="22" t="s">
        <v>1299</v>
      </c>
      <c r="E134" s="8" t="s">
        <v>898</v>
      </c>
      <c r="F134" s="8" t="s">
        <v>2272</v>
      </c>
      <c r="G134" s="8" t="s">
        <v>896</v>
      </c>
      <c r="H134" s="8" t="s">
        <v>825</v>
      </c>
      <c r="I134" s="8" t="s">
        <v>815</v>
      </c>
      <c r="J134" s="19">
        <v>4</v>
      </c>
      <c r="K134" s="64">
        <v>3.0933333333333337</v>
      </c>
      <c r="L134" s="97">
        <v>12</v>
      </c>
      <c r="M134" s="8" t="s">
        <v>5059</v>
      </c>
      <c r="N134" s="83">
        <v>42736</v>
      </c>
      <c r="O134" s="9">
        <v>44211</v>
      </c>
      <c r="P134" s="97">
        <v>3</v>
      </c>
      <c r="Q134" s="23" t="s">
        <v>27</v>
      </c>
      <c r="R134"/>
      <c r="S134"/>
      <c r="T134"/>
      <c r="V134"/>
      <c r="W134"/>
    </row>
    <row r="135" spans="4:23" hidden="1" x14ac:dyDescent="0.25">
      <c r="D135" s="22" t="s">
        <v>213</v>
      </c>
      <c r="E135" s="8" t="s">
        <v>2036</v>
      </c>
      <c r="F135" s="8" t="s">
        <v>2272</v>
      </c>
      <c r="G135" s="8" t="s">
        <v>34</v>
      </c>
      <c r="H135" s="8" t="s">
        <v>825</v>
      </c>
      <c r="I135" s="8" t="s">
        <v>842</v>
      </c>
      <c r="J135" s="19">
        <v>4</v>
      </c>
      <c r="K135" s="64">
        <v>3.0800000000000005</v>
      </c>
      <c r="L135" s="97">
        <v>13</v>
      </c>
      <c r="M135" s="8" t="s">
        <v>5057</v>
      </c>
      <c r="N135" s="83">
        <v>44197</v>
      </c>
      <c r="O135" s="9">
        <v>43710</v>
      </c>
      <c r="P135" s="97">
        <v>4</v>
      </c>
      <c r="Q135" s="23" t="s">
        <v>27</v>
      </c>
      <c r="R135"/>
      <c r="S135"/>
      <c r="T135"/>
      <c r="V135"/>
      <c r="W135"/>
    </row>
    <row r="136" spans="4:23" hidden="1" x14ac:dyDescent="0.25">
      <c r="D136" s="22" t="s">
        <v>299</v>
      </c>
      <c r="E136" s="8" t="s">
        <v>935</v>
      </c>
      <c r="F136" s="8" t="s">
        <v>2272</v>
      </c>
      <c r="G136" s="8" t="s">
        <v>58</v>
      </c>
      <c r="H136" s="8" t="s">
        <v>814</v>
      </c>
      <c r="I136" s="8" t="s">
        <v>815</v>
      </c>
      <c r="J136" s="19">
        <v>4</v>
      </c>
      <c r="K136" s="64">
        <v>3.2866666666666666</v>
      </c>
      <c r="L136" s="97">
        <v>14</v>
      </c>
      <c r="M136" s="8" t="s">
        <v>959</v>
      </c>
      <c r="N136" s="83">
        <v>42736</v>
      </c>
      <c r="O136" s="9">
        <v>44198</v>
      </c>
      <c r="P136" s="97">
        <v>3</v>
      </c>
      <c r="Q136" s="23" t="s">
        <v>27</v>
      </c>
      <c r="R136"/>
      <c r="S136"/>
      <c r="T136"/>
      <c r="V136"/>
      <c r="W136"/>
    </row>
    <row r="137" spans="4:23" hidden="1" x14ac:dyDescent="0.25">
      <c r="D137" s="22" t="s">
        <v>371</v>
      </c>
      <c r="E137" s="8" t="s">
        <v>877</v>
      </c>
      <c r="F137" s="8" t="s">
        <v>2272</v>
      </c>
      <c r="G137" s="8" t="s">
        <v>34</v>
      </c>
      <c r="H137" s="8" t="s">
        <v>825</v>
      </c>
      <c r="I137" s="8" t="s">
        <v>842</v>
      </c>
      <c r="J137" s="19">
        <v>4</v>
      </c>
      <c r="K137" s="64">
        <v>3.6200000000000006</v>
      </c>
      <c r="L137" s="97">
        <v>16</v>
      </c>
      <c r="M137" s="8" t="s">
        <v>916</v>
      </c>
      <c r="N137" s="83">
        <v>42370</v>
      </c>
      <c r="O137" s="9">
        <v>43467</v>
      </c>
      <c r="P137" s="97">
        <v>3</v>
      </c>
      <c r="Q137" s="23" t="s">
        <v>27</v>
      </c>
      <c r="R137"/>
      <c r="S137"/>
      <c r="T137"/>
      <c r="V137"/>
      <c r="W137"/>
    </row>
    <row r="138" spans="4:23" hidden="1" x14ac:dyDescent="0.25">
      <c r="D138" s="22" t="s">
        <v>415</v>
      </c>
      <c r="E138" s="8" t="s">
        <v>940</v>
      </c>
      <c r="F138" s="8" t="s">
        <v>2272</v>
      </c>
      <c r="G138" s="8" t="s">
        <v>61</v>
      </c>
      <c r="H138" s="8" t="s">
        <v>818</v>
      </c>
      <c r="I138" s="8" t="s">
        <v>815</v>
      </c>
      <c r="J138" s="19">
        <v>4</v>
      </c>
      <c r="K138" s="64">
        <v>3.0593333333333335</v>
      </c>
      <c r="L138" s="97">
        <v>17</v>
      </c>
      <c r="M138" s="8" t="s">
        <v>2047</v>
      </c>
      <c r="N138" s="83">
        <v>41974</v>
      </c>
      <c r="O138" s="9">
        <v>43297</v>
      </c>
      <c r="P138" s="97">
        <v>3</v>
      </c>
      <c r="Q138" s="23" t="s">
        <v>27</v>
      </c>
      <c r="R138"/>
      <c r="S138"/>
      <c r="T138"/>
      <c r="V138"/>
      <c r="W138"/>
    </row>
    <row r="139" spans="4:23" hidden="1" x14ac:dyDescent="0.25">
      <c r="D139" s="22" t="s">
        <v>189</v>
      </c>
      <c r="E139" s="8" t="s">
        <v>942</v>
      </c>
      <c r="F139" s="8" t="s">
        <v>2272</v>
      </c>
      <c r="G139" s="8" t="s">
        <v>61</v>
      </c>
      <c r="H139" s="8" t="s">
        <v>818</v>
      </c>
      <c r="I139" s="8" t="s">
        <v>815</v>
      </c>
      <c r="J139" s="19">
        <v>4</v>
      </c>
      <c r="K139" s="64">
        <v>3.2566666666666664</v>
      </c>
      <c r="L139" s="97">
        <v>18</v>
      </c>
      <c r="M139" s="8" t="s">
        <v>5063</v>
      </c>
      <c r="N139" s="83">
        <v>42736</v>
      </c>
      <c r="O139" s="9">
        <v>44211</v>
      </c>
      <c r="P139" s="97">
        <v>3</v>
      </c>
      <c r="Q139" s="23" t="s">
        <v>27</v>
      </c>
      <c r="R139"/>
      <c r="S139"/>
      <c r="T139"/>
      <c r="V139"/>
      <c r="W139"/>
    </row>
    <row r="140" spans="4:23" hidden="1" x14ac:dyDescent="0.25">
      <c r="D140" s="22" t="s">
        <v>232</v>
      </c>
      <c r="E140" s="8" t="s">
        <v>858</v>
      </c>
      <c r="F140" s="8" t="s">
        <v>2272</v>
      </c>
      <c r="G140" s="8" t="s">
        <v>25</v>
      </c>
      <c r="H140" s="8" t="s">
        <v>825</v>
      </c>
      <c r="I140" s="8" t="s">
        <v>815</v>
      </c>
      <c r="J140" s="19">
        <v>4</v>
      </c>
      <c r="K140" s="64">
        <v>3.3933333333333331</v>
      </c>
      <c r="L140" s="97">
        <v>20</v>
      </c>
      <c r="M140" s="8" t="s">
        <v>866</v>
      </c>
      <c r="N140" s="83">
        <v>42736</v>
      </c>
      <c r="O140" s="9">
        <v>44027</v>
      </c>
      <c r="P140" s="97">
        <v>3</v>
      </c>
      <c r="Q140" s="23" t="s">
        <v>27</v>
      </c>
      <c r="R140"/>
      <c r="S140"/>
      <c r="T140"/>
      <c r="V140"/>
      <c r="W140"/>
    </row>
    <row r="141" spans="4:23" hidden="1" x14ac:dyDescent="0.25">
      <c r="D141" s="22" t="s">
        <v>609</v>
      </c>
      <c r="E141" s="8" t="s">
        <v>1701</v>
      </c>
      <c r="F141" s="8" t="s">
        <v>2271</v>
      </c>
      <c r="G141" s="8" t="s">
        <v>1464</v>
      </c>
      <c r="H141" s="8"/>
      <c r="I141" s="8"/>
      <c r="J141" s="19">
        <v>4</v>
      </c>
      <c r="K141" s="64"/>
      <c r="L141" s="97"/>
      <c r="M141" s="8" t="s">
        <v>1701</v>
      </c>
      <c r="N141" s="83"/>
      <c r="O141" s="9"/>
      <c r="P141" s="97" t="s">
        <v>702</v>
      </c>
      <c r="Q141" s="23"/>
      <c r="R141"/>
      <c r="S141"/>
      <c r="T141"/>
      <c r="V141"/>
      <c r="W141"/>
    </row>
    <row r="142" spans="4:23" hidden="1" x14ac:dyDescent="0.25">
      <c r="D142" s="22" t="s">
        <v>543</v>
      </c>
      <c r="E142" s="8" t="s">
        <v>1727</v>
      </c>
      <c r="F142" s="8" t="s">
        <v>2275</v>
      </c>
      <c r="G142" s="8" t="s">
        <v>1725</v>
      </c>
      <c r="H142" s="8"/>
      <c r="I142" s="8"/>
      <c r="J142" s="19">
        <v>4</v>
      </c>
      <c r="K142" s="64"/>
      <c r="L142" s="97"/>
      <c r="M142" s="8" t="s">
        <v>5009</v>
      </c>
      <c r="N142" s="83"/>
      <c r="O142" s="9"/>
      <c r="P142" s="97" t="s">
        <v>702</v>
      </c>
      <c r="Q142" s="23"/>
      <c r="R142"/>
      <c r="S142"/>
      <c r="T142"/>
      <c r="V142"/>
      <c r="W142"/>
    </row>
    <row r="143" spans="4:23" hidden="1" x14ac:dyDescent="0.25">
      <c r="D143" s="22" t="s">
        <v>728</v>
      </c>
      <c r="E143" s="8" t="s">
        <v>1764</v>
      </c>
      <c r="F143" s="8" t="s">
        <v>2275</v>
      </c>
      <c r="G143" s="8" t="s">
        <v>1440</v>
      </c>
      <c r="H143" s="8"/>
      <c r="I143" s="8"/>
      <c r="J143" s="19">
        <v>4</v>
      </c>
      <c r="K143" s="64"/>
      <c r="L143" s="97"/>
      <c r="M143" s="8"/>
      <c r="N143" s="83"/>
      <c r="O143" s="9"/>
      <c r="P143" s="97" t="s">
        <v>702</v>
      </c>
      <c r="Q143" s="23"/>
      <c r="R143"/>
      <c r="S143"/>
      <c r="T143"/>
      <c r="V143"/>
      <c r="W143"/>
    </row>
    <row r="144" spans="4:23" hidden="1" x14ac:dyDescent="0.25">
      <c r="D144" s="22" t="s">
        <v>282</v>
      </c>
      <c r="E144" s="8" t="s">
        <v>1675</v>
      </c>
      <c r="F144" s="8" t="s">
        <v>2270</v>
      </c>
      <c r="G144" s="8" t="s">
        <v>1440</v>
      </c>
      <c r="H144" s="8"/>
      <c r="I144" s="8"/>
      <c r="J144" s="19">
        <v>4</v>
      </c>
      <c r="K144" s="64"/>
      <c r="L144" s="97"/>
      <c r="M144" s="8" t="s">
        <v>5012</v>
      </c>
      <c r="N144" s="83">
        <v>42005</v>
      </c>
      <c r="O144" s="9"/>
      <c r="P144" s="97" t="s">
        <v>702</v>
      </c>
      <c r="Q144" s="23"/>
      <c r="R144"/>
      <c r="S144"/>
      <c r="T144"/>
      <c r="V144"/>
      <c r="W144"/>
    </row>
    <row r="145" spans="4:23" hidden="1" x14ac:dyDescent="0.25">
      <c r="D145" s="22" t="s">
        <v>275</v>
      </c>
      <c r="E145" s="8" t="s">
        <v>1680</v>
      </c>
      <c r="F145" s="8" t="s">
        <v>2270</v>
      </c>
      <c r="G145" s="8" t="s">
        <v>1497</v>
      </c>
      <c r="H145" s="8"/>
      <c r="I145" s="8"/>
      <c r="J145" s="19">
        <v>4</v>
      </c>
      <c r="K145" s="64"/>
      <c r="L145" s="97"/>
      <c r="M145" s="8" t="s">
        <v>1680</v>
      </c>
      <c r="N145" s="83">
        <v>43101</v>
      </c>
      <c r="O145" s="9"/>
      <c r="P145" s="97" t="s">
        <v>702</v>
      </c>
      <c r="Q145" s="23"/>
      <c r="R145"/>
      <c r="S145"/>
      <c r="T145"/>
      <c r="V145"/>
      <c r="W145"/>
    </row>
    <row r="146" spans="4:23" hidden="1" x14ac:dyDescent="0.25">
      <c r="D146" s="22" t="s">
        <v>269</v>
      </c>
      <c r="E146" s="8" t="s">
        <v>1682</v>
      </c>
      <c r="F146" s="8" t="s">
        <v>2270</v>
      </c>
      <c r="G146" s="8" t="s">
        <v>1464</v>
      </c>
      <c r="H146" s="8"/>
      <c r="I146" s="8"/>
      <c r="J146" s="19">
        <v>4</v>
      </c>
      <c r="K146" s="64"/>
      <c r="L146" s="97"/>
      <c r="M146" s="8" t="s">
        <v>5014</v>
      </c>
      <c r="N146" s="83">
        <v>42370</v>
      </c>
      <c r="O146" s="9"/>
      <c r="P146" s="97" t="s">
        <v>702</v>
      </c>
      <c r="Q146" s="23"/>
      <c r="R146"/>
      <c r="S146"/>
      <c r="T146"/>
      <c r="V146"/>
      <c r="W146"/>
    </row>
    <row r="147" spans="4:23" hidden="1" x14ac:dyDescent="0.25">
      <c r="D147" s="22" t="s">
        <v>259</v>
      </c>
      <c r="E147" s="8" t="s">
        <v>1689</v>
      </c>
      <c r="F147" s="8" t="s">
        <v>2270</v>
      </c>
      <c r="G147" s="8" t="s">
        <v>1448</v>
      </c>
      <c r="H147" s="8"/>
      <c r="I147" s="8"/>
      <c r="J147" s="19">
        <v>4</v>
      </c>
      <c r="K147" s="64"/>
      <c r="L147" s="97"/>
      <c r="M147" s="8" t="s">
        <v>1689</v>
      </c>
      <c r="N147" s="83">
        <v>44197</v>
      </c>
      <c r="O147" s="9"/>
      <c r="P147" s="97" t="s">
        <v>702</v>
      </c>
      <c r="Q147" s="23"/>
      <c r="R147"/>
      <c r="S147"/>
      <c r="T147"/>
      <c r="V147"/>
      <c r="W147"/>
    </row>
    <row r="148" spans="4:23" hidden="1" x14ac:dyDescent="0.25">
      <c r="D148" s="22" t="s">
        <v>265</v>
      </c>
      <c r="E148" s="8" t="s">
        <v>1691</v>
      </c>
      <c r="F148" s="8" t="s">
        <v>2271</v>
      </c>
      <c r="G148" s="8" t="s">
        <v>1431</v>
      </c>
      <c r="H148" s="8"/>
      <c r="I148" s="8"/>
      <c r="J148" s="19">
        <v>4</v>
      </c>
      <c r="K148" s="64"/>
      <c r="L148" s="97"/>
      <c r="M148" s="8" t="s">
        <v>4946</v>
      </c>
      <c r="N148" s="83">
        <v>43466</v>
      </c>
      <c r="O148" s="9"/>
      <c r="P148" s="97" t="s">
        <v>702</v>
      </c>
      <c r="Q148" s="23"/>
      <c r="R148"/>
      <c r="S148"/>
      <c r="T148"/>
      <c r="V148"/>
      <c r="W148"/>
    </row>
    <row r="149" spans="4:23" hidden="1" x14ac:dyDescent="0.25">
      <c r="D149" s="22" t="s">
        <v>142</v>
      </c>
      <c r="E149" s="8" t="s">
        <v>1699</v>
      </c>
      <c r="F149" s="8" t="s">
        <v>2271</v>
      </c>
      <c r="G149" s="8" t="s">
        <v>1456</v>
      </c>
      <c r="H149" s="8"/>
      <c r="I149" s="8"/>
      <c r="J149" s="19">
        <v>4</v>
      </c>
      <c r="K149" s="64"/>
      <c r="L149" s="97"/>
      <c r="M149" s="8" t="s">
        <v>1458</v>
      </c>
      <c r="N149" s="83">
        <v>43101</v>
      </c>
      <c r="O149" s="9"/>
      <c r="P149" s="97" t="s">
        <v>702</v>
      </c>
      <c r="Q149" s="23"/>
      <c r="R149"/>
      <c r="S149"/>
      <c r="T149"/>
      <c r="V149"/>
      <c r="W149"/>
    </row>
    <row r="150" spans="4:23" hidden="1" x14ac:dyDescent="0.25">
      <c r="D150" s="22" t="s">
        <v>152</v>
      </c>
      <c r="E150" s="8" t="s">
        <v>1704</v>
      </c>
      <c r="F150" s="8" t="s">
        <v>2271</v>
      </c>
      <c r="G150" s="8" t="s">
        <v>1464</v>
      </c>
      <c r="H150" s="8"/>
      <c r="I150" s="8"/>
      <c r="J150" s="19">
        <v>4</v>
      </c>
      <c r="K150" s="64"/>
      <c r="L150" s="97"/>
      <c r="M150" s="8" t="s">
        <v>1704</v>
      </c>
      <c r="N150" s="83">
        <v>42736</v>
      </c>
      <c r="O150" s="9"/>
      <c r="P150" s="97" t="s">
        <v>702</v>
      </c>
      <c r="Q150" s="23"/>
      <c r="R150"/>
      <c r="S150"/>
      <c r="T150"/>
      <c r="V150"/>
      <c r="W150"/>
    </row>
    <row r="151" spans="4:23" hidden="1" x14ac:dyDescent="0.25">
      <c r="D151" s="22" t="s">
        <v>661</v>
      </c>
      <c r="E151" s="8" t="s">
        <v>1731</v>
      </c>
      <c r="F151" s="8" t="s">
        <v>2275</v>
      </c>
      <c r="G151" s="8" t="s">
        <v>1725</v>
      </c>
      <c r="H151" s="8"/>
      <c r="I151" s="8"/>
      <c r="J151" s="19">
        <v>4</v>
      </c>
      <c r="K151" s="64"/>
      <c r="L151" s="97"/>
      <c r="M151" s="8" t="s">
        <v>1731</v>
      </c>
      <c r="N151" s="83">
        <v>43525</v>
      </c>
      <c r="O151" s="9"/>
      <c r="P151" s="97" t="s">
        <v>702</v>
      </c>
      <c r="Q151" s="23"/>
      <c r="R151"/>
      <c r="S151"/>
      <c r="T151"/>
      <c r="V151"/>
      <c r="W151"/>
    </row>
    <row r="152" spans="4:23" hidden="1" x14ac:dyDescent="0.25">
      <c r="D152" s="22" t="s">
        <v>691</v>
      </c>
      <c r="E152" s="8" t="s">
        <v>1735</v>
      </c>
      <c r="F152" s="8" t="s">
        <v>2275</v>
      </c>
      <c r="G152" s="8" t="s">
        <v>1725</v>
      </c>
      <c r="H152" s="8"/>
      <c r="I152" s="8"/>
      <c r="J152" s="19">
        <v>4</v>
      </c>
      <c r="K152" s="64"/>
      <c r="L152" s="97"/>
      <c r="M152" s="8" t="s">
        <v>1735</v>
      </c>
      <c r="N152" s="83">
        <v>44197</v>
      </c>
      <c r="O152" s="9"/>
      <c r="P152" s="97" t="s">
        <v>702</v>
      </c>
      <c r="Q152" s="23"/>
      <c r="R152"/>
      <c r="S152"/>
      <c r="T152"/>
      <c r="V152"/>
      <c r="W152"/>
    </row>
    <row r="153" spans="4:23" hidden="1" x14ac:dyDescent="0.25">
      <c r="D153" s="22" t="s">
        <v>643</v>
      </c>
      <c r="E153" s="8" t="s">
        <v>1741</v>
      </c>
      <c r="F153" s="8" t="s">
        <v>2278</v>
      </c>
      <c r="G153" s="8" t="s">
        <v>1725</v>
      </c>
      <c r="H153" s="8"/>
      <c r="I153" s="8"/>
      <c r="J153" s="19">
        <v>4</v>
      </c>
      <c r="K153" s="64"/>
      <c r="L153" s="97"/>
      <c r="M153" s="8" t="s">
        <v>5242</v>
      </c>
      <c r="N153" s="83">
        <v>43541</v>
      </c>
      <c r="O153" s="9"/>
      <c r="P153" s="97" t="s">
        <v>702</v>
      </c>
      <c r="Q153" s="23"/>
      <c r="R153"/>
      <c r="S153"/>
      <c r="T153"/>
      <c r="V153"/>
      <c r="W153"/>
    </row>
    <row r="154" spans="4:23" hidden="1" x14ac:dyDescent="0.25">
      <c r="D154" s="22" t="s">
        <v>127</v>
      </c>
      <c r="E154" s="8" t="s">
        <v>1751</v>
      </c>
      <c r="F154" s="8" t="s">
        <v>2275</v>
      </c>
      <c r="G154" s="8" t="s">
        <v>1451</v>
      </c>
      <c r="H154" s="8"/>
      <c r="I154" s="8"/>
      <c r="J154" s="19">
        <v>4</v>
      </c>
      <c r="K154" s="64"/>
      <c r="L154" s="97"/>
      <c r="M154" s="8" t="s">
        <v>5022</v>
      </c>
      <c r="N154" s="83">
        <v>42736</v>
      </c>
      <c r="O154" s="9"/>
      <c r="P154" s="97" t="s">
        <v>702</v>
      </c>
      <c r="Q154" s="23"/>
      <c r="R154"/>
      <c r="S154"/>
      <c r="T154"/>
      <c r="V154"/>
      <c r="W154"/>
    </row>
    <row r="155" spans="4:23" hidden="1" x14ac:dyDescent="0.25">
      <c r="D155" s="22" t="s">
        <v>120</v>
      </c>
      <c r="E155" s="8" t="s">
        <v>1757</v>
      </c>
      <c r="F155" s="8" t="s">
        <v>2275</v>
      </c>
      <c r="G155" s="8" t="s">
        <v>1436</v>
      </c>
      <c r="H155" s="8"/>
      <c r="I155" s="8"/>
      <c r="J155" s="19">
        <v>4</v>
      </c>
      <c r="K155" s="64"/>
      <c r="L155" s="97"/>
      <c r="M155" s="8" t="s">
        <v>5024</v>
      </c>
      <c r="N155" s="83">
        <v>42736</v>
      </c>
      <c r="O155" s="9"/>
      <c r="P155" s="97" t="s">
        <v>702</v>
      </c>
      <c r="Q155" s="23"/>
      <c r="R155"/>
      <c r="S155"/>
      <c r="T155"/>
      <c r="V155"/>
      <c r="W155"/>
    </row>
    <row r="156" spans="4:23" hidden="1" x14ac:dyDescent="0.25">
      <c r="D156" s="22" t="s">
        <v>113</v>
      </c>
      <c r="E156" s="8" t="s">
        <v>1778</v>
      </c>
      <c r="F156" s="8" t="s">
        <v>2275</v>
      </c>
      <c r="G156" s="8" t="s">
        <v>1448</v>
      </c>
      <c r="H156" s="8"/>
      <c r="I156" s="8"/>
      <c r="J156" s="19">
        <v>4</v>
      </c>
      <c r="K156" s="64"/>
      <c r="L156" s="97"/>
      <c r="M156" s="8" t="s">
        <v>4952</v>
      </c>
      <c r="N156" s="83">
        <v>40909</v>
      </c>
      <c r="O156" s="9"/>
      <c r="P156" s="97" t="s">
        <v>702</v>
      </c>
      <c r="Q156" s="23"/>
      <c r="R156"/>
      <c r="S156"/>
      <c r="T156"/>
      <c r="V156"/>
      <c r="W156"/>
    </row>
    <row r="157" spans="4:23" hidden="1" x14ac:dyDescent="0.25">
      <c r="D157" s="22" t="s">
        <v>132</v>
      </c>
      <c r="E157" s="8" t="s">
        <v>1784</v>
      </c>
      <c r="F157" s="8" t="s">
        <v>2275</v>
      </c>
      <c r="G157" s="8" t="s">
        <v>1497</v>
      </c>
      <c r="H157" s="8"/>
      <c r="I157" s="8"/>
      <c r="J157" s="19">
        <v>4</v>
      </c>
      <c r="K157" s="64"/>
      <c r="L157" s="97"/>
      <c r="M157" s="8" t="s">
        <v>4954</v>
      </c>
      <c r="N157" s="83">
        <v>42552</v>
      </c>
      <c r="O157" s="9"/>
      <c r="P157" s="97" t="s">
        <v>702</v>
      </c>
      <c r="Q157" s="23"/>
      <c r="R157"/>
      <c r="S157"/>
      <c r="T157"/>
      <c r="V157"/>
      <c r="W157"/>
    </row>
    <row r="158" spans="4:23" hidden="1" x14ac:dyDescent="0.25">
      <c r="D158" s="22" t="s">
        <v>551</v>
      </c>
      <c r="E158" s="8" t="s">
        <v>1785</v>
      </c>
      <c r="F158" s="8" t="s">
        <v>2275</v>
      </c>
      <c r="G158" s="8" t="s">
        <v>1443</v>
      </c>
      <c r="H158" s="8"/>
      <c r="I158" s="8"/>
      <c r="J158" s="19">
        <v>4</v>
      </c>
      <c r="K158" s="64"/>
      <c r="L158" s="97"/>
      <c r="M158" s="8" t="s">
        <v>4955</v>
      </c>
      <c r="N158" s="83">
        <v>42736</v>
      </c>
      <c r="O158" s="9"/>
      <c r="P158" s="97" t="s">
        <v>702</v>
      </c>
      <c r="Q158" s="23"/>
      <c r="R158"/>
      <c r="S158"/>
      <c r="T158"/>
      <c r="V158"/>
      <c r="W158"/>
    </row>
    <row r="159" spans="4:23" hidden="1" x14ac:dyDescent="0.25">
      <c r="D159" s="22" t="s">
        <v>1324</v>
      </c>
      <c r="E159" s="8" t="s">
        <v>1804</v>
      </c>
      <c r="F159" s="8" t="s">
        <v>2269</v>
      </c>
      <c r="G159" s="8" t="s">
        <v>1616</v>
      </c>
      <c r="H159" s="8"/>
      <c r="I159" s="8"/>
      <c r="J159" s="19">
        <v>4</v>
      </c>
      <c r="K159" s="64"/>
      <c r="L159" s="97"/>
      <c r="M159" s="8" t="s">
        <v>5025</v>
      </c>
      <c r="N159" s="83">
        <v>42736</v>
      </c>
      <c r="O159" s="9"/>
      <c r="P159" s="97" t="s">
        <v>702</v>
      </c>
      <c r="Q159" s="23"/>
      <c r="R159"/>
      <c r="S159"/>
      <c r="T159"/>
      <c r="V159"/>
      <c r="W159"/>
    </row>
    <row r="160" spans="4:23" hidden="1" x14ac:dyDescent="0.25">
      <c r="D160" s="22" t="s">
        <v>361</v>
      </c>
      <c r="E160" s="8" t="s">
        <v>1828</v>
      </c>
      <c r="F160" s="8" t="s">
        <v>2269</v>
      </c>
      <c r="G160" s="8" t="s">
        <v>1616</v>
      </c>
      <c r="H160" s="8"/>
      <c r="I160" s="8"/>
      <c r="J160" s="19">
        <v>4</v>
      </c>
      <c r="K160" s="64"/>
      <c r="L160" s="97"/>
      <c r="M160" s="8" t="s">
        <v>5030</v>
      </c>
      <c r="N160" s="83">
        <v>42736</v>
      </c>
      <c r="O160" s="9"/>
      <c r="P160" s="97" t="s">
        <v>702</v>
      </c>
      <c r="Q160" s="23"/>
      <c r="R160"/>
      <c r="S160"/>
      <c r="T160"/>
      <c r="V160"/>
      <c r="W160"/>
    </row>
    <row r="161" spans="4:23" hidden="1" x14ac:dyDescent="0.25">
      <c r="D161" s="22" t="s">
        <v>337</v>
      </c>
      <c r="E161" s="8" t="s">
        <v>1974</v>
      </c>
      <c r="F161" s="8" t="s">
        <v>2276</v>
      </c>
      <c r="G161" s="8" t="s">
        <v>1531</v>
      </c>
      <c r="H161" s="8" t="s">
        <v>814</v>
      </c>
      <c r="I161" s="8" t="s">
        <v>842</v>
      </c>
      <c r="J161" s="19">
        <v>4</v>
      </c>
      <c r="K161" s="64">
        <v>3.4466666666666668</v>
      </c>
      <c r="L161" s="97"/>
      <c r="M161" s="8" t="s">
        <v>1530</v>
      </c>
      <c r="N161" s="83">
        <v>44197</v>
      </c>
      <c r="O161" s="9">
        <v>43556</v>
      </c>
      <c r="P161" s="97">
        <v>4</v>
      </c>
      <c r="Q161" s="23" t="s">
        <v>27</v>
      </c>
      <c r="R161"/>
      <c r="S161"/>
      <c r="T161"/>
      <c r="V161"/>
      <c r="W161"/>
    </row>
    <row r="162" spans="4:23" hidden="1" x14ac:dyDescent="0.25">
      <c r="D162" s="22" t="s">
        <v>300</v>
      </c>
      <c r="E162" s="8" t="s">
        <v>1966</v>
      </c>
      <c r="F162" s="8" t="s">
        <v>2278</v>
      </c>
      <c r="G162" s="8" t="s">
        <v>1531</v>
      </c>
      <c r="H162" s="8" t="s">
        <v>814</v>
      </c>
      <c r="I162" s="8" t="s">
        <v>839</v>
      </c>
      <c r="J162" s="19">
        <v>4</v>
      </c>
      <c r="K162" s="64">
        <v>3.1733333333333333</v>
      </c>
      <c r="L162" s="97"/>
      <c r="M162" s="8" t="s">
        <v>5089</v>
      </c>
      <c r="N162" s="83">
        <v>43466</v>
      </c>
      <c r="O162" s="9">
        <v>43115</v>
      </c>
      <c r="P162" s="97">
        <v>4</v>
      </c>
      <c r="Q162" s="23" t="s">
        <v>27</v>
      </c>
      <c r="R162"/>
      <c r="S162"/>
      <c r="T162"/>
      <c r="V162"/>
      <c r="W162"/>
    </row>
    <row r="163" spans="4:23" hidden="1" x14ac:dyDescent="0.25">
      <c r="D163" s="22" t="s">
        <v>186</v>
      </c>
      <c r="E163" s="8" t="s">
        <v>1976</v>
      </c>
      <c r="F163" s="8" t="s">
        <v>2279</v>
      </c>
      <c r="G163" s="8" t="s">
        <v>1531</v>
      </c>
      <c r="H163" s="8" t="s">
        <v>825</v>
      </c>
      <c r="I163" s="8" t="s">
        <v>839</v>
      </c>
      <c r="J163" s="19">
        <v>4</v>
      </c>
      <c r="K163" s="64">
        <v>3.2233333333333332</v>
      </c>
      <c r="L163" s="97"/>
      <c r="M163" s="8" t="s">
        <v>5090</v>
      </c>
      <c r="N163" s="83">
        <v>42736</v>
      </c>
      <c r="O163" s="9">
        <v>42522</v>
      </c>
      <c r="P163" s="97">
        <v>4</v>
      </c>
      <c r="Q163" s="23" t="s">
        <v>27</v>
      </c>
      <c r="R163"/>
      <c r="S163"/>
      <c r="T163"/>
      <c r="V163"/>
      <c r="W163"/>
    </row>
    <row r="164" spans="4:23" hidden="1" x14ac:dyDescent="0.25">
      <c r="D164" s="22" t="s">
        <v>384</v>
      </c>
      <c r="E164" s="8" t="s">
        <v>1963</v>
      </c>
      <c r="F164" s="8" t="s">
        <v>2277</v>
      </c>
      <c r="G164" s="8" t="s">
        <v>1531</v>
      </c>
      <c r="H164" s="8" t="s">
        <v>825</v>
      </c>
      <c r="I164" s="8" t="s">
        <v>845</v>
      </c>
      <c r="J164" s="19">
        <v>4</v>
      </c>
      <c r="K164" s="64">
        <v>3.44</v>
      </c>
      <c r="L164" s="97"/>
      <c r="M164" s="8" t="s">
        <v>5087</v>
      </c>
      <c r="N164" s="83">
        <v>43466</v>
      </c>
      <c r="O164" s="9">
        <v>43374</v>
      </c>
      <c r="P164" s="97">
        <v>3</v>
      </c>
      <c r="Q164" s="23" t="s">
        <v>27</v>
      </c>
      <c r="R164"/>
      <c r="S164"/>
      <c r="T164"/>
      <c r="V164"/>
      <c r="W164"/>
    </row>
    <row r="165" spans="4:23" hidden="1" x14ac:dyDescent="0.25">
      <c r="D165" s="22" t="s">
        <v>390</v>
      </c>
      <c r="E165" s="8" t="s">
        <v>1958</v>
      </c>
      <c r="F165" s="8" t="s">
        <v>2269</v>
      </c>
      <c r="G165" s="8" t="s">
        <v>46</v>
      </c>
      <c r="H165" s="8" t="s">
        <v>818</v>
      </c>
      <c r="I165" s="8" t="s">
        <v>815</v>
      </c>
      <c r="J165" s="19">
        <v>4</v>
      </c>
      <c r="K165" s="64">
        <v>3.1266666666666665</v>
      </c>
      <c r="L165" s="97"/>
      <c r="M165" s="8" t="s">
        <v>1975</v>
      </c>
      <c r="N165" s="83">
        <v>43466</v>
      </c>
      <c r="O165" s="9">
        <v>44508</v>
      </c>
      <c r="P165" s="97" t="s">
        <v>702</v>
      </c>
      <c r="Q165" s="23" t="s">
        <v>4</v>
      </c>
      <c r="R165"/>
      <c r="S165"/>
      <c r="T165"/>
      <c r="V165"/>
      <c r="W165"/>
    </row>
    <row r="166" spans="4:23" hidden="1" x14ac:dyDescent="0.25">
      <c r="D166" s="22" t="s">
        <v>432</v>
      </c>
      <c r="E166" s="8" t="s">
        <v>960</v>
      </c>
      <c r="F166" s="8" t="s">
        <v>2269</v>
      </c>
      <c r="G166" s="8" t="s">
        <v>67</v>
      </c>
      <c r="H166" s="8" t="s">
        <v>818</v>
      </c>
      <c r="I166" s="8" t="s">
        <v>815</v>
      </c>
      <c r="J166" s="19">
        <v>4</v>
      </c>
      <c r="K166" s="64">
        <v>3.66</v>
      </c>
      <c r="L166" s="97"/>
      <c r="M166" s="8" t="s">
        <v>5103</v>
      </c>
      <c r="N166" s="83">
        <v>42736</v>
      </c>
      <c r="O166" s="9">
        <v>43055</v>
      </c>
      <c r="P166" s="97" t="s">
        <v>702</v>
      </c>
      <c r="Q166" s="23" t="s">
        <v>4</v>
      </c>
      <c r="R166"/>
      <c r="S166"/>
      <c r="T166"/>
      <c r="V166"/>
      <c r="W166"/>
    </row>
    <row r="167" spans="4:23" hidden="1" x14ac:dyDescent="0.25">
      <c r="D167" s="22" t="s">
        <v>297</v>
      </c>
      <c r="E167" s="8" t="s">
        <v>1981</v>
      </c>
      <c r="F167" s="8" t="s">
        <v>2280</v>
      </c>
      <c r="G167" s="8" t="s">
        <v>1459</v>
      </c>
      <c r="H167" s="8"/>
      <c r="I167" s="8"/>
      <c r="J167" s="19">
        <v>4</v>
      </c>
      <c r="K167" s="64"/>
      <c r="L167" s="97"/>
      <c r="M167" s="8" t="s">
        <v>5176</v>
      </c>
      <c r="N167" s="83">
        <v>41275</v>
      </c>
      <c r="O167" s="9">
        <v>44557</v>
      </c>
      <c r="P167" s="97" t="s">
        <v>702</v>
      </c>
      <c r="Q167" s="23" t="s">
        <v>6</v>
      </c>
      <c r="R167"/>
      <c r="S167"/>
      <c r="T167"/>
      <c r="V167"/>
      <c r="W167"/>
    </row>
    <row r="168" spans="4:23" hidden="1" x14ac:dyDescent="0.25">
      <c r="D168" s="22" t="s">
        <v>329</v>
      </c>
      <c r="E168" s="8" t="s">
        <v>1994</v>
      </c>
      <c r="F168" s="8" t="s">
        <v>2280</v>
      </c>
      <c r="G168" s="8" t="s">
        <v>41</v>
      </c>
      <c r="H168" s="8" t="s">
        <v>818</v>
      </c>
      <c r="I168" s="8" t="s">
        <v>815</v>
      </c>
      <c r="J168" s="19">
        <v>4</v>
      </c>
      <c r="K168" s="64">
        <v>2.92</v>
      </c>
      <c r="L168" s="97"/>
      <c r="M168" s="8" t="s">
        <v>1994</v>
      </c>
      <c r="N168" s="83">
        <v>42736</v>
      </c>
      <c r="O168" s="9">
        <v>42795</v>
      </c>
      <c r="P168" s="97" t="s">
        <v>702</v>
      </c>
      <c r="Q168" s="23" t="s">
        <v>4</v>
      </c>
      <c r="R168"/>
      <c r="S168"/>
      <c r="T168"/>
      <c r="V168"/>
      <c r="W168"/>
    </row>
    <row r="169" spans="4:23" hidden="1" x14ac:dyDescent="0.25">
      <c r="D169" s="22" t="s">
        <v>301</v>
      </c>
      <c r="E169" s="8" t="s">
        <v>977</v>
      </c>
      <c r="F169" s="8" t="s">
        <v>2272</v>
      </c>
      <c r="G169" s="8" t="s">
        <v>58</v>
      </c>
      <c r="H169" s="8" t="s">
        <v>818</v>
      </c>
      <c r="I169" s="8" t="s">
        <v>815</v>
      </c>
      <c r="J169" s="19">
        <v>4</v>
      </c>
      <c r="K169" s="64">
        <v>2.5333333333333332</v>
      </c>
      <c r="L169" s="97"/>
      <c r="M169" s="8" t="s">
        <v>2005</v>
      </c>
      <c r="N169" s="83">
        <v>42005</v>
      </c>
      <c r="O169" s="9">
        <v>44186</v>
      </c>
      <c r="P169" s="97">
        <v>5</v>
      </c>
      <c r="Q169" s="23" t="s">
        <v>27</v>
      </c>
      <c r="R169"/>
      <c r="S169"/>
      <c r="T169"/>
      <c r="V169"/>
      <c r="W169"/>
    </row>
    <row r="170" spans="4:23" hidden="1" x14ac:dyDescent="0.25">
      <c r="D170" s="22" t="s">
        <v>348</v>
      </c>
      <c r="E170" s="8" t="s">
        <v>826</v>
      </c>
      <c r="F170" s="8" t="s">
        <v>2272</v>
      </c>
      <c r="G170" s="8" t="s">
        <v>11</v>
      </c>
      <c r="H170" s="8" t="s">
        <v>825</v>
      </c>
      <c r="I170" s="8" t="s">
        <v>815</v>
      </c>
      <c r="J170" s="19">
        <v>4</v>
      </c>
      <c r="K170" s="64">
        <v>3.3145454545454545</v>
      </c>
      <c r="L170" s="97"/>
      <c r="M170" s="8" t="s">
        <v>5126</v>
      </c>
      <c r="N170" s="83">
        <v>43101</v>
      </c>
      <c r="O170" s="9">
        <v>44333</v>
      </c>
      <c r="P170" s="97">
        <v>3</v>
      </c>
      <c r="Q170" s="23" t="s">
        <v>6</v>
      </c>
      <c r="R170"/>
      <c r="S170"/>
      <c r="T170"/>
      <c r="V170"/>
      <c r="W170"/>
    </row>
    <row r="171" spans="4:23" hidden="1" x14ac:dyDescent="0.25">
      <c r="D171" s="22" t="s">
        <v>334</v>
      </c>
      <c r="E171" s="8" t="s">
        <v>951</v>
      </c>
      <c r="F171" s="8" t="s">
        <v>2269</v>
      </c>
      <c r="G171" s="8" t="s">
        <v>67</v>
      </c>
      <c r="H171" s="8" t="s">
        <v>814</v>
      </c>
      <c r="I171" s="8" t="s">
        <v>815</v>
      </c>
      <c r="J171" s="19">
        <v>4</v>
      </c>
      <c r="K171" s="64">
        <v>3.3333333333333335</v>
      </c>
      <c r="L171" s="97"/>
      <c r="M171" s="8" t="s">
        <v>906</v>
      </c>
      <c r="N171" s="83">
        <v>39722</v>
      </c>
      <c r="O171" s="9">
        <v>42492</v>
      </c>
      <c r="P171" s="97">
        <v>4</v>
      </c>
      <c r="Q171" s="23" t="s">
        <v>27</v>
      </c>
      <c r="R171"/>
      <c r="S171"/>
      <c r="T171"/>
      <c r="V171"/>
      <c r="W171"/>
    </row>
    <row r="172" spans="4:23" hidden="1" x14ac:dyDescent="0.25">
      <c r="D172" s="22" t="s">
        <v>157</v>
      </c>
      <c r="E172" s="8" t="s">
        <v>1668</v>
      </c>
      <c r="F172" s="8" t="s">
        <v>2270</v>
      </c>
      <c r="G172" s="8" t="s">
        <v>1451</v>
      </c>
      <c r="H172" s="8"/>
      <c r="I172" s="8"/>
      <c r="J172" s="19">
        <v>4</v>
      </c>
      <c r="K172" s="64"/>
      <c r="L172" s="97"/>
      <c r="M172" s="8" t="s">
        <v>5133</v>
      </c>
      <c r="N172" s="83">
        <v>42736</v>
      </c>
      <c r="O172" s="9">
        <v>43525</v>
      </c>
      <c r="P172" s="97" t="s">
        <v>702</v>
      </c>
      <c r="Q172" s="23"/>
      <c r="R172"/>
      <c r="S172"/>
      <c r="T172"/>
      <c r="V172"/>
      <c r="W172"/>
    </row>
    <row r="173" spans="4:23" hidden="1" x14ac:dyDescent="0.25">
      <c r="D173" s="22" t="s">
        <v>291</v>
      </c>
      <c r="E173" s="8" t="s">
        <v>1859</v>
      </c>
      <c r="F173" s="8" t="s">
        <v>2270</v>
      </c>
      <c r="G173" s="8" t="s">
        <v>1451</v>
      </c>
      <c r="H173" s="8"/>
      <c r="I173" s="8"/>
      <c r="J173" s="19">
        <v>4</v>
      </c>
      <c r="K173" s="64"/>
      <c r="L173" s="97"/>
      <c r="M173" s="8" t="s">
        <v>5135</v>
      </c>
      <c r="N173" s="83">
        <v>39326</v>
      </c>
      <c r="O173" s="9">
        <v>41428</v>
      </c>
      <c r="P173" s="97" t="s">
        <v>702</v>
      </c>
      <c r="Q173" s="23"/>
      <c r="R173"/>
      <c r="S173"/>
      <c r="T173"/>
      <c r="V173"/>
      <c r="W173"/>
    </row>
    <row r="174" spans="4:23" hidden="1" x14ac:dyDescent="0.25">
      <c r="D174" s="22" t="s">
        <v>131</v>
      </c>
      <c r="E174" s="8" t="s">
        <v>1673</v>
      </c>
      <c r="F174" s="8" t="s">
        <v>2270</v>
      </c>
      <c r="G174" s="8" t="s">
        <v>1671</v>
      </c>
      <c r="H174" s="8"/>
      <c r="I174" s="8"/>
      <c r="J174" s="19">
        <v>4</v>
      </c>
      <c r="K174" s="64"/>
      <c r="L174" s="97"/>
      <c r="M174" s="8" t="s">
        <v>4943</v>
      </c>
      <c r="N174" s="83">
        <v>43101</v>
      </c>
      <c r="O174" s="9">
        <v>42919</v>
      </c>
      <c r="P174" s="97" t="s">
        <v>702</v>
      </c>
      <c r="Q174" s="23"/>
      <c r="R174"/>
      <c r="S174"/>
      <c r="T174"/>
      <c r="V174"/>
      <c r="W174"/>
    </row>
    <row r="175" spans="4:23" hidden="1" x14ac:dyDescent="0.25">
      <c r="D175" s="22" t="s">
        <v>284</v>
      </c>
      <c r="E175" s="8" t="s">
        <v>1442</v>
      </c>
      <c r="F175" s="8" t="s">
        <v>2270</v>
      </c>
      <c r="G175" s="8" t="s">
        <v>1440</v>
      </c>
      <c r="H175" s="8"/>
      <c r="I175" s="8"/>
      <c r="J175" s="19">
        <v>4</v>
      </c>
      <c r="K175" s="64"/>
      <c r="L175" s="97"/>
      <c r="M175" s="8" t="s">
        <v>5135</v>
      </c>
      <c r="N175" s="83">
        <v>43466</v>
      </c>
      <c r="O175" s="9">
        <v>41030</v>
      </c>
      <c r="P175" s="97" t="s">
        <v>702</v>
      </c>
      <c r="Q175" s="23"/>
      <c r="R175"/>
      <c r="S175"/>
      <c r="T175"/>
      <c r="V175"/>
      <c r="W175"/>
    </row>
    <row r="176" spans="4:23" hidden="1" x14ac:dyDescent="0.25">
      <c r="D176" s="22" t="s">
        <v>1176</v>
      </c>
      <c r="E176" s="8" t="s">
        <v>1880</v>
      </c>
      <c r="F176" s="8" t="s">
        <v>2270</v>
      </c>
      <c r="G176" s="8" t="s">
        <v>1695</v>
      </c>
      <c r="H176" s="8"/>
      <c r="I176" s="8"/>
      <c r="J176" s="19">
        <v>4</v>
      </c>
      <c r="K176" s="64"/>
      <c r="L176" s="97"/>
      <c r="M176" s="8" t="s">
        <v>1880</v>
      </c>
      <c r="N176" s="83"/>
      <c r="O176" s="9">
        <v>44013</v>
      </c>
      <c r="P176" s="97" t="s">
        <v>702</v>
      </c>
      <c r="Q176" s="23"/>
      <c r="R176"/>
      <c r="S176"/>
      <c r="T176"/>
      <c r="V176"/>
      <c r="W176"/>
    </row>
    <row r="177" spans="4:23" hidden="1" x14ac:dyDescent="0.25">
      <c r="D177" s="22" t="s">
        <v>264</v>
      </c>
      <c r="E177" s="8" t="s">
        <v>1896</v>
      </c>
      <c r="F177" s="8" t="s">
        <v>2271</v>
      </c>
      <c r="G177" s="8" t="s">
        <v>1431</v>
      </c>
      <c r="H177" s="8"/>
      <c r="I177" s="8"/>
      <c r="J177" s="19">
        <v>4</v>
      </c>
      <c r="K177" s="64"/>
      <c r="L177" s="97"/>
      <c r="M177" s="8" t="s">
        <v>5155</v>
      </c>
      <c r="N177" s="83">
        <v>42917</v>
      </c>
      <c r="O177" s="9">
        <v>41091</v>
      </c>
      <c r="P177" s="97" t="s">
        <v>702</v>
      </c>
      <c r="Q177" s="23"/>
      <c r="R177"/>
      <c r="S177"/>
      <c r="T177"/>
      <c r="V177"/>
      <c r="W177"/>
    </row>
    <row r="178" spans="4:23" hidden="1" x14ac:dyDescent="0.25">
      <c r="D178" s="22" t="s">
        <v>159</v>
      </c>
      <c r="E178" s="8" t="s">
        <v>1455</v>
      </c>
      <c r="F178" s="8" t="s">
        <v>2271</v>
      </c>
      <c r="G178" s="8" t="s">
        <v>1451</v>
      </c>
      <c r="H178" s="8"/>
      <c r="I178" s="8"/>
      <c r="J178" s="19">
        <v>4</v>
      </c>
      <c r="K178" s="64"/>
      <c r="L178" s="97"/>
      <c r="M178" s="8" t="s">
        <v>5133</v>
      </c>
      <c r="N178" s="83">
        <v>44197</v>
      </c>
      <c r="O178" s="9">
        <v>38961</v>
      </c>
      <c r="P178" s="97" t="s">
        <v>702</v>
      </c>
      <c r="Q178" s="23"/>
      <c r="R178"/>
      <c r="S178"/>
      <c r="T178"/>
      <c r="V178"/>
      <c r="W178"/>
    </row>
    <row r="179" spans="4:23" hidden="1" x14ac:dyDescent="0.25">
      <c r="D179" s="22" t="s">
        <v>1185</v>
      </c>
      <c r="E179" s="8" t="s">
        <v>1904</v>
      </c>
      <c r="F179" s="8" t="s">
        <v>2271</v>
      </c>
      <c r="G179" s="8" t="s">
        <v>1436</v>
      </c>
      <c r="H179" s="8"/>
      <c r="I179" s="8"/>
      <c r="J179" s="19">
        <v>4</v>
      </c>
      <c r="K179" s="64"/>
      <c r="L179" s="97"/>
      <c r="M179" s="8" t="s">
        <v>5158</v>
      </c>
      <c r="N179" s="83">
        <v>42736</v>
      </c>
      <c r="O179" s="9">
        <v>42359</v>
      </c>
      <c r="P179" s="97" t="s">
        <v>702</v>
      </c>
      <c r="Q179" s="23"/>
      <c r="R179"/>
      <c r="S179"/>
      <c r="T179"/>
      <c r="V179"/>
      <c r="W179"/>
    </row>
    <row r="180" spans="4:23" hidden="1" x14ac:dyDescent="0.25">
      <c r="D180" s="22" t="s">
        <v>160</v>
      </c>
      <c r="E180" s="8" t="s">
        <v>1909</v>
      </c>
      <c r="F180" s="8" t="s">
        <v>2271</v>
      </c>
      <c r="G180" s="8" t="s">
        <v>1492</v>
      </c>
      <c r="H180" s="8"/>
      <c r="I180" s="8"/>
      <c r="J180" s="19">
        <v>4</v>
      </c>
      <c r="K180" s="64"/>
      <c r="L180" s="97"/>
      <c r="M180" s="8" t="s">
        <v>5160</v>
      </c>
      <c r="N180" s="83">
        <v>42552</v>
      </c>
      <c r="O180" s="9">
        <v>38951</v>
      </c>
      <c r="P180" s="97" t="s">
        <v>702</v>
      </c>
      <c r="Q180" s="23"/>
      <c r="R180"/>
      <c r="S180"/>
      <c r="T180"/>
      <c r="V180"/>
      <c r="W180"/>
    </row>
    <row r="181" spans="4:23" hidden="1" x14ac:dyDescent="0.25">
      <c r="D181" s="22" t="s">
        <v>161</v>
      </c>
      <c r="E181" s="8" t="s">
        <v>1909</v>
      </c>
      <c r="F181" s="8" t="s">
        <v>2271</v>
      </c>
      <c r="G181" s="8" t="s">
        <v>1492</v>
      </c>
      <c r="H181" s="8"/>
      <c r="I181" s="8"/>
      <c r="J181" s="19">
        <v>4</v>
      </c>
      <c r="K181" s="64"/>
      <c r="L181" s="97"/>
      <c r="M181" s="8" t="s">
        <v>5160</v>
      </c>
      <c r="N181" s="83">
        <v>43466</v>
      </c>
      <c r="O181" s="9">
        <v>38951</v>
      </c>
      <c r="P181" s="97" t="s">
        <v>702</v>
      </c>
      <c r="Q181" s="23"/>
      <c r="R181"/>
      <c r="S181"/>
      <c r="T181"/>
      <c r="V181"/>
      <c r="W181"/>
    </row>
    <row r="182" spans="4:23" hidden="1" x14ac:dyDescent="0.25">
      <c r="D182" s="22" t="s">
        <v>162</v>
      </c>
      <c r="E182" s="8" t="s">
        <v>1909</v>
      </c>
      <c r="F182" s="8" t="s">
        <v>2271</v>
      </c>
      <c r="G182" s="8" t="s">
        <v>1492</v>
      </c>
      <c r="H182" s="8"/>
      <c r="I182" s="8"/>
      <c r="J182" s="19">
        <v>4</v>
      </c>
      <c r="K182" s="64"/>
      <c r="L182" s="97"/>
      <c r="M182" s="8" t="s">
        <v>5161</v>
      </c>
      <c r="N182" s="83">
        <v>43466</v>
      </c>
      <c r="O182" s="9">
        <v>39134</v>
      </c>
      <c r="P182" s="97" t="s">
        <v>702</v>
      </c>
      <c r="Q182" s="23"/>
      <c r="R182"/>
      <c r="S182"/>
      <c r="T182"/>
      <c r="V182"/>
      <c r="W182"/>
    </row>
    <row r="183" spans="4:23" hidden="1" x14ac:dyDescent="0.25">
      <c r="D183" s="22" t="s">
        <v>145</v>
      </c>
      <c r="E183" s="8" t="s">
        <v>1697</v>
      </c>
      <c r="F183" s="8" t="s">
        <v>2271</v>
      </c>
      <c r="G183" s="8" t="s">
        <v>1695</v>
      </c>
      <c r="H183" s="8"/>
      <c r="I183" s="8"/>
      <c r="J183" s="19">
        <v>4</v>
      </c>
      <c r="K183" s="64"/>
      <c r="L183" s="97"/>
      <c r="M183" s="8" t="s">
        <v>5018</v>
      </c>
      <c r="N183" s="83">
        <v>42736</v>
      </c>
      <c r="O183" s="9">
        <v>39156</v>
      </c>
      <c r="P183" s="97" t="s">
        <v>702</v>
      </c>
      <c r="Q183" s="23"/>
      <c r="R183"/>
      <c r="S183"/>
      <c r="T183"/>
      <c r="V183"/>
      <c r="W183"/>
    </row>
    <row r="184" spans="4:23" hidden="1" x14ac:dyDescent="0.25">
      <c r="D184" s="22" t="s">
        <v>707</v>
      </c>
      <c r="E184" s="8" t="s">
        <v>1697</v>
      </c>
      <c r="F184" s="8" t="s">
        <v>2271</v>
      </c>
      <c r="G184" s="8" t="s">
        <v>1695</v>
      </c>
      <c r="H184" s="8"/>
      <c r="I184" s="8"/>
      <c r="J184" s="19">
        <v>4</v>
      </c>
      <c r="K184" s="64"/>
      <c r="L184" s="97"/>
      <c r="M184" s="8" t="s">
        <v>1697</v>
      </c>
      <c r="N184" s="83"/>
      <c r="O184" s="9">
        <v>44013</v>
      </c>
      <c r="P184" s="97" t="s">
        <v>702</v>
      </c>
      <c r="Q184" s="23"/>
      <c r="R184"/>
      <c r="S184"/>
      <c r="T184"/>
      <c r="V184"/>
      <c r="W184"/>
    </row>
    <row r="185" spans="4:23" hidden="1" x14ac:dyDescent="0.25">
      <c r="D185" s="22" t="s">
        <v>143</v>
      </c>
      <c r="E185" s="8" t="s">
        <v>1919</v>
      </c>
      <c r="F185" s="8" t="s">
        <v>2271</v>
      </c>
      <c r="G185" s="8" t="s">
        <v>1456</v>
      </c>
      <c r="H185" s="8"/>
      <c r="I185" s="8"/>
      <c r="J185" s="19">
        <v>4</v>
      </c>
      <c r="K185" s="64"/>
      <c r="L185" s="97"/>
      <c r="M185" s="8" t="s">
        <v>1458</v>
      </c>
      <c r="N185" s="83">
        <v>44197</v>
      </c>
      <c r="O185" s="9">
        <v>39888</v>
      </c>
      <c r="P185" s="97" t="s">
        <v>702</v>
      </c>
      <c r="Q185" s="23"/>
      <c r="R185"/>
      <c r="S185"/>
      <c r="T185"/>
      <c r="V185"/>
      <c r="W185"/>
    </row>
    <row r="186" spans="4:23" hidden="1" x14ac:dyDescent="0.25">
      <c r="D186" s="22" t="s">
        <v>163</v>
      </c>
      <c r="E186" s="8" t="s">
        <v>1924</v>
      </c>
      <c r="F186" s="8" t="s">
        <v>2271</v>
      </c>
      <c r="G186" s="8" t="s">
        <v>1497</v>
      </c>
      <c r="H186" s="8"/>
      <c r="I186" s="8"/>
      <c r="J186" s="19">
        <v>4</v>
      </c>
      <c r="K186" s="64"/>
      <c r="L186" s="97"/>
      <c r="M186" s="8" t="s">
        <v>5166</v>
      </c>
      <c r="N186" s="83">
        <v>41821</v>
      </c>
      <c r="O186" s="9">
        <v>40665</v>
      </c>
      <c r="P186" s="97" t="s">
        <v>702</v>
      </c>
      <c r="Q186" s="23"/>
      <c r="R186"/>
      <c r="S186"/>
      <c r="T186"/>
      <c r="V186"/>
      <c r="W186"/>
    </row>
    <row r="187" spans="4:23" hidden="1" x14ac:dyDescent="0.25">
      <c r="D187" s="22" t="s">
        <v>164</v>
      </c>
      <c r="E187" s="8" t="s">
        <v>1928</v>
      </c>
      <c r="F187" s="8" t="s">
        <v>2271</v>
      </c>
      <c r="G187" s="8" t="s">
        <v>1443</v>
      </c>
      <c r="H187" s="8"/>
      <c r="I187" s="8"/>
      <c r="J187" s="19">
        <v>4</v>
      </c>
      <c r="K187" s="64"/>
      <c r="L187" s="97"/>
      <c r="M187" s="8" t="s">
        <v>5167</v>
      </c>
      <c r="N187" s="83">
        <v>42186</v>
      </c>
      <c r="O187" s="9">
        <v>39874</v>
      </c>
      <c r="P187" s="97" t="s">
        <v>702</v>
      </c>
      <c r="Q187" s="23"/>
      <c r="R187"/>
      <c r="S187"/>
      <c r="T187"/>
      <c r="V187"/>
      <c r="W187"/>
    </row>
    <row r="188" spans="4:23" hidden="1" x14ac:dyDescent="0.25">
      <c r="D188" s="22" t="s">
        <v>1196</v>
      </c>
      <c r="E188" s="8" t="s">
        <v>1930</v>
      </c>
      <c r="F188" s="8" t="s">
        <v>2271</v>
      </c>
      <c r="G188" s="8" t="s">
        <v>1443</v>
      </c>
      <c r="H188" s="8"/>
      <c r="I188" s="8"/>
      <c r="J188" s="19">
        <v>4</v>
      </c>
      <c r="K188" s="64"/>
      <c r="L188" s="97"/>
      <c r="M188" s="8" t="s">
        <v>4993</v>
      </c>
      <c r="N188" s="83">
        <v>42005</v>
      </c>
      <c r="O188" s="9">
        <v>40210</v>
      </c>
      <c r="P188" s="97" t="s">
        <v>702</v>
      </c>
      <c r="Q188" s="23"/>
      <c r="R188"/>
      <c r="S188"/>
      <c r="T188"/>
      <c r="V188"/>
      <c r="W188"/>
    </row>
    <row r="189" spans="4:23" hidden="1" x14ac:dyDescent="0.25">
      <c r="D189" s="22" t="s">
        <v>261</v>
      </c>
      <c r="E189" s="8" t="s">
        <v>1942</v>
      </c>
      <c r="F189" s="8" t="s">
        <v>2273</v>
      </c>
      <c r="G189" s="8" t="s">
        <v>1464</v>
      </c>
      <c r="H189" s="8"/>
      <c r="I189" s="8"/>
      <c r="J189" s="19">
        <v>4</v>
      </c>
      <c r="K189" s="64"/>
      <c r="L189" s="97"/>
      <c r="M189" s="8" t="s">
        <v>5171</v>
      </c>
      <c r="N189" s="83">
        <v>43282</v>
      </c>
      <c r="O189" s="9">
        <v>42948</v>
      </c>
      <c r="P189" s="97" t="s">
        <v>702</v>
      </c>
      <c r="Q189" s="23"/>
      <c r="R189"/>
      <c r="S189"/>
      <c r="T189"/>
      <c r="V189"/>
      <c r="W189"/>
    </row>
    <row r="190" spans="4:23" hidden="1" x14ac:dyDescent="0.25">
      <c r="D190" s="22" t="s">
        <v>423</v>
      </c>
      <c r="E190" s="8" t="s">
        <v>2152</v>
      </c>
      <c r="F190" s="8" t="s">
        <v>2275</v>
      </c>
      <c r="G190" s="8" t="s">
        <v>1725</v>
      </c>
      <c r="H190" s="8"/>
      <c r="I190" s="8"/>
      <c r="J190" s="19">
        <v>4</v>
      </c>
      <c r="K190" s="64"/>
      <c r="L190" s="97"/>
      <c r="M190" s="8"/>
      <c r="N190" s="83">
        <v>42522</v>
      </c>
      <c r="O190" s="9">
        <v>44211</v>
      </c>
      <c r="P190" s="97" t="s">
        <v>702</v>
      </c>
      <c r="Q190" s="23"/>
      <c r="R190"/>
      <c r="S190"/>
      <c r="T190"/>
      <c r="V190"/>
      <c r="W190"/>
    </row>
    <row r="191" spans="4:23" hidden="1" x14ac:dyDescent="0.25">
      <c r="D191" s="22" t="s">
        <v>123</v>
      </c>
      <c r="E191" s="8" t="s">
        <v>2144</v>
      </c>
      <c r="F191" s="8" t="s">
        <v>2275</v>
      </c>
      <c r="G191" s="8" t="s">
        <v>1725</v>
      </c>
      <c r="H191" s="8"/>
      <c r="I191" s="8"/>
      <c r="J191" s="19">
        <v>4</v>
      </c>
      <c r="K191" s="64"/>
      <c r="L191" s="97"/>
      <c r="M191" s="8" t="s">
        <v>5186</v>
      </c>
      <c r="N191" s="83">
        <v>42552</v>
      </c>
      <c r="O191" s="9">
        <v>43776</v>
      </c>
      <c r="P191" s="97" t="s">
        <v>702</v>
      </c>
      <c r="Q191" s="23"/>
      <c r="R191"/>
      <c r="S191"/>
      <c r="T191"/>
      <c r="V191"/>
      <c r="W191"/>
    </row>
    <row r="192" spans="4:23" hidden="1" x14ac:dyDescent="0.25">
      <c r="D192" s="22" t="s">
        <v>485</v>
      </c>
      <c r="E192" s="8" t="s">
        <v>2169</v>
      </c>
      <c r="F192" s="8" t="s">
        <v>2275</v>
      </c>
      <c r="G192" s="8" t="s">
        <v>1431</v>
      </c>
      <c r="H192" s="8"/>
      <c r="I192" s="8"/>
      <c r="J192" s="19">
        <v>4</v>
      </c>
      <c r="K192" s="64"/>
      <c r="L192" s="97"/>
      <c r="M192" s="8" t="s">
        <v>875</v>
      </c>
      <c r="N192" s="83">
        <v>44197</v>
      </c>
      <c r="O192" s="9">
        <v>43891</v>
      </c>
      <c r="P192" s="97" t="s">
        <v>702</v>
      </c>
      <c r="Q192" s="23"/>
      <c r="R192"/>
      <c r="S192"/>
      <c r="T192"/>
      <c r="V192"/>
      <c r="W192"/>
    </row>
    <row r="193" spans="4:23" hidden="1" x14ac:dyDescent="0.25">
      <c r="D193" s="22" t="s">
        <v>1213</v>
      </c>
      <c r="E193" s="8" t="s">
        <v>2173</v>
      </c>
      <c r="F193" s="8" t="s">
        <v>2275</v>
      </c>
      <c r="G193" s="8" t="s">
        <v>1431</v>
      </c>
      <c r="H193" s="8"/>
      <c r="I193" s="8"/>
      <c r="J193" s="19">
        <v>4</v>
      </c>
      <c r="K193" s="64"/>
      <c r="L193" s="97"/>
      <c r="M193" s="8" t="s">
        <v>5190</v>
      </c>
      <c r="N193" s="83">
        <v>39722</v>
      </c>
      <c r="O193" s="9">
        <v>41091</v>
      </c>
      <c r="P193" s="97" t="s">
        <v>702</v>
      </c>
      <c r="Q193" s="23"/>
      <c r="R193"/>
      <c r="S193"/>
      <c r="T193"/>
      <c r="V193"/>
      <c r="W193"/>
    </row>
    <row r="194" spans="4:23" hidden="1" x14ac:dyDescent="0.25">
      <c r="D194" s="22" t="s">
        <v>133</v>
      </c>
      <c r="E194" s="8" t="s">
        <v>1486</v>
      </c>
      <c r="F194" s="8" t="s">
        <v>2275</v>
      </c>
      <c r="G194" s="8" t="s">
        <v>1451</v>
      </c>
      <c r="H194" s="8"/>
      <c r="I194" s="8"/>
      <c r="J194" s="19">
        <v>4</v>
      </c>
      <c r="K194" s="64"/>
      <c r="L194" s="97"/>
      <c r="M194" s="8" t="s">
        <v>5193</v>
      </c>
      <c r="N194" s="83">
        <v>44197</v>
      </c>
      <c r="O194" s="9">
        <v>41806</v>
      </c>
      <c r="P194" s="97" t="s">
        <v>702</v>
      </c>
      <c r="Q194" s="23"/>
      <c r="R194"/>
      <c r="S194"/>
      <c r="T194"/>
      <c r="V194"/>
      <c r="W194"/>
    </row>
    <row r="195" spans="4:23" hidden="1" x14ac:dyDescent="0.25">
      <c r="D195" s="22" t="s">
        <v>277</v>
      </c>
      <c r="E195" s="8" t="s">
        <v>1758</v>
      </c>
      <c r="F195" s="8" t="s">
        <v>2275</v>
      </c>
      <c r="G195" s="8" t="s">
        <v>1436</v>
      </c>
      <c r="H195" s="8"/>
      <c r="I195" s="8"/>
      <c r="J195" s="19">
        <v>4</v>
      </c>
      <c r="K195" s="64"/>
      <c r="L195" s="97"/>
      <c r="M195" s="8" t="s">
        <v>5024</v>
      </c>
      <c r="N195" s="83">
        <v>43101</v>
      </c>
      <c r="O195" s="9">
        <v>41701</v>
      </c>
      <c r="P195" s="97" t="s">
        <v>702</v>
      </c>
      <c r="Q195" s="23"/>
      <c r="R195"/>
      <c r="S195"/>
      <c r="T195"/>
      <c r="V195"/>
      <c r="W195"/>
    </row>
    <row r="196" spans="4:23" hidden="1" x14ac:dyDescent="0.25">
      <c r="D196" s="22" t="s">
        <v>130</v>
      </c>
      <c r="E196" s="8" t="s">
        <v>2183</v>
      </c>
      <c r="F196" s="8" t="s">
        <v>2275</v>
      </c>
      <c r="G196" s="8" t="s">
        <v>1436</v>
      </c>
      <c r="H196" s="8"/>
      <c r="I196" s="8"/>
      <c r="J196" s="19">
        <v>4</v>
      </c>
      <c r="K196" s="64"/>
      <c r="L196" s="97"/>
      <c r="M196" s="8" t="s">
        <v>5023</v>
      </c>
      <c r="N196" s="83">
        <v>38460</v>
      </c>
      <c r="O196" s="9">
        <v>42826</v>
      </c>
      <c r="P196" s="97" t="s">
        <v>702</v>
      </c>
      <c r="Q196" s="23"/>
      <c r="R196"/>
      <c r="S196"/>
      <c r="T196"/>
      <c r="V196"/>
      <c r="W196"/>
    </row>
    <row r="197" spans="4:23" hidden="1" x14ac:dyDescent="0.25">
      <c r="D197" s="22" t="s">
        <v>289</v>
      </c>
      <c r="E197" s="8" t="s">
        <v>2189</v>
      </c>
      <c r="F197" s="8" t="s">
        <v>2275</v>
      </c>
      <c r="G197" s="8" t="s">
        <v>1440</v>
      </c>
      <c r="H197" s="8"/>
      <c r="I197" s="8"/>
      <c r="J197" s="19">
        <v>4</v>
      </c>
      <c r="K197" s="64"/>
      <c r="L197" s="97"/>
      <c r="M197" s="8" t="s">
        <v>5197</v>
      </c>
      <c r="N197" s="83">
        <v>42370</v>
      </c>
      <c r="O197" s="9">
        <v>42139</v>
      </c>
      <c r="P197" s="97" t="s">
        <v>702</v>
      </c>
      <c r="Q197" s="23"/>
      <c r="R197"/>
      <c r="S197"/>
      <c r="T197"/>
      <c r="V197"/>
      <c r="W197"/>
    </row>
    <row r="198" spans="4:23" hidden="1" x14ac:dyDescent="0.25">
      <c r="D198" s="22" t="s">
        <v>1220</v>
      </c>
      <c r="E198" s="8" t="s">
        <v>2192</v>
      </c>
      <c r="F198" s="8" t="s">
        <v>2275</v>
      </c>
      <c r="G198" s="8" t="s">
        <v>1695</v>
      </c>
      <c r="H198" s="8"/>
      <c r="I198" s="8"/>
      <c r="J198" s="19">
        <v>4</v>
      </c>
      <c r="K198" s="64"/>
      <c r="L198" s="97"/>
      <c r="M198" s="8" t="s">
        <v>5198</v>
      </c>
      <c r="N198" s="83">
        <v>42370</v>
      </c>
      <c r="O198" s="9">
        <v>41091</v>
      </c>
      <c r="P198" s="97" t="s">
        <v>702</v>
      </c>
      <c r="Q198" s="23"/>
      <c r="R198"/>
      <c r="S198"/>
      <c r="T198"/>
      <c r="V198"/>
      <c r="W198"/>
    </row>
    <row r="199" spans="4:23" hidden="1" x14ac:dyDescent="0.25">
      <c r="D199" s="22" t="s">
        <v>257</v>
      </c>
      <c r="E199" s="8" t="s">
        <v>2192</v>
      </c>
      <c r="F199" s="8" t="s">
        <v>2275</v>
      </c>
      <c r="G199" s="8" t="s">
        <v>1695</v>
      </c>
      <c r="H199" s="8"/>
      <c r="I199" s="8"/>
      <c r="J199" s="19">
        <v>4</v>
      </c>
      <c r="K199" s="64"/>
      <c r="L199" s="97"/>
      <c r="M199" s="8" t="s">
        <v>5149</v>
      </c>
      <c r="N199" s="83">
        <v>42736</v>
      </c>
      <c r="O199" s="9">
        <v>42870</v>
      </c>
      <c r="P199" s="97" t="s">
        <v>702</v>
      </c>
      <c r="Q199" s="23"/>
      <c r="R199"/>
      <c r="S199"/>
      <c r="T199"/>
      <c r="V199"/>
      <c r="W199"/>
    </row>
    <row r="200" spans="4:23" hidden="1" x14ac:dyDescent="0.25">
      <c r="D200" s="22" t="s">
        <v>1223</v>
      </c>
      <c r="E200" s="8" t="s">
        <v>2198</v>
      </c>
      <c r="F200" s="8" t="s">
        <v>2275</v>
      </c>
      <c r="G200" s="8" t="s">
        <v>1695</v>
      </c>
      <c r="H200" s="8"/>
      <c r="I200" s="8"/>
      <c r="J200" s="19">
        <v>4</v>
      </c>
      <c r="K200" s="64"/>
      <c r="L200" s="97"/>
      <c r="M200" s="8" t="s">
        <v>5004</v>
      </c>
      <c r="N200" s="83"/>
      <c r="O200" s="9">
        <v>44013</v>
      </c>
      <c r="P200" s="97" t="s">
        <v>702</v>
      </c>
      <c r="Q200" s="23"/>
      <c r="R200"/>
      <c r="S200"/>
      <c r="T200"/>
      <c r="V200"/>
      <c r="W200"/>
    </row>
    <row r="201" spans="4:23" hidden="1" x14ac:dyDescent="0.25">
      <c r="D201" s="22" t="s">
        <v>1224</v>
      </c>
      <c r="E201" s="8" t="s">
        <v>2199</v>
      </c>
      <c r="F201" s="8" t="s">
        <v>2275</v>
      </c>
      <c r="G201" s="8" t="s">
        <v>1695</v>
      </c>
      <c r="H201" s="8"/>
      <c r="I201" s="8"/>
      <c r="J201" s="19">
        <v>4</v>
      </c>
      <c r="K201" s="64"/>
      <c r="L201" s="97"/>
      <c r="M201" s="8" t="s">
        <v>2192</v>
      </c>
      <c r="N201" s="83"/>
      <c r="O201" s="9">
        <v>44013</v>
      </c>
      <c r="P201" s="97" t="s">
        <v>702</v>
      </c>
      <c r="Q201" s="23"/>
      <c r="R201"/>
      <c r="S201"/>
      <c r="T201"/>
      <c r="V201"/>
      <c r="W201"/>
    </row>
    <row r="202" spans="4:23" hidden="1" x14ac:dyDescent="0.25">
      <c r="D202" s="22" t="s">
        <v>1225</v>
      </c>
      <c r="E202" s="8" t="s">
        <v>2199</v>
      </c>
      <c r="F202" s="8" t="s">
        <v>2275</v>
      </c>
      <c r="G202" s="8" t="s">
        <v>1695</v>
      </c>
      <c r="H202" s="8"/>
      <c r="I202" s="8"/>
      <c r="J202" s="19">
        <v>4</v>
      </c>
      <c r="K202" s="64"/>
      <c r="L202" s="97"/>
      <c r="M202" s="8" t="s">
        <v>2192</v>
      </c>
      <c r="N202" s="83"/>
      <c r="O202" s="9">
        <v>44013</v>
      </c>
      <c r="P202" s="97" t="s">
        <v>702</v>
      </c>
      <c r="Q202" s="23"/>
      <c r="R202"/>
      <c r="S202"/>
      <c r="T202"/>
      <c r="V202"/>
      <c r="W202"/>
    </row>
    <row r="203" spans="4:23" hidden="1" x14ac:dyDescent="0.25">
      <c r="D203" s="22" t="s">
        <v>1226</v>
      </c>
      <c r="E203" s="8" t="s">
        <v>2199</v>
      </c>
      <c r="F203" s="8" t="s">
        <v>2275</v>
      </c>
      <c r="G203" s="8" t="s">
        <v>1695</v>
      </c>
      <c r="H203" s="8"/>
      <c r="I203" s="8"/>
      <c r="J203" s="19">
        <v>4</v>
      </c>
      <c r="K203" s="64"/>
      <c r="L203" s="97"/>
      <c r="M203" s="8" t="s">
        <v>2192</v>
      </c>
      <c r="N203" s="83"/>
      <c r="O203" s="9">
        <v>44013</v>
      </c>
      <c r="P203" s="97" t="s">
        <v>702</v>
      </c>
      <c r="Q203" s="23"/>
      <c r="R203"/>
      <c r="S203"/>
      <c r="T203"/>
      <c r="V203"/>
      <c r="W203"/>
    </row>
    <row r="204" spans="4:23" hidden="1" x14ac:dyDescent="0.25">
      <c r="D204" s="22" t="s">
        <v>1227</v>
      </c>
      <c r="E204" s="8" t="s">
        <v>2199</v>
      </c>
      <c r="F204" s="8" t="s">
        <v>2275</v>
      </c>
      <c r="G204" s="8" t="s">
        <v>1695</v>
      </c>
      <c r="H204" s="8"/>
      <c r="I204" s="8"/>
      <c r="J204" s="19">
        <v>4</v>
      </c>
      <c r="K204" s="64"/>
      <c r="L204" s="97"/>
      <c r="M204" s="8" t="s">
        <v>2192</v>
      </c>
      <c r="N204" s="83"/>
      <c r="O204" s="9">
        <v>44013</v>
      </c>
      <c r="P204" s="97" t="s">
        <v>702</v>
      </c>
      <c r="Q204" s="23"/>
      <c r="R204"/>
      <c r="S204"/>
      <c r="T204"/>
      <c r="V204"/>
      <c r="W204"/>
    </row>
    <row r="205" spans="4:23" hidden="1" x14ac:dyDescent="0.25">
      <c r="D205" s="22" t="s">
        <v>1236</v>
      </c>
      <c r="E205" s="8" t="s">
        <v>2201</v>
      </c>
      <c r="F205" s="8" t="s">
        <v>2275</v>
      </c>
      <c r="G205" s="8" t="s">
        <v>1456</v>
      </c>
      <c r="H205" s="8"/>
      <c r="I205" s="8"/>
      <c r="J205" s="19">
        <v>4</v>
      </c>
      <c r="K205" s="64"/>
      <c r="L205" s="97"/>
      <c r="M205" s="8" t="s">
        <v>5199</v>
      </c>
      <c r="N205" s="83">
        <v>41821</v>
      </c>
      <c r="O205" s="9">
        <v>39417</v>
      </c>
      <c r="P205" s="97" t="s">
        <v>702</v>
      </c>
      <c r="Q205" s="23"/>
      <c r="R205"/>
      <c r="S205"/>
      <c r="T205"/>
      <c r="V205"/>
      <c r="W205"/>
    </row>
    <row r="206" spans="4:23" hidden="1" x14ac:dyDescent="0.25">
      <c r="D206" s="22" t="s">
        <v>1238</v>
      </c>
      <c r="E206" s="8" t="s">
        <v>2210</v>
      </c>
      <c r="F206" s="8" t="s">
        <v>2275</v>
      </c>
      <c r="G206" s="8" t="s">
        <v>1448</v>
      </c>
      <c r="H206" s="8"/>
      <c r="I206" s="8"/>
      <c r="J206" s="19">
        <v>4</v>
      </c>
      <c r="K206" s="64"/>
      <c r="L206" s="97"/>
      <c r="M206" s="8" t="s">
        <v>5005</v>
      </c>
      <c r="N206" s="83">
        <v>38749</v>
      </c>
      <c r="O206" s="9">
        <v>39508</v>
      </c>
      <c r="P206" s="97" t="s">
        <v>702</v>
      </c>
      <c r="Q206" s="23"/>
      <c r="R206"/>
      <c r="S206"/>
      <c r="T206"/>
      <c r="V206"/>
      <c r="W206"/>
    </row>
    <row r="207" spans="4:23" hidden="1" x14ac:dyDescent="0.25">
      <c r="D207" s="22" t="s">
        <v>279</v>
      </c>
      <c r="E207" s="8" t="s">
        <v>2219</v>
      </c>
      <c r="F207" s="8" t="s">
        <v>2275</v>
      </c>
      <c r="G207" s="8" t="s">
        <v>1497</v>
      </c>
      <c r="H207" s="8"/>
      <c r="I207" s="8"/>
      <c r="J207" s="19">
        <v>4</v>
      </c>
      <c r="K207" s="64"/>
      <c r="L207" s="97"/>
      <c r="M207" s="8" t="s">
        <v>5207</v>
      </c>
      <c r="N207" s="83">
        <v>42552</v>
      </c>
      <c r="O207" s="9">
        <v>41699</v>
      </c>
      <c r="P207" s="97" t="s">
        <v>702</v>
      </c>
      <c r="Q207" s="23"/>
      <c r="R207"/>
      <c r="S207"/>
      <c r="T207"/>
      <c r="V207"/>
      <c r="W207"/>
    </row>
    <row r="208" spans="4:23" hidden="1" x14ac:dyDescent="0.25">
      <c r="D208" s="22" t="s">
        <v>1239</v>
      </c>
      <c r="E208" s="8" t="s">
        <v>2221</v>
      </c>
      <c r="F208" s="8" t="s">
        <v>2275</v>
      </c>
      <c r="G208" s="8" t="s">
        <v>1497</v>
      </c>
      <c r="H208" s="8"/>
      <c r="I208" s="8"/>
      <c r="J208" s="19">
        <v>4</v>
      </c>
      <c r="K208" s="64"/>
      <c r="L208" s="97"/>
      <c r="M208" s="8" t="s">
        <v>5208</v>
      </c>
      <c r="N208" s="83">
        <v>42736</v>
      </c>
      <c r="O208" s="9">
        <v>42646</v>
      </c>
      <c r="P208" s="97" t="s">
        <v>702</v>
      </c>
      <c r="Q208" s="23"/>
      <c r="R208"/>
      <c r="S208"/>
      <c r="T208"/>
      <c r="V208"/>
      <c r="W208"/>
    </row>
    <row r="209" spans="4:23" hidden="1" x14ac:dyDescent="0.25">
      <c r="D209" s="22" t="s">
        <v>1300</v>
      </c>
      <c r="E209" s="8" t="s">
        <v>2044</v>
      </c>
      <c r="F209" s="8" t="s">
        <v>2272</v>
      </c>
      <c r="G209" s="8" t="s">
        <v>73</v>
      </c>
      <c r="H209" s="8" t="s">
        <v>825</v>
      </c>
      <c r="I209" s="8" t="s">
        <v>815</v>
      </c>
      <c r="J209" s="19">
        <v>3</v>
      </c>
      <c r="K209" s="64">
        <v>2.7366666666666668</v>
      </c>
      <c r="L209" s="97">
        <v>1</v>
      </c>
      <c r="M209" s="8" t="s">
        <v>2248</v>
      </c>
      <c r="N209" s="83">
        <v>42736</v>
      </c>
      <c r="O209" s="9">
        <v>41730</v>
      </c>
      <c r="P209" s="97" t="s">
        <v>702</v>
      </c>
      <c r="Q209" s="23" t="s">
        <v>27</v>
      </c>
      <c r="R209"/>
      <c r="S209"/>
      <c r="T209"/>
      <c r="V209"/>
      <c r="W209"/>
    </row>
    <row r="210" spans="4:23" hidden="1" x14ac:dyDescent="0.25">
      <c r="D210" s="22" t="s">
        <v>340</v>
      </c>
      <c r="E210" s="8" t="s">
        <v>5222</v>
      </c>
      <c r="F210" s="8" t="s">
        <v>2280</v>
      </c>
      <c r="G210" s="8" t="s">
        <v>16</v>
      </c>
      <c r="H210" s="8" t="s">
        <v>814</v>
      </c>
      <c r="I210" s="8" t="s">
        <v>815</v>
      </c>
      <c r="J210" s="19">
        <v>3</v>
      </c>
      <c r="K210" s="64">
        <v>3.1199999999999997</v>
      </c>
      <c r="L210" s="97">
        <v>1</v>
      </c>
      <c r="M210" s="8" t="s">
        <v>5081</v>
      </c>
      <c r="N210" s="83">
        <v>43466</v>
      </c>
      <c r="O210" s="9">
        <v>44501</v>
      </c>
      <c r="P210" s="97">
        <v>4</v>
      </c>
      <c r="Q210" s="23" t="s">
        <v>6</v>
      </c>
      <c r="R210"/>
      <c r="S210"/>
      <c r="T210"/>
      <c r="V210"/>
      <c r="W210"/>
    </row>
    <row r="211" spans="4:23" hidden="1" x14ac:dyDescent="0.25">
      <c r="D211" s="22" t="s">
        <v>240</v>
      </c>
      <c r="E211" s="8" t="s">
        <v>2015</v>
      </c>
      <c r="F211" s="8" t="s">
        <v>2272</v>
      </c>
      <c r="G211" s="8" t="s">
        <v>52</v>
      </c>
      <c r="H211" s="8" t="s">
        <v>818</v>
      </c>
      <c r="I211" s="8" t="s">
        <v>815</v>
      </c>
      <c r="J211" s="19">
        <v>3</v>
      </c>
      <c r="K211" s="64">
        <v>3.4499999999999997</v>
      </c>
      <c r="L211" s="97">
        <v>1</v>
      </c>
      <c r="M211" s="8" t="s">
        <v>2242</v>
      </c>
      <c r="N211" s="83">
        <v>44197</v>
      </c>
      <c r="O211" s="9">
        <v>43710</v>
      </c>
      <c r="P211" s="97">
        <v>4</v>
      </c>
      <c r="Q211" s="23" t="s">
        <v>27</v>
      </c>
      <c r="R211"/>
      <c r="S211"/>
      <c r="T211"/>
      <c r="V211"/>
      <c r="W211"/>
    </row>
    <row r="212" spans="4:23" hidden="1" x14ac:dyDescent="0.25">
      <c r="D212" s="22" t="s">
        <v>200</v>
      </c>
      <c r="E212" s="8" t="s">
        <v>2245</v>
      </c>
      <c r="F212" s="8" t="s">
        <v>2272</v>
      </c>
      <c r="G212" s="8" t="s">
        <v>25</v>
      </c>
      <c r="H212" s="8" t="s">
        <v>825</v>
      </c>
      <c r="I212" s="8" t="s">
        <v>815</v>
      </c>
      <c r="J212" s="19">
        <v>3</v>
      </c>
      <c r="K212" s="64">
        <v>2.9666666666666668</v>
      </c>
      <c r="L212" s="97">
        <v>2</v>
      </c>
      <c r="M212" s="8" t="s">
        <v>1583</v>
      </c>
      <c r="N212" s="83">
        <v>41275</v>
      </c>
      <c r="O212" s="9">
        <v>43801</v>
      </c>
      <c r="P212" s="97">
        <v>5</v>
      </c>
      <c r="Q212" s="23" t="s">
        <v>27</v>
      </c>
      <c r="R212"/>
      <c r="S212"/>
      <c r="T212"/>
      <c r="V212"/>
      <c r="W212"/>
    </row>
    <row r="213" spans="4:23" hidden="1" x14ac:dyDescent="0.25">
      <c r="D213" s="22" t="s">
        <v>267</v>
      </c>
      <c r="E213" s="8" t="s">
        <v>959</v>
      </c>
      <c r="F213" s="8" t="s">
        <v>2269</v>
      </c>
      <c r="G213" s="8" t="s">
        <v>67</v>
      </c>
      <c r="H213" s="8" t="s">
        <v>818</v>
      </c>
      <c r="I213" s="8" t="s">
        <v>815</v>
      </c>
      <c r="J213" s="19">
        <v>3</v>
      </c>
      <c r="K213" s="64">
        <v>3.5500000000000003</v>
      </c>
      <c r="L213" s="97">
        <v>2</v>
      </c>
      <c r="M213" s="8" t="s">
        <v>1513</v>
      </c>
      <c r="N213" s="83">
        <v>43466</v>
      </c>
      <c r="O213" s="9">
        <v>43160</v>
      </c>
      <c r="P213" s="97">
        <v>4</v>
      </c>
      <c r="Q213" s="23" t="s">
        <v>27</v>
      </c>
      <c r="R213"/>
      <c r="S213"/>
      <c r="T213"/>
      <c r="V213"/>
      <c r="W213"/>
    </row>
    <row r="214" spans="4:23" hidden="1" x14ac:dyDescent="0.25">
      <c r="D214" s="22" t="s">
        <v>1024</v>
      </c>
      <c r="E214" s="8" t="s">
        <v>959</v>
      </c>
      <c r="F214" s="8" t="s">
        <v>2269</v>
      </c>
      <c r="G214" s="8" t="s">
        <v>67</v>
      </c>
      <c r="H214" s="8" t="s">
        <v>818</v>
      </c>
      <c r="I214" s="8" t="s">
        <v>815</v>
      </c>
      <c r="J214" s="19">
        <v>3</v>
      </c>
      <c r="K214" s="64">
        <v>2.64</v>
      </c>
      <c r="L214" s="97">
        <v>3</v>
      </c>
      <c r="M214" s="8" t="s">
        <v>1537</v>
      </c>
      <c r="N214" s="83">
        <v>42736</v>
      </c>
      <c r="O214" s="9">
        <v>44270</v>
      </c>
      <c r="P214" s="97">
        <v>4</v>
      </c>
      <c r="Q214" s="23" t="s">
        <v>27</v>
      </c>
      <c r="R214"/>
      <c r="S214"/>
      <c r="T214"/>
      <c r="V214"/>
      <c r="W214"/>
    </row>
    <row r="215" spans="4:23" hidden="1" x14ac:dyDescent="0.25">
      <c r="D215" s="22" t="s">
        <v>1256</v>
      </c>
      <c r="E215" s="8" t="s">
        <v>1526</v>
      </c>
      <c r="F215" s="8" t="s">
        <v>2269</v>
      </c>
      <c r="G215" s="8" t="s">
        <v>46</v>
      </c>
      <c r="H215" s="8" t="s">
        <v>814</v>
      </c>
      <c r="I215" s="8" t="s">
        <v>815</v>
      </c>
      <c r="J215" s="19">
        <v>3</v>
      </c>
      <c r="K215" s="64">
        <v>2.7633333333333332</v>
      </c>
      <c r="L215" s="97">
        <v>3</v>
      </c>
      <c r="M215" s="8" t="s">
        <v>1521</v>
      </c>
      <c r="N215" s="83">
        <v>39722</v>
      </c>
      <c r="O215" s="9">
        <v>44361</v>
      </c>
      <c r="P215" s="97">
        <v>5</v>
      </c>
      <c r="Q215" s="23" t="s">
        <v>27</v>
      </c>
      <c r="R215"/>
      <c r="S215"/>
      <c r="T215"/>
      <c r="V215"/>
      <c r="W215"/>
    </row>
    <row r="216" spans="4:23" hidden="1" x14ac:dyDescent="0.25">
      <c r="D216" s="22" t="s">
        <v>404</v>
      </c>
      <c r="E216" s="8" t="s">
        <v>2014</v>
      </c>
      <c r="F216" s="8" t="s">
        <v>2272</v>
      </c>
      <c r="G216" s="8" t="s">
        <v>52</v>
      </c>
      <c r="H216" s="8" t="s">
        <v>818</v>
      </c>
      <c r="I216" s="8" t="s">
        <v>815</v>
      </c>
      <c r="J216" s="19">
        <v>3</v>
      </c>
      <c r="K216" s="64">
        <v>2.9033333333333338</v>
      </c>
      <c r="L216" s="97">
        <v>3</v>
      </c>
      <c r="M216" s="8" t="s">
        <v>2240</v>
      </c>
      <c r="N216" s="83">
        <v>42736</v>
      </c>
      <c r="O216" s="9">
        <v>44198</v>
      </c>
      <c r="P216" s="97">
        <v>4</v>
      </c>
      <c r="Q216" s="23" t="s">
        <v>27</v>
      </c>
      <c r="R216"/>
      <c r="S216"/>
      <c r="T216"/>
      <c r="V216"/>
      <c r="W216"/>
    </row>
    <row r="217" spans="4:23" hidden="1" x14ac:dyDescent="0.25">
      <c r="D217" s="22" t="s">
        <v>202</v>
      </c>
      <c r="E217" s="8" t="s">
        <v>962</v>
      </c>
      <c r="F217" s="8" t="s">
        <v>2269</v>
      </c>
      <c r="G217" s="8" t="s">
        <v>67</v>
      </c>
      <c r="H217" s="8" t="s">
        <v>818</v>
      </c>
      <c r="I217" s="8" t="s">
        <v>815</v>
      </c>
      <c r="J217" s="19">
        <v>3</v>
      </c>
      <c r="K217" s="64">
        <v>2.9766666666666666</v>
      </c>
      <c r="L217" s="97">
        <v>3</v>
      </c>
      <c r="M217" s="8" t="s">
        <v>1521</v>
      </c>
      <c r="N217" s="83">
        <v>41640</v>
      </c>
      <c r="O217" s="9">
        <v>44508</v>
      </c>
      <c r="P217" s="97">
        <v>4</v>
      </c>
      <c r="Q217" s="23" t="s">
        <v>27</v>
      </c>
      <c r="R217"/>
      <c r="S217"/>
      <c r="T217"/>
      <c r="V217"/>
      <c r="W217"/>
    </row>
    <row r="218" spans="4:23" hidden="1" x14ac:dyDescent="0.25">
      <c r="D218" s="22" t="s">
        <v>175</v>
      </c>
      <c r="E218" s="8" t="s">
        <v>902</v>
      </c>
      <c r="F218" s="8" t="s">
        <v>2269</v>
      </c>
      <c r="G218" s="8" t="s">
        <v>46</v>
      </c>
      <c r="H218" s="8" t="s">
        <v>818</v>
      </c>
      <c r="I218" s="8" t="s">
        <v>815</v>
      </c>
      <c r="J218" s="19">
        <v>3</v>
      </c>
      <c r="K218" s="64">
        <v>3.5833333333333335</v>
      </c>
      <c r="L218" s="97">
        <v>4</v>
      </c>
      <c r="M218" s="8" t="s">
        <v>979</v>
      </c>
      <c r="N218" s="83">
        <v>40909</v>
      </c>
      <c r="O218" s="9">
        <v>43864</v>
      </c>
      <c r="P218" s="97">
        <v>4</v>
      </c>
      <c r="Q218" s="23" t="s">
        <v>27</v>
      </c>
      <c r="R218"/>
      <c r="S218"/>
      <c r="T218"/>
      <c r="V218"/>
      <c r="W218"/>
    </row>
    <row r="219" spans="4:23" hidden="1" x14ac:dyDescent="0.25">
      <c r="D219" s="22" t="s">
        <v>1313</v>
      </c>
      <c r="E219" s="8" t="s">
        <v>2073</v>
      </c>
      <c r="F219" s="8" t="s">
        <v>2269</v>
      </c>
      <c r="G219" s="8" t="s">
        <v>2</v>
      </c>
      <c r="H219" s="8" t="s">
        <v>818</v>
      </c>
      <c r="I219" s="8" t="s">
        <v>815</v>
      </c>
      <c r="J219" s="19">
        <v>3</v>
      </c>
      <c r="K219" s="64">
        <v>3.44</v>
      </c>
      <c r="L219" s="97">
        <v>4</v>
      </c>
      <c r="M219" s="8" t="s">
        <v>2080</v>
      </c>
      <c r="N219" s="83">
        <v>42736</v>
      </c>
      <c r="O219" s="9">
        <v>44153</v>
      </c>
      <c r="P219" s="97">
        <v>4</v>
      </c>
      <c r="Q219" s="23" t="s">
        <v>6</v>
      </c>
      <c r="R219"/>
      <c r="S219"/>
      <c r="T219"/>
      <c r="V219"/>
      <c r="W219"/>
    </row>
    <row r="220" spans="4:23" hidden="1" x14ac:dyDescent="0.25">
      <c r="D220" s="22" t="s">
        <v>430</v>
      </c>
      <c r="E220" s="8" t="s">
        <v>2086</v>
      </c>
      <c r="F220" s="8" t="s">
        <v>2272</v>
      </c>
      <c r="G220" s="8" t="s">
        <v>11</v>
      </c>
      <c r="H220" s="8" t="s">
        <v>818</v>
      </c>
      <c r="I220" s="8" t="s">
        <v>815</v>
      </c>
      <c r="J220" s="19">
        <v>3</v>
      </c>
      <c r="K220" s="64">
        <v>3.22</v>
      </c>
      <c r="L220" s="97">
        <v>4</v>
      </c>
      <c r="M220" s="8" t="s">
        <v>832</v>
      </c>
      <c r="N220" s="83">
        <v>43101</v>
      </c>
      <c r="O220" s="9">
        <v>44242</v>
      </c>
      <c r="P220" s="97">
        <v>4</v>
      </c>
      <c r="Q220" s="23" t="s">
        <v>6</v>
      </c>
      <c r="R220"/>
      <c r="S220"/>
      <c r="T220"/>
      <c r="V220"/>
      <c r="W220"/>
    </row>
    <row r="221" spans="4:23" hidden="1" x14ac:dyDescent="0.25">
      <c r="D221" s="22" t="s">
        <v>413</v>
      </c>
      <c r="E221" s="8" t="s">
        <v>2097</v>
      </c>
      <c r="F221" s="8" t="s">
        <v>2272</v>
      </c>
      <c r="G221" s="8" t="s">
        <v>19</v>
      </c>
      <c r="H221" s="8" t="s">
        <v>818</v>
      </c>
      <c r="I221" s="8" t="s">
        <v>815</v>
      </c>
      <c r="J221" s="19">
        <v>3</v>
      </c>
      <c r="K221" s="64">
        <v>3.27</v>
      </c>
      <c r="L221" s="97">
        <v>4</v>
      </c>
      <c r="M221" s="8" t="s">
        <v>5076</v>
      </c>
      <c r="N221" s="83">
        <v>43466</v>
      </c>
      <c r="O221" s="9">
        <v>44102</v>
      </c>
      <c r="P221" s="97">
        <v>4</v>
      </c>
      <c r="Q221" s="23" t="s">
        <v>6</v>
      </c>
      <c r="R221"/>
      <c r="S221"/>
      <c r="T221"/>
      <c r="V221"/>
      <c r="W221"/>
    </row>
    <row r="222" spans="4:23" hidden="1" x14ac:dyDescent="0.25">
      <c r="D222" s="22" t="s">
        <v>393</v>
      </c>
      <c r="E222" s="8" t="s">
        <v>866</v>
      </c>
      <c r="F222" s="8" t="s">
        <v>2272</v>
      </c>
      <c r="G222" s="8" t="s">
        <v>25</v>
      </c>
      <c r="H222" s="8" t="s">
        <v>814</v>
      </c>
      <c r="I222" s="8" t="s">
        <v>815</v>
      </c>
      <c r="J222" s="19">
        <v>3</v>
      </c>
      <c r="K222" s="64">
        <v>3.18</v>
      </c>
      <c r="L222" s="97">
        <v>5</v>
      </c>
      <c r="M222" s="8" t="s">
        <v>2242</v>
      </c>
      <c r="N222" s="83">
        <v>43101</v>
      </c>
      <c r="O222" s="9">
        <v>44277</v>
      </c>
      <c r="P222" s="97">
        <v>4</v>
      </c>
      <c r="Q222" s="23" t="s">
        <v>27</v>
      </c>
      <c r="R222"/>
      <c r="S222"/>
      <c r="T222"/>
      <c r="V222"/>
      <c r="W222"/>
    </row>
    <row r="223" spans="4:23" hidden="1" x14ac:dyDescent="0.25">
      <c r="D223" s="22" t="s">
        <v>219</v>
      </c>
      <c r="E223" s="8" t="s">
        <v>1993</v>
      </c>
      <c r="F223" s="8" t="s">
        <v>2280</v>
      </c>
      <c r="G223" s="8" t="s">
        <v>41</v>
      </c>
      <c r="H223" s="8" t="s">
        <v>818</v>
      </c>
      <c r="I223" s="8" t="s">
        <v>815</v>
      </c>
      <c r="J223" s="19">
        <v>3</v>
      </c>
      <c r="K223" s="64">
        <v>3.2933333333333334</v>
      </c>
      <c r="L223" s="97">
        <v>5</v>
      </c>
      <c r="M223" s="8" t="s">
        <v>5043</v>
      </c>
      <c r="N223" s="83">
        <v>40909</v>
      </c>
      <c r="O223" s="9">
        <v>44501</v>
      </c>
      <c r="P223" s="97">
        <v>4</v>
      </c>
      <c r="Q223" s="23" t="s">
        <v>27</v>
      </c>
      <c r="R223"/>
      <c r="S223"/>
      <c r="T223"/>
      <c r="V223"/>
      <c r="W223"/>
    </row>
    <row r="224" spans="4:23" hidden="1" x14ac:dyDescent="0.25">
      <c r="D224" s="22" t="s">
        <v>1257</v>
      </c>
      <c r="E224" s="8" t="s">
        <v>913</v>
      </c>
      <c r="F224" s="8" t="s">
        <v>2269</v>
      </c>
      <c r="G224" s="8" t="s">
        <v>46</v>
      </c>
      <c r="H224" s="8" t="s">
        <v>818</v>
      </c>
      <c r="I224" s="8" t="s">
        <v>815</v>
      </c>
      <c r="J224" s="19">
        <v>3</v>
      </c>
      <c r="K224" s="64">
        <v>2.9133333333333336</v>
      </c>
      <c r="L224" s="97">
        <v>5</v>
      </c>
      <c r="M224" s="8" t="s">
        <v>5095</v>
      </c>
      <c r="N224" s="83">
        <v>42005</v>
      </c>
      <c r="O224" s="9">
        <v>44198</v>
      </c>
      <c r="P224" s="97">
        <v>4</v>
      </c>
      <c r="Q224" s="23" t="s">
        <v>27</v>
      </c>
      <c r="R224"/>
      <c r="S224"/>
      <c r="T224"/>
      <c r="V224"/>
      <c r="W224"/>
    </row>
    <row r="225" spans="4:23" hidden="1" x14ac:dyDescent="0.25">
      <c r="D225" s="22" t="s">
        <v>253</v>
      </c>
      <c r="E225" s="8" t="s">
        <v>853</v>
      </c>
      <c r="F225" s="8" t="s">
        <v>2272</v>
      </c>
      <c r="G225" s="8" t="s">
        <v>19</v>
      </c>
      <c r="H225" s="8" t="s">
        <v>814</v>
      </c>
      <c r="I225" s="8" t="s">
        <v>815</v>
      </c>
      <c r="J225" s="19">
        <v>3</v>
      </c>
      <c r="K225" s="64">
        <v>3.5966666666666662</v>
      </c>
      <c r="L225" s="97">
        <v>5</v>
      </c>
      <c r="M225" s="8" t="s">
        <v>2073</v>
      </c>
      <c r="N225" s="83">
        <v>43466</v>
      </c>
      <c r="O225" s="9">
        <v>44452</v>
      </c>
      <c r="P225" s="97">
        <v>3</v>
      </c>
      <c r="Q225" s="23" t="s">
        <v>6</v>
      </c>
      <c r="R225"/>
      <c r="S225"/>
      <c r="T225"/>
      <c r="V225"/>
      <c r="W225"/>
    </row>
    <row r="226" spans="4:23" hidden="1" x14ac:dyDescent="0.25">
      <c r="D226" s="22" t="s">
        <v>180</v>
      </c>
      <c r="E226" s="8" t="s">
        <v>962</v>
      </c>
      <c r="F226" s="8" t="s">
        <v>2269</v>
      </c>
      <c r="G226" s="8" t="s">
        <v>67</v>
      </c>
      <c r="H226" s="8" t="s">
        <v>818</v>
      </c>
      <c r="I226" s="8" t="s">
        <v>815</v>
      </c>
      <c r="J226" s="19">
        <v>3</v>
      </c>
      <c r="K226" s="64">
        <v>3.22</v>
      </c>
      <c r="L226" s="97">
        <v>5</v>
      </c>
      <c r="M226" s="8" t="s">
        <v>5038</v>
      </c>
      <c r="N226" s="83">
        <v>39326</v>
      </c>
      <c r="O226" s="9">
        <v>43115</v>
      </c>
      <c r="P226" s="97">
        <v>4</v>
      </c>
      <c r="Q226" s="23" t="s">
        <v>27</v>
      </c>
      <c r="R226"/>
      <c r="S226"/>
      <c r="T226"/>
      <c r="V226"/>
      <c r="W226"/>
    </row>
    <row r="227" spans="4:23" hidden="1" x14ac:dyDescent="0.25">
      <c r="D227" s="22" t="s">
        <v>396</v>
      </c>
      <c r="E227" s="8" t="s">
        <v>979</v>
      </c>
      <c r="F227" s="8" t="s">
        <v>2269</v>
      </c>
      <c r="G227" s="8" t="s">
        <v>67</v>
      </c>
      <c r="H227" s="8" t="s">
        <v>818</v>
      </c>
      <c r="I227" s="8" t="s">
        <v>815</v>
      </c>
      <c r="J227" s="19">
        <v>3</v>
      </c>
      <c r="K227" s="64">
        <v>3.6266666666666669</v>
      </c>
      <c r="L227" s="97">
        <v>6</v>
      </c>
      <c r="M227" s="8" t="s">
        <v>980</v>
      </c>
      <c r="N227" s="83">
        <v>43466</v>
      </c>
      <c r="O227" s="9">
        <v>44198</v>
      </c>
      <c r="P227" s="97">
        <v>5</v>
      </c>
      <c r="Q227" s="23" t="s">
        <v>27</v>
      </c>
      <c r="R227"/>
      <c r="S227"/>
      <c r="T227"/>
      <c r="V227"/>
      <c r="W227"/>
    </row>
    <row r="228" spans="4:23" hidden="1" x14ac:dyDescent="0.25">
      <c r="D228" s="22" t="s">
        <v>241</v>
      </c>
      <c r="E228" s="8" t="s">
        <v>2100</v>
      </c>
      <c r="F228" s="8" t="s">
        <v>2272</v>
      </c>
      <c r="G228" s="8" t="s">
        <v>19</v>
      </c>
      <c r="H228" s="8" t="s">
        <v>814</v>
      </c>
      <c r="I228" s="8" t="s">
        <v>815</v>
      </c>
      <c r="J228" s="19">
        <v>3</v>
      </c>
      <c r="K228" s="64">
        <v>3.0333333333333332</v>
      </c>
      <c r="L228" s="97">
        <v>6</v>
      </c>
      <c r="M228" s="8" t="s">
        <v>5077</v>
      </c>
      <c r="N228" s="83">
        <v>43101</v>
      </c>
      <c r="O228" s="9">
        <v>44153</v>
      </c>
      <c r="P228" s="97">
        <v>4</v>
      </c>
      <c r="Q228" s="23" t="s">
        <v>6</v>
      </c>
      <c r="R228"/>
      <c r="S228"/>
      <c r="T228"/>
      <c r="V228"/>
      <c r="W228"/>
    </row>
    <row r="229" spans="4:23" hidden="1" x14ac:dyDescent="0.25">
      <c r="D229" s="22" t="s">
        <v>250</v>
      </c>
      <c r="E229" s="8" t="s">
        <v>2115</v>
      </c>
      <c r="F229" s="8" t="s">
        <v>2276</v>
      </c>
      <c r="G229" s="8" t="s">
        <v>16</v>
      </c>
      <c r="H229" s="8" t="s">
        <v>825</v>
      </c>
      <c r="I229" s="8" t="s">
        <v>842</v>
      </c>
      <c r="J229" s="19">
        <v>3</v>
      </c>
      <c r="K229" s="64">
        <v>3.2466666666666666</v>
      </c>
      <c r="L229" s="97">
        <v>6</v>
      </c>
      <c r="M229" s="8" t="s">
        <v>5083</v>
      </c>
      <c r="N229" s="83">
        <v>43466</v>
      </c>
      <c r="O229" s="9">
        <v>44515</v>
      </c>
      <c r="P229" s="97">
        <v>4</v>
      </c>
      <c r="Q229" s="23" t="s">
        <v>6</v>
      </c>
      <c r="R229"/>
      <c r="S229"/>
      <c r="T229"/>
      <c r="V229"/>
      <c r="W229"/>
    </row>
    <row r="230" spans="4:23" hidden="1" x14ac:dyDescent="0.25">
      <c r="D230" s="22" t="s">
        <v>1280</v>
      </c>
      <c r="E230" s="8" t="s">
        <v>2018</v>
      </c>
      <c r="F230" s="8" t="s">
        <v>2272</v>
      </c>
      <c r="G230" s="8" t="s">
        <v>52</v>
      </c>
      <c r="H230" s="8" t="s">
        <v>814</v>
      </c>
      <c r="I230" s="8" t="s">
        <v>815</v>
      </c>
      <c r="J230" s="19">
        <v>3</v>
      </c>
      <c r="K230" s="64">
        <v>3.4359999999999999</v>
      </c>
      <c r="L230" s="97">
        <v>7</v>
      </c>
      <c r="M230" s="8" t="s">
        <v>978</v>
      </c>
      <c r="N230" s="83">
        <v>42736</v>
      </c>
      <c r="O230" s="9">
        <v>43374</v>
      </c>
      <c r="P230" s="97">
        <v>4</v>
      </c>
      <c r="Q230" s="23" t="s">
        <v>27</v>
      </c>
      <c r="R230"/>
      <c r="S230"/>
      <c r="T230"/>
      <c r="V230"/>
      <c r="W230"/>
    </row>
    <row r="231" spans="4:23" hidden="1" x14ac:dyDescent="0.25">
      <c r="D231" s="22" t="s">
        <v>305</v>
      </c>
      <c r="E231" s="8" t="s">
        <v>1519</v>
      </c>
      <c r="F231" s="8" t="s">
        <v>2269</v>
      </c>
      <c r="G231" s="8" t="s">
        <v>46</v>
      </c>
      <c r="H231" s="8" t="s">
        <v>825</v>
      </c>
      <c r="I231" s="8" t="s">
        <v>815</v>
      </c>
      <c r="J231" s="19">
        <v>3</v>
      </c>
      <c r="K231" s="64">
        <v>3.1046666666666667</v>
      </c>
      <c r="L231" s="97">
        <v>9</v>
      </c>
      <c r="M231" s="8" t="s">
        <v>2233</v>
      </c>
      <c r="N231" s="83">
        <v>41640</v>
      </c>
      <c r="O231" s="9">
        <v>44301</v>
      </c>
      <c r="P231" s="97">
        <v>5</v>
      </c>
      <c r="Q231" s="23" t="s">
        <v>27</v>
      </c>
      <c r="R231"/>
      <c r="S231"/>
      <c r="T231"/>
      <c r="V231"/>
      <c r="W231"/>
    </row>
    <row r="232" spans="4:23" hidden="1" x14ac:dyDescent="0.25">
      <c r="D232" s="22" t="s">
        <v>804</v>
      </c>
      <c r="E232" s="8" t="s">
        <v>2020</v>
      </c>
      <c r="F232" s="8" t="s">
        <v>2272</v>
      </c>
      <c r="G232" s="8" t="s">
        <v>52</v>
      </c>
      <c r="H232" s="8" t="s">
        <v>825</v>
      </c>
      <c r="I232" s="8" t="s">
        <v>815</v>
      </c>
      <c r="J232" s="19">
        <v>3</v>
      </c>
      <c r="K232" s="64">
        <v>3.3333333333333335</v>
      </c>
      <c r="L232" s="97">
        <v>9</v>
      </c>
      <c r="M232" s="8" t="s">
        <v>1585</v>
      </c>
      <c r="N232" s="83">
        <v>44197</v>
      </c>
      <c r="O232" s="9">
        <v>44378</v>
      </c>
      <c r="P232" s="97">
        <v>4</v>
      </c>
      <c r="Q232" s="23" t="s">
        <v>27</v>
      </c>
      <c r="R232"/>
      <c r="S232"/>
      <c r="T232"/>
      <c r="V232"/>
      <c r="W232"/>
    </row>
    <row r="233" spans="4:23" hidden="1" x14ac:dyDescent="0.25">
      <c r="D233" s="22" t="s">
        <v>183</v>
      </c>
      <c r="E233" s="8" t="s">
        <v>861</v>
      </c>
      <c r="F233" s="8" t="s">
        <v>2272</v>
      </c>
      <c r="G233" s="8" t="s">
        <v>25</v>
      </c>
      <c r="H233" s="8" t="s">
        <v>814</v>
      </c>
      <c r="I233" s="8" t="s">
        <v>815</v>
      </c>
      <c r="J233" s="19">
        <v>3</v>
      </c>
      <c r="K233" s="64">
        <v>3.0866666666666664</v>
      </c>
      <c r="L233" s="97">
        <v>10</v>
      </c>
      <c r="M233" s="8" t="s">
        <v>2243</v>
      </c>
      <c r="N233" s="83">
        <v>41640</v>
      </c>
      <c r="O233" s="9">
        <v>43710</v>
      </c>
      <c r="P233" s="97">
        <v>4</v>
      </c>
      <c r="Q233" s="23" t="s">
        <v>27</v>
      </c>
      <c r="R233"/>
      <c r="S233"/>
      <c r="T233"/>
      <c r="V233"/>
      <c r="W233"/>
    </row>
    <row r="234" spans="4:23" hidden="1" x14ac:dyDescent="0.25">
      <c r="D234" s="22" t="s">
        <v>207</v>
      </c>
      <c r="E234" s="8" t="s">
        <v>1528</v>
      </c>
      <c r="F234" s="8" t="s">
        <v>2269</v>
      </c>
      <c r="G234" s="8" t="s">
        <v>46</v>
      </c>
      <c r="H234" s="8" t="s">
        <v>818</v>
      </c>
      <c r="I234" s="8" t="s">
        <v>815</v>
      </c>
      <c r="J234" s="19">
        <v>3</v>
      </c>
      <c r="K234" s="64">
        <v>2.7524999999999999</v>
      </c>
      <c r="L234" s="97">
        <v>16</v>
      </c>
      <c r="M234" s="8" t="s">
        <v>2244</v>
      </c>
      <c r="N234" s="83">
        <v>41640</v>
      </c>
      <c r="O234" s="9">
        <v>44109</v>
      </c>
      <c r="P234" s="97">
        <v>5</v>
      </c>
      <c r="Q234" s="23" t="s">
        <v>27</v>
      </c>
      <c r="R234"/>
      <c r="S234"/>
      <c r="T234"/>
      <c r="V234"/>
      <c r="W234"/>
    </row>
    <row r="235" spans="4:23" hidden="1" x14ac:dyDescent="0.25">
      <c r="D235" s="22" t="s">
        <v>236</v>
      </c>
      <c r="E235" s="8" t="s">
        <v>1528</v>
      </c>
      <c r="F235" s="8" t="s">
        <v>2269</v>
      </c>
      <c r="G235" s="8" t="s">
        <v>46</v>
      </c>
      <c r="H235" s="8" t="s">
        <v>818</v>
      </c>
      <c r="I235" s="8" t="s">
        <v>815</v>
      </c>
      <c r="J235" s="19">
        <v>3</v>
      </c>
      <c r="K235" s="64">
        <v>2.7856666666666663</v>
      </c>
      <c r="L235" s="97">
        <v>19</v>
      </c>
      <c r="M235" s="8" t="s">
        <v>2240</v>
      </c>
      <c r="N235" s="83">
        <v>40544</v>
      </c>
      <c r="O235" s="9">
        <v>44088</v>
      </c>
      <c r="P235" s="97">
        <v>5</v>
      </c>
      <c r="Q235" s="23" t="s">
        <v>27</v>
      </c>
      <c r="R235"/>
      <c r="S235"/>
      <c r="T235"/>
      <c r="V235"/>
      <c r="W235"/>
    </row>
    <row r="236" spans="4:23" hidden="1" x14ac:dyDescent="0.25">
      <c r="D236" s="22" t="s">
        <v>1211</v>
      </c>
      <c r="E236" s="8" t="s">
        <v>1739</v>
      </c>
      <c r="F236" s="8" t="s">
        <v>2278</v>
      </c>
      <c r="G236" s="8" t="s">
        <v>1725</v>
      </c>
      <c r="H236" s="8"/>
      <c r="I236" s="8"/>
      <c r="J236" s="19">
        <v>3</v>
      </c>
      <c r="K236" s="64"/>
      <c r="L236" s="97"/>
      <c r="M236" s="8" t="s">
        <v>4927</v>
      </c>
      <c r="N236" s="83"/>
      <c r="O236" s="9"/>
      <c r="P236" s="97" t="s">
        <v>702</v>
      </c>
      <c r="Q236" s="23"/>
      <c r="R236"/>
      <c r="S236"/>
      <c r="T236"/>
      <c r="V236"/>
      <c r="W236"/>
    </row>
    <row r="237" spans="4:23" hidden="1" x14ac:dyDescent="0.25">
      <c r="D237" s="22" t="s">
        <v>677</v>
      </c>
      <c r="E237" s="8" t="s">
        <v>1776</v>
      </c>
      <c r="F237" s="8" t="s">
        <v>2275</v>
      </c>
      <c r="G237" s="8" t="s">
        <v>1443</v>
      </c>
      <c r="H237" s="8"/>
      <c r="I237" s="8"/>
      <c r="J237" s="19">
        <v>3</v>
      </c>
      <c r="K237" s="64"/>
      <c r="L237" s="97"/>
      <c r="M237" s="8" t="s">
        <v>1776</v>
      </c>
      <c r="N237" s="83"/>
      <c r="O237" s="9"/>
      <c r="P237" s="97" t="s">
        <v>702</v>
      </c>
      <c r="Q237" s="23"/>
      <c r="R237"/>
      <c r="S237"/>
      <c r="T237"/>
      <c r="V237"/>
      <c r="W237"/>
    </row>
    <row r="238" spans="4:23" hidden="1" x14ac:dyDescent="0.25">
      <c r="D238" s="22" t="s">
        <v>407</v>
      </c>
      <c r="E238" s="8" t="s">
        <v>889</v>
      </c>
      <c r="F238" s="8" t="s">
        <v>2280</v>
      </c>
      <c r="G238" s="8" t="s">
        <v>41</v>
      </c>
      <c r="H238" s="8" t="s">
        <v>818</v>
      </c>
      <c r="I238" s="8" t="s">
        <v>815</v>
      </c>
      <c r="J238" s="19">
        <v>3</v>
      </c>
      <c r="K238" s="64">
        <v>3.24</v>
      </c>
      <c r="L238" s="97"/>
      <c r="M238" s="8" t="s">
        <v>5101</v>
      </c>
      <c r="N238" s="83">
        <v>43466</v>
      </c>
      <c r="O238" s="9">
        <v>41792</v>
      </c>
      <c r="P238" s="97" t="s">
        <v>702</v>
      </c>
      <c r="Q238" s="23" t="s">
        <v>4</v>
      </c>
      <c r="R238"/>
      <c r="S238"/>
      <c r="T238"/>
      <c r="V238"/>
      <c r="W238"/>
    </row>
    <row r="239" spans="4:23" hidden="1" x14ac:dyDescent="0.25">
      <c r="D239" s="22" t="s">
        <v>278</v>
      </c>
      <c r="E239" s="8" t="s">
        <v>2263</v>
      </c>
      <c r="F239" s="8" t="s">
        <v>2270</v>
      </c>
      <c r="G239" s="8" t="s">
        <v>1497</v>
      </c>
      <c r="H239" s="8"/>
      <c r="I239" s="8"/>
      <c r="J239" s="19">
        <v>3</v>
      </c>
      <c r="K239" s="64"/>
      <c r="L239" s="97"/>
      <c r="M239" s="8" t="s">
        <v>5013</v>
      </c>
      <c r="N239" s="83">
        <v>43101</v>
      </c>
      <c r="O239" s="9"/>
      <c r="P239" s="97" t="s">
        <v>702</v>
      </c>
      <c r="Q239" s="23"/>
      <c r="R239"/>
      <c r="S239"/>
      <c r="T239"/>
      <c r="V239"/>
      <c r="W239"/>
    </row>
    <row r="240" spans="4:23" hidden="1" x14ac:dyDescent="0.25">
      <c r="D240" s="22" t="s">
        <v>1178</v>
      </c>
      <c r="E240" s="8" t="s">
        <v>1680</v>
      </c>
      <c r="F240" s="8" t="s">
        <v>2270</v>
      </c>
      <c r="G240" s="8" t="s">
        <v>1497</v>
      </c>
      <c r="H240" s="8"/>
      <c r="I240" s="8"/>
      <c r="J240" s="19">
        <v>3</v>
      </c>
      <c r="K240" s="64"/>
      <c r="L240" s="97"/>
      <c r="M240" s="8" t="s">
        <v>1680</v>
      </c>
      <c r="N240" s="83">
        <v>43101</v>
      </c>
      <c r="O240" s="9"/>
      <c r="P240" s="97" t="s">
        <v>702</v>
      </c>
      <c r="Q240" s="23"/>
      <c r="R240"/>
      <c r="S240"/>
      <c r="T240"/>
      <c r="V240"/>
      <c r="W240"/>
    </row>
    <row r="241" spans="4:23" hidden="1" x14ac:dyDescent="0.25">
      <c r="D241" s="22" t="s">
        <v>270</v>
      </c>
      <c r="E241" s="8" t="s">
        <v>969</v>
      </c>
      <c r="F241" s="8" t="s">
        <v>2270</v>
      </c>
      <c r="G241" s="8" t="s">
        <v>1464</v>
      </c>
      <c r="H241" s="8"/>
      <c r="I241" s="8"/>
      <c r="J241" s="19">
        <v>3</v>
      </c>
      <c r="K241" s="64"/>
      <c r="L241" s="97"/>
      <c r="M241" s="8" t="s">
        <v>5015</v>
      </c>
      <c r="N241" s="83">
        <v>43466</v>
      </c>
      <c r="O241" s="9"/>
      <c r="P241" s="97" t="s">
        <v>702</v>
      </c>
      <c r="Q241" s="23"/>
      <c r="R241"/>
      <c r="S241"/>
      <c r="T241"/>
      <c r="V241"/>
      <c r="W241"/>
    </row>
    <row r="242" spans="4:23" hidden="1" x14ac:dyDescent="0.25">
      <c r="D242" s="22" t="s">
        <v>262</v>
      </c>
      <c r="E242" s="8" t="s">
        <v>1683</v>
      </c>
      <c r="F242" s="8" t="s">
        <v>2270</v>
      </c>
      <c r="G242" s="8" t="s">
        <v>1464</v>
      </c>
      <c r="H242" s="8"/>
      <c r="I242" s="8"/>
      <c r="J242" s="19">
        <v>3</v>
      </c>
      <c r="K242" s="64"/>
      <c r="L242" s="97"/>
      <c r="M242" s="8" t="s">
        <v>1683</v>
      </c>
      <c r="N242" s="83">
        <v>42005</v>
      </c>
      <c r="O242" s="9"/>
      <c r="P242" s="97" t="s">
        <v>702</v>
      </c>
      <c r="Q242" s="23"/>
      <c r="R242"/>
      <c r="S242"/>
      <c r="T242"/>
      <c r="V242"/>
      <c r="W242"/>
    </row>
    <row r="243" spans="4:23" hidden="1" x14ac:dyDescent="0.25">
      <c r="D243" s="22" t="s">
        <v>151</v>
      </c>
      <c r="E243" s="8" t="s">
        <v>1702</v>
      </c>
      <c r="F243" s="8" t="s">
        <v>2271</v>
      </c>
      <c r="G243" s="8" t="s">
        <v>1464</v>
      </c>
      <c r="H243" s="8"/>
      <c r="I243" s="8"/>
      <c r="J243" s="19">
        <v>3</v>
      </c>
      <c r="K243" s="64"/>
      <c r="L243" s="97"/>
      <c r="M243" s="8" t="s">
        <v>5019</v>
      </c>
      <c r="N243" s="83">
        <v>43101</v>
      </c>
      <c r="O243" s="9"/>
      <c r="P243" s="97" t="s">
        <v>702</v>
      </c>
      <c r="Q243" s="23"/>
      <c r="R243"/>
      <c r="S243"/>
      <c r="T243"/>
      <c r="V243"/>
      <c r="W243"/>
    </row>
    <row r="244" spans="4:23" hidden="1" x14ac:dyDescent="0.25">
      <c r="D244" s="22" t="s">
        <v>504</v>
      </c>
      <c r="E244" s="8" t="s">
        <v>1954</v>
      </c>
      <c r="F244" s="8" t="s">
        <v>2269</v>
      </c>
      <c r="G244" s="8" t="s">
        <v>46</v>
      </c>
      <c r="H244" s="8" t="s">
        <v>814</v>
      </c>
      <c r="I244" s="8" t="s">
        <v>815</v>
      </c>
      <c r="J244" s="19">
        <v>3</v>
      </c>
      <c r="K244" s="64">
        <v>3.6666666666666665</v>
      </c>
      <c r="L244" s="97"/>
      <c r="M244" s="8" t="s">
        <v>5104</v>
      </c>
      <c r="N244" s="83">
        <v>43466</v>
      </c>
      <c r="O244" s="9">
        <v>41855</v>
      </c>
      <c r="P244" s="97" t="s">
        <v>702</v>
      </c>
      <c r="Q244" s="23" t="s">
        <v>4</v>
      </c>
      <c r="R244"/>
      <c r="S244"/>
      <c r="T244"/>
      <c r="V244"/>
      <c r="W244"/>
    </row>
    <row r="245" spans="4:23" hidden="1" x14ac:dyDescent="0.25">
      <c r="D245" s="22" t="s">
        <v>690</v>
      </c>
      <c r="E245" s="8" t="s">
        <v>1745</v>
      </c>
      <c r="F245" s="8" t="s">
        <v>2275</v>
      </c>
      <c r="G245" s="8" t="s">
        <v>1431</v>
      </c>
      <c r="H245" s="8"/>
      <c r="I245" s="8"/>
      <c r="J245" s="19">
        <v>3</v>
      </c>
      <c r="K245" s="64"/>
      <c r="L245" s="97"/>
      <c r="M245" s="8" t="s">
        <v>4948</v>
      </c>
      <c r="N245" s="83">
        <v>44197</v>
      </c>
      <c r="O245" s="9"/>
      <c r="P245" s="97" t="s">
        <v>702</v>
      </c>
      <c r="Q245" s="23"/>
      <c r="R245"/>
      <c r="S245"/>
      <c r="T245"/>
      <c r="V245"/>
      <c r="W245"/>
    </row>
    <row r="246" spans="4:23" hidden="1" x14ac:dyDescent="0.25">
      <c r="D246" s="22" t="s">
        <v>126</v>
      </c>
      <c r="E246" s="8" t="s">
        <v>1489</v>
      </c>
      <c r="F246" s="8" t="s">
        <v>2275</v>
      </c>
      <c r="G246" s="8" t="s">
        <v>1451</v>
      </c>
      <c r="H246" s="8"/>
      <c r="I246" s="8"/>
      <c r="J246" s="19">
        <v>3</v>
      </c>
      <c r="K246" s="64"/>
      <c r="L246" s="97"/>
      <c r="M246" s="8" t="s">
        <v>1489</v>
      </c>
      <c r="N246" s="83">
        <v>41640</v>
      </c>
      <c r="O246" s="9"/>
      <c r="P246" s="97" t="s">
        <v>702</v>
      </c>
      <c r="Q246" s="23"/>
      <c r="R246"/>
      <c r="S246"/>
      <c r="T246"/>
      <c r="V246"/>
      <c r="W246"/>
    </row>
    <row r="247" spans="4:23" hidden="1" x14ac:dyDescent="0.25">
      <c r="D247" s="22" t="s">
        <v>125</v>
      </c>
      <c r="E247" s="8" t="s">
        <v>1491</v>
      </c>
      <c r="F247" s="8" t="s">
        <v>2275</v>
      </c>
      <c r="G247" s="8" t="s">
        <v>1451</v>
      </c>
      <c r="H247" s="8"/>
      <c r="I247" s="8"/>
      <c r="J247" s="19">
        <v>3</v>
      </c>
      <c r="K247" s="64"/>
      <c r="L247" s="97"/>
      <c r="M247" s="8" t="s">
        <v>1491</v>
      </c>
      <c r="N247" s="83">
        <v>42736</v>
      </c>
      <c r="O247" s="9"/>
      <c r="P247" s="97" t="s">
        <v>702</v>
      </c>
      <c r="Q247" s="23"/>
      <c r="R247"/>
      <c r="S247"/>
      <c r="T247"/>
      <c r="V247"/>
      <c r="W247"/>
    </row>
    <row r="248" spans="4:23" hidden="1" x14ac:dyDescent="0.25">
      <c r="D248" s="22" t="s">
        <v>129</v>
      </c>
      <c r="E248" s="8" t="s">
        <v>1491</v>
      </c>
      <c r="F248" s="8" t="s">
        <v>2275</v>
      </c>
      <c r="G248" s="8" t="s">
        <v>1451</v>
      </c>
      <c r="H248" s="8"/>
      <c r="I248" s="8"/>
      <c r="J248" s="19">
        <v>3</v>
      </c>
      <c r="K248" s="64"/>
      <c r="L248" s="97"/>
      <c r="M248" s="8" t="s">
        <v>4921</v>
      </c>
      <c r="N248" s="83">
        <v>42005</v>
      </c>
      <c r="O248" s="9"/>
      <c r="P248" s="97" t="s">
        <v>702</v>
      </c>
      <c r="Q248" s="23"/>
      <c r="R248"/>
      <c r="S248"/>
      <c r="T248"/>
      <c r="V248"/>
      <c r="W248"/>
    </row>
    <row r="249" spans="4:23" hidden="1" x14ac:dyDescent="0.25">
      <c r="D249" s="22" t="s">
        <v>112</v>
      </c>
      <c r="E249" s="8" t="s">
        <v>1768</v>
      </c>
      <c r="F249" s="8" t="s">
        <v>2275</v>
      </c>
      <c r="G249" s="8" t="s">
        <v>1695</v>
      </c>
      <c r="H249" s="8"/>
      <c r="I249" s="8"/>
      <c r="J249" s="19">
        <v>3</v>
      </c>
      <c r="K249" s="64"/>
      <c r="L249" s="97"/>
      <c r="M249" s="8" t="s">
        <v>5218</v>
      </c>
      <c r="N249" s="83">
        <v>40909</v>
      </c>
      <c r="O249" s="9"/>
      <c r="P249" s="97" t="s">
        <v>702</v>
      </c>
      <c r="Q249" s="23"/>
      <c r="R249"/>
      <c r="S249"/>
      <c r="T249"/>
      <c r="V249"/>
      <c r="W249"/>
    </row>
    <row r="250" spans="4:23" hidden="1" x14ac:dyDescent="0.25">
      <c r="D250" s="22" t="s">
        <v>208</v>
      </c>
      <c r="E250" s="8" t="s">
        <v>931</v>
      </c>
      <c r="F250" s="8" t="s">
        <v>2272</v>
      </c>
      <c r="G250" s="8" t="s">
        <v>58</v>
      </c>
      <c r="H250" s="8" t="s">
        <v>818</v>
      </c>
      <c r="I250" s="8" t="s">
        <v>815</v>
      </c>
      <c r="J250" s="19">
        <v>3</v>
      </c>
      <c r="K250" s="64">
        <v>2.7966666666666669</v>
      </c>
      <c r="L250" s="97"/>
      <c r="M250" s="8" t="s">
        <v>5121</v>
      </c>
      <c r="N250" s="83">
        <v>43101</v>
      </c>
      <c r="O250" s="9">
        <v>43570</v>
      </c>
      <c r="P250" s="97" t="s">
        <v>702</v>
      </c>
      <c r="Q250" s="23" t="s">
        <v>4</v>
      </c>
      <c r="R250"/>
      <c r="S250"/>
      <c r="T250"/>
      <c r="V250"/>
      <c r="W250"/>
    </row>
    <row r="251" spans="4:23" hidden="1" x14ac:dyDescent="0.25">
      <c r="D251" s="22" t="s">
        <v>1237</v>
      </c>
      <c r="E251" s="8" t="s">
        <v>1772</v>
      </c>
      <c r="F251" s="8" t="s">
        <v>2275</v>
      </c>
      <c r="G251" s="8" t="s">
        <v>1456</v>
      </c>
      <c r="H251" s="8"/>
      <c r="I251" s="8"/>
      <c r="J251" s="19">
        <v>3</v>
      </c>
      <c r="K251" s="64"/>
      <c r="L251" s="97"/>
      <c r="M251" s="8" t="s">
        <v>4931</v>
      </c>
      <c r="N251" s="83">
        <v>42005</v>
      </c>
      <c r="O251" s="9"/>
      <c r="P251" s="97" t="s">
        <v>702</v>
      </c>
      <c r="Q251" s="23"/>
      <c r="R251"/>
      <c r="S251"/>
      <c r="T251"/>
      <c r="V251"/>
      <c r="W251"/>
    </row>
    <row r="252" spans="4:23" hidden="1" x14ac:dyDescent="0.25">
      <c r="D252" s="22" t="s">
        <v>118</v>
      </c>
      <c r="E252" s="8" t="s">
        <v>1495</v>
      </c>
      <c r="F252" s="8" t="s">
        <v>2275</v>
      </c>
      <c r="G252" s="8" t="s">
        <v>1464</v>
      </c>
      <c r="H252" s="8"/>
      <c r="I252" s="8"/>
      <c r="J252" s="19">
        <v>3</v>
      </c>
      <c r="K252" s="64"/>
      <c r="L252" s="97"/>
      <c r="M252" s="8" t="s">
        <v>1495</v>
      </c>
      <c r="N252" s="83">
        <v>39722</v>
      </c>
      <c r="O252" s="9"/>
      <c r="P252" s="97" t="s">
        <v>702</v>
      </c>
      <c r="Q252" s="23"/>
      <c r="R252"/>
      <c r="S252"/>
      <c r="T252"/>
      <c r="V252"/>
      <c r="W252"/>
    </row>
    <row r="253" spans="4:23" hidden="1" x14ac:dyDescent="0.25">
      <c r="D253" s="22" t="s">
        <v>570</v>
      </c>
      <c r="E253" s="8" t="s">
        <v>1822</v>
      </c>
      <c r="F253" s="8" t="s">
        <v>2269</v>
      </c>
      <c r="G253" s="8" t="s">
        <v>1616</v>
      </c>
      <c r="H253" s="8"/>
      <c r="I253" s="8"/>
      <c r="J253" s="19">
        <v>3</v>
      </c>
      <c r="K253" s="64"/>
      <c r="L253" s="97"/>
      <c r="M253" s="8" t="s">
        <v>4959</v>
      </c>
      <c r="N253" s="83">
        <v>43101</v>
      </c>
      <c r="O253" s="9"/>
      <c r="P253" s="97" t="s">
        <v>702</v>
      </c>
      <c r="Q253" s="23"/>
      <c r="R253"/>
      <c r="S253"/>
      <c r="T253"/>
      <c r="V253"/>
      <c r="W253"/>
    </row>
    <row r="254" spans="4:23" hidden="1" x14ac:dyDescent="0.25">
      <c r="D254" s="22" t="s">
        <v>360</v>
      </c>
      <c r="E254" s="8" t="s">
        <v>1824</v>
      </c>
      <c r="F254" s="8" t="s">
        <v>2269</v>
      </c>
      <c r="G254" s="8" t="s">
        <v>1616</v>
      </c>
      <c r="H254" s="8"/>
      <c r="I254" s="8"/>
      <c r="J254" s="19">
        <v>3</v>
      </c>
      <c r="K254" s="64"/>
      <c r="L254" s="97"/>
      <c r="M254" s="8" t="s">
        <v>5029</v>
      </c>
      <c r="N254" s="83">
        <v>42370</v>
      </c>
      <c r="O254" s="9"/>
      <c r="P254" s="97" t="s">
        <v>702</v>
      </c>
      <c r="Q254" s="23"/>
      <c r="R254"/>
      <c r="S254"/>
      <c r="T254"/>
      <c r="V254"/>
      <c r="W254"/>
    </row>
    <row r="255" spans="4:23" hidden="1" x14ac:dyDescent="0.25">
      <c r="D255" s="22" t="s">
        <v>353</v>
      </c>
      <c r="E255" s="8" t="s">
        <v>1830</v>
      </c>
      <c r="F255" s="8" t="s">
        <v>2269</v>
      </c>
      <c r="G255" s="8" t="s">
        <v>1616</v>
      </c>
      <c r="H255" s="8"/>
      <c r="I255" s="8"/>
      <c r="J255" s="19">
        <v>3</v>
      </c>
      <c r="K255" s="64"/>
      <c r="L255" s="97"/>
      <c r="M255" s="8" t="s">
        <v>5029</v>
      </c>
      <c r="N255" s="83">
        <v>43101</v>
      </c>
      <c r="O255" s="9"/>
      <c r="P255" s="97" t="s">
        <v>702</v>
      </c>
      <c r="Q255" s="23"/>
      <c r="R255"/>
      <c r="S255"/>
      <c r="T255"/>
      <c r="V255"/>
      <c r="W255"/>
    </row>
    <row r="256" spans="4:23" hidden="1" x14ac:dyDescent="0.25">
      <c r="D256" s="22" t="s">
        <v>1329</v>
      </c>
      <c r="E256" s="8" t="s">
        <v>1625</v>
      </c>
      <c r="F256" s="8" t="s">
        <v>2269</v>
      </c>
      <c r="G256" s="8" t="s">
        <v>1616</v>
      </c>
      <c r="H256" s="8"/>
      <c r="I256" s="8"/>
      <c r="J256" s="19">
        <v>3</v>
      </c>
      <c r="K256" s="64"/>
      <c r="L256" s="97"/>
      <c r="M256" s="8" t="s">
        <v>5031</v>
      </c>
      <c r="N256" s="83">
        <v>42736</v>
      </c>
      <c r="O256" s="9"/>
      <c r="P256" s="97" t="s">
        <v>702</v>
      </c>
      <c r="Q256" s="23"/>
      <c r="R256"/>
      <c r="S256"/>
      <c r="T256"/>
      <c r="V256"/>
      <c r="W256"/>
    </row>
    <row r="257" spans="4:23" hidden="1" x14ac:dyDescent="0.25">
      <c r="D257" s="22" t="s">
        <v>351</v>
      </c>
      <c r="E257" s="8" t="s">
        <v>1625</v>
      </c>
      <c r="F257" s="8" t="s">
        <v>2269</v>
      </c>
      <c r="G257" s="8" t="s">
        <v>1616</v>
      </c>
      <c r="H257" s="8"/>
      <c r="I257" s="8"/>
      <c r="J257" s="19">
        <v>3</v>
      </c>
      <c r="K257" s="64"/>
      <c r="L257" s="97"/>
      <c r="M257" s="8" t="s">
        <v>5032</v>
      </c>
      <c r="N257" s="83">
        <v>42736</v>
      </c>
      <c r="O257" s="9"/>
      <c r="P257" s="97" t="s">
        <v>702</v>
      </c>
      <c r="Q257" s="23"/>
      <c r="R257"/>
      <c r="S257"/>
      <c r="T257"/>
      <c r="V257"/>
      <c r="W257"/>
    </row>
    <row r="258" spans="4:23" hidden="1" x14ac:dyDescent="0.25">
      <c r="D258" s="22" t="s">
        <v>356</v>
      </c>
      <c r="E258" s="8" t="s">
        <v>1834</v>
      </c>
      <c r="F258" s="8" t="s">
        <v>2269</v>
      </c>
      <c r="G258" s="8" t="s">
        <v>1616</v>
      </c>
      <c r="H258" s="8"/>
      <c r="I258" s="8"/>
      <c r="J258" s="19">
        <v>3</v>
      </c>
      <c r="K258" s="64"/>
      <c r="L258" s="97"/>
      <c r="M258" s="8" t="s">
        <v>5033</v>
      </c>
      <c r="N258" s="83">
        <v>43466</v>
      </c>
      <c r="O258" s="9"/>
      <c r="P258" s="97" t="s">
        <v>702</v>
      </c>
      <c r="Q258" s="23"/>
      <c r="R258"/>
      <c r="S258"/>
      <c r="T258"/>
      <c r="V258"/>
      <c r="W258"/>
    </row>
    <row r="259" spans="4:23" hidden="1" x14ac:dyDescent="0.25">
      <c r="D259" s="22" t="s">
        <v>806</v>
      </c>
      <c r="E259" s="8" t="s">
        <v>2140</v>
      </c>
      <c r="F259" s="8" t="s">
        <v>2277</v>
      </c>
      <c r="G259" s="8" t="s">
        <v>1531</v>
      </c>
      <c r="H259" s="8" t="s">
        <v>825</v>
      </c>
      <c r="I259" s="8" t="s">
        <v>845</v>
      </c>
      <c r="J259" s="19">
        <v>3</v>
      </c>
      <c r="K259" s="64">
        <v>3.793333333333333</v>
      </c>
      <c r="L259" s="97"/>
      <c r="M259" s="8" t="s">
        <v>1533</v>
      </c>
      <c r="N259" s="83">
        <v>43466</v>
      </c>
      <c r="O259" s="9">
        <v>43374</v>
      </c>
      <c r="P259" s="97">
        <v>4</v>
      </c>
      <c r="Q259" s="23" t="s">
        <v>27</v>
      </c>
      <c r="R259"/>
      <c r="S259"/>
      <c r="T259"/>
      <c r="V259"/>
      <c r="W259"/>
    </row>
    <row r="260" spans="4:23" hidden="1" x14ac:dyDescent="0.25">
      <c r="D260" s="22" t="s">
        <v>144</v>
      </c>
      <c r="E260" s="8" t="s">
        <v>1964</v>
      </c>
      <c r="F260" s="8" t="s">
        <v>2277</v>
      </c>
      <c r="G260" s="8" t="s">
        <v>1531</v>
      </c>
      <c r="H260" s="8" t="s">
        <v>825</v>
      </c>
      <c r="I260" s="8" t="s">
        <v>845</v>
      </c>
      <c r="J260" s="19">
        <v>3</v>
      </c>
      <c r="K260" s="64">
        <v>3.42</v>
      </c>
      <c r="L260" s="97"/>
      <c r="M260" s="8" t="s">
        <v>949</v>
      </c>
      <c r="N260" s="83">
        <v>40544</v>
      </c>
      <c r="O260" s="9">
        <v>44166</v>
      </c>
      <c r="P260" s="97" t="s">
        <v>702</v>
      </c>
      <c r="Q260" s="23" t="s">
        <v>4</v>
      </c>
      <c r="R260"/>
      <c r="S260"/>
      <c r="T260"/>
      <c r="V260"/>
      <c r="W260"/>
    </row>
    <row r="261" spans="4:23" hidden="1" x14ac:dyDescent="0.25">
      <c r="D261" s="22" t="s">
        <v>181</v>
      </c>
      <c r="E261" s="8" t="s">
        <v>946</v>
      </c>
      <c r="F261" s="8" t="s">
        <v>2269</v>
      </c>
      <c r="G261" s="8" t="s">
        <v>67</v>
      </c>
      <c r="H261" s="8" t="s">
        <v>814</v>
      </c>
      <c r="I261" s="8" t="s">
        <v>815</v>
      </c>
      <c r="J261" s="19">
        <v>3</v>
      </c>
      <c r="K261" s="64">
        <v>3.2566666666666664</v>
      </c>
      <c r="L261" s="97"/>
      <c r="M261" s="8" t="s">
        <v>5099</v>
      </c>
      <c r="N261" s="83">
        <v>41640</v>
      </c>
      <c r="O261" s="9">
        <v>43587</v>
      </c>
      <c r="P261" s="97" t="s">
        <v>702</v>
      </c>
      <c r="Q261" s="23" t="s">
        <v>4</v>
      </c>
      <c r="R261"/>
      <c r="S261"/>
      <c r="T261"/>
      <c r="V261"/>
      <c r="W261"/>
    </row>
    <row r="262" spans="4:23" hidden="1" x14ac:dyDescent="0.25">
      <c r="D262" s="22" t="s">
        <v>1243</v>
      </c>
      <c r="E262" s="8" t="s">
        <v>976</v>
      </c>
      <c r="F262" s="8" t="s">
        <v>2269</v>
      </c>
      <c r="G262" s="8" t="s">
        <v>67</v>
      </c>
      <c r="H262" s="8" t="s">
        <v>814</v>
      </c>
      <c r="I262" s="8" t="s">
        <v>815</v>
      </c>
      <c r="J262" s="19">
        <v>3</v>
      </c>
      <c r="K262" s="64">
        <v>3.1</v>
      </c>
      <c r="L262" s="97"/>
      <c r="M262" s="8" t="s">
        <v>1545</v>
      </c>
      <c r="N262" s="83">
        <v>43101</v>
      </c>
      <c r="O262" s="9">
        <v>43556</v>
      </c>
      <c r="P262" s="97">
        <v>5</v>
      </c>
      <c r="Q262" s="23" t="s">
        <v>27</v>
      </c>
      <c r="R262"/>
      <c r="S262"/>
      <c r="T262"/>
      <c r="V262"/>
      <c r="W262"/>
    </row>
    <row r="263" spans="4:23" hidden="1" x14ac:dyDescent="0.25">
      <c r="D263" s="22" t="s">
        <v>675</v>
      </c>
      <c r="E263" s="8" t="s">
        <v>1951</v>
      </c>
      <c r="F263" s="8" t="s">
        <v>2269</v>
      </c>
      <c r="G263" s="8" t="s">
        <v>67</v>
      </c>
      <c r="H263" s="8" t="s">
        <v>825</v>
      </c>
      <c r="I263" s="8" t="s">
        <v>815</v>
      </c>
      <c r="J263" s="19">
        <v>3</v>
      </c>
      <c r="K263" s="64">
        <v>3.63</v>
      </c>
      <c r="L263" s="97"/>
      <c r="M263" s="8" t="s">
        <v>1962</v>
      </c>
      <c r="N263" s="83">
        <v>44197</v>
      </c>
      <c r="O263" s="9">
        <v>44198</v>
      </c>
      <c r="P263" s="97">
        <v>5</v>
      </c>
      <c r="Q263" s="23" t="s">
        <v>29</v>
      </c>
      <c r="R263"/>
      <c r="S263"/>
      <c r="T263"/>
      <c r="V263"/>
      <c r="W263"/>
    </row>
    <row r="264" spans="4:23" hidden="1" x14ac:dyDescent="0.25">
      <c r="D264" s="22" t="s">
        <v>1258</v>
      </c>
      <c r="E264" s="8" t="s">
        <v>1961</v>
      </c>
      <c r="F264" s="8" t="s">
        <v>2269</v>
      </c>
      <c r="G264" s="8" t="s">
        <v>46</v>
      </c>
      <c r="H264" s="8" t="s">
        <v>818</v>
      </c>
      <c r="I264" s="8" t="s">
        <v>815</v>
      </c>
      <c r="J264" s="19">
        <v>3</v>
      </c>
      <c r="K264" s="64">
        <v>3.2266666666666666</v>
      </c>
      <c r="L264" s="97"/>
      <c r="M264" s="8" t="s">
        <v>903</v>
      </c>
      <c r="N264" s="83">
        <v>42552</v>
      </c>
      <c r="O264" s="9">
        <v>42795</v>
      </c>
      <c r="P264" s="97" t="s">
        <v>702</v>
      </c>
      <c r="Q264" s="23" t="s">
        <v>4</v>
      </c>
      <c r="R264"/>
      <c r="S264"/>
      <c r="T264"/>
      <c r="V264"/>
      <c r="W264"/>
    </row>
    <row r="265" spans="4:23" hidden="1" x14ac:dyDescent="0.25">
      <c r="D265" s="22" t="s">
        <v>319</v>
      </c>
      <c r="E265" s="8" t="s">
        <v>1962</v>
      </c>
      <c r="F265" s="8" t="s">
        <v>2269</v>
      </c>
      <c r="G265" s="8" t="s">
        <v>46</v>
      </c>
      <c r="H265" s="8" t="s">
        <v>818</v>
      </c>
      <c r="I265" s="8" t="s">
        <v>914</v>
      </c>
      <c r="J265" s="19">
        <v>3</v>
      </c>
      <c r="K265" s="64">
        <v>2.9899999999999998</v>
      </c>
      <c r="L265" s="97"/>
      <c r="M265" s="8" t="s">
        <v>1952</v>
      </c>
      <c r="N265" s="83">
        <v>43101</v>
      </c>
      <c r="O265" s="9">
        <v>44198</v>
      </c>
      <c r="P265" s="97">
        <v>5</v>
      </c>
      <c r="Q265" s="23" t="s">
        <v>29</v>
      </c>
      <c r="R265"/>
      <c r="S265"/>
      <c r="T265"/>
      <c r="V265"/>
      <c r="W265"/>
    </row>
    <row r="266" spans="4:23" hidden="1" x14ac:dyDescent="0.25">
      <c r="D266" s="22" t="s">
        <v>1007</v>
      </c>
      <c r="E266" s="8" t="s">
        <v>1545</v>
      </c>
      <c r="F266" s="8" t="s">
        <v>2280</v>
      </c>
      <c r="G266" s="8" t="s">
        <v>41</v>
      </c>
      <c r="H266" s="8" t="s">
        <v>818</v>
      </c>
      <c r="I266" s="8" t="s">
        <v>815</v>
      </c>
      <c r="J266" s="19">
        <v>3</v>
      </c>
      <c r="K266" s="64">
        <v>2.6781818181818182</v>
      </c>
      <c r="L266" s="97"/>
      <c r="M266" s="8" t="s">
        <v>2236</v>
      </c>
      <c r="N266" s="83">
        <v>42736</v>
      </c>
      <c r="O266" s="9">
        <v>43692</v>
      </c>
      <c r="P266" s="97">
        <v>5</v>
      </c>
      <c r="Q266" s="23" t="s">
        <v>27</v>
      </c>
      <c r="R266"/>
      <c r="S266"/>
      <c r="T266"/>
      <c r="V266"/>
      <c r="W266"/>
    </row>
    <row r="267" spans="4:23" hidden="1" x14ac:dyDescent="0.25">
      <c r="D267" s="22" t="s">
        <v>1279</v>
      </c>
      <c r="E267" s="8" t="s">
        <v>2016</v>
      </c>
      <c r="F267" s="8" t="s">
        <v>2272</v>
      </c>
      <c r="G267" s="8" t="s">
        <v>52</v>
      </c>
      <c r="H267" s="8" t="s">
        <v>818</v>
      </c>
      <c r="I267" s="8" t="s">
        <v>815</v>
      </c>
      <c r="J267" s="19">
        <v>3</v>
      </c>
      <c r="K267" s="64">
        <v>3.4833333333333329</v>
      </c>
      <c r="L267" s="97"/>
      <c r="M267" s="8" t="s">
        <v>2016</v>
      </c>
      <c r="N267" s="83">
        <v>43101</v>
      </c>
      <c r="O267" s="9">
        <v>42795</v>
      </c>
      <c r="P267" s="97" t="s">
        <v>702</v>
      </c>
      <c r="Q267" s="23" t="s">
        <v>4</v>
      </c>
      <c r="R267"/>
      <c r="S267"/>
      <c r="T267"/>
      <c r="V267"/>
      <c r="W267"/>
    </row>
    <row r="268" spans="4:23" hidden="1" x14ac:dyDescent="0.25">
      <c r="D268" s="22" t="s">
        <v>172</v>
      </c>
      <c r="E268" s="8" t="s">
        <v>873</v>
      </c>
      <c r="F268" s="8" t="s">
        <v>2272</v>
      </c>
      <c r="G268" s="8" t="s">
        <v>25</v>
      </c>
      <c r="H268" s="8" t="s">
        <v>825</v>
      </c>
      <c r="I268" s="8" t="s">
        <v>815</v>
      </c>
      <c r="J268" s="19">
        <v>3</v>
      </c>
      <c r="K268" s="64">
        <v>3.2366666666666668</v>
      </c>
      <c r="L268" s="97"/>
      <c r="M268" s="8" t="s">
        <v>5118</v>
      </c>
      <c r="N268" s="83">
        <v>42736</v>
      </c>
      <c r="O268" s="9">
        <v>43678</v>
      </c>
      <c r="P268" s="97" t="s">
        <v>702</v>
      </c>
      <c r="Q268" s="23" t="s">
        <v>4</v>
      </c>
      <c r="R268"/>
      <c r="S268"/>
      <c r="T268"/>
      <c r="V268"/>
      <c r="W268"/>
    </row>
    <row r="269" spans="4:23" hidden="1" x14ac:dyDescent="0.25">
      <c r="D269" s="22" t="s">
        <v>405</v>
      </c>
      <c r="E269" s="8" t="s">
        <v>1583</v>
      </c>
      <c r="F269" s="8" t="s">
        <v>2272</v>
      </c>
      <c r="G269" s="8" t="s">
        <v>58</v>
      </c>
      <c r="H269" s="8" t="s">
        <v>818</v>
      </c>
      <c r="I269" s="8" t="s">
        <v>815</v>
      </c>
      <c r="J269" s="19">
        <v>3</v>
      </c>
      <c r="K269" s="64">
        <v>2.8286666666666669</v>
      </c>
      <c r="L269" s="97"/>
      <c r="M269" s="8" t="s">
        <v>1517</v>
      </c>
      <c r="N269" s="83">
        <v>43101</v>
      </c>
      <c r="O269" s="9">
        <v>44109</v>
      </c>
      <c r="P269" s="97">
        <v>5</v>
      </c>
      <c r="Q269" s="23" t="s">
        <v>27</v>
      </c>
      <c r="R269"/>
      <c r="S269"/>
      <c r="T269"/>
      <c r="V269"/>
      <c r="W269"/>
    </row>
    <row r="270" spans="4:23" hidden="1" x14ac:dyDescent="0.25">
      <c r="D270" s="22" t="s">
        <v>204</v>
      </c>
      <c r="E270" s="8" t="s">
        <v>2071</v>
      </c>
      <c r="F270" s="8" t="s">
        <v>2272</v>
      </c>
      <c r="G270" s="8" t="s">
        <v>61</v>
      </c>
      <c r="H270" s="8" t="s">
        <v>818</v>
      </c>
      <c r="I270" s="8" t="s">
        <v>815</v>
      </c>
      <c r="J270" s="19">
        <v>3</v>
      </c>
      <c r="K270" s="64">
        <v>3.2600000000000002</v>
      </c>
      <c r="L270" s="97"/>
      <c r="M270" s="8" t="s">
        <v>2071</v>
      </c>
      <c r="N270" s="83">
        <v>43101</v>
      </c>
      <c r="O270" s="9">
        <v>42583</v>
      </c>
      <c r="P270" s="97">
        <v>5</v>
      </c>
      <c r="Q270" s="23" t="s">
        <v>27</v>
      </c>
      <c r="R270"/>
      <c r="S270"/>
      <c r="T270"/>
      <c r="V270"/>
      <c r="W270"/>
    </row>
    <row r="271" spans="4:23" hidden="1" x14ac:dyDescent="0.25">
      <c r="D271" s="22" t="s">
        <v>188</v>
      </c>
      <c r="E271" s="8" t="s">
        <v>2071</v>
      </c>
      <c r="F271" s="8" t="s">
        <v>2272</v>
      </c>
      <c r="G271" s="8" t="s">
        <v>61</v>
      </c>
      <c r="H271" s="8" t="s">
        <v>818</v>
      </c>
      <c r="I271" s="8" t="s">
        <v>815</v>
      </c>
      <c r="J271" s="19">
        <v>3</v>
      </c>
      <c r="K271" s="64">
        <v>2.7633333333333332</v>
      </c>
      <c r="L271" s="97"/>
      <c r="M271" s="8" t="s">
        <v>974</v>
      </c>
      <c r="N271" s="83">
        <v>40909</v>
      </c>
      <c r="O271" s="9">
        <v>44545</v>
      </c>
      <c r="P271" s="97">
        <v>5</v>
      </c>
      <c r="Q271" s="23" t="s">
        <v>27</v>
      </c>
      <c r="R271"/>
      <c r="S271"/>
      <c r="T271"/>
      <c r="V271"/>
      <c r="W271"/>
    </row>
    <row r="272" spans="4:23" hidden="1" x14ac:dyDescent="0.25">
      <c r="D272" s="22" t="s">
        <v>342</v>
      </c>
      <c r="E272" s="8" t="s">
        <v>924</v>
      </c>
      <c r="F272" s="8" t="s">
        <v>2272</v>
      </c>
      <c r="G272" s="8" t="s">
        <v>11</v>
      </c>
      <c r="H272" s="8" t="s">
        <v>825</v>
      </c>
      <c r="I272" s="8" t="s">
        <v>815</v>
      </c>
      <c r="J272" s="19">
        <v>3</v>
      </c>
      <c r="K272" s="64">
        <v>3.2633333333333336</v>
      </c>
      <c r="L272" s="97"/>
      <c r="M272" s="8" t="s">
        <v>2085</v>
      </c>
      <c r="N272" s="83">
        <v>42278</v>
      </c>
      <c r="O272" s="9">
        <v>44515</v>
      </c>
      <c r="P272" s="97">
        <v>3</v>
      </c>
      <c r="Q272" s="23" t="s">
        <v>6</v>
      </c>
      <c r="R272"/>
      <c r="S272"/>
      <c r="T272"/>
      <c r="V272"/>
      <c r="W272"/>
    </row>
    <row r="273" spans="4:23" hidden="1" x14ac:dyDescent="0.25">
      <c r="D273" s="22" t="s">
        <v>266</v>
      </c>
      <c r="E273" s="8" t="s">
        <v>2264</v>
      </c>
      <c r="F273" s="8" t="s">
        <v>2270</v>
      </c>
      <c r="G273" s="8" t="s">
        <v>1431</v>
      </c>
      <c r="H273" s="8"/>
      <c r="I273" s="8"/>
      <c r="J273" s="19">
        <v>3</v>
      </c>
      <c r="K273" s="64"/>
      <c r="L273" s="97"/>
      <c r="M273" s="8" t="s">
        <v>5130</v>
      </c>
      <c r="N273" s="83">
        <v>42736</v>
      </c>
      <c r="O273" s="9">
        <v>41091</v>
      </c>
      <c r="P273" s="97" t="s">
        <v>702</v>
      </c>
      <c r="Q273" s="23"/>
      <c r="R273"/>
      <c r="S273"/>
      <c r="T273"/>
      <c r="V273"/>
      <c r="W273"/>
    </row>
    <row r="274" spans="4:23" hidden="1" x14ac:dyDescent="0.25">
      <c r="D274" s="22" t="s">
        <v>1163</v>
      </c>
      <c r="E274" s="8" t="s">
        <v>1855</v>
      </c>
      <c r="F274" s="8" t="s">
        <v>2269</v>
      </c>
      <c r="G274" s="8" t="s">
        <v>1431</v>
      </c>
      <c r="H274" s="8"/>
      <c r="I274" s="8"/>
      <c r="J274" s="19">
        <v>3</v>
      </c>
      <c r="K274" s="64"/>
      <c r="L274" s="97"/>
      <c r="M274" s="8" t="s">
        <v>5132</v>
      </c>
      <c r="N274" s="83">
        <v>44197</v>
      </c>
      <c r="O274" s="9">
        <v>43080</v>
      </c>
      <c r="P274" s="97" t="s">
        <v>702</v>
      </c>
      <c r="Q274" s="23"/>
      <c r="R274"/>
      <c r="S274"/>
      <c r="T274"/>
      <c r="V274"/>
      <c r="W274"/>
    </row>
    <row r="275" spans="4:23" hidden="1" x14ac:dyDescent="0.25">
      <c r="D275" s="22" t="s">
        <v>295</v>
      </c>
      <c r="E275" s="8" t="s">
        <v>1670</v>
      </c>
      <c r="F275" s="8" t="s">
        <v>2270</v>
      </c>
      <c r="G275" s="8" t="s">
        <v>1451</v>
      </c>
      <c r="H275" s="8"/>
      <c r="I275" s="8"/>
      <c r="J275" s="19">
        <v>3</v>
      </c>
      <c r="K275" s="64"/>
      <c r="L275" s="97"/>
      <c r="M275" s="8" t="s">
        <v>1670</v>
      </c>
      <c r="N275" s="83">
        <v>41640</v>
      </c>
      <c r="O275" s="9">
        <v>39722</v>
      </c>
      <c r="P275" s="97" t="s">
        <v>702</v>
      </c>
      <c r="Q275" s="23"/>
      <c r="R275"/>
      <c r="S275"/>
      <c r="T275"/>
      <c r="V275"/>
      <c r="W275"/>
    </row>
    <row r="276" spans="4:23" hidden="1" x14ac:dyDescent="0.25">
      <c r="D276" s="22" t="s">
        <v>287</v>
      </c>
      <c r="E276" s="8" t="s">
        <v>1670</v>
      </c>
      <c r="F276" s="8" t="s">
        <v>2270</v>
      </c>
      <c r="G276" s="8" t="s">
        <v>1451</v>
      </c>
      <c r="H276" s="8"/>
      <c r="I276" s="8"/>
      <c r="J276" s="19">
        <v>3</v>
      </c>
      <c r="K276" s="64"/>
      <c r="L276" s="97"/>
      <c r="M276" s="8" t="s">
        <v>1670</v>
      </c>
      <c r="N276" s="83">
        <v>43101</v>
      </c>
      <c r="O276" s="9">
        <v>41030</v>
      </c>
      <c r="P276" s="97" t="s">
        <v>702</v>
      </c>
      <c r="Q276" s="23"/>
      <c r="R276"/>
      <c r="S276"/>
      <c r="T276"/>
      <c r="V276"/>
      <c r="W276"/>
    </row>
    <row r="277" spans="4:23" hidden="1" x14ac:dyDescent="0.25">
      <c r="D277" s="22" t="s">
        <v>293</v>
      </c>
      <c r="E277" s="8" t="s">
        <v>1668</v>
      </c>
      <c r="F277" s="8" t="s">
        <v>2270</v>
      </c>
      <c r="G277" s="8" t="s">
        <v>1451</v>
      </c>
      <c r="H277" s="8"/>
      <c r="I277" s="8"/>
      <c r="J277" s="19">
        <v>3</v>
      </c>
      <c r="K277" s="64"/>
      <c r="L277" s="97"/>
      <c r="M277" s="8" t="s">
        <v>1668</v>
      </c>
      <c r="N277" s="83">
        <v>40909</v>
      </c>
      <c r="O277" s="9">
        <v>38439</v>
      </c>
      <c r="P277" s="97" t="s">
        <v>702</v>
      </c>
      <c r="Q277" s="23"/>
      <c r="R277"/>
      <c r="S277"/>
      <c r="T277"/>
      <c r="V277"/>
      <c r="W277"/>
    </row>
    <row r="278" spans="4:23" hidden="1" x14ac:dyDescent="0.25">
      <c r="D278" s="22" t="s">
        <v>292</v>
      </c>
      <c r="E278" s="8" t="s">
        <v>2265</v>
      </c>
      <c r="F278" s="8" t="s">
        <v>2270</v>
      </c>
      <c r="G278" s="8" t="s">
        <v>1451</v>
      </c>
      <c r="H278" s="8"/>
      <c r="I278" s="8"/>
      <c r="J278" s="19">
        <v>3</v>
      </c>
      <c r="K278" s="64"/>
      <c r="L278" s="97"/>
      <c r="M278" s="8" t="s">
        <v>5137</v>
      </c>
      <c r="N278" s="83">
        <v>40909</v>
      </c>
      <c r="O278" s="9">
        <v>36130</v>
      </c>
      <c r="P278" s="97" t="s">
        <v>702</v>
      </c>
      <c r="Q278" s="23"/>
      <c r="R278"/>
      <c r="S278"/>
      <c r="T278"/>
      <c r="V278"/>
      <c r="W278"/>
    </row>
    <row r="279" spans="4:23" hidden="1" x14ac:dyDescent="0.25">
      <c r="D279" s="22" t="s">
        <v>431</v>
      </c>
      <c r="E279" s="8" t="s">
        <v>1439</v>
      </c>
      <c r="F279" s="8" t="s">
        <v>2270</v>
      </c>
      <c r="G279" s="8" t="s">
        <v>1436</v>
      </c>
      <c r="H279" s="8"/>
      <c r="I279" s="8"/>
      <c r="J279" s="19">
        <v>3</v>
      </c>
      <c r="K279" s="64"/>
      <c r="L279" s="97"/>
      <c r="M279" s="8" t="s">
        <v>1439</v>
      </c>
      <c r="N279" s="83">
        <v>43101</v>
      </c>
      <c r="O279" s="9">
        <v>38596</v>
      </c>
      <c r="P279" s="97" t="s">
        <v>702</v>
      </c>
      <c r="Q279" s="23"/>
      <c r="R279"/>
      <c r="S279"/>
      <c r="T279"/>
      <c r="V279"/>
      <c r="W279"/>
    </row>
    <row r="280" spans="4:23" hidden="1" x14ac:dyDescent="0.25">
      <c r="D280" s="22" t="s">
        <v>1172</v>
      </c>
      <c r="E280" s="8" t="s">
        <v>1673</v>
      </c>
      <c r="F280" s="8" t="s">
        <v>2270</v>
      </c>
      <c r="G280" s="8" t="s">
        <v>1671</v>
      </c>
      <c r="H280" s="8"/>
      <c r="I280" s="8"/>
      <c r="J280" s="19">
        <v>3</v>
      </c>
      <c r="K280" s="64"/>
      <c r="L280" s="97"/>
      <c r="M280" s="8" t="s">
        <v>5141</v>
      </c>
      <c r="N280" s="83">
        <v>42005</v>
      </c>
      <c r="O280" s="9">
        <v>41134</v>
      </c>
      <c r="P280" s="97" t="s">
        <v>702</v>
      </c>
      <c r="Q280" s="23"/>
      <c r="R280"/>
      <c r="S280"/>
      <c r="T280"/>
      <c r="V280"/>
      <c r="W280"/>
    </row>
    <row r="281" spans="4:23" hidden="1" x14ac:dyDescent="0.25">
      <c r="D281" s="22" t="s">
        <v>1399</v>
      </c>
      <c r="E281" s="8" t="s">
        <v>1871</v>
      </c>
      <c r="F281" s="8" t="s">
        <v>2270</v>
      </c>
      <c r="G281" s="8" t="s">
        <v>1440</v>
      </c>
      <c r="H281" s="8"/>
      <c r="I281" s="8"/>
      <c r="J281" s="19">
        <v>3</v>
      </c>
      <c r="K281" s="64"/>
      <c r="L281" s="97"/>
      <c r="M281" s="8" t="s">
        <v>4991</v>
      </c>
      <c r="N281" s="83">
        <v>41122</v>
      </c>
      <c r="O281" s="9">
        <v>41791</v>
      </c>
      <c r="P281" s="97" t="s">
        <v>702</v>
      </c>
      <c r="Q281" s="23"/>
      <c r="R281"/>
      <c r="S281"/>
      <c r="T281"/>
      <c r="V281"/>
      <c r="W281"/>
    </row>
    <row r="282" spans="4:23" hidden="1" x14ac:dyDescent="0.25">
      <c r="D282" s="22" t="s">
        <v>258</v>
      </c>
      <c r="E282" s="8" t="s">
        <v>1880</v>
      </c>
      <c r="F282" s="8" t="s">
        <v>2270</v>
      </c>
      <c r="G282" s="8" t="s">
        <v>1695</v>
      </c>
      <c r="H282" s="8"/>
      <c r="I282" s="8"/>
      <c r="J282" s="19">
        <v>3</v>
      </c>
      <c r="K282" s="64"/>
      <c r="L282" s="97"/>
      <c r="M282" s="8" t="s">
        <v>1880</v>
      </c>
      <c r="N282" s="83">
        <v>43101</v>
      </c>
      <c r="O282" s="9">
        <v>38930</v>
      </c>
      <c r="P282" s="97" t="s">
        <v>702</v>
      </c>
      <c r="Q282" s="23"/>
      <c r="R282"/>
      <c r="S282"/>
      <c r="T282"/>
      <c r="V282"/>
      <c r="W282"/>
    </row>
    <row r="283" spans="4:23" hidden="1" x14ac:dyDescent="0.25">
      <c r="D283" s="22" t="s">
        <v>538</v>
      </c>
      <c r="E283" s="8" t="s">
        <v>1884</v>
      </c>
      <c r="F283" s="8" t="s">
        <v>2270</v>
      </c>
      <c r="G283" s="8" t="s">
        <v>1459</v>
      </c>
      <c r="H283" s="8"/>
      <c r="I283" s="8"/>
      <c r="J283" s="19">
        <v>3</v>
      </c>
      <c r="K283" s="64"/>
      <c r="L283" s="97"/>
      <c r="M283" s="8" t="s">
        <v>1522</v>
      </c>
      <c r="N283" s="83">
        <v>44197</v>
      </c>
      <c r="O283" s="9">
        <v>44223</v>
      </c>
      <c r="P283" s="97" t="s">
        <v>702</v>
      </c>
      <c r="Q283" s="23"/>
      <c r="R283"/>
      <c r="S283"/>
      <c r="T283"/>
      <c r="V283"/>
      <c r="W283"/>
    </row>
    <row r="284" spans="4:23" hidden="1" x14ac:dyDescent="0.25">
      <c r="D284" s="22" t="s">
        <v>1179</v>
      </c>
      <c r="E284" s="8" t="s">
        <v>1888</v>
      </c>
      <c r="F284" s="8" t="s">
        <v>2270</v>
      </c>
      <c r="G284" s="8" t="s">
        <v>1464</v>
      </c>
      <c r="H284" s="8"/>
      <c r="I284" s="8"/>
      <c r="J284" s="19">
        <v>3</v>
      </c>
      <c r="K284" s="64"/>
      <c r="L284" s="97"/>
      <c r="M284" s="8" t="s">
        <v>5152</v>
      </c>
      <c r="N284" s="83">
        <v>42736</v>
      </c>
      <c r="O284" s="9">
        <v>40817</v>
      </c>
      <c r="P284" s="97" t="s">
        <v>702</v>
      </c>
      <c r="Q284" s="23"/>
      <c r="R284"/>
      <c r="S284"/>
      <c r="T284"/>
      <c r="V284"/>
      <c r="W284"/>
    </row>
    <row r="285" spans="4:23" hidden="1" x14ac:dyDescent="0.25">
      <c r="D285" s="22" t="s">
        <v>1180</v>
      </c>
      <c r="E285" s="8" t="s">
        <v>1683</v>
      </c>
      <c r="F285" s="8" t="s">
        <v>2270</v>
      </c>
      <c r="G285" s="8" t="s">
        <v>1464</v>
      </c>
      <c r="H285" s="8"/>
      <c r="I285" s="8"/>
      <c r="J285" s="19">
        <v>3</v>
      </c>
      <c r="K285" s="64"/>
      <c r="L285" s="97"/>
      <c r="M285" s="8" t="s">
        <v>1683</v>
      </c>
      <c r="N285" s="83">
        <v>42370</v>
      </c>
      <c r="O285" s="9">
        <v>39934</v>
      </c>
      <c r="P285" s="97" t="s">
        <v>702</v>
      </c>
      <c r="Q285" s="23"/>
      <c r="R285"/>
      <c r="S285"/>
      <c r="T285"/>
      <c r="V285"/>
      <c r="W285"/>
    </row>
    <row r="286" spans="4:23" hidden="1" x14ac:dyDescent="0.25">
      <c r="D286" s="22" t="s">
        <v>1195</v>
      </c>
      <c r="E286" s="8" t="s">
        <v>1923</v>
      </c>
      <c r="F286" s="8" t="s">
        <v>2271</v>
      </c>
      <c r="G286" s="8" t="s">
        <v>1459</v>
      </c>
      <c r="H286" s="8"/>
      <c r="I286" s="8"/>
      <c r="J286" s="19">
        <v>3</v>
      </c>
      <c r="K286" s="64"/>
      <c r="L286" s="97"/>
      <c r="M286" s="8" t="s">
        <v>5165</v>
      </c>
      <c r="N286" s="83">
        <v>42370</v>
      </c>
      <c r="O286" s="9">
        <v>41579</v>
      </c>
      <c r="P286" s="97" t="s">
        <v>702</v>
      </c>
      <c r="Q286" s="23"/>
      <c r="R286"/>
      <c r="S286"/>
      <c r="T286"/>
      <c r="V286"/>
      <c r="W286"/>
    </row>
    <row r="287" spans="4:23" hidden="1" x14ac:dyDescent="0.25">
      <c r="D287" s="22" t="s">
        <v>150</v>
      </c>
      <c r="E287" s="8" t="s">
        <v>1702</v>
      </c>
      <c r="F287" s="8" t="s">
        <v>2271</v>
      </c>
      <c r="G287" s="8" t="s">
        <v>1464</v>
      </c>
      <c r="H287" s="8"/>
      <c r="I287" s="8"/>
      <c r="J287" s="19">
        <v>3</v>
      </c>
      <c r="K287" s="64"/>
      <c r="L287" s="97"/>
      <c r="M287" s="8" t="s">
        <v>1702</v>
      </c>
      <c r="N287" s="83">
        <v>41275</v>
      </c>
      <c r="O287" s="9">
        <v>40035</v>
      </c>
      <c r="P287" s="97" t="s">
        <v>702</v>
      </c>
      <c r="Q287" s="23"/>
      <c r="R287"/>
      <c r="S287"/>
      <c r="T287"/>
      <c r="V287"/>
      <c r="W287"/>
    </row>
    <row r="288" spans="4:23" hidden="1" x14ac:dyDescent="0.25">
      <c r="D288" s="22" t="s">
        <v>1204</v>
      </c>
      <c r="E288" s="8" t="s">
        <v>1940</v>
      </c>
      <c r="F288" s="8" t="s">
        <v>2271</v>
      </c>
      <c r="G288" s="8" t="s">
        <v>1448</v>
      </c>
      <c r="H288" s="8"/>
      <c r="I288" s="8"/>
      <c r="J288" s="19">
        <v>3</v>
      </c>
      <c r="K288" s="64"/>
      <c r="L288" s="97"/>
      <c r="M288" s="8" t="s">
        <v>5020</v>
      </c>
      <c r="N288" s="83">
        <v>40544</v>
      </c>
      <c r="O288" s="9">
        <v>39804</v>
      </c>
      <c r="P288" s="97" t="s">
        <v>702</v>
      </c>
      <c r="Q288" s="23"/>
      <c r="R288"/>
      <c r="S288"/>
      <c r="T288"/>
      <c r="V288"/>
      <c r="W288"/>
    </row>
    <row r="289" spans="4:23" hidden="1" x14ac:dyDescent="0.25">
      <c r="D289" s="22" t="s">
        <v>276</v>
      </c>
      <c r="E289" s="8" t="s">
        <v>1946</v>
      </c>
      <c r="F289" s="8" t="s">
        <v>2273</v>
      </c>
      <c r="G289" s="8" t="s">
        <v>1436</v>
      </c>
      <c r="H289" s="8"/>
      <c r="I289" s="8"/>
      <c r="J289" s="19">
        <v>3</v>
      </c>
      <c r="K289" s="64"/>
      <c r="L289" s="97"/>
      <c r="M289" s="8" t="s">
        <v>5013</v>
      </c>
      <c r="N289" s="83">
        <v>42186</v>
      </c>
      <c r="O289" s="9">
        <v>44480</v>
      </c>
      <c r="P289" s="97" t="s">
        <v>702</v>
      </c>
      <c r="Q289" s="23"/>
      <c r="R289"/>
      <c r="S289"/>
      <c r="T289"/>
      <c r="V289"/>
      <c r="W289"/>
    </row>
    <row r="290" spans="4:23" hidden="1" x14ac:dyDescent="0.25">
      <c r="D290" s="22" t="s">
        <v>197</v>
      </c>
      <c r="E290" s="8" t="s">
        <v>1988</v>
      </c>
      <c r="F290" s="8" t="s">
        <v>2280</v>
      </c>
      <c r="G290" s="8" t="s">
        <v>41</v>
      </c>
      <c r="H290" s="8" t="s">
        <v>818</v>
      </c>
      <c r="I290" s="8" t="s">
        <v>815</v>
      </c>
      <c r="J290" s="19">
        <v>3</v>
      </c>
      <c r="K290" s="64">
        <v>2.9533333333333336</v>
      </c>
      <c r="L290" s="97"/>
      <c r="M290" s="8" t="s">
        <v>2240</v>
      </c>
      <c r="N290" s="83">
        <v>41640</v>
      </c>
      <c r="O290" s="9">
        <v>44088</v>
      </c>
      <c r="P290" s="97" t="s">
        <v>702</v>
      </c>
      <c r="Q290" s="23" t="s">
        <v>27</v>
      </c>
      <c r="R290"/>
      <c r="S290"/>
      <c r="T290"/>
      <c r="V290"/>
      <c r="W290"/>
    </row>
    <row r="291" spans="4:23" hidden="1" x14ac:dyDescent="0.25">
      <c r="D291" s="22" t="s">
        <v>177</v>
      </c>
      <c r="E291" s="8" t="s">
        <v>1987</v>
      </c>
      <c r="F291" s="8" t="s">
        <v>2280</v>
      </c>
      <c r="G291" s="8" t="s">
        <v>1459</v>
      </c>
      <c r="H291" s="8"/>
      <c r="I291" s="8"/>
      <c r="J291" s="19">
        <v>3</v>
      </c>
      <c r="K291" s="64"/>
      <c r="L291" s="97"/>
      <c r="M291" s="8" t="s">
        <v>1987</v>
      </c>
      <c r="N291" s="83">
        <v>42186</v>
      </c>
      <c r="O291" s="9">
        <v>43678</v>
      </c>
      <c r="P291" s="97" t="s">
        <v>702</v>
      </c>
      <c r="Q291" s="23" t="s">
        <v>6</v>
      </c>
      <c r="R291"/>
      <c r="S291"/>
      <c r="T291"/>
      <c r="V291"/>
      <c r="W291"/>
    </row>
    <row r="292" spans="4:23" hidden="1" x14ac:dyDescent="0.25">
      <c r="D292" s="22" t="s">
        <v>211</v>
      </c>
      <c r="E292" s="8" t="s">
        <v>921</v>
      </c>
      <c r="F292" s="8" t="s">
        <v>2272</v>
      </c>
      <c r="G292" s="8" t="s">
        <v>52</v>
      </c>
      <c r="H292" s="8" t="s">
        <v>818</v>
      </c>
      <c r="I292" s="8" t="s">
        <v>815</v>
      </c>
      <c r="J292" s="19">
        <v>3</v>
      </c>
      <c r="K292" s="64">
        <v>2.4633333333333334</v>
      </c>
      <c r="L292" s="97"/>
      <c r="M292" s="8" t="s">
        <v>2266</v>
      </c>
      <c r="N292" s="83">
        <v>40909</v>
      </c>
      <c r="O292" s="9">
        <v>43619</v>
      </c>
      <c r="P292" s="97">
        <v>5</v>
      </c>
      <c r="Q292" s="23" t="s">
        <v>27</v>
      </c>
      <c r="R292"/>
      <c r="S292"/>
      <c r="T292"/>
      <c r="V292"/>
      <c r="W292"/>
    </row>
    <row r="293" spans="4:23" hidden="1" x14ac:dyDescent="0.25">
      <c r="D293" s="22" t="s">
        <v>416</v>
      </c>
      <c r="E293" s="8" t="s">
        <v>955</v>
      </c>
      <c r="F293" s="8" t="s">
        <v>2269</v>
      </c>
      <c r="G293" s="8" t="s">
        <v>67</v>
      </c>
      <c r="H293" s="8" t="s">
        <v>825</v>
      </c>
      <c r="I293" s="8" t="s">
        <v>815</v>
      </c>
      <c r="J293" s="19">
        <v>3</v>
      </c>
      <c r="K293" s="64">
        <v>2.8766666666666669</v>
      </c>
      <c r="L293" s="97"/>
      <c r="M293" s="8" t="s">
        <v>1550</v>
      </c>
      <c r="N293" s="83">
        <v>38899</v>
      </c>
      <c r="O293" s="9">
        <v>44340</v>
      </c>
      <c r="P293" s="97">
        <v>5</v>
      </c>
      <c r="Q293" s="23" t="s">
        <v>27</v>
      </c>
      <c r="R293"/>
      <c r="S293"/>
      <c r="T293"/>
      <c r="V293"/>
      <c r="W293"/>
    </row>
    <row r="294" spans="4:23" hidden="1" x14ac:dyDescent="0.25">
      <c r="D294" s="22" t="s">
        <v>354</v>
      </c>
      <c r="E294" s="8" t="s">
        <v>2126</v>
      </c>
      <c r="F294" s="8" t="s">
        <v>2269</v>
      </c>
      <c r="G294" s="8" t="s">
        <v>1616</v>
      </c>
      <c r="H294" s="8"/>
      <c r="I294" s="8"/>
      <c r="J294" s="19">
        <v>3</v>
      </c>
      <c r="K294" s="64"/>
      <c r="L294" s="97"/>
      <c r="M294" s="8" t="s">
        <v>2126</v>
      </c>
      <c r="N294" s="83">
        <v>42736</v>
      </c>
      <c r="O294" s="9">
        <v>40648</v>
      </c>
      <c r="P294" s="97" t="s">
        <v>702</v>
      </c>
      <c r="Q294" s="23"/>
      <c r="R294"/>
      <c r="S294"/>
      <c r="T294"/>
      <c r="V294"/>
      <c r="W294"/>
    </row>
    <row r="295" spans="4:23" hidden="1" x14ac:dyDescent="0.25">
      <c r="D295" s="22" t="s">
        <v>169</v>
      </c>
      <c r="E295" s="8" t="s">
        <v>2129</v>
      </c>
      <c r="F295" s="8" t="s">
        <v>2269</v>
      </c>
      <c r="G295" s="8" t="s">
        <v>1616</v>
      </c>
      <c r="H295" s="8"/>
      <c r="I295" s="8"/>
      <c r="J295" s="19">
        <v>3</v>
      </c>
      <c r="K295" s="64"/>
      <c r="L295" s="97"/>
      <c r="M295" s="8" t="s">
        <v>2092</v>
      </c>
      <c r="N295" s="83">
        <v>40909</v>
      </c>
      <c r="O295" s="9">
        <v>44256</v>
      </c>
      <c r="P295" s="97" t="s">
        <v>702</v>
      </c>
      <c r="Q295" s="23"/>
      <c r="R295"/>
      <c r="S295"/>
      <c r="T295"/>
      <c r="V295"/>
      <c r="W295"/>
    </row>
    <row r="296" spans="4:23" hidden="1" x14ac:dyDescent="0.25">
      <c r="D296" s="22" t="s">
        <v>352</v>
      </c>
      <c r="E296" s="8" t="s">
        <v>2135</v>
      </c>
      <c r="F296" s="8" t="s">
        <v>2269</v>
      </c>
      <c r="G296" s="8" t="s">
        <v>1616</v>
      </c>
      <c r="H296" s="8"/>
      <c r="I296" s="8"/>
      <c r="J296" s="19">
        <v>3</v>
      </c>
      <c r="K296" s="64"/>
      <c r="L296" s="97"/>
      <c r="M296" s="8" t="s">
        <v>2135</v>
      </c>
      <c r="N296" s="83">
        <v>43101</v>
      </c>
      <c r="O296" s="9">
        <v>44452</v>
      </c>
      <c r="P296" s="97" t="s">
        <v>702</v>
      </c>
      <c r="Q296" s="23"/>
      <c r="R296"/>
      <c r="S296"/>
      <c r="T296"/>
      <c r="V296"/>
      <c r="W296"/>
    </row>
    <row r="297" spans="4:23" hidden="1" x14ac:dyDescent="0.25">
      <c r="D297" s="22" t="s">
        <v>2285</v>
      </c>
      <c r="E297" s="8" t="s">
        <v>1812</v>
      </c>
      <c r="F297" s="8" t="s">
        <v>2269</v>
      </c>
      <c r="G297" s="8" t="s">
        <v>1616</v>
      </c>
      <c r="H297" s="8"/>
      <c r="I297" s="8"/>
      <c r="J297" s="19">
        <v>3</v>
      </c>
      <c r="K297" s="64"/>
      <c r="L297" s="97"/>
      <c r="M297" s="8" t="s">
        <v>1812</v>
      </c>
      <c r="N297" s="83"/>
      <c r="O297" s="9">
        <v>41699</v>
      </c>
      <c r="P297" s="97" t="s">
        <v>702</v>
      </c>
      <c r="Q297" s="23"/>
      <c r="R297"/>
      <c r="S297"/>
      <c r="T297"/>
      <c r="V297"/>
      <c r="W297"/>
    </row>
    <row r="298" spans="4:23" hidden="1" x14ac:dyDescent="0.25">
      <c r="D298" s="22" t="s">
        <v>525</v>
      </c>
      <c r="E298" s="8" t="s">
        <v>2150</v>
      </c>
      <c r="F298" s="8" t="s">
        <v>2275</v>
      </c>
      <c r="G298" s="8" t="s">
        <v>1725</v>
      </c>
      <c r="H298" s="8"/>
      <c r="I298" s="8"/>
      <c r="J298" s="19">
        <v>3</v>
      </c>
      <c r="K298" s="64"/>
      <c r="L298" s="97"/>
      <c r="M298" s="8" t="s">
        <v>2152</v>
      </c>
      <c r="N298" s="83"/>
      <c r="O298" s="9">
        <v>44211</v>
      </c>
      <c r="P298" s="97" t="s">
        <v>702</v>
      </c>
      <c r="Q298" s="23"/>
      <c r="R298"/>
      <c r="S298"/>
      <c r="T298"/>
      <c r="V298"/>
      <c r="W298"/>
    </row>
    <row r="299" spans="4:23" hidden="1" x14ac:dyDescent="0.25">
      <c r="D299" s="22" t="s">
        <v>1207</v>
      </c>
      <c r="E299" s="8" t="s">
        <v>2155</v>
      </c>
      <c r="F299" s="8" t="s">
        <v>2277</v>
      </c>
      <c r="G299" s="8" t="s">
        <v>1725</v>
      </c>
      <c r="H299" s="8"/>
      <c r="I299" s="8"/>
      <c r="J299" s="19">
        <v>3</v>
      </c>
      <c r="K299" s="64"/>
      <c r="L299" s="97"/>
      <c r="M299" s="8" t="s">
        <v>4999</v>
      </c>
      <c r="N299" s="83">
        <v>43891</v>
      </c>
      <c r="O299" s="9">
        <v>43891</v>
      </c>
      <c r="P299" s="97" t="s">
        <v>702</v>
      </c>
      <c r="Q299" s="23"/>
      <c r="R299"/>
      <c r="S299"/>
      <c r="T299"/>
      <c r="V299"/>
      <c r="W299"/>
    </row>
    <row r="300" spans="4:23" hidden="1" x14ac:dyDescent="0.25">
      <c r="D300" s="22" t="s">
        <v>705</v>
      </c>
      <c r="E300" s="8" t="s">
        <v>2157</v>
      </c>
      <c r="F300" s="8" t="s">
        <v>2277</v>
      </c>
      <c r="G300" s="8" t="s">
        <v>1725</v>
      </c>
      <c r="H300" s="8"/>
      <c r="I300" s="8"/>
      <c r="J300" s="19">
        <v>3</v>
      </c>
      <c r="K300" s="64"/>
      <c r="L300" s="97"/>
      <c r="M300" s="8" t="s">
        <v>5000</v>
      </c>
      <c r="N300" s="83"/>
      <c r="O300" s="9">
        <v>44211</v>
      </c>
      <c r="P300" s="97" t="s">
        <v>702</v>
      </c>
      <c r="Q300" s="23"/>
      <c r="R300"/>
      <c r="S300"/>
      <c r="T300"/>
      <c r="V300"/>
      <c r="W300"/>
    </row>
    <row r="301" spans="4:23" hidden="1" x14ac:dyDescent="0.25">
      <c r="D301" s="22" t="s">
        <v>281</v>
      </c>
      <c r="E301" s="8" t="s">
        <v>2187</v>
      </c>
      <c r="F301" s="8" t="s">
        <v>2275</v>
      </c>
      <c r="G301" s="8" t="s">
        <v>1671</v>
      </c>
      <c r="H301" s="8"/>
      <c r="I301" s="8"/>
      <c r="J301" s="19">
        <v>3</v>
      </c>
      <c r="K301" s="64"/>
      <c r="L301" s="97"/>
      <c r="M301" s="8" t="s">
        <v>5195</v>
      </c>
      <c r="N301" s="83">
        <v>44197</v>
      </c>
      <c r="O301" s="9">
        <v>41641</v>
      </c>
      <c r="P301" s="97" t="s">
        <v>702</v>
      </c>
      <c r="Q301" s="23"/>
      <c r="R301"/>
      <c r="S301"/>
      <c r="T301"/>
      <c r="V301"/>
      <c r="W301"/>
    </row>
    <row r="302" spans="4:23" hidden="1" x14ac:dyDescent="0.25">
      <c r="D302" s="22" t="s">
        <v>499</v>
      </c>
      <c r="E302" s="8" t="s">
        <v>1511</v>
      </c>
      <c r="F302" s="8" t="s">
        <v>2269</v>
      </c>
      <c r="G302" s="8" t="s">
        <v>67</v>
      </c>
      <c r="H302" s="8" t="s">
        <v>814</v>
      </c>
      <c r="I302" s="8" t="s">
        <v>815</v>
      </c>
      <c r="J302" s="19">
        <v>2</v>
      </c>
      <c r="K302" s="64">
        <v>3.4233333333333333</v>
      </c>
      <c r="L302" s="97">
        <v>1</v>
      </c>
      <c r="M302" s="8" t="s">
        <v>1530</v>
      </c>
      <c r="N302" s="83">
        <v>43466</v>
      </c>
      <c r="O302" s="9">
        <v>43692</v>
      </c>
      <c r="P302" s="97">
        <v>5</v>
      </c>
      <c r="Q302" s="23" t="s">
        <v>27</v>
      </c>
      <c r="R302"/>
      <c r="S302"/>
      <c r="T302"/>
      <c r="V302"/>
      <c r="W302"/>
    </row>
    <row r="303" spans="4:23" hidden="1" x14ac:dyDescent="0.25">
      <c r="D303" s="22" t="s">
        <v>322</v>
      </c>
      <c r="E303" s="8" t="s">
        <v>1513</v>
      </c>
      <c r="F303" s="8" t="s">
        <v>2269</v>
      </c>
      <c r="G303" s="8" t="s">
        <v>67</v>
      </c>
      <c r="H303" s="8" t="s">
        <v>818</v>
      </c>
      <c r="I303" s="8" t="s">
        <v>815</v>
      </c>
      <c r="J303" s="19">
        <v>2</v>
      </c>
      <c r="K303" s="64">
        <v>3.511333333333333</v>
      </c>
      <c r="L303" s="97">
        <v>1</v>
      </c>
      <c r="M303" s="8" t="s">
        <v>2233</v>
      </c>
      <c r="N303" s="83">
        <v>43466</v>
      </c>
      <c r="O303" s="9">
        <v>44480</v>
      </c>
      <c r="P303" s="97">
        <v>5</v>
      </c>
      <c r="Q303" s="23" t="s">
        <v>27</v>
      </c>
      <c r="R303"/>
      <c r="S303"/>
      <c r="T303"/>
      <c r="V303"/>
      <c r="W303"/>
    </row>
    <row r="304" spans="4:23" hidden="1" x14ac:dyDescent="0.25">
      <c r="D304" s="22" t="s">
        <v>1253</v>
      </c>
      <c r="E304" s="8" t="s">
        <v>1517</v>
      </c>
      <c r="F304" s="8" t="s">
        <v>2269</v>
      </c>
      <c r="G304" s="8" t="s">
        <v>46</v>
      </c>
      <c r="H304" s="8" t="s">
        <v>825</v>
      </c>
      <c r="I304" s="8" t="s">
        <v>815</v>
      </c>
      <c r="J304" s="19">
        <v>2</v>
      </c>
      <c r="K304" s="64">
        <v>2.9866666666666664</v>
      </c>
      <c r="L304" s="97">
        <v>1</v>
      </c>
      <c r="M304" s="8" t="s">
        <v>1528</v>
      </c>
      <c r="N304" s="83">
        <v>42370</v>
      </c>
      <c r="O304" s="9">
        <v>44109</v>
      </c>
      <c r="P304" s="97">
        <v>5</v>
      </c>
      <c r="Q304" s="23" t="s">
        <v>27</v>
      </c>
      <c r="R304"/>
      <c r="S304"/>
      <c r="T304"/>
      <c r="V304"/>
      <c r="W304"/>
    </row>
    <row r="305" spans="4:23" hidden="1" x14ac:dyDescent="0.25">
      <c r="D305" s="22" t="s">
        <v>487</v>
      </c>
      <c r="E305" s="8" t="s">
        <v>1528</v>
      </c>
      <c r="F305" s="8" t="s">
        <v>2269</v>
      </c>
      <c r="G305" s="8" t="s">
        <v>46</v>
      </c>
      <c r="H305" s="8" t="s">
        <v>818</v>
      </c>
      <c r="I305" s="8" t="s">
        <v>815</v>
      </c>
      <c r="J305" s="19">
        <v>2</v>
      </c>
      <c r="K305" s="64">
        <v>3.4533333333333331</v>
      </c>
      <c r="L305" s="97">
        <v>1</v>
      </c>
      <c r="M305" s="8" t="s">
        <v>1521</v>
      </c>
      <c r="N305" s="83">
        <v>42736</v>
      </c>
      <c r="O305" s="9">
        <v>43556</v>
      </c>
      <c r="P305" s="97">
        <v>5</v>
      </c>
      <c r="Q305" s="23" t="s">
        <v>27</v>
      </c>
      <c r="R305"/>
      <c r="S305"/>
      <c r="T305"/>
      <c r="V305"/>
      <c r="W305"/>
    </row>
    <row r="306" spans="4:23" hidden="1" x14ac:dyDescent="0.25">
      <c r="D306" s="22" t="s">
        <v>1259</v>
      </c>
      <c r="E306" s="8" t="s">
        <v>1530</v>
      </c>
      <c r="F306" s="8" t="s">
        <v>2269</v>
      </c>
      <c r="G306" s="8" t="s">
        <v>46</v>
      </c>
      <c r="H306" s="8" t="s">
        <v>818</v>
      </c>
      <c r="I306" s="8" t="s">
        <v>914</v>
      </c>
      <c r="J306" s="19">
        <v>2</v>
      </c>
      <c r="K306" s="64">
        <v>3.3433333333333333</v>
      </c>
      <c r="L306" s="97">
        <v>1</v>
      </c>
      <c r="M306" s="8" t="s">
        <v>1511</v>
      </c>
      <c r="N306" s="83">
        <v>39326</v>
      </c>
      <c r="O306" s="9">
        <v>42767</v>
      </c>
      <c r="P306" s="97">
        <v>5</v>
      </c>
      <c r="Q306" s="23" t="s">
        <v>27</v>
      </c>
      <c r="R306"/>
      <c r="S306"/>
      <c r="T306"/>
      <c r="V306"/>
      <c r="W306"/>
    </row>
    <row r="307" spans="4:23" hidden="1" x14ac:dyDescent="0.25">
      <c r="D307" s="22" t="s">
        <v>1293</v>
      </c>
      <c r="E307" s="8" t="s">
        <v>2245</v>
      </c>
      <c r="F307" s="8" t="s">
        <v>2272</v>
      </c>
      <c r="G307" s="8" t="s">
        <v>25</v>
      </c>
      <c r="H307" s="8" t="s">
        <v>825</v>
      </c>
      <c r="I307" s="8" t="s">
        <v>815</v>
      </c>
      <c r="J307" s="19">
        <v>2</v>
      </c>
      <c r="K307" s="64">
        <v>3</v>
      </c>
      <c r="L307" s="97">
        <v>1</v>
      </c>
      <c r="M307" s="8" t="s">
        <v>2237</v>
      </c>
      <c r="N307" s="83">
        <v>42736</v>
      </c>
      <c r="O307" s="9">
        <v>43864</v>
      </c>
      <c r="P307" s="97">
        <v>5</v>
      </c>
      <c r="Q307" s="23" t="s">
        <v>27</v>
      </c>
      <c r="R307"/>
      <c r="S307"/>
      <c r="T307"/>
      <c r="V307"/>
      <c r="W307"/>
    </row>
    <row r="308" spans="4:23" hidden="1" x14ac:dyDescent="0.25">
      <c r="D308" s="22" t="s">
        <v>518</v>
      </c>
      <c r="E308" s="8" t="s">
        <v>2251</v>
      </c>
      <c r="F308" s="8" t="s">
        <v>2272</v>
      </c>
      <c r="G308" s="8" t="s">
        <v>61</v>
      </c>
      <c r="H308" s="8" t="s">
        <v>814</v>
      </c>
      <c r="I308" s="8" t="s">
        <v>815</v>
      </c>
      <c r="J308" s="19">
        <v>2</v>
      </c>
      <c r="K308" s="64">
        <v>3.5366666666666666</v>
      </c>
      <c r="L308" s="97">
        <v>1</v>
      </c>
      <c r="M308" s="8" t="s">
        <v>2242</v>
      </c>
      <c r="N308" s="83">
        <v>43466</v>
      </c>
      <c r="O308" s="9">
        <v>43617</v>
      </c>
      <c r="P308" s="97">
        <v>5</v>
      </c>
      <c r="Q308" s="23" t="s">
        <v>27</v>
      </c>
      <c r="R308"/>
      <c r="S308"/>
      <c r="T308"/>
      <c r="V308"/>
      <c r="W308"/>
    </row>
    <row r="309" spans="4:23" hidden="1" x14ac:dyDescent="0.25">
      <c r="D309" s="22" t="s">
        <v>246</v>
      </c>
      <c r="E309" s="8" t="s">
        <v>2085</v>
      </c>
      <c r="F309" s="8" t="s">
        <v>2272</v>
      </c>
      <c r="G309" s="8" t="s">
        <v>11</v>
      </c>
      <c r="H309" s="8" t="s">
        <v>818</v>
      </c>
      <c r="I309" s="8" t="s">
        <v>815</v>
      </c>
      <c r="J309" s="19">
        <v>2</v>
      </c>
      <c r="K309" s="64">
        <v>3.31</v>
      </c>
      <c r="L309" s="97">
        <v>1</v>
      </c>
      <c r="M309" s="8" t="s">
        <v>838</v>
      </c>
      <c r="N309" s="83">
        <v>42736</v>
      </c>
      <c r="O309" s="9">
        <v>44452</v>
      </c>
      <c r="P309" s="97">
        <v>5</v>
      </c>
      <c r="Q309" s="23" t="s">
        <v>6</v>
      </c>
      <c r="R309"/>
      <c r="S309"/>
      <c r="T309"/>
      <c r="V309"/>
      <c r="W309"/>
    </row>
    <row r="310" spans="4:23" hidden="1" x14ac:dyDescent="0.25">
      <c r="D310" s="22" t="s">
        <v>488</v>
      </c>
      <c r="E310" s="8" t="s">
        <v>1513</v>
      </c>
      <c r="F310" s="8" t="s">
        <v>2269</v>
      </c>
      <c r="G310" s="8" t="s">
        <v>67</v>
      </c>
      <c r="H310" s="8" t="s">
        <v>818</v>
      </c>
      <c r="I310" s="8" t="s">
        <v>815</v>
      </c>
      <c r="J310" s="19">
        <v>2</v>
      </c>
      <c r="K310" s="64">
        <v>3.58</v>
      </c>
      <c r="L310" s="97">
        <v>2</v>
      </c>
      <c r="M310" s="8" t="s">
        <v>980</v>
      </c>
      <c r="N310" s="83">
        <v>42736</v>
      </c>
      <c r="O310" s="9">
        <v>44445</v>
      </c>
      <c r="P310" s="97">
        <v>5</v>
      </c>
      <c r="Q310" s="23" t="s">
        <v>27</v>
      </c>
      <c r="R310"/>
      <c r="S310"/>
      <c r="T310"/>
      <c r="V310"/>
      <c r="W310"/>
    </row>
    <row r="311" spans="4:23" hidden="1" x14ac:dyDescent="0.25">
      <c r="D311" s="23" t="s">
        <v>195</v>
      </c>
      <c r="E311" s="8" t="s">
        <v>979</v>
      </c>
      <c r="F311" s="8" t="s">
        <v>2269</v>
      </c>
      <c r="G311" s="8" t="s">
        <v>67</v>
      </c>
      <c r="H311" s="8" t="s">
        <v>818</v>
      </c>
      <c r="I311" s="8" t="s">
        <v>815</v>
      </c>
      <c r="J311" s="19">
        <v>2</v>
      </c>
      <c r="K311" s="64">
        <v>3.5966666666666662</v>
      </c>
      <c r="L311" s="97">
        <v>2</v>
      </c>
      <c r="M311" s="8" t="s">
        <v>2246</v>
      </c>
      <c r="N311" s="83">
        <v>41640</v>
      </c>
      <c r="O311" s="9">
        <v>43724</v>
      </c>
      <c r="P311" s="97">
        <v>5</v>
      </c>
      <c r="Q311" s="23" t="s">
        <v>27</v>
      </c>
      <c r="R311"/>
      <c r="S311"/>
      <c r="T311"/>
      <c r="V311"/>
      <c r="W311"/>
    </row>
    <row r="312" spans="4:23" hidden="1" x14ac:dyDescent="0.25">
      <c r="D312" s="22" t="s">
        <v>479</v>
      </c>
      <c r="E312" s="8" t="s">
        <v>2244</v>
      </c>
      <c r="F312" s="8" t="s">
        <v>2272</v>
      </c>
      <c r="G312" s="8" t="s">
        <v>25</v>
      </c>
      <c r="H312" s="8" t="s">
        <v>825</v>
      </c>
      <c r="I312" s="8" t="s">
        <v>815</v>
      </c>
      <c r="J312" s="19">
        <v>2</v>
      </c>
      <c r="K312" s="64">
        <v>3.09</v>
      </c>
      <c r="L312" s="97">
        <v>2</v>
      </c>
      <c r="M312" s="8"/>
      <c r="N312" s="83">
        <v>43101</v>
      </c>
      <c r="O312" s="9">
        <v>44109</v>
      </c>
      <c r="P312" s="97">
        <v>5</v>
      </c>
      <c r="Q312" s="23" t="s">
        <v>27</v>
      </c>
      <c r="R312"/>
      <c r="S312"/>
      <c r="T312"/>
      <c r="V312"/>
      <c r="W312"/>
    </row>
    <row r="313" spans="4:23" hidden="1" x14ac:dyDescent="0.25">
      <c r="D313" s="22" t="s">
        <v>549</v>
      </c>
      <c r="E313" s="8" t="s">
        <v>2248</v>
      </c>
      <c r="F313" s="8" t="s">
        <v>2272</v>
      </c>
      <c r="G313" s="8" t="s">
        <v>73</v>
      </c>
      <c r="H313" s="8" t="s">
        <v>825</v>
      </c>
      <c r="I313" s="8" t="s">
        <v>815</v>
      </c>
      <c r="J313" s="19">
        <v>2</v>
      </c>
      <c r="K313" s="64">
        <v>3.27</v>
      </c>
      <c r="L313" s="97">
        <v>2</v>
      </c>
      <c r="M313" s="8" t="s">
        <v>1583</v>
      </c>
      <c r="N313" s="83">
        <v>43101</v>
      </c>
      <c r="O313" s="9">
        <v>43710</v>
      </c>
      <c r="P313" s="97">
        <v>5</v>
      </c>
      <c r="Q313" s="23" t="s">
        <v>27</v>
      </c>
      <c r="R313"/>
      <c r="S313"/>
      <c r="T313"/>
      <c r="V313"/>
      <c r="W313"/>
    </row>
    <row r="314" spans="4:23" hidden="1" x14ac:dyDescent="0.25">
      <c r="D314" s="22" t="s">
        <v>330</v>
      </c>
      <c r="E314" s="8" t="s">
        <v>1526</v>
      </c>
      <c r="F314" s="8" t="s">
        <v>2269</v>
      </c>
      <c r="G314" s="8" t="s">
        <v>46</v>
      </c>
      <c r="H314" s="8" t="s">
        <v>814</v>
      </c>
      <c r="I314" s="8" t="s">
        <v>815</v>
      </c>
      <c r="J314" s="19">
        <v>2</v>
      </c>
      <c r="K314" s="64">
        <v>3.3800000000000003</v>
      </c>
      <c r="L314" s="97">
        <v>3</v>
      </c>
      <c r="M314" s="8" t="s">
        <v>1521</v>
      </c>
      <c r="N314" s="83">
        <v>41275</v>
      </c>
      <c r="O314" s="9">
        <v>42758</v>
      </c>
      <c r="P314" s="97">
        <v>5</v>
      </c>
      <c r="Q314" s="23" t="s">
        <v>27</v>
      </c>
      <c r="R314"/>
      <c r="S314"/>
      <c r="T314"/>
      <c r="V314"/>
      <c r="W314"/>
    </row>
    <row r="315" spans="4:23" hidden="1" x14ac:dyDescent="0.25">
      <c r="D315" s="22" t="s">
        <v>397</v>
      </c>
      <c r="E315" s="8" t="s">
        <v>2246</v>
      </c>
      <c r="F315" s="8" t="s">
        <v>2272</v>
      </c>
      <c r="G315" s="8" t="s">
        <v>34</v>
      </c>
      <c r="H315" s="8" t="s">
        <v>825</v>
      </c>
      <c r="I315" s="8" t="s">
        <v>842</v>
      </c>
      <c r="J315" s="19">
        <v>2</v>
      </c>
      <c r="K315" s="64"/>
      <c r="L315" s="97">
        <v>4</v>
      </c>
      <c r="M315" s="8" t="s">
        <v>4972</v>
      </c>
      <c r="N315" s="83">
        <v>42370</v>
      </c>
      <c r="O315" s="9">
        <v>44545</v>
      </c>
      <c r="P315" s="97">
        <v>5</v>
      </c>
      <c r="Q315" s="23" t="s">
        <v>27</v>
      </c>
      <c r="R315"/>
      <c r="S315"/>
      <c r="T315"/>
      <c r="V315"/>
      <c r="W315"/>
    </row>
    <row r="316" spans="4:23" hidden="1" x14ac:dyDescent="0.25">
      <c r="D316" s="22" t="s">
        <v>1019</v>
      </c>
      <c r="E316" s="8" t="s">
        <v>977</v>
      </c>
      <c r="F316" s="8" t="s">
        <v>2272</v>
      </c>
      <c r="G316" s="8" t="s">
        <v>58</v>
      </c>
      <c r="H316" s="8" t="s">
        <v>818</v>
      </c>
      <c r="I316" s="8" t="s">
        <v>815</v>
      </c>
      <c r="J316" s="19">
        <v>2</v>
      </c>
      <c r="K316" s="64">
        <v>2.7466666666666666</v>
      </c>
      <c r="L316" s="97">
        <v>4</v>
      </c>
      <c r="M316" s="8" t="s">
        <v>5061</v>
      </c>
      <c r="N316" s="83">
        <v>42186</v>
      </c>
      <c r="O316" s="9">
        <v>42401</v>
      </c>
      <c r="P316" s="97">
        <v>5</v>
      </c>
      <c r="Q316" s="23" t="s">
        <v>27</v>
      </c>
      <c r="R316"/>
      <c r="S316"/>
      <c r="T316"/>
      <c r="V316"/>
      <c r="W316"/>
    </row>
    <row r="317" spans="4:23" hidden="1" x14ac:dyDescent="0.25">
      <c r="D317" s="22" t="s">
        <v>248</v>
      </c>
      <c r="E317" s="8" t="s">
        <v>2079</v>
      </c>
      <c r="F317" s="8" t="s">
        <v>2269</v>
      </c>
      <c r="G317" s="8" t="s">
        <v>2</v>
      </c>
      <c r="H317" s="8" t="s">
        <v>814</v>
      </c>
      <c r="I317" s="8" t="s">
        <v>815</v>
      </c>
      <c r="J317" s="19">
        <v>2</v>
      </c>
      <c r="K317" s="64">
        <v>2.86</v>
      </c>
      <c r="L317" s="97">
        <v>5</v>
      </c>
      <c r="M317" s="8" t="s">
        <v>2090</v>
      </c>
      <c r="N317" s="83">
        <v>42736</v>
      </c>
      <c r="O317" s="9">
        <v>44452</v>
      </c>
      <c r="P317" s="97">
        <v>4</v>
      </c>
      <c r="Q317" s="23" t="s">
        <v>6</v>
      </c>
      <c r="R317"/>
      <c r="S317"/>
      <c r="T317"/>
      <c r="V317"/>
      <c r="W317"/>
    </row>
    <row r="318" spans="4:23" hidden="1" x14ac:dyDescent="0.25">
      <c r="D318" s="22" t="s">
        <v>347</v>
      </c>
      <c r="E318" s="8" t="s">
        <v>2105</v>
      </c>
      <c r="F318" s="8" t="s">
        <v>2280</v>
      </c>
      <c r="G318" s="8" t="s">
        <v>16</v>
      </c>
      <c r="H318" s="8" t="s">
        <v>818</v>
      </c>
      <c r="I318" s="8" t="s">
        <v>815</v>
      </c>
      <c r="J318" s="19">
        <v>2</v>
      </c>
      <c r="K318" s="64">
        <v>3.23</v>
      </c>
      <c r="L318" s="97">
        <v>5</v>
      </c>
      <c r="M318" s="8" t="s">
        <v>2091</v>
      </c>
      <c r="N318" s="83">
        <v>41640</v>
      </c>
      <c r="O318" s="9">
        <v>43832</v>
      </c>
      <c r="P318" s="97">
        <v>4</v>
      </c>
      <c r="Q318" s="23" t="s">
        <v>6</v>
      </c>
      <c r="R318"/>
      <c r="S318"/>
      <c r="T318"/>
      <c r="V318"/>
      <c r="W318"/>
    </row>
    <row r="319" spans="4:23" hidden="1" x14ac:dyDescent="0.25">
      <c r="D319" s="22" t="s">
        <v>536</v>
      </c>
      <c r="E319" s="8" t="s">
        <v>1583</v>
      </c>
      <c r="F319" s="8" t="s">
        <v>2272</v>
      </c>
      <c r="G319" s="8" t="s">
        <v>58</v>
      </c>
      <c r="H319" s="8" t="s">
        <v>818</v>
      </c>
      <c r="I319" s="8" t="s">
        <v>815</v>
      </c>
      <c r="J319" s="19">
        <v>2</v>
      </c>
      <c r="K319" s="64">
        <v>3.1833333333333336</v>
      </c>
      <c r="L319" s="97">
        <v>6</v>
      </c>
      <c r="M319" s="8" t="s">
        <v>1550</v>
      </c>
      <c r="N319" s="83">
        <v>43466</v>
      </c>
      <c r="O319" s="9">
        <v>43801</v>
      </c>
      <c r="P319" s="97">
        <v>5</v>
      </c>
      <c r="Q319" s="23" t="s">
        <v>27</v>
      </c>
      <c r="R319"/>
      <c r="S319"/>
      <c r="T319"/>
      <c r="V319"/>
      <c r="W319"/>
    </row>
    <row r="320" spans="4:23" hidden="1" x14ac:dyDescent="0.25">
      <c r="D320" s="22" t="s">
        <v>349</v>
      </c>
      <c r="E320" s="8" t="s">
        <v>852</v>
      </c>
      <c r="F320" s="8" t="s">
        <v>2272</v>
      </c>
      <c r="G320" s="8" t="s">
        <v>19</v>
      </c>
      <c r="H320" s="8" t="s">
        <v>825</v>
      </c>
      <c r="I320" s="8" t="s">
        <v>842</v>
      </c>
      <c r="J320" s="19">
        <v>2</v>
      </c>
      <c r="K320" s="64">
        <v>3.41</v>
      </c>
      <c r="L320" s="97">
        <v>6</v>
      </c>
      <c r="M320" s="8" t="s">
        <v>1597</v>
      </c>
      <c r="N320" s="83">
        <v>43101</v>
      </c>
      <c r="O320" s="9">
        <v>44515</v>
      </c>
      <c r="P320" s="97">
        <v>3</v>
      </c>
      <c r="Q320" s="23" t="s">
        <v>6</v>
      </c>
      <c r="R320"/>
      <c r="S320"/>
      <c r="T320"/>
      <c r="V320"/>
      <c r="W320"/>
    </row>
    <row r="321" spans="4:23" hidden="1" x14ac:dyDescent="0.25">
      <c r="D321" s="22" t="s">
        <v>403</v>
      </c>
      <c r="E321" s="8" t="s">
        <v>1528</v>
      </c>
      <c r="F321" s="8" t="s">
        <v>2269</v>
      </c>
      <c r="G321" s="8" t="s">
        <v>46</v>
      </c>
      <c r="H321" s="8" t="s">
        <v>818</v>
      </c>
      <c r="I321" s="8" t="s">
        <v>815</v>
      </c>
      <c r="J321" s="19">
        <v>2</v>
      </c>
      <c r="K321" s="64">
        <v>3.33</v>
      </c>
      <c r="L321" s="97">
        <v>7</v>
      </c>
      <c r="M321" s="8" t="s">
        <v>979</v>
      </c>
      <c r="N321" s="83">
        <v>43101</v>
      </c>
      <c r="O321" s="9">
        <v>43864</v>
      </c>
      <c r="P321" s="97">
        <v>5</v>
      </c>
      <c r="Q321" s="23" t="s">
        <v>27</v>
      </c>
      <c r="R321"/>
      <c r="S321"/>
      <c r="T321"/>
      <c r="V321"/>
      <c r="W321"/>
    </row>
    <row r="322" spans="4:23" hidden="1" x14ac:dyDescent="0.25">
      <c r="D322" s="22" t="s">
        <v>214</v>
      </c>
      <c r="E322" s="8" t="s">
        <v>977</v>
      </c>
      <c r="F322" s="8" t="s">
        <v>2272</v>
      </c>
      <c r="G322" s="8" t="s">
        <v>58</v>
      </c>
      <c r="H322" s="8" t="s">
        <v>818</v>
      </c>
      <c r="I322" s="8" t="s">
        <v>815</v>
      </c>
      <c r="J322" s="19">
        <v>2</v>
      </c>
      <c r="K322" s="64">
        <v>3.0100000000000002</v>
      </c>
      <c r="L322" s="97">
        <v>7</v>
      </c>
      <c r="M322" s="8" t="s">
        <v>2237</v>
      </c>
      <c r="N322" s="83">
        <v>40909</v>
      </c>
      <c r="O322" s="9">
        <v>43692</v>
      </c>
      <c r="P322" s="97">
        <v>5</v>
      </c>
      <c r="Q322" s="23" t="s">
        <v>27</v>
      </c>
      <c r="R322"/>
      <c r="S322"/>
      <c r="T322"/>
      <c r="V322"/>
      <c r="W322"/>
    </row>
    <row r="323" spans="4:23" hidden="1" x14ac:dyDescent="0.25">
      <c r="D323" s="22" t="s">
        <v>489</v>
      </c>
      <c r="E323" s="8" t="s">
        <v>872</v>
      </c>
      <c r="F323" s="8" t="s">
        <v>2272</v>
      </c>
      <c r="G323" s="8" t="s">
        <v>25</v>
      </c>
      <c r="H323" s="8" t="s">
        <v>825</v>
      </c>
      <c r="I323" s="8" t="s">
        <v>815</v>
      </c>
      <c r="J323" s="19">
        <v>2</v>
      </c>
      <c r="K323" s="64"/>
      <c r="L323" s="97">
        <v>11</v>
      </c>
      <c r="M323" s="8" t="s">
        <v>1576</v>
      </c>
      <c r="N323" s="83">
        <v>43101</v>
      </c>
      <c r="O323" s="9">
        <v>44545</v>
      </c>
      <c r="P323" s="97">
        <v>4</v>
      </c>
      <c r="Q323" s="23" t="s">
        <v>27</v>
      </c>
      <c r="R323"/>
      <c r="S323"/>
      <c r="T323"/>
      <c r="V323"/>
      <c r="W323"/>
    </row>
    <row r="324" spans="4:23" hidden="1" x14ac:dyDescent="0.25">
      <c r="D324" s="22" t="s">
        <v>1285</v>
      </c>
      <c r="E324" s="8" t="s">
        <v>926</v>
      </c>
      <c r="F324" s="8" t="s">
        <v>2272</v>
      </c>
      <c r="G324" s="8" t="s">
        <v>52</v>
      </c>
      <c r="H324" s="8" t="s">
        <v>825</v>
      </c>
      <c r="I324" s="8" t="s">
        <v>815</v>
      </c>
      <c r="J324" s="19">
        <v>2</v>
      </c>
      <c r="K324" s="64">
        <v>3.36</v>
      </c>
      <c r="L324" s="97">
        <v>12</v>
      </c>
      <c r="M324" s="8" t="s">
        <v>1550</v>
      </c>
      <c r="N324" s="83">
        <v>42370</v>
      </c>
      <c r="O324" s="9">
        <v>44501</v>
      </c>
      <c r="P324" s="97">
        <v>4</v>
      </c>
      <c r="Q324" s="23" t="s">
        <v>27</v>
      </c>
      <c r="R324"/>
      <c r="S324"/>
      <c r="T324"/>
      <c r="V324"/>
      <c r="W324"/>
    </row>
    <row r="325" spans="4:23" hidden="1" x14ac:dyDescent="0.25">
      <c r="D325" s="22" t="s">
        <v>529</v>
      </c>
      <c r="E325" s="8" t="s">
        <v>1802</v>
      </c>
      <c r="F325" s="8" t="s">
        <v>2277</v>
      </c>
      <c r="G325" s="8" t="s">
        <v>844</v>
      </c>
      <c r="H325" s="8" t="s">
        <v>825</v>
      </c>
      <c r="I325" s="8" t="s">
        <v>845</v>
      </c>
      <c r="J325" s="19">
        <v>2</v>
      </c>
      <c r="K325" s="64">
        <v>3.39</v>
      </c>
      <c r="L325" s="97">
        <v>23</v>
      </c>
      <c r="M325" s="8" t="s">
        <v>1802</v>
      </c>
      <c r="N325" s="83">
        <v>43466</v>
      </c>
      <c r="O325" s="9"/>
      <c r="P325" s="97">
        <v>5</v>
      </c>
      <c r="Q325" s="23" t="s">
        <v>6</v>
      </c>
      <c r="R325"/>
      <c r="S325"/>
      <c r="T325"/>
      <c r="V325"/>
      <c r="W325"/>
    </row>
    <row r="326" spans="4:23" hidden="1" x14ac:dyDescent="0.25">
      <c r="D326" s="22" t="s">
        <v>496</v>
      </c>
      <c r="E326" s="8" t="s">
        <v>1679</v>
      </c>
      <c r="F326" s="8" t="s">
        <v>2270</v>
      </c>
      <c r="G326" s="8" t="s">
        <v>1459</v>
      </c>
      <c r="H326" s="8"/>
      <c r="I326" s="8"/>
      <c r="J326" s="19">
        <v>2</v>
      </c>
      <c r="K326" s="64"/>
      <c r="L326" s="97"/>
      <c r="M326" s="8" t="s">
        <v>4923</v>
      </c>
      <c r="N326" s="83"/>
      <c r="O326" s="9"/>
      <c r="P326" s="97" t="s">
        <v>702</v>
      </c>
      <c r="Q326" s="23"/>
      <c r="R326"/>
      <c r="S326"/>
      <c r="T326"/>
      <c r="V326"/>
      <c r="W326"/>
    </row>
    <row r="327" spans="4:23" hidden="1" x14ac:dyDescent="0.25">
      <c r="D327" s="22" t="s">
        <v>1208</v>
      </c>
      <c r="E327" s="8" t="s">
        <v>1733</v>
      </c>
      <c r="F327" s="8" t="s">
        <v>2275</v>
      </c>
      <c r="G327" s="8" t="s">
        <v>1725</v>
      </c>
      <c r="H327" s="8"/>
      <c r="I327" s="8"/>
      <c r="J327" s="19">
        <v>2</v>
      </c>
      <c r="K327" s="64"/>
      <c r="L327" s="97"/>
      <c r="M327" s="8" t="s">
        <v>1733</v>
      </c>
      <c r="N327" s="83"/>
      <c r="O327" s="9"/>
      <c r="P327" s="97" t="s">
        <v>702</v>
      </c>
      <c r="Q327" s="23"/>
      <c r="R327"/>
      <c r="S327"/>
      <c r="T327"/>
      <c r="V327"/>
      <c r="W327"/>
    </row>
    <row r="328" spans="4:23" hidden="1" x14ac:dyDescent="0.25">
      <c r="D328" s="22" t="s">
        <v>191</v>
      </c>
      <c r="E328" s="8" t="s">
        <v>870</v>
      </c>
      <c r="F328" s="8" t="s">
        <v>2272</v>
      </c>
      <c r="G328" s="8" t="s">
        <v>25</v>
      </c>
      <c r="H328" s="8" t="s">
        <v>814</v>
      </c>
      <c r="I328" s="8" t="s">
        <v>815</v>
      </c>
      <c r="J328" s="19">
        <v>2</v>
      </c>
      <c r="K328" s="64">
        <v>3.1133333333333333</v>
      </c>
      <c r="L328" s="97"/>
      <c r="M328" s="8" t="s">
        <v>859</v>
      </c>
      <c r="N328" s="83">
        <v>42370</v>
      </c>
      <c r="O328" s="9">
        <v>42795</v>
      </c>
      <c r="P328" s="97" t="s">
        <v>702</v>
      </c>
      <c r="Q328" s="23" t="s">
        <v>4</v>
      </c>
      <c r="R328"/>
      <c r="S328"/>
      <c r="T328"/>
      <c r="V328"/>
      <c r="W328"/>
    </row>
    <row r="329" spans="4:23" hidden="1" x14ac:dyDescent="0.25">
      <c r="D329" s="22" t="s">
        <v>731</v>
      </c>
      <c r="E329" s="8" t="s">
        <v>1764</v>
      </c>
      <c r="F329" s="8" t="s">
        <v>2275</v>
      </c>
      <c r="G329" s="8" t="s">
        <v>1440</v>
      </c>
      <c r="H329" s="8"/>
      <c r="I329" s="8"/>
      <c r="J329" s="19">
        <v>2</v>
      </c>
      <c r="K329" s="64"/>
      <c r="L329" s="97"/>
      <c r="M329" s="8"/>
      <c r="N329" s="83"/>
      <c r="O329" s="9"/>
      <c r="P329" s="97" t="s">
        <v>702</v>
      </c>
      <c r="Q329" s="23"/>
      <c r="R329"/>
      <c r="S329"/>
      <c r="T329"/>
      <c r="V329"/>
      <c r="W329"/>
    </row>
    <row r="330" spans="4:23" hidden="1" x14ac:dyDescent="0.25">
      <c r="D330" s="22" t="s">
        <v>679</v>
      </c>
      <c r="E330" s="8" t="s">
        <v>1774</v>
      </c>
      <c r="F330" s="8" t="s">
        <v>2275</v>
      </c>
      <c r="G330" s="8" t="s">
        <v>1456</v>
      </c>
      <c r="H330" s="8"/>
      <c r="I330" s="8"/>
      <c r="J330" s="19">
        <v>2</v>
      </c>
      <c r="K330" s="64"/>
      <c r="L330" s="97"/>
      <c r="M330" s="8" t="s">
        <v>4931</v>
      </c>
      <c r="N330" s="83"/>
      <c r="O330" s="9"/>
      <c r="P330" s="97" t="s">
        <v>702</v>
      </c>
      <c r="Q330" s="23"/>
      <c r="R330"/>
      <c r="S330"/>
      <c r="T330"/>
      <c r="V330"/>
      <c r="W330"/>
    </row>
    <row r="331" spans="4:23" hidden="1" x14ac:dyDescent="0.25">
      <c r="D331" s="22" t="s">
        <v>550</v>
      </c>
      <c r="E331" s="8" t="s">
        <v>1782</v>
      </c>
      <c r="F331" s="8" t="s">
        <v>2275</v>
      </c>
      <c r="G331" s="8" t="s">
        <v>1448</v>
      </c>
      <c r="H331" s="8"/>
      <c r="I331" s="8"/>
      <c r="J331" s="19">
        <v>2</v>
      </c>
      <c r="K331" s="64"/>
      <c r="L331" s="97"/>
      <c r="M331" s="8" t="s">
        <v>1782</v>
      </c>
      <c r="N331" s="83"/>
      <c r="O331" s="9"/>
      <c r="P331" s="97" t="s">
        <v>702</v>
      </c>
      <c r="Q331" s="23"/>
      <c r="R331"/>
      <c r="S331"/>
      <c r="T331"/>
      <c r="V331"/>
      <c r="W331"/>
    </row>
    <row r="332" spans="4:23" hidden="1" x14ac:dyDescent="0.25">
      <c r="D332" s="22" t="s">
        <v>2284</v>
      </c>
      <c r="E332" s="8" t="s">
        <v>1693</v>
      </c>
      <c r="F332" s="8" t="s">
        <v>2271</v>
      </c>
      <c r="G332" s="8" t="s">
        <v>1436</v>
      </c>
      <c r="H332" s="8"/>
      <c r="I332" s="8"/>
      <c r="J332" s="19">
        <v>2</v>
      </c>
      <c r="K332" s="64"/>
      <c r="L332" s="97"/>
      <c r="M332" s="8" t="s">
        <v>5010</v>
      </c>
      <c r="N332" s="83"/>
      <c r="O332" s="9"/>
      <c r="P332" s="97" t="s">
        <v>702</v>
      </c>
      <c r="Q332" s="23"/>
      <c r="R332"/>
      <c r="S332"/>
      <c r="T332"/>
      <c r="V332"/>
      <c r="W332"/>
    </row>
    <row r="333" spans="4:23" hidden="1" x14ac:dyDescent="0.25">
      <c r="D333" s="22" t="s">
        <v>594</v>
      </c>
      <c r="E333" s="8" t="s">
        <v>899</v>
      </c>
      <c r="F333" s="8" t="s">
        <v>2272</v>
      </c>
      <c r="G333" s="8" t="s">
        <v>896</v>
      </c>
      <c r="H333" s="8" t="s">
        <v>825</v>
      </c>
      <c r="I333" s="8" t="s">
        <v>815</v>
      </c>
      <c r="J333" s="19">
        <v>2</v>
      </c>
      <c r="K333" s="64">
        <v>3.58</v>
      </c>
      <c r="L333" s="97"/>
      <c r="M333" s="8" t="s">
        <v>4981</v>
      </c>
      <c r="N333" s="83">
        <v>43466</v>
      </c>
      <c r="O333" s="9">
        <v>39458</v>
      </c>
      <c r="P333" s="97" t="s">
        <v>702</v>
      </c>
      <c r="Q333" s="23" t="s">
        <v>4</v>
      </c>
      <c r="R333"/>
      <c r="S333"/>
      <c r="T333"/>
      <c r="V333"/>
      <c r="W333"/>
    </row>
    <row r="334" spans="4:23" hidden="1" x14ac:dyDescent="0.25">
      <c r="D334" s="22" t="s">
        <v>1162</v>
      </c>
      <c r="E334" s="8" t="s">
        <v>1627</v>
      </c>
      <c r="F334" s="8" t="s">
        <v>2270</v>
      </c>
      <c r="G334" s="8" t="s">
        <v>1431</v>
      </c>
      <c r="H334" s="8"/>
      <c r="I334" s="8"/>
      <c r="J334" s="19">
        <v>2</v>
      </c>
      <c r="K334" s="64"/>
      <c r="L334" s="97"/>
      <c r="M334" s="8" t="s">
        <v>4935</v>
      </c>
      <c r="N334" s="83">
        <v>43101</v>
      </c>
      <c r="O334" s="9"/>
      <c r="P334" s="97" t="s">
        <v>702</v>
      </c>
      <c r="Q334" s="23"/>
      <c r="R334"/>
      <c r="S334"/>
      <c r="T334"/>
      <c r="V334"/>
      <c r="W334"/>
    </row>
    <row r="335" spans="4:23" hidden="1" x14ac:dyDescent="0.25">
      <c r="D335" s="22" t="s">
        <v>1167</v>
      </c>
      <c r="E335" s="8" t="s">
        <v>1668</v>
      </c>
      <c r="F335" s="8" t="s">
        <v>2270</v>
      </c>
      <c r="G335" s="8" t="s">
        <v>1451</v>
      </c>
      <c r="H335" s="8"/>
      <c r="I335" s="8"/>
      <c r="J335" s="19">
        <v>2</v>
      </c>
      <c r="K335" s="64"/>
      <c r="L335" s="97"/>
      <c r="M335" s="8" t="s">
        <v>1668</v>
      </c>
      <c r="N335" s="83">
        <v>43466</v>
      </c>
      <c r="O335" s="9"/>
      <c r="P335" s="97" t="s">
        <v>702</v>
      </c>
      <c r="Q335" s="23"/>
      <c r="R335"/>
      <c r="S335"/>
      <c r="T335"/>
      <c r="V335"/>
      <c r="W335"/>
    </row>
    <row r="336" spans="4:23" hidden="1" x14ac:dyDescent="0.25">
      <c r="D336" s="23" t="s">
        <v>1168</v>
      </c>
      <c r="E336" s="8" t="s">
        <v>1670</v>
      </c>
      <c r="F336" s="22" t="s">
        <v>2270</v>
      </c>
      <c r="G336" s="8" t="s">
        <v>1451</v>
      </c>
      <c r="H336" s="8"/>
      <c r="I336" s="8"/>
      <c r="J336" s="19">
        <v>2</v>
      </c>
      <c r="K336" s="64"/>
      <c r="L336" s="97"/>
      <c r="M336" s="8" t="s">
        <v>5011</v>
      </c>
      <c r="N336" s="83">
        <v>42186</v>
      </c>
      <c r="O336" s="9"/>
      <c r="P336" s="97" t="s">
        <v>702</v>
      </c>
      <c r="Q336" s="23"/>
      <c r="R336"/>
      <c r="S336"/>
      <c r="T336"/>
      <c r="V336"/>
      <c r="W336"/>
    </row>
    <row r="337" spans="4:23" hidden="1" x14ac:dyDescent="0.25">
      <c r="D337" s="22" t="s">
        <v>369</v>
      </c>
      <c r="E337" s="8" t="s">
        <v>1673</v>
      </c>
      <c r="F337" s="8" t="s">
        <v>2270</v>
      </c>
      <c r="G337" s="8" t="s">
        <v>1671</v>
      </c>
      <c r="H337" s="8"/>
      <c r="I337" s="8"/>
      <c r="J337" s="19">
        <v>2</v>
      </c>
      <c r="K337" s="64"/>
      <c r="L337" s="97"/>
      <c r="M337" s="8" t="s">
        <v>4943</v>
      </c>
      <c r="N337" s="83">
        <v>43101</v>
      </c>
      <c r="O337" s="9"/>
      <c r="P337" s="97" t="s">
        <v>702</v>
      </c>
      <c r="Q337" s="23"/>
      <c r="R337"/>
      <c r="S337"/>
      <c r="T337"/>
      <c r="V337"/>
      <c r="W337"/>
    </row>
    <row r="338" spans="4:23" hidden="1" x14ac:dyDescent="0.25">
      <c r="D338" s="22" t="s">
        <v>1173</v>
      </c>
      <c r="E338" s="8" t="s">
        <v>1673</v>
      </c>
      <c r="F338" s="8" t="s">
        <v>2270</v>
      </c>
      <c r="G338" s="8" t="s">
        <v>1671</v>
      </c>
      <c r="H338" s="8"/>
      <c r="I338" s="8"/>
      <c r="J338" s="19">
        <v>2</v>
      </c>
      <c r="K338" s="64"/>
      <c r="L338" s="97"/>
      <c r="M338" s="8" t="s">
        <v>4943</v>
      </c>
      <c r="N338" s="83">
        <v>43101</v>
      </c>
      <c r="O338" s="9"/>
      <c r="P338" s="97" t="s">
        <v>702</v>
      </c>
      <c r="Q338" s="23"/>
      <c r="R338"/>
      <c r="S338"/>
      <c r="T338"/>
      <c r="V338"/>
      <c r="W338"/>
    </row>
    <row r="339" spans="4:23" hidden="1" x14ac:dyDescent="0.25">
      <c r="D339" s="22" t="s">
        <v>660</v>
      </c>
      <c r="E339" s="8" t="s">
        <v>1677</v>
      </c>
      <c r="F339" s="8" t="s">
        <v>2270</v>
      </c>
      <c r="G339" s="8" t="s">
        <v>1440</v>
      </c>
      <c r="H339" s="8"/>
      <c r="I339" s="8"/>
      <c r="J339" s="19">
        <v>2</v>
      </c>
      <c r="K339" s="64"/>
      <c r="L339" s="97"/>
      <c r="M339" s="8" t="s">
        <v>1677</v>
      </c>
      <c r="N339" s="83">
        <v>44197</v>
      </c>
      <c r="O339" s="9"/>
      <c r="P339" s="97" t="s">
        <v>702</v>
      </c>
      <c r="Q339" s="23"/>
      <c r="R339"/>
      <c r="S339"/>
      <c r="T339"/>
      <c r="V339"/>
      <c r="W339"/>
    </row>
    <row r="340" spans="4:23" hidden="1" x14ac:dyDescent="0.25">
      <c r="D340" s="22" t="s">
        <v>519</v>
      </c>
      <c r="E340" s="8" t="s">
        <v>2263</v>
      </c>
      <c r="F340" s="8" t="s">
        <v>2270</v>
      </c>
      <c r="G340" s="8" t="s">
        <v>1497</v>
      </c>
      <c r="H340" s="8"/>
      <c r="I340" s="8"/>
      <c r="J340" s="19">
        <v>2</v>
      </c>
      <c r="K340" s="64"/>
      <c r="L340" s="97"/>
      <c r="M340" s="8" t="s">
        <v>5013</v>
      </c>
      <c r="N340" s="83">
        <v>43101</v>
      </c>
      <c r="O340" s="9"/>
      <c r="P340" s="97" t="s">
        <v>702</v>
      </c>
      <c r="Q340" s="23"/>
      <c r="R340"/>
      <c r="S340"/>
      <c r="T340"/>
      <c r="V340"/>
      <c r="W340"/>
    </row>
    <row r="341" spans="4:23" hidden="1" x14ac:dyDescent="0.25">
      <c r="D341" s="22" t="s">
        <v>260</v>
      </c>
      <c r="E341" s="8" t="s">
        <v>1689</v>
      </c>
      <c r="F341" s="8" t="s">
        <v>2270</v>
      </c>
      <c r="G341" s="8" t="s">
        <v>1448</v>
      </c>
      <c r="H341" s="8"/>
      <c r="I341" s="8"/>
      <c r="J341" s="19">
        <v>2</v>
      </c>
      <c r="K341" s="64"/>
      <c r="L341" s="97"/>
      <c r="M341" s="8" t="s">
        <v>1689</v>
      </c>
      <c r="N341" s="83">
        <v>40909</v>
      </c>
      <c r="O341" s="9"/>
      <c r="P341" s="97" t="s">
        <v>702</v>
      </c>
      <c r="Q341" s="23"/>
      <c r="R341"/>
      <c r="S341"/>
      <c r="T341"/>
      <c r="V341"/>
      <c r="W341"/>
    </row>
    <row r="342" spans="4:23" hidden="1" x14ac:dyDescent="0.25">
      <c r="D342" s="22" t="s">
        <v>158</v>
      </c>
      <c r="E342" s="8" t="s">
        <v>1692</v>
      </c>
      <c r="F342" s="8" t="s">
        <v>2271</v>
      </c>
      <c r="G342" s="8" t="s">
        <v>1451</v>
      </c>
      <c r="H342" s="8"/>
      <c r="I342" s="8"/>
      <c r="J342" s="19">
        <v>2</v>
      </c>
      <c r="K342" s="64"/>
      <c r="L342" s="97"/>
      <c r="M342" s="8" t="s">
        <v>5016</v>
      </c>
      <c r="N342" s="83">
        <v>41275</v>
      </c>
      <c r="O342" s="9"/>
      <c r="P342" s="97" t="s">
        <v>702</v>
      </c>
      <c r="Q342" s="23"/>
      <c r="R342"/>
      <c r="S342"/>
      <c r="T342"/>
      <c r="V342"/>
      <c r="W342"/>
    </row>
    <row r="343" spans="4:23" hidden="1" x14ac:dyDescent="0.25">
      <c r="D343" s="22" t="s">
        <v>427</v>
      </c>
      <c r="E343" s="8" t="s">
        <v>1693</v>
      </c>
      <c r="F343" s="8" t="s">
        <v>2271</v>
      </c>
      <c r="G343" s="8" t="s">
        <v>1436</v>
      </c>
      <c r="H343" s="8"/>
      <c r="I343" s="8"/>
      <c r="J343" s="19">
        <v>2</v>
      </c>
      <c r="K343" s="64"/>
      <c r="L343" s="97"/>
      <c r="M343" s="8" t="s">
        <v>1693</v>
      </c>
      <c r="N343" s="83">
        <v>42736</v>
      </c>
      <c r="O343" s="9"/>
      <c r="P343" s="97" t="s">
        <v>702</v>
      </c>
      <c r="Q343" s="23"/>
      <c r="R343"/>
      <c r="S343"/>
      <c r="T343"/>
      <c r="V343"/>
      <c r="W343"/>
    </row>
    <row r="344" spans="4:23" hidden="1" x14ac:dyDescent="0.25">
      <c r="D344" s="23" t="s">
        <v>154</v>
      </c>
      <c r="E344" s="8" t="s">
        <v>1694</v>
      </c>
      <c r="F344" s="22" t="s">
        <v>2271</v>
      </c>
      <c r="G344" s="8" t="s">
        <v>1440</v>
      </c>
      <c r="H344" s="8"/>
      <c r="I344" s="8"/>
      <c r="J344" s="19">
        <v>2</v>
      </c>
      <c r="K344" s="64"/>
      <c r="L344" s="97"/>
      <c r="M344" s="8" t="s">
        <v>5017</v>
      </c>
      <c r="N344" s="83">
        <v>43101</v>
      </c>
      <c r="O344" s="9"/>
      <c r="P344" s="97" t="s">
        <v>702</v>
      </c>
      <c r="Q344" s="23"/>
      <c r="R344"/>
      <c r="S344"/>
      <c r="T344"/>
      <c r="V344"/>
      <c r="W344"/>
    </row>
    <row r="345" spans="4:23" hidden="1" x14ac:dyDescent="0.25">
      <c r="D345" s="22" t="s">
        <v>1190</v>
      </c>
      <c r="E345" s="8" t="s">
        <v>1697</v>
      </c>
      <c r="F345" s="8" t="s">
        <v>2271</v>
      </c>
      <c r="G345" s="8" t="s">
        <v>1695</v>
      </c>
      <c r="H345" s="8"/>
      <c r="I345" s="8"/>
      <c r="J345" s="19">
        <v>2</v>
      </c>
      <c r="K345" s="64"/>
      <c r="L345" s="97"/>
      <c r="M345" s="8" t="s">
        <v>5018</v>
      </c>
      <c r="N345" s="83">
        <v>41640</v>
      </c>
      <c r="O345" s="9"/>
      <c r="P345" s="97" t="s">
        <v>702</v>
      </c>
      <c r="Q345" s="23"/>
      <c r="R345"/>
      <c r="S345"/>
      <c r="T345"/>
      <c r="V345"/>
      <c r="W345"/>
    </row>
    <row r="346" spans="4:23" hidden="1" x14ac:dyDescent="0.25">
      <c r="D346" s="22" t="s">
        <v>478</v>
      </c>
      <c r="E346" s="8" t="s">
        <v>1461</v>
      </c>
      <c r="F346" s="8" t="s">
        <v>2271</v>
      </c>
      <c r="G346" s="8" t="s">
        <v>1459</v>
      </c>
      <c r="H346" s="8"/>
      <c r="I346" s="8"/>
      <c r="J346" s="19">
        <v>2</v>
      </c>
      <c r="K346" s="64"/>
      <c r="L346" s="97"/>
      <c r="M346" s="8" t="s">
        <v>4919</v>
      </c>
      <c r="N346" s="83">
        <v>42370</v>
      </c>
      <c r="O346" s="9"/>
      <c r="P346" s="97" t="s">
        <v>702</v>
      </c>
      <c r="Q346" s="23"/>
      <c r="R346"/>
      <c r="S346"/>
      <c r="T346"/>
      <c r="V346"/>
      <c r="W346"/>
    </row>
    <row r="347" spans="4:23" hidden="1" x14ac:dyDescent="0.25">
      <c r="D347" s="22" t="s">
        <v>149</v>
      </c>
      <c r="E347" s="8" t="s">
        <v>1723</v>
      </c>
      <c r="F347" s="8" t="s">
        <v>2271</v>
      </c>
      <c r="G347" s="8" t="s">
        <v>1448</v>
      </c>
      <c r="H347" s="8"/>
      <c r="I347" s="8"/>
      <c r="J347" s="19">
        <v>2</v>
      </c>
      <c r="K347" s="64"/>
      <c r="L347" s="97"/>
      <c r="M347" s="8" t="s">
        <v>5020</v>
      </c>
      <c r="N347" s="83">
        <v>42005</v>
      </c>
      <c r="O347" s="9"/>
      <c r="P347" s="97" t="s">
        <v>702</v>
      </c>
      <c r="Q347" s="23"/>
      <c r="R347"/>
      <c r="S347"/>
      <c r="T347"/>
      <c r="V347"/>
      <c r="W347"/>
    </row>
    <row r="348" spans="4:23" hidden="1" x14ac:dyDescent="0.25">
      <c r="D348" s="22" t="s">
        <v>388</v>
      </c>
      <c r="E348" s="8" t="s">
        <v>1473</v>
      </c>
      <c r="F348" s="8" t="s">
        <v>2273</v>
      </c>
      <c r="G348" s="8" t="s">
        <v>1464</v>
      </c>
      <c r="H348" s="8"/>
      <c r="I348" s="8"/>
      <c r="J348" s="19">
        <v>2</v>
      </c>
      <c r="K348" s="64"/>
      <c r="L348" s="97"/>
      <c r="M348" s="8" t="s">
        <v>5021</v>
      </c>
      <c r="N348" s="83">
        <v>42370</v>
      </c>
      <c r="O348" s="9"/>
      <c r="P348" s="97" t="s">
        <v>702</v>
      </c>
      <c r="Q348" s="23"/>
      <c r="R348"/>
      <c r="S348"/>
      <c r="T348"/>
      <c r="V348"/>
      <c r="W348"/>
    </row>
    <row r="349" spans="4:23" hidden="1" x14ac:dyDescent="0.25">
      <c r="D349" s="22" t="s">
        <v>422</v>
      </c>
      <c r="E349" s="8" t="s">
        <v>1724</v>
      </c>
      <c r="F349" s="8" t="s">
        <v>2273</v>
      </c>
      <c r="G349" s="8" t="s">
        <v>1451</v>
      </c>
      <c r="H349" s="8"/>
      <c r="I349" s="8"/>
      <c r="J349" s="19">
        <v>2</v>
      </c>
      <c r="K349" s="64"/>
      <c r="L349" s="97"/>
      <c r="M349" s="8" t="s">
        <v>4947</v>
      </c>
      <c r="N349" s="83">
        <v>43466</v>
      </c>
      <c r="O349" s="9"/>
      <c r="P349" s="97" t="s">
        <v>702</v>
      </c>
      <c r="Q349" s="23"/>
      <c r="R349"/>
      <c r="S349"/>
      <c r="T349"/>
      <c r="V349"/>
      <c r="W349"/>
    </row>
    <row r="350" spans="4:23" hidden="1" x14ac:dyDescent="0.25">
      <c r="D350" s="22" t="s">
        <v>1215</v>
      </c>
      <c r="E350" s="8" t="s">
        <v>1749</v>
      </c>
      <c r="F350" s="8" t="s">
        <v>2275</v>
      </c>
      <c r="G350" s="8" t="s">
        <v>1431</v>
      </c>
      <c r="H350" s="8"/>
      <c r="I350" s="8"/>
      <c r="J350" s="19">
        <v>2</v>
      </c>
      <c r="K350" s="64"/>
      <c r="L350" s="97"/>
      <c r="M350" s="8" t="s">
        <v>4949</v>
      </c>
      <c r="N350" s="83">
        <v>44197</v>
      </c>
      <c r="O350" s="9"/>
      <c r="P350" s="97" t="s">
        <v>702</v>
      </c>
      <c r="Q350" s="23"/>
      <c r="R350"/>
      <c r="S350"/>
      <c r="T350"/>
      <c r="V350"/>
      <c r="W350"/>
    </row>
    <row r="351" spans="4:23" hidden="1" x14ac:dyDescent="0.25">
      <c r="D351" s="22" t="s">
        <v>128</v>
      </c>
      <c r="E351" s="8" t="s">
        <v>1489</v>
      </c>
      <c r="F351" s="8" t="s">
        <v>2275</v>
      </c>
      <c r="G351" s="8" t="s">
        <v>1451</v>
      </c>
      <c r="H351" s="8"/>
      <c r="I351" s="8"/>
      <c r="J351" s="19">
        <v>2</v>
      </c>
      <c r="K351" s="64"/>
      <c r="L351" s="97"/>
      <c r="M351" s="8" t="s">
        <v>1489</v>
      </c>
      <c r="N351" s="83">
        <v>40909</v>
      </c>
      <c r="O351" s="9"/>
      <c r="P351" s="97" t="s">
        <v>702</v>
      </c>
      <c r="Q351" s="23"/>
      <c r="R351"/>
      <c r="S351"/>
      <c r="T351"/>
      <c r="V351"/>
      <c r="W351"/>
    </row>
    <row r="352" spans="4:23" hidden="1" x14ac:dyDescent="0.25">
      <c r="D352" s="22" t="s">
        <v>121</v>
      </c>
      <c r="E352" s="8" t="s">
        <v>1758</v>
      </c>
      <c r="F352" s="8" t="s">
        <v>2275</v>
      </c>
      <c r="G352" s="8" t="s">
        <v>1436</v>
      </c>
      <c r="H352" s="8"/>
      <c r="I352" s="8"/>
      <c r="J352" s="19">
        <v>2</v>
      </c>
      <c r="K352" s="64"/>
      <c r="L352" s="97"/>
      <c r="M352" s="8" t="s">
        <v>1758</v>
      </c>
      <c r="N352" s="83">
        <v>43101</v>
      </c>
      <c r="O352" s="9"/>
      <c r="P352" s="97" t="s">
        <v>702</v>
      </c>
      <c r="Q352" s="23"/>
      <c r="R352"/>
      <c r="S352"/>
      <c r="T352"/>
      <c r="V352"/>
      <c r="W352"/>
    </row>
    <row r="353" spans="4:23" hidden="1" x14ac:dyDescent="0.25">
      <c r="D353" s="22" t="s">
        <v>588</v>
      </c>
      <c r="E353" s="8" t="s">
        <v>1758</v>
      </c>
      <c r="F353" s="8" t="s">
        <v>2275</v>
      </c>
      <c r="G353" s="8" t="s">
        <v>1436</v>
      </c>
      <c r="H353" s="8"/>
      <c r="I353" s="8"/>
      <c r="J353" s="19">
        <v>2</v>
      </c>
      <c r="K353" s="64"/>
      <c r="L353" s="97"/>
      <c r="M353" s="8" t="s">
        <v>1760</v>
      </c>
      <c r="N353" s="83">
        <v>44197</v>
      </c>
      <c r="O353" s="9"/>
      <c r="P353" s="97" t="s">
        <v>702</v>
      </c>
      <c r="Q353" s="23"/>
      <c r="R353"/>
      <c r="S353"/>
      <c r="T353"/>
      <c r="V353"/>
      <c r="W353"/>
    </row>
    <row r="354" spans="4:23" hidden="1" x14ac:dyDescent="0.25">
      <c r="D354" s="22" t="s">
        <v>725</v>
      </c>
      <c r="E354" s="8" t="s">
        <v>1760</v>
      </c>
      <c r="F354" s="8" t="s">
        <v>2275</v>
      </c>
      <c r="G354" s="8" t="s">
        <v>1436</v>
      </c>
      <c r="H354" s="8"/>
      <c r="I354" s="8"/>
      <c r="J354" s="19">
        <v>2</v>
      </c>
      <c r="K354" s="64"/>
      <c r="L354" s="97"/>
      <c r="M354" s="8"/>
      <c r="N354" s="83">
        <v>44317</v>
      </c>
      <c r="O354" s="9"/>
      <c r="P354" s="97" t="s">
        <v>702</v>
      </c>
      <c r="Q354" s="23"/>
      <c r="R354"/>
      <c r="S354"/>
      <c r="T354"/>
      <c r="V354"/>
      <c r="W354"/>
    </row>
    <row r="355" spans="4:23" hidden="1" x14ac:dyDescent="0.25">
      <c r="D355" s="22" t="s">
        <v>117</v>
      </c>
      <c r="E355" s="8" t="s">
        <v>1780</v>
      </c>
      <c r="F355" s="8" t="s">
        <v>2275</v>
      </c>
      <c r="G355" s="8" t="s">
        <v>1448</v>
      </c>
      <c r="H355" s="8"/>
      <c r="I355" s="8"/>
      <c r="J355" s="19">
        <v>2</v>
      </c>
      <c r="K355" s="64"/>
      <c r="L355" s="97"/>
      <c r="M355" s="8" t="s">
        <v>4953</v>
      </c>
      <c r="N355" s="83">
        <v>43101</v>
      </c>
      <c r="O355" s="9"/>
      <c r="P355" s="97" t="s">
        <v>702</v>
      </c>
      <c r="Q355" s="23"/>
      <c r="R355"/>
      <c r="S355"/>
      <c r="T355"/>
      <c r="V355"/>
      <c r="W355"/>
    </row>
    <row r="356" spans="4:23" hidden="1" x14ac:dyDescent="0.25">
      <c r="D356" s="22" t="s">
        <v>426</v>
      </c>
      <c r="E356" s="8" t="s">
        <v>1806</v>
      </c>
      <c r="F356" s="8" t="s">
        <v>2269</v>
      </c>
      <c r="G356" s="8" t="s">
        <v>1616</v>
      </c>
      <c r="H356" s="8"/>
      <c r="I356" s="8"/>
      <c r="J356" s="19">
        <v>2</v>
      </c>
      <c r="K356" s="64"/>
      <c r="L356" s="97"/>
      <c r="M356" s="8"/>
      <c r="N356" s="83">
        <v>42370</v>
      </c>
      <c r="O356" s="9"/>
      <c r="P356" s="97" t="s">
        <v>702</v>
      </c>
      <c r="Q356" s="23"/>
      <c r="R356"/>
      <c r="S356"/>
      <c r="T356"/>
      <c r="V356"/>
      <c r="W356"/>
    </row>
    <row r="357" spans="4:23" hidden="1" x14ac:dyDescent="0.25">
      <c r="D357" s="22" t="s">
        <v>1325</v>
      </c>
      <c r="E357" s="8" t="s">
        <v>1808</v>
      </c>
      <c r="F357" s="8" t="s">
        <v>2269</v>
      </c>
      <c r="G357" s="8" t="s">
        <v>1616</v>
      </c>
      <c r="H357" s="8"/>
      <c r="I357" s="8"/>
      <c r="J357" s="19">
        <v>2</v>
      </c>
      <c r="K357" s="64"/>
      <c r="L357" s="97"/>
      <c r="M357" s="8" t="s">
        <v>5026</v>
      </c>
      <c r="N357" s="83">
        <v>43101</v>
      </c>
      <c r="O357" s="9"/>
      <c r="P357" s="97" t="s">
        <v>702</v>
      </c>
      <c r="Q357" s="23"/>
      <c r="R357"/>
      <c r="S357"/>
      <c r="T357"/>
      <c r="V357"/>
      <c r="W357"/>
    </row>
    <row r="358" spans="4:23" hidden="1" x14ac:dyDescent="0.25">
      <c r="D358" s="22" t="s">
        <v>527</v>
      </c>
      <c r="E358" s="8" t="s">
        <v>1810</v>
      </c>
      <c r="F358" s="8" t="s">
        <v>2269</v>
      </c>
      <c r="G358" s="8" t="s">
        <v>1616</v>
      </c>
      <c r="H358" s="8"/>
      <c r="I358" s="8"/>
      <c r="J358" s="19">
        <v>2</v>
      </c>
      <c r="K358" s="64"/>
      <c r="L358" s="97"/>
      <c r="M358" s="8" t="s">
        <v>1810</v>
      </c>
      <c r="N358" s="83">
        <v>43466</v>
      </c>
      <c r="O358" s="9"/>
      <c r="P358" s="97" t="s">
        <v>702</v>
      </c>
      <c r="Q358" s="23"/>
      <c r="R358"/>
      <c r="S358"/>
      <c r="T358"/>
      <c r="V358"/>
      <c r="W358"/>
    </row>
    <row r="359" spans="4:23" hidden="1" x14ac:dyDescent="0.25">
      <c r="D359" s="22" t="s">
        <v>526</v>
      </c>
      <c r="E359" s="8" t="s">
        <v>1812</v>
      </c>
      <c r="F359" s="8" t="s">
        <v>2269</v>
      </c>
      <c r="G359" s="8" t="s">
        <v>1616</v>
      </c>
      <c r="H359" s="8"/>
      <c r="I359" s="8"/>
      <c r="J359" s="19">
        <v>2</v>
      </c>
      <c r="K359" s="64"/>
      <c r="L359" s="97"/>
      <c r="M359" s="8" t="s">
        <v>1812</v>
      </c>
      <c r="N359" s="83">
        <v>42736</v>
      </c>
      <c r="O359" s="9"/>
      <c r="P359" s="97" t="s">
        <v>702</v>
      </c>
      <c r="Q359" s="23"/>
      <c r="R359"/>
      <c r="S359"/>
      <c r="T359"/>
      <c r="V359"/>
      <c r="W359"/>
    </row>
    <row r="360" spans="4:23" hidden="1" x14ac:dyDescent="0.25">
      <c r="D360" s="22" t="s">
        <v>494</v>
      </c>
      <c r="E360" s="8" t="s">
        <v>1813</v>
      </c>
      <c r="F360" s="8" t="s">
        <v>2269</v>
      </c>
      <c r="G360" s="8" t="s">
        <v>1616</v>
      </c>
      <c r="H360" s="8"/>
      <c r="I360" s="8"/>
      <c r="J360" s="19">
        <v>2</v>
      </c>
      <c r="K360" s="64"/>
      <c r="L360" s="97"/>
      <c r="M360" s="8" t="s">
        <v>5027</v>
      </c>
      <c r="N360" s="83">
        <v>42370</v>
      </c>
      <c r="O360" s="9"/>
      <c r="P360" s="97" t="s">
        <v>702</v>
      </c>
      <c r="Q360" s="23"/>
      <c r="R360"/>
      <c r="S360"/>
      <c r="T360"/>
      <c r="V360"/>
      <c r="W360"/>
    </row>
    <row r="361" spans="4:23" hidden="1" x14ac:dyDescent="0.25">
      <c r="D361" s="22" t="s">
        <v>170</v>
      </c>
      <c r="E361" s="8" t="s">
        <v>1816</v>
      </c>
      <c r="F361" s="8" t="s">
        <v>2272</v>
      </c>
      <c r="G361" s="8" t="s">
        <v>1616</v>
      </c>
      <c r="H361" s="8"/>
      <c r="I361" s="8"/>
      <c r="J361" s="19">
        <v>2</v>
      </c>
      <c r="K361" s="64"/>
      <c r="L361" s="97"/>
      <c r="M361" s="8" t="s">
        <v>2124</v>
      </c>
      <c r="N361" s="83">
        <v>42736</v>
      </c>
      <c r="O361" s="9"/>
      <c r="P361" s="97" t="s">
        <v>702</v>
      </c>
      <c r="Q361" s="23"/>
      <c r="R361"/>
      <c r="S361"/>
      <c r="T361"/>
      <c r="V361"/>
      <c r="W361"/>
    </row>
    <row r="362" spans="4:23" hidden="1" x14ac:dyDescent="0.25">
      <c r="D362" s="22" t="s">
        <v>482</v>
      </c>
      <c r="E362" s="8" t="s">
        <v>1820</v>
      </c>
      <c r="F362" s="8" t="s">
        <v>2269</v>
      </c>
      <c r="G362" s="8" t="s">
        <v>1616</v>
      </c>
      <c r="H362" s="8"/>
      <c r="I362" s="8"/>
      <c r="J362" s="19">
        <v>2</v>
      </c>
      <c r="K362" s="64"/>
      <c r="L362" s="97"/>
      <c r="M362" s="8" t="s">
        <v>1820</v>
      </c>
      <c r="N362" s="83">
        <v>43466</v>
      </c>
      <c r="O362" s="9"/>
      <c r="P362" s="97" t="s">
        <v>702</v>
      </c>
      <c r="Q362" s="23"/>
      <c r="R362"/>
      <c r="S362"/>
      <c r="T362"/>
      <c r="V362"/>
      <c r="W362"/>
    </row>
    <row r="363" spans="4:23" hidden="1" x14ac:dyDescent="0.25">
      <c r="D363" s="22" t="s">
        <v>497</v>
      </c>
      <c r="E363" s="8" t="s">
        <v>1826</v>
      </c>
      <c r="F363" s="8" t="s">
        <v>2269</v>
      </c>
      <c r="G363" s="8" t="s">
        <v>1616</v>
      </c>
      <c r="H363" s="8"/>
      <c r="I363" s="8"/>
      <c r="J363" s="19">
        <v>2</v>
      </c>
      <c r="K363" s="64"/>
      <c r="L363" s="97"/>
      <c r="M363" s="8" t="s">
        <v>1826</v>
      </c>
      <c r="N363" s="83">
        <v>43466</v>
      </c>
      <c r="O363" s="9"/>
      <c r="P363" s="97" t="s">
        <v>702</v>
      </c>
      <c r="Q363" s="23"/>
      <c r="R363"/>
      <c r="S363"/>
      <c r="T363"/>
      <c r="V363"/>
      <c r="W363"/>
    </row>
    <row r="364" spans="4:23" hidden="1" x14ac:dyDescent="0.25">
      <c r="D364" s="22" t="s">
        <v>474</v>
      </c>
      <c r="E364" s="8" t="s">
        <v>1832</v>
      </c>
      <c r="F364" s="8" t="s">
        <v>2269</v>
      </c>
      <c r="G364" s="8" t="s">
        <v>1616</v>
      </c>
      <c r="H364" s="8"/>
      <c r="I364" s="8"/>
      <c r="J364" s="19">
        <v>2</v>
      </c>
      <c r="K364" s="64"/>
      <c r="L364" s="97"/>
      <c r="M364" s="8" t="s">
        <v>1625</v>
      </c>
      <c r="N364" s="83">
        <v>43466</v>
      </c>
      <c r="O364" s="9"/>
      <c r="P364" s="97" t="s">
        <v>702</v>
      </c>
      <c r="Q364" s="23"/>
      <c r="R364"/>
      <c r="S364"/>
      <c r="T364"/>
      <c r="V364"/>
      <c r="W364"/>
    </row>
    <row r="365" spans="4:23" hidden="1" x14ac:dyDescent="0.25">
      <c r="D365" s="22" t="s">
        <v>524</v>
      </c>
      <c r="E365" s="8" t="s">
        <v>1834</v>
      </c>
      <c r="F365" s="8" t="s">
        <v>2269</v>
      </c>
      <c r="G365" s="8" t="s">
        <v>1616</v>
      </c>
      <c r="H365" s="8"/>
      <c r="I365" s="8"/>
      <c r="J365" s="19">
        <v>2</v>
      </c>
      <c r="K365" s="64"/>
      <c r="L365" s="97"/>
      <c r="M365" s="8" t="s">
        <v>4960</v>
      </c>
      <c r="N365" s="83">
        <v>42736</v>
      </c>
      <c r="O365" s="9"/>
      <c r="P365" s="97" t="s">
        <v>702</v>
      </c>
      <c r="Q365" s="23"/>
      <c r="R365"/>
      <c r="S365"/>
      <c r="T365"/>
      <c r="V365"/>
      <c r="W365"/>
    </row>
    <row r="366" spans="4:23" hidden="1" x14ac:dyDescent="0.25">
      <c r="D366" s="22" t="s">
        <v>541</v>
      </c>
      <c r="E366" s="8" t="s">
        <v>1836</v>
      </c>
      <c r="F366" s="8" t="s">
        <v>2269</v>
      </c>
      <c r="G366" s="8" t="s">
        <v>1616</v>
      </c>
      <c r="H366" s="8"/>
      <c r="I366" s="8"/>
      <c r="J366" s="19">
        <v>2</v>
      </c>
      <c r="K366" s="64"/>
      <c r="L366" s="97"/>
      <c r="M366" s="8" t="s">
        <v>4961</v>
      </c>
      <c r="N366" s="83">
        <v>43101</v>
      </c>
      <c r="O366" s="9"/>
      <c r="P366" s="97" t="s">
        <v>702</v>
      </c>
      <c r="Q366" s="23"/>
      <c r="R366"/>
      <c r="S366"/>
      <c r="T366"/>
      <c r="V366"/>
      <c r="W366"/>
    </row>
    <row r="367" spans="4:23" hidden="1" x14ac:dyDescent="0.25">
      <c r="D367" s="22" t="s">
        <v>1262</v>
      </c>
      <c r="E367" s="8" t="s">
        <v>1793</v>
      </c>
      <c r="F367" s="8" t="s">
        <v>2276</v>
      </c>
      <c r="G367" s="8" t="s">
        <v>1531</v>
      </c>
      <c r="H367" s="8" t="s">
        <v>814</v>
      </c>
      <c r="I367" s="8" t="s">
        <v>842</v>
      </c>
      <c r="J367" s="19">
        <v>2</v>
      </c>
      <c r="K367" s="64">
        <v>3.16</v>
      </c>
      <c r="L367" s="97"/>
      <c r="M367" s="8" t="s">
        <v>1793</v>
      </c>
      <c r="N367" s="83">
        <v>42370</v>
      </c>
      <c r="O367" s="9"/>
      <c r="P367" s="97">
        <v>5</v>
      </c>
      <c r="Q367" s="23" t="s">
        <v>27</v>
      </c>
      <c r="R367"/>
      <c r="S367"/>
      <c r="T367"/>
      <c r="V367"/>
      <c r="W367"/>
    </row>
    <row r="368" spans="4:23" hidden="1" x14ac:dyDescent="0.25">
      <c r="D368" s="22" t="s">
        <v>435</v>
      </c>
      <c r="E368" s="8" t="s">
        <v>1548</v>
      </c>
      <c r="F368" s="8" t="s">
        <v>2280</v>
      </c>
      <c r="G368" s="8" t="s">
        <v>41</v>
      </c>
      <c r="H368" s="8" t="s">
        <v>818</v>
      </c>
      <c r="I368" s="8" t="s">
        <v>815</v>
      </c>
      <c r="J368" s="19">
        <v>2</v>
      </c>
      <c r="K368" s="64">
        <v>2.6533333333333338</v>
      </c>
      <c r="L368" s="97"/>
      <c r="M368" s="8" t="s">
        <v>1548</v>
      </c>
      <c r="N368" s="83">
        <v>42736</v>
      </c>
      <c r="O368" s="9"/>
      <c r="P368" s="97">
        <v>5</v>
      </c>
      <c r="Q368" s="23" t="s">
        <v>27</v>
      </c>
      <c r="R368"/>
      <c r="S368"/>
      <c r="T368"/>
      <c r="V368"/>
      <c r="W368"/>
    </row>
    <row r="369" spans="4:23" hidden="1" x14ac:dyDescent="0.25">
      <c r="D369" s="22" t="s">
        <v>546</v>
      </c>
      <c r="E369" s="8" t="s">
        <v>1794</v>
      </c>
      <c r="F369" s="8" t="s">
        <v>2276</v>
      </c>
      <c r="G369" s="8" t="s">
        <v>1531</v>
      </c>
      <c r="H369" s="8" t="s">
        <v>814</v>
      </c>
      <c r="I369" s="8" t="s">
        <v>842</v>
      </c>
      <c r="J369" s="19">
        <v>2</v>
      </c>
      <c r="K369" s="64">
        <v>3.3833333333333333</v>
      </c>
      <c r="L369" s="97"/>
      <c r="M369" s="8" t="s">
        <v>4967</v>
      </c>
      <c r="N369" s="83">
        <v>44197</v>
      </c>
      <c r="O369" s="9"/>
      <c r="P369" s="97">
        <v>5</v>
      </c>
      <c r="Q369" s="23" t="s">
        <v>29</v>
      </c>
      <c r="R369"/>
      <c r="S369"/>
      <c r="T369"/>
      <c r="V369"/>
      <c r="W369"/>
    </row>
    <row r="370" spans="4:23" hidden="1" x14ac:dyDescent="0.25">
      <c r="D370" s="22" t="s">
        <v>438</v>
      </c>
      <c r="E370" s="8" t="s">
        <v>848</v>
      </c>
      <c r="F370" s="8" t="s">
        <v>2271</v>
      </c>
      <c r="G370" s="8" t="s">
        <v>19</v>
      </c>
      <c r="H370" s="8" t="s">
        <v>825</v>
      </c>
      <c r="I370" s="8" t="s">
        <v>815</v>
      </c>
      <c r="J370" s="19">
        <v>2</v>
      </c>
      <c r="K370" s="64">
        <v>3.5966666666666662</v>
      </c>
      <c r="L370" s="97"/>
      <c r="M370" s="8" t="s">
        <v>1595</v>
      </c>
      <c r="N370" s="83">
        <v>43466</v>
      </c>
      <c r="O370" s="9">
        <v>44515</v>
      </c>
      <c r="P370" s="97" t="s">
        <v>702</v>
      </c>
      <c r="Q370" s="23" t="s">
        <v>6</v>
      </c>
      <c r="R370"/>
      <c r="S370"/>
      <c r="T370"/>
      <c r="V370"/>
      <c r="W370"/>
    </row>
    <row r="371" spans="4:23" hidden="1" x14ac:dyDescent="0.25">
      <c r="D371" s="22" t="s">
        <v>436</v>
      </c>
      <c r="E371" s="8" t="s">
        <v>1028</v>
      </c>
      <c r="F371" s="8" t="s">
        <v>2280</v>
      </c>
      <c r="G371" s="8" t="s">
        <v>41</v>
      </c>
      <c r="H371" s="8" t="s">
        <v>818</v>
      </c>
      <c r="I371" s="8" t="s">
        <v>815</v>
      </c>
      <c r="J371" s="19">
        <v>2</v>
      </c>
      <c r="K371" s="64">
        <v>2.7333333333333338</v>
      </c>
      <c r="L371" s="97"/>
      <c r="M371" s="8" t="s">
        <v>5091</v>
      </c>
      <c r="N371" s="83">
        <v>43101</v>
      </c>
      <c r="O371" s="9">
        <v>43539</v>
      </c>
      <c r="P371" s="97">
        <v>5</v>
      </c>
      <c r="Q371" s="23" t="s">
        <v>27</v>
      </c>
      <c r="R371"/>
      <c r="S371"/>
      <c r="T371"/>
      <c r="V371"/>
      <c r="W371"/>
    </row>
    <row r="372" spans="4:23" hidden="1" x14ac:dyDescent="0.25">
      <c r="D372" s="22" t="s">
        <v>568</v>
      </c>
      <c r="E372" s="8" t="s">
        <v>2257</v>
      </c>
      <c r="F372" s="8" t="s">
        <v>2280</v>
      </c>
      <c r="G372" s="8" t="s">
        <v>1443</v>
      </c>
      <c r="H372" s="8"/>
      <c r="I372" s="8"/>
      <c r="J372" s="19">
        <v>2</v>
      </c>
      <c r="K372" s="64"/>
      <c r="L372" s="97"/>
      <c r="M372" s="8" t="s">
        <v>4956</v>
      </c>
      <c r="N372" s="83">
        <v>43101</v>
      </c>
      <c r="O372" s="9"/>
      <c r="P372" s="97" t="s">
        <v>702</v>
      </c>
      <c r="Q372" s="23"/>
      <c r="R372"/>
      <c r="S372"/>
      <c r="T372"/>
      <c r="V372"/>
      <c r="W372"/>
    </row>
    <row r="373" spans="4:23" hidden="1" x14ac:dyDescent="0.25">
      <c r="D373" s="22" t="s">
        <v>558</v>
      </c>
      <c r="E373" s="8" t="s">
        <v>1972</v>
      </c>
      <c r="F373" s="8" t="s">
        <v>2276</v>
      </c>
      <c r="G373" s="8" t="s">
        <v>1531</v>
      </c>
      <c r="H373" s="8" t="s">
        <v>814</v>
      </c>
      <c r="I373" s="8" t="s">
        <v>842</v>
      </c>
      <c r="J373" s="19">
        <v>2</v>
      </c>
      <c r="K373" s="64">
        <v>2.9166666666666665</v>
      </c>
      <c r="L373" s="97"/>
      <c r="M373" s="8"/>
      <c r="N373" s="83">
        <v>43466</v>
      </c>
      <c r="O373" s="9">
        <v>44508</v>
      </c>
      <c r="P373" s="97" t="s">
        <v>702</v>
      </c>
      <c r="Q373" s="23" t="s">
        <v>4</v>
      </c>
      <c r="R373"/>
      <c r="S373"/>
      <c r="T373"/>
      <c r="V373"/>
      <c r="W373"/>
    </row>
    <row r="374" spans="4:23" hidden="1" x14ac:dyDescent="0.25">
      <c r="D374" s="22" t="s">
        <v>510</v>
      </c>
      <c r="E374" s="8" t="s">
        <v>1975</v>
      </c>
      <c r="F374" s="8" t="s">
        <v>2276</v>
      </c>
      <c r="G374" s="8" t="s">
        <v>1531</v>
      </c>
      <c r="H374" s="8" t="s">
        <v>814</v>
      </c>
      <c r="I374" s="8" t="s">
        <v>842</v>
      </c>
      <c r="J374" s="19">
        <v>2</v>
      </c>
      <c r="K374" s="64">
        <v>3.5833333333333335</v>
      </c>
      <c r="L374" s="97"/>
      <c r="M374" s="8" t="s">
        <v>2120</v>
      </c>
      <c r="N374" s="83">
        <v>42736</v>
      </c>
      <c r="O374" s="9">
        <v>44508</v>
      </c>
      <c r="P374" s="97" t="s">
        <v>702</v>
      </c>
      <c r="Q374" s="23" t="s">
        <v>4</v>
      </c>
      <c r="R374"/>
      <c r="S374"/>
      <c r="T374"/>
      <c r="V374"/>
      <c r="W374"/>
    </row>
    <row r="375" spans="4:23" hidden="1" x14ac:dyDescent="0.25">
      <c r="D375" s="22" t="s">
        <v>1242</v>
      </c>
      <c r="E375" s="8" t="s">
        <v>949</v>
      </c>
      <c r="F375" s="8" t="s">
        <v>2269</v>
      </c>
      <c r="G375" s="8" t="s">
        <v>67</v>
      </c>
      <c r="H375" s="8" t="s">
        <v>814</v>
      </c>
      <c r="I375" s="8" t="s">
        <v>815</v>
      </c>
      <c r="J375" s="19">
        <v>2</v>
      </c>
      <c r="K375" s="64">
        <v>3.48</v>
      </c>
      <c r="L375" s="97"/>
      <c r="M375" s="8" t="s">
        <v>909</v>
      </c>
      <c r="N375" s="83">
        <v>43101</v>
      </c>
      <c r="O375" s="9">
        <v>44166</v>
      </c>
      <c r="P375" s="97" t="s">
        <v>702</v>
      </c>
      <c r="Q375" s="23" t="s">
        <v>4</v>
      </c>
      <c r="R375"/>
      <c r="S375"/>
      <c r="T375"/>
      <c r="V375"/>
      <c r="W375"/>
    </row>
    <row r="376" spans="4:23" hidden="1" x14ac:dyDescent="0.25">
      <c r="D376" s="22" t="s">
        <v>547</v>
      </c>
      <c r="E376" s="8" t="s">
        <v>1950</v>
      </c>
      <c r="F376" s="8" t="s">
        <v>2269</v>
      </c>
      <c r="G376" s="8" t="s">
        <v>67</v>
      </c>
      <c r="H376" s="8" t="s">
        <v>814</v>
      </c>
      <c r="I376" s="8" t="s">
        <v>815</v>
      </c>
      <c r="J376" s="19">
        <v>2</v>
      </c>
      <c r="K376" s="64">
        <v>3.1839999999999997</v>
      </c>
      <c r="L376" s="97"/>
      <c r="M376" s="8" t="s">
        <v>5102</v>
      </c>
      <c r="N376" s="83">
        <v>43101</v>
      </c>
      <c r="O376" s="9">
        <v>44301</v>
      </c>
      <c r="P376" s="97">
        <v>5</v>
      </c>
      <c r="Q376" s="23" t="s">
        <v>29</v>
      </c>
      <c r="R376"/>
      <c r="S376"/>
      <c r="T376"/>
      <c r="V376"/>
      <c r="W376"/>
    </row>
    <row r="377" spans="4:23" hidden="1" x14ac:dyDescent="0.25">
      <c r="D377" s="22" t="s">
        <v>678</v>
      </c>
      <c r="E377" s="8" t="s">
        <v>1960</v>
      </c>
      <c r="F377" s="8" t="s">
        <v>2269</v>
      </c>
      <c r="G377" s="8" t="s">
        <v>46</v>
      </c>
      <c r="H377" s="8" t="s">
        <v>814</v>
      </c>
      <c r="I377" s="8" t="s">
        <v>815</v>
      </c>
      <c r="J377" s="19">
        <v>2</v>
      </c>
      <c r="K377" s="64">
        <v>3.1139999999999999</v>
      </c>
      <c r="L377" s="97"/>
      <c r="M377" s="8" t="s">
        <v>1960</v>
      </c>
      <c r="N377" s="83">
        <v>44197</v>
      </c>
      <c r="O377" s="9">
        <v>43724</v>
      </c>
      <c r="P377" s="97">
        <v>5</v>
      </c>
      <c r="Q377" s="23" t="s">
        <v>29</v>
      </c>
      <c r="R377"/>
      <c r="S377"/>
      <c r="T377"/>
      <c r="V377"/>
      <c r="W377"/>
    </row>
    <row r="378" spans="4:23" hidden="1" x14ac:dyDescent="0.25">
      <c r="D378" s="22" t="s">
        <v>507</v>
      </c>
      <c r="E378" s="8" t="s">
        <v>1959</v>
      </c>
      <c r="F378" s="8" t="s">
        <v>2269</v>
      </c>
      <c r="G378" s="8" t="s">
        <v>46</v>
      </c>
      <c r="H378" s="8" t="s">
        <v>814</v>
      </c>
      <c r="I378" s="8" t="s">
        <v>815</v>
      </c>
      <c r="J378" s="19">
        <v>2</v>
      </c>
      <c r="K378" s="64">
        <v>3.3866666666666667</v>
      </c>
      <c r="L378" s="97"/>
      <c r="M378" s="8" t="s">
        <v>1959</v>
      </c>
      <c r="N378" s="83">
        <v>43466</v>
      </c>
      <c r="O378" s="9">
        <v>43253</v>
      </c>
      <c r="P378" s="97" t="s">
        <v>702</v>
      </c>
      <c r="Q378" s="23" t="s">
        <v>4</v>
      </c>
      <c r="R378"/>
      <c r="S378"/>
      <c r="T378"/>
      <c r="V378"/>
      <c r="W378"/>
    </row>
    <row r="379" spans="4:23" hidden="1" x14ac:dyDescent="0.25">
      <c r="D379" s="22" t="s">
        <v>509</v>
      </c>
      <c r="E379" s="8" t="s">
        <v>909</v>
      </c>
      <c r="F379" s="8" t="s">
        <v>2269</v>
      </c>
      <c r="G379" s="8" t="s">
        <v>46</v>
      </c>
      <c r="H379" s="8" t="s">
        <v>825</v>
      </c>
      <c r="I379" s="8" t="s">
        <v>815</v>
      </c>
      <c r="J379" s="19">
        <v>2</v>
      </c>
      <c r="K379" s="64">
        <v>2.793333333333333</v>
      </c>
      <c r="L379" s="97"/>
      <c r="M379" s="8" t="s">
        <v>5105</v>
      </c>
      <c r="N379" s="83">
        <v>42736</v>
      </c>
      <c r="O379" s="9">
        <v>44166</v>
      </c>
      <c r="P379" s="97" t="s">
        <v>702</v>
      </c>
      <c r="Q379" s="23" t="s">
        <v>4</v>
      </c>
      <c r="R379"/>
      <c r="S379"/>
      <c r="T379"/>
      <c r="V379"/>
      <c r="W379"/>
    </row>
    <row r="380" spans="4:23" hidden="1" x14ac:dyDescent="0.25">
      <c r="D380" s="22" t="s">
        <v>1025</v>
      </c>
      <c r="E380" s="8" t="s">
        <v>963</v>
      </c>
      <c r="F380" s="8" t="s">
        <v>2269</v>
      </c>
      <c r="G380" s="8" t="s">
        <v>67</v>
      </c>
      <c r="H380" s="8" t="s">
        <v>818</v>
      </c>
      <c r="I380" s="8" t="s">
        <v>815</v>
      </c>
      <c r="J380" s="19">
        <v>2</v>
      </c>
      <c r="K380" s="64">
        <v>3.313333333333333</v>
      </c>
      <c r="L380" s="97"/>
      <c r="M380" s="8" t="s">
        <v>2076</v>
      </c>
      <c r="N380" s="83">
        <v>43101</v>
      </c>
      <c r="O380" s="9">
        <v>43801</v>
      </c>
      <c r="P380" s="97" t="s">
        <v>702</v>
      </c>
      <c r="Q380" s="23" t="s">
        <v>4</v>
      </c>
      <c r="R380"/>
      <c r="S380"/>
      <c r="T380"/>
      <c r="V380"/>
      <c r="W380"/>
    </row>
    <row r="381" spans="4:23" hidden="1" x14ac:dyDescent="0.25">
      <c r="D381" s="22" t="s">
        <v>555</v>
      </c>
      <c r="E381" s="8" t="s">
        <v>1957</v>
      </c>
      <c r="F381" s="8" t="s">
        <v>2269</v>
      </c>
      <c r="G381" s="8" t="s">
        <v>46</v>
      </c>
      <c r="H381" s="8" t="s">
        <v>825</v>
      </c>
      <c r="I381" s="8" t="s">
        <v>815</v>
      </c>
      <c r="J381" s="19">
        <v>2</v>
      </c>
      <c r="K381" s="64">
        <v>3.1880000000000002</v>
      </c>
      <c r="L381" s="97"/>
      <c r="M381" s="8" t="s">
        <v>5106</v>
      </c>
      <c r="N381" s="83">
        <v>43466</v>
      </c>
      <c r="O381" s="9">
        <v>42857</v>
      </c>
      <c r="P381" s="97">
        <v>5</v>
      </c>
      <c r="Q381" s="23" t="s">
        <v>29</v>
      </c>
      <c r="R381"/>
      <c r="S381"/>
      <c r="T381"/>
      <c r="V381"/>
      <c r="W381"/>
    </row>
    <row r="382" spans="4:23" hidden="1" x14ac:dyDescent="0.25">
      <c r="D382" s="22" t="s">
        <v>505</v>
      </c>
      <c r="E382" s="8" t="s">
        <v>917</v>
      </c>
      <c r="F382" s="8" t="s">
        <v>2269</v>
      </c>
      <c r="G382" s="8" t="s">
        <v>46</v>
      </c>
      <c r="H382" s="8" t="s">
        <v>818</v>
      </c>
      <c r="I382" s="8" t="s">
        <v>914</v>
      </c>
      <c r="J382" s="19">
        <v>2</v>
      </c>
      <c r="K382" s="64">
        <v>3.4933333333333336</v>
      </c>
      <c r="L382" s="97"/>
      <c r="M382" s="8" t="s">
        <v>903</v>
      </c>
      <c r="N382" s="83">
        <v>43101</v>
      </c>
      <c r="O382" s="9">
        <v>44508</v>
      </c>
      <c r="P382" s="97" t="s">
        <v>702</v>
      </c>
      <c r="Q382" s="23" t="s">
        <v>4</v>
      </c>
      <c r="R382"/>
      <c r="S382"/>
      <c r="T382"/>
      <c r="V382"/>
      <c r="W382"/>
    </row>
    <row r="383" spans="4:23" hidden="1" x14ac:dyDescent="0.25">
      <c r="D383" s="22" t="s">
        <v>1260</v>
      </c>
      <c r="E383" s="8" t="s">
        <v>1537</v>
      </c>
      <c r="F383" s="8" t="s">
        <v>2278</v>
      </c>
      <c r="G383" s="8" t="s">
        <v>1531</v>
      </c>
      <c r="H383" s="8" t="s">
        <v>814</v>
      </c>
      <c r="I383" s="8" t="s">
        <v>839</v>
      </c>
      <c r="J383" s="19">
        <v>2</v>
      </c>
      <c r="K383" s="64">
        <v>2.9333333333333336</v>
      </c>
      <c r="L383" s="97"/>
      <c r="M383" s="8" t="s">
        <v>1541</v>
      </c>
      <c r="N383" s="83">
        <v>40118</v>
      </c>
      <c r="O383" s="9">
        <v>42809</v>
      </c>
      <c r="P383" s="97">
        <v>5</v>
      </c>
      <c r="Q383" s="23" t="s">
        <v>27</v>
      </c>
      <c r="R383"/>
      <c r="S383"/>
      <c r="T383"/>
      <c r="V383"/>
      <c r="W383"/>
    </row>
    <row r="384" spans="4:23" hidden="1" x14ac:dyDescent="0.25">
      <c r="D384" s="22" t="s">
        <v>484</v>
      </c>
      <c r="E384" s="8" t="s">
        <v>1537</v>
      </c>
      <c r="F384" s="8" t="s">
        <v>2278</v>
      </c>
      <c r="G384" s="8" t="s">
        <v>1531</v>
      </c>
      <c r="H384" s="8" t="s">
        <v>814</v>
      </c>
      <c r="I384" s="8" t="s">
        <v>839</v>
      </c>
      <c r="J384" s="19">
        <v>2</v>
      </c>
      <c r="K384" s="64">
        <v>3.2600000000000002</v>
      </c>
      <c r="L384" s="97"/>
      <c r="M384" s="8" t="s">
        <v>1537</v>
      </c>
      <c r="N384" s="83">
        <v>43101</v>
      </c>
      <c r="O384" s="9">
        <v>43085</v>
      </c>
      <c r="P384" s="97">
        <v>5</v>
      </c>
      <c r="Q384" s="23" t="s">
        <v>27</v>
      </c>
      <c r="R384"/>
      <c r="S384"/>
      <c r="T384"/>
      <c r="V384"/>
      <c r="W384"/>
    </row>
    <row r="385" spans="4:23" hidden="1" x14ac:dyDescent="0.25">
      <c r="D385" s="22" t="s">
        <v>560</v>
      </c>
      <c r="E385" s="8" t="s">
        <v>1537</v>
      </c>
      <c r="F385" s="8" t="s">
        <v>2278</v>
      </c>
      <c r="G385" s="8" t="s">
        <v>1531</v>
      </c>
      <c r="H385" s="8" t="s">
        <v>814</v>
      </c>
      <c r="I385" s="8" t="s">
        <v>839</v>
      </c>
      <c r="J385" s="19">
        <v>2</v>
      </c>
      <c r="K385" s="64">
        <v>2.8133333333333339</v>
      </c>
      <c r="L385" s="97"/>
      <c r="M385" s="8" t="s">
        <v>1541</v>
      </c>
      <c r="N385" s="83">
        <v>43466</v>
      </c>
      <c r="O385" s="9">
        <v>44270</v>
      </c>
      <c r="P385" s="97">
        <v>5</v>
      </c>
      <c r="Q385" s="23" t="s">
        <v>27</v>
      </c>
      <c r="R385"/>
      <c r="S385"/>
      <c r="T385"/>
      <c r="V385"/>
      <c r="W385"/>
    </row>
    <row r="386" spans="4:23" hidden="1" x14ac:dyDescent="0.25">
      <c r="D386" s="22" t="s">
        <v>561</v>
      </c>
      <c r="E386" s="8" t="s">
        <v>1537</v>
      </c>
      <c r="F386" s="8" t="s">
        <v>2278</v>
      </c>
      <c r="G386" s="8" t="s">
        <v>1531</v>
      </c>
      <c r="H386" s="8" t="s">
        <v>814</v>
      </c>
      <c r="I386" s="8" t="s">
        <v>839</v>
      </c>
      <c r="J386" s="19">
        <v>2</v>
      </c>
      <c r="K386" s="64">
        <v>3.4833333333333329</v>
      </c>
      <c r="L386" s="97"/>
      <c r="M386" s="8" t="s">
        <v>1581</v>
      </c>
      <c r="N386" s="83">
        <v>43101</v>
      </c>
      <c r="O386" s="9">
        <v>44508</v>
      </c>
      <c r="P386" s="97">
        <v>5</v>
      </c>
      <c r="Q386" s="23" t="s">
        <v>27</v>
      </c>
      <c r="R386"/>
      <c r="S386"/>
      <c r="T386"/>
      <c r="V386"/>
      <c r="W386"/>
    </row>
    <row r="387" spans="4:23" hidden="1" x14ac:dyDescent="0.25">
      <c r="D387" s="22" t="s">
        <v>268</v>
      </c>
      <c r="E387" s="8" t="s">
        <v>2234</v>
      </c>
      <c r="F387" s="8" t="s">
        <v>2276</v>
      </c>
      <c r="G387" s="8" t="s">
        <v>1531</v>
      </c>
      <c r="H387" s="8" t="s">
        <v>814</v>
      </c>
      <c r="I387" s="8" t="s">
        <v>842</v>
      </c>
      <c r="J387" s="19">
        <v>2</v>
      </c>
      <c r="K387" s="64">
        <v>3.0933333333333333</v>
      </c>
      <c r="L387" s="97"/>
      <c r="M387" s="8" t="s">
        <v>1541</v>
      </c>
      <c r="N387" s="83">
        <v>42736</v>
      </c>
      <c r="O387" s="9">
        <v>43313</v>
      </c>
      <c r="P387" s="97">
        <v>5</v>
      </c>
      <c r="Q387" s="23" t="s">
        <v>27</v>
      </c>
      <c r="R387"/>
      <c r="S387"/>
      <c r="T387"/>
      <c r="V387"/>
      <c r="W387"/>
    </row>
    <row r="388" spans="4:23" hidden="1" x14ac:dyDescent="0.25">
      <c r="D388" s="22" t="s">
        <v>477</v>
      </c>
      <c r="E388" s="8" t="s">
        <v>1541</v>
      </c>
      <c r="F388" s="8" t="s">
        <v>2276</v>
      </c>
      <c r="G388" s="8" t="s">
        <v>1531</v>
      </c>
      <c r="H388" s="8" t="s">
        <v>814</v>
      </c>
      <c r="I388" s="8" t="s">
        <v>842</v>
      </c>
      <c r="J388" s="19">
        <v>2</v>
      </c>
      <c r="K388" s="64">
        <v>3</v>
      </c>
      <c r="L388" s="97"/>
      <c r="M388" s="8" t="s">
        <v>1530</v>
      </c>
      <c r="N388" s="83">
        <v>43101</v>
      </c>
      <c r="O388" s="9">
        <v>43313</v>
      </c>
      <c r="P388" s="97">
        <v>5</v>
      </c>
      <c r="Q388" s="23" t="s">
        <v>27</v>
      </c>
      <c r="R388"/>
      <c r="S388"/>
      <c r="T388"/>
      <c r="V388"/>
      <c r="W388"/>
    </row>
    <row r="389" spans="4:23" hidden="1" x14ac:dyDescent="0.25">
      <c r="D389" s="22" t="s">
        <v>312</v>
      </c>
      <c r="E389" s="8" t="s">
        <v>1541</v>
      </c>
      <c r="F389" s="8" t="s">
        <v>2276</v>
      </c>
      <c r="G389" s="8" t="s">
        <v>1531</v>
      </c>
      <c r="H389" s="8" t="s">
        <v>814</v>
      </c>
      <c r="I389" s="8" t="s">
        <v>842</v>
      </c>
      <c r="J389" s="19">
        <v>2</v>
      </c>
      <c r="K389" s="64">
        <v>3.0033333333333334</v>
      </c>
      <c r="L389" s="97"/>
      <c r="M389" s="8" t="s">
        <v>980</v>
      </c>
      <c r="N389" s="83">
        <v>40909</v>
      </c>
      <c r="O389" s="9">
        <v>44515</v>
      </c>
      <c r="P389" s="97">
        <v>5</v>
      </c>
      <c r="Q389" s="23" t="s">
        <v>27</v>
      </c>
      <c r="R389"/>
      <c r="S389"/>
      <c r="T389"/>
      <c r="V389"/>
      <c r="W389"/>
    </row>
    <row r="390" spans="4:23" hidden="1" x14ac:dyDescent="0.25">
      <c r="D390" s="22" t="s">
        <v>611</v>
      </c>
      <c r="E390" s="8" t="s">
        <v>2235</v>
      </c>
      <c r="F390" s="8" t="s">
        <v>2279</v>
      </c>
      <c r="G390" s="8" t="s">
        <v>1531</v>
      </c>
      <c r="H390" s="8" t="s">
        <v>825</v>
      </c>
      <c r="I390" s="8" t="s">
        <v>839</v>
      </c>
      <c r="J390" s="19">
        <v>2</v>
      </c>
      <c r="K390" s="64">
        <v>2.9933333333333336</v>
      </c>
      <c r="L390" s="97"/>
      <c r="M390" s="8" t="s">
        <v>2235</v>
      </c>
      <c r="N390" s="83">
        <v>43101</v>
      </c>
      <c r="O390" s="9">
        <v>42826</v>
      </c>
      <c r="P390" s="97">
        <v>5</v>
      </c>
      <c r="Q390" s="23" t="s">
        <v>27</v>
      </c>
      <c r="R390"/>
      <c r="S390"/>
      <c r="T390"/>
      <c r="V390"/>
      <c r="W390"/>
    </row>
    <row r="391" spans="4:23" hidden="1" x14ac:dyDescent="0.25">
      <c r="D391" s="22" t="s">
        <v>591</v>
      </c>
      <c r="E391" s="8" t="s">
        <v>1995</v>
      </c>
      <c r="F391" s="8" t="s">
        <v>2280</v>
      </c>
      <c r="G391" s="8" t="s">
        <v>41</v>
      </c>
      <c r="H391" s="8" t="s">
        <v>818</v>
      </c>
      <c r="I391" s="8" t="s">
        <v>815</v>
      </c>
      <c r="J391" s="19">
        <v>2</v>
      </c>
      <c r="K391" s="64">
        <v>2.8000000000000003</v>
      </c>
      <c r="L391" s="97"/>
      <c r="M391" s="8" t="s">
        <v>2024</v>
      </c>
      <c r="N391" s="83">
        <v>44197</v>
      </c>
      <c r="O391" s="9">
        <v>43892</v>
      </c>
      <c r="P391" s="97">
        <v>5</v>
      </c>
      <c r="Q391" s="23" t="s">
        <v>29</v>
      </c>
      <c r="R391"/>
      <c r="S391"/>
      <c r="T391"/>
      <c r="V391"/>
      <c r="W391"/>
    </row>
    <row r="392" spans="4:23" hidden="1" x14ac:dyDescent="0.25">
      <c r="D392" s="22" t="s">
        <v>563</v>
      </c>
      <c r="E392" s="8" t="s">
        <v>1997</v>
      </c>
      <c r="F392" s="8" t="s">
        <v>2280</v>
      </c>
      <c r="G392" s="8" t="s">
        <v>41</v>
      </c>
      <c r="H392" s="8" t="s">
        <v>818</v>
      </c>
      <c r="I392" s="8" t="s">
        <v>815</v>
      </c>
      <c r="J392" s="19">
        <v>2</v>
      </c>
      <c r="K392" s="64">
        <v>3.3533333333333335</v>
      </c>
      <c r="L392" s="97"/>
      <c r="M392" s="8" t="s">
        <v>1997</v>
      </c>
      <c r="N392" s="83">
        <v>43101</v>
      </c>
      <c r="O392" s="9">
        <v>42795</v>
      </c>
      <c r="P392" s="97" t="s">
        <v>702</v>
      </c>
      <c r="Q392" s="23" t="s">
        <v>4</v>
      </c>
      <c r="R392"/>
      <c r="S392"/>
      <c r="T392"/>
      <c r="V392"/>
      <c r="W392"/>
    </row>
    <row r="393" spans="4:23" hidden="1" x14ac:dyDescent="0.25">
      <c r="D393" s="22" t="s">
        <v>566</v>
      </c>
      <c r="E393" s="8" t="s">
        <v>1548</v>
      </c>
      <c r="F393" s="8" t="s">
        <v>2280</v>
      </c>
      <c r="G393" s="8" t="s">
        <v>41</v>
      </c>
      <c r="H393" s="8" t="s">
        <v>818</v>
      </c>
      <c r="I393" s="8" t="s">
        <v>815</v>
      </c>
      <c r="J393" s="19">
        <v>2</v>
      </c>
      <c r="K393" s="64">
        <v>2.58</v>
      </c>
      <c r="L393" s="97"/>
      <c r="M393" s="8" t="s">
        <v>2236</v>
      </c>
      <c r="N393" s="83"/>
      <c r="O393" s="9">
        <v>43864</v>
      </c>
      <c r="P393" s="97">
        <v>5</v>
      </c>
      <c r="Q393" s="23" t="s">
        <v>27</v>
      </c>
      <c r="R393"/>
      <c r="S393"/>
      <c r="T393"/>
      <c r="V393"/>
      <c r="W393"/>
    </row>
    <row r="394" spans="4:23" hidden="1" x14ac:dyDescent="0.25">
      <c r="D394" s="22" t="s">
        <v>1269</v>
      </c>
      <c r="E394" s="8" t="s">
        <v>1550</v>
      </c>
      <c r="F394" s="8" t="s">
        <v>2280</v>
      </c>
      <c r="G394" s="8" t="s">
        <v>41</v>
      </c>
      <c r="H394" s="8" t="s">
        <v>818</v>
      </c>
      <c r="I394" s="8" t="s">
        <v>815</v>
      </c>
      <c r="J394" s="19">
        <v>2</v>
      </c>
      <c r="K394" s="64">
        <v>3.1193939393939396</v>
      </c>
      <c r="L394" s="97"/>
      <c r="M394" s="8" t="s">
        <v>4971</v>
      </c>
      <c r="N394" s="83">
        <v>40544</v>
      </c>
      <c r="O394" s="9">
        <v>44109</v>
      </c>
      <c r="P394" s="97">
        <v>5</v>
      </c>
      <c r="Q394" s="23" t="s">
        <v>27</v>
      </c>
      <c r="R394"/>
      <c r="S394"/>
      <c r="T394"/>
      <c r="V394"/>
      <c r="W394"/>
    </row>
    <row r="395" spans="4:23" hidden="1" x14ac:dyDescent="0.25">
      <c r="D395" s="22" t="s">
        <v>203</v>
      </c>
      <c r="E395" s="8" t="s">
        <v>1550</v>
      </c>
      <c r="F395" s="8" t="s">
        <v>2280</v>
      </c>
      <c r="G395" s="8" t="s">
        <v>41</v>
      </c>
      <c r="H395" s="8" t="s">
        <v>818</v>
      </c>
      <c r="I395" s="8" t="s">
        <v>815</v>
      </c>
      <c r="J395" s="19">
        <v>2</v>
      </c>
      <c r="K395" s="64">
        <v>3.2100000000000004</v>
      </c>
      <c r="L395" s="97"/>
      <c r="M395" s="8" t="s">
        <v>1572</v>
      </c>
      <c r="N395" s="83">
        <v>42370</v>
      </c>
      <c r="O395" s="9">
        <v>42980</v>
      </c>
      <c r="P395" s="97">
        <v>5</v>
      </c>
      <c r="Q395" s="23" t="s">
        <v>27</v>
      </c>
      <c r="R395"/>
      <c r="S395"/>
      <c r="T395"/>
      <c r="V395"/>
      <c r="W395"/>
    </row>
    <row r="396" spans="4:23" hidden="1" x14ac:dyDescent="0.25">
      <c r="D396" s="22" t="s">
        <v>440</v>
      </c>
      <c r="E396" s="8" t="s">
        <v>1550</v>
      </c>
      <c r="F396" s="8" t="s">
        <v>2280</v>
      </c>
      <c r="G396" s="8" t="s">
        <v>41</v>
      </c>
      <c r="H396" s="8" t="s">
        <v>818</v>
      </c>
      <c r="I396" s="8" t="s">
        <v>815</v>
      </c>
      <c r="J396" s="19">
        <v>2</v>
      </c>
      <c r="K396" s="64">
        <v>3.1533333333333329</v>
      </c>
      <c r="L396" s="97"/>
      <c r="M396" s="8" t="s">
        <v>2242</v>
      </c>
      <c r="N396" s="83">
        <v>43101</v>
      </c>
      <c r="O396" s="9">
        <v>43864</v>
      </c>
      <c r="P396" s="97">
        <v>5</v>
      </c>
      <c r="Q396" s="23" t="s">
        <v>27</v>
      </c>
      <c r="R396"/>
      <c r="S396"/>
      <c r="T396"/>
      <c r="V396"/>
      <c r="W396"/>
    </row>
    <row r="397" spans="4:23" hidden="1" x14ac:dyDescent="0.25">
      <c r="D397" s="22" t="s">
        <v>363</v>
      </c>
      <c r="E397" s="8" t="s">
        <v>1550</v>
      </c>
      <c r="F397" s="8" t="s">
        <v>2280</v>
      </c>
      <c r="G397" s="8" t="s">
        <v>41</v>
      </c>
      <c r="H397" s="8" t="s">
        <v>818</v>
      </c>
      <c r="I397" s="8" t="s">
        <v>815</v>
      </c>
      <c r="J397" s="19">
        <v>2</v>
      </c>
      <c r="K397" s="64">
        <v>2.5748484848484847</v>
      </c>
      <c r="L397" s="97"/>
      <c r="M397" s="8" t="s">
        <v>2236</v>
      </c>
      <c r="N397" s="83">
        <v>40544</v>
      </c>
      <c r="O397" s="9">
        <v>44119</v>
      </c>
      <c r="P397" s="97">
        <v>5</v>
      </c>
      <c r="Q397" s="23" t="s">
        <v>27</v>
      </c>
      <c r="R397"/>
      <c r="S397"/>
      <c r="T397"/>
      <c r="V397"/>
      <c r="W397"/>
    </row>
    <row r="398" spans="4:23" hidden="1" x14ac:dyDescent="0.25">
      <c r="D398" s="22" t="s">
        <v>192</v>
      </c>
      <c r="E398" s="8" t="s">
        <v>1550</v>
      </c>
      <c r="F398" s="8" t="s">
        <v>2280</v>
      </c>
      <c r="G398" s="8" t="s">
        <v>41</v>
      </c>
      <c r="H398" s="8" t="s">
        <v>818</v>
      </c>
      <c r="I398" s="8" t="s">
        <v>815</v>
      </c>
      <c r="J398" s="19">
        <v>2</v>
      </c>
      <c r="K398" s="64">
        <v>2.7566666666666664</v>
      </c>
      <c r="L398" s="97"/>
      <c r="M398" s="8" t="s">
        <v>1572</v>
      </c>
      <c r="N398" s="83">
        <v>42370</v>
      </c>
      <c r="O398" s="9">
        <v>43055</v>
      </c>
      <c r="P398" s="97">
        <v>5</v>
      </c>
      <c r="Q398" s="23" t="s">
        <v>27</v>
      </c>
      <c r="R398"/>
      <c r="S398"/>
      <c r="T398"/>
      <c r="V398"/>
      <c r="W398"/>
    </row>
    <row r="399" spans="4:23" hidden="1" x14ac:dyDescent="0.25">
      <c r="D399" s="22" t="s">
        <v>230</v>
      </c>
      <c r="E399" s="8" t="s">
        <v>1552</v>
      </c>
      <c r="F399" s="8" t="s">
        <v>2280</v>
      </c>
      <c r="G399" s="8" t="s">
        <v>41</v>
      </c>
      <c r="H399" s="8" t="s">
        <v>814</v>
      </c>
      <c r="I399" s="8" t="s">
        <v>815</v>
      </c>
      <c r="J399" s="19">
        <v>2</v>
      </c>
      <c r="K399" s="64">
        <v>3.0400000000000005</v>
      </c>
      <c r="L399" s="97"/>
      <c r="M399" s="8" t="s">
        <v>887</v>
      </c>
      <c r="N399" s="83">
        <v>41640</v>
      </c>
      <c r="O399" s="9">
        <v>43405</v>
      </c>
      <c r="P399" s="97">
        <v>5</v>
      </c>
      <c r="Q399" s="23" t="s">
        <v>27</v>
      </c>
      <c r="R399"/>
      <c r="S399"/>
      <c r="T399"/>
      <c r="V399"/>
      <c r="W399"/>
    </row>
    <row r="400" spans="4:23" hidden="1" x14ac:dyDescent="0.25">
      <c r="D400" s="22" t="s">
        <v>514</v>
      </c>
      <c r="E400" s="8" t="s">
        <v>2236</v>
      </c>
      <c r="F400" s="8" t="s">
        <v>2280</v>
      </c>
      <c r="G400" s="8" t="s">
        <v>41</v>
      </c>
      <c r="H400" s="8" t="s">
        <v>814</v>
      </c>
      <c r="I400" s="8" t="s">
        <v>815</v>
      </c>
      <c r="J400" s="19">
        <v>2</v>
      </c>
      <c r="K400" s="64">
        <v>2.9666666666666668</v>
      </c>
      <c r="L400" s="97"/>
      <c r="M400" s="8" t="s">
        <v>1552</v>
      </c>
      <c r="N400" s="83">
        <v>43466</v>
      </c>
      <c r="O400" s="9">
        <v>43692</v>
      </c>
      <c r="P400" s="97">
        <v>5</v>
      </c>
      <c r="Q400" s="23" t="s">
        <v>27</v>
      </c>
      <c r="R400"/>
      <c r="S400"/>
      <c r="T400"/>
      <c r="V400"/>
      <c r="W400"/>
    </row>
    <row r="401" spans="4:23" hidden="1" x14ac:dyDescent="0.25">
      <c r="D401" s="22" t="s">
        <v>215</v>
      </c>
      <c r="E401" s="8" t="s">
        <v>2236</v>
      </c>
      <c r="F401" s="8" t="s">
        <v>2280</v>
      </c>
      <c r="G401" s="8" t="s">
        <v>41</v>
      </c>
      <c r="H401" s="8" t="s">
        <v>814</v>
      </c>
      <c r="I401" s="8" t="s">
        <v>815</v>
      </c>
      <c r="J401" s="19">
        <v>2</v>
      </c>
      <c r="K401" s="64">
        <v>2.9833333333333338</v>
      </c>
      <c r="L401" s="97"/>
      <c r="M401" s="8" t="s">
        <v>1545</v>
      </c>
      <c r="N401" s="83">
        <v>39722</v>
      </c>
      <c r="O401" s="9">
        <v>43922</v>
      </c>
      <c r="P401" s="97">
        <v>5</v>
      </c>
      <c r="Q401" s="23" t="s">
        <v>27</v>
      </c>
      <c r="R401"/>
      <c r="S401"/>
      <c r="T401"/>
      <c r="V401"/>
      <c r="W401"/>
    </row>
    <row r="402" spans="4:23" hidden="1" x14ac:dyDescent="0.25">
      <c r="D402" s="22" t="s">
        <v>398</v>
      </c>
      <c r="E402" s="8" t="s">
        <v>2236</v>
      </c>
      <c r="F402" s="8" t="s">
        <v>2280</v>
      </c>
      <c r="G402" s="8" t="s">
        <v>41</v>
      </c>
      <c r="H402" s="8" t="s">
        <v>814</v>
      </c>
      <c r="I402" s="8" t="s">
        <v>815</v>
      </c>
      <c r="J402" s="19">
        <v>2</v>
      </c>
      <c r="K402" s="64">
        <v>2.8018181818181822</v>
      </c>
      <c r="L402" s="97"/>
      <c r="M402" s="8" t="s">
        <v>5110</v>
      </c>
      <c r="N402" s="83">
        <v>42370</v>
      </c>
      <c r="O402" s="9">
        <v>44137</v>
      </c>
      <c r="P402" s="97">
        <v>5</v>
      </c>
      <c r="Q402" s="23" t="s">
        <v>27</v>
      </c>
      <c r="R402"/>
      <c r="S402"/>
      <c r="T402"/>
      <c r="V402"/>
      <c r="W402"/>
    </row>
    <row r="403" spans="4:23" hidden="1" x14ac:dyDescent="0.25">
      <c r="D403" s="22" t="s">
        <v>500</v>
      </c>
      <c r="E403" s="8" t="s">
        <v>978</v>
      </c>
      <c r="F403" s="8" t="s">
        <v>2272</v>
      </c>
      <c r="G403" s="8" t="s">
        <v>52</v>
      </c>
      <c r="H403" s="8" t="s">
        <v>818</v>
      </c>
      <c r="I403" s="8" t="s">
        <v>815</v>
      </c>
      <c r="J403" s="19">
        <v>2</v>
      </c>
      <c r="K403" s="64">
        <v>2.9333333333333336</v>
      </c>
      <c r="L403" s="97"/>
      <c r="M403" s="8" t="s">
        <v>2238</v>
      </c>
      <c r="N403" s="83">
        <v>42736</v>
      </c>
      <c r="O403" s="9">
        <v>43678</v>
      </c>
      <c r="P403" s="97">
        <v>5</v>
      </c>
      <c r="Q403" s="23" t="s">
        <v>27</v>
      </c>
      <c r="R403"/>
      <c r="S403"/>
      <c r="T403"/>
      <c r="V403"/>
      <c r="W403"/>
    </row>
    <row r="404" spans="4:23" hidden="1" x14ac:dyDescent="0.25">
      <c r="D404" s="22" t="s">
        <v>1276</v>
      </c>
      <c r="E404" s="8" t="s">
        <v>2237</v>
      </c>
      <c r="F404" s="8" t="s">
        <v>2272</v>
      </c>
      <c r="G404" s="8" t="s">
        <v>52</v>
      </c>
      <c r="H404" s="8" t="s">
        <v>818</v>
      </c>
      <c r="I404" s="8" t="s">
        <v>815</v>
      </c>
      <c r="J404" s="19">
        <v>2</v>
      </c>
      <c r="K404" s="64">
        <v>3.381333333333334</v>
      </c>
      <c r="L404" s="97"/>
      <c r="M404" s="8" t="s">
        <v>978</v>
      </c>
      <c r="N404" s="83">
        <v>42736</v>
      </c>
      <c r="O404" s="9">
        <v>44228</v>
      </c>
      <c r="P404" s="97">
        <v>5</v>
      </c>
      <c r="Q404" s="23" t="s">
        <v>27</v>
      </c>
      <c r="R404"/>
      <c r="S404"/>
      <c r="T404"/>
      <c r="V404"/>
      <c r="W404"/>
    </row>
    <row r="405" spans="4:23" hidden="1" x14ac:dyDescent="0.25">
      <c r="D405" s="22" t="s">
        <v>310</v>
      </c>
      <c r="E405" s="8" t="s">
        <v>2238</v>
      </c>
      <c r="F405" s="8" t="s">
        <v>2272</v>
      </c>
      <c r="G405" s="8" t="s">
        <v>52</v>
      </c>
      <c r="H405" s="8" t="s">
        <v>818</v>
      </c>
      <c r="I405" s="8" t="s">
        <v>815</v>
      </c>
      <c r="J405" s="19">
        <v>2</v>
      </c>
      <c r="K405" s="64">
        <v>3.1511111111111112</v>
      </c>
      <c r="L405" s="97"/>
      <c r="M405" s="8" t="s">
        <v>2244</v>
      </c>
      <c r="N405" s="83">
        <v>42736</v>
      </c>
      <c r="O405" s="9">
        <v>42492</v>
      </c>
      <c r="P405" s="97">
        <v>5</v>
      </c>
      <c r="Q405" s="23" t="s">
        <v>27</v>
      </c>
      <c r="R405"/>
      <c r="S405"/>
      <c r="T405"/>
      <c r="V405"/>
      <c r="W405"/>
    </row>
    <row r="406" spans="4:23" hidden="1" x14ac:dyDescent="0.25">
      <c r="D406" s="22" t="s">
        <v>1017</v>
      </c>
      <c r="E406" s="8" t="s">
        <v>2266</v>
      </c>
      <c r="F406" s="8" t="s">
        <v>2272</v>
      </c>
      <c r="G406" s="8" t="s">
        <v>52</v>
      </c>
      <c r="H406" s="8" t="s">
        <v>825</v>
      </c>
      <c r="I406" s="8" t="s">
        <v>815</v>
      </c>
      <c r="J406" s="19">
        <v>2</v>
      </c>
      <c r="K406" s="64">
        <v>3.3000000000000003</v>
      </c>
      <c r="L406" s="97"/>
      <c r="M406" s="8" t="s">
        <v>1577</v>
      </c>
      <c r="N406" s="83">
        <v>43101</v>
      </c>
      <c r="O406" s="9">
        <v>43556</v>
      </c>
      <c r="P406" s="97">
        <v>5</v>
      </c>
      <c r="Q406" s="23" t="s">
        <v>27</v>
      </c>
      <c r="R406"/>
      <c r="S406"/>
      <c r="T406"/>
      <c r="V406"/>
      <c r="W406"/>
    </row>
    <row r="407" spans="4:23" hidden="1" x14ac:dyDescent="0.25">
      <c r="D407" s="22" t="s">
        <v>306</v>
      </c>
      <c r="E407" s="8" t="s">
        <v>2022</v>
      </c>
      <c r="F407" s="8" t="s">
        <v>2272</v>
      </c>
      <c r="G407" s="8" t="s">
        <v>52</v>
      </c>
      <c r="H407" s="8" t="s">
        <v>825</v>
      </c>
      <c r="I407" s="8" t="s">
        <v>815</v>
      </c>
      <c r="J407" s="19">
        <v>2</v>
      </c>
      <c r="K407" s="64">
        <v>2.6966666666666668</v>
      </c>
      <c r="L407" s="97"/>
      <c r="M407" s="8" t="s">
        <v>871</v>
      </c>
      <c r="N407" s="83">
        <v>39326</v>
      </c>
      <c r="O407" s="9">
        <v>44088</v>
      </c>
      <c r="P407" s="97" t="s">
        <v>702</v>
      </c>
      <c r="Q407" s="23" t="s">
        <v>4</v>
      </c>
      <c r="R407"/>
      <c r="S407"/>
      <c r="T407"/>
      <c r="V407"/>
      <c r="W407"/>
    </row>
    <row r="408" spans="4:23" hidden="1" x14ac:dyDescent="0.25">
      <c r="D408" s="22" t="s">
        <v>511</v>
      </c>
      <c r="E408" s="8" t="s">
        <v>1978</v>
      </c>
      <c r="F408" s="8" t="s">
        <v>2280</v>
      </c>
      <c r="G408" s="8" t="s">
        <v>1431</v>
      </c>
      <c r="H408" s="8"/>
      <c r="I408" s="8"/>
      <c r="J408" s="19">
        <v>2</v>
      </c>
      <c r="K408" s="64"/>
      <c r="L408" s="97"/>
      <c r="M408" s="8" t="s">
        <v>2001</v>
      </c>
      <c r="N408" s="83">
        <v>43101</v>
      </c>
      <c r="O408" s="9">
        <v>44113</v>
      </c>
      <c r="P408" s="97" t="s">
        <v>702</v>
      </c>
      <c r="Q408" s="23"/>
      <c r="R408"/>
      <c r="S408"/>
      <c r="T408"/>
      <c r="V408"/>
      <c r="W408"/>
    </row>
    <row r="409" spans="4:23" hidden="1" x14ac:dyDescent="0.25">
      <c r="D409" s="22" t="s">
        <v>521</v>
      </c>
      <c r="E409" s="8" t="s">
        <v>2037</v>
      </c>
      <c r="F409" s="8" t="s">
        <v>2272</v>
      </c>
      <c r="G409" s="8" t="s">
        <v>1431</v>
      </c>
      <c r="H409" s="8"/>
      <c r="I409" s="8"/>
      <c r="J409" s="19">
        <v>2</v>
      </c>
      <c r="K409" s="64"/>
      <c r="L409" s="97"/>
      <c r="M409" s="8" t="s">
        <v>4995</v>
      </c>
      <c r="N409" s="83">
        <v>44197</v>
      </c>
      <c r="O409" s="9">
        <v>41852</v>
      </c>
      <c r="P409" s="97" t="s">
        <v>702</v>
      </c>
      <c r="Q409" s="23"/>
      <c r="R409"/>
      <c r="S409"/>
      <c r="T409"/>
      <c r="V409"/>
      <c r="W409"/>
    </row>
    <row r="410" spans="4:23" hidden="1" x14ac:dyDescent="0.25">
      <c r="D410" s="22" t="s">
        <v>394</v>
      </c>
      <c r="E410" s="8" t="s">
        <v>859</v>
      </c>
      <c r="F410" s="8" t="s">
        <v>2272</v>
      </c>
      <c r="G410" s="8" t="s">
        <v>25</v>
      </c>
      <c r="H410" s="8" t="s">
        <v>825</v>
      </c>
      <c r="I410" s="8" t="s">
        <v>815</v>
      </c>
      <c r="J410" s="19">
        <v>2</v>
      </c>
      <c r="K410" s="64">
        <v>2.9499999999999997</v>
      </c>
      <c r="L410" s="97"/>
      <c r="M410" s="8" t="s">
        <v>4980</v>
      </c>
      <c r="N410" s="83">
        <v>40909</v>
      </c>
      <c r="O410" s="9">
        <v>44113</v>
      </c>
      <c r="P410" s="97" t="s">
        <v>702</v>
      </c>
      <c r="Q410" s="23" t="s">
        <v>4</v>
      </c>
      <c r="R410"/>
      <c r="S410"/>
      <c r="T410"/>
      <c r="V410"/>
      <c r="W410"/>
    </row>
    <row r="411" spans="4:23" hidden="1" x14ac:dyDescent="0.25">
      <c r="D411" s="22" t="s">
        <v>316</v>
      </c>
      <c r="E411" s="8" t="s">
        <v>863</v>
      </c>
      <c r="F411" s="8" t="s">
        <v>2272</v>
      </c>
      <c r="G411" s="8" t="s">
        <v>25</v>
      </c>
      <c r="H411" s="8" t="s">
        <v>814</v>
      </c>
      <c r="I411" s="8" t="s">
        <v>815</v>
      </c>
      <c r="J411" s="19">
        <v>2</v>
      </c>
      <c r="K411" s="64">
        <v>3.2099999999999995</v>
      </c>
      <c r="L411" s="97"/>
      <c r="M411" s="8" t="s">
        <v>5115</v>
      </c>
      <c r="N411" s="83">
        <v>40118</v>
      </c>
      <c r="O411" s="9">
        <v>43587</v>
      </c>
      <c r="P411" s="97" t="s">
        <v>702</v>
      </c>
      <c r="Q411" s="23" t="s">
        <v>4</v>
      </c>
      <c r="R411"/>
      <c r="S411"/>
      <c r="T411"/>
      <c r="V411"/>
      <c r="W411"/>
    </row>
    <row r="412" spans="4:23" hidden="1" x14ac:dyDescent="0.25">
      <c r="D412" s="22" t="s">
        <v>545</v>
      </c>
      <c r="E412" s="8" t="s">
        <v>2026</v>
      </c>
      <c r="F412" s="8" t="s">
        <v>2272</v>
      </c>
      <c r="G412" s="8" t="s">
        <v>25</v>
      </c>
      <c r="H412" s="8" t="s">
        <v>814</v>
      </c>
      <c r="I412" s="8" t="s">
        <v>815</v>
      </c>
      <c r="J412" s="19">
        <v>2</v>
      </c>
      <c r="K412" s="64">
        <v>3.3766666666666669</v>
      </c>
      <c r="L412" s="97"/>
      <c r="M412" s="8" t="s">
        <v>5116</v>
      </c>
      <c r="N412" s="83">
        <v>44197</v>
      </c>
      <c r="O412" s="9">
        <v>43374</v>
      </c>
      <c r="P412" s="97">
        <v>5</v>
      </c>
      <c r="Q412" s="23" t="s">
        <v>29</v>
      </c>
      <c r="R412"/>
      <c r="S412"/>
      <c r="T412"/>
      <c r="V412"/>
      <c r="W412"/>
    </row>
    <row r="413" spans="4:23" hidden="1" x14ac:dyDescent="0.25">
      <c r="D413" s="22" t="s">
        <v>1290</v>
      </c>
      <c r="E413" s="8" t="s">
        <v>2242</v>
      </c>
      <c r="F413" s="8" t="s">
        <v>2272</v>
      </c>
      <c r="G413" s="8" t="s">
        <v>25</v>
      </c>
      <c r="H413" s="8" t="s">
        <v>814</v>
      </c>
      <c r="I413" s="8" t="s">
        <v>815</v>
      </c>
      <c r="J413" s="19">
        <v>2</v>
      </c>
      <c r="K413" s="64">
        <v>3.2155555555555555</v>
      </c>
      <c r="L413" s="97"/>
      <c r="M413" s="8" t="s">
        <v>2237</v>
      </c>
      <c r="N413" s="83">
        <v>39326</v>
      </c>
      <c r="O413" s="9">
        <v>42128</v>
      </c>
      <c r="P413" s="97">
        <v>5</v>
      </c>
      <c r="Q413" s="23" t="s">
        <v>27</v>
      </c>
      <c r="R413"/>
      <c r="S413"/>
      <c r="T413"/>
      <c r="V413"/>
      <c r="W413"/>
    </row>
    <row r="414" spans="4:23" hidden="1" x14ac:dyDescent="0.25">
      <c r="D414" s="22" t="s">
        <v>224</v>
      </c>
      <c r="E414" s="8" t="s">
        <v>2027</v>
      </c>
      <c r="F414" s="8" t="s">
        <v>2272</v>
      </c>
      <c r="G414" s="8" t="s">
        <v>61</v>
      </c>
      <c r="H414" s="8" t="s">
        <v>814</v>
      </c>
      <c r="I414" s="8" t="s">
        <v>815</v>
      </c>
      <c r="J414" s="19">
        <v>2</v>
      </c>
      <c r="K414" s="64">
        <v>2.7466666666666666</v>
      </c>
      <c r="L414" s="97"/>
      <c r="M414" s="8"/>
      <c r="N414" s="83"/>
      <c r="O414" s="9">
        <v>43556</v>
      </c>
      <c r="P414" s="97">
        <v>5</v>
      </c>
      <c r="Q414" s="23" t="s">
        <v>27</v>
      </c>
      <c r="R414"/>
      <c r="S414"/>
      <c r="T414"/>
      <c r="V414"/>
      <c r="W414"/>
    </row>
    <row r="415" spans="4:23" hidden="1" x14ac:dyDescent="0.25">
      <c r="D415" s="22" t="s">
        <v>1294</v>
      </c>
      <c r="E415" s="8" t="s">
        <v>2030</v>
      </c>
      <c r="F415" s="8" t="s">
        <v>2272</v>
      </c>
      <c r="G415" s="8" t="s">
        <v>25</v>
      </c>
      <c r="H415" s="8" t="s">
        <v>825</v>
      </c>
      <c r="I415" s="8" t="s">
        <v>815</v>
      </c>
      <c r="J415" s="19">
        <v>2</v>
      </c>
      <c r="K415" s="64">
        <v>2.9166666666666665</v>
      </c>
      <c r="L415" s="97"/>
      <c r="M415" s="8" t="s">
        <v>4978</v>
      </c>
      <c r="N415" s="83">
        <v>44197</v>
      </c>
      <c r="O415" s="9">
        <v>43892</v>
      </c>
      <c r="P415" s="97">
        <v>5</v>
      </c>
      <c r="Q415" s="23" t="s">
        <v>29</v>
      </c>
      <c r="R415"/>
      <c r="S415"/>
      <c r="T415"/>
      <c r="V415"/>
      <c r="W415"/>
    </row>
    <row r="416" spans="4:23" hidden="1" x14ac:dyDescent="0.25">
      <c r="D416" s="22" t="s">
        <v>506</v>
      </c>
      <c r="E416" s="8" t="s">
        <v>2035</v>
      </c>
      <c r="F416" s="8" t="s">
        <v>2272</v>
      </c>
      <c r="G416" s="8" t="s">
        <v>34</v>
      </c>
      <c r="H416" s="8" t="s">
        <v>825</v>
      </c>
      <c r="I416" s="8" t="s">
        <v>842</v>
      </c>
      <c r="J416" s="19">
        <v>2</v>
      </c>
      <c r="K416" s="64">
        <v>3.28</v>
      </c>
      <c r="L416" s="97"/>
      <c r="M416" s="8" t="s">
        <v>5119</v>
      </c>
      <c r="N416" s="83">
        <v>42736</v>
      </c>
      <c r="O416" s="9">
        <v>42795</v>
      </c>
      <c r="P416" s="97" t="s">
        <v>702</v>
      </c>
      <c r="Q416" s="23" t="s">
        <v>4</v>
      </c>
      <c r="R416"/>
      <c r="S416"/>
      <c r="T416"/>
      <c r="V416"/>
      <c r="W416"/>
    </row>
    <row r="417" spans="4:23" hidden="1" x14ac:dyDescent="0.25">
      <c r="D417" s="22" t="s">
        <v>553</v>
      </c>
      <c r="E417" s="8" t="s">
        <v>1797</v>
      </c>
      <c r="F417" s="8" t="s">
        <v>2272</v>
      </c>
      <c r="G417" s="8" t="s">
        <v>1431</v>
      </c>
      <c r="H417" s="8"/>
      <c r="I417" s="8"/>
      <c r="J417" s="19">
        <v>2</v>
      </c>
      <c r="K417" s="64"/>
      <c r="L417" s="97"/>
      <c r="M417" s="8" t="s">
        <v>4957</v>
      </c>
      <c r="N417" s="83">
        <v>43101</v>
      </c>
      <c r="O417" s="9"/>
      <c r="P417" s="97" t="s">
        <v>702</v>
      </c>
      <c r="Q417" s="23"/>
      <c r="R417"/>
      <c r="S417"/>
      <c r="T417"/>
      <c r="V417"/>
      <c r="W417"/>
    </row>
    <row r="418" spans="4:23" hidden="1" x14ac:dyDescent="0.25">
      <c r="D418" s="22" t="s">
        <v>1241</v>
      </c>
      <c r="E418" s="8" t="s">
        <v>1947</v>
      </c>
      <c r="F418" s="8" t="s">
        <v>2269</v>
      </c>
      <c r="G418" s="8" t="s">
        <v>1431</v>
      </c>
      <c r="H418" s="8"/>
      <c r="I418" s="8"/>
      <c r="J418" s="19">
        <v>2</v>
      </c>
      <c r="K418" s="64"/>
      <c r="L418" s="97"/>
      <c r="M418" s="8" t="s">
        <v>5175</v>
      </c>
      <c r="N418" s="83">
        <v>43101</v>
      </c>
      <c r="O418" s="9">
        <v>41883</v>
      </c>
      <c r="P418" s="97" t="s">
        <v>702</v>
      </c>
      <c r="Q418" s="23"/>
      <c r="R418"/>
      <c r="S418"/>
      <c r="T418"/>
      <c r="V418"/>
      <c r="W418"/>
    </row>
    <row r="419" spans="4:23" hidden="1" x14ac:dyDescent="0.25">
      <c r="D419" s="22" t="s">
        <v>176</v>
      </c>
      <c r="E419" s="8" t="s">
        <v>964</v>
      </c>
      <c r="F419" s="8" t="s">
        <v>2272</v>
      </c>
      <c r="G419" s="8" t="s">
        <v>73</v>
      </c>
      <c r="H419" s="8" t="s">
        <v>825</v>
      </c>
      <c r="I419" s="8" t="s">
        <v>815</v>
      </c>
      <c r="J419" s="19">
        <v>2</v>
      </c>
      <c r="K419" s="64">
        <v>3.1366666666666667</v>
      </c>
      <c r="L419" s="97"/>
      <c r="M419" s="8" t="s">
        <v>2049</v>
      </c>
      <c r="N419" s="83">
        <v>42005</v>
      </c>
      <c r="O419" s="9">
        <v>44242</v>
      </c>
      <c r="P419" s="97">
        <v>5</v>
      </c>
      <c r="Q419" s="23" t="s">
        <v>29</v>
      </c>
      <c r="R419"/>
      <c r="S419"/>
      <c r="T419"/>
      <c r="V419"/>
      <c r="W419"/>
    </row>
    <row r="420" spans="4:23" hidden="1" x14ac:dyDescent="0.25">
      <c r="D420" s="22" t="s">
        <v>212</v>
      </c>
      <c r="E420" s="8" t="s">
        <v>1991</v>
      </c>
      <c r="F420" s="8" t="s">
        <v>2280</v>
      </c>
      <c r="G420" s="8" t="s">
        <v>41</v>
      </c>
      <c r="H420" s="8" t="s">
        <v>818</v>
      </c>
      <c r="I420" s="8" t="s">
        <v>815</v>
      </c>
      <c r="J420" s="19">
        <v>2</v>
      </c>
      <c r="K420" s="64">
        <v>2.9215151515151518</v>
      </c>
      <c r="L420" s="97"/>
      <c r="M420" s="8" t="s">
        <v>5109</v>
      </c>
      <c r="N420" s="83">
        <v>39722</v>
      </c>
      <c r="O420" s="9">
        <v>44088</v>
      </c>
      <c r="P420" s="97" t="s">
        <v>702</v>
      </c>
      <c r="Q420" s="23" t="s">
        <v>4</v>
      </c>
      <c r="R420"/>
      <c r="S420"/>
      <c r="T420"/>
      <c r="V420"/>
      <c r="W420"/>
    </row>
    <row r="421" spans="4:23" hidden="1" x14ac:dyDescent="0.25">
      <c r="D421" s="22" t="s">
        <v>590</v>
      </c>
      <c r="E421" s="8" t="s">
        <v>2048</v>
      </c>
      <c r="F421" s="8" t="s">
        <v>2272</v>
      </c>
      <c r="G421" s="8" t="s">
        <v>58</v>
      </c>
      <c r="H421" s="8" t="s">
        <v>818</v>
      </c>
      <c r="I421" s="8" t="s">
        <v>815</v>
      </c>
      <c r="J421" s="19">
        <v>2</v>
      </c>
      <c r="K421" s="64">
        <v>3.3466666666666671</v>
      </c>
      <c r="L421" s="97"/>
      <c r="M421" s="8" t="s">
        <v>936</v>
      </c>
      <c r="N421" s="83">
        <v>43466</v>
      </c>
      <c r="O421" s="9">
        <v>44375</v>
      </c>
      <c r="P421" s="97" t="s">
        <v>702</v>
      </c>
      <c r="Q421" s="23" t="s">
        <v>4</v>
      </c>
      <c r="R421"/>
      <c r="S421"/>
      <c r="T421"/>
      <c r="V421"/>
      <c r="W421"/>
    </row>
    <row r="422" spans="4:23" hidden="1" x14ac:dyDescent="0.25">
      <c r="D422" s="22" t="s">
        <v>495</v>
      </c>
      <c r="E422" s="8" t="s">
        <v>934</v>
      </c>
      <c r="F422" s="8" t="s">
        <v>2272</v>
      </c>
      <c r="G422" s="8" t="s">
        <v>58</v>
      </c>
      <c r="H422" s="8" t="s">
        <v>818</v>
      </c>
      <c r="I422" s="8" t="s">
        <v>815</v>
      </c>
      <c r="J422" s="19">
        <v>2</v>
      </c>
      <c r="K422" s="64">
        <v>3.0133333333333332</v>
      </c>
      <c r="L422" s="97"/>
      <c r="M422" s="8" t="s">
        <v>5122</v>
      </c>
      <c r="N422" s="83">
        <v>43101</v>
      </c>
      <c r="O422" s="9">
        <v>43192</v>
      </c>
      <c r="P422" s="97" t="s">
        <v>702</v>
      </c>
      <c r="Q422" s="23" t="s">
        <v>4</v>
      </c>
      <c r="R422"/>
      <c r="S422"/>
      <c r="T422"/>
      <c r="V422"/>
      <c r="W422"/>
    </row>
    <row r="423" spans="4:23" hidden="1" x14ac:dyDescent="0.25">
      <c r="D423" s="22" t="s">
        <v>223</v>
      </c>
      <c r="E423" s="8" t="s">
        <v>2054</v>
      </c>
      <c r="F423" s="8" t="s">
        <v>2272</v>
      </c>
      <c r="G423" s="8" t="s">
        <v>61</v>
      </c>
      <c r="H423" s="8" t="s">
        <v>818</v>
      </c>
      <c r="I423" s="8" t="s">
        <v>815</v>
      </c>
      <c r="J423" s="19">
        <v>2</v>
      </c>
      <c r="K423" s="64">
        <v>3.3766666666666665</v>
      </c>
      <c r="L423" s="97"/>
      <c r="M423" s="8" t="s">
        <v>4972</v>
      </c>
      <c r="N423" s="83">
        <v>38384</v>
      </c>
      <c r="O423" s="9">
        <v>44333</v>
      </c>
      <c r="P423" s="97">
        <v>5</v>
      </c>
      <c r="Q423" s="23" t="s">
        <v>27</v>
      </c>
      <c r="R423"/>
      <c r="S423"/>
      <c r="T423"/>
      <c r="V423"/>
      <c r="W423"/>
    </row>
    <row r="424" spans="4:23" hidden="1" x14ac:dyDescent="0.25">
      <c r="D424" s="22" t="s">
        <v>1307</v>
      </c>
      <c r="E424" s="8" t="s">
        <v>2055</v>
      </c>
      <c r="F424" s="8" t="s">
        <v>2272</v>
      </c>
      <c r="G424" s="8" t="s">
        <v>61</v>
      </c>
      <c r="H424" s="8" t="s">
        <v>818</v>
      </c>
      <c r="I424" s="8" t="s">
        <v>815</v>
      </c>
      <c r="J424" s="19">
        <v>2</v>
      </c>
      <c r="K424" s="64">
        <v>2.6300000000000003</v>
      </c>
      <c r="L424" s="97"/>
      <c r="M424" s="8" t="s">
        <v>5124</v>
      </c>
      <c r="N424" s="83">
        <v>39326</v>
      </c>
      <c r="O424" s="9">
        <v>44480</v>
      </c>
      <c r="P424" s="97">
        <v>5</v>
      </c>
      <c r="Q424" s="23" t="s">
        <v>27</v>
      </c>
      <c r="R424"/>
      <c r="S424"/>
      <c r="T424"/>
      <c r="V424"/>
      <c r="W424"/>
    </row>
    <row r="425" spans="4:23" hidden="1" x14ac:dyDescent="0.25">
      <c r="D425" s="23" t="s">
        <v>335</v>
      </c>
      <c r="E425" s="8" t="s">
        <v>2262</v>
      </c>
      <c r="F425" s="22" t="s">
        <v>2272</v>
      </c>
      <c r="G425" s="8" t="s">
        <v>61</v>
      </c>
      <c r="H425" s="8" t="s">
        <v>814</v>
      </c>
      <c r="I425" s="8" t="s">
        <v>815</v>
      </c>
      <c r="J425" s="19">
        <v>2</v>
      </c>
      <c r="K425" s="64">
        <v>3.14</v>
      </c>
      <c r="L425" s="97"/>
      <c r="M425" s="8" t="s">
        <v>4984</v>
      </c>
      <c r="N425" s="83">
        <v>41275</v>
      </c>
      <c r="O425" s="9">
        <v>42795</v>
      </c>
      <c r="P425" s="97" t="s">
        <v>702</v>
      </c>
      <c r="Q425" s="23" t="s">
        <v>4</v>
      </c>
      <c r="R425"/>
      <c r="S425"/>
      <c r="T425"/>
      <c r="V425"/>
      <c r="W425"/>
    </row>
    <row r="426" spans="4:23" hidden="1" x14ac:dyDescent="0.25">
      <c r="D426" s="22" t="s">
        <v>378</v>
      </c>
      <c r="E426" s="8" t="s">
        <v>2064</v>
      </c>
      <c r="F426" s="8" t="s">
        <v>2272</v>
      </c>
      <c r="G426" s="8" t="s">
        <v>61</v>
      </c>
      <c r="H426" s="8" t="s">
        <v>818</v>
      </c>
      <c r="I426" s="8" t="s">
        <v>815</v>
      </c>
      <c r="J426" s="19">
        <v>2</v>
      </c>
      <c r="K426" s="64">
        <v>2.8166666666666664</v>
      </c>
      <c r="L426" s="97"/>
      <c r="M426" s="8" t="s">
        <v>934</v>
      </c>
      <c r="N426" s="83">
        <v>39326</v>
      </c>
      <c r="O426" s="9">
        <v>43587</v>
      </c>
      <c r="P426" s="97" t="s">
        <v>702</v>
      </c>
      <c r="Q426" s="23" t="s">
        <v>4</v>
      </c>
      <c r="R426"/>
      <c r="S426"/>
      <c r="T426"/>
      <c r="V426"/>
      <c r="W426"/>
    </row>
    <row r="427" spans="4:23" hidden="1" x14ac:dyDescent="0.25">
      <c r="D427" s="22" t="s">
        <v>332</v>
      </c>
      <c r="E427" s="8" t="s">
        <v>1585</v>
      </c>
      <c r="F427" s="8" t="s">
        <v>2272</v>
      </c>
      <c r="G427" s="8" t="s">
        <v>61</v>
      </c>
      <c r="H427" s="8" t="s">
        <v>818</v>
      </c>
      <c r="I427" s="8" t="s">
        <v>815</v>
      </c>
      <c r="J427" s="19">
        <v>2</v>
      </c>
      <c r="K427" s="64">
        <v>2.8033333333333332</v>
      </c>
      <c r="L427" s="97"/>
      <c r="M427" s="8" t="s">
        <v>1545</v>
      </c>
      <c r="N427" s="83">
        <v>42736</v>
      </c>
      <c r="O427" s="9">
        <v>43724</v>
      </c>
      <c r="P427" s="97">
        <v>5</v>
      </c>
      <c r="Q427" s="23" t="s">
        <v>27</v>
      </c>
      <c r="R427"/>
      <c r="S427"/>
      <c r="T427"/>
      <c r="V427"/>
      <c r="W427"/>
    </row>
    <row r="428" spans="4:23" hidden="1" x14ac:dyDescent="0.25">
      <c r="D428" s="22" t="s">
        <v>184</v>
      </c>
      <c r="E428" s="8" t="s">
        <v>1585</v>
      </c>
      <c r="F428" s="8" t="s">
        <v>2272</v>
      </c>
      <c r="G428" s="8" t="s">
        <v>61</v>
      </c>
      <c r="H428" s="8" t="s">
        <v>818</v>
      </c>
      <c r="I428" s="8" t="s">
        <v>815</v>
      </c>
      <c r="J428" s="19">
        <v>2</v>
      </c>
      <c r="K428" s="64">
        <v>3.0833333333333335</v>
      </c>
      <c r="L428" s="97"/>
      <c r="M428" s="8" t="s">
        <v>978</v>
      </c>
      <c r="N428" s="83">
        <v>41640</v>
      </c>
      <c r="O428" s="9">
        <v>44088</v>
      </c>
      <c r="P428" s="97">
        <v>5</v>
      </c>
      <c r="Q428" s="23" t="s">
        <v>27</v>
      </c>
      <c r="R428"/>
      <c r="S428"/>
      <c r="T428"/>
      <c r="V428"/>
      <c r="W428"/>
    </row>
    <row r="429" spans="4:23" hidden="1" x14ac:dyDescent="0.25">
      <c r="D429" s="22" t="s">
        <v>1310</v>
      </c>
      <c r="E429" s="8" t="s">
        <v>939</v>
      </c>
      <c r="F429" s="8" t="s">
        <v>2272</v>
      </c>
      <c r="G429" s="8" t="s">
        <v>61</v>
      </c>
      <c r="H429" s="8" t="s">
        <v>825</v>
      </c>
      <c r="I429" s="8" t="s">
        <v>815</v>
      </c>
      <c r="J429" s="19">
        <v>2</v>
      </c>
      <c r="K429" s="64">
        <v>2.7633333333333332</v>
      </c>
      <c r="L429" s="97"/>
      <c r="M429" s="8" t="s">
        <v>939</v>
      </c>
      <c r="N429" s="83">
        <v>42736</v>
      </c>
      <c r="O429" s="9">
        <v>42795</v>
      </c>
      <c r="P429" s="97" t="s">
        <v>702</v>
      </c>
      <c r="Q429" s="23" t="s">
        <v>4</v>
      </c>
      <c r="R429"/>
      <c r="S429"/>
      <c r="T429"/>
      <c r="V429"/>
      <c r="W429"/>
    </row>
    <row r="430" spans="4:23" hidden="1" x14ac:dyDescent="0.25">
      <c r="D430" s="23" t="s">
        <v>220</v>
      </c>
      <c r="E430" s="8" t="s">
        <v>2255</v>
      </c>
      <c r="F430" s="22" t="s">
        <v>2272</v>
      </c>
      <c r="G430" s="8" t="s">
        <v>61</v>
      </c>
      <c r="H430" s="8" t="s">
        <v>825</v>
      </c>
      <c r="I430" s="8" t="s">
        <v>815</v>
      </c>
      <c r="J430" s="19">
        <v>2</v>
      </c>
      <c r="K430" s="64">
        <v>2.5866666666666669</v>
      </c>
      <c r="L430" s="97"/>
      <c r="M430" s="8" t="s">
        <v>1585</v>
      </c>
      <c r="N430" s="83">
        <v>41091</v>
      </c>
      <c r="O430" s="9">
        <v>43724</v>
      </c>
      <c r="P430" s="97">
        <v>5</v>
      </c>
      <c r="Q430" s="23" t="s">
        <v>27</v>
      </c>
      <c r="R430"/>
      <c r="S430"/>
      <c r="T430"/>
      <c r="V430"/>
      <c r="W430"/>
    </row>
    <row r="431" spans="4:23" hidden="1" x14ac:dyDescent="0.25">
      <c r="D431" s="22" t="s">
        <v>1312</v>
      </c>
      <c r="E431" s="8" t="s">
        <v>2071</v>
      </c>
      <c r="F431" s="8" t="s">
        <v>2272</v>
      </c>
      <c r="G431" s="8" t="s">
        <v>61</v>
      </c>
      <c r="H431" s="8" t="s">
        <v>818</v>
      </c>
      <c r="I431" s="8" t="s">
        <v>815</v>
      </c>
      <c r="J431" s="19">
        <v>2</v>
      </c>
      <c r="K431" s="64">
        <v>2.8800000000000003</v>
      </c>
      <c r="L431" s="97"/>
      <c r="M431" s="8" t="s">
        <v>1591</v>
      </c>
      <c r="N431" s="83">
        <v>42736</v>
      </c>
      <c r="O431" s="9">
        <v>43864</v>
      </c>
      <c r="P431" s="97">
        <v>5</v>
      </c>
      <c r="Q431" s="23" t="s">
        <v>27</v>
      </c>
      <c r="R431"/>
      <c r="S431"/>
      <c r="T431"/>
      <c r="V431"/>
      <c r="W431"/>
    </row>
    <row r="432" spans="4:23" hidden="1" x14ac:dyDescent="0.25">
      <c r="D432" s="22" t="s">
        <v>313</v>
      </c>
      <c r="E432" s="8" t="s">
        <v>2074</v>
      </c>
      <c r="F432" s="8" t="s">
        <v>2269</v>
      </c>
      <c r="G432" s="8" t="s">
        <v>2</v>
      </c>
      <c r="H432" s="8" t="s">
        <v>818</v>
      </c>
      <c r="I432" s="8" t="s">
        <v>815</v>
      </c>
      <c r="J432" s="19">
        <v>2</v>
      </c>
      <c r="K432" s="64">
        <v>2.9299999999999997</v>
      </c>
      <c r="L432" s="97"/>
      <c r="M432" s="8" t="s">
        <v>2074</v>
      </c>
      <c r="N432" s="83">
        <v>43101</v>
      </c>
      <c r="O432" s="9">
        <v>41792</v>
      </c>
      <c r="P432" s="97" t="s">
        <v>702</v>
      </c>
      <c r="Q432" s="23" t="s">
        <v>4</v>
      </c>
      <c r="R432"/>
      <c r="S432"/>
      <c r="T432"/>
      <c r="V432"/>
      <c r="W432"/>
    </row>
    <row r="433" spans="4:23" hidden="1" x14ac:dyDescent="0.25">
      <c r="D433" s="22" t="s">
        <v>437</v>
      </c>
      <c r="E433" s="8" t="s">
        <v>1595</v>
      </c>
      <c r="F433" s="8" t="s">
        <v>2269</v>
      </c>
      <c r="G433" s="8" t="s">
        <v>2</v>
      </c>
      <c r="H433" s="8" t="s">
        <v>814</v>
      </c>
      <c r="I433" s="8" t="s">
        <v>815</v>
      </c>
      <c r="J433" s="19">
        <v>2</v>
      </c>
      <c r="K433" s="64">
        <v>2.7733333333333334</v>
      </c>
      <c r="L433" s="97"/>
      <c r="M433" s="8" t="s">
        <v>5125</v>
      </c>
      <c r="N433" s="83">
        <v>43101</v>
      </c>
      <c r="O433" s="9">
        <v>44000</v>
      </c>
      <c r="P433" s="97">
        <v>5</v>
      </c>
      <c r="Q433" s="23" t="s">
        <v>6</v>
      </c>
      <c r="R433"/>
      <c r="S433"/>
      <c r="T433"/>
      <c r="V433"/>
      <c r="W433"/>
    </row>
    <row r="434" spans="4:23" hidden="1" x14ac:dyDescent="0.25">
      <c r="D434" s="22" t="s">
        <v>540</v>
      </c>
      <c r="E434" s="8" t="s">
        <v>1604</v>
      </c>
      <c r="F434" s="8" t="s">
        <v>2272</v>
      </c>
      <c r="G434" s="8" t="s">
        <v>11</v>
      </c>
      <c r="H434" s="8" t="s">
        <v>818</v>
      </c>
      <c r="I434" s="8" t="s">
        <v>815</v>
      </c>
      <c r="J434" s="19">
        <v>2</v>
      </c>
      <c r="K434" s="64">
        <v>3.14</v>
      </c>
      <c r="L434" s="97"/>
      <c r="M434" s="8" t="s">
        <v>1606</v>
      </c>
      <c r="N434" s="83">
        <v>43466</v>
      </c>
      <c r="O434" s="9">
        <v>44440</v>
      </c>
      <c r="P434" s="97">
        <v>5</v>
      </c>
      <c r="Q434" s="23" t="s">
        <v>6</v>
      </c>
      <c r="R434"/>
      <c r="S434"/>
      <c r="T434"/>
      <c r="V434"/>
      <c r="W434"/>
    </row>
    <row r="435" spans="4:23" hidden="1" x14ac:dyDescent="0.25">
      <c r="D435" s="22" t="s">
        <v>503</v>
      </c>
      <c r="E435" s="8" t="s">
        <v>2088</v>
      </c>
      <c r="F435" s="8" t="s">
        <v>2272</v>
      </c>
      <c r="G435" s="8" t="s">
        <v>11</v>
      </c>
      <c r="H435" s="8" t="s">
        <v>818</v>
      </c>
      <c r="I435" s="8" t="s">
        <v>815</v>
      </c>
      <c r="J435" s="19">
        <v>2</v>
      </c>
      <c r="K435" s="64">
        <v>3.0366666666666671</v>
      </c>
      <c r="L435" s="97"/>
      <c r="M435" s="8" t="s">
        <v>2088</v>
      </c>
      <c r="N435" s="83">
        <v>43101</v>
      </c>
      <c r="O435" s="9">
        <v>42795</v>
      </c>
      <c r="P435" s="97" t="s">
        <v>702</v>
      </c>
      <c r="Q435" s="23" t="s">
        <v>4</v>
      </c>
      <c r="R435"/>
      <c r="S435"/>
      <c r="T435"/>
      <c r="V435"/>
      <c r="W435"/>
    </row>
    <row r="436" spans="4:23" hidden="1" x14ac:dyDescent="0.25">
      <c r="D436" s="22" t="s">
        <v>254</v>
      </c>
      <c r="E436" s="8" t="s">
        <v>2091</v>
      </c>
      <c r="F436" s="8" t="s">
        <v>2272</v>
      </c>
      <c r="G436" s="8" t="s">
        <v>11</v>
      </c>
      <c r="H436" s="8" t="s">
        <v>825</v>
      </c>
      <c r="I436" s="8" t="s">
        <v>815</v>
      </c>
      <c r="J436" s="19">
        <v>2</v>
      </c>
      <c r="K436" s="64">
        <v>2.74</v>
      </c>
      <c r="L436" s="97"/>
      <c r="M436" s="8" t="s">
        <v>1610</v>
      </c>
      <c r="N436" s="83">
        <v>37653</v>
      </c>
      <c r="O436" s="9">
        <v>44305</v>
      </c>
      <c r="P436" s="97">
        <v>5</v>
      </c>
      <c r="Q436" s="23" t="s">
        <v>6</v>
      </c>
      <c r="R436"/>
      <c r="S436"/>
      <c r="T436"/>
      <c r="V436"/>
      <c r="W436"/>
    </row>
    <row r="437" spans="4:23" hidden="1" x14ac:dyDescent="0.25">
      <c r="D437" s="22" t="s">
        <v>1316</v>
      </c>
      <c r="E437" s="8" t="s">
        <v>2091</v>
      </c>
      <c r="F437" s="8" t="s">
        <v>2272</v>
      </c>
      <c r="G437" s="8" t="s">
        <v>11</v>
      </c>
      <c r="H437" s="8" t="s">
        <v>825</v>
      </c>
      <c r="I437" s="8" t="s">
        <v>815</v>
      </c>
      <c r="J437" s="19">
        <v>2</v>
      </c>
      <c r="K437" s="64">
        <v>2.8866666666666667</v>
      </c>
      <c r="L437" s="97"/>
      <c r="M437" s="8" t="s">
        <v>1606</v>
      </c>
      <c r="N437" s="83">
        <v>42005</v>
      </c>
      <c r="O437" s="9">
        <v>42948</v>
      </c>
      <c r="P437" s="97">
        <v>5</v>
      </c>
      <c r="Q437" s="23" t="s">
        <v>6</v>
      </c>
      <c r="R437"/>
      <c r="S437"/>
      <c r="T437"/>
      <c r="V437"/>
      <c r="W437"/>
    </row>
    <row r="438" spans="4:23" hidden="1" x14ac:dyDescent="0.25">
      <c r="D438" s="23" t="s">
        <v>374</v>
      </c>
      <c r="E438" s="8" t="s">
        <v>2099</v>
      </c>
      <c r="F438" s="22" t="s">
        <v>2272</v>
      </c>
      <c r="G438" s="8" t="s">
        <v>19</v>
      </c>
      <c r="H438" s="8" t="s">
        <v>825</v>
      </c>
      <c r="I438" s="8" t="s">
        <v>842</v>
      </c>
      <c r="J438" s="19">
        <v>2</v>
      </c>
      <c r="K438" s="64">
        <v>2.9933333333333336</v>
      </c>
      <c r="L438" s="97"/>
      <c r="M438" s="8" t="s">
        <v>863</v>
      </c>
      <c r="N438" s="83">
        <v>41091</v>
      </c>
      <c r="O438" s="9">
        <v>43587</v>
      </c>
      <c r="P438" s="97" t="s">
        <v>702</v>
      </c>
      <c r="Q438" s="23" t="s">
        <v>4</v>
      </c>
      <c r="R438"/>
      <c r="S438"/>
      <c r="T438"/>
      <c r="V438"/>
      <c r="W438"/>
    </row>
    <row r="439" spans="4:23" hidden="1" x14ac:dyDescent="0.25">
      <c r="D439" s="23" t="s">
        <v>419</v>
      </c>
      <c r="E439" s="8" t="s">
        <v>1997</v>
      </c>
      <c r="F439" s="22" t="s">
        <v>2280</v>
      </c>
      <c r="G439" s="8" t="s">
        <v>16</v>
      </c>
      <c r="H439" s="8" t="s">
        <v>814</v>
      </c>
      <c r="I439" s="8" t="s">
        <v>815</v>
      </c>
      <c r="J439" s="19">
        <v>2</v>
      </c>
      <c r="K439" s="64">
        <v>3.3333333333333335</v>
      </c>
      <c r="L439" s="97"/>
      <c r="M439" s="8" t="s">
        <v>2107</v>
      </c>
      <c r="N439" s="83">
        <v>42370</v>
      </c>
      <c r="O439" s="9">
        <v>44392</v>
      </c>
      <c r="P439" s="97" t="s">
        <v>702</v>
      </c>
      <c r="Q439" s="23" t="s">
        <v>4</v>
      </c>
      <c r="R439"/>
      <c r="S439"/>
      <c r="T439"/>
      <c r="V439"/>
      <c r="W439"/>
    </row>
    <row r="440" spans="4:23" hidden="1" x14ac:dyDescent="0.25">
      <c r="D440" s="23" t="s">
        <v>383</v>
      </c>
      <c r="E440" s="8" t="s">
        <v>1802</v>
      </c>
      <c r="F440" s="22" t="s">
        <v>2277</v>
      </c>
      <c r="G440" s="8" t="s">
        <v>844</v>
      </c>
      <c r="H440" s="8" t="s">
        <v>825</v>
      </c>
      <c r="I440" s="8" t="s">
        <v>845</v>
      </c>
      <c r="J440" s="19">
        <v>2</v>
      </c>
      <c r="K440" s="64">
        <v>2.9033333333333338</v>
      </c>
      <c r="L440" s="97"/>
      <c r="M440" s="8" t="s">
        <v>1802</v>
      </c>
      <c r="N440" s="83">
        <v>43101</v>
      </c>
      <c r="O440" s="9">
        <v>43647</v>
      </c>
      <c r="P440" s="97">
        <v>5</v>
      </c>
      <c r="Q440" s="23" t="s">
        <v>6</v>
      </c>
      <c r="R440"/>
      <c r="S440"/>
      <c r="T440"/>
      <c r="V440"/>
      <c r="W440"/>
    </row>
    <row r="441" spans="4:23" hidden="1" x14ac:dyDescent="0.25">
      <c r="D441" s="22" t="s">
        <v>528</v>
      </c>
      <c r="E441" s="8" t="s">
        <v>1798</v>
      </c>
      <c r="F441" s="8" t="s">
        <v>2272</v>
      </c>
      <c r="G441" s="8" t="s">
        <v>1456</v>
      </c>
      <c r="H441" s="8"/>
      <c r="I441" s="8"/>
      <c r="J441" s="19">
        <v>2</v>
      </c>
      <c r="K441" s="64"/>
      <c r="L441" s="97"/>
      <c r="M441" s="8" t="s">
        <v>4958</v>
      </c>
      <c r="N441" s="83">
        <v>44197</v>
      </c>
      <c r="O441" s="9"/>
      <c r="P441" s="97" t="s">
        <v>702</v>
      </c>
      <c r="Q441" s="23"/>
      <c r="R441"/>
      <c r="S441"/>
      <c r="T441"/>
      <c r="V441"/>
      <c r="W441"/>
    </row>
    <row r="442" spans="4:23" hidden="1" x14ac:dyDescent="0.25">
      <c r="D442" s="23" t="s">
        <v>227</v>
      </c>
      <c r="E442" s="8" t="s">
        <v>2243</v>
      </c>
      <c r="F442" s="22" t="s">
        <v>2272</v>
      </c>
      <c r="G442" s="8" t="s">
        <v>25</v>
      </c>
      <c r="H442" s="8" t="s">
        <v>814</v>
      </c>
      <c r="I442" s="8" t="s">
        <v>815</v>
      </c>
      <c r="J442" s="19">
        <v>2</v>
      </c>
      <c r="K442" s="64"/>
      <c r="L442" s="97"/>
      <c r="M442" s="8" t="s">
        <v>1577</v>
      </c>
      <c r="N442" s="83">
        <v>42005</v>
      </c>
      <c r="O442" s="9">
        <v>44545</v>
      </c>
      <c r="P442" s="97">
        <v>5</v>
      </c>
      <c r="Q442" s="23" t="s">
        <v>27</v>
      </c>
      <c r="R442"/>
      <c r="S442"/>
      <c r="T442"/>
      <c r="V442"/>
      <c r="W442"/>
    </row>
    <row r="443" spans="4:23" hidden="1" x14ac:dyDescent="0.25">
      <c r="D443" s="23" t="s">
        <v>1161</v>
      </c>
      <c r="E443" s="8" t="s">
        <v>1853</v>
      </c>
      <c r="F443" s="22" t="s">
        <v>2270</v>
      </c>
      <c r="G443" s="8" t="s">
        <v>1431</v>
      </c>
      <c r="H443" s="8"/>
      <c r="I443" s="8"/>
      <c r="J443" s="19">
        <v>2</v>
      </c>
      <c r="K443" s="64"/>
      <c r="L443" s="97"/>
      <c r="M443" s="8" t="s">
        <v>5131</v>
      </c>
      <c r="N443" s="83">
        <v>42736</v>
      </c>
      <c r="O443" s="9">
        <v>38718</v>
      </c>
      <c r="P443" s="97" t="s">
        <v>702</v>
      </c>
      <c r="Q443" s="23"/>
      <c r="R443"/>
      <c r="S443"/>
      <c r="T443"/>
      <c r="V443"/>
      <c r="W443"/>
    </row>
    <row r="444" spans="4:23" hidden="1" x14ac:dyDescent="0.25">
      <c r="D444" s="23" t="s">
        <v>1174</v>
      </c>
      <c r="E444" s="8" t="s">
        <v>1869</v>
      </c>
      <c r="F444" s="22" t="s">
        <v>2270</v>
      </c>
      <c r="G444" s="8" t="s">
        <v>1440</v>
      </c>
      <c r="H444" s="8"/>
      <c r="I444" s="8"/>
      <c r="J444" s="19">
        <v>2</v>
      </c>
      <c r="K444" s="64"/>
      <c r="L444" s="97"/>
      <c r="M444" s="8" t="s">
        <v>4990</v>
      </c>
      <c r="N444" s="83">
        <v>43101</v>
      </c>
      <c r="O444" s="9">
        <v>41671</v>
      </c>
      <c r="P444" s="97" t="s">
        <v>702</v>
      </c>
      <c r="Q444" s="23"/>
      <c r="R444"/>
      <c r="S444"/>
      <c r="T444"/>
      <c r="V444"/>
      <c r="W444"/>
    </row>
    <row r="445" spans="4:23" hidden="1" x14ac:dyDescent="0.25">
      <c r="D445" s="22" t="s">
        <v>288</v>
      </c>
      <c r="E445" s="8" t="s">
        <v>1442</v>
      </c>
      <c r="F445" s="8" t="s">
        <v>2270</v>
      </c>
      <c r="G445" s="8" t="s">
        <v>1440</v>
      </c>
      <c r="H445" s="8"/>
      <c r="I445" s="8"/>
      <c r="J445" s="19">
        <v>2</v>
      </c>
      <c r="K445" s="64"/>
      <c r="L445" s="97"/>
      <c r="M445" s="8" t="s">
        <v>5143</v>
      </c>
      <c r="N445" s="83">
        <v>42370</v>
      </c>
      <c r="O445" s="9">
        <v>41030</v>
      </c>
      <c r="P445" s="97" t="s">
        <v>702</v>
      </c>
      <c r="Q445" s="23"/>
      <c r="R445"/>
      <c r="S445"/>
      <c r="T445"/>
      <c r="V445"/>
      <c r="W445"/>
    </row>
    <row r="446" spans="4:23" hidden="1" x14ac:dyDescent="0.25">
      <c r="D446" s="23" t="s">
        <v>368</v>
      </c>
      <c r="E446" s="8" t="s">
        <v>1871</v>
      </c>
      <c r="F446" s="22" t="s">
        <v>2270</v>
      </c>
      <c r="G446" s="8" t="s">
        <v>1440</v>
      </c>
      <c r="H446" s="8"/>
      <c r="I446" s="8"/>
      <c r="J446" s="19">
        <v>2</v>
      </c>
      <c r="K446" s="64"/>
      <c r="L446" s="97"/>
      <c r="M446" s="8" t="s">
        <v>5144</v>
      </c>
      <c r="N446" s="83">
        <v>43101</v>
      </c>
      <c r="O446" s="9">
        <v>41791</v>
      </c>
      <c r="P446" s="97" t="s">
        <v>702</v>
      </c>
      <c r="Q446" s="23"/>
      <c r="R446"/>
      <c r="S446"/>
      <c r="T446"/>
      <c r="V446"/>
      <c r="W446"/>
    </row>
    <row r="447" spans="4:23" hidden="1" x14ac:dyDescent="0.25">
      <c r="D447" s="23" t="s">
        <v>273</v>
      </c>
      <c r="E447" s="8" t="s">
        <v>1874</v>
      </c>
      <c r="F447" s="22" t="s">
        <v>2270</v>
      </c>
      <c r="G447" s="8" t="s">
        <v>1872</v>
      </c>
      <c r="H447" s="8"/>
      <c r="I447" s="8"/>
      <c r="J447" s="19">
        <v>2</v>
      </c>
      <c r="K447" s="64"/>
      <c r="L447" s="97"/>
      <c r="M447" s="8" t="s">
        <v>5145</v>
      </c>
      <c r="N447" s="83">
        <v>40118</v>
      </c>
      <c r="O447" s="9">
        <v>39539</v>
      </c>
      <c r="P447" s="97" t="s">
        <v>702</v>
      </c>
      <c r="Q447" s="23"/>
      <c r="R447"/>
      <c r="S447"/>
      <c r="T447"/>
      <c r="V447"/>
      <c r="W447"/>
    </row>
    <row r="448" spans="4:23" hidden="1" x14ac:dyDescent="0.25">
      <c r="D448" s="23" t="s">
        <v>271</v>
      </c>
      <c r="E448" s="8" t="s">
        <v>1874</v>
      </c>
      <c r="F448" s="22" t="s">
        <v>2270</v>
      </c>
      <c r="G448" s="8" t="s">
        <v>1872</v>
      </c>
      <c r="H448" s="8"/>
      <c r="I448" s="8"/>
      <c r="J448" s="19">
        <v>2</v>
      </c>
      <c r="K448" s="64"/>
      <c r="L448" s="97"/>
      <c r="M448" s="8" t="s">
        <v>5146</v>
      </c>
      <c r="N448" s="83">
        <v>40118</v>
      </c>
      <c r="O448" s="9">
        <v>38437</v>
      </c>
      <c r="P448" s="97" t="s">
        <v>702</v>
      </c>
      <c r="Q448" s="23"/>
      <c r="R448"/>
      <c r="S448"/>
      <c r="T448"/>
      <c r="V448"/>
      <c r="W448"/>
    </row>
    <row r="449" spans="4:23" hidden="1" x14ac:dyDescent="0.25">
      <c r="D449" s="23" t="s">
        <v>272</v>
      </c>
      <c r="E449" s="8" t="s">
        <v>1876</v>
      </c>
      <c r="F449" s="22" t="s">
        <v>2270</v>
      </c>
      <c r="G449" s="8" t="s">
        <v>1872</v>
      </c>
      <c r="H449" s="8"/>
      <c r="I449" s="8"/>
      <c r="J449" s="19">
        <v>2</v>
      </c>
      <c r="K449" s="64"/>
      <c r="L449" s="97"/>
      <c r="M449" s="8" t="s">
        <v>5147</v>
      </c>
      <c r="N449" s="83">
        <v>40909</v>
      </c>
      <c r="O449" s="9">
        <v>38033</v>
      </c>
      <c r="P449" s="97" t="s">
        <v>702</v>
      </c>
      <c r="Q449" s="23"/>
      <c r="R449"/>
      <c r="S449"/>
      <c r="T449"/>
      <c r="V449"/>
      <c r="W449"/>
    </row>
    <row r="450" spans="4:23" hidden="1" x14ac:dyDescent="0.25">
      <c r="D450" s="23" t="s">
        <v>1175</v>
      </c>
      <c r="E450" s="8" t="s">
        <v>1876</v>
      </c>
      <c r="F450" s="22" t="s">
        <v>2270</v>
      </c>
      <c r="G450" s="8" t="s">
        <v>1872</v>
      </c>
      <c r="H450" s="8"/>
      <c r="I450" s="8"/>
      <c r="J450" s="19">
        <v>2</v>
      </c>
      <c r="K450" s="64"/>
      <c r="L450" s="97"/>
      <c r="M450" s="8" t="s">
        <v>1876</v>
      </c>
      <c r="N450" s="83">
        <v>40909</v>
      </c>
      <c r="O450" s="9">
        <v>40695</v>
      </c>
      <c r="P450" s="97" t="s">
        <v>702</v>
      </c>
      <c r="Q450" s="23"/>
      <c r="R450"/>
      <c r="S450"/>
      <c r="T450"/>
      <c r="V450"/>
      <c r="W450"/>
    </row>
    <row r="451" spans="4:23" hidden="1" x14ac:dyDescent="0.25">
      <c r="D451" s="23" t="s">
        <v>483</v>
      </c>
      <c r="E451" s="8" t="s">
        <v>1882</v>
      </c>
      <c r="F451" s="22" t="s">
        <v>2270</v>
      </c>
      <c r="G451" s="8" t="s">
        <v>1459</v>
      </c>
      <c r="H451" s="8"/>
      <c r="I451" s="8"/>
      <c r="J451" s="19">
        <v>2</v>
      </c>
      <c r="K451" s="64"/>
      <c r="L451" s="97"/>
      <c r="M451" s="8" t="s">
        <v>5150</v>
      </c>
      <c r="N451" s="83">
        <v>41579</v>
      </c>
      <c r="O451" s="9">
        <v>43374</v>
      </c>
      <c r="P451" s="97" t="s">
        <v>702</v>
      </c>
      <c r="Q451" s="23"/>
      <c r="R451"/>
      <c r="S451"/>
      <c r="T451"/>
      <c r="V451"/>
      <c r="W451"/>
    </row>
    <row r="452" spans="4:23" hidden="1" x14ac:dyDescent="0.25">
      <c r="D452" s="23" t="s">
        <v>530</v>
      </c>
      <c r="E452" s="8" t="s">
        <v>1445</v>
      </c>
      <c r="F452" s="22" t="s">
        <v>2270</v>
      </c>
      <c r="G452" s="8" t="s">
        <v>1443</v>
      </c>
      <c r="H452" s="8"/>
      <c r="I452" s="8"/>
      <c r="J452" s="19">
        <v>2</v>
      </c>
      <c r="K452" s="64"/>
      <c r="L452" s="97"/>
      <c r="M452" s="8" t="s">
        <v>2082</v>
      </c>
      <c r="N452" s="83">
        <v>44197</v>
      </c>
      <c r="O452" s="9">
        <v>44452</v>
      </c>
      <c r="P452" s="97" t="s">
        <v>702</v>
      </c>
      <c r="Q452" s="23"/>
      <c r="R452"/>
      <c r="S452"/>
      <c r="T452"/>
      <c r="V452"/>
      <c r="W452"/>
    </row>
    <row r="453" spans="4:23" hidden="1" x14ac:dyDescent="0.25">
      <c r="D453" s="23" t="s">
        <v>559</v>
      </c>
      <c r="E453" s="8" t="s">
        <v>1900</v>
      </c>
      <c r="F453" s="22" t="s">
        <v>2271</v>
      </c>
      <c r="G453" s="8" t="s">
        <v>1431</v>
      </c>
      <c r="H453" s="8"/>
      <c r="I453" s="8"/>
      <c r="J453" s="19">
        <v>2</v>
      </c>
      <c r="K453" s="64"/>
      <c r="L453" s="97"/>
      <c r="M453" s="8" t="s">
        <v>5156</v>
      </c>
      <c r="N453" s="83">
        <v>43466</v>
      </c>
      <c r="O453" s="9">
        <v>44256</v>
      </c>
      <c r="P453" s="97" t="s">
        <v>702</v>
      </c>
      <c r="Q453" s="23"/>
      <c r="R453"/>
      <c r="S453"/>
      <c r="T453"/>
      <c r="V453"/>
      <c r="W453"/>
    </row>
    <row r="454" spans="4:23" hidden="1" x14ac:dyDescent="0.25">
      <c r="D454" s="23" t="s">
        <v>1184</v>
      </c>
      <c r="E454" s="8" t="s">
        <v>1455</v>
      </c>
      <c r="F454" s="22" t="s">
        <v>2271</v>
      </c>
      <c r="G454" s="8" t="s">
        <v>1451</v>
      </c>
      <c r="H454" s="8"/>
      <c r="I454" s="8"/>
      <c r="J454" s="19">
        <v>2</v>
      </c>
      <c r="K454" s="64"/>
      <c r="L454" s="97"/>
      <c r="M454" s="8" t="s">
        <v>1455</v>
      </c>
      <c r="N454" s="83">
        <v>41640</v>
      </c>
      <c r="O454" s="9">
        <v>41428</v>
      </c>
      <c r="P454" s="97" t="s">
        <v>702</v>
      </c>
      <c r="Q454" s="23"/>
      <c r="R454"/>
      <c r="S454"/>
      <c r="T454"/>
      <c r="V454"/>
      <c r="W454"/>
    </row>
    <row r="455" spans="4:23" hidden="1" x14ac:dyDescent="0.25">
      <c r="D455" s="23" t="s">
        <v>1188</v>
      </c>
      <c r="E455" s="8" t="s">
        <v>1912</v>
      </c>
      <c r="F455" s="22" t="s">
        <v>2271</v>
      </c>
      <c r="G455" s="8" t="s">
        <v>1872</v>
      </c>
      <c r="H455" s="8"/>
      <c r="I455" s="8"/>
      <c r="J455" s="19">
        <v>2</v>
      </c>
      <c r="K455" s="64"/>
      <c r="L455" s="97"/>
      <c r="M455" s="8" t="s">
        <v>5163</v>
      </c>
      <c r="N455" s="83">
        <v>42370</v>
      </c>
      <c r="O455" s="9">
        <v>38152</v>
      </c>
      <c r="P455" s="97" t="s">
        <v>702</v>
      </c>
      <c r="Q455" s="23"/>
      <c r="R455"/>
      <c r="S455"/>
      <c r="T455"/>
      <c r="V455"/>
      <c r="W455"/>
    </row>
    <row r="456" spans="4:23" hidden="1" x14ac:dyDescent="0.25">
      <c r="D456" s="23" t="s">
        <v>1189</v>
      </c>
      <c r="E456" s="8" t="s">
        <v>1913</v>
      </c>
      <c r="F456" s="22" t="s">
        <v>2271</v>
      </c>
      <c r="G456" s="8" t="s">
        <v>1872</v>
      </c>
      <c r="H456" s="8"/>
      <c r="I456" s="8"/>
      <c r="J456" s="19">
        <v>2</v>
      </c>
      <c r="K456" s="64"/>
      <c r="L456" s="97"/>
      <c r="M456" s="8" t="s">
        <v>1913</v>
      </c>
      <c r="N456" s="83">
        <v>41275</v>
      </c>
      <c r="O456" s="9">
        <v>38292</v>
      </c>
      <c r="P456" s="97" t="s">
        <v>702</v>
      </c>
      <c r="Q456" s="23"/>
      <c r="R456"/>
      <c r="S456"/>
      <c r="T456"/>
      <c r="V456"/>
      <c r="W456"/>
    </row>
    <row r="457" spans="4:23" hidden="1" x14ac:dyDescent="0.25">
      <c r="D457" s="23" t="s">
        <v>165</v>
      </c>
      <c r="E457" s="8" t="s">
        <v>1931</v>
      </c>
      <c r="F457" s="22" t="s">
        <v>2271</v>
      </c>
      <c r="G457" s="8" t="s">
        <v>1443</v>
      </c>
      <c r="H457" s="8"/>
      <c r="I457" s="8"/>
      <c r="J457" s="19">
        <v>2</v>
      </c>
      <c r="K457" s="64"/>
      <c r="L457" s="97"/>
      <c r="M457" s="8" t="s">
        <v>1445</v>
      </c>
      <c r="N457" s="83">
        <v>42370</v>
      </c>
      <c r="O457" s="9">
        <v>41246</v>
      </c>
      <c r="P457" s="97" t="s">
        <v>702</v>
      </c>
      <c r="Q457" s="23"/>
      <c r="R457"/>
      <c r="S457"/>
      <c r="T457"/>
      <c r="V457"/>
      <c r="W457"/>
    </row>
    <row r="458" spans="4:23" hidden="1" x14ac:dyDescent="0.25">
      <c r="D458" s="23" t="s">
        <v>480</v>
      </c>
      <c r="E458" s="8" t="s">
        <v>1931</v>
      </c>
      <c r="F458" s="22" t="s">
        <v>2271</v>
      </c>
      <c r="G458" s="8" t="s">
        <v>1443</v>
      </c>
      <c r="H458" s="8"/>
      <c r="I458" s="8"/>
      <c r="J458" s="19">
        <v>2</v>
      </c>
      <c r="K458" s="64"/>
      <c r="L458" s="97"/>
      <c r="M458" s="8" t="s">
        <v>5168</v>
      </c>
      <c r="N458" s="83">
        <v>43101</v>
      </c>
      <c r="O458" s="9">
        <v>44331</v>
      </c>
      <c r="P458" s="97" t="s">
        <v>702</v>
      </c>
      <c r="Q458" s="23"/>
      <c r="R458"/>
      <c r="S458"/>
      <c r="T458"/>
      <c r="V458"/>
      <c r="W458"/>
    </row>
    <row r="459" spans="4:23" hidden="1" x14ac:dyDescent="0.25">
      <c r="D459" s="23" t="s">
        <v>166</v>
      </c>
      <c r="E459" s="8" t="s">
        <v>1937</v>
      </c>
      <c r="F459" s="22" t="s">
        <v>2271</v>
      </c>
      <c r="G459" s="8" t="s">
        <v>1464</v>
      </c>
      <c r="H459" s="8"/>
      <c r="I459" s="8"/>
      <c r="J459" s="19">
        <v>2</v>
      </c>
      <c r="K459" s="64"/>
      <c r="L459" s="97"/>
      <c r="M459" s="8" t="s">
        <v>4993</v>
      </c>
      <c r="N459" s="83">
        <v>44197</v>
      </c>
      <c r="O459" s="9">
        <v>44317</v>
      </c>
      <c r="P459" s="97" t="s">
        <v>702</v>
      </c>
      <c r="Q459" s="23"/>
      <c r="R459"/>
      <c r="S459"/>
      <c r="T459"/>
      <c r="V459"/>
      <c r="W459"/>
    </row>
    <row r="460" spans="4:23" hidden="1" x14ac:dyDescent="0.25">
      <c r="D460" s="23" t="s">
        <v>1205</v>
      </c>
      <c r="E460" s="8" t="s">
        <v>1940</v>
      </c>
      <c r="F460" s="22" t="s">
        <v>2271</v>
      </c>
      <c r="G460" s="8" t="s">
        <v>1448</v>
      </c>
      <c r="H460" s="8"/>
      <c r="I460" s="8"/>
      <c r="J460" s="19">
        <v>2</v>
      </c>
      <c r="K460" s="64"/>
      <c r="L460" s="97"/>
      <c r="M460" s="8" t="s">
        <v>1940</v>
      </c>
      <c r="N460" s="83">
        <v>40544</v>
      </c>
      <c r="O460" s="9">
        <v>39804</v>
      </c>
      <c r="P460" s="97" t="s">
        <v>702</v>
      </c>
      <c r="Q460" s="23"/>
      <c r="R460"/>
      <c r="S460"/>
      <c r="T460"/>
      <c r="V460"/>
      <c r="W460"/>
    </row>
    <row r="461" spans="4:23" hidden="1" x14ac:dyDescent="0.25">
      <c r="D461" s="23" t="s">
        <v>148</v>
      </c>
      <c r="E461" s="8" t="s">
        <v>1723</v>
      </c>
      <c r="F461" s="22" t="s">
        <v>2271</v>
      </c>
      <c r="G461" s="8" t="s">
        <v>1448</v>
      </c>
      <c r="H461" s="8"/>
      <c r="I461" s="8"/>
      <c r="J461" s="19">
        <v>2</v>
      </c>
      <c r="K461" s="64"/>
      <c r="L461" s="97"/>
      <c r="M461" s="8" t="s">
        <v>5170</v>
      </c>
      <c r="N461" s="83">
        <v>40909</v>
      </c>
      <c r="O461" s="9">
        <v>40861</v>
      </c>
      <c r="P461" s="97" t="s">
        <v>702</v>
      </c>
      <c r="Q461" s="23"/>
      <c r="R461"/>
      <c r="S461"/>
      <c r="T461"/>
      <c r="V461"/>
      <c r="W461"/>
    </row>
    <row r="462" spans="4:23" hidden="1" x14ac:dyDescent="0.25">
      <c r="D462" s="23" t="s">
        <v>114</v>
      </c>
      <c r="E462" s="8" t="s">
        <v>1943</v>
      </c>
      <c r="F462" s="22" t="s">
        <v>2273</v>
      </c>
      <c r="G462" s="8" t="s">
        <v>1448</v>
      </c>
      <c r="H462" s="8"/>
      <c r="I462" s="8"/>
      <c r="J462" s="19">
        <v>2</v>
      </c>
      <c r="K462" s="64"/>
      <c r="L462" s="97"/>
      <c r="M462" s="8" t="s">
        <v>5172</v>
      </c>
      <c r="N462" s="83">
        <v>42005</v>
      </c>
      <c r="O462" s="9">
        <v>44470</v>
      </c>
      <c r="P462" s="97" t="s">
        <v>702</v>
      </c>
      <c r="Q462" s="23"/>
      <c r="R462"/>
      <c r="S462"/>
      <c r="T462"/>
      <c r="V462"/>
      <c r="W462"/>
    </row>
    <row r="463" spans="4:23" hidden="1" x14ac:dyDescent="0.25">
      <c r="D463" s="23" t="s">
        <v>1206</v>
      </c>
      <c r="E463" s="8" t="s">
        <v>1944</v>
      </c>
      <c r="F463" s="22" t="s">
        <v>2273</v>
      </c>
      <c r="G463" s="8" t="s">
        <v>1443</v>
      </c>
      <c r="H463" s="8"/>
      <c r="I463" s="8"/>
      <c r="J463" s="19">
        <v>2</v>
      </c>
      <c r="K463" s="64"/>
      <c r="L463" s="97"/>
      <c r="M463" s="8" t="s">
        <v>5173</v>
      </c>
      <c r="N463" s="83">
        <v>42005</v>
      </c>
      <c r="O463" s="9">
        <v>43024</v>
      </c>
      <c r="P463" s="97" t="s">
        <v>702</v>
      </c>
      <c r="Q463" s="23"/>
      <c r="R463"/>
      <c r="S463"/>
      <c r="T463"/>
      <c r="V463"/>
      <c r="W463"/>
    </row>
    <row r="464" spans="4:23" hidden="1" x14ac:dyDescent="0.25">
      <c r="D464" s="23" t="s">
        <v>412</v>
      </c>
      <c r="E464" s="8" t="s">
        <v>1945</v>
      </c>
      <c r="F464" s="22" t="s">
        <v>2273</v>
      </c>
      <c r="G464" s="8" t="s">
        <v>1872</v>
      </c>
      <c r="H464" s="8"/>
      <c r="I464" s="8"/>
      <c r="J464" s="19">
        <v>2</v>
      </c>
      <c r="K464" s="64"/>
      <c r="L464" s="97"/>
      <c r="M464" s="8" t="s">
        <v>5174</v>
      </c>
      <c r="N464" s="83">
        <v>41640</v>
      </c>
      <c r="O464" s="9">
        <v>43449</v>
      </c>
      <c r="P464" s="97" t="s">
        <v>702</v>
      </c>
      <c r="Q464" s="23"/>
      <c r="R464"/>
      <c r="S464"/>
      <c r="T464"/>
      <c r="V464"/>
      <c r="W464"/>
    </row>
    <row r="465" spans="4:23" hidden="1" x14ac:dyDescent="0.25">
      <c r="D465" s="23" t="s">
        <v>1013</v>
      </c>
      <c r="E465" s="8" t="s">
        <v>1792</v>
      </c>
      <c r="F465" s="22" t="s">
        <v>2269</v>
      </c>
      <c r="G465" s="8" t="s">
        <v>46</v>
      </c>
      <c r="H465" s="8" t="s">
        <v>814</v>
      </c>
      <c r="I465" s="8" t="s">
        <v>815</v>
      </c>
      <c r="J465" s="19">
        <v>2</v>
      </c>
      <c r="K465" s="64">
        <v>3.2133333333333334</v>
      </c>
      <c r="L465" s="97"/>
      <c r="M465" s="8" t="s">
        <v>4968</v>
      </c>
      <c r="N465" s="83">
        <v>42005</v>
      </c>
      <c r="O465" s="9"/>
      <c r="P465" s="97" t="s">
        <v>702</v>
      </c>
      <c r="Q465" s="23" t="s">
        <v>869</v>
      </c>
      <c r="R465"/>
      <c r="S465"/>
      <c r="T465"/>
      <c r="V465"/>
      <c r="W465"/>
    </row>
    <row r="466" spans="4:23" hidden="1" x14ac:dyDescent="0.25">
      <c r="D466" s="23" t="s">
        <v>206</v>
      </c>
      <c r="E466" s="8" t="s">
        <v>1985</v>
      </c>
      <c r="F466" s="22" t="s">
        <v>2280</v>
      </c>
      <c r="G466" s="8" t="s">
        <v>1459</v>
      </c>
      <c r="H466" s="8"/>
      <c r="I466" s="8"/>
      <c r="J466" s="19">
        <v>2</v>
      </c>
      <c r="K466" s="64"/>
      <c r="L466" s="97"/>
      <c r="M466" s="8" t="s">
        <v>5178</v>
      </c>
      <c r="N466" s="83">
        <v>41640</v>
      </c>
      <c r="O466" s="9">
        <v>44198</v>
      </c>
      <c r="P466" s="97" t="s">
        <v>702</v>
      </c>
      <c r="Q466" s="23"/>
      <c r="R466"/>
      <c r="S466"/>
      <c r="T466"/>
      <c r="V466"/>
      <c r="W466"/>
    </row>
    <row r="467" spans="4:23" hidden="1" x14ac:dyDescent="0.25">
      <c r="D467" s="23" t="s">
        <v>406</v>
      </c>
      <c r="E467" s="8" t="s">
        <v>887</v>
      </c>
      <c r="F467" s="22" t="s">
        <v>2280</v>
      </c>
      <c r="G467" s="8" t="s">
        <v>41</v>
      </c>
      <c r="H467" s="8" t="s">
        <v>818</v>
      </c>
      <c r="I467" s="8" t="s">
        <v>815</v>
      </c>
      <c r="J467" s="19">
        <v>2</v>
      </c>
      <c r="K467" s="64">
        <v>3.209090909090909</v>
      </c>
      <c r="L467" s="97"/>
      <c r="M467" s="8" t="s">
        <v>1552</v>
      </c>
      <c r="N467" s="83">
        <v>42370</v>
      </c>
      <c r="O467" s="9">
        <v>43405</v>
      </c>
      <c r="P467" s="97">
        <v>5</v>
      </c>
      <c r="Q467" s="23" t="s">
        <v>27</v>
      </c>
      <c r="R467"/>
      <c r="S467"/>
      <c r="T467"/>
      <c r="V467"/>
      <c r="W467"/>
    </row>
    <row r="468" spans="4:23" hidden="1" x14ac:dyDescent="0.25">
      <c r="D468" s="23" t="s">
        <v>433</v>
      </c>
      <c r="E468" s="8" t="s">
        <v>2034</v>
      </c>
      <c r="F468" s="22" t="s">
        <v>2272</v>
      </c>
      <c r="G468" s="8" t="s">
        <v>1616</v>
      </c>
      <c r="H468" s="8"/>
      <c r="I468" s="8"/>
      <c r="J468" s="19">
        <v>2</v>
      </c>
      <c r="K468" s="64"/>
      <c r="L468" s="97"/>
      <c r="M468" s="8" t="s">
        <v>4989</v>
      </c>
      <c r="N468" s="83">
        <v>42736</v>
      </c>
      <c r="O468" s="9">
        <v>43766</v>
      </c>
      <c r="P468" s="97" t="s">
        <v>702</v>
      </c>
      <c r="Q468" s="23"/>
      <c r="R468"/>
      <c r="S468"/>
      <c r="T468"/>
      <c r="V468"/>
      <c r="W468"/>
    </row>
    <row r="469" spans="4:23" hidden="1" x14ac:dyDescent="0.25">
      <c r="D469" s="23" t="s">
        <v>355</v>
      </c>
      <c r="E469" s="8" t="s">
        <v>2128</v>
      </c>
      <c r="F469" s="22" t="s">
        <v>2269</v>
      </c>
      <c r="G469" s="8" t="s">
        <v>1616</v>
      </c>
      <c r="H469" s="8"/>
      <c r="I469" s="8"/>
      <c r="J469" s="19">
        <v>2</v>
      </c>
      <c r="K469" s="64"/>
      <c r="L469" s="97"/>
      <c r="M469" s="8" t="s">
        <v>5182</v>
      </c>
      <c r="N469" s="83">
        <v>42370</v>
      </c>
      <c r="O469" s="9">
        <v>40695</v>
      </c>
      <c r="P469" s="97" t="s">
        <v>702</v>
      </c>
      <c r="Q469" s="23"/>
      <c r="R469"/>
      <c r="S469"/>
      <c r="T469"/>
      <c r="V469"/>
      <c r="W469"/>
    </row>
    <row r="470" spans="4:23" hidden="1" x14ac:dyDescent="0.25">
      <c r="D470" s="23" t="s">
        <v>1331</v>
      </c>
      <c r="E470" s="8" t="s">
        <v>2135</v>
      </c>
      <c r="F470" s="22" t="s">
        <v>2269</v>
      </c>
      <c r="G470" s="8" t="s">
        <v>1616</v>
      </c>
      <c r="H470" s="8"/>
      <c r="I470" s="8"/>
      <c r="J470" s="19">
        <v>2</v>
      </c>
      <c r="K470" s="64"/>
      <c r="L470" s="97"/>
      <c r="M470" s="8" t="s">
        <v>5185</v>
      </c>
      <c r="N470" s="83">
        <v>43466</v>
      </c>
      <c r="O470" s="9">
        <v>43784</v>
      </c>
      <c r="P470" s="97" t="s">
        <v>702</v>
      </c>
      <c r="Q470" s="23"/>
      <c r="R470"/>
      <c r="S470"/>
      <c r="T470"/>
      <c r="V470"/>
      <c r="W470"/>
    </row>
    <row r="471" spans="4:23" hidden="1" x14ac:dyDescent="0.25">
      <c r="D471" s="23" t="s">
        <v>1214</v>
      </c>
      <c r="E471" s="8" t="s">
        <v>2175</v>
      </c>
      <c r="F471" s="22" t="s">
        <v>2275</v>
      </c>
      <c r="G471" s="8" t="s">
        <v>1431</v>
      </c>
      <c r="H471" s="8"/>
      <c r="I471" s="8"/>
      <c r="J471" s="19">
        <v>2</v>
      </c>
      <c r="K471" s="64"/>
      <c r="L471" s="97"/>
      <c r="M471" s="8" t="s">
        <v>5191</v>
      </c>
      <c r="N471" s="83">
        <v>43101</v>
      </c>
      <c r="O471" s="9">
        <v>41883</v>
      </c>
      <c r="P471" s="97" t="s">
        <v>702</v>
      </c>
      <c r="Q471" s="23"/>
      <c r="R471"/>
      <c r="S471"/>
      <c r="T471"/>
      <c r="V471"/>
      <c r="W471"/>
    </row>
    <row r="472" spans="4:23" hidden="1" x14ac:dyDescent="0.25">
      <c r="D472" s="23" t="s">
        <v>473</v>
      </c>
      <c r="E472" s="8" t="s">
        <v>2191</v>
      </c>
      <c r="F472" s="22" t="s">
        <v>2275</v>
      </c>
      <c r="G472" s="8" t="s">
        <v>1440</v>
      </c>
      <c r="H472" s="8"/>
      <c r="I472" s="8"/>
      <c r="J472" s="19">
        <v>2</v>
      </c>
      <c r="K472" s="64"/>
      <c r="L472" s="97"/>
      <c r="M472" s="8" t="s">
        <v>2191</v>
      </c>
      <c r="N472" s="83">
        <v>43101</v>
      </c>
      <c r="O472" s="9">
        <v>42646</v>
      </c>
      <c r="P472" s="97" t="s">
        <v>702</v>
      </c>
      <c r="Q472" s="23"/>
      <c r="R472"/>
      <c r="S472"/>
      <c r="T472"/>
      <c r="V472"/>
      <c r="W472"/>
    </row>
    <row r="473" spans="4:23" hidden="1" x14ac:dyDescent="0.25">
      <c r="D473" s="23" t="s">
        <v>116</v>
      </c>
      <c r="E473" s="8" t="s">
        <v>2211</v>
      </c>
      <c r="F473" s="22" t="s">
        <v>2275</v>
      </c>
      <c r="G473" s="8" t="s">
        <v>1448</v>
      </c>
      <c r="H473" s="8"/>
      <c r="I473" s="8"/>
      <c r="J473" s="19">
        <v>2</v>
      </c>
      <c r="K473" s="64"/>
      <c r="L473" s="97"/>
      <c r="M473" s="8" t="s">
        <v>5204</v>
      </c>
      <c r="N473" s="83">
        <v>42005</v>
      </c>
      <c r="O473" s="9">
        <v>40634</v>
      </c>
      <c r="P473" s="97" t="s">
        <v>702</v>
      </c>
      <c r="Q473" s="23"/>
      <c r="R473"/>
      <c r="S473"/>
      <c r="T473"/>
      <c r="V473"/>
      <c r="W473"/>
    </row>
    <row r="474" spans="4:23" hidden="1" x14ac:dyDescent="0.25">
      <c r="D474" s="23" t="s">
        <v>565</v>
      </c>
      <c r="E474" s="8" t="s">
        <v>2215</v>
      </c>
      <c r="F474" s="22" t="s">
        <v>2275</v>
      </c>
      <c r="G474" s="8" t="s">
        <v>1459</v>
      </c>
      <c r="H474" s="8"/>
      <c r="I474" s="8"/>
      <c r="J474" s="19">
        <v>2</v>
      </c>
      <c r="K474" s="64"/>
      <c r="L474" s="97"/>
      <c r="M474" s="8" t="s">
        <v>5205</v>
      </c>
      <c r="N474" s="83">
        <v>43101</v>
      </c>
      <c r="O474" s="9">
        <v>42857</v>
      </c>
      <c r="P474" s="97" t="s">
        <v>702</v>
      </c>
      <c r="Q474" s="23"/>
      <c r="R474"/>
      <c r="S474"/>
      <c r="T474"/>
      <c r="V474"/>
      <c r="W474"/>
    </row>
    <row r="475" spans="4:23" hidden="1" x14ac:dyDescent="0.25">
      <c r="D475" s="23" t="s">
        <v>1240</v>
      </c>
      <c r="E475" s="8" t="s">
        <v>2223</v>
      </c>
      <c r="F475" s="22" t="s">
        <v>2275</v>
      </c>
      <c r="G475" s="8" t="s">
        <v>1497</v>
      </c>
      <c r="H475" s="8"/>
      <c r="I475" s="8"/>
      <c r="J475" s="19">
        <v>2</v>
      </c>
      <c r="K475" s="64"/>
      <c r="L475" s="97"/>
      <c r="M475" s="8" t="s">
        <v>5209</v>
      </c>
      <c r="N475" s="83">
        <v>43466</v>
      </c>
      <c r="O475" s="9">
        <v>44088</v>
      </c>
      <c r="P475" s="97" t="s">
        <v>702</v>
      </c>
      <c r="Q475" s="23"/>
      <c r="R475"/>
      <c r="S475"/>
      <c r="T475"/>
      <c r="V475"/>
      <c r="W475"/>
    </row>
    <row r="476" spans="4:23" hidden="1" x14ac:dyDescent="0.25">
      <c r="D476" s="23" t="s">
        <v>366</v>
      </c>
      <c r="E476" s="8" t="s">
        <v>2226</v>
      </c>
      <c r="F476" s="22" t="s">
        <v>2275</v>
      </c>
      <c r="G476" s="8" t="s">
        <v>1872</v>
      </c>
      <c r="H476" s="8"/>
      <c r="I476" s="8"/>
      <c r="J476" s="19">
        <v>2</v>
      </c>
      <c r="K476" s="64"/>
      <c r="L476" s="97"/>
      <c r="M476" s="8" t="s">
        <v>5008</v>
      </c>
      <c r="N476" s="83">
        <v>42370</v>
      </c>
      <c r="O476" s="9">
        <v>43570</v>
      </c>
      <c r="P476" s="97" t="s">
        <v>702</v>
      </c>
      <c r="Q476" s="23"/>
      <c r="R476"/>
      <c r="S476"/>
      <c r="T476"/>
      <c r="V476"/>
      <c r="W476"/>
    </row>
    <row r="477" spans="4:23" hidden="1" x14ac:dyDescent="0.25">
      <c r="D477" s="23" t="s">
        <v>185</v>
      </c>
      <c r="E477" s="8" t="s">
        <v>2228</v>
      </c>
      <c r="F477" s="22" t="s">
        <v>2272</v>
      </c>
      <c r="G477" s="8" t="s">
        <v>1459</v>
      </c>
      <c r="H477" s="8"/>
      <c r="I477" s="8"/>
      <c r="J477" s="19">
        <v>2</v>
      </c>
      <c r="K477" s="64"/>
      <c r="L477" s="97"/>
      <c r="M477" s="8" t="s">
        <v>1799</v>
      </c>
      <c r="N477" s="83">
        <v>42005</v>
      </c>
      <c r="O477" s="9">
        <v>44228</v>
      </c>
      <c r="P477" s="97" t="s">
        <v>702</v>
      </c>
      <c r="Q477" s="23"/>
      <c r="R477"/>
      <c r="S477"/>
      <c r="T477"/>
      <c r="V477"/>
      <c r="W477"/>
    </row>
    <row r="478" spans="4:23" hidden="1" x14ac:dyDescent="0.25">
      <c r="D478" s="23" t="s">
        <v>730</v>
      </c>
      <c r="E478" s="8" t="s">
        <v>2261</v>
      </c>
      <c r="F478" s="22" t="s">
        <v>2278</v>
      </c>
      <c r="G478" s="8" t="s">
        <v>1531</v>
      </c>
      <c r="H478" s="8" t="s">
        <v>814</v>
      </c>
      <c r="I478" s="8" t="s">
        <v>839</v>
      </c>
      <c r="J478" s="19">
        <v>1</v>
      </c>
      <c r="K478" s="64"/>
      <c r="L478" s="97">
        <v>1</v>
      </c>
      <c r="M478" s="8"/>
      <c r="N478" s="83"/>
      <c r="O478" s="9"/>
      <c r="P478" s="97">
        <v>5</v>
      </c>
      <c r="Q478" s="23" t="s">
        <v>29</v>
      </c>
      <c r="R478"/>
      <c r="S478"/>
      <c r="T478"/>
      <c r="V478"/>
      <c r="W478"/>
    </row>
    <row r="479" spans="4:23" hidden="1" x14ac:dyDescent="0.25">
      <c r="D479" s="23" t="s">
        <v>634</v>
      </c>
      <c r="E479" s="8" t="s">
        <v>1537</v>
      </c>
      <c r="F479" s="22" t="s">
        <v>2278</v>
      </c>
      <c r="G479" s="8" t="s">
        <v>1531</v>
      </c>
      <c r="H479" s="8" t="s">
        <v>814</v>
      </c>
      <c r="I479" s="8" t="s">
        <v>839</v>
      </c>
      <c r="J479" s="19">
        <v>1</v>
      </c>
      <c r="K479" s="64">
        <v>2.8466666666666662</v>
      </c>
      <c r="L479" s="97">
        <v>1</v>
      </c>
      <c r="M479" s="8" t="s">
        <v>4963</v>
      </c>
      <c r="N479" s="83"/>
      <c r="O479" s="9"/>
      <c r="P479" s="97">
        <v>5</v>
      </c>
      <c r="Q479" s="23" t="s">
        <v>27</v>
      </c>
      <c r="R479"/>
      <c r="S479"/>
      <c r="T479"/>
      <c r="V479"/>
      <c r="W479"/>
    </row>
    <row r="480" spans="4:23" hidden="1" x14ac:dyDescent="0.25">
      <c r="D480" s="23" t="s">
        <v>622</v>
      </c>
      <c r="E480" s="8" t="s">
        <v>1572</v>
      </c>
      <c r="F480" s="22" t="s">
        <v>2272</v>
      </c>
      <c r="G480" s="8" t="s">
        <v>25</v>
      </c>
      <c r="H480" s="8" t="s">
        <v>825</v>
      </c>
      <c r="I480" s="8" t="s">
        <v>815</v>
      </c>
      <c r="J480" s="19">
        <v>1</v>
      </c>
      <c r="K480" s="64">
        <v>2.7666666666666671</v>
      </c>
      <c r="L480" s="97">
        <v>1</v>
      </c>
      <c r="M480" s="8" t="s">
        <v>4963</v>
      </c>
      <c r="N480" s="83"/>
      <c r="O480" s="9"/>
      <c r="P480" s="97">
        <v>5</v>
      </c>
      <c r="Q480" s="23" t="s">
        <v>27</v>
      </c>
      <c r="R480"/>
      <c r="S480"/>
      <c r="T480"/>
      <c r="V480"/>
      <c r="W480"/>
    </row>
    <row r="481" spans="4:23" hidden="1" x14ac:dyDescent="0.25">
      <c r="D481" s="23" t="s">
        <v>683</v>
      </c>
      <c r="E481" s="8" t="s">
        <v>980</v>
      </c>
      <c r="F481" s="22" t="s">
        <v>2269</v>
      </c>
      <c r="G481" s="8" t="s">
        <v>67</v>
      </c>
      <c r="H481" s="8" t="s">
        <v>814</v>
      </c>
      <c r="I481" s="8" t="s">
        <v>815</v>
      </c>
      <c r="J481" s="19">
        <v>1</v>
      </c>
      <c r="K481" s="64">
        <v>3.19</v>
      </c>
      <c r="L481" s="97">
        <v>1</v>
      </c>
      <c r="M481" s="8" t="s">
        <v>980</v>
      </c>
      <c r="N481" s="83"/>
      <c r="O481" s="9">
        <v>43750</v>
      </c>
      <c r="P481" s="97">
        <v>5</v>
      </c>
      <c r="Q481" s="23" t="s">
        <v>27</v>
      </c>
      <c r="R481"/>
      <c r="S481"/>
      <c r="T481"/>
      <c r="V481"/>
      <c r="W481"/>
    </row>
    <row r="482" spans="4:23" hidden="1" x14ac:dyDescent="0.25">
      <c r="D482" s="23" t="s">
        <v>607</v>
      </c>
      <c r="E482" s="8" t="s">
        <v>979</v>
      </c>
      <c r="F482" s="22" t="s">
        <v>2269</v>
      </c>
      <c r="G482" s="8" t="s">
        <v>67</v>
      </c>
      <c r="H482" s="8" t="s">
        <v>818</v>
      </c>
      <c r="I482" s="8" t="s">
        <v>815</v>
      </c>
      <c r="J482" s="19">
        <v>1</v>
      </c>
      <c r="K482" s="64">
        <v>3.06</v>
      </c>
      <c r="L482" s="97">
        <v>1</v>
      </c>
      <c r="M482" s="8" t="s">
        <v>1526</v>
      </c>
      <c r="N482" s="83"/>
      <c r="O482" s="9">
        <v>43864</v>
      </c>
      <c r="P482" s="97">
        <v>5</v>
      </c>
      <c r="Q482" s="23" t="s">
        <v>27</v>
      </c>
      <c r="R482"/>
      <c r="S482"/>
      <c r="T482"/>
      <c r="V482"/>
      <c r="W482"/>
    </row>
    <row r="483" spans="4:23" hidden="1" x14ac:dyDescent="0.25">
      <c r="D483" s="23" t="s">
        <v>539</v>
      </c>
      <c r="E483" s="8" t="s">
        <v>2242</v>
      </c>
      <c r="F483" s="22" t="s">
        <v>2272</v>
      </c>
      <c r="G483" s="8" t="s">
        <v>25</v>
      </c>
      <c r="H483" s="8" t="s">
        <v>814</v>
      </c>
      <c r="I483" s="8" t="s">
        <v>815</v>
      </c>
      <c r="J483" s="19">
        <v>1</v>
      </c>
      <c r="K483" s="64">
        <v>3.2157575757575763</v>
      </c>
      <c r="L483" s="97">
        <v>1</v>
      </c>
      <c r="M483" s="8" t="s">
        <v>2236</v>
      </c>
      <c r="N483" s="83">
        <v>41974</v>
      </c>
      <c r="O483" s="9">
        <v>44487</v>
      </c>
      <c r="P483" s="97">
        <v>5</v>
      </c>
      <c r="Q483" s="23" t="s">
        <v>27</v>
      </c>
      <c r="R483"/>
      <c r="S483"/>
      <c r="T483"/>
      <c r="V483"/>
      <c r="W483"/>
    </row>
    <row r="484" spans="4:23" hidden="1" x14ac:dyDescent="0.25">
      <c r="D484" s="23" t="s">
        <v>537</v>
      </c>
      <c r="E484" s="8" t="s">
        <v>2244</v>
      </c>
      <c r="F484" s="22" t="s">
        <v>2272</v>
      </c>
      <c r="G484" s="8" t="s">
        <v>25</v>
      </c>
      <c r="H484" s="8" t="s">
        <v>825</v>
      </c>
      <c r="I484" s="8" t="s">
        <v>815</v>
      </c>
      <c r="J484" s="19">
        <v>1</v>
      </c>
      <c r="K484" s="64">
        <v>3.2066666666666666</v>
      </c>
      <c r="L484" s="97">
        <v>1</v>
      </c>
      <c r="M484" s="8" t="s">
        <v>978</v>
      </c>
      <c r="N484" s="83"/>
      <c r="O484" s="9">
        <v>43832</v>
      </c>
      <c r="P484" s="97">
        <v>5</v>
      </c>
      <c r="Q484" s="23" t="s">
        <v>27</v>
      </c>
      <c r="R484"/>
      <c r="S484"/>
      <c r="T484"/>
      <c r="V484"/>
      <c r="W484"/>
    </row>
    <row r="485" spans="4:23" hidden="1" x14ac:dyDescent="0.25">
      <c r="D485" s="23" t="s">
        <v>229</v>
      </c>
      <c r="E485" s="8" t="s">
        <v>974</v>
      </c>
      <c r="F485" s="22" t="s">
        <v>2272</v>
      </c>
      <c r="G485" s="8" t="s">
        <v>34</v>
      </c>
      <c r="H485" s="8" t="s">
        <v>825</v>
      </c>
      <c r="I485" s="8" t="s">
        <v>842</v>
      </c>
      <c r="J485" s="19">
        <v>1</v>
      </c>
      <c r="K485" s="64">
        <v>2.9633333333333334</v>
      </c>
      <c r="L485" s="97">
        <v>1</v>
      </c>
      <c r="M485" s="8" t="s">
        <v>4966</v>
      </c>
      <c r="N485" s="83">
        <v>41244</v>
      </c>
      <c r="O485" s="9">
        <v>42492</v>
      </c>
      <c r="P485" s="97">
        <v>5</v>
      </c>
      <c r="Q485" s="23" t="s">
        <v>27</v>
      </c>
      <c r="R485"/>
      <c r="S485"/>
      <c r="T485"/>
      <c r="V485"/>
      <c r="W485"/>
    </row>
    <row r="486" spans="4:23" hidden="1" x14ac:dyDescent="0.25">
      <c r="D486" s="23" t="s">
        <v>534</v>
      </c>
      <c r="E486" s="8" t="s">
        <v>1577</v>
      </c>
      <c r="F486" s="22" t="s">
        <v>2272</v>
      </c>
      <c r="G486" s="8" t="s">
        <v>896</v>
      </c>
      <c r="H486" s="8" t="s">
        <v>825</v>
      </c>
      <c r="I486" s="8" t="s">
        <v>815</v>
      </c>
      <c r="J486" s="19">
        <v>1</v>
      </c>
      <c r="K486" s="64">
        <v>3.4666666666666668</v>
      </c>
      <c r="L486" s="97">
        <v>1</v>
      </c>
      <c r="M486" s="8" t="s">
        <v>1576</v>
      </c>
      <c r="N486" s="83"/>
      <c r="O486" s="9">
        <v>43556</v>
      </c>
      <c r="P486" s="97">
        <v>5</v>
      </c>
      <c r="Q486" s="23" t="s">
        <v>27</v>
      </c>
      <c r="R486"/>
      <c r="S486"/>
      <c r="T486"/>
      <c r="V486"/>
      <c r="W486"/>
    </row>
    <row r="487" spans="4:23" hidden="1" x14ac:dyDescent="0.25">
      <c r="D487" s="23" t="s">
        <v>439</v>
      </c>
      <c r="E487" s="8" t="s">
        <v>1583</v>
      </c>
      <c r="F487" s="22" t="s">
        <v>2272</v>
      </c>
      <c r="G487" s="8" t="s">
        <v>58</v>
      </c>
      <c r="H487" s="8" t="s">
        <v>818</v>
      </c>
      <c r="I487" s="8" t="s">
        <v>815</v>
      </c>
      <c r="J487" s="19">
        <v>1</v>
      </c>
      <c r="K487" s="64">
        <v>3.6566666666666663</v>
      </c>
      <c r="L487" s="97">
        <v>1</v>
      </c>
      <c r="M487" s="8" t="s">
        <v>4966</v>
      </c>
      <c r="N487" s="83"/>
      <c r="O487" s="9">
        <v>43102</v>
      </c>
      <c r="P487" s="97">
        <v>5</v>
      </c>
      <c r="Q487" s="23" t="s">
        <v>27</v>
      </c>
      <c r="R487"/>
      <c r="S487"/>
      <c r="T487"/>
      <c r="V487"/>
      <c r="W487"/>
    </row>
    <row r="488" spans="4:23" hidden="1" x14ac:dyDescent="0.25">
      <c r="D488" s="23" t="s">
        <v>564</v>
      </c>
      <c r="E488" s="8" t="s">
        <v>2232</v>
      </c>
      <c r="F488" s="22" t="s">
        <v>2269</v>
      </c>
      <c r="G488" s="8" t="s">
        <v>67</v>
      </c>
      <c r="H488" s="8" t="s">
        <v>825</v>
      </c>
      <c r="I488" s="8" t="s">
        <v>815</v>
      </c>
      <c r="J488" s="19">
        <v>1</v>
      </c>
      <c r="K488" s="64">
        <v>3.4866666666666664</v>
      </c>
      <c r="L488" s="97">
        <v>1</v>
      </c>
      <c r="M488" s="8" t="s">
        <v>1528</v>
      </c>
      <c r="N488" s="83"/>
      <c r="O488" s="9">
        <v>44480</v>
      </c>
      <c r="P488" s="97">
        <v>5</v>
      </c>
      <c r="Q488" s="23" t="s">
        <v>27</v>
      </c>
      <c r="R488"/>
      <c r="S488"/>
      <c r="T488"/>
      <c r="V488"/>
      <c r="W488"/>
    </row>
    <row r="489" spans="4:23" hidden="1" x14ac:dyDescent="0.25">
      <c r="D489" s="23" t="s">
        <v>664</v>
      </c>
      <c r="E489" s="8" t="s">
        <v>980</v>
      </c>
      <c r="F489" s="22" t="s">
        <v>2269</v>
      </c>
      <c r="G489" s="8" t="s">
        <v>67</v>
      </c>
      <c r="H489" s="8" t="s">
        <v>814</v>
      </c>
      <c r="I489" s="8" t="s">
        <v>815</v>
      </c>
      <c r="J489" s="19">
        <v>1</v>
      </c>
      <c r="K489" s="64">
        <v>2.9950000000000001</v>
      </c>
      <c r="L489" s="97">
        <v>2</v>
      </c>
      <c r="M489" s="8" t="s">
        <v>4963</v>
      </c>
      <c r="N489" s="83"/>
      <c r="O489" s="9"/>
      <c r="P489" s="97">
        <v>5</v>
      </c>
      <c r="Q489" s="23" t="s">
        <v>27</v>
      </c>
      <c r="R489"/>
      <c r="S489"/>
      <c r="T489"/>
      <c r="V489"/>
      <c r="W489"/>
    </row>
    <row r="490" spans="4:23" hidden="1" x14ac:dyDescent="0.25">
      <c r="D490" s="23" t="s">
        <v>1397</v>
      </c>
      <c r="E490" s="8" t="s">
        <v>976</v>
      </c>
      <c r="F490" s="22" t="s">
        <v>2269</v>
      </c>
      <c r="G490" s="8" t="s">
        <v>67</v>
      </c>
      <c r="H490" s="8" t="s">
        <v>814</v>
      </c>
      <c r="I490" s="8" t="s">
        <v>815</v>
      </c>
      <c r="J490" s="19">
        <v>1</v>
      </c>
      <c r="K490" s="64">
        <v>3.53</v>
      </c>
      <c r="L490" s="97">
        <v>2</v>
      </c>
      <c r="M490" s="8" t="s">
        <v>4963</v>
      </c>
      <c r="N490" s="83"/>
      <c r="O490" s="9"/>
      <c r="P490" s="97">
        <v>5</v>
      </c>
      <c r="Q490" s="23" t="s">
        <v>27</v>
      </c>
      <c r="R490"/>
      <c r="S490"/>
      <c r="T490"/>
      <c r="V490"/>
      <c r="W490"/>
    </row>
    <row r="491" spans="4:23" hidden="1" x14ac:dyDescent="0.25">
      <c r="D491" s="23" t="s">
        <v>663</v>
      </c>
      <c r="E491" s="8" t="s">
        <v>974</v>
      </c>
      <c r="F491" s="22" t="s">
        <v>2272</v>
      </c>
      <c r="G491" s="8" t="s">
        <v>34</v>
      </c>
      <c r="H491" s="8" t="s">
        <v>825</v>
      </c>
      <c r="I491" s="8" t="s">
        <v>842</v>
      </c>
      <c r="J491" s="19">
        <v>1</v>
      </c>
      <c r="K491" s="64">
        <v>2.8666666666666667</v>
      </c>
      <c r="L491" s="97">
        <v>2</v>
      </c>
      <c r="M491" s="8" t="s">
        <v>4966</v>
      </c>
      <c r="N491" s="83">
        <v>43344</v>
      </c>
      <c r="O491" s="9"/>
      <c r="P491" s="97">
        <v>5</v>
      </c>
      <c r="Q491" s="23" t="s">
        <v>27</v>
      </c>
      <c r="R491"/>
      <c r="S491"/>
      <c r="T491"/>
      <c r="V491"/>
      <c r="W491"/>
    </row>
    <row r="492" spans="4:23" hidden="1" x14ac:dyDescent="0.25">
      <c r="D492" s="23" t="s">
        <v>650</v>
      </c>
      <c r="E492" s="8" t="s">
        <v>1576</v>
      </c>
      <c r="F492" s="22" t="s">
        <v>2272</v>
      </c>
      <c r="G492" s="8" t="s">
        <v>896</v>
      </c>
      <c r="H492" s="8" t="s">
        <v>825</v>
      </c>
      <c r="I492" s="8" t="s">
        <v>815</v>
      </c>
      <c r="J492" s="19">
        <v>1</v>
      </c>
      <c r="K492" s="64">
        <v>2.9633333333333334</v>
      </c>
      <c r="L492" s="97">
        <v>2</v>
      </c>
      <c r="M492" s="8" t="s">
        <v>1576</v>
      </c>
      <c r="N492" s="83"/>
      <c r="O492" s="9"/>
      <c r="P492" s="97">
        <v>5</v>
      </c>
      <c r="Q492" s="23" t="s">
        <v>27</v>
      </c>
      <c r="R492"/>
      <c r="S492"/>
      <c r="T492"/>
      <c r="V492"/>
      <c r="W492"/>
    </row>
    <row r="493" spans="4:23" hidden="1" x14ac:dyDescent="0.25">
      <c r="D493" s="23" t="s">
        <v>1303</v>
      </c>
      <c r="E493" s="8" t="s">
        <v>977</v>
      </c>
      <c r="F493" s="22" t="s">
        <v>2272</v>
      </c>
      <c r="G493" s="8" t="s">
        <v>58</v>
      </c>
      <c r="H493" s="8" t="s">
        <v>818</v>
      </c>
      <c r="I493" s="8" t="s">
        <v>815</v>
      </c>
      <c r="J493" s="19">
        <v>1</v>
      </c>
      <c r="K493" s="64">
        <v>3.15</v>
      </c>
      <c r="L493" s="97">
        <v>2</v>
      </c>
      <c r="M493" s="8" t="s">
        <v>977</v>
      </c>
      <c r="N493" s="83"/>
      <c r="O493" s="9"/>
      <c r="P493" s="97">
        <v>5</v>
      </c>
      <c r="Q493" s="23" t="s">
        <v>27</v>
      </c>
      <c r="R493"/>
      <c r="S493"/>
      <c r="T493"/>
      <c r="V493"/>
      <c r="W493"/>
    </row>
    <row r="494" spans="4:23" hidden="1" x14ac:dyDescent="0.25">
      <c r="D494" s="23" t="s">
        <v>685</v>
      </c>
      <c r="E494" s="8" t="s">
        <v>2233</v>
      </c>
      <c r="F494" s="22" t="s">
        <v>2269</v>
      </c>
      <c r="G494" s="8" t="s">
        <v>67</v>
      </c>
      <c r="H494" s="8" t="s">
        <v>825</v>
      </c>
      <c r="I494" s="8" t="s">
        <v>815</v>
      </c>
      <c r="J494" s="19">
        <v>1</v>
      </c>
      <c r="K494" s="64">
        <v>2.79</v>
      </c>
      <c r="L494" s="97">
        <v>2</v>
      </c>
      <c r="M494" s="8" t="s">
        <v>2233</v>
      </c>
      <c r="N494" s="83"/>
      <c r="O494" s="9">
        <v>43750</v>
      </c>
      <c r="P494" s="97">
        <v>5</v>
      </c>
      <c r="Q494" s="23" t="s">
        <v>27</v>
      </c>
      <c r="R494"/>
      <c r="S494"/>
      <c r="T494"/>
      <c r="V494"/>
      <c r="W494"/>
    </row>
    <row r="495" spans="4:23" hidden="1" x14ac:dyDescent="0.25">
      <c r="D495" s="23" t="s">
        <v>442</v>
      </c>
      <c r="E495" s="8" t="s">
        <v>1511</v>
      </c>
      <c r="F495" s="22" t="s">
        <v>2269</v>
      </c>
      <c r="G495" s="8" t="s">
        <v>67</v>
      </c>
      <c r="H495" s="8" t="s">
        <v>814</v>
      </c>
      <c r="I495" s="8" t="s">
        <v>815</v>
      </c>
      <c r="J495" s="19">
        <v>1</v>
      </c>
      <c r="K495" s="64">
        <v>2.9499999999999997</v>
      </c>
      <c r="L495" s="97">
        <v>2</v>
      </c>
      <c r="M495" s="8" t="s">
        <v>1585</v>
      </c>
      <c r="N495" s="83"/>
      <c r="O495" s="9">
        <v>44088</v>
      </c>
      <c r="P495" s="97">
        <v>5</v>
      </c>
      <c r="Q495" s="23" t="s">
        <v>27</v>
      </c>
      <c r="R495"/>
      <c r="S495"/>
      <c r="T495"/>
      <c r="V495"/>
      <c r="W495"/>
    </row>
    <row r="496" spans="4:23" hidden="1" x14ac:dyDescent="0.25">
      <c r="D496" s="23" t="s">
        <v>619</v>
      </c>
      <c r="E496" s="8" t="s">
        <v>1572</v>
      </c>
      <c r="F496" s="22" t="s">
        <v>2272</v>
      </c>
      <c r="G496" s="8" t="s">
        <v>25</v>
      </c>
      <c r="H496" s="8" t="s">
        <v>825</v>
      </c>
      <c r="I496" s="8" t="s">
        <v>815</v>
      </c>
      <c r="J496" s="19">
        <v>1</v>
      </c>
      <c r="K496" s="64">
        <v>3.1066666666666669</v>
      </c>
      <c r="L496" s="97">
        <v>2</v>
      </c>
      <c r="M496" s="8" t="s">
        <v>4970</v>
      </c>
      <c r="N496" s="83"/>
      <c r="O496" s="9">
        <v>44445</v>
      </c>
      <c r="P496" s="97">
        <v>5</v>
      </c>
      <c r="Q496" s="23" t="s">
        <v>27</v>
      </c>
      <c r="R496"/>
      <c r="S496"/>
      <c r="T496"/>
      <c r="V496"/>
      <c r="W496"/>
    </row>
    <row r="497" spans="4:23" hidden="1" x14ac:dyDescent="0.25">
      <c r="D497" s="23" t="s">
        <v>597</v>
      </c>
      <c r="E497" s="8" t="s">
        <v>2247</v>
      </c>
      <c r="F497" s="22" t="s">
        <v>2272</v>
      </c>
      <c r="G497" s="8" t="s">
        <v>73</v>
      </c>
      <c r="H497" s="8" t="s">
        <v>825</v>
      </c>
      <c r="I497" s="8" t="s">
        <v>815</v>
      </c>
      <c r="J497" s="19">
        <v>1</v>
      </c>
      <c r="K497" s="64">
        <v>3.0566666666666666</v>
      </c>
      <c r="L497" s="97">
        <v>2</v>
      </c>
      <c r="M497" s="8" t="s">
        <v>4963</v>
      </c>
      <c r="N497" s="83"/>
      <c r="O497" s="9">
        <v>44333</v>
      </c>
      <c r="P497" s="97">
        <v>5</v>
      </c>
      <c r="Q497" s="23" t="s">
        <v>27</v>
      </c>
      <c r="R497"/>
      <c r="S497"/>
      <c r="T497"/>
      <c r="V497"/>
      <c r="W497"/>
    </row>
    <row r="498" spans="4:23" hidden="1" x14ac:dyDescent="0.25">
      <c r="D498" s="23" t="s">
        <v>382</v>
      </c>
      <c r="E498" s="8" t="s">
        <v>2080</v>
      </c>
      <c r="F498" s="22" t="s">
        <v>2269</v>
      </c>
      <c r="G498" s="8" t="s">
        <v>2</v>
      </c>
      <c r="H498" s="8" t="s">
        <v>814</v>
      </c>
      <c r="I498" s="8" t="s">
        <v>815</v>
      </c>
      <c r="J498" s="19">
        <v>1</v>
      </c>
      <c r="K498" s="64">
        <v>3.42</v>
      </c>
      <c r="L498" s="97">
        <v>2</v>
      </c>
      <c r="M498" s="8" t="s">
        <v>5068</v>
      </c>
      <c r="N498" s="83"/>
      <c r="O498" s="9">
        <v>44452</v>
      </c>
      <c r="P498" s="97">
        <v>5</v>
      </c>
      <c r="Q498" s="23" t="s">
        <v>6</v>
      </c>
      <c r="R498"/>
      <c r="S498"/>
      <c r="T498"/>
      <c r="V498"/>
      <c r="W498"/>
    </row>
    <row r="499" spans="4:23" hidden="1" x14ac:dyDescent="0.25">
      <c r="D499" s="23" t="s">
        <v>712</v>
      </c>
      <c r="E499" s="8" t="s">
        <v>980</v>
      </c>
      <c r="F499" s="22" t="s">
        <v>2269</v>
      </c>
      <c r="G499" s="8" t="s">
        <v>67</v>
      </c>
      <c r="H499" s="8" t="s">
        <v>814</v>
      </c>
      <c r="I499" s="8" t="s">
        <v>815</v>
      </c>
      <c r="J499" s="19">
        <v>1</v>
      </c>
      <c r="K499" s="64"/>
      <c r="L499" s="97">
        <v>3</v>
      </c>
      <c r="M499" s="8"/>
      <c r="N499" s="83"/>
      <c r="O499" s="9"/>
      <c r="P499" s="97">
        <v>5</v>
      </c>
      <c r="Q499" s="23" t="s">
        <v>27</v>
      </c>
      <c r="R499"/>
      <c r="S499"/>
      <c r="T499"/>
      <c r="V499"/>
      <c r="W499"/>
    </row>
    <row r="500" spans="4:23" hidden="1" x14ac:dyDescent="0.25">
      <c r="D500" s="23" t="s">
        <v>737</v>
      </c>
      <c r="E500" s="8" t="s">
        <v>1511</v>
      </c>
      <c r="F500" s="22" t="s">
        <v>2269</v>
      </c>
      <c r="G500" s="8" t="s">
        <v>67</v>
      </c>
      <c r="H500" s="8" t="s">
        <v>814</v>
      </c>
      <c r="I500" s="8" t="s">
        <v>815</v>
      </c>
      <c r="J500" s="19">
        <v>1</v>
      </c>
      <c r="K500" s="64"/>
      <c r="L500" s="97">
        <v>3</v>
      </c>
      <c r="M500" s="8"/>
      <c r="N500" s="83"/>
      <c r="O500" s="9"/>
      <c r="P500" s="97">
        <v>5</v>
      </c>
      <c r="Q500" s="23" t="s">
        <v>27</v>
      </c>
      <c r="R500"/>
      <c r="S500"/>
      <c r="T500"/>
      <c r="V500"/>
      <c r="W500"/>
    </row>
    <row r="501" spans="4:23" hidden="1" x14ac:dyDescent="0.25">
      <c r="D501" s="23" t="s">
        <v>735</v>
      </c>
      <c r="E501" s="8" t="s">
        <v>1581</v>
      </c>
      <c r="F501" s="22" t="s">
        <v>2272</v>
      </c>
      <c r="G501" s="8" t="s">
        <v>58</v>
      </c>
      <c r="H501" s="8" t="s">
        <v>814</v>
      </c>
      <c r="I501" s="8" t="s">
        <v>815</v>
      </c>
      <c r="J501" s="19">
        <v>1</v>
      </c>
      <c r="K501" s="64"/>
      <c r="L501" s="97">
        <v>3</v>
      </c>
      <c r="M501" s="8"/>
      <c r="N501" s="83"/>
      <c r="O501" s="9"/>
      <c r="P501" s="97">
        <v>5</v>
      </c>
      <c r="Q501" s="23" t="s">
        <v>27</v>
      </c>
      <c r="R501"/>
      <c r="S501"/>
      <c r="T501"/>
      <c r="V501"/>
      <c r="W501"/>
    </row>
    <row r="502" spans="4:23" hidden="1" x14ac:dyDescent="0.25">
      <c r="D502" s="23" t="s">
        <v>682</v>
      </c>
      <c r="E502" s="8" t="s">
        <v>976</v>
      </c>
      <c r="F502" s="22" t="s">
        <v>2269</v>
      </c>
      <c r="G502" s="8" t="s">
        <v>67</v>
      </c>
      <c r="H502" s="8" t="s">
        <v>814</v>
      </c>
      <c r="I502" s="8" t="s">
        <v>815</v>
      </c>
      <c r="J502" s="19">
        <v>1</v>
      </c>
      <c r="K502" s="64">
        <v>2.78</v>
      </c>
      <c r="L502" s="97">
        <v>3</v>
      </c>
      <c r="M502" s="8" t="s">
        <v>4963</v>
      </c>
      <c r="N502" s="83"/>
      <c r="O502" s="9"/>
      <c r="P502" s="97">
        <v>5</v>
      </c>
      <c r="Q502" s="23" t="s">
        <v>27</v>
      </c>
      <c r="R502"/>
      <c r="S502"/>
      <c r="T502"/>
      <c r="V502"/>
      <c r="W502"/>
    </row>
    <row r="503" spans="4:23" hidden="1" x14ac:dyDescent="0.25">
      <c r="D503" s="23" t="s">
        <v>1246</v>
      </c>
      <c r="E503" s="8" t="s">
        <v>1513</v>
      </c>
      <c r="F503" s="22" t="s">
        <v>2269</v>
      </c>
      <c r="G503" s="8" t="s">
        <v>67</v>
      </c>
      <c r="H503" s="8" t="s">
        <v>818</v>
      </c>
      <c r="I503" s="8" t="s">
        <v>815</v>
      </c>
      <c r="J503" s="19">
        <v>1</v>
      </c>
      <c r="K503" s="64">
        <v>2.9666666666666663</v>
      </c>
      <c r="L503" s="97">
        <v>3</v>
      </c>
      <c r="M503" s="8" t="s">
        <v>4963</v>
      </c>
      <c r="N503" s="83"/>
      <c r="O503" s="9"/>
      <c r="P503" s="97">
        <v>5</v>
      </c>
      <c r="Q503" s="23" t="s">
        <v>27</v>
      </c>
      <c r="R503"/>
      <c r="S503"/>
      <c r="T503"/>
      <c r="V503"/>
      <c r="W503"/>
    </row>
    <row r="504" spans="4:23" hidden="1" x14ac:dyDescent="0.25">
      <c r="D504" s="23" t="s">
        <v>665</v>
      </c>
      <c r="E504" s="8" t="s">
        <v>979</v>
      </c>
      <c r="F504" s="22" t="s">
        <v>2269</v>
      </c>
      <c r="G504" s="8" t="s">
        <v>67</v>
      </c>
      <c r="H504" s="8" t="s">
        <v>818</v>
      </c>
      <c r="I504" s="8" t="s">
        <v>815</v>
      </c>
      <c r="J504" s="19">
        <v>1</v>
      </c>
      <c r="K504" s="64">
        <v>3.19</v>
      </c>
      <c r="L504" s="97">
        <v>3</v>
      </c>
      <c r="M504" s="8" t="s">
        <v>4963</v>
      </c>
      <c r="N504" s="83"/>
      <c r="O504" s="9"/>
      <c r="P504" s="97">
        <v>5</v>
      </c>
      <c r="Q504" s="23" t="s">
        <v>27</v>
      </c>
      <c r="R504"/>
      <c r="S504"/>
      <c r="T504"/>
      <c r="V504"/>
      <c r="W504"/>
    </row>
    <row r="505" spans="4:23" hidden="1" x14ac:dyDescent="0.25">
      <c r="D505" s="23" t="s">
        <v>684</v>
      </c>
      <c r="E505" s="8" t="s">
        <v>1583</v>
      </c>
      <c r="F505" s="22" t="s">
        <v>2272</v>
      </c>
      <c r="G505" s="8" t="s">
        <v>58</v>
      </c>
      <c r="H505" s="8" t="s">
        <v>818</v>
      </c>
      <c r="I505" s="8" t="s">
        <v>815</v>
      </c>
      <c r="J505" s="19">
        <v>1</v>
      </c>
      <c r="K505" s="64">
        <v>2.7800000000000002</v>
      </c>
      <c r="L505" s="97">
        <v>3</v>
      </c>
      <c r="M505" s="8" t="s">
        <v>1583</v>
      </c>
      <c r="N505" s="83"/>
      <c r="O505" s="9"/>
      <c r="P505" s="97">
        <v>5</v>
      </c>
      <c r="Q505" s="23" t="s">
        <v>27</v>
      </c>
      <c r="R505"/>
      <c r="S505"/>
      <c r="T505"/>
      <c r="V505"/>
      <c r="W505"/>
    </row>
    <row r="506" spans="4:23" hidden="1" x14ac:dyDescent="0.25">
      <c r="D506" s="23" t="s">
        <v>573</v>
      </c>
      <c r="E506" s="8" t="s">
        <v>1572</v>
      </c>
      <c r="F506" s="22" t="s">
        <v>2272</v>
      </c>
      <c r="G506" s="8" t="s">
        <v>25</v>
      </c>
      <c r="H506" s="8" t="s">
        <v>825</v>
      </c>
      <c r="I506" s="8" t="s">
        <v>815</v>
      </c>
      <c r="J506" s="19">
        <v>1</v>
      </c>
      <c r="K506" s="64">
        <v>2.4166666666666665</v>
      </c>
      <c r="L506" s="97">
        <v>3</v>
      </c>
      <c r="M506" s="8" t="s">
        <v>5052</v>
      </c>
      <c r="N506" s="83"/>
      <c r="O506" s="9">
        <v>43724</v>
      </c>
      <c r="P506" s="97">
        <v>5</v>
      </c>
      <c r="Q506" s="23" t="s">
        <v>27</v>
      </c>
      <c r="R506"/>
      <c r="S506"/>
      <c r="T506"/>
      <c r="V506"/>
      <c r="W506"/>
    </row>
    <row r="507" spans="4:23" hidden="1" x14ac:dyDescent="0.25">
      <c r="D507" s="23" t="s">
        <v>649</v>
      </c>
      <c r="E507" s="8" t="s">
        <v>2244</v>
      </c>
      <c r="F507" s="22" t="s">
        <v>2272</v>
      </c>
      <c r="G507" s="8" t="s">
        <v>25</v>
      </c>
      <c r="H507" s="8" t="s">
        <v>825</v>
      </c>
      <c r="I507" s="8" t="s">
        <v>815</v>
      </c>
      <c r="J507" s="19">
        <v>1</v>
      </c>
      <c r="K507" s="64">
        <v>3.1011111111111109</v>
      </c>
      <c r="L507" s="97">
        <v>3</v>
      </c>
      <c r="M507" s="8" t="s">
        <v>4971</v>
      </c>
      <c r="N507" s="83"/>
      <c r="O507" s="9">
        <v>44109</v>
      </c>
      <c r="P507" s="97">
        <v>5</v>
      </c>
      <c r="Q507" s="23" t="s">
        <v>27</v>
      </c>
      <c r="R507"/>
      <c r="S507"/>
      <c r="T507"/>
      <c r="V507"/>
      <c r="W507"/>
    </row>
    <row r="508" spans="4:23" hidden="1" x14ac:dyDescent="0.25">
      <c r="D508" s="23" t="s">
        <v>574</v>
      </c>
      <c r="E508" s="8" t="s">
        <v>974</v>
      </c>
      <c r="F508" s="22" t="s">
        <v>2272</v>
      </c>
      <c r="G508" s="8" t="s">
        <v>34</v>
      </c>
      <c r="H508" s="8" t="s">
        <v>825</v>
      </c>
      <c r="I508" s="8" t="s">
        <v>842</v>
      </c>
      <c r="J508" s="19">
        <v>1</v>
      </c>
      <c r="K508" s="64">
        <v>2.84</v>
      </c>
      <c r="L508" s="97">
        <v>3</v>
      </c>
      <c r="M508" s="8" t="s">
        <v>2246</v>
      </c>
      <c r="N508" s="83"/>
      <c r="O508" s="9">
        <v>44158</v>
      </c>
      <c r="P508" s="97">
        <v>5</v>
      </c>
      <c r="Q508" s="23" t="s">
        <v>27</v>
      </c>
      <c r="R508"/>
      <c r="S508"/>
      <c r="T508"/>
      <c r="V508"/>
      <c r="W508"/>
    </row>
    <row r="509" spans="4:23" hidden="1" x14ac:dyDescent="0.25">
      <c r="D509" s="22" t="s">
        <v>627</v>
      </c>
      <c r="E509" s="8" t="s">
        <v>2087</v>
      </c>
      <c r="F509" s="8" t="s">
        <v>2272</v>
      </c>
      <c r="G509" s="8" t="s">
        <v>11</v>
      </c>
      <c r="H509" s="8" t="s">
        <v>818</v>
      </c>
      <c r="I509" s="8" t="s">
        <v>815</v>
      </c>
      <c r="J509" s="19">
        <v>1</v>
      </c>
      <c r="K509" s="64">
        <v>3.2233333333333332</v>
      </c>
      <c r="L509" s="97">
        <v>3</v>
      </c>
      <c r="M509" s="8" t="s">
        <v>1661</v>
      </c>
      <c r="N509" s="83"/>
      <c r="O509" s="9">
        <v>44461</v>
      </c>
      <c r="P509" s="97">
        <v>5</v>
      </c>
      <c r="Q509" s="23" t="s">
        <v>6</v>
      </c>
      <c r="R509"/>
      <c r="S509"/>
      <c r="T509"/>
      <c r="V509"/>
      <c r="W509"/>
    </row>
    <row r="510" spans="4:23" hidden="1" x14ac:dyDescent="0.25">
      <c r="D510" s="23" t="s">
        <v>577</v>
      </c>
      <c r="E510" s="8" t="s">
        <v>2101</v>
      </c>
      <c r="F510" s="22" t="s">
        <v>2272</v>
      </c>
      <c r="G510" s="8" t="s">
        <v>19</v>
      </c>
      <c r="H510" s="8" t="s">
        <v>814</v>
      </c>
      <c r="I510" s="8" t="s">
        <v>815</v>
      </c>
      <c r="J510" s="19">
        <v>1</v>
      </c>
      <c r="K510" s="64">
        <v>2.8200000000000003</v>
      </c>
      <c r="L510" s="97">
        <v>3</v>
      </c>
      <c r="M510" s="8" t="s">
        <v>5078</v>
      </c>
      <c r="N510" s="83"/>
      <c r="O510" s="9">
        <v>43071</v>
      </c>
      <c r="P510" s="97">
        <v>5</v>
      </c>
      <c r="Q510" s="23" t="s">
        <v>6</v>
      </c>
      <c r="R510"/>
      <c r="S510"/>
      <c r="T510"/>
      <c r="V510"/>
      <c r="W510"/>
    </row>
    <row r="511" spans="4:23" hidden="1" x14ac:dyDescent="0.25">
      <c r="D511" s="23" t="s">
        <v>1426</v>
      </c>
      <c r="E511" s="8" t="s">
        <v>1511</v>
      </c>
      <c r="F511" s="22" t="s">
        <v>2269</v>
      </c>
      <c r="G511" s="8" t="s">
        <v>67</v>
      </c>
      <c r="H511" s="8" t="s">
        <v>814</v>
      </c>
      <c r="I511" s="8" t="s">
        <v>815</v>
      </c>
      <c r="J511" s="19">
        <v>1</v>
      </c>
      <c r="K511" s="64"/>
      <c r="L511" s="97">
        <v>4</v>
      </c>
      <c r="M511" s="8"/>
      <c r="N511" s="83"/>
      <c r="O511" s="9"/>
      <c r="P511" s="97">
        <v>5</v>
      </c>
      <c r="Q511" s="23" t="s">
        <v>27</v>
      </c>
      <c r="R511"/>
      <c r="S511"/>
      <c r="T511"/>
      <c r="V511"/>
      <c r="W511"/>
    </row>
    <row r="512" spans="4:23" hidden="1" x14ac:dyDescent="0.25">
      <c r="D512" s="23" t="s">
        <v>1248</v>
      </c>
      <c r="E512" s="8" t="s">
        <v>1513</v>
      </c>
      <c r="F512" s="22" t="s">
        <v>2269</v>
      </c>
      <c r="G512" s="8" t="s">
        <v>67</v>
      </c>
      <c r="H512" s="8" t="s">
        <v>818</v>
      </c>
      <c r="I512" s="8" t="s">
        <v>815</v>
      </c>
      <c r="J512" s="19">
        <v>1</v>
      </c>
      <c r="K512" s="64">
        <v>3.3866666666666667</v>
      </c>
      <c r="L512" s="97">
        <v>4</v>
      </c>
      <c r="M512" s="8" t="s">
        <v>4963</v>
      </c>
      <c r="N512" s="83"/>
      <c r="O512" s="9">
        <v>44361</v>
      </c>
      <c r="P512" s="97">
        <v>5</v>
      </c>
      <c r="Q512" s="23" t="s">
        <v>27</v>
      </c>
      <c r="R512"/>
      <c r="S512"/>
      <c r="T512"/>
      <c r="V512"/>
      <c r="W512"/>
    </row>
    <row r="513" spans="4:23" hidden="1" x14ac:dyDescent="0.25">
      <c r="D513" s="23" t="s">
        <v>1249</v>
      </c>
      <c r="E513" s="8" t="s">
        <v>979</v>
      </c>
      <c r="F513" s="22" t="s">
        <v>2269</v>
      </c>
      <c r="G513" s="8" t="s">
        <v>67</v>
      </c>
      <c r="H513" s="8" t="s">
        <v>818</v>
      </c>
      <c r="I513" s="8" t="s">
        <v>815</v>
      </c>
      <c r="J513" s="19">
        <v>1</v>
      </c>
      <c r="K513" s="64">
        <v>3.5733333333333328</v>
      </c>
      <c r="L513" s="97">
        <v>4</v>
      </c>
      <c r="M513" s="8" t="s">
        <v>1528</v>
      </c>
      <c r="N513" s="83"/>
      <c r="O513" s="9">
        <v>43556</v>
      </c>
      <c r="P513" s="97">
        <v>5</v>
      </c>
      <c r="Q513" s="23" t="s">
        <v>27</v>
      </c>
      <c r="R513"/>
      <c r="S513"/>
      <c r="T513"/>
      <c r="V513"/>
      <c r="W513"/>
    </row>
    <row r="514" spans="4:23" hidden="1" x14ac:dyDescent="0.25">
      <c r="D514" s="23" t="s">
        <v>579</v>
      </c>
      <c r="E514" s="8" t="s">
        <v>1528</v>
      </c>
      <c r="F514" s="22" t="s">
        <v>2269</v>
      </c>
      <c r="G514" s="8" t="s">
        <v>46</v>
      </c>
      <c r="H514" s="8" t="s">
        <v>818</v>
      </c>
      <c r="I514" s="8" t="s">
        <v>815</v>
      </c>
      <c r="J514" s="19">
        <v>1</v>
      </c>
      <c r="K514" s="64">
        <v>3.4633333333333334</v>
      </c>
      <c r="L514" s="97">
        <v>4</v>
      </c>
      <c r="M514" s="8" t="s">
        <v>976</v>
      </c>
      <c r="N514" s="83"/>
      <c r="O514" s="9">
        <v>43724</v>
      </c>
      <c r="P514" s="97">
        <v>5</v>
      </c>
      <c r="Q514" s="23" t="s">
        <v>27</v>
      </c>
      <c r="R514"/>
      <c r="S514"/>
      <c r="T514"/>
      <c r="V514"/>
      <c r="W514"/>
    </row>
    <row r="515" spans="4:23" hidden="1" x14ac:dyDescent="0.25">
      <c r="D515" s="23" t="s">
        <v>584</v>
      </c>
      <c r="E515" s="8" t="s">
        <v>5221</v>
      </c>
      <c r="F515" s="22" t="s">
        <v>2280</v>
      </c>
      <c r="G515" s="8" t="s">
        <v>16</v>
      </c>
      <c r="H515" s="8" t="s">
        <v>814</v>
      </c>
      <c r="I515" s="8" t="s">
        <v>815</v>
      </c>
      <c r="J515" s="19">
        <v>1</v>
      </c>
      <c r="K515" s="64">
        <v>3.0033333333333339</v>
      </c>
      <c r="L515" s="97">
        <v>4</v>
      </c>
      <c r="M515" s="8" t="s">
        <v>5080</v>
      </c>
      <c r="N515" s="83"/>
      <c r="O515" s="9">
        <v>44301</v>
      </c>
      <c r="P515" s="97">
        <v>5</v>
      </c>
      <c r="Q515" s="23" t="s">
        <v>6</v>
      </c>
      <c r="R515"/>
      <c r="S515"/>
      <c r="T515"/>
      <c r="V515"/>
      <c r="W515"/>
    </row>
    <row r="516" spans="4:23" hidden="1" x14ac:dyDescent="0.25">
      <c r="D516" s="23" t="s">
        <v>719</v>
      </c>
      <c r="E516" s="8" t="s">
        <v>1601</v>
      </c>
      <c r="F516" s="22" t="s">
        <v>2269</v>
      </c>
      <c r="G516" s="8" t="s">
        <v>22</v>
      </c>
      <c r="H516" s="8" t="s">
        <v>825</v>
      </c>
      <c r="I516" s="8" t="s">
        <v>842</v>
      </c>
      <c r="J516" s="19">
        <v>1</v>
      </c>
      <c r="K516" s="64"/>
      <c r="L516" s="97">
        <v>5</v>
      </c>
      <c r="M516" s="8"/>
      <c r="N516" s="83"/>
      <c r="O516" s="9"/>
      <c r="P516" s="97">
        <v>5</v>
      </c>
      <c r="Q516" s="23" t="s">
        <v>6</v>
      </c>
      <c r="R516"/>
      <c r="S516"/>
      <c r="T516"/>
      <c r="V516"/>
      <c r="W516"/>
    </row>
    <row r="517" spans="4:23" hidden="1" x14ac:dyDescent="0.25">
      <c r="D517" s="23" t="s">
        <v>670</v>
      </c>
      <c r="E517" s="8" t="s">
        <v>1581</v>
      </c>
      <c r="F517" s="22" t="s">
        <v>2272</v>
      </c>
      <c r="G517" s="8" t="s">
        <v>58</v>
      </c>
      <c r="H517" s="8" t="s">
        <v>814</v>
      </c>
      <c r="I517" s="8" t="s">
        <v>815</v>
      </c>
      <c r="J517" s="19">
        <v>1</v>
      </c>
      <c r="K517" s="64">
        <v>2.5</v>
      </c>
      <c r="L517" s="97">
        <v>5</v>
      </c>
      <c r="M517" s="8" t="s">
        <v>1581</v>
      </c>
      <c r="N517" s="83"/>
      <c r="O517" s="9"/>
      <c r="P517" s="97">
        <v>5</v>
      </c>
      <c r="Q517" s="23" t="s">
        <v>27</v>
      </c>
      <c r="R517"/>
      <c r="S517"/>
      <c r="T517"/>
      <c r="V517"/>
      <c r="W517"/>
    </row>
    <row r="518" spans="4:23" hidden="1" x14ac:dyDescent="0.25">
      <c r="D518" s="23" t="s">
        <v>580</v>
      </c>
      <c r="E518" s="8" t="s">
        <v>1513</v>
      </c>
      <c r="F518" s="22" t="s">
        <v>2269</v>
      </c>
      <c r="G518" s="8" t="s">
        <v>67</v>
      </c>
      <c r="H518" s="8" t="s">
        <v>818</v>
      </c>
      <c r="I518" s="8" t="s">
        <v>815</v>
      </c>
      <c r="J518" s="19">
        <v>1</v>
      </c>
      <c r="K518" s="64">
        <v>3.1266666666666669</v>
      </c>
      <c r="L518" s="97">
        <v>5</v>
      </c>
      <c r="M518" s="8" t="s">
        <v>5036</v>
      </c>
      <c r="N518" s="83"/>
      <c r="O518" s="9">
        <v>44508</v>
      </c>
      <c r="P518" s="97">
        <v>5</v>
      </c>
      <c r="Q518" s="23" t="s">
        <v>27</v>
      </c>
      <c r="R518"/>
      <c r="S518"/>
      <c r="T518"/>
      <c r="V518"/>
      <c r="W518"/>
    </row>
    <row r="519" spans="4:23" hidden="1" x14ac:dyDescent="0.25">
      <c r="D519" s="23" t="s">
        <v>668</v>
      </c>
      <c r="E519" s="8" t="s">
        <v>1526</v>
      </c>
      <c r="F519" s="22" t="s">
        <v>2269</v>
      </c>
      <c r="G519" s="8" t="s">
        <v>46</v>
      </c>
      <c r="H519" s="8" t="s">
        <v>814</v>
      </c>
      <c r="I519" s="8" t="s">
        <v>815</v>
      </c>
      <c r="J519" s="19">
        <v>1</v>
      </c>
      <c r="K519" s="64">
        <v>2.7795999999999998</v>
      </c>
      <c r="L519" s="97">
        <v>5</v>
      </c>
      <c r="M519" s="8" t="s">
        <v>1528</v>
      </c>
      <c r="N519" s="83"/>
      <c r="O519" s="9">
        <v>44013</v>
      </c>
      <c r="P519" s="97">
        <v>5</v>
      </c>
      <c r="Q519" s="23" t="s">
        <v>27</v>
      </c>
      <c r="R519"/>
      <c r="S519"/>
      <c r="T519"/>
      <c r="V519"/>
      <c r="W519"/>
    </row>
    <row r="520" spans="4:23" hidden="1" x14ac:dyDescent="0.25">
      <c r="D520" s="23" t="s">
        <v>481</v>
      </c>
      <c r="E520" s="8" t="s">
        <v>2106</v>
      </c>
      <c r="F520" s="22" t="s">
        <v>2272</v>
      </c>
      <c r="G520" s="8" t="s">
        <v>16</v>
      </c>
      <c r="H520" s="8" t="s">
        <v>818</v>
      </c>
      <c r="I520" s="8" t="s">
        <v>815</v>
      </c>
      <c r="J520" s="19">
        <v>1</v>
      </c>
      <c r="K520" s="64">
        <v>2.8800000000000003</v>
      </c>
      <c r="L520" s="97">
        <v>5</v>
      </c>
      <c r="M520" s="8" t="s">
        <v>1604</v>
      </c>
      <c r="N520" s="83"/>
      <c r="O520" s="9">
        <v>44378</v>
      </c>
      <c r="P520" s="97">
        <v>5</v>
      </c>
      <c r="Q520" s="23" t="s">
        <v>6</v>
      </c>
      <c r="R520"/>
      <c r="S520"/>
      <c r="T520"/>
      <c r="V520"/>
      <c r="W520"/>
    </row>
    <row r="521" spans="4:23" hidden="1" x14ac:dyDescent="0.25">
      <c r="D521" s="23" t="s">
        <v>616</v>
      </c>
      <c r="E521" s="8" t="s">
        <v>1513</v>
      </c>
      <c r="F521" s="22" t="s">
        <v>2269</v>
      </c>
      <c r="G521" s="8" t="s">
        <v>67</v>
      </c>
      <c r="H521" s="8" t="s">
        <v>818</v>
      </c>
      <c r="I521" s="8" t="s">
        <v>815</v>
      </c>
      <c r="J521" s="19">
        <v>1</v>
      </c>
      <c r="K521" s="64">
        <v>3.3933333333333331</v>
      </c>
      <c r="L521" s="97">
        <v>6</v>
      </c>
      <c r="M521" s="8" t="s">
        <v>4963</v>
      </c>
      <c r="N521" s="83"/>
      <c r="O521" s="9">
        <v>44361</v>
      </c>
      <c r="P521" s="97">
        <v>5</v>
      </c>
      <c r="Q521" s="23" t="s">
        <v>27</v>
      </c>
      <c r="R521"/>
      <c r="S521"/>
      <c r="T521"/>
      <c r="V521"/>
      <c r="W521"/>
    </row>
    <row r="522" spans="4:23" hidden="1" x14ac:dyDescent="0.25">
      <c r="D522" s="23" t="s">
        <v>713</v>
      </c>
      <c r="E522" s="8" t="s">
        <v>1513</v>
      </c>
      <c r="F522" s="22" t="s">
        <v>2269</v>
      </c>
      <c r="G522" s="8" t="s">
        <v>67</v>
      </c>
      <c r="H522" s="8" t="s">
        <v>818</v>
      </c>
      <c r="I522" s="8" t="s">
        <v>815</v>
      </c>
      <c r="J522" s="19">
        <v>1</v>
      </c>
      <c r="K522" s="64"/>
      <c r="L522" s="97">
        <v>7</v>
      </c>
      <c r="M522" s="8"/>
      <c r="N522" s="83"/>
      <c r="O522" s="9"/>
      <c r="P522" s="97">
        <v>5</v>
      </c>
      <c r="Q522" s="23" t="s">
        <v>27</v>
      </c>
      <c r="R522"/>
      <c r="S522"/>
      <c r="T522"/>
      <c r="V522"/>
      <c r="W522"/>
    </row>
    <row r="523" spans="4:23" hidden="1" x14ac:dyDescent="0.25">
      <c r="D523" s="23" t="s">
        <v>727</v>
      </c>
      <c r="E523" s="8" t="s">
        <v>1604</v>
      </c>
      <c r="F523" s="22" t="s">
        <v>2272</v>
      </c>
      <c r="G523" s="8" t="s">
        <v>11</v>
      </c>
      <c r="H523" s="8" t="s">
        <v>818</v>
      </c>
      <c r="I523" s="8" t="s">
        <v>815</v>
      </c>
      <c r="J523" s="19">
        <v>1</v>
      </c>
      <c r="K523" s="64"/>
      <c r="L523" s="97">
        <v>8</v>
      </c>
      <c r="M523" s="8"/>
      <c r="N523" s="83"/>
      <c r="O523" s="9"/>
      <c r="P523" s="97">
        <v>5</v>
      </c>
      <c r="Q523" s="23" t="s">
        <v>6</v>
      </c>
      <c r="R523"/>
      <c r="S523"/>
      <c r="T523"/>
      <c r="V523"/>
      <c r="W523"/>
    </row>
    <row r="524" spans="4:23" hidden="1" x14ac:dyDescent="0.25">
      <c r="D524" s="23" t="s">
        <v>618</v>
      </c>
      <c r="E524" s="8" t="s">
        <v>1519</v>
      </c>
      <c r="F524" s="22" t="s">
        <v>2269</v>
      </c>
      <c r="G524" s="8" t="s">
        <v>46</v>
      </c>
      <c r="H524" s="8" t="s">
        <v>825</v>
      </c>
      <c r="I524" s="8" t="s">
        <v>815</v>
      </c>
      <c r="J524" s="19">
        <v>1</v>
      </c>
      <c r="K524" s="64">
        <v>3.2533333333333334</v>
      </c>
      <c r="L524" s="97">
        <v>8</v>
      </c>
      <c r="M524" s="8" t="s">
        <v>4963</v>
      </c>
      <c r="N524" s="83"/>
      <c r="O524" s="9"/>
      <c r="P524" s="97">
        <v>5</v>
      </c>
      <c r="Q524" s="23" t="s">
        <v>27</v>
      </c>
      <c r="R524"/>
      <c r="S524"/>
      <c r="T524"/>
      <c r="V524"/>
      <c r="W524"/>
    </row>
    <row r="525" spans="4:23" hidden="1" x14ac:dyDescent="0.25">
      <c r="D525" s="23" t="s">
        <v>708</v>
      </c>
      <c r="E525" s="8" t="s">
        <v>1545</v>
      </c>
      <c r="F525" s="22" t="s">
        <v>2280</v>
      </c>
      <c r="G525" s="8" t="s">
        <v>41</v>
      </c>
      <c r="H525" s="8" t="s">
        <v>818</v>
      </c>
      <c r="I525" s="8" t="s">
        <v>815</v>
      </c>
      <c r="J525" s="19">
        <v>1</v>
      </c>
      <c r="K525" s="64"/>
      <c r="L525" s="97">
        <v>9</v>
      </c>
      <c r="M525" s="8"/>
      <c r="N525" s="83"/>
      <c r="O525" s="9"/>
      <c r="P525" s="97">
        <v>5</v>
      </c>
      <c r="Q525" s="23" t="s">
        <v>27</v>
      </c>
      <c r="R525"/>
      <c r="S525"/>
      <c r="T525"/>
      <c r="V525"/>
      <c r="W525"/>
    </row>
    <row r="526" spans="4:23" hidden="1" x14ac:dyDescent="0.25">
      <c r="D526" s="23" t="s">
        <v>1008</v>
      </c>
      <c r="E526" s="8" t="s">
        <v>1545</v>
      </c>
      <c r="F526" s="22" t="s">
        <v>2280</v>
      </c>
      <c r="G526" s="8" t="s">
        <v>41</v>
      </c>
      <c r="H526" s="8" t="s">
        <v>818</v>
      </c>
      <c r="I526" s="8" t="s">
        <v>815</v>
      </c>
      <c r="J526" s="19">
        <v>1</v>
      </c>
      <c r="K526" s="64">
        <v>2.5</v>
      </c>
      <c r="L526" s="97">
        <v>9</v>
      </c>
      <c r="M526" s="8" t="s">
        <v>1545</v>
      </c>
      <c r="N526" s="83"/>
      <c r="O526" s="9"/>
      <c r="P526" s="97">
        <v>5</v>
      </c>
      <c r="Q526" s="23" t="s">
        <v>27</v>
      </c>
      <c r="R526"/>
      <c r="S526"/>
      <c r="T526"/>
      <c r="V526"/>
      <c r="W526"/>
    </row>
    <row r="527" spans="4:23" hidden="1" x14ac:dyDescent="0.25">
      <c r="D527" s="23" t="s">
        <v>709</v>
      </c>
      <c r="E527" s="8" t="s">
        <v>1581</v>
      </c>
      <c r="F527" s="22" t="s">
        <v>2272</v>
      </c>
      <c r="G527" s="8" t="s">
        <v>58</v>
      </c>
      <c r="H527" s="8" t="s">
        <v>814</v>
      </c>
      <c r="I527" s="8" t="s">
        <v>815</v>
      </c>
      <c r="J527" s="19">
        <v>1</v>
      </c>
      <c r="K527" s="64"/>
      <c r="L527" s="97">
        <v>11</v>
      </c>
      <c r="M527" s="8"/>
      <c r="N527" s="83"/>
      <c r="O527" s="9"/>
      <c r="P527" s="97">
        <v>5</v>
      </c>
      <c r="Q527" s="23" t="s">
        <v>27</v>
      </c>
      <c r="R527"/>
      <c r="S527"/>
      <c r="T527"/>
      <c r="V527"/>
      <c r="W527"/>
    </row>
    <row r="528" spans="4:23" hidden="1" x14ac:dyDescent="0.25">
      <c r="D528" s="23" t="s">
        <v>303</v>
      </c>
      <c r="E528" s="8" t="s">
        <v>1521</v>
      </c>
      <c r="F528" s="22" t="s">
        <v>2269</v>
      </c>
      <c r="G528" s="8" t="s">
        <v>46</v>
      </c>
      <c r="H528" s="8" t="s">
        <v>818</v>
      </c>
      <c r="I528" s="8" t="s">
        <v>815</v>
      </c>
      <c r="J528" s="19">
        <v>1</v>
      </c>
      <c r="K528" s="64">
        <v>3.5866666666666664</v>
      </c>
      <c r="L528" s="97">
        <v>11</v>
      </c>
      <c r="M528" s="8" t="s">
        <v>2245</v>
      </c>
      <c r="N528" s="83"/>
      <c r="O528" s="9">
        <v>44361</v>
      </c>
      <c r="P528" s="97">
        <v>5</v>
      </c>
      <c r="Q528" s="23" t="s">
        <v>27</v>
      </c>
      <c r="R528"/>
      <c r="S528"/>
      <c r="T528"/>
      <c r="V528"/>
      <c r="W528"/>
    </row>
    <row r="529" spans="4:23" hidden="1" x14ac:dyDescent="0.25">
      <c r="D529" s="23" t="s">
        <v>1244</v>
      </c>
      <c r="E529" s="8" t="s">
        <v>1509</v>
      </c>
      <c r="F529" s="22" t="s">
        <v>2269</v>
      </c>
      <c r="G529" s="8" t="s">
        <v>67</v>
      </c>
      <c r="H529" s="8" t="s">
        <v>814</v>
      </c>
      <c r="I529" s="8" t="s">
        <v>815</v>
      </c>
      <c r="J529" s="19">
        <v>1</v>
      </c>
      <c r="K529" s="64"/>
      <c r="L529" s="97">
        <v>12</v>
      </c>
      <c r="M529" s="8"/>
      <c r="N529" s="83"/>
      <c r="O529" s="9"/>
      <c r="P529" s="97">
        <v>5</v>
      </c>
      <c r="Q529" s="23" t="s">
        <v>29</v>
      </c>
      <c r="R529"/>
      <c r="S529"/>
      <c r="T529"/>
      <c r="V529"/>
      <c r="W529"/>
    </row>
    <row r="530" spans="4:23" hidden="1" x14ac:dyDescent="0.25">
      <c r="D530" s="23" t="s">
        <v>667</v>
      </c>
      <c r="E530" s="8" t="s">
        <v>1521</v>
      </c>
      <c r="F530" s="22" t="s">
        <v>2269</v>
      </c>
      <c r="G530" s="8" t="s">
        <v>46</v>
      </c>
      <c r="H530" s="8" t="s">
        <v>818</v>
      </c>
      <c r="I530" s="8" t="s">
        <v>815</v>
      </c>
      <c r="J530" s="19">
        <v>1</v>
      </c>
      <c r="K530" s="64">
        <v>3.0700000000000003</v>
      </c>
      <c r="L530" s="97">
        <v>12</v>
      </c>
      <c r="M530" s="8" t="s">
        <v>1521</v>
      </c>
      <c r="N530" s="83"/>
      <c r="O530" s="9"/>
      <c r="P530" s="97">
        <v>5</v>
      </c>
      <c r="Q530" s="23" t="s">
        <v>27</v>
      </c>
      <c r="R530"/>
      <c r="S530"/>
      <c r="T530"/>
      <c r="V530"/>
      <c r="W530"/>
    </row>
    <row r="531" spans="4:23" hidden="1" x14ac:dyDescent="0.25">
      <c r="D531" s="23" t="s">
        <v>718</v>
      </c>
      <c r="E531" s="8" t="s">
        <v>1614</v>
      </c>
      <c r="F531" s="22" t="s">
        <v>2272</v>
      </c>
      <c r="G531" s="8" t="s">
        <v>19</v>
      </c>
      <c r="H531" s="8" t="s">
        <v>814</v>
      </c>
      <c r="I531" s="8" t="s">
        <v>815</v>
      </c>
      <c r="J531" s="19">
        <v>1</v>
      </c>
      <c r="K531" s="64"/>
      <c r="L531" s="97">
        <v>13</v>
      </c>
      <c r="M531" s="8"/>
      <c r="N531" s="83"/>
      <c r="O531" s="9"/>
      <c r="P531" s="97">
        <v>5</v>
      </c>
      <c r="Q531" s="23" t="s">
        <v>6</v>
      </c>
      <c r="R531"/>
      <c r="S531"/>
      <c r="T531"/>
      <c r="V531"/>
      <c r="W531"/>
    </row>
    <row r="532" spans="4:23" hidden="1" x14ac:dyDescent="0.25">
      <c r="D532" s="23" t="s">
        <v>614</v>
      </c>
      <c r="E532" s="8" t="s">
        <v>1521</v>
      </c>
      <c r="F532" s="22" t="s">
        <v>2269</v>
      </c>
      <c r="G532" s="8" t="s">
        <v>46</v>
      </c>
      <c r="H532" s="8" t="s">
        <v>818</v>
      </c>
      <c r="I532" s="8" t="s">
        <v>815</v>
      </c>
      <c r="J532" s="19">
        <v>1</v>
      </c>
      <c r="K532" s="64">
        <v>3.0466666666666669</v>
      </c>
      <c r="L532" s="97">
        <v>13</v>
      </c>
      <c r="M532" s="8" t="s">
        <v>1530</v>
      </c>
      <c r="N532" s="83"/>
      <c r="O532" s="9">
        <v>44228</v>
      </c>
      <c r="P532" s="97">
        <v>5</v>
      </c>
      <c r="Q532" s="23" t="s">
        <v>27</v>
      </c>
      <c r="R532"/>
      <c r="S532"/>
      <c r="T532"/>
      <c r="V532"/>
      <c r="W532"/>
    </row>
    <row r="533" spans="4:23" hidden="1" x14ac:dyDescent="0.25">
      <c r="D533" s="23" t="s">
        <v>751</v>
      </c>
      <c r="E533" s="8" t="s">
        <v>1522</v>
      </c>
      <c r="F533" s="22" t="s">
        <v>2269</v>
      </c>
      <c r="G533" s="8" t="s">
        <v>46</v>
      </c>
      <c r="H533" s="8" t="s">
        <v>818</v>
      </c>
      <c r="I533" s="8" t="s">
        <v>815</v>
      </c>
      <c r="J533" s="19">
        <v>1</v>
      </c>
      <c r="K533" s="64"/>
      <c r="L533" s="97">
        <v>14</v>
      </c>
      <c r="M533" s="8"/>
      <c r="N533" s="83"/>
      <c r="O533" s="9"/>
      <c r="P533" s="97">
        <v>5</v>
      </c>
      <c r="Q533" s="23" t="s">
        <v>29</v>
      </c>
      <c r="R533"/>
      <c r="S533"/>
      <c r="T533"/>
      <c r="V533"/>
      <c r="W533"/>
    </row>
    <row r="534" spans="4:23" hidden="1" x14ac:dyDescent="0.25">
      <c r="D534" s="23" t="s">
        <v>648</v>
      </c>
      <c r="E534" s="8" t="s">
        <v>1530</v>
      </c>
      <c r="F534" s="22" t="s">
        <v>2269</v>
      </c>
      <c r="G534" s="8" t="s">
        <v>46</v>
      </c>
      <c r="H534" s="8" t="s">
        <v>818</v>
      </c>
      <c r="I534" s="8" t="s">
        <v>914</v>
      </c>
      <c r="J534" s="19">
        <v>1</v>
      </c>
      <c r="K534" s="64">
        <v>2.8333333333333335</v>
      </c>
      <c r="L534" s="97">
        <v>14</v>
      </c>
      <c r="M534" s="8" t="s">
        <v>1530</v>
      </c>
      <c r="N534" s="83"/>
      <c r="O534" s="9"/>
      <c r="P534" s="97">
        <v>5</v>
      </c>
      <c r="Q534" s="23" t="s">
        <v>27</v>
      </c>
      <c r="R534"/>
      <c r="S534"/>
      <c r="T534"/>
      <c r="V534"/>
      <c r="W534"/>
    </row>
    <row r="535" spans="4:23" hidden="1" x14ac:dyDescent="0.25">
      <c r="D535" s="23" t="s">
        <v>715</v>
      </c>
      <c r="E535" s="8" t="s">
        <v>1606</v>
      </c>
      <c r="F535" s="22" t="s">
        <v>2272</v>
      </c>
      <c r="G535" s="8" t="s">
        <v>11</v>
      </c>
      <c r="H535" s="8" t="s">
        <v>818</v>
      </c>
      <c r="I535" s="8" t="s">
        <v>815</v>
      </c>
      <c r="J535" s="19">
        <v>1</v>
      </c>
      <c r="K535" s="64"/>
      <c r="L535" s="97">
        <v>15</v>
      </c>
      <c r="M535" s="8"/>
      <c r="N535" s="83"/>
      <c r="O535" s="9"/>
      <c r="P535" s="97">
        <v>5</v>
      </c>
      <c r="Q535" s="23" t="s">
        <v>6</v>
      </c>
      <c r="R535"/>
      <c r="S535"/>
      <c r="T535"/>
      <c r="V535"/>
      <c r="W535"/>
    </row>
    <row r="536" spans="4:23" hidden="1" x14ac:dyDescent="0.25">
      <c r="D536" s="23" t="s">
        <v>742</v>
      </c>
      <c r="E536" s="8" t="s">
        <v>1537</v>
      </c>
      <c r="F536" s="22" t="s">
        <v>2278</v>
      </c>
      <c r="G536" s="8" t="s">
        <v>1531</v>
      </c>
      <c r="H536" s="8" t="s">
        <v>814</v>
      </c>
      <c r="I536" s="8" t="s">
        <v>839</v>
      </c>
      <c r="J536" s="19">
        <v>1</v>
      </c>
      <c r="K536" s="64"/>
      <c r="L536" s="97">
        <v>15</v>
      </c>
      <c r="M536" s="8"/>
      <c r="N536" s="83"/>
      <c r="O536" s="9"/>
      <c r="P536" s="97">
        <v>5</v>
      </c>
      <c r="Q536" s="23" t="s">
        <v>27</v>
      </c>
      <c r="R536"/>
      <c r="S536"/>
      <c r="T536"/>
      <c r="V536"/>
      <c r="W536"/>
    </row>
    <row r="537" spans="4:23" hidden="1" x14ac:dyDescent="0.25">
      <c r="D537" s="23" t="s">
        <v>681</v>
      </c>
      <c r="E537" s="8" t="s">
        <v>1517</v>
      </c>
      <c r="F537" s="22" t="s">
        <v>2269</v>
      </c>
      <c r="G537" s="8" t="s">
        <v>46</v>
      </c>
      <c r="H537" s="8" t="s">
        <v>825</v>
      </c>
      <c r="I537" s="8" t="s">
        <v>815</v>
      </c>
      <c r="J537" s="19">
        <v>1</v>
      </c>
      <c r="K537" s="64">
        <v>2.8</v>
      </c>
      <c r="L537" s="97">
        <v>15</v>
      </c>
      <c r="M537" s="8" t="s">
        <v>1517</v>
      </c>
      <c r="N537" s="83"/>
      <c r="O537" s="9"/>
      <c r="P537" s="97">
        <v>5</v>
      </c>
      <c r="Q537" s="23" t="s">
        <v>27</v>
      </c>
      <c r="R537"/>
      <c r="S537"/>
      <c r="T537"/>
      <c r="V537"/>
      <c r="W537"/>
    </row>
    <row r="538" spans="4:23" hidden="1" x14ac:dyDescent="0.25">
      <c r="D538" s="23" t="s">
        <v>671</v>
      </c>
      <c r="E538" s="8" t="s">
        <v>1530</v>
      </c>
      <c r="F538" s="22" t="s">
        <v>2269</v>
      </c>
      <c r="G538" s="8" t="s">
        <v>46</v>
      </c>
      <c r="H538" s="8" t="s">
        <v>818</v>
      </c>
      <c r="I538" s="8" t="s">
        <v>914</v>
      </c>
      <c r="J538" s="19">
        <v>1</v>
      </c>
      <c r="K538" s="64">
        <v>2.7850000000000001</v>
      </c>
      <c r="L538" s="97">
        <v>15</v>
      </c>
      <c r="M538" s="8" t="s">
        <v>4963</v>
      </c>
      <c r="N538" s="83"/>
      <c r="O538" s="9"/>
      <c r="P538" s="97">
        <v>5</v>
      </c>
      <c r="Q538" s="23" t="s">
        <v>27</v>
      </c>
      <c r="R538"/>
      <c r="S538"/>
      <c r="T538"/>
      <c r="V538"/>
      <c r="W538"/>
    </row>
    <row r="539" spans="4:23" hidden="1" x14ac:dyDescent="0.25">
      <c r="D539" s="23" t="s">
        <v>610</v>
      </c>
      <c r="E539" s="8" t="s">
        <v>1445</v>
      </c>
      <c r="F539" s="22" t="s">
        <v>2270</v>
      </c>
      <c r="G539" s="8" t="s">
        <v>1443</v>
      </c>
      <c r="H539" s="8"/>
      <c r="I539" s="8"/>
      <c r="J539" s="19">
        <v>1</v>
      </c>
      <c r="K539" s="64"/>
      <c r="L539" s="97">
        <v>16</v>
      </c>
      <c r="M539" s="8" t="s">
        <v>4918</v>
      </c>
      <c r="N539" s="83"/>
      <c r="O539" s="9"/>
      <c r="P539" s="97" t="s">
        <v>702</v>
      </c>
      <c r="Q539" s="23"/>
      <c r="R539"/>
      <c r="S539"/>
      <c r="T539"/>
      <c r="V539"/>
      <c r="W539"/>
    </row>
    <row r="540" spans="4:23" hidden="1" x14ac:dyDescent="0.25">
      <c r="D540" s="23" t="s">
        <v>620</v>
      </c>
      <c r="E540" s="8" t="s">
        <v>1530</v>
      </c>
      <c r="F540" s="22" t="s">
        <v>2269</v>
      </c>
      <c r="G540" s="8" t="s">
        <v>46</v>
      </c>
      <c r="H540" s="8" t="s">
        <v>818</v>
      </c>
      <c r="I540" s="8" t="s">
        <v>914</v>
      </c>
      <c r="J540" s="19">
        <v>1</v>
      </c>
      <c r="K540" s="64">
        <v>2.793333333333333</v>
      </c>
      <c r="L540" s="97">
        <v>17</v>
      </c>
      <c r="M540" s="8" t="s">
        <v>4969</v>
      </c>
      <c r="N540" s="83"/>
      <c r="O540" s="9">
        <v>44361</v>
      </c>
      <c r="P540" s="97">
        <v>5</v>
      </c>
      <c r="Q540" s="23" t="s">
        <v>27</v>
      </c>
      <c r="R540"/>
      <c r="S540"/>
      <c r="T540"/>
      <c r="V540"/>
      <c r="W540"/>
    </row>
    <row r="541" spans="4:23" hidden="1" x14ac:dyDescent="0.25">
      <c r="D541" s="23" t="s">
        <v>711</v>
      </c>
      <c r="E541" s="8" t="s">
        <v>1526</v>
      </c>
      <c r="F541" s="22" t="s">
        <v>2269</v>
      </c>
      <c r="G541" s="8" t="s">
        <v>46</v>
      </c>
      <c r="H541" s="8" t="s">
        <v>814</v>
      </c>
      <c r="I541" s="8" t="s">
        <v>815</v>
      </c>
      <c r="J541" s="19">
        <v>1</v>
      </c>
      <c r="K541" s="64"/>
      <c r="L541" s="97">
        <v>20</v>
      </c>
      <c r="M541" s="8"/>
      <c r="N541" s="83"/>
      <c r="O541" s="9"/>
      <c r="P541" s="97">
        <v>5</v>
      </c>
      <c r="Q541" s="23" t="s">
        <v>27</v>
      </c>
      <c r="R541"/>
      <c r="S541"/>
      <c r="T541"/>
      <c r="V541"/>
      <c r="W541"/>
    </row>
    <row r="542" spans="4:23" hidden="1" x14ac:dyDescent="0.25">
      <c r="D542" s="23" t="s">
        <v>621</v>
      </c>
      <c r="E542" s="8" t="s">
        <v>1530</v>
      </c>
      <c r="F542" s="22" t="s">
        <v>2269</v>
      </c>
      <c r="G542" s="8" t="s">
        <v>46</v>
      </c>
      <c r="H542" s="8" t="s">
        <v>818</v>
      </c>
      <c r="I542" s="8" t="s">
        <v>914</v>
      </c>
      <c r="J542" s="19">
        <v>1</v>
      </c>
      <c r="K542" s="64">
        <v>3.1</v>
      </c>
      <c r="L542" s="97">
        <v>21</v>
      </c>
      <c r="M542" s="8" t="s">
        <v>4963</v>
      </c>
      <c r="N542" s="83"/>
      <c r="O542" s="9">
        <v>44361</v>
      </c>
      <c r="P542" s="97">
        <v>5</v>
      </c>
      <c r="Q542" s="23" t="s">
        <v>27</v>
      </c>
      <c r="R542"/>
      <c r="S542"/>
      <c r="T542"/>
      <c r="V542"/>
      <c r="W542"/>
    </row>
    <row r="543" spans="4:23" hidden="1" x14ac:dyDescent="0.25">
      <c r="D543" s="23" t="s">
        <v>743</v>
      </c>
      <c r="E543" s="8" t="s">
        <v>1541</v>
      </c>
      <c r="F543" s="22" t="s">
        <v>2276</v>
      </c>
      <c r="G543" s="8" t="s">
        <v>1531</v>
      </c>
      <c r="H543" s="8" t="s">
        <v>814</v>
      </c>
      <c r="I543" s="8" t="s">
        <v>842</v>
      </c>
      <c r="J543" s="19">
        <v>1</v>
      </c>
      <c r="K543" s="64"/>
      <c r="L543" s="97">
        <v>22</v>
      </c>
      <c r="M543" s="8"/>
      <c r="N543" s="83"/>
      <c r="O543" s="9"/>
      <c r="P543" s="97">
        <v>5</v>
      </c>
      <c r="Q543" s="23" t="s">
        <v>27</v>
      </c>
      <c r="R543"/>
      <c r="S543"/>
      <c r="T543"/>
      <c r="V543"/>
      <c r="W543"/>
    </row>
    <row r="544" spans="4:23" hidden="1" x14ac:dyDescent="0.25">
      <c r="D544" s="23" t="s">
        <v>633</v>
      </c>
      <c r="E544" s="8" t="s">
        <v>1521</v>
      </c>
      <c r="F544" s="22" t="s">
        <v>2269</v>
      </c>
      <c r="G544" s="8" t="s">
        <v>46</v>
      </c>
      <c r="H544" s="8" t="s">
        <v>818</v>
      </c>
      <c r="I544" s="8" t="s">
        <v>815</v>
      </c>
      <c r="J544" s="19">
        <v>1</v>
      </c>
      <c r="K544" s="64">
        <v>2.6533333333333333</v>
      </c>
      <c r="L544" s="97">
        <v>22</v>
      </c>
      <c r="M544" s="8" t="s">
        <v>4963</v>
      </c>
      <c r="N544" s="83"/>
      <c r="O544" s="9"/>
      <c r="P544" s="97">
        <v>5</v>
      </c>
      <c r="Q544" s="23" t="s">
        <v>27</v>
      </c>
      <c r="R544"/>
      <c r="S544"/>
      <c r="T544"/>
      <c r="V544"/>
      <c r="W544"/>
    </row>
    <row r="545" spans="4:23" hidden="1" x14ac:dyDescent="0.25">
      <c r="D545" s="23" t="s">
        <v>736</v>
      </c>
      <c r="E545" s="8" t="s">
        <v>1552</v>
      </c>
      <c r="F545" s="22" t="s">
        <v>2280</v>
      </c>
      <c r="G545" s="8" t="s">
        <v>41</v>
      </c>
      <c r="H545" s="8" t="s">
        <v>814</v>
      </c>
      <c r="I545" s="8" t="s">
        <v>815</v>
      </c>
      <c r="J545" s="19">
        <v>1</v>
      </c>
      <c r="K545" s="64"/>
      <c r="L545" s="97">
        <v>23</v>
      </c>
      <c r="M545" s="8"/>
      <c r="N545" s="83"/>
      <c r="O545" s="9"/>
      <c r="P545" s="97">
        <v>5</v>
      </c>
      <c r="Q545" s="23" t="s">
        <v>27</v>
      </c>
      <c r="R545"/>
      <c r="S545"/>
      <c r="T545"/>
      <c r="V545"/>
      <c r="W545"/>
    </row>
    <row r="546" spans="4:23" hidden="1" x14ac:dyDescent="0.25">
      <c r="D546" s="23" t="s">
        <v>520</v>
      </c>
      <c r="E546" s="8" t="s">
        <v>1521</v>
      </c>
      <c r="F546" s="22" t="s">
        <v>2269</v>
      </c>
      <c r="G546" s="8" t="s">
        <v>46</v>
      </c>
      <c r="H546" s="8" t="s">
        <v>818</v>
      </c>
      <c r="I546" s="8" t="s">
        <v>815</v>
      </c>
      <c r="J546" s="19">
        <v>1</v>
      </c>
      <c r="K546" s="64">
        <v>2.9626666666666668</v>
      </c>
      <c r="L546" s="97">
        <v>23</v>
      </c>
      <c r="M546" s="8" t="s">
        <v>5039</v>
      </c>
      <c r="N546" s="83"/>
      <c r="O546" s="9">
        <v>44088</v>
      </c>
      <c r="P546" s="97">
        <v>5</v>
      </c>
      <c r="Q546" s="23" t="s">
        <v>27</v>
      </c>
      <c r="R546"/>
      <c r="S546"/>
      <c r="T546"/>
      <c r="V546"/>
      <c r="W546"/>
    </row>
    <row r="547" spans="4:23" hidden="1" x14ac:dyDescent="0.25">
      <c r="D547" s="23" t="s">
        <v>744</v>
      </c>
      <c r="E547" s="8" t="s">
        <v>1530</v>
      </c>
      <c r="F547" s="22" t="s">
        <v>2269</v>
      </c>
      <c r="G547" s="8" t="s">
        <v>46</v>
      </c>
      <c r="H547" s="8" t="s">
        <v>818</v>
      </c>
      <c r="I547" s="8" t="s">
        <v>914</v>
      </c>
      <c r="J547" s="19">
        <v>1</v>
      </c>
      <c r="K547" s="64"/>
      <c r="L547" s="97">
        <v>24</v>
      </c>
      <c r="M547" s="8"/>
      <c r="N547" s="83"/>
      <c r="O547" s="9"/>
      <c r="P547" s="97">
        <v>5</v>
      </c>
      <c r="Q547" s="23" t="s">
        <v>27</v>
      </c>
      <c r="R547"/>
      <c r="S547"/>
      <c r="T547"/>
      <c r="V547"/>
      <c r="W547"/>
    </row>
    <row r="548" spans="4:23" hidden="1" x14ac:dyDescent="0.25">
      <c r="D548" s="23" t="s">
        <v>740</v>
      </c>
      <c r="E548" s="8" t="s">
        <v>1528</v>
      </c>
      <c r="F548" s="22" t="s">
        <v>2269</v>
      </c>
      <c r="G548" s="8" t="s">
        <v>46</v>
      </c>
      <c r="H548" s="8" t="s">
        <v>818</v>
      </c>
      <c r="I548" s="8" t="s">
        <v>815</v>
      </c>
      <c r="J548" s="19">
        <v>1</v>
      </c>
      <c r="K548" s="64"/>
      <c r="L548" s="97">
        <v>25</v>
      </c>
      <c r="M548" s="8"/>
      <c r="N548" s="83"/>
      <c r="O548" s="9"/>
      <c r="P548" s="97">
        <v>5</v>
      </c>
      <c r="Q548" s="23" t="s">
        <v>27</v>
      </c>
      <c r="R548"/>
      <c r="S548"/>
      <c r="T548"/>
      <c r="V548"/>
      <c r="W548"/>
    </row>
    <row r="549" spans="4:23" hidden="1" x14ac:dyDescent="0.25">
      <c r="D549" s="23" t="s">
        <v>738</v>
      </c>
      <c r="E549" s="8" t="s">
        <v>1530</v>
      </c>
      <c r="F549" s="22" t="s">
        <v>2269</v>
      </c>
      <c r="G549" s="8" t="s">
        <v>46</v>
      </c>
      <c r="H549" s="8" t="s">
        <v>818</v>
      </c>
      <c r="I549" s="8" t="s">
        <v>914</v>
      </c>
      <c r="J549" s="19">
        <v>1</v>
      </c>
      <c r="K549" s="64"/>
      <c r="L549" s="97">
        <v>26</v>
      </c>
      <c r="M549" s="8"/>
      <c r="N549" s="83"/>
      <c r="O549" s="9"/>
      <c r="P549" s="97">
        <v>5</v>
      </c>
      <c r="Q549" s="23" t="s">
        <v>27</v>
      </c>
      <c r="R549"/>
      <c r="S549"/>
      <c r="T549"/>
      <c r="V549"/>
      <c r="W549"/>
    </row>
    <row r="550" spans="4:23" hidden="1" x14ac:dyDescent="0.25">
      <c r="D550" s="23" t="s">
        <v>569</v>
      </c>
      <c r="E550" s="8" t="s">
        <v>1461</v>
      </c>
      <c r="F550" s="22" t="s">
        <v>2271</v>
      </c>
      <c r="G550" s="8" t="s">
        <v>1459</v>
      </c>
      <c r="H550" s="8"/>
      <c r="I550" s="8"/>
      <c r="J550" s="19">
        <v>1</v>
      </c>
      <c r="K550" s="64"/>
      <c r="L550" s="97"/>
      <c r="M550" s="8" t="s">
        <v>4919</v>
      </c>
      <c r="N550" s="83"/>
      <c r="O550" s="9"/>
      <c r="P550" s="97" t="s">
        <v>702</v>
      </c>
      <c r="Q550" s="23"/>
      <c r="R550"/>
      <c r="S550"/>
      <c r="T550"/>
      <c r="V550"/>
      <c r="W550"/>
    </row>
    <row r="551" spans="4:23" hidden="1" x14ac:dyDescent="0.25">
      <c r="D551" s="23" t="s">
        <v>587</v>
      </c>
      <c r="E551" s="8" t="s">
        <v>1486</v>
      </c>
      <c r="F551" s="22" t="s">
        <v>2275</v>
      </c>
      <c r="G551" s="8" t="s">
        <v>1451</v>
      </c>
      <c r="H551" s="8"/>
      <c r="I551" s="8"/>
      <c r="J551" s="19">
        <v>1</v>
      </c>
      <c r="K551" s="64"/>
      <c r="L551" s="97"/>
      <c r="M551" s="8" t="s">
        <v>4920</v>
      </c>
      <c r="N551" s="83"/>
      <c r="O551" s="9"/>
      <c r="P551" s="97" t="s">
        <v>702</v>
      </c>
      <c r="Q551" s="23"/>
      <c r="R551"/>
      <c r="S551"/>
      <c r="T551"/>
      <c r="V551"/>
      <c r="W551"/>
    </row>
    <row r="552" spans="4:23" hidden="1" x14ac:dyDescent="0.25">
      <c r="D552" s="23" t="s">
        <v>745</v>
      </c>
      <c r="E552" s="8" t="s">
        <v>1488</v>
      </c>
      <c r="F552" s="22" t="s">
        <v>2275</v>
      </c>
      <c r="G552" s="8" t="s">
        <v>1451</v>
      </c>
      <c r="H552" s="8"/>
      <c r="I552" s="8"/>
      <c r="J552" s="19">
        <v>1</v>
      </c>
      <c r="K552" s="64"/>
      <c r="L552" s="97"/>
      <c r="M552" s="8"/>
      <c r="N552" s="83"/>
      <c r="O552" s="9"/>
      <c r="P552" s="97" t="s">
        <v>702</v>
      </c>
      <c r="Q552" s="23"/>
      <c r="R552"/>
      <c r="S552"/>
      <c r="T552"/>
      <c r="V552"/>
      <c r="W552"/>
    </row>
    <row r="553" spans="4:23" hidden="1" x14ac:dyDescent="0.25">
      <c r="D553" s="23" t="s">
        <v>1217</v>
      </c>
      <c r="E553" s="8" t="s">
        <v>1491</v>
      </c>
      <c r="F553" s="22" t="s">
        <v>2275</v>
      </c>
      <c r="G553" s="8" t="s">
        <v>1451</v>
      </c>
      <c r="H553" s="8"/>
      <c r="I553" s="8"/>
      <c r="J553" s="19">
        <v>1</v>
      </c>
      <c r="K553" s="64"/>
      <c r="L553" s="97"/>
      <c r="M553" s="8" t="s">
        <v>4921</v>
      </c>
      <c r="N553" s="83"/>
      <c r="O553" s="9"/>
      <c r="P553" s="97" t="s">
        <v>702</v>
      </c>
      <c r="Q553" s="23"/>
      <c r="R553"/>
      <c r="S553"/>
      <c r="T553"/>
      <c r="V553"/>
      <c r="W553"/>
    </row>
    <row r="554" spans="4:23" hidden="1" x14ac:dyDescent="0.25">
      <c r="D554" s="23" t="s">
        <v>542</v>
      </c>
      <c r="E554" s="8" t="s">
        <v>1496</v>
      </c>
      <c r="F554" s="22" t="s">
        <v>2275</v>
      </c>
      <c r="G554" s="8" t="s">
        <v>1448</v>
      </c>
      <c r="H554" s="8"/>
      <c r="I554" s="8"/>
      <c r="J554" s="19">
        <v>1</v>
      </c>
      <c r="K554" s="64"/>
      <c r="L554" s="97"/>
      <c r="M554" s="8" t="s">
        <v>4922</v>
      </c>
      <c r="N554" s="83"/>
      <c r="O554" s="9"/>
      <c r="P554" s="97" t="s">
        <v>702</v>
      </c>
      <c r="Q554" s="23"/>
      <c r="R554"/>
      <c r="S554"/>
      <c r="T554"/>
      <c r="V554"/>
      <c r="W554"/>
    </row>
    <row r="555" spans="4:23" hidden="1" x14ac:dyDescent="0.25">
      <c r="D555" s="23" t="s">
        <v>532</v>
      </c>
      <c r="E555" s="8" t="s">
        <v>1503</v>
      </c>
      <c r="F555" s="22" t="s">
        <v>2275</v>
      </c>
      <c r="G555" s="8" t="s">
        <v>1443</v>
      </c>
      <c r="H555" s="8"/>
      <c r="I555" s="8"/>
      <c r="J555" s="19">
        <v>1</v>
      </c>
      <c r="K555" s="64"/>
      <c r="L555" s="97"/>
      <c r="M555" s="8" t="s">
        <v>1503</v>
      </c>
      <c r="N555" s="83"/>
      <c r="O555" s="9"/>
      <c r="P555" s="97" t="s">
        <v>702</v>
      </c>
      <c r="Q555" s="23"/>
      <c r="R555"/>
      <c r="S555"/>
      <c r="T555"/>
      <c r="V555"/>
      <c r="W555"/>
    </row>
    <row r="556" spans="4:23" hidden="1" x14ac:dyDescent="0.25">
      <c r="D556" s="23" t="s">
        <v>603</v>
      </c>
      <c r="E556" s="8" t="s">
        <v>1535</v>
      </c>
      <c r="F556" s="22" t="s">
        <v>2277</v>
      </c>
      <c r="G556" s="8" t="s">
        <v>1464</v>
      </c>
      <c r="H556" s="8"/>
      <c r="I556" s="8"/>
      <c r="J556" s="19">
        <v>1</v>
      </c>
      <c r="K556" s="64"/>
      <c r="L556" s="97"/>
      <c r="M556" s="8" t="s">
        <v>4925</v>
      </c>
      <c r="N556" s="83"/>
      <c r="O556" s="9"/>
      <c r="P556" s="97" t="s">
        <v>702</v>
      </c>
      <c r="Q556" s="23"/>
      <c r="R556"/>
      <c r="S556"/>
      <c r="T556"/>
      <c r="V556"/>
      <c r="W556"/>
    </row>
    <row r="557" spans="4:23" hidden="1" x14ac:dyDescent="0.25">
      <c r="D557" s="23" t="s">
        <v>1266</v>
      </c>
      <c r="E557" s="8" t="s">
        <v>1545</v>
      </c>
      <c r="F557" s="22" t="s">
        <v>2280</v>
      </c>
      <c r="G557" s="8" t="s">
        <v>41</v>
      </c>
      <c r="H557" s="8"/>
      <c r="I557" s="8"/>
      <c r="J557" s="19">
        <v>1</v>
      </c>
      <c r="K557" s="64"/>
      <c r="L557" s="97"/>
      <c r="M557" s="8" t="s">
        <v>1545</v>
      </c>
      <c r="N557" s="83"/>
      <c r="O557" s="9"/>
      <c r="P557" s="97">
        <v>5</v>
      </c>
      <c r="Q557" s="23" t="s">
        <v>27</v>
      </c>
      <c r="R557"/>
      <c r="S557"/>
      <c r="T557"/>
      <c r="V557"/>
      <c r="W557"/>
    </row>
    <row r="558" spans="4:23" hidden="1" x14ac:dyDescent="0.25">
      <c r="D558" s="23" t="s">
        <v>734</v>
      </c>
      <c r="E558" s="8" t="s">
        <v>1545</v>
      </c>
      <c r="F558" s="22" t="s">
        <v>2269</v>
      </c>
      <c r="G558" s="8" t="s">
        <v>41</v>
      </c>
      <c r="H558" s="8"/>
      <c r="I558" s="8"/>
      <c r="J558" s="19">
        <v>1</v>
      </c>
      <c r="K558" s="64"/>
      <c r="L558" s="97"/>
      <c r="M558" s="8"/>
      <c r="N558" s="83"/>
      <c r="O558" s="9"/>
      <c r="P558" s="97">
        <v>5</v>
      </c>
      <c r="Q558" s="23" t="s">
        <v>27</v>
      </c>
      <c r="R558"/>
      <c r="S558"/>
      <c r="T558"/>
      <c r="V558"/>
      <c r="W558"/>
    </row>
    <row r="559" spans="4:23" hidden="1" x14ac:dyDescent="0.25">
      <c r="D559" s="23" t="s">
        <v>704</v>
      </c>
      <c r="E559" s="8" t="s">
        <v>1561</v>
      </c>
      <c r="F559" s="22" t="s">
        <v>2272</v>
      </c>
      <c r="G559" s="8" t="s">
        <v>1464</v>
      </c>
      <c r="H559" s="8"/>
      <c r="I559" s="8"/>
      <c r="J559" s="19">
        <v>1</v>
      </c>
      <c r="K559" s="64"/>
      <c r="L559" s="97"/>
      <c r="M559" s="8"/>
      <c r="N559" s="83"/>
      <c r="O559" s="9"/>
      <c r="P559" s="97" t="s">
        <v>702</v>
      </c>
      <c r="Q559" s="23"/>
      <c r="R559"/>
      <c r="S559"/>
      <c r="T559"/>
      <c r="V559"/>
      <c r="W559"/>
    </row>
    <row r="560" spans="4:23" hidden="1" x14ac:dyDescent="0.25">
      <c r="D560" s="23" t="s">
        <v>703</v>
      </c>
      <c r="E560" s="8" t="s">
        <v>1563</v>
      </c>
      <c r="F560" s="22" t="s">
        <v>2272</v>
      </c>
      <c r="G560" s="8" t="s">
        <v>1464</v>
      </c>
      <c r="H560" s="8"/>
      <c r="I560" s="8"/>
      <c r="J560" s="19">
        <v>1</v>
      </c>
      <c r="K560" s="64"/>
      <c r="L560" s="97"/>
      <c r="M560" s="8"/>
      <c r="N560" s="83"/>
      <c r="O560" s="9"/>
      <c r="P560" s="97" t="s">
        <v>702</v>
      </c>
      <c r="Q560" s="23"/>
      <c r="R560"/>
      <c r="S560"/>
      <c r="T560"/>
      <c r="V560"/>
      <c r="W560"/>
    </row>
    <row r="561" spans="4:23" hidden="1" x14ac:dyDescent="0.25">
      <c r="D561" s="23" t="s">
        <v>697</v>
      </c>
      <c r="E561" s="8" t="s">
        <v>1612</v>
      </c>
      <c r="F561" s="22" t="s">
        <v>2272</v>
      </c>
      <c r="G561" s="8" t="s">
        <v>19</v>
      </c>
      <c r="H561" s="8"/>
      <c r="I561" s="8"/>
      <c r="J561" s="19">
        <v>1</v>
      </c>
      <c r="K561" s="64"/>
      <c r="L561" s="97"/>
      <c r="M561" s="8" t="s">
        <v>4929</v>
      </c>
      <c r="N561" s="83"/>
      <c r="O561" s="9"/>
      <c r="P561" s="97">
        <v>5</v>
      </c>
      <c r="Q561" s="23" t="s">
        <v>6</v>
      </c>
      <c r="R561"/>
      <c r="S561"/>
      <c r="T561"/>
      <c r="V561"/>
      <c r="W561"/>
    </row>
    <row r="562" spans="4:23" hidden="1" x14ac:dyDescent="0.25">
      <c r="D562" s="22" t="s">
        <v>358</v>
      </c>
      <c r="E562" s="8" t="s">
        <v>1623</v>
      </c>
      <c r="F562" s="8" t="s">
        <v>2269</v>
      </c>
      <c r="G562" s="8" t="s">
        <v>1616</v>
      </c>
      <c r="H562" s="8"/>
      <c r="I562" s="8"/>
      <c r="J562" s="19">
        <v>1</v>
      </c>
      <c r="K562" s="64"/>
      <c r="L562" s="97"/>
      <c r="M562" s="8" t="s">
        <v>1820</v>
      </c>
      <c r="N562" s="83"/>
      <c r="O562" s="9"/>
      <c r="P562" s="97" t="s">
        <v>702</v>
      </c>
      <c r="Q562" s="23"/>
      <c r="R562"/>
      <c r="S562"/>
      <c r="T562"/>
      <c r="V562"/>
      <c r="W562"/>
    </row>
    <row r="563" spans="4:23" hidden="1" x14ac:dyDescent="0.25">
      <c r="D563" s="23" t="s">
        <v>357</v>
      </c>
      <c r="E563" s="8" t="s">
        <v>1625</v>
      </c>
      <c r="F563" s="22" t="s">
        <v>2269</v>
      </c>
      <c r="G563" s="8" t="s">
        <v>1616</v>
      </c>
      <c r="H563" s="8"/>
      <c r="I563" s="8"/>
      <c r="J563" s="19">
        <v>1</v>
      </c>
      <c r="K563" s="64"/>
      <c r="L563" s="97"/>
      <c r="M563" s="8" t="s">
        <v>4930</v>
      </c>
      <c r="N563" s="83"/>
      <c r="O563" s="9"/>
      <c r="P563" s="97" t="s">
        <v>702</v>
      </c>
      <c r="Q563" s="23"/>
      <c r="R563"/>
      <c r="S563"/>
      <c r="T563"/>
      <c r="V563"/>
      <c r="W563"/>
    </row>
    <row r="564" spans="4:23" hidden="1" x14ac:dyDescent="0.25">
      <c r="D564" s="23" t="s">
        <v>593</v>
      </c>
      <c r="E564" s="8" t="s">
        <v>878</v>
      </c>
      <c r="F564" s="22" t="s">
        <v>2272</v>
      </c>
      <c r="G564" s="8" t="s">
        <v>34</v>
      </c>
      <c r="H564" s="8" t="s">
        <v>825</v>
      </c>
      <c r="I564" s="8" t="s">
        <v>842</v>
      </c>
      <c r="J564" s="19">
        <v>1</v>
      </c>
      <c r="K564" s="64">
        <v>3.6466666666666665</v>
      </c>
      <c r="L564" s="97"/>
      <c r="M564" s="8" t="s">
        <v>4979</v>
      </c>
      <c r="N564" s="83">
        <v>42522</v>
      </c>
      <c r="O564" s="9">
        <v>38869</v>
      </c>
      <c r="P564" s="97" t="s">
        <v>702</v>
      </c>
      <c r="Q564" s="23" t="s">
        <v>4</v>
      </c>
      <c r="R564"/>
      <c r="S564"/>
      <c r="T564"/>
      <c r="V564"/>
      <c r="W564"/>
    </row>
    <row r="565" spans="4:23" hidden="1" x14ac:dyDescent="0.25">
      <c r="D565" s="23" t="s">
        <v>764</v>
      </c>
      <c r="E565" s="8" t="s">
        <v>1604</v>
      </c>
      <c r="F565" s="22" t="s">
        <v>2272</v>
      </c>
      <c r="G565" s="8" t="s">
        <v>11</v>
      </c>
      <c r="H565" s="8" t="s">
        <v>818</v>
      </c>
      <c r="I565" s="8" t="s">
        <v>815</v>
      </c>
      <c r="J565" s="19">
        <v>1</v>
      </c>
      <c r="K565" s="64"/>
      <c r="L565" s="97"/>
      <c r="M565" s="8"/>
      <c r="N565" s="83">
        <v>44440</v>
      </c>
      <c r="O565" s="9"/>
      <c r="P565" s="97">
        <v>5</v>
      </c>
      <c r="Q565" s="23" t="s">
        <v>6</v>
      </c>
      <c r="R565"/>
      <c r="S565"/>
      <c r="T565"/>
      <c r="V565"/>
      <c r="W565"/>
    </row>
    <row r="566" spans="4:23" hidden="1" x14ac:dyDescent="0.25">
      <c r="D566" s="23" t="s">
        <v>756</v>
      </c>
      <c r="E566" s="8" t="s">
        <v>1507</v>
      </c>
      <c r="F566" s="22" t="s">
        <v>2269</v>
      </c>
      <c r="G566" s="8" t="s">
        <v>67</v>
      </c>
      <c r="H566" s="8" t="s">
        <v>814</v>
      </c>
      <c r="I566" s="8" t="s">
        <v>815</v>
      </c>
      <c r="J566" s="19">
        <v>1</v>
      </c>
      <c r="K566" s="64"/>
      <c r="L566" s="97"/>
      <c r="M566" s="8"/>
      <c r="N566" s="83">
        <v>44317</v>
      </c>
      <c r="O566" s="9"/>
      <c r="P566" s="97">
        <v>5</v>
      </c>
      <c r="Q566" s="23" t="s">
        <v>29</v>
      </c>
      <c r="R566"/>
      <c r="S566"/>
      <c r="T566"/>
      <c r="V566"/>
      <c r="W566"/>
    </row>
    <row r="567" spans="4:23" hidden="1" x14ac:dyDescent="0.25">
      <c r="D567" s="23" t="s">
        <v>762</v>
      </c>
      <c r="E567" s="8" t="s">
        <v>1543</v>
      </c>
      <c r="F567" s="22" t="s">
        <v>2279</v>
      </c>
      <c r="G567" s="8" t="s">
        <v>1531</v>
      </c>
      <c r="H567" s="8" t="s">
        <v>825</v>
      </c>
      <c r="I567" s="8" t="s">
        <v>839</v>
      </c>
      <c r="J567" s="19">
        <v>1</v>
      </c>
      <c r="K567" s="64"/>
      <c r="L567" s="97"/>
      <c r="M567" s="8"/>
      <c r="N567" s="83">
        <v>44409</v>
      </c>
      <c r="O567" s="9"/>
      <c r="P567" s="97" t="s">
        <v>702</v>
      </c>
      <c r="Q567" s="23" t="s">
        <v>4</v>
      </c>
      <c r="R567"/>
      <c r="S567"/>
      <c r="T567"/>
      <c r="V567"/>
      <c r="W567"/>
    </row>
    <row r="568" spans="4:23" hidden="1" x14ac:dyDescent="0.25">
      <c r="D568" s="23" t="s">
        <v>763</v>
      </c>
      <c r="E568" s="8" t="s">
        <v>1559</v>
      </c>
      <c r="F568" s="22" t="s">
        <v>2272</v>
      </c>
      <c r="G568" s="8" t="s">
        <v>52</v>
      </c>
      <c r="H568" s="8" t="s">
        <v>818</v>
      </c>
      <c r="I568" s="8" t="s">
        <v>815</v>
      </c>
      <c r="J568" s="19">
        <v>1</v>
      </c>
      <c r="K568" s="64"/>
      <c r="L568" s="97"/>
      <c r="M568" s="8"/>
      <c r="N568" s="83">
        <v>44440</v>
      </c>
      <c r="O568" s="9"/>
      <c r="P568" s="97">
        <v>5</v>
      </c>
      <c r="Q568" s="23" t="s">
        <v>29</v>
      </c>
      <c r="R568"/>
      <c r="S568"/>
      <c r="T568"/>
      <c r="V568"/>
      <c r="W568"/>
    </row>
    <row r="569" spans="4:23" hidden="1" x14ac:dyDescent="0.25">
      <c r="D569" s="23" t="s">
        <v>1319</v>
      </c>
      <c r="E569" s="8" t="s">
        <v>1615</v>
      </c>
      <c r="F569" s="22" t="s">
        <v>2272</v>
      </c>
      <c r="G569" s="8" t="s">
        <v>19</v>
      </c>
      <c r="H569" s="8" t="s">
        <v>814</v>
      </c>
      <c r="I569" s="8" t="s">
        <v>815</v>
      </c>
      <c r="J569" s="19">
        <v>1</v>
      </c>
      <c r="K569" s="64"/>
      <c r="L569" s="97"/>
      <c r="M569" s="8"/>
      <c r="N569" s="83">
        <v>44317</v>
      </c>
      <c r="O569" s="9"/>
      <c r="P569" s="97" t="s">
        <v>702</v>
      </c>
      <c r="Q569" s="23" t="s">
        <v>4</v>
      </c>
      <c r="R569"/>
      <c r="S569"/>
      <c r="T569"/>
      <c r="V569"/>
      <c r="W569"/>
    </row>
    <row r="570" spans="4:23" hidden="1" x14ac:dyDescent="0.25">
      <c r="D570" s="23" t="s">
        <v>364</v>
      </c>
      <c r="E570" s="8" t="s">
        <v>1435</v>
      </c>
      <c r="F570" s="22" t="s">
        <v>2269</v>
      </c>
      <c r="G570" s="8" t="s">
        <v>1431</v>
      </c>
      <c r="H570" s="8"/>
      <c r="I570" s="8"/>
      <c r="J570" s="19">
        <v>1</v>
      </c>
      <c r="K570" s="64"/>
      <c r="L570" s="97"/>
      <c r="M570" s="8" t="s">
        <v>4934</v>
      </c>
      <c r="N570" s="83">
        <v>43466</v>
      </c>
      <c r="O570" s="9"/>
      <c r="P570" s="97" t="s">
        <v>702</v>
      </c>
      <c r="Q570" s="23"/>
      <c r="R570"/>
      <c r="S570"/>
      <c r="T570"/>
      <c r="V570"/>
      <c r="W570"/>
    </row>
    <row r="571" spans="4:23" hidden="1" x14ac:dyDescent="0.25">
      <c r="D571" s="23" t="s">
        <v>1170</v>
      </c>
      <c r="E571" s="8" t="s">
        <v>1439</v>
      </c>
      <c r="F571" s="22" t="s">
        <v>2270</v>
      </c>
      <c r="G571" s="8" t="s">
        <v>1436</v>
      </c>
      <c r="H571" s="8"/>
      <c r="I571" s="8"/>
      <c r="J571" s="19">
        <v>1</v>
      </c>
      <c r="K571" s="64"/>
      <c r="L571" s="97"/>
      <c r="M571" s="8" t="s">
        <v>1439</v>
      </c>
      <c r="N571" s="83">
        <v>43009</v>
      </c>
      <c r="O571" s="9"/>
      <c r="P571" s="97" t="s">
        <v>702</v>
      </c>
      <c r="Q571" s="23"/>
      <c r="R571"/>
      <c r="S571"/>
      <c r="T571"/>
      <c r="V571"/>
      <c r="W571"/>
    </row>
    <row r="572" spans="4:23" hidden="1" x14ac:dyDescent="0.25">
      <c r="D572" s="23" t="s">
        <v>367</v>
      </c>
      <c r="E572" s="8" t="s">
        <v>1442</v>
      </c>
      <c r="F572" s="22" t="s">
        <v>2270</v>
      </c>
      <c r="G572" s="8" t="s">
        <v>1440</v>
      </c>
      <c r="H572" s="8"/>
      <c r="I572" s="8"/>
      <c r="J572" s="19">
        <v>1</v>
      </c>
      <c r="K572" s="64"/>
      <c r="L572" s="97"/>
      <c r="M572" s="8"/>
      <c r="N572" s="83">
        <v>42125</v>
      </c>
      <c r="O572" s="9"/>
      <c r="P572" s="97" t="s">
        <v>702</v>
      </c>
      <c r="Q572" s="23"/>
      <c r="R572"/>
      <c r="S572"/>
      <c r="T572"/>
      <c r="V572"/>
      <c r="W572"/>
    </row>
    <row r="573" spans="4:23" hidden="1" x14ac:dyDescent="0.25">
      <c r="D573" s="23" t="s">
        <v>370</v>
      </c>
      <c r="E573" s="8" t="s">
        <v>1447</v>
      </c>
      <c r="F573" s="22" t="s">
        <v>2270</v>
      </c>
      <c r="G573" s="8" t="s">
        <v>1443</v>
      </c>
      <c r="H573" s="8"/>
      <c r="I573" s="8"/>
      <c r="J573" s="19">
        <v>1</v>
      </c>
      <c r="K573" s="64"/>
      <c r="L573" s="97"/>
      <c r="M573" s="8" t="s">
        <v>4936</v>
      </c>
      <c r="N573" s="83">
        <v>43466</v>
      </c>
      <c r="O573" s="9"/>
      <c r="P573" s="97" t="s">
        <v>702</v>
      </c>
      <c r="Q573" s="23"/>
      <c r="R573"/>
      <c r="S573"/>
      <c r="T573"/>
      <c r="V573"/>
      <c r="W573"/>
    </row>
    <row r="574" spans="4:23" hidden="1" x14ac:dyDescent="0.25">
      <c r="D574" s="23" t="s">
        <v>362</v>
      </c>
      <c r="E574" s="8" t="s">
        <v>1450</v>
      </c>
      <c r="F574" s="22" t="s">
        <v>2270</v>
      </c>
      <c r="G574" s="8" t="s">
        <v>1448</v>
      </c>
      <c r="H574" s="8"/>
      <c r="I574" s="8"/>
      <c r="J574" s="19">
        <v>1</v>
      </c>
      <c r="K574" s="64"/>
      <c r="L574" s="97"/>
      <c r="M574" s="8"/>
      <c r="N574" s="83">
        <v>42125</v>
      </c>
      <c r="O574" s="9"/>
      <c r="P574" s="97" t="s">
        <v>702</v>
      </c>
      <c r="Q574" s="23"/>
      <c r="R574"/>
      <c r="S574"/>
      <c r="T574"/>
      <c r="V574"/>
      <c r="W574"/>
    </row>
    <row r="575" spans="4:23" hidden="1" x14ac:dyDescent="0.25">
      <c r="D575" s="23" t="s">
        <v>1027</v>
      </c>
      <c r="E575" s="8" t="s">
        <v>1455</v>
      </c>
      <c r="F575" s="22" t="s">
        <v>2271</v>
      </c>
      <c r="G575" s="8" t="s">
        <v>1451</v>
      </c>
      <c r="H575" s="8"/>
      <c r="I575" s="8"/>
      <c r="J575" s="19">
        <v>1</v>
      </c>
      <c r="K575" s="64"/>
      <c r="L575" s="97"/>
      <c r="M575" s="8" t="s">
        <v>1455</v>
      </c>
      <c r="N575" s="83">
        <v>43101</v>
      </c>
      <c r="O575" s="9"/>
      <c r="P575" s="97" t="s">
        <v>702</v>
      </c>
      <c r="Q575" s="23"/>
      <c r="R575"/>
      <c r="S575"/>
      <c r="T575"/>
      <c r="V575"/>
      <c r="W575"/>
    </row>
    <row r="576" spans="4:23" hidden="1" x14ac:dyDescent="0.25">
      <c r="D576" s="23" t="s">
        <v>1193</v>
      </c>
      <c r="E576" s="8" t="s">
        <v>1458</v>
      </c>
      <c r="F576" s="22" t="s">
        <v>2271</v>
      </c>
      <c r="G576" s="8" t="s">
        <v>1456</v>
      </c>
      <c r="H576" s="8"/>
      <c r="I576" s="8"/>
      <c r="J576" s="19">
        <v>1</v>
      </c>
      <c r="K576" s="64"/>
      <c r="L576" s="97"/>
      <c r="M576" s="8" t="s">
        <v>4928</v>
      </c>
      <c r="N576" s="83">
        <v>43466</v>
      </c>
      <c r="O576" s="9"/>
      <c r="P576" s="97" t="s">
        <v>702</v>
      </c>
      <c r="Q576" s="23"/>
      <c r="R576"/>
      <c r="S576"/>
      <c r="T576"/>
      <c r="V576"/>
      <c r="W576"/>
    </row>
    <row r="577" spans="4:23" hidden="1" x14ac:dyDescent="0.25">
      <c r="D577" s="23" t="s">
        <v>255</v>
      </c>
      <c r="E577" s="8" t="s">
        <v>1463</v>
      </c>
      <c r="F577" s="22" t="s">
        <v>2271</v>
      </c>
      <c r="G577" s="8" t="s">
        <v>1459</v>
      </c>
      <c r="H577" s="8"/>
      <c r="I577" s="8"/>
      <c r="J577" s="19">
        <v>1</v>
      </c>
      <c r="K577" s="64"/>
      <c r="L577" s="97"/>
      <c r="M577" s="8" t="s">
        <v>4937</v>
      </c>
      <c r="N577" s="83">
        <v>43466</v>
      </c>
      <c r="O577" s="9"/>
      <c r="P577" s="97" t="s">
        <v>702</v>
      </c>
      <c r="Q577" s="23"/>
      <c r="R577"/>
      <c r="S577"/>
      <c r="T577"/>
      <c r="V577"/>
      <c r="W577"/>
    </row>
    <row r="578" spans="4:23" hidden="1" x14ac:dyDescent="0.25">
      <c r="D578" s="23" t="s">
        <v>1198</v>
      </c>
      <c r="E578" s="8" t="s">
        <v>1466</v>
      </c>
      <c r="F578" s="22" t="s">
        <v>2271</v>
      </c>
      <c r="G578" s="8" t="s">
        <v>1464</v>
      </c>
      <c r="H578" s="8"/>
      <c r="I578" s="8"/>
      <c r="J578" s="19">
        <v>1</v>
      </c>
      <c r="K578" s="64"/>
      <c r="L578" s="97"/>
      <c r="M578" s="8" t="s">
        <v>4938</v>
      </c>
      <c r="N578" s="83">
        <v>43466</v>
      </c>
      <c r="O578" s="9"/>
      <c r="P578" s="97" t="s">
        <v>702</v>
      </c>
      <c r="Q578" s="23"/>
      <c r="R578"/>
      <c r="S578"/>
      <c r="T578"/>
      <c r="V578"/>
      <c r="W578"/>
    </row>
    <row r="579" spans="4:23" hidden="1" x14ac:dyDescent="0.25">
      <c r="D579" s="23" t="s">
        <v>604</v>
      </c>
      <c r="E579" s="8" t="s">
        <v>1469</v>
      </c>
      <c r="F579" s="22" t="s">
        <v>2272</v>
      </c>
      <c r="G579" s="8" t="s">
        <v>1464</v>
      </c>
      <c r="H579" s="8"/>
      <c r="I579" s="8"/>
      <c r="J579" s="19">
        <v>1</v>
      </c>
      <c r="K579" s="64"/>
      <c r="L579" s="97"/>
      <c r="M579" s="8" t="s">
        <v>4925</v>
      </c>
      <c r="N579" s="83">
        <v>44197</v>
      </c>
      <c r="O579" s="9"/>
      <c r="P579" s="97" t="s">
        <v>702</v>
      </c>
      <c r="Q579" s="23"/>
      <c r="R579"/>
      <c r="S579"/>
      <c r="T579"/>
      <c r="V579"/>
      <c r="W579"/>
    </row>
    <row r="580" spans="4:23" hidden="1" x14ac:dyDescent="0.25">
      <c r="D580" s="23" t="s">
        <v>423</v>
      </c>
      <c r="E580" s="8" t="s">
        <v>1473</v>
      </c>
      <c r="F580" s="22" t="s">
        <v>2273</v>
      </c>
      <c r="G580" s="8" t="s">
        <v>1464</v>
      </c>
      <c r="H580" s="8"/>
      <c r="I580" s="8"/>
      <c r="J580" s="19">
        <v>1</v>
      </c>
      <c r="K580" s="64"/>
      <c r="L580" s="97"/>
      <c r="M580" s="8"/>
      <c r="N580" s="83">
        <v>42522</v>
      </c>
      <c r="O580" s="9"/>
      <c r="P580" s="97" t="s">
        <v>702</v>
      </c>
      <c r="Q580" s="23"/>
      <c r="R580"/>
      <c r="S580"/>
      <c r="T580"/>
      <c r="V580"/>
      <c r="W580"/>
    </row>
    <row r="581" spans="4:23" hidden="1" x14ac:dyDescent="0.25">
      <c r="D581" s="23" t="s">
        <v>421</v>
      </c>
      <c r="E581" s="8" t="s">
        <v>1474</v>
      </c>
      <c r="F581" s="22" t="s">
        <v>2273</v>
      </c>
      <c r="G581" s="8" t="s">
        <v>1436</v>
      </c>
      <c r="H581" s="8"/>
      <c r="I581" s="8"/>
      <c r="J581" s="19">
        <v>1</v>
      </c>
      <c r="K581" s="64"/>
      <c r="L581" s="97"/>
      <c r="M581" s="8" t="s">
        <v>4939</v>
      </c>
      <c r="N581" s="83">
        <v>43009</v>
      </c>
      <c r="O581" s="9"/>
      <c r="P581" s="97" t="s">
        <v>702</v>
      </c>
      <c r="Q581" s="23"/>
      <c r="R581"/>
      <c r="S581"/>
      <c r="T581"/>
      <c r="V581"/>
      <c r="W581"/>
    </row>
    <row r="582" spans="4:23" hidden="1" x14ac:dyDescent="0.25">
      <c r="D582" s="23" t="s">
        <v>387</v>
      </c>
      <c r="E582" s="8" t="s">
        <v>1478</v>
      </c>
      <c r="F582" s="22" t="s">
        <v>2274</v>
      </c>
      <c r="G582" s="8" t="s">
        <v>1464</v>
      </c>
      <c r="H582" s="8"/>
      <c r="I582" s="8"/>
      <c r="J582" s="19">
        <v>1</v>
      </c>
      <c r="K582" s="64"/>
      <c r="L582" s="97"/>
      <c r="M582" s="8" t="s">
        <v>4940</v>
      </c>
      <c r="N582" s="83">
        <v>42917</v>
      </c>
      <c r="O582" s="9"/>
      <c r="P582" s="97" t="s">
        <v>702</v>
      </c>
      <c r="Q582" s="23"/>
      <c r="R582"/>
      <c r="S582"/>
      <c r="T582"/>
      <c r="V582"/>
      <c r="W582"/>
    </row>
    <row r="583" spans="4:23" hidden="1" x14ac:dyDescent="0.25">
      <c r="D583" s="23" t="s">
        <v>140</v>
      </c>
      <c r="E583" s="8" t="s">
        <v>1482</v>
      </c>
      <c r="F583" s="22" t="s">
        <v>2275</v>
      </c>
      <c r="G583" s="8" t="s">
        <v>1431</v>
      </c>
      <c r="H583" s="8"/>
      <c r="I583" s="8"/>
      <c r="J583" s="19">
        <v>1</v>
      </c>
      <c r="K583" s="64"/>
      <c r="L583" s="97"/>
      <c r="M583" s="8" t="s">
        <v>4941</v>
      </c>
      <c r="N583" s="83">
        <v>43466</v>
      </c>
      <c r="O583" s="9"/>
      <c r="P583" s="97" t="s">
        <v>702</v>
      </c>
      <c r="Q583" s="23"/>
      <c r="R583"/>
      <c r="S583"/>
      <c r="T583"/>
      <c r="V583"/>
      <c r="W583"/>
    </row>
    <row r="584" spans="4:23" hidden="1" x14ac:dyDescent="0.25">
      <c r="D584" s="23" t="s">
        <v>706</v>
      </c>
      <c r="E584" s="8" t="s">
        <v>1484</v>
      </c>
      <c r="F584" s="22" t="s">
        <v>2275</v>
      </c>
      <c r="G584" s="8" t="s">
        <v>1431</v>
      </c>
      <c r="H584" s="8"/>
      <c r="I584" s="8"/>
      <c r="J584" s="19">
        <v>1</v>
      </c>
      <c r="K584" s="64"/>
      <c r="L584" s="97"/>
      <c r="M584" s="8"/>
      <c r="N584" s="83">
        <v>44470</v>
      </c>
      <c r="O584" s="9"/>
      <c r="P584" s="97" t="s">
        <v>702</v>
      </c>
      <c r="Q584" s="23"/>
      <c r="R584"/>
      <c r="S584"/>
      <c r="T584"/>
      <c r="V584"/>
      <c r="W584"/>
    </row>
    <row r="585" spans="4:23" hidden="1" x14ac:dyDescent="0.25">
      <c r="D585" s="23" t="s">
        <v>141</v>
      </c>
      <c r="E585" s="8" t="s">
        <v>1489</v>
      </c>
      <c r="F585" s="22" t="s">
        <v>2275</v>
      </c>
      <c r="G585" s="8" t="s">
        <v>1451</v>
      </c>
      <c r="H585" s="8"/>
      <c r="I585" s="8"/>
      <c r="J585" s="19">
        <v>1</v>
      </c>
      <c r="K585" s="64"/>
      <c r="L585" s="97"/>
      <c r="M585" s="8" t="s">
        <v>1489</v>
      </c>
      <c r="N585" s="83">
        <v>42736</v>
      </c>
      <c r="O585" s="9"/>
      <c r="P585" s="97" t="s">
        <v>702</v>
      </c>
      <c r="Q585" s="23"/>
      <c r="R585"/>
      <c r="S585"/>
      <c r="T585"/>
      <c r="V585"/>
      <c r="W585"/>
    </row>
    <row r="586" spans="4:23" hidden="1" x14ac:dyDescent="0.25">
      <c r="D586" s="23" t="s">
        <v>138</v>
      </c>
      <c r="E586" s="8" t="s">
        <v>1489</v>
      </c>
      <c r="F586" s="22" t="s">
        <v>2275</v>
      </c>
      <c r="G586" s="8" t="s">
        <v>1451</v>
      </c>
      <c r="H586" s="8"/>
      <c r="I586" s="8"/>
      <c r="J586" s="19">
        <v>1</v>
      </c>
      <c r="K586" s="64"/>
      <c r="L586" s="97"/>
      <c r="M586" s="8" t="s">
        <v>1489</v>
      </c>
      <c r="N586" s="83">
        <v>44044</v>
      </c>
      <c r="O586" s="9"/>
      <c r="P586" s="97" t="s">
        <v>702</v>
      </c>
      <c r="Q586" s="23"/>
      <c r="R586"/>
      <c r="S586"/>
      <c r="T586"/>
      <c r="V586"/>
      <c r="W586"/>
    </row>
    <row r="587" spans="4:23" hidden="1" x14ac:dyDescent="0.25">
      <c r="D587" s="23" t="s">
        <v>491</v>
      </c>
      <c r="E587" s="8" t="s">
        <v>1489</v>
      </c>
      <c r="F587" s="22" t="s">
        <v>2275</v>
      </c>
      <c r="G587" s="8" t="s">
        <v>1451</v>
      </c>
      <c r="H587" s="8"/>
      <c r="I587" s="8"/>
      <c r="J587" s="19">
        <v>1</v>
      </c>
      <c r="K587" s="64"/>
      <c r="L587" s="97"/>
      <c r="M587" s="8"/>
      <c r="N587" s="83">
        <v>44409</v>
      </c>
      <c r="O587" s="9"/>
      <c r="P587" s="97" t="s">
        <v>702</v>
      </c>
      <c r="Q587" s="23"/>
      <c r="R587"/>
      <c r="S587"/>
      <c r="T587"/>
      <c r="V587"/>
      <c r="W587"/>
    </row>
    <row r="588" spans="4:23" hidden="1" x14ac:dyDescent="0.25">
      <c r="D588" s="23" t="s">
        <v>567</v>
      </c>
      <c r="E588" s="8" t="s">
        <v>1494</v>
      </c>
      <c r="F588" s="22" t="s">
        <v>2275</v>
      </c>
      <c r="G588" s="8" t="s">
        <v>1492</v>
      </c>
      <c r="H588" s="8"/>
      <c r="I588" s="8"/>
      <c r="J588" s="19">
        <v>1</v>
      </c>
      <c r="K588" s="64"/>
      <c r="L588" s="97"/>
      <c r="M588" s="8" t="s">
        <v>1494</v>
      </c>
      <c r="N588" s="83">
        <v>42826</v>
      </c>
      <c r="O588" s="9"/>
      <c r="P588" s="97" t="s">
        <v>702</v>
      </c>
      <c r="Q588" s="23"/>
      <c r="R588"/>
      <c r="S588"/>
      <c r="T588"/>
      <c r="V588"/>
      <c r="W588"/>
    </row>
    <row r="589" spans="4:23" hidden="1" x14ac:dyDescent="0.25">
      <c r="D589" s="23" t="s">
        <v>490</v>
      </c>
      <c r="E589" s="8" t="s">
        <v>1495</v>
      </c>
      <c r="F589" s="22" t="s">
        <v>2275</v>
      </c>
      <c r="G589" s="8" t="s">
        <v>1464</v>
      </c>
      <c r="H589" s="8"/>
      <c r="I589" s="8"/>
      <c r="J589" s="19">
        <v>1</v>
      </c>
      <c r="K589" s="64"/>
      <c r="L589" s="97"/>
      <c r="M589" s="8" t="s">
        <v>4944</v>
      </c>
      <c r="N589" s="83">
        <v>43101</v>
      </c>
      <c r="O589" s="9"/>
      <c r="P589" s="97" t="s">
        <v>702</v>
      </c>
      <c r="Q589" s="23"/>
      <c r="R589"/>
      <c r="S589"/>
      <c r="T589"/>
      <c r="V589"/>
      <c r="W589"/>
    </row>
    <row r="590" spans="4:23" hidden="1" x14ac:dyDescent="0.25">
      <c r="D590" s="23" t="s">
        <v>134</v>
      </c>
      <c r="E590" s="8" t="s">
        <v>1495</v>
      </c>
      <c r="F590" s="22" t="s">
        <v>2275</v>
      </c>
      <c r="G590" s="8" t="s">
        <v>1464</v>
      </c>
      <c r="H590" s="8"/>
      <c r="I590" s="8"/>
      <c r="J590" s="19">
        <v>1</v>
      </c>
      <c r="K590" s="64"/>
      <c r="L590" s="97"/>
      <c r="M590" s="8" t="s">
        <v>4944</v>
      </c>
      <c r="N590" s="83">
        <v>43466</v>
      </c>
      <c r="O590" s="9"/>
      <c r="P590" s="97" t="s">
        <v>702</v>
      </c>
      <c r="Q590" s="23"/>
      <c r="R590"/>
      <c r="S590"/>
      <c r="T590"/>
      <c r="V590"/>
      <c r="W590"/>
    </row>
    <row r="591" spans="4:23" hidden="1" x14ac:dyDescent="0.25">
      <c r="D591" s="23" t="s">
        <v>137</v>
      </c>
      <c r="E591" s="8" t="s">
        <v>1499</v>
      </c>
      <c r="F591" s="22" t="s">
        <v>2275</v>
      </c>
      <c r="G591" s="8" t="s">
        <v>1497</v>
      </c>
      <c r="H591" s="8"/>
      <c r="I591" s="8"/>
      <c r="J591" s="19">
        <v>1</v>
      </c>
      <c r="K591" s="64"/>
      <c r="L591" s="97"/>
      <c r="M591" s="8" t="s">
        <v>4945</v>
      </c>
      <c r="N591" s="83">
        <v>43101</v>
      </c>
      <c r="O591" s="9"/>
      <c r="P591" s="97" t="s">
        <v>702</v>
      </c>
      <c r="Q591" s="23"/>
      <c r="R591"/>
      <c r="S591"/>
      <c r="T591"/>
      <c r="V591"/>
      <c r="W591"/>
    </row>
    <row r="592" spans="4:23" hidden="1" x14ac:dyDescent="0.25">
      <c r="D592" s="23" t="s">
        <v>475</v>
      </c>
      <c r="E592" s="8" t="s">
        <v>1499</v>
      </c>
      <c r="F592" s="22" t="s">
        <v>2275</v>
      </c>
      <c r="G592" s="8" t="s">
        <v>1497</v>
      </c>
      <c r="H592" s="8"/>
      <c r="I592" s="8"/>
      <c r="J592" s="19">
        <v>1</v>
      </c>
      <c r="K592" s="64"/>
      <c r="L592" s="97"/>
      <c r="M592" s="8"/>
      <c r="N592" s="83">
        <v>44501</v>
      </c>
      <c r="O592" s="9"/>
      <c r="P592" s="97" t="s">
        <v>702</v>
      </c>
      <c r="Q592" s="23"/>
      <c r="R592"/>
      <c r="S592"/>
      <c r="T592"/>
      <c r="V592"/>
      <c r="W592"/>
    </row>
    <row r="593" spans="4:23" hidden="1" x14ac:dyDescent="0.25">
      <c r="D593" s="23" t="s">
        <v>493</v>
      </c>
      <c r="E593" s="8" t="s">
        <v>1501</v>
      </c>
      <c r="F593" s="22" t="s">
        <v>2275</v>
      </c>
      <c r="G593" s="8" t="s">
        <v>1497</v>
      </c>
      <c r="H593" s="8"/>
      <c r="I593" s="8"/>
      <c r="J593" s="19">
        <v>1</v>
      </c>
      <c r="K593" s="64"/>
      <c r="L593" s="97"/>
      <c r="M593" s="8"/>
      <c r="N593" s="83">
        <v>44197</v>
      </c>
      <c r="O593" s="9"/>
      <c r="P593" s="97" t="s">
        <v>702</v>
      </c>
      <c r="Q593" s="23"/>
      <c r="R593"/>
      <c r="S593"/>
      <c r="T593"/>
      <c r="V593"/>
      <c r="W593"/>
    </row>
    <row r="594" spans="4:23" hidden="1" x14ac:dyDescent="0.25">
      <c r="D594" s="23" t="s">
        <v>722</v>
      </c>
      <c r="E594" s="8" t="s">
        <v>1524</v>
      </c>
      <c r="F594" s="22" t="s">
        <v>2269</v>
      </c>
      <c r="G594" s="8" t="s">
        <v>1459</v>
      </c>
      <c r="H594" s="8"/>
      <c r="I594" s="8"/>
      <c r="J594" s="19">
        <v>1</v>
      </c>
      <c r="K594" s="64"/>
      <c r="L594" s="97"/>
      <c r="M594" s="8" t="s">
        <v>1524</v>
      </c>
      <c r="N594" s="83">
        <v>44044</v>
      </c>
      <c r="O594" s="9"/>
      <c r="P594" s="97" t="s">
        <v>702</v>
      </c>
      <c r="Q594" s="23"/>
      <c r="R594"/>
      <c r="S594"/>
      <c r="T594"/>
      <c r="V594"/>
      <c r="W594"/>
    </row>
    <row r="595" spans="4:23" hidden="1" x14ac:dyDescent="0.25">
      <c r="D595" s="23" t="s">
        <v>1278</v>
      </c>
      <c r="E595" s="8" t="s">
        <v>1560</v>
      </c>
      <c r="F595" s="22" t="s">
        <v>2272</v>
      </c>
      <c r="G595" s="8" t="s">
        <v>1459</v>
      </c>
      <c r="H595" s="8"/>
      <c r="I595" s="8"/>
      <c r="J595" s="19">
        <v>1</v>
      </c>
      <c r="K595" s="64"/>
      <c r="L595" s="97"/>
      <c r="M595" s="8"/>
      <c r="N595" s="83">
        <v>44044</v>
      </c>
      <c r="O595" s="9"/>
      <c r="P595" s="97" t="s">
        <v>702</v>
      </c>
      <c r="Q595" s="23"/>
      <c r="R595"/>
      <c r="S595"/>
      <c r="T595"/>
      <c r="V595"/>
      <c r="W595"/>
    </row>
    <row r="596" spans="4:23" hidden="1" x14ac:dyDescent="0.25">
      <c r="D596" s="23" t="s">
        <v>758</v>
      </c>
      <c r="E596" s="8" t="s">
        <v>922</v>
      </c>
      <c r="F596" s="22" t="s">
        <v>2272</v>
      </c>
      <c r="G596" s="8" t="s">
        <v>52</v>
      </c>
      <c r="H596" s="8" t="s">
        <v>818</v>
      </c>
      <c r="I596" s="8" t="s">
        <v>815</v>
      </c>
      <c r="J596" s="19">
        <v>1</v>
      </c>
      <c r="K596" s="64"/>
      <c r="L596" s="97"/>
      <c r="M596" s="8"/>
      <c r="N596" s="83">
        <v>44378</v>
      </c>
      <c r="O596" s="9"/>
      <c r="P596" s="97" t="s">
        <v>702</v>
      </c>
      <c r="Q596" s="23" t="s">
        <v>4</v>
      </c>
      <c r="R596"/>
      <c r="S596"/>
      <c r="T596"/>
      <c r="V596"/>
      <c r="W596"/>
    </row>
    <row r="597" spans="4:23" hidden="1" x14ac:dyDescent="0.25">
      <c r="D597" s="23" t="s">
        <v>721</v>
      </c>
      <c r="E597" s="8" t="s">
        <v>1579</v>
      </c>
      <c r="F597" s="22" t="s">
        <v>2272</v>
      </c>
      <c r="G597" s="8" t="s">
        <v>1459</v>
      </c>
      <c r="H597" s="8"/>
      <c r="I597" s="8"/>
      <c r="J597" s="19">
        <v>1</v>
      </c>
      <c r="K597" s="64"/>
      <c r="L597" s="97"/>
      <c r="M597" s="8"/>
      <c r="N597" s="83">
        <v>44044</v>
      </c>
      <c r="O597" s="9"/>
      <c r="P597" s="97" t="s">
        <v>702</v>
      </c>
      <c r="Q597" s="23"/>
      <c r="R597"/>
      <c r="S597"/>
      <c r="T597"/>
      <c r="V597"/>
      <c r="W597"/>
    </row>
    <row r="598" spans="4:23" hidden="1" x14ac:dyDescent="0.25">
      <c r="D598" s="23" t="s">
        <v>589</v>
      </c>
      <c r="E598" s="8" t="s">
        <v>957</v>
      </c>
      <c r="F598" s="22" t="s">
        <v>2269</v>
      </c>
      <c r="G598" s="8" t="s">
        <v>67</v>
      </c>
      <c r="H598" s="8" t="s">
        <v>825</v>
      </c>
      <c r="I598" s="8" t="s">
        <v>815</v>
      </c>
      <c r="J598" s="19">
        <v>1</v>
      </c>
      <c r="K598" s="64">
        <v>3.5466666666666669</v>
      </c>
      <c r="L598" s="97"/>
      <c r="M598" s="8" t="s">
        <v>4962</v>
      </c>
      <c r="N598" s="83">
        <v>42522</v>
      </c>
      <c r="O598" s="9"/>
      <c r="P598" s="97" t="s">
        <v>702</v>
      </c>
      <c r="Q598" s="23" t="s">
        <v>4</v>
      </c>
      <c r="R598"/>
      <c r="S598"/>
      <c r="T598"/>
      <c r="V598"/>
      <c r="W598"/>
    </row>
    <row r="599" spans="4:23" hidden="1" x14ac:dyDescent="0.25">
      <c r="D599" s="23" t="s">
        <v>695</v>
      </c>
      <c r="E599" s="8" t="s">
        <v>1595</v>
      </c>
      <c r="F599" s="22" t="s">
        <v>2269</v>
      </c>
      <c r="G599" s="8" t="s">
        <v>2</v>
      </c>
      <c r="H599" s="8" t="s">
        <v>814</v>
      </c>
      <c r="I599" s="8" t="s">
        <v>815</v>
      </c>
      <c r="J599" s="19">
        <v>1</v>
      </c>
      <c r="K599" s="64">
        <v>2.79</v>
      </c>
      <c r="L599" s="97"/>
      <c r="M599" s="8" t="s">
        <v>4929</v>
      </c>
      <c r="N599" s="83"/>
      <c r="O599" s="9"/>
      <c r="P599" s="97">
        <v>5</v>
      </c>
      <c r="Q599" s="23" t="s">
        <v>6</v>
      </c>
      <c r="R599"/>
      <c r="S599"/>
      <c r="T599"/>
      <c r="V599"/>
      <c r="W599"/>
    </row>
    <row r="600" spans="4:23" hidden="1" x14ac:dyDescent="0.25">
      <c r="D600" s="23" t="s">
        <v>624</v>
      </c>
      <c r="E600" s="8" t="s">
        <v>1593</v>
      </c>
      <c r="F600" s="22" t="s">
        <v>2269</v>
      </c>
      <c r="G600" s="8" t="s">
        <v>2</v>
      </c>
      <c r="H600" s="8" t="s">
        <v>818</v>
      </c>
      <c r="I600" s="8" t="s">
        <v>815</v>
      </c>
      <c r="J600" s="19">
        <v>1</v>
      </c>
      <c r="K600" s="64">
        <v>3.3266666666666667</v>
      </c>
      <c r="L600" s="97"/>
      <c r="M600" s="8" t="s">
        <v>1661</v>
      </c>
      <c r="N600" s="83"/>
      <c r="O600" s="9"/>
      <c r="P600" s="97">
        <v>5</v>
      </c>
      <c r="Q600" s="23" t="s">
        <v>6</v>
      </c>
      <c r="R600"/>
      <c r="S600"/>
      <c r="T600"/>
      <c r="V600"/>
      <c r="W600"/>
    </row>
    <row r="601" spans="4:23" hidden="1" x14ac:dyDescent="0.25">
      <c r="D601" s="23" t="s">
        <v>694</v>
      </c>
      <c r="E601" s="8" t="s">
        <v>1593</v>
      </c>
      <c r="F601" s="22" t="s">
        <v>2269</v>
      </c>
      <c r="G601" s="8" t="s">
        <v>2</v>
      </c>
      <c r="H601" s="8" t="s">
        <v>818</v>
      </c>
      <c r="I601" s="8" t="s">
        <v>815</v>
      </c>
      <c r="J601" s="19">
        <v>1</v>
      </c>
      <c r="K601" s="64">
        <v>2.79</v>
      </c>
      <c r="L601" s="97"/>
      <c r="M601" s="8" t="s">
        <v>4929</v>
      </c>
      <c r="N601" s="83"/>
      <c r="O601" s="9"/>
      <c r="P601" s="97">
        <v>5</v>
      </c>
      <c r="Q601" s="23" t="s">
        <v>6</v>
      </c>
      <c r="R601"/>
      <c r="S601"/>
      <c r="T601"/>
      <c r="V601"/>
      <c r="W601"/>
    </row>
    <row r="602" spans="4:23" hidden="1" x14ac:dyDescent="0.25">
      <c r="D602" s="23" t="s">
        <v>628</v>
      </c>
      <c r="E602" s="8" t="s">
        <v>1597</v>
      </c>
      <c r="F602" s="22" t="s">
        <v>2269</v>
      </c>
      <c r="G602" s="8" t="s">
        <v>2</v>
      </c>
      <c r="H602" s="8" t="s">
        <v>814</v>
      </c>
      <c r="I602" s="8" t="s">
        <v>815</v>
      </c>
      <c r="J602" s="19">
        <v>1</v>
      </c>
      <c r="K602" s="64">
        <v>3.0766666666666667</v>
      </c>
      <c r="L602" s="97"/>
      <c r="M602" s="8" t="s">
        <v>1661</v>
      </c>
      <c r="N602" s="83"/>
      <c r="O602" s="9"/>
      <c r="P602" s="97">
        <v>5</v>
      </c>
      <c r="Q602" s="23" t="s">
        <v>6</v>
      </c>
      <c r="R602"/>
      <c r="S602"/>
      <c r="T602"/>
      <c r="V602"/>
      <c r="W602"/>
    </row>
    <row r="603" spans="4:23" hidden="1" x14ac:dyDescent="0.25">
      <c r="D603" s="23" t="s">
        <v>629</v>
      </c>
      <c r="E603" s="8" t="s">
        <v>1606</v>
      </c>
      <c r="F603" s="22" t="s">
        <v>2272</v>
      </c>
      <c r="G603" s="8" t="s">
        <v>11</v>
      </c>
      <c r="H603" s="8" t="s">
        <v>818</v>
      </c>
      <c r="I603" s="8" t="s">
        <v>815</v>
      </c>
      <c r="J603" s="19">
        <v>1</v>
      </c>
      <c r="K603" s="64">
        <v>2.6766666666666672</v>
      </c>
      <c r="L603" s="97"/>
      <c r="M603" s="8" t="s">
        <v>1661</v>
      </c>
      <c r="N603" s="83"/>
      <c r="O603" s="9"/>
      <c r="P603" s="97">
        <v>5</v>
      </c>
      <c r="Q603" s="23" t="s">
        <v>6</v>
      </c>
      <c r="R603"/>
      <c r="S603"/>
      <c r="T603"/>
      <c r="V603"/>
      <c r="W603"/>
    </row>
    <row r="604" spans="4:23" hidden="1" x14ac:dyDescent="0.25">
      <c r="D604" s="23" t="s">
        <v>237</v>
      </c>
      <c r="E604" s="8" t="s">
        <v>1603</v>
      </c>
      <c r="F604" s="22" t="s">
        <v>2272</v>
      </c>
      <c r="G604" s="8" t="s">
        <v>11</v>
      </c>
      <c r="H604" s="8" t="s">
        <v>818</v>
      </c>
      <c r="I604" s="8" t="s">
        <v>815</v>
      </c>
      <c r="J604" s="19">
        <v>1</v>
      </c>
      <c r="K604" s="64">
        <v>3.2</v>
      </c>
      <c r="L604" s="97"/>
      <c r="M604" s="8" t="s">
        <v>1603</v>
      </c>
      <c r="N604" s="83">
        <v>44044</v>
      </c>
      <c r="O604" s="9"/>
      <c r="P604" s="97" t="s">
        <v>702</v>
      </c>
      <c r="Q604" s="23" t="s">
        <v>4</v>
      </c>
      <c r="R604"/>
      <c r="S604"/>
      <c r="T604"/>
      <c r="V604"/>
      <c r="W604"/>
    </row>
    <row r="605" spans="4:23" hidden="1" x14ac:dyDescent="0.25">
      <c r="D605" s="23" t="s">
        <v>724</v>
      </c>
      <c r="E605" s="8" t="s">
        <v>1608</v>
      </c>
      <c r="F605" s="22" t="s">
        <v>2272</v>
      </c>
      <c r="G605" s="8" t="s">
        <v>11</v>
      </c>
      <c r="H605" s="8" t="s">
        <v>825</v>
      </c>
      <c r="I605" s="8" t="s">
        <v>815</v>
      </c>
      <c r="J605" s="19">
        <v>1</v>
      </c>
      <c r="K605" s="64">
        <v>2.79</v>
      </c>
      <c r="L605" s="97"/>
      <c r="M605" s="8" t="s">
        <v>1608</v>
      </c>
      <c r="N605" s="83">
        <v>44044</v>
      </c>
      <c r="O605" s="9"/>
      <c r="P605" s="97" t="s">
        <v>702</v>
      </c>
      <c r="Q605" s="23" t="s">
        <v>4</v>
      </c>
      <c r="R605"/>
      <c r="S605"/>
      <c r="T605"/>
      <c r="V605"/>
      <c r="W605"/>
    </row>
    <row r="606" spans="4:23" hidden="1" x14ac:dyDescent="0.25">
      <c r="D606" s="23" t="s">
        <v>674</v>
      </c>
      <c r="E606" s="8" t="s">
        <v>952</v>
      </c>
      <c r="F606" s="22" t="s">
        <v>2269</v>
      </c>
      <c r="G606" s="8" t="s">
        <v>67</v>
      </c>
      <c r="H606" s="8" t="s">
        <v>814</v>
      </c>
      <c r="I606" s="8" t="s">
        <v>815</v>
      </c>
      <c r="J606" s="19">
        <v>1</v>
      </c>
      <c r="K606" s="64">
        <v>3.5133333333333332</v>
      </c>
      <c r="L606" s="97"/>
      <c r="M606" s="8" t="s">
        <v>952</v>
      </c>
      <c r="N606" s="83">
        <v>43344</v>
      </c>
      <c r="O606" s="9"/>
      <c r="P606" s="97" t="s">
        <v>702</v>
      </c>
      <c r="Q606" s="23" t="s">
        <v>4</v>
      </c>
      <c r="R606"/>
      <c r="S606"/>
      <c r="T606"/>
      <c r="V606"/>
      <c r="W606"/>
    </row>
    <row r="607" spans="4:23" hidden="1" x14ac:dyDescent="0.25">
      <c r="D607" s="23" t="s">
        <v>646</v>
      </c>
      <c r="E607" s="8" t="s">
        <v>1533</v>
      </c>
      <c r="F607" s="22" t="s">
        <v>2277</v>
      </c>
      <c r="G607" s="8" t="s">
        <v>1531</v>
      </c>
      <c r="H607" s="8" t="s">
        <v>825</v>
      </c>
      <c r="I607" s="8" t="s">
        <v>845</v>
      </c>
      <c r="J607" s="19">
        <v>1</v>
      </c>
      <c r="K607" s="64">
        <v>2.9866666666666668</v>
      </c>
      <c r="L607" s="97"/>
      <c r="M607" s="8" t="s">
        <v>1533</v>
      </c>
      <c r="N607" s="83"/>
      <c r="O607" s="9"/>
      <c r="P607" s="97">
        <v>5</v>
      </c>
      <c r="Q607" s="23" t="s">
        <v>27</v>
      </c>
      <c r="R607"/>
      <c r="S607"/>
      <c r="T607"/>
      <c r="V607"/>
      <c r="W607"/>
    </row>
    <row r="608" spans="4:23" hidden="1" x14ac:dyDescent="0.25">
      <c r="D608" s="23" t="s">
        <v>612</v>
      </c>
      <c r="E608" s="8" t="s">
        <v>972</v>
      </c>
      <c r="F608" s="22" t="s">
        <v>2269</v>
      </c>
      <c r="G608" s="8" t="s">
        <v>77</v>
      </c>
      <c r="H608" s="8" t="s">
        <v>825</v>
      </c>
      <c r="I608" s="8" t="s">
        <v>815</v>
      </c>
      <c r="J608" s="19">
        <v>1</v>
      </c>
      <c r="K608" s="64">
        <v>3.3633333333333333</v>
      </c>
      <c r="L608" s="97"/>
      <c r="M608" s="8" t="s">
        <v>4964</v>
      </c>
      <c r="N608" s="83">
        <v>42826</v>
      </c>
      <c r="O608" s="9"/>
      <c r="P608" s="97" t="s">
        <v>702</v>
      </c>
      <c r="Q608" s="23" t="s">
        <v>6</v>
      </c>
      <c r="R608"/>
      <c r="S608"/>
      <c r="T608"/>
      <c r="V608"/>
      <c r="W608"/>
    </row>
    <row r="609" spans="4:23" hidden="1" x14ac:dyDescent="0.25">
      <c r="D609" s="23" t="s">
        <v>1012</v>
      </c>
      <c r="E609" s="8" t="s">
        <v>1522</v>
      </c>
      <c r="F609" s="22" t="s">
        <v>2269</v>
      </c>
      <c r="G609" s="8" t="s">
        <v>46</v>
      </c>
      <c r="H609" s="8" t="s">
        <v>818</v>
      </c>
      <c r="I609" s="8" t="s">
        <v>815</v>
      </c>
      <c r="J609" s="19">
        <v>1</v>
      </c>
      <c r="K609" s="64">
        <v>3.4160000000000004</v>
      </c>
      <c r="L609" s="97"/>
      <c r="M609" s="8" t="s">
        <v>1522</v>
      </c>
      <c r="N609" s="83"/>
      <c r="O609" s="9"/>
      <c r="P609" s="97">
        <v>5</v>
      </c>
      <c r="Q609" s="23" t="s">
        <v>29</v>
      </c>
      <c r="R609"/>
      <c r="S609"/>
      <c r="T609"/>
      <c r="V609"/>
      <c r="W609"/>
    </row>
    <row r="610" spans="4:23" hidden="1" x14ac:dyDescent="0.25">
      <c r="D610" s="23" t="s">
        <v>666</v>
      </c>
      <c r="E610" s="8" t="s">
        <v>1537</v>
      </c>
      <c r="F610" s="22" t="s">
        <v>2278</v>
      </c>
      <c r="G610" s="8" t="s">
        <v>1531</v>
      </c>
      <c r="H610" s="8" t="s">
        <v>814</v>
      </c>
      <c r="I610" s="8" t="s">
        <v>839</v>
      </c>
      <c r="J610" s="19">
        <v>1</v>
      </c>
      <c r="K610" s="64">
        <v>2.75</v>
      </c>
      <c r="L610" s="97"/>
      <c r="M610" s="8" t="s">
        <v>4963</v>
      </c>
      <c r="N610" s="83"/>
      <c r="O610" s="9"/>
      <c r="P610" s="97">
        <v>5</v>
      </c>
      <c r="Q610" s="23" t="s">
        <v>27</v>
      </c>
      <c r="R610"/>
      <c r="S610"/>
      <c r="T610"/>
      <c r="V610"/>
      <c r="W610"/>
    </row>
    <row r="611" spans="4:23" hidden="1" x14ac:dyDescent="0.25">
      <c r="D611" s="23" t="s">
        <v>655</v>
      </c>
      <c r="E611" s="8" t="s">
        <v>1548</v>
      </c>
      <c r="F611" s="22" t="s">
        <v>2280</v>
      </c>
      <c r="G611" s="8" t="s">
        <v>41</v>
      </c>
      <c r="H611" s="8" t="s">
        <v>818</v>
      </c>
      <c r="I611" s="8" t="s">
        <v>815</v>
      </c>
      <c r="J611" s="19">
        <v>1</v>
      </c>
      <c r="K611" s="64">
        <v>2.8049999999999997</v>
      </c>
      <c r="L611" s="97"/>
      <c r="M611" s="8" t="s">
        <v>1548</v>
      </c>
      <c r="N611" s="83"/>
      <c r="O611" s="9"/>
      <c r="P611" s="97">
        <v>5</v>
      </c>
      <c r="Q611" s="23" t="s">
        <v>27</v>
      </c>
      <c r="R611"/>
      <c r="S611"/>
      <c r="T611"/>
      <c r="V611"/>
      <c r="W611"/>
    </row>
    <row r="612" spans="4:23" hidden="1" x14ac:dyDescent="0.25">
      <c r="D612" s="23" t="s">
        <v>1010</v>
      </c>
      <c r="E612" s="8" t="s">
        <v>1550</v>
      </c>
      <c r="F612" s="22" t="s">
        <v>2280</v>
      </c>
      <c r="G612" s="8" t="s">
        <v>41</v>
      </c>
      <c r="H612" s="8" t="s">
        <v>818</v>
      </c>
      <c r="I612" s="8" t="s">
        <v>815</v>
      </c>
      <c r="J612" s="19">
        <v>1</v>
      </c>
      <c r="K612" s="64">
        <v>2.8</v>
      </c>
      <c r="L612" s="97"/>
      <c r="M612" s="8" t="s">
        <v>1550</v>
      </c>
      <c r="N612" s="83"/>
      <c r="O612" s="9"/>
      <c r="P612" s="97">
        <v>5</v>
      </c>
      <c r="Q612" s="23" t="s">
        <v>27</v>
      </c>
      <c r="R612"/>
      <c r="S612"/>
      <c r="T612"/>
      <c r="V612"/>
      <c r="W612"/>
    </row>
    <row r="613" spans="4:23" hidden="1" x14ac:dyDescent="0.25">
      <c r="D613" s="23" t="s">
        <v>689</v>
      </c>
      <c r="E613" s="8" t="s">
        <v>1558</v>
      </c>
      <c r="F613" s="22" t="s">
        <v>2272</v>
      </c>
      <c r="G613" s="8" t="s">
        <v>52</v>
      </c>
      <c r="H613" s="8" t="s">
        <v>818</v>
      </c>
      <c r="I613" s="8" t="s">
        <v>815</v>
      </c>
      <c r="J613" s="19">
        <v>1</v>
      </c>
      <c r="K613" s="64">
        <v>2.79</v>
      </c>
      <c r="L613" s="97"/>
      <c r="M613" s="8" t="s">
        <v>4965</v>
      </c>
      <c r="N613" s="83"/>
      <c r="O613" s="9"/>
      <c r="P613" s="97" t="s">
        <v>702</v>
      </c>
      <c r="Q613" s="23" t="s">
        <v>4</v>
      </c>
      <c r="R613"/>
      <c r="S613"/>
      <c r="T613"/>
      <c r="V613"/>
      <c r="W613"/>
    </row>
    <row r="614" spans="4:23" hidden="1" x14ac:dyDescent="0.25">
      <c r="D614" s="23" t="s">
        <v>693</v>
      </c>
      <c r="E614" s="8" t="s">
        <v>1610</v>
      </c>
      <c r="F614" s="22" t="s">
        <v>2272</v>
      </c>
      <c r="G614" s="8" t="s">
        <v>19</v>
      </c>
      <c r="H614" s="8" t="s">
        <v>818</v>
      </c>
      <c r="I614" s="8" t="s">
        <v>815</v>
      </c>
      <c r="J614" s="19">
        <v>1</v>
      </c>
      <c r="K614" s="64">
        <v>2.79</v>
      </c>
      <c r="L614" s="97"/>
      <c r="M614" s="8" t="s">
        <v>4929</v>
      </c>
      <c r="N614" s="83"/>
      <c r="O614" s="9"/>
      <c r="P614" s="97">
        <v>5</v>
      </c>
      <c r="Q614" s="23" t="s">
        <v>6</v>
      </c>
      <c r="R614"/>
      <c r="S614"/>
      <c r="T614"/>
      <c r="V614"/>
      <c r="W614"/>
    </row>
    <row r="615" spans="4:23" hidden="1" x14ac:dyDescent="0.25">
      <c r="D615" s="23" t="s">
        <v>805</v>
      </c>
      <c r="E615" s="8" t="s">
        <v>1566</v>
      </c>
      <c r="F615" s="22" t="s">
        <v>2272</v>
      </c>
      <c r="G615" s="8" t="s">
        <v>52</v>
      </c>
      <c r="H615" s="8" t="s">
        <v>825</v>
      </c>
      <c r="I615" s="8" t="s">
        <v>815</v>
      </c>
      <c r="J615" s="19">
        <v>1</v>
      </c>
      <c r="K615" s="64">
        <v>2.6749999999999998</v>
      </c>
      <c r="L615" s="97"/>
      <c r="M615" s="8" t="s">
        <v>1566</v>
      </c>
      <c r="N615" s="83">
        <v>43647</v>
      </c>
      <c r="O615" s="9"/>
      <c r="P615" s="97" t="s">
        <v>702</v>
      </c>
      <c r="Q615" s="23" t="s">
        <v>4</v>
      </c>
      <c r="R615"/>
      <c r="S615"/>
      <c r="T615"/>
      <c r="V615"/>
      <c r="W615"/>
    </row>
    <row r="616" spans="4:23" hidden="1" x14ac:dyDescent="0.25">
      <c r="D616" s="23" t="s">
        <v>644</v>
      </c>
      <c r="E616" s="8" t="s">
        <v>1577</v>
      </c>
      <c r="F616" s="22" t="s">
        <v>2272</v>
      </c>
      <c r="G616" s="8" t="s">
        <v>896</v>
      </c>
      <c r="H616" s="8" t="s">
        <v>825</v>
      </c>
      <c r="I616" s="8" t="s">
        <v>815</v>
      </c>
      <c r="J616" s="19">
        <v>1</v>
      </c>
      <c r="K616" s="64">
        <v>2.956666666666667</v>
      </c>
      <c r="L616" s="97"/>
      <c r="M616" s="8" t="s">
        <v>1577</v>
      </c>
      <c r="N616" s="83"/>
      <c r="O616" s="9"/>
      <c r="P616" s="97">
        <v>5</v>
      </c>
      <c r="Q616" s="23" t="s">
        <v>27</v>
      </c>
      <c r="R616"/>
      <c r="S616"/>
      <c r="T616"/>
      <c r="V616"/>
      <c r="W616"/>
    </row>
    <row r="617" spans="4:23" hidden="1" x14ac:dyDescent="0.25">
      <c r="D617" s="23" t="s">
        <v>645</v>
      </c>
      <c r="E617" s="8" t="s">
        <v>1585</v>
      </c>
      <c r="F617" s="22" t="s">
        <v>2272</v>
      </c>
      <c r="G617" s="8" t="s">
        <v>61</v>
      </c>
      <c r="H617" s="8" t="s">
        <v>818</v>
      </c>
      <c r="I617" s="8" t="s">
        <v>815</v>
      </c>
      <c r="J617" s="19">
        <v>1</v>
      </c>
      <c r="K617" s="64">
        <v>2.9333333333333336</v>
      </c>
      <c r="L617" s="97"/>
      <c r="M617" s="8" t="s">
        <v>1585</v>
      </c>
      <c r="N617" s="83"/>
      <c r="O617" s="9"/>
      <c r="P617" s="97">
        <v>5</v>
      </c>
      <c r="Q617" s="23" t="s">
        <v>27</v>
      </c>
      <c r="R617"/>
      <c r="S617"/>
      <c r="T617"/>
      <c r="V617"/>
      <c r="W617"/>
    </row>
    <row r="618" spans="4:23" hidden="1" x14ac:dyDescent="0.25">
      <c r="D618" s="23" t="s">
        <v>673</v>
      </c>
      <c r="E618" s="8" t="s">
        <v>1599</v>
      </c>
      <c r="F618" s="22" t="s">
        <v>2269</v>
      </c>
      <c r="G618" s="8" t="s">
        <v>22</v>
      </c>
      <c r="H618" s="8" t="s">
        <v>825</v>
      </c>
      <c r="I618" s="8" t="s">
        <v>815</v>
      </c>
      <c r="J618" s="19">
        <v>1</v>
      </c>
      <c r="K618" s="64">
        <v>3.0599999999999996</v>
      </c>
      <c r="L618" s="97"/>
      <c r="M618" s="8" t="s">
        <v>1599</v>
      </c>
      <c r="N618" s="83"/>
      <c r="O618" s="9"/>
      <c r="P618" s="97">
        <v>5</v>
      </c>
      <c r="Q618" s="23" t="s">
        <v>6</v>
      </c>
      <c r="R618"/>
      <c r="S618"/>
      <c r="T618"/>
      <c r="V618"/>
      <c r="W618"/>
    </row>
    <row r="619" spans="4:23" hidden="1" x14ac:dyDescent="0.25">
      <c r="D619" s="23" t="s">
        <v>657</v>
      </c>
      <c r="E619" s="8" t="s">
        <v>2254</v>
      </c>
      <c r="F619" s="22" t="s">
        <v>2272</v>
      </c>
      <c r="G619" s="8" t="s">
        <v>61</v>
      </c>
      <c r="H619" s="8" t="s">
        <v>814</v>
      </c>
      <c r="I619" s="8" t="s">
        <v>815</v>
      </c>
      <c r="J619" s="19">
        <v>1</v>
      </c>
      <c r="K619" s="64">
        <v>3.2333333333333338</v>
      </c>
      <c r="L619" s="97"/>
      <c r="M619" s="8" t="s">
        <v>1588</v>
      </c>
      <c r="N619" s="83">
        <v>43282</v>
      </c>
      <c r="O619" s="9"/>
      <c r="P619" s="97">
        <v>5</v>
      </c>
      <c r="Q619" s="23" t="s">
        <v>27</v>
      </c>
      <c r="R619"/>
      <c r="S619"/>
      <c r="T619"/>
      <c r="V619"/>
      <c r="W619"/>
    </row>
    <row r="620" spans="4:23" hidden="1" x14ac:dyDescent="0.25">
      <c r="D620" s="23" t="s">
        <v>656</v>
      </c>
      <c r="E620" s="8" t="s">
        <v>1589</v>
      </c>
      <c r="F620" s="22" t="s">
        <v>2272</v>
      </c>
      <c r="G620" s="8" t="s">
        <v>61</v>
      </c>
      <c r="H620" s="8" t="s">
        <v>814</v>
      </c>
      <c r="I620" s="8" t="s">
        <v>815</v>
      </c>
      <c r="J620" s="19">
        <v>1</v>
      </c>
      <c r="K620" s="64">
        <v>3.1366666666666667</v>
      </c>
      <c r="L620" s="97"/>
      <c r="M620" s="8" t="s">
        <v>1589</v>
      </c>
      <c r="N620" s="83">
        <v>43282</v>
      </c>
      <c r="O620" s="9"/>
      <c r="P620" s="97" t="s">
        <v>702</v>
      </c>
      <c r="Q620" s="23" t="s">
        <v>4</v>
      </c>
      <c r="R620"/>
      <c r="S620"/>
      <c r="T620"/>
      <c r="V620"/>
      <c r="W620"/>
    </row>
    <row r="621" spans="4:23" hidden="1" x14ac:dyDescent="0.25">
      <c r="D621" s="23" t="s">
        <v>1023</v>
      </c>
      <c r="E621" s="8" t="s">
        <v>2071</v>
      </c>
      <c r="F621" s="22" t="s">
        <v>2272</v>
      </c>
      <c r="G621" s="8" t="s">
        <v>61</v>
      </c>
      <c r="H621" s="8" t="s">
        <v>818</v>
      </c>
      <c r="I621" s="8" t="s">
        <v>815</v>
      </c>
      <c r="J621" s="19">
        <v>1</v>
      </c>
      <c r="K621" s="64">
        <v>3</v>
      </c>
      <c r="L621" s="97"/>
      <c r="M621" s="8" t="s">
        <v>1591</v>
      </c>
      <c r="N621" s="83"/>
      <c r="O621" s="9"/>
      <c r="P621" s="97">
        <v>5</v>
      </c>
      <c r="Q621" s="23" t="s">
        <v>27</v>
      </c>
      <c r="R621"/>
      <c r="S621"/>
      <c r="T621"/>
      <c r="V621"/>
      <c r="W621"/>
    </row>
    <row r="622" spans="4:23" hidden="1" x14ac:dyDescent="0.25">
      <c r="D622" s="23" t="s">
        <v>625</v>
      </c>
      <c r="E622" s="8" t="s">
        <v>1601</v>
      </c>
      <c r="F622" s="22" t="s">
        <v>2269</v>
      </c>
      <c r="G622" s="8" t="s">
        <v>22</v>
      </c>
      <c r="H622" s="8" t="s">
        <v>825</v>
      </c>
      <c r="I622" s="8" t="s">
        <v>842</v>
      </c>
      <c r="J622" s="19">
        <v>1</v>
      </c>
      <c r="K622" s="64">
        <v>3.0566666666666666</v>
      </c>
      <c r="L622" s="97"/>
      <c r="M622" s="8" t="s">
        <v>1661</v>
      </c>
      <c r="N622" s="83"/>
      <c r="O622" s="9"/>
      <c r="P622" s="97">
        <v>5</v>
      </c>
      <c r="Q622" s="23" t="s">
        <v>6</v>
      </c>
      <c r="R622"/>
      <c r="S622"/>
      <c r="T622"/>
      <c r="V622"/>
      <c r="W622"/>
    </row>
    <row r="623" spans="4:23" hidden="1" x14ac:dyDescent="0.25">
      <c r="D623" s="23" t="s">
        <v>576</v>
      </c>
      <c r="E623" s="8" t="s">
        <v>17</v>
      </c>
      <c r="F623" s="22" t="s">
        <v>2271</v>
      </c>
      <c r="G623" s="8" t="s">
        <v>19</v>
      </c>
      <c r="H623" s="8" t="s">
        <v>825</v>
      </c>
      <c r="I623" s="8" t="s">
        <v>815</v>
      </c>
      <c r="J623" s="19">
        <v>1</v>
      </c>
      <c r="K623" s="64">
        <v>2.9533333333333331</v>
      </c>
      <c r="L623" s="97"/>
      <c r="M623" s="8" t="s">
        <v>1610</v>
      </c>
      <c r="N623" s="83"/>
      <c r="O623" s="9">
        <v>44153</v>
      </c>
      <c r="P623" s="97" t="s">
        <v>702</v>
      </c>
      <c r="Q623" s="23" t="s">
        <v>6</v>
      </c>
      <c r="R623"/>
      <c r="S623"/>
      <c r="T623"/>
      <c r="V623"/>
      <c r="W623"/>
    </row>
    <row r="624" spans="4:23" hidden="1" x14ac:dyDescent="0.25">
      <c r="D624" s="23" t="s">
        <v>637</v>
      </c>
      <c r="E624" s="8" t="s">
        <v>1568</v>
      </c>
      <c r="F624" s="22" t="s">
        <v>2272</v>
      </c>
      <c r="G624" s="8" t="s">
        <v>1443</v>
      </c>
      <c r="H624" s="8"/>
      <c r="I624" s="8"/>
      <c r="J624" s="19">
        <v>1</v>
      </c>
      <c r="K624" s="64"/>
      <c r="L624" s="97"/>
      <c r="M624" s="8" t="s">
        <v>1568</v>
      </c>
      <c r="N624" s="83">
        <v>42917</v>
      </c>
      <c r="O624" s="9"/>
      <c r="P624" s="97" t="s">
        <v>702</v>
      </c>
      <c r="Q624" s="23"/>
      <c r="R624"/>
      <c r="S624"/>
      <c r="T624"/>
      <c r="V624"/>
      <c r="W624"/>
    </row>
    <row r="625" spans="4:23" hidden="1" x14ac:dyDescent="0.25">
      <c r="D625" s="23" t="s">
        <v>1272</v>
      </c>
      <c r="E625" s="8" t="s">
        <v>1556</v>
      </c>
      <c r="F625" s="22" t="s">
        <v>2272</v>
      </c>
      <c r="G625" s="8" t="s">
        <v>1443</v>
      </c>
      <c r="H625" s="8"/>
      <c r="I625" s="8"/>
      <c r="J625" s="19">
        <v>1</v>
      </c>
      <c r="K625" s="64"/>
      <c r="L625" s="97"/>
      <c r="M625" s="8" t="s">
        <v>1556</v>
      </c>
      <c r="N625" s="83">
        <v>42917</v>
      </c>
      <c r="O625" s="9"/>
      <c r="P625" s="97" t="s">
        <v>702</v>
      </c>
      <c r="Q625" s="23"/>
      <c r="R625"/>
      <c r="S625"/>
      <c r="T625"/>
      <c r="V625"/>
      <c r="W625"/>
    </row>
    <row r="626" spans="4:23" hidden="1" x14ac:dyDescent="0.25">
      <c r="D626" s="23" t="s">
        <v>605</v>
      </c>
      <c r="E626" s="8" t="s">
        <v>956</v>
      </c>
      <c r="F626" s="22" t="s">
        <v>2269</v>
      </c>
      <c r="G626" s="8" t="s">
        <v>67</v>
      </c>
      <c r="H626" s="8" t="s">
        <v>825</v>
      </c>
      <c r="I626" s="8" t="s">
        <v>815</v>
      </c>
      <c r="J626" s="19">
        <v>1</v>
      </c>
      <c r="K626" s="64">
        <v>2.8100000000000005</v>
      </c>
      <c r="L626" s="97"/>
      <c r="M626" s="8" t="s">
        <v>5100</v>
      </c>
      <c r="N626" s="83"/>
      <c r="O626" s="9">
        <v>43253</v>
      </c>
      <c r="P626" s="97" t="s">
        <v>702</v>
      </c>
      <c r="Q626" s="23" t="s">
        <v>4</v>
      </c>
      <c r="R626"/>
      <c r="S626"/>
      <c r="T626"/>
      <c r="V626"/>
      <c r="W626"/>
    </row>
    <row r="627" spans="4:23" hidden="1" x14ac:dyDescent="0.25">
      <c r="D627" s="23" t="s">
        <v>1302</v>
      </c>
      <c r="E627" s="8" t="s">
        <v>2046</v>
      </c>
      <c r="F627" s="22" t="s">
        <v>2272</v>
      </c>
      <c r="G627" s="8" t="s">
        <v>1443</v>
      </c>
      <c r="H627" s="8"/>
      <c r="I627" s="8"/>
      <c r="J627" s="19">
        <v>1</v>
      </c>
      <c r="K627" s="64"/>
      <c r="L627" s="97"/>
      <c r="M627" s="8" t="s">
        <v>4996</v>
      </c>
      <c r="N627" s="83">
        <v>42917</v>
      </c>
      <c r="O627" s="9">
        <v>41533</v>
      </c>
      <c r="P627" s="97" t="s">
        <v>702</v>
      </c>
      <c r="Q627" s="23"/>
      <c r="R627"/>
      <c r="S627"/>
      <c r="T627"/>
      <c r="V627"/>
      <c r="W627"/>
    </row>
    <row r="628" spans="4:23" hidden="1" x14ac:dyDescent="0.25">
      <c r="D628" s="23" t="s">
        <v>508</v>
      </c>
      <c r="E628" s="8" t="s">
        <v>911</v>
      </c>
      <c r="F628" s="22" t="s">
        <v>2269</v>
      </c>
      <c r="G628" s="8" t="s">
        <v>46</v>
      </c>
      <c r="H628" s="8" t="s">
        <v>825</v>
      </c>
      <c r="I628" s="8" t="s">
        <v>815</v>
      </c>
      <c r="J628" s="19">
        <v>1</v>
      </c>
      <c r="K628" s="64">
        <v>3.3400000000000003</v>
      </c>
      <c r="L628" s="97"/>
      <c r="M628" s="8" t="s">
        <v>4974</v>
      </c>
      <c r="N628" s="83"/>
      <c r="O628" s="9">
        <v>42795</v>
      </c>
      <c r="P628" s="97" t="s">
        <v>702</v>
      </c>
      <c r="Q628" s="23" t="s">
        <v>4</v>
      </c>
      <c r="R628"/>
      <c r="S628"/>
      <c r="T628"/>
      <c r="V628"/>
      <c r="W628"/>
    </row>
    <row r="629" spans="4:23" hidden="1" x14ac:dyDescent="0.25">
      <c r="D629" s="23" t="s">
        <v>653</v>
      </c>
      <c r="E629" s="8" t="s">
        <v>1952</v>
      </c>
      <c r="F629" s="22" t="s">
        <v>2269</v>
      </c>
      <c r="G629" s="8" t="s">
        <v>67</v>
      </c>
      <c r="H629" s="8" t="s">
        <v>818</v>
      </c>
      <c r="I629" s="8" t="s">
        <v>815</v>
      </c>
      <c r="J629" s="19">
        <v>1</v>
      </c>
      <c r="K629" s="64">
        <v>3.42</v>
      </c>
      <c r="L629" s="97"/>
      <c r="M629" s="8" t="s">
        <v>1507</v>
      </c>
      <c r="N629" s="83"/>
      <c r="O629" s="9">
        <v>44508</v>
      </c>
      <c r="P629" s="97">
        <v>5</v>
      </c>
      <c r="Q629" s="23" t="s">
        <v>29</v>
      </c>
      <c r="R629"/>
      <c r="S629"/>
      <c r="T629"/>
      <c r="V629"/>
      <c r="W629"/>
    </row>
    <row r="630" spans="4:23" hidden="1" x14ac:dyDescent="0.25">
      <c r="D630" s="23" t="s">
        <v>400</v>
      </c>
      <c r="E630" s="8" t="s">
        <v>1533</v>
      </c>
      <c r="F630" s="22" t="s">
        <v>2277</v>
      </c>
      <c r="G630" s="8" t="s">
        <v>1531</v>
      </c>
      <c r="H630" s="8" t="s">
        <v>825</v>
      </c>
      <c r="I630" s="8" t="s">
        <v>845</v>
      </c>
      <c r="J630" s="19">
        <v>1</v>
      </c>
      <c r="K630" s="64">
        <v>3.3200000000000003</v>
      </c>
      <c r="L630" s="97"/>
      <c r="M630" s="8" t="s">
        <v>1513</v>
      </c>
      <c r="N630" s="83"/>
      <c r="O630" s="9">
        <v>43556</v>
      </c>
      <c r="P630" s="97">
        <v>5</v>
      </c>
      <c r="Q630" s="23" t="s">
        <v>27</v>
      </c>
      <c r="R630"/>
      <c r="S630"/>
      <c r="T630"/>
      <c r="V630"/>
      <c r="W630"/>
    </row>
    <row r="631" spans="4:23" hidden="1" x14ac:dyDescent="0.25">
      <c r="D631" s="23" t="s">
        <v>1003</v>
      </c>
      <c r="E631" s="8" t="s">
        <v>2234</v>
      </c>
      <c r="F631" s="22" t="s">
        <v>2276</v>
      </c>
      <c r="G631" s="8" t="s">
        <v>1531</v>
      </c>
      <c r="H631" s="8" t="s">
        <v>814</v>
      </c>
      <c r="I631" s="8" t="s">
        <v>842</v>
      </c>
      <c r="J631" s="19">
        <v>1</v>
      </c>
      <c r="K631" s="64">
        <v>2.72</v>
      </c>
      <c r="L631" s="97"/>
      <c r="M631" s="8" t="s">
        <v>1528</v>
      </c>
      <c r="N631" s="83"/>
      <c r="O631" s="9">
        <v>44487</v>
      </c>
      <c r="P631" s="97">
        <v>5</v>
      </c>
      <c r="Q631" s="23" t="s">
        <v>27</v>
      </c>
      <c r="R631"/>
      <c r="S631"/>
      <c r="T631"/>
      <c r="V631"/>
      <c r="W631"/>
    </row>
    <row r="632" spans="4:23" hidden="1" x14ac:dyDescent="0.25">
      <c r="D632" s="23" t="s">
        <v>314</v>
      </c>
      <c r="E632" s="8" t="s">
        <v>1541</v>
      </c>
      <c r="F632" s="22" t="s">
        <v>2276</v>
      </c>
      <c r="G632" s="8" t="s">
        <v>1531</v>
      </c>
      <c r="H632" s="8" t="s">
        <v>814</v>
      </c>
      <c r="I632" s="8" t="s">
        <v>842</v>
      </c>
      <c r="J632" s="19">
        <v>1</v>
      </c>
      <c r="K632" s="64">
        <v>2.8533333333333331</v>
      </c>
      <c r="L632" s="97"/>
      <c r="M632" s="8" t="s">
        <v>974</v>
      </c>
      <c r="N632" s="83"/>
      <c r="O632" s="9">
        <v>44088</v>
      </c>
      <c r="P632" s="97">
        <v>5</v>
      </c>
      <c r="Q632" s="23" t="s">
        <v>27</v>
      </c>
      <c r="R632"/>
      <c r="S632"/>
      <c r="T632"/>
      <c r="V632"/>
      <c r="W632"/>
    </row>
    <row r="633" spans="4:23" hidden="1" x14ac:dyDescent="0.25">
      <c r="D633" s="23" t="s">
        <v>1009</v>
      </c>
      <c r="E633" s="8" t="s">
        <v>1989</v>
      </c>
      <c r="F633" s="22" t="s">
        <v>2280</v>
      </c>
      <c r="G633" s="8" t="s">
        <v>41</v>
      </c>
      <c r="H633" s="8" t="s">
        <v>818</v>
      </c>
      <c r="I633" s="8" t="s">
        <v>815</v>
      </c>
      <c r="J633" s="19">
        <v>1</v>
      </c>
      <c r="K633" s="64">
        <v>2.8866666666666667</v>
      </c>
      <c r="L633" s="97"/>
      <c r="M633" s="8" t="s">
        <v>5108</v>
      </c>
      <c r="N633" s="83">
        <v>41913</v>
      </c>
      <c r="O633" s="9">
        <v>43922</v>
      </c>
      <c r="P633" s="97">
        <v>5</v>
      </c>
      <c r="Q633" s="23" t="s">
        <v>27</v>
      </c>
      <c r="R633"/>
      <c r="S633"/>
      <c r="T633"/>
      <c r="V633"/>
      <c r="W633"/>
    </row>
    <row r="634" spans="4:23" hidden="1" x14ac:dyDescent="0.25">
      <c r="D634" s="23" t="s">
        <v>647</v>
      </c>
      <c r="E634" s="8" t="s">
        <v>1545</v>
      </c>
      <c r="F634" s="22" t="s">
        <v>2280</v>
      </c>
      <c r="G634" s="8" t="s">
        <v>41</v>
      </c>
      <c r="H634" s="8" t="s">
        <v>818</v>
      </c>
      <c r="I634" s="8" t="s">
        <v>815</v>
      </c>
      <c r="J634" s="19">
        <v>1</v>
      </c>
      <c r="K634" s="64">
        <v>2.6399999999999997</v>
      </c>
      <c r="L634" s="97"/>
      <c r="M634" s="8" t="s">
        <v>1545</v>
      </c>
      <c r="N634" s="83"/>
      <c r="O634" s="9">
        <v>43556</v>
      </c>
      <c r="P634" s="97">
        <v>5</v>
      </c>
      <c r="Q634" s="23" t="s">
        <v>27</v>
      </c>
      <c r="R634"/>
      <c r="S634"/>
      <c r="T634"/>
      <c r="V634"/>
      <c r="W634"/>
    </row>
    <row r="635" spans="4:23" hidden="1" x14ac:dyDescent="0.25">
      <c r="D635" s="23" t="s">
        <v>372</v>
      </c>
      <c r="E635" s="8" t="s">
        <v>1548</v>
      </c>
      <c r="F635" s="22" t="s">
        <v>2280</v>
      </c>
      <c r="G635" s="8" t="s">
        <v>41</v>
      </c>
      <c r="H635" s="8" t="s">
        <v>818</v>
      </c>
      <c r="I635" s="8" t="s">
        <v>815</v>
      </c>
      <c r="J635" s="19">
        <v>1</v>
      </c>
      <c r="K635" s="64">
        <v>2.8496969696969696</v>
      </c>
      <c r="L635" s="97"/>
      <c r="M635" s="8" t="s">
        <v>1537</v>
      </c>
      <c r="N635" s="83"/>
      <c r="O635" s="9">
        <v>43405</v>
      </c>
      <c r="P635" s="97">
        <v>5</v>
      </c>
      <c r="Q635" s="23" t="s">
        <v>27</v>
      </c>
      <c r="R635"/>
      <c r="S635"/>
      <c r="T635"/>
      <c r="V635"/>
      <c r="W635"/>
    </row>
    <row r="636" spans="4:23" hidden="1" x14ac:dyDescent="0.25">
      <c r="D636" s="23" t="s">
        <v>680</v>
      </c>
      <c r="E636" s="8" t="s">
        <v>1998</v>
      </c>
      <c r="F636" s="22" t="s">
        <v>2280</v>
      </c>
      <c r="G636" s="8" t="s">
        <v>41</v>
      </c>
      <c r="H636" s="8" t="s">
        <v>818</v>
      </c>
      <c r="I636" s="8" t="s">
        <v>815</v>
      </c>
      <c r="J636" s="19">
        <v>1</v>
      </c>
      <c r="K636" s="64">
        <v>2.59</v>
      </c>
      <c r="L636" s="97"/>
      <c r="M636" s="8" t="s">
        <v>1998</v>
      </c>
      <c r="N636" s="83"/>
      <c r="O636" s="9">
        <v>43750</v>
      </c>
      <c r="P636" s="97">
        <v>5</v>
      </c>
      <c r="Q636" s="23" t="s">
        <v>29</v>
      </c>
      <c r="R636"/>
      <c r="S636"/>
      <c r="T636"/>
      <c r="V636"/>
      <c r="W636"/>
    </row>
    <row r="637" spans="4:23" hidden="1" x14ac:dyDescent="0.25">
      <c r="D637" s="23" t="s">
        <v>639</v>
      </c>
      <c r="E637" s="8" t="s">
        <v>1548</v>
      </c>
      <c r="F637" s="22" t="s">
        <v>2280</v>
      </c>
      <c r="G637" s="8" t="s">
        <v>41</v>
      </c>
      <c r="H637" s="8" t="s">
        <v>818</v>
      </c>
      <c r="I637" s="8" t="s">
        <v>815</v>
      </c>
      <c r="J637" s="19">
        <v>1</v>
      </c>
      <c r="K637" s="64">
        <v>3.813333333333333</v>
      </c>
      <c r="L637" s="97"/>
      <c r="M637" s="8" t="s">
        <v>1583</v>
      </c>
      <c r="N637" s="83">
        <v>43009</v>
      </c>
      <c r="O637" s="9">
        <v>44531</v>
      </c>
      <c r="P637" s="97">
        <v>5</v>
      </c>
      <c r="Q637" s="23" t="s">
        <v>27</v>
      </c>
      <c r="R637"/>
      <c r="S637"/>
      <c r="T637"/>
      <c r="V637"/>
      <c r="W637"/>
    </row>
    <row r="638" spans="4:23" hidden="1" x14ac:dyDescent="0.25">
      <c r="D638" s="23" t="s">
        <v>517</v>
      </c>
      <c r="E638" s="8" t="s">
        <v>2001</v>
      </c>
      <c r="F638" s="22" t="s">
        <v>2280</v>
      </c>
      <c r="G638" s="8" t="s">
        <v>41</v>
      </c>
      <c r="H638" s="8" t="s">
        <v>818</v>
      </c>
      <c r="I638" s="8" t="s">
        <v>815</v>
      </c>
      <c r="J638" s="19">
        <v>1</v>
      </c>
      <c r="K638" s="64">
        <v>2.8133333333333339</v>
      </c>
      <c r="L638" s="97"/>
      <c r="M638" s="8" t="s">
        <v>859</v>
      </c>
      <c r="N638" s="83"/>
      <c r="O638" s="9">
        <v>44113</v>
      </c>
      <c r="P638" s="97" t="s">
        <v>702</v>
      </c>
      <c r="Q638" s="23" t="s">
        <v>4</v>
      </c>
      <c r="R638"/>
      <c r="S638"/>
      <c r="T638"/>
      <c r="V638"/>
      <c r="W638"/>
    </row>
    <row r="639" spans="4:23" hidden="1" x14ac:dyDescent="0.25">
      <c r="D639" s="23" t="s">
        <v>638</v>
      </c>
      <c r="E639" s="8" t="s">
        <v>2003</v>
      </c>
      <c r="F639" s="22" t="s">
        <v>2280</v>
      </c>
      <c r="G639" s="8" t="s">
        <v>41</v>
      </c>
      <c r="H639" s="8" t="s">
        <v>814</v>
      </c>
      <c r="I639" s="8" t="s">
        <v>815</v>
      </c>
      <c r="J639" s="19">
        <v>1</v>
      </c>
      <c r="K639" s="64">
        <v>2.7466666666666666</v>
      </c>
      <c r="L639" s="97"/>
      <c r="M639" s="8" t="s">
        <v>2003</v>
      </c>
      <c r="N639" s="83">
        <v>42917</v>
      </c>
      <c r="O639" s="9">
        <v>42583</v>
      </c>
      <c r="P639" s="97" t="s">
        <v>702</v>
      </c>
      <c r="Q639" s="23" t="s">
        <v>4</v>
      </c>
      <c r="R639"/>
      <c r="S639"/>
      <c r="T639"/>
      <c r="V639"/>
      <c r="W639"/>
    </row>
    <row r="640" spans="4:23" hidden="1" x14ac:dyDescent="0.25">
      <c r="D640" s="23" t="s">
        <v>515</v>
      </c>
      <c r="E640" s="8" t="s">
        <v>2006</v>
      </c>
      <c r="F640" s="22" t="s">
        <v>2280</v>
      </c>
      <c r="G640" s="8" t="s">
        <v>41</v>
      </c>
      <c r="H640" s="8" t="s">
        <v>814</v>
      </c>
      <c r="I640" s="8" t="s">
        <v>815</v>
      </c>
      <c r="J640" s="19">
        <v>1</v>
      </c>
      <c r="K640" s="64">
        <v>2.9733333333333332</v>
      </c>
      <c r="L640" s="97"/>
      <c r="M640" s="8" t="s">
        <v>1997</v>
      </c>
      <c r="N640" s="83">
        <v>41821</v>
      </c>
      <c r="O640" s="9">
        <v>44137</v>
      </c>
      <c r="P640" s="97" t="s">
        <v>702</v>
      </c>
      <c r="Q640" s="23" t="s">
        <v>4</v>
      </c>
      <c r="R640"/>
      <c r="S640"/>
      <c r="T640"/>
      <c r="V640"/>
      <c r="W640"/>
    </row>
    <row r="641" spans="4:23" hidden="1" x14ac:dyDescent="0.25">
      <c r="D641" s="23" t="s">
        <v>434</v>
      </c>
      <c r="E641" s="8" t="s">
        <v>1620</v>
      </c>
      <c r="F641" s="22" t="s">
        <v>2280</v>
      </c>
      <c r="G641" s="8" t="s">
        <v>1616</v>
      </c>
      <c r="H641" s="8"/>
      <c r="I641" s="8"/>
      <c r="J641" s="19">
        <v>1</v>
      </c>
      <c r="K641" s="64"/>
      <c r="L641" s="97"/>
      <c r="M641" s="8" t="s">
        <v>4950</v>
      </c>
      <c r="N641" s="83">
        <v>41579</v>
      </c>
      <c r="O641" s="9"/>
      <c r="P641" s="97" t="s">
        <v>702</v>
      </c>
      <c r="Q641" s="23"/>
      <c r="R641"/>
      <c r="S641"/>
      <c r="T641"/>
      <c r="V641"/>
      <c r="W641"/>
    </row>
    <row r="642" spans="4:23" hidden="1" x14ac:dyDescent="0.25">
      <c r="D642" s="23" t="s">
        <v>578</v>
      </c>
      <c r="E642" s="8" t="s">
        <v>1983</v>
      </c>
      <c r="F642" s="22" t="s">
        <v>2280</v>
      </c>
      <c r="G642" s="8" t="s">
        <v>1459</v>
      </c>
      <c r="H642" s="8"/>
      <c r="I642" s="8"/>
      <c r="J642" s="19">
        <v>1</v>
      </c>
      <c r="K642" s="64"/>
      <c r="L642" s="97"/>
      <c r="M642" s="8" t="s">
        <v>5177</v>
      </c>
      <c r="N642" s="83"/>
      <c r="O642" s="9">
        <v>44557</v>
      </c>
      <c r="P642" s="97" t="s">
        <v>702</v>
      </c>
      <c r="Q642" s="23"/>
      <c r="R642"/>
      <c r="S642"/>
      <c r="T642"/>
      <c r="V642"/>
      <c r="W642"/>
    </row>
    <row r="643" spans="4:23" hidden="1" x14ac:dyDescent="0.25">
      <c r="D643" s="23" t="s">
        <v>699</v>
      </c>
      <c r="E643" s="8" t="s">
        <v>978</v>
      </c>
      <c r="F643" s="22" t="s">
        <v>2272</v>
      </c>
      <c r="G643" s="8" t="s">
        <v>52</v>
      </c>
      <c r="H643" s="8" t="s">
        <v>818</v>
      </c>
      <c r="I643" s="8" t="s">
        <v>815</v>
      </c>
      <c r="J643" s="19">
        <v>1</v>
      </c>
      <c r="K643" s="64">
        <v>2.5</v>
      </c>
      <c r="L643" s="97"/>
      <c r="M643" s="8" t="s">
        <v>978</v>
      </c>
      <c r="N643" s="83"/>
      <c r="O643" s="9">
        <v>43931</v>
      </c>
      <c r="P643" s="97">
        <v>5</v>
      </c>
      <c r="Q643" s="23" t="s">
        <v>27</v>
      </c>
      <c r="R643"/>
      <c r="S643"/>
      <c r="T643"/>
      <c r="V643"/>
      <c r="W643"/>
    </row>
    <row r="644" spans="4:23" hidden="1" x14ac:dyDescent="0.25">
      <c r="D644" s="23" t="s">
        <v>654</v>
      </c>
      <c r="E644" s="8" t="s">
        <v>978</v>
      </c>
      <c r="F644" s="22" t="s">
        <v>2272</v>
      </c>
      <c r="G644" s="8" t="s">
        <v>52</v>
      </c>
      <c r="H644" s="8" t="s">
        <v>818</v>
      </c>
      <c r="I644" s="8" t="s">
        <v>815</v>
      </c>
      <c r="J644" s="19">
        <v>1</v>
      </c>
      <c r="K644" s="64">
        <v>3.355</v>
      </c>
      <c r="L644" s="97"/>
      <c r="M644" s="8" t="s">
        <v>1521</v>
      </c>
      <c r="N644" s="83"/>
      <c r="O644" s="9">
        <v>44228</v>
      </c>
      <c r="P644" s="97">
        <v>5</v>
      </c>
      <c r="Q644" s="23" t="s">
        <v>27</v>
      </c>
      <c r="R644"/>
      <c r="S644"/>
      <c r="T644"/>
      <c r="V644"/>
      <c r="W644"/>
    </row>
    <row r="645" spans="4:23" hidden="1" x14ac:dyDescent="0.25">
      <c r="D645" s="23" t="s">
        <v>1275</v>
      </c>
      <c r="E645" s="8" t="s">
        <v>2013</v>
      </c>
      <c r="F645" s="22" t="s">
        <v>2272</v>
      </c>
      <c r="G645" s="8" t="s">
        <v>52</v>
      </c>
      <c r="H645" s="8" t="s">
        <v>818</v>
      </c>
      <c r="I645" s="8" t="s">
        <v>815</v>
      </c>
      <c r="J645" s="19">
        <v>1</v>
      </c>
      <c r="K645" s="64">
        <v>2.76</v>
      </c>
      <c r="L645" s="97"/>
      <c r="M645" s="8" t="s">
        <v>4975</v>
      </c>
      <c r="N645" s="83"/>
      <c r="O645" s="9">
        <v>44301</v>
      </c>
      <c r="P645" s="97">
        <v>5</v>
      </c>
      <c r="Q645" s="23" t="s">
        <v>29</v>
      </c>
      <c r="R645"/>
      <c r="S645"/>
      <c r="T645"/>
      <c r="V645"/>
      <c r="W645"/>
    </row>
    <row r="646" spans="4:23" hidden="1" x14ac:dyDescent="0.25">
      <c r="D646" s="23" t="s">
        <v>608</v>
      </c>
      <c r="E646" s="8" t="s">
        <v>978</v>
      </c>
      <c r="F646" s="22" t="s">
        <v>2272</v>
      </c>
      <c r="G646" s="8" t="s">
        <v>52</v>
      </c>
      <c r="H646" s="8" t="s">
        <v>818</v>
      </c>
      <c r="I646" s="8" t="s">
        <v>815</v>
      </c>
      <c r="J646" s="19">
        <v>1</v>
      </c>
      <c r="K646" s="64">
        <v>2.8533333333333331</v>
      </c>
      <c r="L646" s="97"/>
      <c r="M646" s="8" t="s">
        <v>4963</v>
      </c>
      <c r="N646" s="83"/>
      <c r="O646" s="9">
        <v>44333</v>
      </c>
      <c r="P646" s="97">
        <v>5</v>
      </c>
      <c r="Q646" s="23" t="s">
        <v>27</v>
      </c>
      <c r="R646"/>
      <c r="S646"/>
      <c r="T646"/>
      <c r="V646"/>
      <c r="W646"/>
    </row>
    <row r="647" spans="4:23" hidden="1" x14ac:dyDescent="0.25">
      <c r="D647" s="23" t="s">
        <v>498</v>
      </c>
      <c r="E647" s="8" t="s">
        <v>2237</v>
      </c>
      <c r="F647" s="22" t="s">
        <v>2272</v>
      </c>
      <c r="G647" s="8" t="s">
        <v>52</v>
      </c>
      <c r="H647" s="8" t="s">
        <v>818</v>
      </c>
      <c r="I647" s="8" t="s">
        <v>815</v>
      </c>
      <c r="J647" s="19">
        <v>1</v>
      </c>
      <c r="K647" s="64">
        <v>3.3633333333333333</v>
      </c>
      <c r="L647" s="97"/>
      <c r="M647" s="8" t="s">
        <v>2239</v>
      </c>
      <c r="N647" s="83"/>
      <c r="O647" s="9">
        <v>43556</v>
      </c>
      <c r="P647" s="97">
        <v>5</v>
      </c>
      <c r="Q647" s="23" t="s">
        <v>27</v>
      </c>
      <c r="R647"/>
      <c r="S647"/>
      <c r="T647"/>
      <c r="V647"/>
      <c r="W647"/>
    </row>
    <row r="648" spans="4:23" hidden="1" x14ac:dyDescent="0.25">
      <c r="D648" s="23" t="s">
        <v>535</v>
      </c>
      <c r="E648" s="8" t="s">
        <v>2237</v>
      </c>
      <c r="F648" s="22" t="s">
        <v>2272</v>
      </c>
      <c r="G648" s="8" t="s">
        <v>52</v>
      </c>
      <c r="H648" s="8" t="s">
        <v>818</v>
      </c>
      <c r="I648" s="8" t="s">
        <v>815</v>
      </c>
      <c r="J648" s="19">
        <v>1</v>
      </c>
      <c r="K648" s="64">
        <v>2.6966666666666668</v>
      </c>
      <c r="L648" s="97"/>
      <c r="M648" s="8" t="s">
        <v>5112</v>
      </c>
      <c r="N648" s="83"/>
      <c r="O648" s="9">
        <v>43692</v>
      </c>
      <c r="P648" s="97">
        <v>5</v>
      </c>
      <c r="Q648" s="23" t="s">
        <v>27</v>
      </c>
      <c r="R648"/>
      <c r="S648"/>
      <c r="T648"/>
      <c r="V648"/>
      <c r="W648"/>
    </row>
    <row r="649" spans="4:23" hidden="1" x14ac:dyDescent="0.25">
      <c r="D649" s="23" t="s">
        <v>501</v>
      </c>
      <c r="E649" s="8" t="s">
        <v>2237</v>
      </c>
      <c r="F649" s="22" t="s">
        <v>2272</v>
      </c>
      <c r="G649" s="8" t="s">
        <v>52</v>
      </c>
      <c r="H649" s="8" t="s">
        <v>818</v>
      </c>
      <c r="I649" s="8" t="s">
        <v>815</v>
      </c>
      <c r="J649" s="19">
        <v>1</v>
      </c>
      <c r="K649" s="64">
        <v>2.793333333333333</v>
      </c>
      <c r="L649" s="97"/>
      <c r="M649" s="8" t="s">
        <v>2243</v>
      </c>
      <c r="N649" s="83"/>
      <c r="O649" s="9">
        <v>43864</v>
      </c>
      <c r="P649" s="97">
        <v>5</v>
      </c>
      <c r="Q649" s="23" t="s">
        <v>27</v>
      </c>
      <c r="R649"/>
      <c r="S649"/>
      <c r="T649"/>
      <c r="V649"/>
      <c r="W649"/>
    </row>
    <row r="650" spans="4:23" hidden="1" x14ac:dyDescent="0.25">
      <c r="D650" s="23" t="s">
        <v>562</v>
      </c>
      <c r="E650" s="8" t="s">
        <v>2237</v>
      </c>
      <c r="F650" s="22" t="s">
        <v>2272</v>
      </c>
      <c r="G650" s="8" t="s">
        <v>52</v>
      </c>
      <c r="H650" s="8" t="s">
        <v>818</v>
      </c>
      <c r="I650" s="8" t="s">
        <v>815</v>
      </c>
      <c r="J650" s="19">
        <v>1</v>
      </c>
      <c r="K650" s="64">
        <v>3.2133333333333334</v>
      </c>
      <c r="L650" s="97"/>
      <c r="M650" s="8" t="s">
        <v>4976</v>
      </c>
      <c r="N650" s="83">
        <v>42125</v>
      </c>
      <c r="O650" s="9">
        <v>44424</v>
      </c>
      <c r="P650" s="97">
        <v>5</v>
      </c>
      <c r="Q650" s="23" t="s">
        <v>27</v>
      </c>
      <c r="R650"/>
      <c r="S650"/>
      <c r="T650"/>
      <c r="V650"/>
      <c r="W650"/>
    </row>
    <row r="651" spans="4:23" hidden="1" x14ac:dyDescent="0.25">
      <c r="D651" s="23" t="s">
        <v>651</v>
      </c>
      <c r="E651" s="8" t="s">
        <v>2238</v>
      </c>
      <c r="F651" s="22" t="s">
        <v>2272</v>
      </c>
      <c r="G651" s="8" t="s">
        <v>52</v>
      </c>
      <c r="H651" s="8" t="s">
        <v>818</v>
      </c>
      <c r="I651" s="8" t="s">
        <v>815</v>
      </c>
      <c r="J651" s="19">
        <v>1</v>
      </c>
      <c r="K651" s="64">
        <v>3.0333333333333337</v>
      </c>
      <c r="L651" s="97"/>
      <c r="M651" s="8" t="s">
        <v>2238</v>
      </c>
      <c r="N651" s="83"/>
      <c r="O651" s="9">
        <v>43556</v>
      </c>
      <c r="P651" s="97">
        <v>5</v>
      </c>
      <c r="Q651" s="23" t="s">
        <v>27</v>
      </c>
      <c r="R651"/>
      <c r="S651"/>
      <c r="T651"/>
      <c r="V651"/>
      <c r="W651"/>
    </row>
    <row r="652" spans="4:23" hidden="1" x14ac:dyDescent="0.25">
      <c r="D652" s="23" t="s">
        <v>533</v>
      </c>
      <c r="E652" s="8" t="s">
        <v>2238</v>
      </c>
      <c r="F652" s="22" t="s">
        <v>2272</v>
      </c>
      <c r="G652" s="8" t="s">
        <v>52</v>
      </c>
      <c r="H652" s="8" t="s">
        <v>818</v>
      </c>
      <c r="I652" s="8" t="s">
        <v>815</v>
      </c>
      <c r="J652" s="19">
        <v>1</v>
      </c>
      <c r="K652" s="64">
        <v>3.3246666666666669</v>
      </c>
      <c r="L652" s="97"/>
      <c r="M652" s="8" t="s">
        <v>2237</v>
      </c>
      <c r="N652" s="83"/>
      <c r="O652" s="9">
        <v>43556</v>
      </c>
      <c r="P652" s="97">
        <v>5</v>
      </c>
      <c r="Q652" s="23" t="s">
        <v>27</v>
      </c>
      <c r="R652"/>
      <c r="S652"/>
      <c r="T652"/>
      <c r="V652"/>
      <c r="W652"/>
    </row>
    <row r="653" spans="4:23" hidden="1" x14ac:dyDescent="0.25">
      <c r="D653" s="23" t="s">
        <v>630</v>
      </c>
      <c r="E653" s="8" t="s">
        <v>2238</v>
      </c>
      <c r="F653" s="22" t="s">
        <v>2272</v>
      </c>
      <c r="G653" s="8" t="s">
        <v>52</v>
      </c>
      <c r="H653" s="8" t="s">
        <v>818</v>
      </c>
      <c r="I653" s="8" t="s">
        <v>815</v>
      </c>
      <c r="J653" s="19">
        <v>1</v>
      </c>
      <c r="K653" s="64">
        <v>3.0266666666666668</v>
      </c>
      <c r="L653" s="97"/>
      <c r="M653" s="8" t="s">
        <v>4963</v>
      </c>
      <c r="N653" s="83"/>
      <c r="O653" s="9">
        <v>44545</v>
      </c>
      <c r="P653" s="97">
        <v>5</v>
      </c>
      <c r="Q653" s="23" t="s">
        <v>27</v>
      </c>
      <c r="R653"/>
      <c r="S653"/>
      <c r="T653"/>
      <c r="V653"/>
      <c r="W653"/>
    </row>
    <row r="654" spans="4:23" hidden="1" x14ac:dyDescent="0.25">
      <c r="D654" s="23" t="s">
        <v>557</v>
      </c>
      <c r="E654" s="8" t="s">
        <v>2017</v>
      </c>
      <c r="F654" s="22" t="s">
        <v>2272</v>
      </c>
      <c r="G654" s="8" t="s">
        <v>52</v>
      </c>
      <c r="H654" s="8" t="s">
        <v>818</v>
      </c>
      <c r="I654" s="8" t="s">
        <v>815</v>
      </c>
      <c r="J654" s="19">
        <v>1</v>
      </c>
      <c r="K654" s="64">
        <v>3.24</v>
      </c>
      <c r="L654" s="97"/>
      <c r="M654" s="8" t="s">
        <v>2030</v>
      </c>
      <c r="N654" s="83"/>
      <c r="O654" s="9">
        <v>44557</v>
      </c>
      <c r="P654" s="97">
        <v>5</v>
      </c>
      <c r="Q654" s="23" t="s">
        <v>29</v>
      </c>
      <c r="R654"/>
      <c r="S654"/>
      <c r="T654"/>
      <c r="V654"/>
      <c r="W654"/>
    </row>
    <row r="655" spans="4:23" hidden="1" x14ac:dyDescent="0.25">
      <c r="D655" s="23" t="s">
        <v>1281</v>
      </c>
      <c r="E655" s="8" t="s">
        <v>2019</v>
      </c>
      <c r="F655" s="22" t="s">
        <v>2272</v>
      </c>
      <c r="G655" s="8" t="s">
        <v>52</v>
      </c>
      <c r="H655" s="8" t="s">
        <v>814</v>
      </c>
      <c r="I655" s="8" t="s">
        <v>815</v>
      </c>
      <c r="J655" s="19">
        <v>1</v>
      </c>
      <c r="K655" s="64">
        <v>2.8633333333333333</v>
      </c>
      <c r="L655" s="97"/>
      <c r="M655" s="8" t="s">
        <v>5113</v>
      </c>
      <c r="N655" s="83">
        <v>41791</v>
      </c>
      <c r="O655" s="9">
        <v>44166</v>
      </c>
      <c r="P655" s="97" t="s">
        <v>702</v>
      </c>
      <c r="Q655" s="23" t="s">
        <v>4</v>
      </c>
      <c r="R655"/>
      <c r="S655"/>
      <c r="T655"/>
      <c r="V655"/>
      <c r="W655"/>
    </row>
    <row r="656" spans="4:23" hidden="1" x14ac:dyDescent="0.25">
      <c r="D656" s="23" t="s">
        <v>548</v>
      </c>
      <c r="E656" s="8" t="s">
        <v>2239</v>
      </c>
      <c r="F656" s="22" t="s">
        <v>2272</v>
      </c>
      <c r="G656" s="8" t="s">
        <v>52</v>
      </c>
      <c r="H656" s="8" t="s">
        <v>814</v>
      </c>
      <c r="I656" s="8" t="s">
        <v>815</v>
      </c>
      <c r="J656" s="19">
        <v>1</v>
      </c>
      <c r="K656" s="64">
        <v>3.3333333333333335</v>
      </c>
      <c r="L656" s="97"/>
      <c r="M656" s="8" t="s">
        <v>2240</v>
      </c>
      <c r="N656" s="83"/>
      <c r="O656" s="9">
        <v>43539</v>
      </c>
      <c r="P656" s="97">
        <v>5</v>
      </c>
      <c r="Q656" s="23" t="s">
        <v>27</v>
      </c>
      <c r="R656"/>
      <c r="S656"/>
      <c r="T656"/>
      <c r="V656"/>
      <c r="W656"/>
    </row>
    <row r="657" spans="4:23" hidden="1" x14ac:dyDescent="0.25">
      <c r="D657" s="23" t="s">
        <v>1284</v>
      </c>
      <c r="E657" s="8" t="s">
        <v>2021</v>
      </c>
      <c r="F657" s="22" t="s">
        <v>2272</v>
      </c>
      <c r="G657" s="8" t="s">
        <v>52</v>
      </c>
      <c r="H657" s="8" t="s">
        <v>825</v>
      </c>
      <c r="I657" s="8" t="s">
        <v>815</v>
      </c>
      <c r="J657" s="19">
        <v>1</v>
      </c>
      <c r="K657" s="64">
        <v>2.7133333333333334</v>
      </c>
      <c r="L657" s="97"/>
      <c r="M657" s="8" t="s">
        <v>5114</v>
      </c>
      <c r="N657" s="83">
        <v>41214</v>
      </c>
      <c r="O657" s="9">
        <v>43497</v>
      </c>
      <c r="P657" s="97" t="s">
        <v>702</v>
      </c>
      <c r="Q657" s="23" t="s">
        <v>27</v>
      </c>
      <c r="R657"/>
      <c r="S657"/>
      <c r="T657"/>
      <c r="V657"/>
      <c r="W657"/>
    </row>
    <row r="658" spans="4:23" hidden="1" x14ac:dyDescent="0.25">
      <c r="D658" s="23" t="s">
        <v>1286</v>
      </c>
      <c r="E658" s="8" t="s">
        <v>2240</v>
      </c>
      <c r="F658" s="22" t="s">
        <v>2272</v>
      </c>
      <c r="G658" s="8" t="s">
        <v>52</v>
      </c>
      <c r="H658" s="8" t="s">
        <v>825</v>
      </c>
      <c r="I658" s="8" t="s">
        <v>815</v>
      </c>
      <c r="J658" s="19">
        <v>1</v>
      </c>
      <c r="K658" s="64">
        <v>2.76</v>
      </c>
      <c r="L658" s="97"/>
      <c r="M658" s="8" t="s">
        <v>2247</v>
      </c>
      <c r="N658" s="83">
        <v>42522</v>
      </c>
      <c r="O658" s="9">
        <v>43710</v>
      </c>
      <c r="P658" s="97">
        <v>5</v>
      </c>
      <c r="Q658" s="23" t="s">
        <v>27</v>
      </c>
      <c r="R658"/>
      <c r="S658"/>
      <c r="T658"/>
      <c r="V658"/>
      <c r="W658"/>
    </row>
    <row r="659" spans="4:23" hidden="1" x14ac:dyDescent="0.25">
      <c r="D659" s="23" t="s">
        <v>1016</v>
      </c>
      <c r="E659" s="8" t="s">
        <v>2240</v>
      </c>
      <c r="F659" s="22" t="s">
        <v>2272</v>
      </c>
      <c r="G659" s="8" t="s">
        <v>52</v>
      </c>
      <c r="H659" s="8" t="s">
        <v>825</v>
      </c>
      <c r="I659" s="8" t="s">
        <v>815</v>
      </c>
      <c r="J659" s="19">
        <v>1</v>
      </c>
      <c r="K659" s="64">
        <v>2.5</v>
      </c>
      <c r="L659" s="97"/>
      <c r="M659" s="8" t="s">
        <v>2240</v>
      </c>
      <c r="N659" s="83"/>
      <c r="O659" s="9">
        <v>43931</v>
      </c>
      <c r="P659" s="97">
        <v>5</v>
      </c>
      <c r="Q659" s="23" t="s">
        <v>27</v>
      </c>
      <c r="R659"/>
      <c r="S659"/>
      <c r="T659"/>
      <c r="V659"/>
      <c r="W659"/>
    </row>
    <row r="660" spans="4:23" hidden="1" x14ac:dyDescent="0.25">
      <c r="D660" s="23" t="s">
        <v>803</v>
      </c>
      <c r="E660" s="8" t="s">
        <v>2241</v>
      </c>
      <c r="F660" s="22" t="s">
        <v>2269</v>
      </c>
      <c r="G660" s="8" t="s">
        <v>52</v>
      </c>
      <c r="H660" s="8" t="s">
        <v>825</v>
      </c>
      <c r="I660" s="8" t="s">
        <v>815</v>
      </c>
      <c r="J660" s="19">
        <v>1</v>
      </c>
      <c r="K660" s="64">
        <v>2.686666666666667</v>
      </c>
      <c r="L660" s="97"/>
      <c r="M660" s="8" t="s">
        <v>4963</v>
      </c>
      <c r="N660" s="83"/>
      <c r="O660" s="9">
        <v>44361</v>
      </c>
      <c r="P660" s="97">
        <v>5</v>
      </c>
      <c r="Q660" s="23" t="s">
        <v>27</v>
      </c>
      <c r="R660"/>
      <c r="S660"/>
      <c r="T660"/>
      <c r="V660"/>
      <c r="W660"/>
    </row>
    <row r="661" spans="4:23" hidden="1" x14ac:dyDescent="0.25">
      <c r="D661" s="23" t="s">
        <v>692</v>
      </c>
      <c r="E661" s="8" t="s">
        <v>1570</v>
      </c>
      <c r="F661" s="22" t="s">
        <v>2272</v>
      </c>
      <c r="G661" s="8" t="s">
        <v>1431</v>
      </c>
      <c r="H661" s="8"/>
      <c r="I661" s="8"/>
      <c r="J661" s="19">
        <v>1</v>
      </c>
      <c r="K661" s="64"/>
      <c r="L661" s="97"/>
      <c r="M661" s="8" t="s">
        <v>4933</v>
      </c>
      <c r="N661" s="83"/>
      <c r="O661" s="9"/>
      <c r="P661" s="97" t="s">
        <v>702</v>
      </c>
      <c r="Q661" s="23"/>
      <c r="R661"/>
      <c r="S661"/>
      <c r="T661"/>
      <c r="V661"/>
      <c r="W661"/>
    </row>
    <row r="662" spans="4:23" hidden="1" x14ac:dyDescent="0.25">
      <c r="D662" s="23" t="s">
        <v>652</v>
      </c>
      <c r="E662" s="8" t="s">
        <v>2024</v>
      </c>
      <c r="F662" s="22" t="s">
        <v>2272</v>
      </c>
      <c r="G662" s="8" t="s">
        <v>25</v>
      </c>
      <c r="H662" s="8" t="s">
        <v>825</v>
      </c>
      <c r="I662" s="8" t="s">
        <v>815</v>
      </c>
      <c r="J662" s="19">
        <v>1</v>
      </c>
      <c r="K662" s="64">
        <v>2.75</v>
      </c>
      <c r="L662" s="97"/>
      <c r="M662" s="8" t="s">
        <v>1799</v>
      </c>
      <c r="N662" s="83"/>
      <c r="O662" s="9">
        <v>44410</v>
      </c>
      <c r="P662" s="97">
        <v>5</v>
      </c>
      <c r="Q662" s="23" t="s">
        <v>29</v>
      </c>
      <c r="R662"/>
      <c r="S662"/>
      <c r="T662"/>
      <c r="V662"/>
      <c r="W662"/>
    </row>
    <row r="663" spans="4:23" hidden="1" x14ac:dyDescent="0.25">
      <c r="D663" s="23" t="s">
        <v>1289</v>
      </c>
      <c r="E663" s="8" t="s">
        <v>2242</v>
      </c>
      <c r="F663" s="22" t="s">
        <v>2272</v>
      </c>
      <c r="G663" s="8" t="s">
        <v>25</v>
      </c>
      <c r="H663" s="8" t="s">
        <v>814</v>
      </c>
      <c r="I663" s="8" t="s">
        <v>815</v>
      </c>
      <c r="J663" s="19">
        <v>1</v>
      </c>
      <c r="K663" s="64">
        <v>2.92</v>
      </c>
      <c r="L663" s="97"/>
      <c r="M663" s="8" t="s">
        <v>5052</v>
      </c>
      <c r="N663" s="83">
        <v>42583</v>
      </c>
      <c r="O663" s="9">
        <v>43864</v>
      </c>
      <c r="P663" s="97">
        <v>5</v>
      </c>
      <c r="Q663" s="23" t="s">
        <v>27</v>
      </c>
      <c r="R663"/>
      <c r="S663"/>
      <c r="T663"/>
      <c r="V663"/>
      <c r="W663"/>
    </row>
    <row r="664" spans="4:23" hidden="1" x14ac:dyDescent="0.25">
      <c r="D664" s="23" t="s">
        <v>516</v>
      </c>
      <c r="E664" s="8" t="s">
        <v>871</v>
      </c>
      <c r="F664" s="22" t="s">
        <v>2272</v>
      </c>
      <c r="G664" s="8" t="s">
        <v>25</v>
      </c>
      <c r="H664" s="8" t="s">
        <v>814</v>
      </c>
      <c r="I664" s="8" t="s">
        <v>815</v>
      </c>
      <c r="J664" s="19">
        <v>1</v>
      </c>
      <c r="K664" s="64">
        <v>2.8533333333333331</v>
      </c>
      <c r="L664" s="97"/>
      <c r="M664" s="8" t="s">
        <v>5117</v>
      </c>
      <c r="N664" s="83">
        <v>41821</v>
      </c>
      <c r="O664" s="9">
        <v>44088</v>
      </c>
      <c r="P664" s="97" t="s">
        <v>702</v>
      </c>
      <c r="Q664" s="23" t="s">
        <v>4</v>
      </c>
      <c r="R664"/>
      <c r="S664"/>
      <c r="T664"/>
      <c r="V664"/>
      <c r="W664"/>
    </row>
    <row r="665" spans="4:23" hidden="1" x14ac:dyDescent="0.25">
      <c r="D665" s="23" t="s">
        <v>224</v>
      </c>
      <c r="E665" s="8" t="s">
        <v>2027</v>
      </c>
      <c r="F665" s="22" t="s">
        <v>2272</v>
      </c>
      <c r="G665" s="8" t="s">
        <v>25</v>
      </c>
      <c r="H665" s="8" t="s">
        <v>814</v>
      </c>
      <c r="I665" s="8" t="s">
        <v>815</v>
      </c>
      <c r="J665" s="19">
        <v>1</v>
      </c>
      <c r="K665" s="64">
        <v>2.7599999999999993</v>
      </c>
      <c r="L665" s="97"/>
      <c r="M665" s="8"/>
      <c r="N665" s="83"/>
      <c r="O665" s="9">
        <v>44158</v>
      </c>
      <c r="P665" s="97">
        <v>5</v>
      </c>
      <c r="Q665" s="23" t="s">
        <v>29</v>
      </c>
      <c r="R665"/>
      <c r="S665"/>
      <c r="T665"/>
      <c r="V665"/>
      <c r="W665"/>
    </row>
    <row r="666" spans="4:23" hidden="1" x14ac:dyDescent="0.25">
      <c r="D666" s="23" t="s">
        <v>642</v>
      </c>
      <c r="E666" s="8" t="s">
        <v>1955</v>
      </c>
      <c r="F666" s="22" t="s">
        <v>2269</v>
      </c>
      <c r="G666" s="8" t="s">
        <v>1431</v>
      </c>
      <c r="H666" s="8"/>
      <c r="I666" s="8"/>
      <c r="J666" s="19">
        <v>1</v>
      </c>
      <c r="K666" s="64"/>
      <c r="L666" s="97"/>
      <c r="M666" s="8" t="s">
        <v>4994</v>
      </c>
      <c r="N666" s="83">
        <v>43313</v>
      </c>
      <c r="O666" s="9">
        <v>43160</v>
      </c>
      <c r="P666" s="97" t="s">
        <v>702</v>
      </c>
      <c r="Q666" s="23"/>
      <c r="R666"/>
      <c r="S666"/>
      <c r="T666"/>
      <c r="V666"/>
      <c r="W666"/>
    </row>
    <row r="667" spans="4:23" hidden="1" x14ac:dyDescent="0.25">
      <c r="D667" s="23" t="s">
        <v>592</v>
      </c>
      <c r="E667" s="8" t="s">
        <v>1615</v>
      </c>
      <c r="F667" s="22" t="s">
        <v>2272</v>
      </c>
      <c r="G667" s="8" t="s">
        <v>896</v>
      </c>
      <c r="H667" s="8" t="s">
        <v>825</v>
      </c>
      <c r="I667" s="8" t="s">
        <v>815</v>
      </c>
      <c r="J667" s="19">
        <v>1</v>
      </c>
      <c r="K667" s="64">
        <v>2.7099999999999995</v>
      </c>
      <c r="L667" s="97"/>
      <c r="M667" s="8" t="s">
        <v>871</v>
      </c>
      <c r="N667" s="83">
        <v>42522</v>
      </c>
      <c r="O667" s="9">
        <v>42795</v>
      </c>
      <c r="P667" s="97" t="s">
        <v>702</v>
      </c>
      <c r="Q667" s="23" t="s">
        <v>4</v>
      </c>
      <c r="R667"/>
      <c r="S667"/>
      <c r="T667"/>
      <c r="V667"/>
      <c r="W667"/>
    </row>
    <row r="668" spans="4:23" hidden="1" x14ac:dyDescent="0.25">
      <c r="D668" s="23" t="s">
        <v>688</v>
      </c>
      <c r="E668" s="8" t="s">
        <v>1576</v>
      </c>
      <c r="F668" s="22" t="s">
        <v>2272</v>
      </c>
      <c r="G668" s="8" t="s">
        <v>896</v>
      </c>
      <c r="H668" s="8" t="s">
        <v>825</v>
      </c>
      <c r="I668" s="8" t="s">
        <v>815</v>
      </c>
      <c r="J668" s="19">
        <v>1</v>
      </c>
      <c r="K668" s="64">
        <v>2.79</v>
      </c>
      <c r="L668" s="97"/>
      <c r="M668" s="8" t="s">
        <v>4963</v>
      </c>
      <c r="N668" s="83"/>
      <c r="O668" s="9">
        <v>43864</v>
      </c>
      <c r="P668" s="97">
        <v>5</v>
      </c>
      <c r="Q668" s="23" t="s">
        <v>27</v>
      </c>
      <c r="R668"/>
      <c r="S668"/>
      <c r="T668"/>
      <c r="V668"/>
      <c r="W668"/>
    </row>
    <row r="669" spans="4:23" hidden="1" x14ac:dyDescent="0.25">
      <c r="D669" s="23" t="s">
        <v>606</v>
      </c>
      <c r="E669" s="8" t="s">
        <v>2038</v>
      </c>
      <c r="F669" s="22" t="s">
        <v>2272</v>
      </c>
      <c r="G669" s="8" t="s">
        <v>896</v>
      </c>
      <c r="H669" s="8" t="s">
        <v>825</v>
      </c>
      <c r="I669" s="8" t="s">
        <v>815</v>
      </c>
      <c r="J669" s="19">
        <v>1</v>
      </c>
      <c r="K669" s="64">
        <v>3.3633333333333333</v>
      </c>
      <c r="L669" s="97"/>
      <c r="M669" s="8" t="s">
        <v>2064</v>
      </c>
      <c r="N669" s="83"/>
      <c r="O669" s="9">
        <v>43587</v>
      </c>
      <c r="P669" s="97" t="s">
        <v>702</v>
      </c>
      <c r="Q669" s="23" t="s">
        <v>4</v>
      </c>
      <c r="R669"/>
      <c r="S669"/>
      <c r="T669"/>
      <c r="V669"/>
      <c r="W669"/>
    </row>
    <row r="670" spans="4:23" hidden="1" x14ac:dyDescent="0.25">
      <c r="D670" s="23" t="s">
        <v>552</v>
      </c>
      <c r="E670" s="8" t="s">
        <v>1577</v>
      </c>
      <c r="F670" s="22" t="s">
        <v>2269</v>
      </c>
      <c r="G670" s="8" t="s">
        <v>896</v>
      </c>
      <c r="H670" s="8" t="s">
        <v>825</v>
      </c>
      <c r="I670" s="8" t="s">
        <v>815</v>
      </c>
      <c r="J670" s="19">
        <v>1</v>
      </c>
      <c r="K670" s="64">
        <v>2.8699999999999997</v>
      </c>
      <c r="L670" s="97"/>
      <c r="M670" s="8" t="s">
        <v>979</v>
      </c>
      <c r="N670" s="83"/>
      <c r="O670" s="9">
        <v>43678</v>
      </c>
      <c r="P670" s="97">
        <v>5</v>
      </c>
      <c r="Q670" s="23" t="s">
        <v>27</v>
      </c>
      <c r="R670"/>
      <c r="S670"/>
      <c r="T670"/>
      <c r="V670"/>
      <c r="W670"/>
    </row>
    <row r="671" spans="4:23" hidden="1" x14ac:dyDescent="0.25">
      <c r="D671" s="23" t="s">
        <v>601</v>
      </c>
      <c r="E671" s="8" t="s">
        <v>2039</v>
      </c>
      <c r="F671" s="22" t="s">
        <v>2269</v>
      </c>
      <c r="G671" s="8" t="s">
        <v>896</v>
      </c>
      <c r="H671" s="8" t="s">
        <v>825</v>
      </c>
      <c r="I671" s="8" t="s">
        <v>815</v>
      </c>
      <c r="J671" s="19">
        <v>1</v>
      </c>
      <c r="K671" s="64">
        <v>3.4633333333333334</v>
      </c>
      <c r="L671" s="97"/>
      <c r="M671" s="8" t="s">
        <v>4973</v>
      </c>
      <c r="N671" s="83"/>
      <c r="O671" s="9">
        <v>44301</v>
      </c>
      <c r="P671" s="97">
        <v>5</v>
      </c>
      <c r="Q671" s="23" t="s">
        <v>29</v>
      </c>
      <c r="R671"/>
      <c r="S671"/>
      <c r="T671"/>
      <c r="V671"/>
      <c r="W671"/>
    </row>
    <row r="672" spans="4:23" hidden="1" x14ac:dyDescent="0.25">
      <c r="D672" s="23" t="s">
        <v>492</v>
      </c>
      <c r="E672" s="8" t="s">
        <v>2042</v>
      </c>
      <c r="F672" s="22" t="s">
        <v>2272</v>
      </c>
      <c r="G672" s="8" t="s">
        <v>73</v>
      </c>
      <c r="H672" s="8" t="s">
        <v>825</v>
      </c>
      <c r="I672" s="8" t="s">
        <v>815</v>
      </c>
      <c r="J672" s="19">
        <v>1</v>
      </c>
      <c r="K672" s="64">
        <v>3.186666666666667</v>
      </c>
      <c r="L672" s="97"/>
      <c r="M672" s="8" t="s">
        <v>2064</v>
      </c>
      <c r="N672" s="83"/>
      <c r="O672" s="9">
        <v>42795</v>
      </c>
      <c r="P672" s="97" t="s">
        <v>702</v>
      </c>
      <c r="Q672" s="23" t="s">
        <v>4</v>
      </c>
      <c r="R672"/>
      <c r="S672"/>
      <c r="T672"/>
      <c r="V672"/>
      <c r="W672"/>
    </row>
    <row r="673" spans="4:23" hidden="1" x14ac:dyDescent="0.25">
      <c r="D673" s="23" t="s">
        <v>802</v>
      </c>
      <c r="E673" s="8" t="s">
        <v>2250</v>
      </c>
      <c r="F673" s="22" t="s">
        <v>2272</v>
      </c>
      <c r="G673" s="8" t="s">
        <v>73</v>
      </c>
      <c r="H673" s="8" t="s">
        <v>825</v>
      </c>
      <c r="I673" s="8" t="s">
        <v>815</v>
      </c>
      <c r="J673" s="19">
        <v>1</v>
      </c>
      <c r="K673" s="64">
        <v>2.5033333333333334</v>
      </c>
      <c r="L673" s="97"/>
      <c r="M673" s="8" t="s">
        <v>4963</v>
      </c>
      <c r="N673" s="83"/>
      <c r="O673" s="9">
        <v>44452</v>
      </c>
      <c r="P673" s="97">
        <v>5</v>
      </c>
      <c r="Q673" s="23" t="s">
        <v>27</v>
      </c>
      <c r="R673"/>
      <c r="S673"/>
      <c r="T673"/>
      <c r="V673"/>
      <c r="W673"/>
    </row>
    <row r="674" spans="4:23" hidden="1" x14ac:dyDescent="0.25">
      <c r="D674" s="23" t="s">
        <v>726</v>
      </c>
      <c r="E674" s="8" t="s">
        <v>2049</v>
      </c>
      <c r="F674" s="22" t="s">
        <v>2272</v>
      </c>
      <c r="G674" s="8" t="s">
        <v>58</v>
      </c>
      <c r="H674" s="8" t="s">
        <v>814</v>
      </c>
      <c r="I674" s="8" t="s">
        <v>815</v>
      </c>
      <c r="J674" s="19">
        <v>1</v>
      </c>
      <c r="K674" s="64">
        <v>2.79</v>
      </c>
      <c r="L674" s="97"/>
      <c r="M674" s="8" t="s">
        <v>4982</v>
      </c>
      <c r="N674" s="83">
        <v>44044</v>
      </c>
      <c r="O674" s="9">
        <v>44242</v>
      </c>
      <c r="P674" s="97">
        <v>5</v>
      </c>
      <c r="Q674" s="23" t="s">
        <v>29</v>
      </c>
      <c r="R674"/>
      <c r="S674"/>
      <c r="T674"/>
      <c r="V674"/>
      <c r="W674"/>
    </row>
    <row r="675" spans="4:23" hidden="1" x14ac:dyDescent="0.25">
      <c r="D675" s="23" t="s">
        <v>1020</v>
      </c>
      <c r="E675" s="8" t="s">
        <v>2050</v>
      </c>
      <c r="F675" s="22" t="s">
        <v>2272</v>
      </c>
      <c r="G675" s="8" t="s">
        <v>58</v>
      </c>
      <c r="H675" s="8" t="s">
        <v>818</v>
      </c>
      <c r="I675" s="8" t="s">
        <v>815</v>
      </c>
      <c r="J675" s="19">
        <v>1</v>
      </c>
      <c r="K675" s="64">
        <v>2.2200000000000006</v>
      </c>
      <c r="L675" s="97"/>
      <c r="M675" s="8" t="s">
        <v>2024</v>
      </c>
      <c r="N675" s="83"/>
      <c r="O675" s="9">
        <v>44410</v>
      </c>
      <c r="P675" s="97">
        <v>5</v>
      </c>
      <c r="Q675" s="23" t="s">
        <v>29</v>
      </c>
      <c r="R675"/>
      <c r="S675"/>
      <c r="T675"/>
      <c r="V675"/>
      <c r="W675"/>
    </row>
    <row r="676" spans="4:23" hidden="1" x14ac:dyDescent="0.25">
      <c r="D676" s="23" t="s">
        <v>1306</v>
      </c>
      <c r="E676" s="8" t="s">
        <v>943</v>
      </c>
      <c r="F676" s="22" t="s">
        <v>2272</v>
      </c>
      <c r="G676" s="8" t="s">
        <v>61</v>
      </c>
      <c r="H676" s="8" t="s">
        <v>818</v>
      </c>
      <c r="I676" s="8" t="s">
        <v>815</v>
      </c>
      <c r="J676" s="19">
        <v>1</v>
      </c>
      <c r="K676" s="64">
        <v>3.5966666666666662</v>
      </c>
      <c r="L676" s="97"/>
      <c r="M676" s="8" t="s">
        <v>4974</v>
      </c>
      <c r="N676" s="83"/>
      <c r="O676" s="9">
        <v>43922</v>
      </c>
      <c r="P676" s="97" t="s">
        <v>702</v>
      </c>
      <c r="Q676" s="23" t="s">
        <v>4</v>
      </c>
      <c r="R676"/>
      <c r="S676"/>
      <c r="T676"/>
      <c r="V676"/>
      <c r="W676"/>
    </row>
    <row r="677" spans="4:23" hidden="1" x14ac:dyDescent="0.25">
      <c r="D677" s="23" t="s">
        <v>632</v>
      </c>
      <c r="E677" s="8" t="s">
        <v>2054</v>
      </c>
      <c r="F677" s="22" t="s">
        <v>2272</v>
      </c>
      <c r="G677" s="8" t="s">
        <v>61</v>
      </c>
      <c r="H677" s="8" t="s">
        <v>818</v>
      </c>
      <c r="I677" s="8" t="s">
        <v>815</v>
      </c>
      <c r="J677" s="19">
        <v>1</v>
      </c>
      <c r="K677" s="64">
        <v>2.6999999999999997</v>
      </c>
      <c r="L677" s="97"/>
      <c r="M677" s="8" t="s">
        <v>1581</v>
      </c>
      <c r="N677" s="83"/>
      <c r="O677" s="9">
        <v>44167</v>
      </c>
      <c r="P677" s="97">
        <v>5</v>
      </c>
      <c r="Q677" s="23" t="s">
        <v>27</v>
      </c>
      <c r="R677"/>
      <c r="S677"/>
      <c r="T677"/>
      <c r="V677"/>
      <c r="W677"/>
    </row>
    <row r="678" spans="4:23" hidden="1" x14ac:dyDescent="0.25">
      <c r="D678" s="23" t="s">
        <v>686</v>
      </c>
      <c r="E678" s="8" t="s">
        <v>2054</v>
      </c>
      <c r="F678" s="22" t="s">
        <v>2272</v>
      </c>
      <c r="G678" s="8" t="s">
        <v>61</v>
      </c>
      <c r="H678" s="8" t="s">
        <v>818</v>
      </c>
      <c r="I678" s="8" t="s">
        <v>815</v>
      </c>
      <c r="J678" s="19">
        <v>1</v>
      </c>
      <c r="K678" s="64">
        <v>3.0350000000000001</v>
      </c>
      <c r="L678" s="97"/>
      <c r="M678" s="8" t="s">
        <v>4983</v>
      </c>
      <c r="N678" s="83"/>
      <c r="O678" s="9">
        <v>43750</v>
      </c>
      <c r="P678" s="97">
        <v>5</v>
      </c>
      <c r="Q678" s="23" t="s">
        <v>27</v>
      </c>
      <c r="R678"/>
      <c r="S678"/>
      <c r="T678"/>
      <c r="V678"/>
      <c r="W678"/>
    </row>
    <row r="679" spans="4:23" hidden="1" x14ac:dyDescent="0.25">
      <c r="D679" s="23" t="s">
        <v>596</v>
      </c>
      <c r="E679" s="8" t="s">
        <v>2253</v>
      </c>
      <c r="F679" s="22" t="s">
        <v>2272</v>
      </c>
      <c r="G679" s="8" t="s">
        <v>61</v>
      </c>
      <c r="H679" s="8" t="s">
        <v>818</v>
      </c>
      <c r="I679" s="8" t="s">
        <v>815</v>
      </c>
      <c r="J679" s="19">
        <v>1</v>
      </c>
      <c r="K679" s="64">
        <v>2.4333333333333336</v>
      </c>
      <c r="L679" s="97"/>
      <c r="M679" s="8" t="s">
        <v>2250</v>
      </c>
      <c r="N679" s="83">
        <v>42522</v>
      </c>
      <c r="O679" s="9">
        <v>44109</v>
      </c>
      <c r="P679" s="97">
        <v>5</v>
      </c>
      <c r="Q679" s="23" t="s">
        <v>27</v>
      </c>
      <c r="R679"/>
      <c r="S679"/>
      <c r="T679"/>
      <c r="V679"/>
      <c r="W679"/>
    </row>
    <row r="680" spans="4:23" hidden="1" x14ac:dyDescent="0.25">
      <c r="D680" s="23" t="s">
        <v>658</v>
      </c>
      <c r="E680" s="8" t="s">
        <v>2062</v>
      </c>
      <c r="F680" s="22" t="s">
        <v>2272</v>
      </c>
      <c r="G680" s="8" t="s">
        <v>61</v>
      </c>
      <c r="H680" s="8" t="s">
        <v>814</v>
      </c>
      <c r="I680" s="8" t="s">
        <v>815</v>
      </c>
      <c r="J680" s="19">
        <v>1</v>
      </c>
      <c r="K680" s="64">
        <v>3.04</v>
      </c>
      <c r="L680" s="97"/>
      <c r="M680" s="8" t="s">
        <v>2071</v>
      </c>
      <c r="N680" s="83">
        <v>43101</v>
      </c>
      <c r="O680" s="9">
        <v>44545</v>
      </c>
      <c r="P680" s="97">
        <v>5</v>
      </c>
      <c r="Q680" s="23" t="s">
        <v>27</v>
      </c>
      <c r="R680"/>
      <c r="S680"/>
      <c r="T680"/>
      <c r="V680"/>
      <c r="W680"/>
    </row>
    <row r="681" spans="4:23" hidden="1" x14ac:dyDescent="0.25">
      <c r="D681" s="23" t="s">
        <v>513</v>
      </c>
      <c r="E681" s="8" t="s">
        <v>1585</v>
      </c>
      <c r="F681" s="22" t="s">
        <v>2272</v>
      </c>
      <c r="G681" s="8" t="s">
        <v>61</v>
      </c>
      <c r="H681" s="8" t="s">
        <v>818</v>
      </c>
      <c r="I681" s="8" t="s">
        <v>815</v>
      </c>
      <c r="J681" s="19">
        <v>1</v>
      </c>
      <c r="K681" s="64">
        <v>2.4966666666666666</v>
      </c>
      <c r="L681" s="97"/>
      <c r="M681" s="8" t="s">
        <v>4966</v>
      </c>
      <c r="N681" s="83"/>
      <c r="O681" s="9">
        <v>44088</v>
      </c>
      <c r="P681" s="97">
        <v>5</v>
      </c>
      <c r="Q681" s="23" t="s">
        <v>27</v>
      </c>
      <c r="R681"/>
      <c r="S681"/>
      <c r="T681"/>
      <c r="V681"/>
      <c r="W681"/>
    </row>
    <row r="682" spans="4:23" hidden="1" x14ac:dyDescent="0.25">
      <c r="D682" s="23" t="s">
        <v>687</v>
      </c>
      <c r="E682" s="8" t="s">
        <v>2254</v>
      </c>
      <c r="F682" s="22" t="s">
        <v>2272</v>
      </c>
      <c r="G682" s="8" t="s">
        <v>61</v>
      </c>
      <c r="H682" s="8" t="s">
        <v>814</v>
      </c>
      <c r="I682" s="8" t="s">
        <v>815</v>
      </c>
      <c r="J682" s="19">
        <v>1</v>
      </c>
      <c r="K682" s="64">
        <v>2.7949999999999999</v>
      </c>
      <c r="L682" s="97"/>
      <c r="M682" s="8" t="s">
        <v>2254</v>
      </c>
      <c r="N682" s="83"/>
      <c r="O682" s="9">
        <v>43750</v>
      </c>
      <c r="P682" s="97">
        <v>5</v>
      </c>
      <c r="Q682" s="23" t="s">
        <v>27</v>
      </c>
      <c r="R682"/>
      <c r="S682"/>
      <c r="T682"/>
      <c r="V682"/>
      <c r="W682"/>
    </row>
    <row r="683" spans="4:23" hidden="1" x14ac:dyDescent="0.25">
      <c r="D683" s="23" t="s">
        <v>1021</v>
      </c>
      <c r="E683" s="8" t="s">
        <v>2255</v>
      </c>
      <c r="F683" s="22" t="s">
        <v>2272</v>
      </c>
      <c r="G683" s="8" t="s">
        <v>61</v>
      </c>
      <c r="H683" s="8" t="s">
        <v>825</v>
      </c>
      <c r="I683" s="8" t="s">
        <v>815</v>
      </c>
      <c r="J683" s="19">
        <v>1</v>
      </c>
      <c r="K683" s="64">
        <v>2.6</v>
      </c>
      <c r="L683" s="97"/>
      <c r="M683" s="8" t="s">
        <v>2255</v>
      </c>
      <c r="N683" s="83"/>
      <c r="O683" s="9">
        <v>43922</v>
      </c>
      <c r="P683" s="97">
        <v>5</v>
      </c>
      <c r="Q683" s="23" t="s">
        <v>27</v>
      </c>
      <c r="R683"/>
      <c r="S683"/>
      <c r="T683"/>
      <c r="V683"/>
      <c r="W683"/>
    </row>
    <row r="684" spans="4:23" hidden="1" x14ac:dyDescent="0.25">
      <c r="D684" s="23" t="s">
        <v>187</v>
      </c>
      <c r="E684" s="8" t="s">
        <v>2070</v>
      </c>
      <c r="F684" s="22" t="s">
        <v>2272</v>
      </c>
      <c r="G684" s="8" t="s">
        <v>61</v>
      </c>
      <c r="H684" s="8" t="s">
        <v>818</v>
      </c>
      <c r="I684" s="8" t="s">
        <v>815</v>
      </c>
      <c r="J684" s="19">
        <v>1</v>
      </c>
      <c r="K684" s="64">
        <v>2.63</v>
      </c>
      <c r="L684" s="97"/>
      <c r="M684" s="8" t="s">
        <v>2088</v>
      </c>
      <c r="N684" s="83">
        <v>41426</v>
      </c>
      <c r="O684" s="9">
        <v>42795</v>
      </c>
      <c r="P684" s="97" t="s">
        <v>702</v>
      </c>
      <c r="Q684" s="23" t="s">
        <v>4</v>
      </c>
      <c r="R684"/>
      <c r="S684"/>
      <c r="T684"/>
      <c r="V684"/>
      <c r="W684"/>
    </row>
    <row r="685" spans="4:23" hidden="1" x14ac:dyDescent="0.25">
      <c r="D685" s="23" t="s">
        <v>672</v>
      </c>
      <c r="E685" s="8" t="s">
        <v>1593</v>
      </c>
      <c r="F685" s="22" t="s">
        <v>2269</v>
      </c>
      <c r="G685" s="8" t="s">
        <v>2</v>
      </c>
      <c r="H685" s="8" t="s">
        <v>818</v>
      </c>
      <c r="I685" s="8" t="s">
        <v>815</v>
      </c>
      <c r="J685" s="19">
        <v>1</v>
      </c>
      <c r="K685" s="64">
        <v>2.645</v>
      </c>
      <c r="L685" s="97"/>
      <c r="M685" s="8" t="s">
        <v>1599</v>
      </c>
      <c r="N685" s="83"/>
      <c r="O685" s="9">
        <v>43631</v>
      </c>
      <c r="P685" s="97">
        <v>5</v>
      </c>
      <c r="Q685" s="23" t="s">
        <v>6</v>
      </c>
      <c r="R685"/>
      <c r="S685"/>
      <c r="T685"/>
      <c r="V685"/>
      <c r="W685"/>
    </row>
    <row r="686" spans="4:23" hidden="1" x14ac:dyDescent="0.25">
      <c r="D686" s="23" t="s">
        <v>575</v>
      </c>
      <c r="E686" s="8" t="s">
        <v>2076</v>
      </c>
      <c r="F686" s="22" t="s">
        <v>2269</v>
      </c>
      <c r="G686" s="8" t="s">
        <v>2</v>
      </c>
      <c r="H686" s="8" t="s">
        <v>814</v>
      </c>
      <c r="I686" s="8" t="s">
        <v>815</v>
      </c>
      <c r="J686" s="19">
        <v>1</v>
      </c>
      <c r="K686" s="64">
        <v>3.06</v>
      </c>
      <c r="L686" s="97"/>
      <c r="M686" s="8" t="s">
        <v>963</v>
      </c>
      <c r="N686" s="83">
        <v>42278</v>
      </c>
      <c r="O686" s="9">
        <v>43801</v>
      </c>
      <c r="P686" s="97" t="s">
        <v>702</v>
      </c>
      <c r="Q686" s="23" t="s">
        <v>4</v>
      </c>
      <c r="R686"/>
      <c r="S686"/>
      <c r="T686"/>
      <c r="V686"/>
      <c r="W686"/>
    </row>
    <row r="687" spans="4:23" hidden="1" x14ac:dyDescent="0.25">
      <c r="D687" s="23" t="s">
        <v>696</v>
      </c>
      <c r="E687" s="8" t="s">
        <v>2082</v>
      </c>
      <c r="F687" s="22" t="s">
        <v>2269</v>
      </c>
      <c r="G687" s="8" t="s">
        <v>22</v>
      </c>
      <c r="H687" s="8" t="s">
        <v>825</v>
      </c>
      <c r="I687" s="8" t="s">
        <v>815</v>
      </c>
      <c r="J687" s="19">
        <v>1</v>
      </c>
      <c r="K687" s="64">
        <v>2.79</v>
      </c>
      <c r="L687" s="97"/>
      <c r="M687" s="8" t="s">
        <v>4929</v>
      </c>
      <c r="N687" s="83"/>
      <c r="O687" s="9">
        <v>44480</v>
      </c>
      <c r="P687" s="97" t="s">
        <v>702</v>
      </c>
      <c r="Q687" s="23" t="s">
        <v>4</v>
      </c>
      <c r="R687"/>
      <c r="S687"/>
      <c r="T687"/>
      <c r="V687"/>
      <c r="W687"/>
    </row>
    <row r="688" spans="4:23" hidden="1" x14ac:dyDescent="0.25">
      <c r="D688" s="23" t="s">
        <v>626</v>
      </c>
      <c r="E688" s="8" t="s">
        <v>832</v>
      </c>
      <c r="F688" s="22" t="s">
        <v>2272</v>
      </c>
      <c r="G688" s="8" t="s">
        <v>11</v>
      </c>
      <c r="H688" s="8" t="s">
        <v>818</v>
      </c>
      <c r="I688" s="8" t="s">
        <v>815</v>
      </c>
      <c r="J688" s="19">
        <v>1</v>
      </c>
      <c r="K688" s="64">
        <v>2.9333333333333336</v>
      </c>
      <c r="L688" s="97"/>
      <c r="M688" s="8" t="s">
        <v>1606</v>
      </c>
      <c r="N688" s="83"/>
      <c r="O688" s="9">
        <v>44242</v>
      </c>
      <c r="P688" s="97" t="s">
        <v>702</v>
      </c>
      <c r="Q688" s="23" t="s">
        <v>4</v>
      </c>
      <c r="R688"/>
      <c r="S688"/>
      <c r="T688"/>
      <c r="V688"/>
      <c r="W688"/>
    </row>
    <row r="689" spans="4:23" hidden="1" x14ac:dyDescent="0.25">
      <c r="D689" s="23" t="s">
        <v>698</v>
      </c>
      <c r="E689" s="8" t="s">
        <v>1606</v>
      </c>
      <c r="F689" s="22" t="s">
        <v>2272</v>
      </c>
      <c r="G689" s="8" t="s">
        <v>11</v>
      </c>
      <c r="H689" s="8" t="s">
        <v>818</v>
      </c>
      <c r="I689" s="8" t="s">
        <v>815</v>
      </c>
      <c r="J689" s="19">
        <v>1</v>
      </c>
      <c r="K689" s="64">
        <v>2.6</v>
      </c>
      <c r="L689" s="97"/>
      <c r="M689" s="8" t="s">
        <v>4929</v>
      </c>
      <c r="N689" s="83"/>
      <c r="O689" s="9">
        <v>44305</v>
      </c>
      <c r="P689" s="97">
        <v>5</v>
      </c>
      <c r="Q689" s="23" t="s">
        <v>6</v>
      </c>
      <c r="R689"/>
      <c r="S689"/>
      <c r="T689"/>
      <c r="V689"/>
      <c r="W689"/>
    </row>
    <row r="690" spans="4:23" hidden="1" x14ac:dyDescent="0.25">
      <c r="D690" s="23" t="s">
        <v>662</v>
      </c>
      <c r="E690" s="8" t="s">
        <v>2092</v>
      </c>
      <c r="F690" s="22" t="s">
        <v>2272</v>
      </c>
      <c r="G690" s="8" t="s">
        <v>11</v>
      </c>
      <c r="H690" s="8" t="s">
        <v>825</v>
      </c>
      <c r="I690" s="8" t="s">
        <v>815</v>
      </c>
      <c r="J690" s="19">
        <v>1</v>
      </c>
      <c r="K690" s="64">
        <v>3.3666666666666671</v>
      </c>
      <c r="L690" s="97"/>
      <c r="M690" s="8" t="s">
        <v>4985</v>
      </c>
      <c r="N690" s="83">
        <v>43344</v>
      </c>
      <c r="O690" s="9">
        <v>44256</v>
      </c>
      <c r="P690" s="97" t="s">
        <v>702</v>
      </c>
      <c r="Q690" s="23" t="s">
        <v>4</v>
      </c>
      <c r="R690"/>
      <c r="S690"/>
      <c r="T690"/>
      <c r="V690"/>
      <c r="W690"/>
    </row>
    <row r="691" spans="4:23" hidden="1" x14ac:dyDescent="0.25">
      <c r="D691" s="23" t="s">
        <v>531</v>
      </c>
      <c r="E691" s="8" t="s">
        <v>2093</v>
      </c>
      <c r="F691" s="22" t="s">
        <v>2272</v>
      </c>
      <c r="G691" s="8" t="s">
        <v>11</v>
      </c>
      <c r="H691" s="8" t="s">
        <v>825</v>
      </c>
      <c r="I691" s="8" t="s">
        <v>815</v>
      </c>
      <c r="J691" s="19">
        <v>1</v>
      </c>
      <c r="K691" s="64">
        <v>2.7633333333333336</v>
      </c>
      <c r="L691" s="97"/>
      <c r="M691" s="8" t="s">
        <v>2093</v>
      </c>
      <c r="N691" s="83"/>
      <c r="O691" s="9">
        <v>44305</v>
      </c>
      <c r="P691" s="97">
        <v>5</v>
      </c>
      <c r="Q691" s="23" t="s">
        <v>6</v>
      </c>
      <c r="R691"/>
      <c r="S691"/>
      <c r="T691"/>
      <c r="V691"/>
      <c r="W691"/>
    </row>
    <row r="692" spans="4:23" hidden="1" x14ac:dyDescent="0.25">
      <c r="D692" s="23" t="s">
        <v>581</v>
      </c>
      <c r="E692" s="8" t="s">
        <v>851</v>
      </c>
      <c r="F692" s="22" t="s">
        <v>2272</v>
      </c>
      <c r="G692" s="8" t="s">
        <v>19</v>
      </c>
      <c r="H692" s="8" t="s">
        <v>818</v>
      </c>
      <c r="I692" s="8" t="s">
        <v>815</v>
      </c>
      <c r="J692" s="19">
        <v>1</v>
      </c>
      <c r="K692" s="64">
        <v>3.03</v>
      </c>
      <c r="L692" s="97"/>
      <c r="M692" s="8" t="s">
        <v>4987</v>
      </c>
      <c r="N692" s="83"/>
      <c r="O692" s="9">
        <v>43770</v>
      </c>
      <c r="P692" s="97" t="s">
        <v>702</v>
      </c>
      <c r="Q692" s="23" t="s">
        <v>4</v>
      </c>
      <c r="R692"/>
      <c r="S692"/>
      <c r="T692"/>
      <c r="V692"/>
      <c r="W692"/>
    </row>
    <row r="693" spans="4:23" hidden="1" x14ac:dyDescent="0.25">
      <c r="D693" s="23" t="s">
        <v>1318</v>
      </c>
      <c r="E693" s="8" t="s">
        <v>2098</v>
      </c>
      <c r="F693" s="22" t="s">
        <v>2272</v>
      </c>
      <c r="G693" s="8" t="s">
        <v>19</v>
      </c>
      <c r="H693" s="8" t="s">
        <v>818</v>
      </c>
      <c r="I693" s="8" t="s">
        <v>815</v>
      </c>
      <c r="J693" s="19">
        <v>1</v>
      </c>
      <c r="K693" s="64">
        <v>2.89</v>
      </c>
      <c r="L693" s="97"/>
      <c r="M693" s="8" t="s">
        <v>5127</v>
      </c>
      <c r="N693" s="83">
        <v>40634</v>
      </c>
      <c r="O693" s="9">
        <v>41792</v>
      </c>
      <c r="P693" s="97" t="s">
        <v>702</v>
      </c>
      <c r="Q693" s="23" t="s">
        <v>4</v>
      </c>
      <c r="R693"/>
      <c r="S693"/>
      <c r="T693"/>
      <c r="V693"/>
      <c r="W693"/>
    </row>
    <row r="694" spans="4:23" hidden="1" x14ac:dyDescent="0.25">
      <c r="D694" s="23" t="s">
        <v>252</v>
      </c>
      <c r="E694" s="8" t="s">
        <v>1610</v>
      </c>
      <c r="F694" s="22" t="s">
        <v>2272</v>
      </c>
      <c r="G694" s="8" t="s">
        <v>19</v>
      </c>
      <c r="H694" s="8" t="s">
        <v>818</v>
      </c>
      <c r="I694" s="8" t="s">
        <v>815</v>
      </c>
      <c r="J694" s="19">
        <v>1</v>
      </c>
      <c r="K694" s="64">
        <v>2.94</v>
      </c>
      <c r="L694" s="97"/>
      <c r="M694" s="8" t="s">
        <v>1614</v>
      </c>
      <c r="N694" s="83"/>
      <c r="O694" s="9">
        <v>44153</v>
      </c>
      <c r="P694" s="97">
        <v>5</v>
      </c>
      <c r="Q694" s="23" t="s">
        <v>6</v>
      </c>
      <c r="R694"/>
      <c r="S694"/>
      <c r="T694"/>
      <c r="V694"/>
      <c r="W694"/>
    </row>
    <row r="695" spans="4:23" hidden="1" x14ac:dyDescent="0.25">
      <c r="D695" s="23" t="s">
        <v>583</v>
      </c>
      <c r="E695" s="8" t="s">
        <v>1610</v>
      </c>
      <c r="F695" s="22" t="s">
        <v>2272</v>
      </c>
      <c r="G695" s="8" t="s">
        <v>19</v>
      </c>
      <c r="H695" s="8" t="s">
        <v>818</v>
      </c>
      <c r="I695" s="8" t="s">
        <v>815</v>
      </c>
      <c r="J695" s="19">
        <v>1</v>
      </c>
      <c r="K695" s="64">
        <v>2.8333333333333335</v>
      </c>
      <c r="L695" s="97"/>
      <c r="M695" s="8" t="s">
        <v>5078</v>
      </c>
      <c r="N695" s="83"/>
      <c r="O695" s="9">
        <v>44301</v>
      </c>
      <c r="P695" s="97">
        <v>5</v>
      </c>
      <c r="Q695" s="23" t="s">
        <v>6</v>
      </c>
      <c r="R695"/>
      <c r="S695"/>
      <c r="T695"/>
      <c r="V695"/>
      <c r="W695"/>
    </row>
    <row r="696" spans="4:23" hidden="1" x14ac:dyDescent="0.25">
      <c r="D696" s="23" t="s">
        <v>586</v>
      </c>
      <c r="E696" s="8" t="s">
        <v>834</v>
      </c>
      <c r="F696" s="22" t="s">
        <v>2280</v>
      </c>
      <c r="G696" s="8" t="s">
        <v>16</v>
      </c>
      <c r="H696" s="8" t="s">
        <v>825</v>
      </c>
      <c r="I696" s="8" t="s">
        <v>815</v>
      </c>
      <c r="J696" s="19">
        <v>1</v>
      </c>
      <c r="K696" s="64">
        <v>3.0700000000000003</v>
      </c>
      <c r="L696" s="97"/>
      <c r="M696" s="8" t="s">
        <v>4986</v>
      </c>
      <c r="N696" s="83"/>
      <c r="O696" s="9">
        <v>44153</v>
      </c>
      <c r="P696" s="97" t="s">
        <v>702</v>
      </c>
      <c r="Q696" s="23" t="s">
        <v>6</v>
      </c>
      <c r="R696"/>
      <c r="S696"/>
      <c r="T696"/>
      <c r="V696"/>
      <c r="W696"/>
    </row>
    <row r="697" spans="4:23" hidden="1" x14ac:dyDescent="0.25">
      <c r="D697" s="23" t="s">
        <v>381</v>
      </c>
      <c r="E697" s="8" t="s">
        <v>5223</v>
      </c>
      <c r="F697" s="22" t="s">
        <v>2280</v>
      </c>
      <c r="G697" s="8" t="s">
        <v>16</v>
      </c>
      <c r="H697" s="8" t="s">
        <v>814</v>
      </c>
      <c r="I697" s="8" t="s">
        <v>815</v>
      </c>
      <c r="J697" s="19">
        <v>1</v>
      </c>
      <c r="K697" s="64">
        <v>2.9533333333333331</v>
      </c>
      <c r="L697" s="97"/>
      <c r="M697" s="8" t="s">
        <v>5068</v>
      </c>
      <c r="N697" s="83"/>
      <c r="O697" s="9">
        <v>44361</v>
      </c>
      <c r="P697" s="97">
        <v>5</v>
      </c>
      <c r="Q697" s="23" t="s">
        <v>6</v>
      </c>
      <c r="R697"/>
      <c r="S697"/>
      <c r="T697"/>
      <c r="V697"/>
      <c r="W697"/>
    </row>
    <row r="698" spans="4:23" hidden="1" x14ac:dyDescent="0.25">
      <c r="D698" s="23" t="s">
        <v>522</v>
      </c>
      <c r="E698" s="8" t="s">
        <v>2116</v>
      </c>
      <c r="F698" s="22" t="s">
        <v>2276</v>
      </c>
      <c r="G698" s="8" t="s">
        <v>16</v>
      </c>
      <c r="H698" s="8" t="s">
        <v>825</v>
      </c>
      <c r="I698" s="8" t="s">
        <v>842</v>
      </c>
      <c r="J698" s="19">
        <v>1</v>
      </c>
      <c r="K698" s="64">
        <v>2.78</v>
      </c>
      <c r="L698" s="97"/>
      <c r="M698" s="8" t="s">
        <v>4987</v>
      </c>
      <c r="N698" s="83"/>
      <c r="O698" s="9">
        <v>43102</v>
      </c>
      <c r="P698" s="97">
        <v>5</v>
      </c>
      <c r="Q698" s="23" t="s">
        <v>6</v>
      </c>
      <c r="R698"/>
      <c r="S698"/>
      <c r="T698"/>
      <c r="V698"/>
      <c r="W698"/>
    </row>
    <row r="699" spans="4:23" hidden="1" x14ac:dyDescent="0.25">
      <c r="D699" s="23" t="s">
        <v>585</v>
      </c>
      <c r="E699" s="8" t="s">
        <v>2116</v>
      </c>
      <c r="F699" s="22" t="s">
        <v>2276</v>
      </c>
      <c r="G699" s="8" t="s">
        <v>16</v>
      </c>
      <c r="H699" s="8" t="s">
        <v>825</v>
      </c>
      <c r="I699" s="8" t="s">
        <v>842</v>
      </c>
      <c r="J699" s="19">
        <v>1</v>
      </c>
      <c r="K699" s="64">
        <v>3.0199999999999996</v>
      </c>
      <c r="L699" s="97"/>
      <c r="M699" s="8" t="s">
        <v>1601</v>
      </c>
      <c r="N699" s="83"/>
      <c r="O699" s="9">
        <v>43800</v>
      </c>
      <c r="P699" s="97">
        <v>5</v>
      </c>
      <c r="Q699" s="23" t="s">
        <v>6</v>
      </c>
      <c r="R699"/>
      <c r="S699"/>
      <c r="T699"/>
      <c r="V699"/>
      <c r="W699"/>
    </row>
    <row r="700" spans="4:23" hidden="1" x14ac:dyDescent="0.25">
      <c r="D700" s="23" t="s">
        <v>502</v>
      </c>
      <c r="E700" s="8" t="s">
        <v>2118</v>
      </c>
      <c r="F700" s="22" t="s">
        <v>2277</v>
      </c>
      <c r="G700" s="8" t="s">
        <v>844</v>
      </c>
      <c r="H700" s="8" t="s">
        <v>825</v>
      </c>
      <c r="I700" s="8" t="s">
        <v>845</v>
      </c>
      <c r="J700" s="19">
        <v>1</v>
      </c>
      <c r="K700" s="64">
        <v>3.06</v>
      </c>
      <c r="L700" s="97"/>
      <c r="M700" s="8" t="s">
        <v>2088</v>
      </c>
      <c r="N700" s="83">
        <v>41821</v>
      </c>
      <c r="O700" s="9">
        <v>42795</v>
      </c>
      <c r="P700" s="97" t="s">
        <v>702</v>
      </c>
      <c r="Q700" s="23" t="s">
        <v>4</v>
      </c>
      <c r="R700"/>
      <c r="S700"/>
      <c r="T700"/>
      <c r="V700"/>
      <c r="W700"/>
    </row>
    <row r="701" spans="4:23" hidden="1" x14ac:dyDescent="0.25">
      <c r="D701" s="23" t="s">
        <v>753</v>
      </c>
      <c r="E701" s="8" t="s">
        <v>2120</v>
      </c>
      <c r="F701" s="22" t="s">
        <v>2278</v>
      </c>
      <c r="G701" s="8" t="s">
        <v>844</v>
      </c>
      <c r="H701" s="8" t="s">
        <v>825</v>
      </c>
      <c r="I701" s="8" t="s">
        <v>839</v>
      </c>
      <c r="J701" s="19">
        <v>1</v>
      </c>
      <c r="K701" s="64">
        <v>3.2633333333333332</v>
      </c>
      <c r="L701" s="97"/>
      <c r="M701" s="8"/>
      <c r="N701" s="83"/>
      <c r="O701" s="9">
        <v>44531</v>
      </c>
      <c r="P701" s="97" t="s">
        <v>702</v>
      </c>
      <c r="Q701" s="23" t="s">
        <v>4</v>
      </c>
      <c r="R701"/>
      <c r="S701"/>
      <c r="T701"/>
      <c r="V701"/>
      <c r="W701"/>
    </row>
    <row r="702" spans="4:23" hidden="1" x14ac:dyDescent="0.25">
      <c r="D702" s="23" t="s">
        <v>807</v>
      </c>
      <c r="E702" s="8" t="s">
        <v>880</v>
      </c>
      <c r="F702" s="22" t="s">
        <v>2277</v>
      </c>
      <c r="G702" s="8" t="s">
        <v>1531</v>
      </c>
      <c r="H702" s="8" t="s">
        <v>825</v>
      </c>
      <c r="I702" s="8" t="s">
        <v>845</v>
      </c>
      <c r="J702" s="19">
        <v>1</v>
      </c>
      <c r="K702" s="64">
        <v>2.9666666666666668</v>
      </c>
      <c r="L702" s="97"/>
      <c r="M702" s="8" t="s">
        <v>5128</v>
      </c>
      <c r="N702" s="83">
        <v>41426</v>
      </c>
      <c r="O702" s="9">
        <v>42795</v>
      </c>
      <c r="P702" s="97" t="s">
        <v>702</v>
      </c>
      <c r="Q702" s="23" t="s">
        <v>4</v>
      </c>
      <c r="R702"/>
      <c r="S702"/>
      <c r="T702"/>
      <c r="V702"/>
      <c r="W702"/>
    </row>
    <row r="703" spans="4:23" hidden="1" x14ac:dyDescent="0.25">
      <c r="D703" s="23" t="s">
        <v>808</v>
      </c>
      <c r="E703" s="8" t="s">
        <v>2256</v>
      </c>
      <c r="F703" s="22" t="s">
        <v>2277</v>
      </c>
      <c r="G703" s="8" t="s">
        <v>1531</v>
      </c>
      <c r="H703" s="8" t="s">
        <v>825</v>
      </c>
      <c r="I703" s="8" t="s">
        <v>845</v>
      </c>
      <c r="J703" s="19">
        <v>1</v>
      </c>
      <c r="K703" s="64">
        <v>2.793333333333333</v>
      </c>
      <c r="L703" s="97"/>
      <c r="M703" s="8" t="s">
        <v>2256</v>
      </c>
      <c r="N703" s="83"/>
      <c r="O703" s="9">
        <v>44270</v>
      </c>
      <c r="P703" s="97">
        <v>5</v>
      </c>
      <c r="Q703" s="23" t="s">
        <v>27</v>
      </c>
      <c r="R703"/>
      <c r="S703"/>
      <c r="T703"/>
      <c r="V703"/>
      <c r="W703"/>
    </row>
    <row r="704" spans="4:23" hidden="1" x14ac:dyDescent="0.25">
      <c r="D704" s="23" t="s">
        <v>1183</v>
      </c>
      <c r="E704" s="8" t="s">
        <v>969</v>
      </c>
      <c r="F704" s="22" t="s">
        <v>2269</v>
      </c>
      <c r="G704" s="8" t="s">
        <v>1893</v>
      </c>
      <c r="H704" s="8" t="s">
        <v>825</v>
      </c>
      <c r="I704" s="8" t="s">
        <v>815</v>
      </c>
      <c r="J704" s="19">
        <v>1</v>
      </c>
      <c r="K704" s="64"/>
      <c r="L704" s="97"/>
      <c r="M704" s="8"/>
      <c r="N704" s="83"/>
      <c r="O704" s="9">
        <v>44476</v>
      </c>
      <c r="P704" s="97" t="s">
        <v>702</v>
      </c>
      <c r="Q704" s="23" t="s">
        <v>4</v>
      </c>
      <c r="R704"/>
      <c r="S704"/>
      <c r="T704"/>
      <c r="V704"/>
      <c r="W704"/>
    </row>
    <row r="705" spans="4:23" hidden="1" x14ac:dyDescent="0.25">
      <c r="D705" s="23" t="s">
        <v>512</v>
      </c>
      <c r="E705" s="8" t="s">
        <v>2283</v>
      </c>
      <c r="F705" s="22" t="s">
        <v>2278</v>
      </c>
      <c r="G705" s="8" t="s">
        <v>1531</v>
      </c>
      <c r="H705" s="8" t="s">
        <v>814</v>
      </c>
      <c r="I705" s="8" t="s">
        <v>839</v>
      </c>
      <c r="J705" s="19">
        <v>1</v>
      </c>
      <c r="K705" s="64"/>
      <c r="L705" s="97"/>
      <c r="M705" s="8" t="s">
        <v>2118</v>
      </c>
      <c r="N705" s="83">
        <v>41791</v>
      </c>
      <c r="O705" s="9">
        <v>42795</v>
      </c>
      <c r="P705" s="97" t="s">
        <v>702</v>
      </c>
      <c r="Q705" s="23" t="s">
        <v>4</v>
      </c>
      <c r="R705"/>
      <c r="S705"/>
      <c r="T705"/>
      <c r="V705"/>
      <c r="W705"/>
    </row>
    <row r="706" spans="4:23" hidden="1" x14ac:dyDescent="0.25">
      <c r="D706" s="23" t="s">
        <v>739</v>
      </c>
      <c r="E706" s="8" t="s">
        <v>2235</v>
      </c>
      <c r="F706" s="22" t="s">
        <v>2279</v>
      </c>
      <c r="G706" s="8" t="s">
        <v>1531</v>
      </c>
      <c r="H706" s="8" t="s">
        <v>825</v>
      </c>
      <c r="I706" s="8" t="s">
        <v>839</v>
      </c>
      <c r="J706" s="19">
        <v>1</v>
      </c>
      <c r="K706" s="64"/>
      <c r="L706" s="97"/>
      <c r="M706" s="8"/>
      <c r="N706" s="83"/>
      <c r="O706" s="9">
        <v>44487</v>
      </c>
      <c r="P706" s="97">
        <v>5</v>
      </c>
      <c r="Q706" s="23" t="s">
        <v>27</v>
      </c>
      <c r="R706"/>
      <c r="S706"/>
      <c r="T706"/>
      <c r="V706"/>
      <c r="W706"/>
    </row>
    <row r="707" spans="4:23" hidden="1" x14ac:dyDescent="0.25">
      <c r="D707" s="23" t="s">
        <v>641</v>
      </c>
      <c r="E707" s="8" t="s">
        <v>1552</v>
      </c>
      <c r="F707" s="22" t="s">
        <v>2280</v>
      </c>
      <c r="G707" s="8" t="s">
        <v>41</v>
      </c>
      <c r="H707" s="8" t="s">
        <v>814</v>
      </c>
      <c r="I707" s="8" t="s">
        <v>815</v>
      </c>
      <c r="J707" s="19">
        <v>1</v>
      </c>
      <c r="K707" s="64"/>
      <c r="L707" s="97"/>
      <c r="M707" s="8" t="s">
        <v>2238</v>
      </c>
      <c r="N707" s="83"/>
      <c r="O707" s="9">
        <v>44545</v>
      </c>
      <c r="P707" s="97">
        <v>5</v>
      </c>
      <c r="Q707" s="23" t="s">
        <v>27</v>
      </c>
      <c r="R707"/>
      <c r="S707"/>
      <c r="T707"/>
      <c r="V707"/>
      <c r="W707"/>
    </row>
    <row r="708" spans="4:23" hidden="1" x14ac:dyDescent="0.25">
      <c r="D708" s="23" t="s">
        <v>710</v>
      </c>
      <c r="E708" s="8" t="s">
        <v>2242</v>
      </c>
      <c r="F708" s="22" t="s">
        <v>2272</v>
      </c>
      <c r="G708" s="8" t="s">
        <v>25</v>
      </c>
      <c r="H708" s="8" t="s">
        <v>814</v>
      </c>
      <c r="I708" s="8" t="s">
        <v>815</v>
      </c>
      <c r="J708" s="19">
        <v>1</v>
      </c>
      <c r="K708" s="64"/>
      <c r="L708" s="97"/>
      <c r="M708" s="8" t="s">
        <v>2242</v>
      </c>
      <c r="N708" s="83"/>
      <c r="O708" s="9">
        <v>44278</v>
      </c>
      <c r="P708" s="97">
        <v>5</v>
      </c>
      <c r="Q708" s="23" t="s">
        <v>27</v>
      </c>
      <c r="R708"/>
      <c r="S708"/>
      <c r="T708"/>
      <c r="V708"/>
      <c r="W708"/>
    </row>
    <row r="709" spans="4:23" hidden="1" x14ac:dyDescent="0.25">
      <c r="D709" s="23" t="s">
        <v>757</v>
      </c>
      <c r="E709" s="8" t="s">
        <v>936</v>
      </c>
      <c r="F709" s="22" t="s">
        <v>2272</v>
      </c>
      <c r="G709" s="8" t="s">
        <v>58</v>
      </c>
      <c r="H709" s="8" t="s">
        <v>814</v>
      </c>
      <c r="I709" s="8" t="s">
        <v>815</v>
      </c>
      <c r="J709" s="19">
        <v>1</v>
      </c>
      <c r="K709" s="64"/>
      <c r="L709" s="97"/>
      <c r="M709" s="8"/>
      <c r="N709" s="83">
        <v>44378</v>
      </c>
      <c r="O709" s="9">
        <v>44378</v>
      </c>
      <c r="P709" s="97" t="s">
        <v>702</v>
      </c>
      <c r="Q709" s="23" t="s">
        <v>4</v>
      </c>
      <c r="R709"/>
      <c r="S709"/>
      <c r="T709"/>
      <c r="V709"/>
      <c r="W709"/>
    </row>
    <row r="710" spans="4:23" hidden="1" x14ac:dyDescent="0.25">
      <c r="D710" s="23" t="s">
        <v>717</v>
      </c>
      <c r="E710" s="8" t="s">
        <v>822</v>
      </c>
      <c r="F710" s="22" t="s">
        <v>2269</v>
      </c>
      <c r="G710" s="8" t="s">
        <v>2</v>
      </c>
      <c r="H710" s="8" t="s">
        <v>814</v>
      </c>
      <c r="I710" s="8" t="s">
        <v>815</v>
      </c>
      <c r="J710" s="19">
        <v>1</v>
      </c>
      <c r="K710" s="64"/>
      <c r="L710" s="97"/>
      <c r="M710" s="8"/>
      <c r="N710" s="83"/>
      <c r="O710" s="9">
        <v>44476</v>
      </c>
      <c r="P710" s="97" t="s">
        <v>702</v>
      </c>
      <c r="Q710" s="23" t="s">
        <v>4</v>
      </c>
      <c r="R710"/>
      <c r="S710"/>
      <c r="T710"/>
      <c r="V710"/>
      <c r="W710"/>
    </row>
    <row r="711" spans="4:23" hidden="1" x14ac:dyDescent="0.25">
      <c r="D711" s="23" t="s">
        <v>754</v>
      </c>
      <c r="E711" s="8" t="s">
        <v>1959</v>
      </c>
      <c r="F711" s="22" t="s">
        <v>2269</v>
      </c>
      <c r="G711" s="8" t="s">
        <v>2</v>
      </c>
      <c r="H711" s="8" t="s">
        <v>814</v>
      </c>
      <c r="I711" s="8" t="s">
        <v>815</v>
      </c>
      <c r="J711" s="19">
        <v>1</v>
      </c>
      <c r="K711" s="64"/>
      <c r="L711" s="97"/>
      <c r="M711" s="8"/>
      <c r="N711" s="83"/>
      <c r="O711" s="9">
        <v>44531</v>
      </c>
      <c r="P711" s="97" t="s">
        <v>702</v>
      </c>
      <c r="Q711" s="23" t="s">
        <v>4</v>
      </c>
      <c r="R711"/>
      <c r="S711"/>
      <c r="T711"/>
      <c r="V711"/>
      <c r="W711"/>
    </row>
    <row r="712" spans="4:23" hidden="1" x14ac:dyDescent="0.25">
      <c r="D712" s="23" t="s">
        <v>716</v>
      </c>
      <c r="E712" s="8" t="s">
        <v>838</v>
      </c>
      <c r="F712" s="22" t="s">
        <v>2280</v>
      </c>
      <c r="G712" s="8" t="s">
        <v>16</v>
      </c>
      <c r="H712" s="8" t="s">
        <v>818</v>
      </c>
      <c r="I712" s="8" t="s">
        <v>815</v>
      </c>
      <c r="J712" s="19">
        <v>1</v>
      </c>
      <c r="K712" s="64"/>
      <c r="L712" s="97"/>
      <c r="M712" s="8"/>
      <c r="N712" s="83"/>
      <c r="O712" s="9">
        <v>44494</v>
      </c>
      <c r="P712" s="97" t="s">
        <v>702</v>
      </c>
      <c r="Q712" s="23" t="s">
        <v>4</v>
      </c>
      <c r="R712"/>
      <c r="S712"/>
      <c r="T712"/>
      <c r="V712"/>
      <c r="W712"/>
    </row>
    <row r="713" spans="4:23" hidden="1" x14ac:dyDescent="0.25">
      <c r="D713" s="23" t="s">
        <v>796</v>
      </c>
      <c r="E713" s="8" t="s">
        <v>2107</v>
      </c>
      <c r="F713" s="22" t="s">
        <v>2272</v>
      </c>
      <c r="G713" s="8" t="s">
        <v>16</v>
      </c>
      <c r="H713" s="8" t="s">
        <v>818</v>
      </c>
      <c r="I713" s="8" t="s">
        <v>815</v>
      </c>
      <c r="J713" s="19">
        <v>1</v>
      </c>
      <c r="K713" s="64"/>
      <c r="L713" s="97"/>
      <c r="M713" s="8"/>
      <c r="N713" s="83">
        <v>44501</v>
      </c>
      <c r="O713" s="9">
        <v>44410</v>
      </c>
      <c r="P713" s="97" t="s">
        <v>702</v>
      </c>
      <c r="Q713" s="23" t="s">
        <v>4</v>
      </c>
      <c r="R713"/>
      <c r="S713"/>
      <c r="T713"/>
      <c r="V713"/>
      <c r="W713"/>
    </row>
    <row r="714" spans="4:23" hidden="1" x14ac:dyDescent="0.25">
      <c r="D714" s="23" t="s">
        <v>752</v>
      </c>
      <c r="E714" s="8" t="s">
        <v>2117</v>
      </c>
      <c r="F714" s="22" t="s">
        <v>2276</v>
      </c>
      <c r="G714" s="8" t="s">
        <v>16</v>
      </c>
      <c r="H714" s="8" t="s">
        <v>825</v>
      </c>
      <c r="I714" s="8" t="s">
        <v>842</v>
      </c>
      <c r="J714" s="19">
        <v>1</v>
      </c>
      <c r="K714" s="64"/>
      <c r="L714" s="97"/>
      <c r="M714" s="8"/>
      <c r="N714" s="83"/>
      <c r="O714" s="9">
        <v>44531</v>
      </c>
      <c r="P714" s="97" t="s">
        <v>702</v>
      </c>
      <c r="Q714" s="23" t="s">
        <v>4</v>
      </c>
      <c r="R714"/>
      <c r="S714"/>
      <c r="T714"/>
      <c r="V714"/>
      <c r="W714"/>
    </row>
    <row r="715" spans="4:23" hidden="1" x14ac:dyDescent="0.25">
      <c r="D715" s="23" t="s">
        <v>1160</v>
      </c>
      <c r="E715" s="8" t="s">
        <v>1851</v>
      </c>
      <c r="F715" s="22" t="s">
        <v>2270</v>
      </c>
      <c r="G715" s="8" t="s">
        <v>1431</v>
      </c>
      <c r="H715" s="8"/>
      <c r="I715" s="8"/>
      <c r="J715" s="19">
        <v>1</v>
      </c>
      <c r="K715" s="64"/>
      <c r="L715" s="97"/>
      <c r="M715" s="8" t="s">
        <v>4988</v>
      </c>
      <c r="N715" s="83">
        <v>44044</v>
      </c>
      <c r="O715" s="9">
        <v>43297</v>
      </c>
      <c r="P715" s="97" t="s">
        <v>702</v>
      </c>
      <c r="Q715" s="23"/>
      <c r="R715"/>
      <c r="S715"/>
      <c r="T715"/>
      <c r="V715"/>
      <c r="W715"/>
    </row>
    <row r="716" spans="4:23" hidden="1" x14ac:dyDescent="0.25">
      <c r="D716" s="23" t="s">
        <v>1166</v>
      </c>
      <c r="E716" s="8" t="s">
        <v>1668</v>
      </c>
      <c r="F716" s="22" t="s">
        <v>2270</v>
      </c>
      <c r="G716" s="8" t="s">
        <v>1451</v>
      </c>
      <c r="H716" s="8"/>
      <c r="I716" s="8"/>
      <c r="J716" s="19">
        <v>1</v>
      </c>
      <c r="K716" s="64"/>
      <c r="L716" s="97"/>
      <c r="M716" s="8" t="s">
        <v>4942</v>
      </c>
      <c r="N716" s="83">
        <v>40634</v>
      </c>
      <c r="O716" s="9">
        <v>39455</v>
      </c>
      <c r="P716" s="97" t="s">
        <v>702</v>
      </c>
      <c r="Q716" s="23"/>
      <c r="R716"/>
      <c r="S716"/>
      <c r="T716"/>
      <c r="V716"/>
      <c r="W716"/>
    </row>
    <row r="717" spans="4:23" hidden="1" x14ac:dyDescent="0.25">
      <c r="D717" s="23" t="s">
        <v>1177</v>
      </c>
      <c r="E717" s="8" t="s">
        <v>1880</v>
      </c>
      <c r="F717" s="22" t="s">
        <v>2270</v>
      </c>
      <c r="G717" s="8" t="s">
        <v>1695</v>
      </c>
      <c r="H717" s="8"/>
      <c r="I717" s="8"/>
      <c r="J717" s="19">
        <v>1</v>
      </c>
      <c r="K717" s="64"/>
      <c r="L717" s="97"/>
      <c r="M717" s="8" t="s">
        <v>1880</v>
      </c>
      <c r="N717" s="83"/>
      <c r="O717" s="9">
        <v>44013</v>
      </c>
      <c r="P717" s="97" t="s">
        <v>702</v>
      </c>
      <c r="Q717" s="23"/>
      <c r="R717"/>
      <c r="S717"/>
      <c r="T717"/>
      <c r="V717"/>
      <c r="W717"/>
    </row>
    <row r="718" spans="4:23" hidden="1" x14ac:dyDescent="0.25">
      <c r="D718" s="23" t="s">
        <v>1181</v>
      </c>
      <c r="E718" s="8" t="s">
        <v>1890</v>
      </c>
      <c r="F718" s="22" t="s">
        <v>2270</v>
      </c>
      <c r="G718" s="8" t="s">
        <v>1464</v>
      </c>
      <c r="H718" s="8"/>
      <c r="I718" s="8"/>
      <c r="J718" s="19">
        <v>1</v>
      </c>
      <c r="K718" s="64"/>
      <c r="L718" s="97"/>
      <c r="M718" s="8" t="s">
        <v>5153</v>
      </c>
      <c r="N718" s="83">
        <v>39722</v>
      </c>
      <c r="O718" s="9">
        <v>43017</v>
      </c>
      <c r="P718" s="97" t="s">
        <v>702</v>
      </c>
      <c r="Q718" s="23"/>
      <c r="R718"/>
      <c r="S718"/>
      <c r="T718"/>
      <c r="V718"/>
      <c r="W718"/>
    </row>
    <row r="719" spans="4:23" hidden="1" x14ac:dyDescent="0.25">
      <c r="D719" s="23" t="s">
        <v>556</v>
      </c>
      <c r="E719" s="8" t="s">
        <v>1898</v>
      </c>
      <c r="F719" s="22" t="s">
        <v>2271</v>
      </c>
      <c r="G719" s="8" t="s">
        <v>1431</v>
      </c>
      <c r="H719" s="8"/>
      <c r="I719" s="8"/>
      <c r="J719" s="19">
        <v>1</v>
      </c>
      <c r="K719" s="64"/>
      <c r="L719" s="97"/>
      <c r="M719" s="8" t="s">
        <v>4992</v>
      </c>
      <c r="N719" s="83">
        <v>44044</v>
      </c>
      <c r="O719" s="9">
        <v>42156</v>
      </c>
      <c r="P719" s="97" t="s">
        <v>702</v>
      </c>
      <c r="Q719" s="23"/>
      <c r="R719"/>
      <c r="S719"/>
      <c r="T719"/>
      <c r="V719"/>
      <c r="W719"/>
    </row>
    <row r="720" spans="4:23" hidden="1" x14ac:dyDescent="0.25">
      <c r="D720" s="23" t="s">
        <v>1191</v>
      </c>
      <c r="E720" s="8" t="s">
        <v>1697</v>
      </c>
      <c r="F720" s="22" t="s">
        <v>2271</v>
      </c>
      <c r="G720" s="8" t="s">
        <v>1695</v>
      </c>
      <c r="H720" s="8"/>
      <c r="I720" s="8"/>
      <c r="J720" s="19">
        <v>1</v>
      </c>
      <c r="K720" s="64"/>
      <c r="L720" s="97"/>
      <c r="M720" s="8" t="s">
        <v>1697</v>
      </c>
      <c r="N720" s="83"/>
      <c r="O720" s="9">
        <v>44013</v>
      </c>
      <c r="P720" s="97" t="s">
        <v>702</v>
      </c>
      <c r="Q720" s="23"/>
      <c r="R720"/>
      <c r="S720"/>
      <c r="T720"/>
      <c r="V720"/>
      <c r="W720"/>
    </row>
    <row r="721" spans="4:23" hidden="1" x14ac:dyDescent="0.25">
      <c r="D721" s="23" t="s">
        <v>1398</v>
      </c>
      <c r="E721" s="8" t="s">
        <v>1926</v>
      </c>
      <c r="F721" s="22" t="s">
        <v>2271</v>
      </c>
      <c r="G721" s="8" t="s">
        <v>1497</v>
      </c>
      <c r="H721" s="8"/>
      <c r="I721" s="8"/>
      <c r="J721" s="19">
        <v>1</v>
      </c>
      <c r="K721" s="64"/>
      <c r="L721" s="97"/>
      <c r="M721" s="8" t="s">
        <v>1926</v>
      </c>
      <c r="N721" s="83">
        <v>43344</v>
      </c>
      <c r="O721" s="9">
        <v>42644</v>
      </c>
      <c r="P721" s="97" t="s">
        <v>702</v>
      </c>
      <c r="Q721" s="23"/>
      <c r="R721"/>
      <c r="S721"/>
      <c r="T721"/>
      <c r="V721"/>
      <c r="W721"/>
    </row>
    <row r="722" spans="4:23" hidden="1" x14ac:dyDescent="0.25">
      <c r="D722" s="23" t="s">
        <v>1197</v>
      </c>
      <c r="E722" s="8" t="s">
        <v>1933</v>
      </c>
      <c r="F722" s="22" t="s">
        <v>2271</v>
      </c>
      <c r="G722" s="8" t="s">
        <v>1443</v>
      </c>
      <c r="H722" s="8"/>
      <c r="I722" s="8"/>
      <c r="J722" s="19">
        <v>1</v>
      </c>
      <c r="K722" s="64"/>
      <c r="L722" s="97"/>
      <c r="M722" s="8" t="s">
        <v>5161</v>
      </c>
      <c r="N722" s="83">
        <v>40634</v>
      </c>
      <c r="O722" s="9">
        <v>42628</v>
      </c>
      <c r="P722" s="97" t="s">
        <v>702</v>
      </c>
      <c r="Q722" s="23"/>
      <c r="R722"/>
      <c r="S722"/>
      <c r="T722"/>
      <c r="V722"/>
      <c r="W722"/>
    </row>
    <row r="723" spans="4:23" hidden="1" x14ac:dyDescent="0.25">
      <c r="D723" s="23" t="s">
        <v>714</v>
      </c>
      <c r="E723" s="8" t="s">
        <v>1943</v>
      </c>
      <c r="F723" s="22" t="s">
        <v>2273</v>
      </c>
      <c r="G723" s="8" t="s">
        <v>1448</v>
      </c>
      <c r="H723" s="8"/>
      <c r="I723" s="8"/>
      <c r="J723" s="19">
        <v>1</v>
      </c>
      <c r="K723" s="64"/>
      <c r="L723" s="97"/>
      <c r="M723" s="8"/>
      <c r="N723" s="83">
        <v>44197</v>
      </c>
      <c r="O723" s="9">
        <v>44044</v>
      </c>
      <c r="P723" s="97" t="s">
        <v>702</v>
      </c>
      <c r="Q723" s="23"/>
      <c r="R723"/>
      <c r="S723"/>
      <c r="T723"/>
      <c r="V723"/>
      <c r="W723"/>
    </row>
    <row r="724" spans="4:23" hidden="1" x14ac:dyDescent="0.25">
      <c r="D724" s="23" t="s">
        <v>659</v>
      </c>
      <c r="E724" s="8" t="s">
        <v>2258</v>
      </c>
      <c r="F724" s="22" t="s">
        <v>2272</v>
      </c>
      <c r="G724" s="8" t="s">
        <v>1456</v>
      </c>
      <c r="H724" s="8"/>
      <c r="I724" s="8"/>
      <c r="J724" s="19">
        <v>1</v>
      </c>
      <c r="K724" s="64"/>
      <c r="L724" s="97"/>
      <c r="M724" s="8" t="s">
        <v>4928</v>
      </c>
      <c r="N724" s="83"/>
      <c r="O724" s="9"/>
      <c r="P724" s="97" t="s">
        <v>702</v>
      </c>
      <c r="Q724" s="23"/>
      <c r="R724"/>
      <c r="S724"/>
      <c r="T724"/>
      <c r="V724"/>
      <c r="W724"/>
    </row>
    <row r="725" spans="4:23" hidden="1" x14ac:dyDescent="0.25">
      <c r="D725" s="23" t="s">
        <v>1427</v>
      </c>
      <c r="E725" s="8" t="s">
        <v>979</v>
      </c>
      <c r="F725" s="22" t="s">
        <v>2269</v>
      </c>
      <c r="G725" s="8" t="s">
        <v>67</v>
      </c>
      <c r="H725" s="8"/>
      <c r="I725" s="8"/>
      <c r="J725" s="19">
        <v>1</v>
      </c>
      <c r="K725" s="64"/>
      <c r="L725" s="97"/>
      <c r="M725" s="8" t="s">
        <v>980</v>
      </c>
      <c r="N725" s="83"/>
      <c r="O725" s="9">
        <v>43864</v>
      </c>
      <c r="P725" s="97">
        <v>5</v>
      </c>
      <c r="Q725" s="23" t="s">
        <v>27</v>
      </c>
      <c r="R725"/>
      <c r="S725"/>
      <c r="T725"/>
      <c r="V725"/>
      <c r="W725"/>
    </row>
    <row r="726" spans="4:23" hidden="1" x14ac:dyDescent="0.25">
      <c r="D726" s="23" t="s">
        <v>669</v>
      </c>
      <c r="E726" s="8" t="s">
        <v>1969</v>
      </c>
      <c r="F726" s="22" t="s">
        <v>2278</v>
      </c>
      <c r="G726" s="8" t="s">
        <v>1616</v>
      </c>
      <c r="H726" s="8"/>
      <c r="I726" s="8"/>
      <c r="J726" s="19">
        <v>1</v>
      </c>
      <c r="K726" s="64"/>
      <c r="L726" s="97"/>
      <c r="M726" s="8" t="s">
        <v>4963</v>
      </c>
      <c r="N726" s="83"/>
      <c r="O726" s="9">
        <v>44445</v>
      </c>
      <c r="P726" s="97" t="s">
        <v>702</v>
      </c>
      <c r="Q726" s="23"/>
      <c r="R726"/>
      <c r="S726"/>
      <c r="T726"/>
      <c r="V726"/>
      <c r="W726"/>
    </row>
    <row r="727" spans="4:23" hidden="1" x14ac:dyDescent="0.25">
      <c r="D727" s="23" t="s">
        <v>205</v>
      </c>
      <c r="E727" s="8" t="s">
        <v>2023</v>
      </c>
      <c r="F727" s="22" t="s">
        <v>2272</v>
      </c>
      <c r="G727" s="8" t="s">
        <v>25</v>
      </c>
      <c r="H727" s="8" t="s">
        <v>814</v>
      </c>
      <c r="I727" s="8" t="s">
        <v>815</v>
      </c>
      <c r="J727" s="19">
        <v>1</v>
      </c>
      <c r="K727" s="64">
        <v>2.8000000000000003</v>
      </c>
      <c r="L727" s="97"/>
      <c r="M727" s="8" t="s">
        <v>4977</v>
      </c>
      <c r="N727" s="83"/>
      <c r="O727" s="9">
        <v>43327</v>
      </c>
      <c r="P727" s="97" t="s">
        <v>702</v>
      </c>
      <c r="Q727" s="23" t="s">
        <v>869</v>
      </c>
      <c r="R727"/>
      <c r="S727"/>
      <c r="T727"/>
      <c r="V727"/>
      <c r="W727"/>
    </row>
    <row r="728" spans="4:23" hidden="1" x14ac:dyDescent="0.25">
      <c r="D728" s="23" t="s">
        <v>676</v>
      </c>
      <c r="E728" s="8" t="s">
        <v>1979</v>
      </c>
      <c r="F728" s="22" t="s">
        <v>2280</v>
      </c>
      <c r="G728" s="8" t="s">
        <v>1459</v>
      </c>
      <c r="H728" s="8" t="s">
        <v>818</v>
      </c>
      <c r="I728" s="8" t="s">
        <v>815</v>
      </c>
      <c r="J728" s="19">
        <v>1</v>
      </c>
      <c r="K728" s="64"/>
      <c r="L728" s="97"/>
      <c r="M728" s="8"/>
      <c r="N728" s="83"/>
      <c r="O728" s="9">
        <v>43862</v>
      </c>
      <c r="P728" s="97" t="s">
        <v>702</v>
      </c>
      <c r="Q728" s="23" t="s">
        <v>869</v>
      </c>
      <c r="R728"/>
      <c r="S728"/>
      <c r="T728"/>
      <c r="V728"/>
      <c r="W728"/>
    </row>
    <row r="729" spans="4:23" hidden="1" x14ac:dyDescent="0.25">
      <c r="D729" s="23" t="s">
        <v>1291</v>
      </c>
      <c r="E729" s="8" t="s">
        <v>2243</v>
      </c>
      <c r="F729" s="22" t="s">
        <v>2272</v>
      </c>
      <c r="G729" s="8" t="s">
        <v>25</v>
      </c>
      <c r="H729" s="8"/>
      <c r="I729" s="8"/>
      <c r="J729" s="19">
        <v>1</v>
      </c>
      <c r="K729" s="64"/>
      <c r="L729" s="97"/>
      <c r="M729" s="8" t="s">
        <v>2062</v>
      </c>
      <c r="N729" s="83"/>
      <c r="O729" s="9">
        <v>44545</v>
      </c>
      <c r="P729" s="97">
        <v>5</v>
      </c>
      <c r="Q729" s="23" t="s">
        <v>27</v>
      </c>
      <c r="R729"/>
      <c r="S729"/>
      <c r="T729"/>
      <c r="V729"/>
      <c r="W729"/>
    </row>
    <row r="730" spans="4:23" hidden="1" x14ac:dyDescent="0.25">
      <c r="D730" s="23" t="s">
        <v>582</v>
      </c>
      <c r="E730" s="8" t="s">
        <v>2078</v>
      </c>
      <c r="F730" s="22" t="s">
        <v>2269</v>
      </c>
      <c r="G730" s="8" t="s">
        <v>2</v>
      </c>
      <c r="H730" s="8"/>
      <c r="I730" s="8"/>
      <c r="J730" s="19">
        <v>1</v>
      </c>
      <c r="K730" s="64"/>
      <c r="L730" s="97"/>
      <c r="M730" s="8" t="s">
        <v>1593</v>
      </c>
      <c r="N730" s="83"/>
      <c r="O730" s="9">
        <v>43770</v>
      </c>
      <c r="P730" s="97">
        <v>5</v>
      </c>
      <c r="Q730" s="23" t="s">
        <v>6</v>
      </c>
      <c r="R730"/>
      <c r="S730"/>
      <c r="T730"/>
      <c r="V730"/>
      <c r="W730"/>
    </row>
    <row r="731" spans="4:23" hidden="1" x14ac:dyDescent="0.25">
      <c r="D731" s="23" t="s">
        <v>1315</v>
      </c>
      <c r="E731" s="8" t="s">
        <v>1599</v>
      </c>
      <c r="F731" s="22" t="s">
        <v>2269</v>
      </c>
      <c r="G731" s="8" t="s">
        <v>22</v>
      </c>
      <c r="H731" s="8"/>
      <c r="I731" s="8"/>
      <c r="J731" s="19">
        <v>1</v>
      </c>
      <c r="K731" s="64"/>
      <c r="L731" s="97"/>
      <c r="M731" s="8" t="s">
        <v>1595</v>
      </c>
      <c r="N731" s="83">
        <v>44044</v>
      </c>
      <c r="O731" s="9">
        <v>44515</v>
      </c>
      <c r="P731" s="97">
        <v>5</v>
      </c>
      <c r="Q731" s="23" t="s">
        <v>6</v>
      </c>
      <c r="R731"/>
      <c r="S731"/>
      <c r="T731"/>
      <c r="V731"/>
      <c r="W731"/>
    </row>
    <row r="732" spans="4:23" hidden="1" x14ac:dyDescent="0.25">
      <c r="D732" s="23" t="s">
        <v>1320</v>
      </c>
      <c r="E732" s="8" t="s">
        <v>1614</v>
      </c>
      <c r="F732" s="22" t="s">
        <v>2272</v>
      </c>
      <c r="G732" s="8" t="s">
        <v>19</v>
      </c>
      <c r="H732" s="8"/>
      <c r="I732" s="8"/>
      <c r="J732" s="19">
        <v>1</v>
      </c>
      <c r="K732" s="64"/>
      <c r="L732" s="97"/>
      <c r="M732" s="8" t="s">
        <v>4929</v>
      </c>
      <c r="N732" s="83"/>
      <c r="O732" s="9">
        <v>44440</v>
      </c>
      <c r="P732" s="97">
        <v>5</v>
      </c>
      <c r="Q732" s="23" t="s">
        <v>6</v>
      </c>
      <c r="R732"/>
      <c r="S732"/>
      <c r="T732"/>
      <c r="V732"/>
      <c r="W732"/>
    </row>
    <row r="733" spans="4:23" hidden="1" x14ac:dyDescent="0.25">
      <c r="D733" s="23" t="s">
        <v>613</v>
      </c>
      <c r="E733" s="8" t="s">
        <v>1816</v>
      </c>
      <c r="F733" s="22" t="s">
        <v>2272</v>
      </c>
      <c r="G733" s="8" t="s">
        <v>1616</v>
      </c>
      <c r="H733" s="8"/>
      <c r="I733" s="8"/>
      <c r="J733" s="19">
        <v>1</v>
      </c>
      <c r="K733" s="64"/>
      <c r="L733" s="97"/>
      <c r="M733" s="8" t="s">
        <v>4997</v>
      </c>
      <c r="N733" s="83">
        <v>42736</v>
      </c>
      <c r="O733" s="9">
        <v>42736</v>
      </c>
      <c r="P733" s="97" t="s">
        <v>702</v>
      </c>
      <c r="Q733" s="23"/>
      <c r="R733"/>
      <c r="S733"/>
      <c r="T733"/>
      <c r="V733"/>
      <c r="W733"/>
    </row>
    <row r="734" spans="4:23" hidden="1" x14ac:dyDescent="0.25">
      <c r="D734" s="23" t="s">
        <v>544</v>
      </c>
      <c r="E734" s="8" t="s">
        <v>2138</v>
      </c>
      <c r="F734" s="22" t="s">
        <v>2280</v>
      </c>
      <c r="G734" s="8" t="s">
        <v>1616</v>
      </c>
      <c r="H734" s="8"/>
      <c r="I734" s="8"/>
      <c r="J734" s="19">
        <v>1</v>
      </c>
      <c r="K734" s="64"/>
      <c r="L734" s="97"/>
      <c r="M734" s="8" t="s">
        <v>4998</v>
      </c>
      <c r="N734" s="83"/>
      <c r="O734" s="9">
        <v>44452</v>
      </c>
      <c r="P734" s="97" t="s">
        <v>702</v>
      </c>
      <c r="Q734" s="23"/>
      <c r="R734"/>
      <c r="S734"/>
      <c r="T734"/>
      <c r="V734"/>
      <c r="W734"/>
    </row>
    <row r="735" spans="4:23" hidden="1" x14ac:dyDescent="0.25">
      <c r="D735" s="23" t="s">
        <v>523</v>
      </c>
      <c r="E735" s="8" t="s">
        <v>2146</v>
      </c>
      <c r="F735" s="22" t="s">
        <v>2275</v>
      </c>
      <c r="G735" s="8" t="s">
        <v>1725</v>
      </c>
      <c r="H735" s="8"/>
      <c r="I735" s="8"/>
      <c r="J735" s="19">
        <v>1</v>
      </c>
      <c r="K735" s="64"/>
      <c r="L735" s="97"/>
      <c r="M735" s="8" t="s">
        <v>2146</v>
      </c>
      <c r="N735" s="83"/>
      <c r="O735" s="9">
        <v>42736</v>
      </c>
      <c r="P735" s="97" t="s">
        <v>702</v>
      </c>
      <c r="Q735" s="23"/>
      <c r="R735"/>
      <c r="S735"/>
      <c r="T735"/>
      <c r="V735"/>
      <c r="W735"/>
    </row>
    <row r="736" spans="4:23" hidden="1" x14ac:dyDescent="0.25">
      <c r="D736" s="23" t="s">
        <v>1209</v>
      </c>
      <c r="E736" s="8" t="s">
        <v>2159</v>
      </c>
      <c r="F736" s="22" t="s">
        <v>2275</v>
      </c>
      <c r="G736" s="8" t="s">
        <v>1725</v>
      </c>
      <c r="H736" s="8"/>
      <c r="I736" s="8"/>
      <c r="J736" s="19">
        <v>1</v>
      </c>
      <c r="K736" s="64"/>
      <c r="L736" s="97"/>
      <c r="M736" s="8"/>
      <c r="N736" s="83">
        <v>44197</v>
      </c>
      <c r="O736" s="9">
        <v>42826</v>
      </c>
      <c r="P736" s="97" t="s">
        <v>702</v>
      </c>
      <c r="Q736" s="23"/>
      <c r="R736"/>
      <c r="S736"/>
      <c r="T736"/>
      <c r="V736"/>
      <c r="W736"/>
    </row>
    <row r="737" spans="4:23" hidden="1" x14ac:dyDescent="0.25">
      <c r="D737" s="23" t="s">
        <v>136</v>
      </c>
      <c r="E737" s="8" t="s">
        <v>2161</v>
      </c>
      <c r="F737" s="22" t="s">
        <v>2275</v>
      </c>
      <c r="G737" s="8" t="s">
        <v>1725</v>
      </c>
      <c r="H737" s="8"/>
      <c r="I737" s="8"/>
      <c r="J737" s="19">
        <v>1</v>
      </c>
      <c r="K737" s="64"/>
      <c r="L737" s="97"/>
      <c r="M737" s="8"/>
      <c r="N737" s="83">
        <v>44197</v>
      </c>
      <c r="O737" s="9">
        <v>43709</v>
      </c>
      <c r="P737" s="97" t="s">
        <v>702</v>
      </c>
      <c r="Q737" s="23"/>
      <c r="R737"/>
      <c r="S737"/>
      <c r="T737"/>
      <c r="V737"/>
      <c r="W737"/>
    </row>
    <row r="738" spans="4:23" hidden="1" x14ac:dyDescent="0.25">
      <c r="D738" s="23" t="s">
        <v>1210</v>
      </c>
      <c r="E738" s="8" t="s">
        <v>2163</v>
      </c>
      <c r="F738" s="22" t="s">
        <v>2275</v>
      </c>
      <c r="G738" s="8" t="s">
        <v>1725</v>
      </c>
      <c r="H738" s="8"/>
      <c r="I738" s="8"/>
      <c r="J738" s="19">
        <v>1</v>
      </c>
      <c r="K738" s="64"/>
      <c r="L738" s="97"/>
      <c r="M738" s="8"/>
      <c r="N738" s="83">
        <v>44501</v>
      </c>
      <c r="O738" s="9">
        <v>42826</v>
      </c>
      <c r="P738" s="97" t="s">
        <v>702</v>
      </c>
      <c r="Q738" s="23"/>
      <c r="R738"/>
      <c r="S738"/>
      <c r="T738"/>
      <c r="V738"/>
      <c r="W738"/>
    </row>
    <row r="739" spans="4:23" hidden="1" x14ac:dyDescent="0.25">
      <c r="D739" s="23" t="s">
        <v>476</v>
      </c>
      <c r="E739" s="8" t="s">
        <v>2177</v>
      </c>
      <c r="F739" s="22" t="s">
        <v>2275</v>
      </c>
      <c r="G739" s="8" t="s">
        <v>1431</v>
      </c>
      <c r="H739" s="8"/>
      <c r="I739" s="8"/>
      <c r="J739" s="19">
        <v>1</v>
      </c>
      <c r="K739" s="64"/>
      <c r="L739" s="97"/>
      <c r="M739" s="8" t="s">
        <v>5001</v>
      </c>
      <c r="N739" s="83">
        <v>44044</v>
      </c>
      <c r="O739" s="9">
        <v>43282</v>
      </c>
      <c r="P739" s="97" t="s">
        <v>702</v>
      </c>
      <c r="Q739" s="23"/>
      <c r="R739"/>
      <c r="S739"/>
      <c r="T739"/>
      <c r="V739"/>
      <c r="W739"/>
    </row>
    <row r="740" spans="4:23" hidden="1" x14ac:dyDescent="0.25">
      <c r="D740" s="23" t="s">
        <v>139</v>
      </c>
      <c r="E740" s="8" t="s">
        <v>2187</v>
      </c>
      <c r="F740" s="22" t="s">
        <v>2275</v>
      </c>
      <c r="G740" s="8" t="s">
        <v>1671</v>
      </c>
      <c r="H740" s="8"/>
      <c r="I740" s="8"/>
      <c r="J740" s="19">
        <v>1</v>
      </c>
      <c r="K740" s="64"/>
      <c r="L740" s="97"/>
      <c r="M740" s="8" t="s">
        <v>2187</v>
      </c>
      <c r="N740" s="83">
        <v>44044</v>
      </c>
      <c r="O740" s="9">
        <v>41640</v>
      </c>
      <c r="P740" s="97" t="s">
        <v>702</v>
      </c>
      <c r="Q740" s="23"/>
      <c r="R740"/>
      <c r="S740"/>
      <c r="T740"/>
      <c r="V740"/>
      <c r="W740"/>
    </row>
    <row r="741" spans="4:23" hidden="1" x14ac:dyDescent="0.25">
      <c r="D741" s="23" t="s">
        <v>1228</v>
      </c>
      <c r="E741" s="8" t="s">
        <v>2199</v>
      </c>
      <c r="F741" s="22" t="s">
        <v>2275</v>
      </c>
      <c r="G741" s="8" t="s">
        <v>1695</v>
      </c>
      <c r="H741" s="8"/>
      <c r="I741" s="8"/>
      <c r="J741" s="19">
        <v>1</v>
      </c>
      <c r="K741" s="64"/>
      <c r="L741" s="97"/>
      <c r="M741" s="8" t="s">
        <v>2192</v>
      </c>
      <c r="N741" s="83"/>
      <c r="O741" s="9">
        <v>44013</v>
      </c>
      <c r="P741" s="97" t="s">
        <v>702</v>
      </c>
      <c r="Q741" s="23"/>
      <c r="R741"/>
      <c r="S741"/>
      <c r="T741"/>
      <c r="V741"/>
      <c r="W741"/>
    </row>
    <row r="742" spans="4:23" hidden="1" x14ac:dyDescent="0.25">
      <c r="D742" s="23" t="s">
        <v>1229</v>
      </c>
      <c r="E742" s="8" t="s">
        <v>2199</v>
      </c>
      <c r="F742" s="22" t="s">
        <v>2275</v>
      </c>
      <c r="G742" s="8" t="s">
        <v>1695</v>
      </c>
      <c r="H742" s="8"/>
      <c r="I742" s="8"/>
      <c r="J742" s="19">
        <v>1</v>
      </c>
      <c r="K742" s="64"/>
      <c r="L742" s="97"/>
      <c r="M742" s="8" t="s">
        <v>2192</v>
      </c>
      <c r="N742" s="83"/>
      <c r="O742" s="9">
        <v>44013</v>
      </c>
      <c r="P742" s="97" t="s">
        <v>702</v>
      </c>
      <c r="Q742" s="23"/>
      <c r="R742"/>
      <c r="S742"/>
      <c r="T742"/>
      <c r="V742"/>
      <c r="W742"/>
    </row>
    <row r="743" spans="4:23" hidden="1" x14ac:dyDescent="0.25">
      <c r="D743" s="23" t="s">
        <v>1230</v>
      </c>
      <c r="E743" s="8" t="s">
        <v>2199</v>
      </c>
      <c r="F743" s="22" t="s">
        <v>2275</v>
      </c>
      <c r="G743" s="8" t="s">
        <v>1695</v>
      </c>
      <c r="H743" s="8"/>
      <c r="I743" s="8"/>
      <c r="J743" s="19">
        <v>1</v>
      </c>
      <c r="K743" s="64"/>
      <c r="L743" s="97"/>
      <c r="M743" s="8" t="s">
        <v>2192</v>
      </c>
      <c r="N743" s="83"/>
      <c r="O743" s="9">
        <v>44013</v>
      </c>
      <c r="P743" s="97" t="s">
        <v>702</v>
      </c>
      <c r="Q743" s="23"/>
      <c r="R743"/>
      <c r="S743"/>
      <c r="T743"/>
      <c r="V743"/>
      <c r="W743"/>
    </row>
    <row r="744" spans="4:23" hidden="1" x14ac:dyDescent="0.25">
      <c r="D744" s="23" t="s">
        <v>1231</v>
      </c>
      <c r="E744" s="8" t="s">
        <v>2199</v>
      </c>
      <c r="F744" s="22" t="s">
        <v>2275</v>
      </c>
      <c r="G744" s="8" t="s">
        <v>1695</v>
      </c>
      <c r="H744" s="8"/>
      <c r="I744" s="8"/>
      <c r="J744" s="19">
        <v>1</v>
      </c>
      <c r="K744" s="64"/>
      <c r="L744" s="97"/>
      <c r="M744" s="8" t="s">
        <v>2192</v>
      </c>
      <c r="N744" s="83"/>
      <c r="O744" s="9">
        <v>44013</v>
      </c>
      <c r="P744" s="97" t="s">
        <v>702</v>
      </c>
      <c r="Q744" s="23"/>
      <c r="R744"/>
      <c r="S744"/>
      <c r="T744"/>
      <c r="V744"/>
      <c r="W744"/>
    </row>
    <row r="745" spans="4:23" hidden="1" x14ac:dyDescent="0.25">
      <c r="D745" s="23" t="s">
        <v>1232</v>
      </c>
      <c r="E745" s="8" t="s">
        <v>2199</v>
      </c>
      <c r="F745" s="22" t="s">
        <v>2275</v>
      </c>
      <c r="G745" s="8" t="s">
        <v>1695</v>
      </c>
      <c r="H745" s="8"/>
      <c r="I745" s="8"/>
      <c r="J745" s="19">
        <v>1</v>
      </c>
      <c r="K745" s="64"/>
      <c r="L745" s="97"/>
      <c r="M745" s="8" t="s">
        <v>2192</v>
      </c>
      <c r="N745" s="83"/>
      <c r="O745" s="9">
        <v>44013</v>
      </c>
      <c r="P745" s="97" t="s">
        <v>702</v>
      </c>
      <c r="Q745" s="23"/>
      <c r="R745"/>
      <c r="S745"/>
      <c r="T745"/>
      <c r="V745"/>
      <c r="W745"/>
    </row>
    <row r="746" spans="4:23" hidden="1" x14ac:dyDescent="0.25">
      <c r="D746" s="23" t="s">
        <v>1233</v>
      </c>
      <c r="E746" s="8" t="s">
        <v>2199</v>
      </c>
      <c r="F746" s="22" t="s">
        <v>2275</v>
      </c>
      <c r="G746" s="8" t="s">
        <v>1695</v>
      </c>
      <c r="H746" s="8"/>
      <c r="I746" s="8"/>
      <c r="J746" s="19">
        <v>1</v>
      </c>
      <c r="K746" s="64"/>
      <c r="L746" s="97"/>
      <c r="M746" s="8" t="s">
        <v>2192</v>
      </c>
      <c r="N746" s="83"/>
      <c r="O746" s="9">
        <v>44013</v>
      </c>
      <c r="P746" s="97" t="s">
        <v>702</v>
      </c>
      <c r="Q746" s="23"/>
      <c r="R746"/>
      <c r="S746"/>
      <c r="T746"/>
      <c r="V746"/>
      <c r="W746"/>
    </row>
    <row r="747" spans="4:23" hidden="1" x14ac:dyDescent="0.25">
      <c r="D747" s="23" t="s">
        <v>1234</v>
      </c>
      <c r="E747" s="8" t="s">
        <v>2199</v>
      </c>
      <c r="F747" s="22" t="s">
        <v>2275</v>
      </c>
      <c r="G747" s="8" t="s">
        <v>1695</v>
      </c>
      <c r="H747" s="8"/>
      <c r="I747" s="8"/>
      <c r="J747" s="19">
        <v>1</v>
      </c>
      <c r="K747" s="64"/>
      <c r="L747" s="97"/>
      <c r="M747" s="8" t="s">
        <v>2192</v>
      </c>
      <c r="N747" s="83"/>
      <c r="O747" s="9">
        <v>44013</v>
      </c>
      <c r="P747" s="97" t="s">
        <v>702</v>
      </c>
      <c r="Q747" s="23"/>
      <c r="R747"/>
      <c r="S747"/>
      <c r="T747"/>
      <c r="V747"/>
      <c r="W747"/>
    </row>
    <row r="748" spans="4:23" hidden="1" x14ac:dyDescent="0.25">
      <c r="D748" s="23" t="s">
        <v>1235</v>
      </c>
      <c r="E748" s="8" t="s">
        <v>2199</v>
      </c>
      <c r="F748" s="22" t="s">
        <v>2275</v>
      </c>
      <c r="G748" s="8" t="s">
        <v>1695</v>
      </c>
      <c r="H748" s="8"/>
      <c r="I748" s="8"/>
      <c r="J748" s="19">
        <v>1</v>
      </c>
      <c r="K748" s="64"/>
      <c r="L748" s="97"/>
      <c r="M748" s="8" t="s">
        <v>2192</v>
      </c>
      <c r="N748" s="83"/>
      <c r="O748" s="9">
        <v>44013</v>
      </c>
      <c r="P748" s="97" t="s">
        <v>702</v>
      </c>
      <c r="Q748" s="23"/>
      <c r="R748"/>
      <c r="S748"/>
      <c r="T748"/>
      <c r="V748"/>
      <c r="W748"/>
    </row>
    <row r="749" spans="4:23" hidden="1" x14ac:dyDescent="0.25">
      <c r="D749" s="23" t="s">
        <v>424</v>
      </c>
      <c r="E749" s="8" t="s">
        <v>1782</v>
      </c>
      <c r="F749" s="22" t="s">
        <v>2275</v>
      </c>
      <c r="G749" s="8" t="s">
        <v>1448</v>
      </c>
      <c r="H749" s="8"/>
      <c r="I749" s="8"/>
      <c r="J749" s="19">
        <v>1</v>
      </c>
      <c r="K749" s="64"/>
      <c r="L749" s="97"/>
      <c r="M749" s="8" t="s">
        <v>5006</v>
      </c>
      <c r="N749" s="83">
        <v>42522</v>
      </c>
      <c r="O749" s="9">
        <v>44470</v>
      </c>
      <c r="P749" s="97" t="s">
        <v>702</v>
      </c>
      <c r="Q749" s="23"/>
      <c r="R749"/>
      <c r="S749"/>
      <c r="T749"/>
      <c r="V749"/>
      <c r="W749"/>
    </row>
    <row r="750" spans="4:23" hidden="1" x14ac:dyDescent="0.25">
      <c r="D750" s="23" t="s">
        <v>155</v>
      </c>
      <c r="E750" s="8" t="s">
        <v>2213</v>
      </c>
      <c r="F750" s="22" t="s">
        <v>2275</v>
      </c>
      <c r="G750" s="8" t="s">
        <v>1459</v>
      </c>
      <c r="H750" s="8"/>
      <c r="I750" s="8"/>
      <c r="J750" s="19">
        <v>1</v>
      </c>
      <c r="K750" s="64"/>
      <c r="L750" s="97"/>
      <c r="M750" s="8" t="s">
        <v>5007</v>
      </c>
      <c r="N750" s="83">
        <v>41518</v>
      </c>
      <c r="O750" s="9">
        <v>42888</v>
      </c>
      <c r="P750" s="97" t="s">
        <v>702</v>
      </c>
      <c r="Q750" s="23"/>
      <c r="R750"/>
      <c r="S750"/>
      <c r="T750"/>
      <c r="V750"/>
      <c r="W750"/>
    </row>
    <row r="751" spans="4:23" hidden="1" x14ac:dyDescent="0.25">
      <c r="D751" s="23" t="s">
        <v>723</v>
      </c>
      <c r="E751" s="8" t="s">
        <v>2227</v>
      </c>
      <c r="F751" s="22" t="s">
        <v>2280</v>
      </c>
      <c r="G751" s="8" t="s">
        <v>1459</v>
      </c>
      <c r="H751" s="8"/>
      <c r="I751" s="8"/>
      <c r="J751" s="19">
        <v>1</v>
      </c>
      <c r="K751" s="64"/>
      <c r="L751" s="97"/>
      <c r="M751" s="8"/>
      <c r="N751" s="83">
        <v>44044</v>
      </c>
      <c r="O751" s="9">
        <v>43405</v>
      </c>
      <c r="P751" s="97" t="s">
        <v>702</v>
      </c>
      <c r="Q751" s="23"/>
      <c r="R751"/>
      <c r="S751"/>
      <c r="T751"/>
      <c r="V751"/>
      <c r="W751"/>
    </row>
    <row r="752" spans="4:23" hidden="1" x14ac:dyDescent="0.25">
      <c r="D752" s="23" t="s">
        <v>441</v>
      </c>
      <c r="E752" s="8" t="s">
        <v>2231</v>
      </c>
      <c r="F752" s="22" t="s">
        <v>2281</v>
      </c>
      <c r="G752" s="8" t="s">
        <v>1893</v>
      </c>
      <c r="H752" s="8"/>
      <c r="I752" s="8"/>
      <c r="J752" s="19">
        <v>1</v>
      </c>
      <c r="K752" s="64"/>
      <c r="L752" s="97"/>
      <c r="M752" s="8" t="s">
        <v>2250</v>
      </c>
      <c r="N752" s="83"/>
      <c r="O752" s="9">
        <v>42781</v>
      </c>
      <c r="P752" s="97" t="s">
        <v>702</v>
      </c>
      <c r="Q752" s="23"/>
      <c r="R752"/>
      <c r="S752"/>
      <c r="T752"/>
      <c r="V752"/>
      <c r="W752"/>
    </row>
    <row r="753" spans="4:23" hidden="1" x14ac:dyDescent="0.25">
      <c r="D753" s="23" t="s">
        <v>765</v>
      </c>
      <c r="E753" s="8" t="s">
        <v>1629</v>
      </c>
      <c r="F753" s="22" t="s">
        <v>2269</v>
      </c>
      <c r="G753" s="8" t="s">
        <v>1431</v>
      </c>
      <c r="H753" s="8"/>
      <c r="I753" s="8"/>
      <c r="J753" s="19">
        <v>0</v>
      </c>
      <c r="K753" s="64"/>
      <c r="L753" s="97">
        <v>1</v>
      </c>
      <c r="M753" s="8"/>
      <c r="N753" s="83"/>
      <c r="O753" s="9"/>
      <c r="P753" s="97">
        <v>5</v>
      </c>
      <c r="Q753" s="23"/>
      <c r="R753"/>
      <c r="S753"/>
      <c r="T753"/>
      <c r="V753"/>
      <c r="W753"/>
    </row>
    <row r="754" spans="4:23" hidden="1" x14ac:dyDescent="0.25">
      <c r="D754" s="23" t="s">
        <v>770</v>
      </c>
      <c r="E754" s="8" t="s">
        <v>1634</v>
      </c>
      <c r="F754" s="22" t="s">
        <v>2269</v>
      </c>
      <c r="G754" s="8" t="s">
        <v>1431</v>
      </c>
      <c r="H754" s="8"/>
      <c r="I754" s="8"/>
      <c r="J754" s="19">
        <v>0</v>
      </c>
      <c r="K754" s="64"/>
      <c r="L754" s="97">
        <v>1</v>
      </c>
      <c r="M754" s="8"/>
      <c r="N754" s="83"/>
      <c r="O754" s="9"/>
      <c r="P754" s="97">
        <v>5</v>
      </c>
      <c r="Q754" s="23"/>
      <c r="R754"/>
      <c r="S754"/>
      <c r="T754"/>
      <c r="V754"/>
      <c r="W754"/>
    </row>
    <row r="755" spans="4:23" hidden="1" x14ac:dyDescent="0.25">
      <c r="D755" s="23" t="s">
        <v>766</v>
      </c>
      <c r="E755" s="8" t="s">
        <v>1799</v>
      </c>
      <c r="F755" s="22" t="s">
        <v>2272</v>
      </c>
      <c r="G755" s="8" t="s">
        <v>896</v>
      </c>
      <c r="H755" s="8" t="s">
        <v>825</v>
      </c>
      <c r="I755" s="8" t="s">
        <v>815</v>
      </c>
      <c r="J755" s="19">
        <v>0</v>
      </c>
      <c r="K755" s="64"/>
      <c r="L755" s="97">
        <v>3</v>
      </c>
      <c r="M755" s="8"/>
      <c r="N755" s="83"/>
      <c r="O755" s="9"/>
      <c r="P755" s="97">
        <v>5</v>
      </c>
      <c r="Q755" s="23" t="s">
        <v>29</v>
      </c>
      <c r="R755"/>
      <c r="S755"/>
      <c r="T755"/>
      <c r="V755"/>
      <c r="W755"/>
    </row>
    <row r="756" spans="4:23" hidden="1" x14ac:dyDescent="0.25">
      <c r="D756" s="23" t="s">
        <v>1164</v>
      </c>
      <c r="E756" s="8" t="s">
        <v>1633</v>
      </c>
      <c r="F756" s="22" t="s">
        <v>2269</v>
      </c>
      <c r="G756" s="8" t="s">
        <v>1431</v>
      </c>
      <c r="H756" s="8"/>
      <c r="I756" s="8"/>
      <c r="J756" s="19">
        <v>0</v>
      </c>
      <c r="K756" s="64"/>
      <c r="L756" s="97">
        <v>4</v>
      </c>
      <c r="M756" s="8"/>
      <c r="N756" s="83"/>
      <c r="O756" s="9"/>
      <c r="P756" s="97">
        <v>5</v>
      </c>
      <c r="Q756" s="23"/>
      <c r="R756"/>
      <c r="S756"/>
      <c r="T756"/>
      <c r="V756"/>
      <c r="W756"/>
    </row>
    <row r="757" spans="4:23" hidden="1" x14ac:dyDescent="0.25">
      <c r="D757" s="23" t="s">
        <v>769</v>
      </c>
      <c r="E757" s="8" t="s">
        <v>1633</v>
      </c>
      <c r="F757" s="22" t="s">
        <v>2269</v>
      </c>
      <c r="G757" s="8" t="s">
        <v>1431</v>
      </c>
      <c r="H757" s="8"/>
      <c r="I757" s="8"/>
      <c r="J757" s="19">
        <v>0</v>
      </c>
      <c r="K757" s="64"/>
      <c r="L757" s="97">
        <v>7</v>
      </c>
      <c r="M757" s="8"/>
      <c r="N757" s="83"/>
      <c r="O757" s="9"/>
      <c r="P757" s="97">
        <v>5</v>
      </c>
      <c r="Q757" s="23" t="s">
        <v>6</v>
      </c>
      <c r="R757"/>
      <c r="S757"/>
      <c r="T757"/>
      <c r="V757"/>
      <c r="W757"/>
    </row>
    <row r="758" spans="4:23" hidden="1" x14ac:dyDescent="0.25">
      <c r="D758" s="23" t="s">
        <v>772</v>
      </c>
      <c r="E758" s="8" t="s">
        <v>1639</v>
      </c>
      <c r="F758" s="22" t="s">
        <v>2269</v>
      </c>
      <c r="G758" s="8" t="s">
        <v>1431</v>
      </c>
      <c r="H758" s="8"/>
      <c r="I758" s="8"/>
      <c r="J758" s="19">
        <v>0</v>
      </c>
      <c r="K758" s="64"/>
      <c r="L758" s="97">
        <v>17</v>
      </c>
      <c r="M758" s="8"/>
      <c r="N758" s="83"/>
      <c r="O758" s="9"/>
      <c r="P758" s="97">
        <v>5</v>
      </c>
      <c r="Q758" s="23"/>
      <c r="R758"/>
      <c r="S758"/>
      <c r="T758"/>
      <c r="V758"/>
      <c r="W758"/>
    </row>
    <row r="759" spans="4:23" hidden="1" x14ac:dyDescent="0.25">
      <c r="D759" s="23" t="s">
        <v>768</v>
      </c>
      <c r="E759" s="8" t="s">
        <v>1632</v>
      </c>
      <c r="F759" s="22" t="s">
        <v>2269</v>
      </c>
      <c r="G759" s="8" t="s">
        <v>1431</v>
      </c>
      <c r="H759" s="8"/>
      <c r="I759" s="8"/>
      <c r="J759" s="19">
        <v>0</v>
      </c>
      <c r="K759" s="64"/>
      <c r="L759" s="97">
        <v>19</v>
      </c>
      <c r="M759" s="8"/>
      <c r="N759" s="83"/>
      <c r="O759" s="9"/>
      <c r="P759" s="97">
        <v>5</v>
      </c>
      <c r="Q759" s="23"/>
      <c r="R759"/>
      <c r="S759"/>
      <c r="T759"/>
      <c r="V759"/>
      <c r="W759"/>
    </row>
    <row r="760" spans="4:23" hidden="1" x14ac:dyDescent="0.25">
      <c r="D760" s="23" t="s">
        <v>771</v>
      </c>
      <c r="E760" s="8" t="s">
        <v>1636</v>
      </c>
      <c r="F760" s="22" t="s">
        <v>2269</v>
      </c>
      <c r="G760" s="8" t="s">
        <v>1431</v>
      </c>
      <c r="H760" s="8"/>
      <c r="I760" s="8"/>
      <c r="J760" s="19">
        <v>0</v>
      </c>
      <c r="K760" s="64"/>
      <c r="L760" s="97">
        <v>21</v>
      </c>
      <c r="M760" s="8"/>
      <c r="N760" s="83"/>
      <c r="O760" s="9"/>
      <c r="P760" s="97">
        <v>5</v>
      </c>
      <c r="Q760" s="23"/>
      <c r="R760"/>
      <c r="S760"/>
      <c r="T760"/>
      <c r="V760"/>
      <c r="W760"/>
    </row>
    <row r="761" spans="4:23" hidden="1" x14ac:dyDescent="0.25">
      <c r="D761" s="23" t="s">
        <v>773</v>
      </c>
      <c r="E761" s="8" t="s">
        <v>1640</v>
      </c>
      <c r="F761" s="22" t="s">
        <v>2269</v>
      </c>
      <c r="G761" s="8" t="s">
        <v>1431</v>
      </c>
      <c r="H761" s="8"/>
      <c r="I761" s="8"/>
      <c r="J761" s="19">
        <v>0</v>
      </c>
      <c r="K761" s="64"/>
      <c r="L761" s="97"/>
      <c r="M761" s="8"/>
      <c r="N761" s="83"/>
      <c r="O761" s="9"/>
      <c r="P761" s="97">
        <v>5</v>
      </c>
      <c r="Q761" s="23"/>
      <c r="R761"/>
      <c r="S761"/>
      <c r="T761"/>
      <c r="V761"/>
      <c r="W761"/>
    </row>
    <row r="762" spans="4:23" hidden="1" x14ac:dyDescent="0.25">
      <c r="D762" s="23" t="s">
        <v>774</v>
      </c>
      <c r="E762" s="8" t="s">
        <v>1641</v>
      </c>
      <c r="F762" s="22" t="s">
        <v>2269</v>
      </c>
      <c r="G762" s="8" t="s">
        <v>1431</v>
      </c>
      <c r="H762" s="8"/>
      <c r="I762" s="8"/>
      <c r="J762" s="19">
        <v>0</v>
      </c>
      <c r="K762" s="64"/>
      <c r="L762" s="97"/>
      <c r="M762" s="8"/>
      <c r="N762" s="83"/>
      <c r="O762" s="9"/>
      <c r="P762" s="97">
        <v>5</v>
      </c>
      <c r="Q762" s="23"/>
      <c r="R762"/>
      <c r="S762"/>
      <c r="T762"/>
      <c r="V762"/>
      <c r="W762"/>
    </row>
    <row r="763" spans="4:23" hidden="1" x14ac:dyDescent="0.25">
      <c r="D763" s="23" t="s">
        <v>775</v>
      </c>
      <c r="E763" s="8" t="s">
        <v>1640</v>
      </c>
      <c r="F763" s="22" t="s">
        <v>2269</v>
      </c>
      <c r="G763" s="8" t="s">
        <v>1431</v>
      </c>
      <c r="H763" s="8"/>
      <c r="I763" s="8"/>
      <c r="J763" s="19">
        <v>0</v>
      </c>
      <c r="K763" s="64"/>
      <c r="L763" s="97"/>
      <c r="M763" s="8"/>
      <c r="N763" s="83"/>
      <c r="O763" s="9"/>
      <c r="P763" s="97">
        <v>5</v>
      </c>
      <c r="Q763" s="23"/>
      <c r="R763"/>
      <c r="S763"/>
      <c r="T763"/>
      <c r="V763"/>
      <c r="W763"/>
    </row>
    <row r="764" spans="4:23" hidden="1" x14ac:dyDescent="0.25">
      <c r="D764" s="23" t="s">
        <v>776</v>
      </c>
      <c r="E764" s="8" t="s">
        <v>1643</v>
      </c>
      <c r="F764" s="22" t="s">
        <v>2269</v>
      </c>
      <c r="G764" s="8" t="s">
        <v>1431</v>
      </c>
      <c r="H764" s="8"/>
      <c r="I764" s="8"/>
      <c r="J764" s="19">
        <v>0</v>
      </c>
      <c r="K764" s="64"/>
      <c r="L764" s="97"/>
      <c r="M764" s="8"/>
      <c r="N764" s="83"/>
      <c r="O764" s="9"/>
      <c r="P764" s="97">
        <v>5</v>
      </c>
      <c r="Q764" s="23"/>
      <c r="R764"/>
      <c r="S764"/>
      <c r="T764"/>
      <c r="V764"/>
      <c r="W764"/>
    </row>
    <row r="765" spans="4:23" hidden="1" x14ac:dyDescent="0.25">
      <c r="D765" s="23" t="s">
        <v>777</v>
      </c>
      <c r="E765" s="8" t="s">
        <v>1645</v>
      </c>
      <c r="F765" s="22" t="s">
        <v>2269</v>
      </c>
      <c r="G765" s="8" t="s">
        <v>1431</v>
      </c>
      <c r="H765" s="8"/>
      <c r="I765" s="8"/>
      <c r="J765" s="19">
        <v>0</v>
      </c>
      <c r="K765" s="64"/>
      <c r="L765" s="97"/>
      <c r="M765" s="8"/>
      <c r="N765" s="83"/>
      <c r="O765" s="9"/>
      <c r="P765" s="97">
        <v>5</v>
      </c>
      <c r="Q765" s="23"/>
      <c r="R765"/>
      <c r="S765"/>
      <c r="T765"/>
      <c r="V765"/>
      <c r="W765"/>
    </row>
    <row r="766" spans="4:23" hidden="1" x14ac:dyDescent="0.25">
      <c r="D766" s="23" t="s">
        <v>778</v>
      </c>
      <c r="E766" s="8" t="s">
        <v>1646</v>
      </c>
      <c r="F766" s="22" t="s">
        <v>2269</v>
      </c>
      <c r="G766" s="8" t="s">
        <v>1431</v>
      </c>
      <c r="H766" s="8"/>
      <c r="I766" s="8"/>
      <c r="J766" s="19">
        <v>0</v>
      </c>
      <c r="K766" s="64"/>
      <c r="L766" s="97"/>
      <c r="M766" s="8"/>
      <c r="N766" s="83"/>
      <c r="O766" s="9"/>
      <c r="P766" s="97">
        <v>5</v>
      </c>
      <c r="Q766" s="23"/>
      <c r="R766"/>
      <c r="S766"/>
      <c r="T766"/>
      <c r="V766"/>
      <c r="W766"/>
    </row>
    <row r="767" spans="4:23" hidden="1" x14ac:dyDescent="0.25">
      <c r="D767" s="23" t="s">
        <v>781</v>
      </c>
      <c r="E767" s="8" t="s">
        <v>1648</v>
      </c>
      <c r="F767" s="22" t="s">
        <v>2269</v>
      </c>
      <c r="G767" s="8" t="s">
        <v>1431</v>
      </c>
      <c r="H767" s="8"/>
      <c r="I767" s="8"/>
      <c r="J767" s="19">
        <v>0</v>
      </c>
      <c r="K767" s="64"/>
      <c r="L767" s="97"/>
      <c r="M767" s="8"/>
      <c r="N767" s="83"/>
      <c r="O767" s="9"/>
      <c r="P767" s="97">
        <v>5</v>
      </c>
      <c r="Q767" s="23"/>
      <c r="R767"/>
      <c r="S767"/>
      <c r="T767"/>
      <c r="V767"/>
      <c r="W767"/>
    </row>
    <row r="768" spans="4:23" hidden="1" x14ac:dyDescent="0.25">
      <c r="D768" s="23" t="s">
        <v>782</v>
      </c>
      <c r="E768" s="8" t="s">
        <v>1649</v>
      </c>
      <c r="F768" s="22" t="s">
        <v>2269</v>
      </c>
      <c r="G768" s="8" t="s">
        <v>1431</v>
      </c>
      <c r="H768" s="8"/>
      <c r="I768" s="8"/>
      <c r="J768" s="19">
        <v>0</v>
      </c>
      <c r="K768" s="64"/>
      <c r="L768" s="97"/>
      <c r="M768" s="8"/>
      <c r="N768" s="83"/>
      <c r="O768" s="9"/>
      <c r="P768" s="97">
        <v>5</v>
      </c>
      <c r="Q768" s="23"/>
      <c r="R768"/>
      <c r="S768"/>
      <c r="T768"/>
      <c r="V768"/>
      <c r="W768"/>
    </row>
    <row r="769" spans="4:23" hidden="1" x14ac:dyDescent="0.25">
      <c r="D769" s="23" t="s">
        <v>785</v>
      </c>
      <c r="E769" s="8" t="s">
        <v>1651</v>
      </c>
      <c r="F769" s="22" t="s">
        <v>2269</v>
      </c>
      <c r="G769" s="8" t="s">
        <v>1431</v>
      </c>
      <c r="H769" s="8"/>
      <c r="I769" s="8"/>
      <c r="J769" s="19">
        <v>0</v>
      </c>
      <c r="K769" s="64"/>
      <c r="L769" s="97"/>
      <c r="M769" s="8"/>
      <c r="N769" s="83"/>
      <c r="O769" s="9"/>
      <c r="P769" s="97">
        <v>5</v>
      </c>
      <c r="Q769" s="23"/>
      <c r="R769"/>
      <c r="S769"/>
      <c r="T769"/>
      <c r="V769"/>
      <c r="W769"/>
    </row>
    <row r="770" spans="4:23" hidden="1" x14ac:dyDescent="0.25">
      <c r="D770" s="23" t="s">
        <v>786</v>
      </c>
      <c r="E770" s="8" t="s">
        <v>1652</v>
      </c>
      <c r="F770" s="22" t="s">
        <v>2269</v>
      </c>
      <c r="G770" s="8" t="s">
        <v>1431</v>
      </c>
      <c r="H770" s="8"/>
      <c r="I770" s="8"/>
      <c r="J770" s="19">
        <v>0</v>
      </c>
      <c r="K770" s="64"/>
      <c r="L770" s="97"/>
      <c r="M770" s="8"/>
      <c r="N770" s="83"/>
      <c r="O770" s="9"/>
      <c r="P770" s="97">
        <v>5</v>
      </c>
      <c r="Q770" s="23"/>
      <c r="R770"/>
      <c r="S770"/>
      <c r="T770"/>
      <c r="V770"/>
      <c r="W770"/>
    </row>
    <row r="771" spans="4:23" hidden="1" x14ac:dyDescent="0.25">
      <c r="D771" s="23" t="s">
        <v>787</v>
      </c>
      <c r="E771" s="8" t="s">
        <v>1653</v>
      </c>
      <c r="F771" s="22" t="s">
        <v>2269</v>
      </c>
      <c r="G771" s="8" t="s">
        <v>1431</v>
      </c>
      <c r="H771" s="8"/>
      <c r="I771" s="8"/>
      <c r="J771" s="19">
        <v>0</v>
      </c>
      <c r="K771" s="64"/>
      <c r="L771" s="97"/>
      <c r="M771" s="8"/>
      <c r="N771" s="83"/>
      <c r="O771" s="9"/>
      <c r="P771" s="97">
        <v>5</v>
      </c>
      <c r="Q771" s="23"/>
      <c r="R771"/>
      <c r="S771"/>
      <c r="T771"/>
      <c r="V771"/>
      <c r="W771"/>
    </row>
    <row r="772" spans="4:23" hidden="1" x14ac:dyDescent="0.25">
      <c r="D772" s="23" t="s">
        <v>788</v>
      </c>
      <c r="E772" s="8" t="s">
        <v>1654</v>
      </c>
      <c r="F772" s="22" t="s">
        <v>2269</v>
      </c>
      <c r="G772" s="8" t="s">
        <v>1431</v>
      </c>
      <c r="H772" s="8"/>
      <c r="I772" s="8"/>
      <c r="J772" s="19">
        <v>0</v>
      </c>
      <c r="K772" s="64"/>
      <c r="L772" s="97"/>
      <c r="M772" s="8"/>
      <c r="N772" s="83"/>
      <c r="O772" s="9"/>
      <c r="P772" s="97">
        <v>5</v>
      </c>
      <c r="Q772" s="23"/>
      <c r="R772"/>
      <c r="S772"/>
      <c r="T772"/>
      <c r="V772"/>
      <c r="W772"/>
    </row>
    <row r="773" spans="4:23" hidden="1" x14ac:dyDescent="0.25">
      <c r="D773" s="23" t="s">
        <v>789</v>
      </c>
      <c r="E773" s="8" t="s">
        <v>1655</v>
      </c>
      <c r="F773" s="22" t="s">
        <v>2269</v>
      </c>
      <c r="G773" s="8" t="s">
        <v>1431</v>
      </c>
      <c r="H773" s="8"/>
      <c r="I773" s="8"/>
      <c r="J773" s="19">
        <v>0</v>
      </c>
      <c r="K773" s="64"/>
      <c r="L773" s="97"/>
      <c r="M773" s="8"/>
      <c r="N773" s="83"/>
      <c r="O773" s="9"/>
      <c r="P773" s="97">
        <v>5</v>
      </c>
      <c r="Q773" s="23"/>
      <c r="R773"/>
      <c r="S773"/>
      <c r="T773"/>
      <c r="V773"/>
      <c r="W773"/>
    </row>
    <row r="774" spans="4:23" hidden="1" x14ac:dyDescent="0.25">
      <c r="D774" s="23" t="s">
        <v>790</v>
      </c>
      <c r="E774" s="8" t="s">
        <v>1656</v>
      </c>
      <c r="F774" s="22" t="s">
        <v>2269</v>
      </c>
      <c r="G774" s="8" t="s">
        <v>1431</v>
      </c>
      <c r="H774" s="8"/>
      <c r="I774" s="8"/>
      <c r="J774" s="19">
        <v>0</v>
      </c>
      <c r="K774" s="64"/>
      <c r="L774" s="97"/>
      <c r="M774" s="8"/>
      <c r="N774" s="83"/>
      <c r="O774" s="9"/>
      <c r="P774" s="97">
        <v>5</v>
      </c>
      <c r="Q774" s="23"/>
      <c r="R774"/>
      <c r="S774"/>
      <c r="T774"/>
      <c r="V774"/>
      <c r="W774"/>
    </row>
    <row r="775" spans="4:23" hidden="1" x14ac:dyDescent="0.25">
      <c r="D775" s="23" t="s">
        <v>791</v>
      </c>
      <c r="E775" s="8" t="s">
        <v>1657</v>
      </c>
      <c r="F775" s="22" t="s">
        <v>2269</v>
      </c>
      <c r="G775" s="8" t="s">
        <v>1431</v>
      </c>
      <c r="H775" s="8"/>
      <c r="I775" s="8"/>
      <c r="J775" s="19">
        <v>0</v>
      </c>
      <c r="K775" s="64"/>
      <c r="L775" s="97"/>
      <c r="M775" s="8"/>
      <c r="N775" s="83"/>
      <c r="O775" s="9"/>
      <c r="P775" s="97">
        <v>5</v>
      </c>
      <c r="Q775" s="23"/>
      <c r="R775"/>
      <c r="S775"/>
      <c r="T775"/>
      <c r="V775"/>
      <c r="W775"/>
    </row>
    <row r="776" spans="4:23" hidden="1" x14ac:dyDescent="0.25">
      <c r="D776" s="23" t="s">
        <v>792</v>
      </c>
      <c r="E776" s="8" t="s">
        <v>1655</v>
      </c>
      <c r="F776" s="22" t="s">
        <v>2269</v>
      </c>
      <c r="G776" s="8" t="s">
        <v>1431</v>
      </c>
      <c r="H776" s="8"/>
      <c r="I776" s="8"/>
      <c r="J776" s="19">
        <v>0</v>
      </c>
      <c r="K776" s="64"/>
      <c r="L776" s="97"/>
      <c r="M776" s="8"/>
      <c r="N776" s="83"/>
      <c r="O776" s="9"/>
      <c r="P776" s="97">
        <v>5</v>
      </c>
      <c r="Q776" s="23"/>
      <c r="R776"/>
      <c r="S776"/>
      <c r="T776"/>
      <c r="V776"/>
      <c r="W776"/>
    </row>
    <row r="777" spans="4:23" hidden="1" x14ac:dyDescent="0.25">
      <c r="D777" s="23" t="s">
        <v>793</v>
      </c>
      <c r="E777" s="8" t="s">
        <v>1658</v>
      </c>
      <c r="F777" s="22" t="s">
        <v>2269</v>
      </c>
      <c r="G777" s="8" t="s">
        <v>1431</v>
      </c>
      <c r="H777" s="8"/>
      <c r="I777" s="8"/>
      <c r="J777" s="19">
        <v>0</v>
      </c>
      <c r="K777" s="64"/>
      <c r="L777" s="97"/>
      <c r="M777" s="8"/>
      <c r="N777" s="83"/>
      <c r="O777" s="9"/>
      <c r="P777" s="97">
        <v>5</v>
      </c>
      <c r="Q777" s="23"/>
      <c r="R777"/>
      <c r="S777"/>
      <c r="T777"/>
      <c r="V777"/>
      <c r="W777"/>
    </row>
    <row r="778" spans="4:23" hidden="1" x14ac:dyDescent="0.25">
      <c r="D778" s="23" t="s">
        <v>794</v>
      </c>
      <c r="E778" s="8" t="s">
        <v>1659</v>
      </c>
      <c r="F778" s="22" t="s">
        <v>2269</v>
      </c>
      <c r="G778" s="8" t="s">
        <v>1431</v>
      </c>
      <c r="H778" s="8"/>
      <c r="I778" s="8"/>
      <c r="J778" s="19">
        <v>0</v>
      </c>
      <c r="K778" s="64"/>
      <c r="L778" s="97"/>
      <c r="M778" s="8"/>
      <c r="N778" s="83"/>
      <c r="O778" s="9"/>
      <c r="P778" s="97">
        <v>5</v>
      </c>
      <c r="Q778" s="23"/>
      <c r="R778"/>
      <c r="S778"/>
      <c r="T778"/>
      <c r="V778"/>
      <c r="W778"/>
    </row>
    <row r="779" spans="4:23" hidden="1" x14ac:dyDescent="0.25">
      <c r="D779" s="23" t="s">
        <v>797</v>
      </c>
      <c r="E779" s="8" t="s">
        <v>1661</v>
      </c>
      <c r="F779" s="22" t="s">
        <v>2269</v>
      </c>
      <c r="G779" s="8" t="s">
        <v>1431</v>
      </c>
      <c r="H779" s="8"/>
      <c r="I779" s="8"/>
      <c r="J779" s="19">
        <v>0</v>
      </c>
      <c r="K779" s="64"/>
      <c r="L779" s="97"/>
      <c r="M779" s="8"/>
      <c r="N779" s="83"/>
      <c r="O779" s="9"/>
      <c r="P779" s="97">
        <v>5</v>
      </c>
      <c r="Q779" s="23"/>
      <c r="R779"/>
      <c r="S779"/>
      <c r="T779"/>
      <c r="V779"/>
      <c r="W779"/>
    </row>
    <row r="780" spans="4:23" hidden="1" x14ac:dyDescent="0.25">
      <c r="D780" s="23" t="s">
        <v>798</v>
      </c>
      <c r="E780" s="8" t="s">
        <v>1661</v>
      </c>
      <c r="F780" s="22" t="s">
        <v>2269</v>
      </c>
      <c r="G780" s="8" t="s">
        <v>1431</v>
      </c>
      <c r="H780" s="8"/>
      <c r="I780" s="8"/>
      <c r="J780" s="19">
        <v>0</v>
      </c>
      <c r="K780" s="64"/>
      <c r="L780" s="97"/>
      <c r="M780" s="8"/>
      <c r="N780" s="83"/>
      <c r="O780" s="9"/>
      <c r="P780" s="97">
        <v>5</v>
      </c>
      <c r="Q780" s="23"/>
      <c r="R780"/>
      <c r="S780"/>
      <c r="T780"/>
      <c r="V780"/>
      <c r="W780"/>
    </row>
    <row r="781" spans="4:23" hidden="1" x14ac:dyDescent="0.25">
      <c r="D781" s="23" t="s">
        <v>799</v>
      </c>
      <c r="E781" s="8" t="s">
        <v>1661</v>
      </c>
      <c r="F781" s="22" t="s">
        <v>2269</v>
      </c>
      <c r="G781" s="8" t="s">
        <v>1431</v>
      </c>
      <c r="H781" s="8"/>
      <c r="I781" s="8"/>
      <c r="J781" s="19">
        <v>0</v>
      </c>
      <c r="K781" s="64"/>
      <c r="L781" s="97"/>
      <c r="M781" s="8"/>
      <c r="N781" s="83"/>
      <c r="O781" s="9"/>
      <c r="P781" s="97">
        <v>5</v>
      </c>
      <c r="Q781" s="23"/>
      <c r="R781"/>
      <c r="S781"/>
      <c r="T781"/>
      <c r="V781"/>
      <c r="W781"/>
    </row>
    <row r="782" spans="4:23" hidden="1" x14ac:dyDescent="0.25">
      <c r="D782" s="23" t="s">
        <v>800</v>
      </c>
      <c r="E782" s="8" t="s">
        <v>1661</v>
      </c>
      <c r="F782" s="22" t="s">
        <v>2269</v>
      </c>
      <c r="G782" s="8" t="s">
        <v>1431</v>
      </c>
      <c r="H782" s="8"/>
      <c r="I782" s="8"/>
      <c r="J782" s="19">
        <v>0</v>
      </c>
      <c r="K782" s="64"/>
      <c r="L782" s="97"/>
      <c r="M782" s="8"/>
      <c r="N782" s="83"/>
      <c r="O782" s="9"/>
      <c r="P782" s="97">
        <v>5</v>
      </c>
      <c r="Q782" s="23"/>
      <c r="R782"/>
      <c r="S782"/>
      <c r="T782"/>
      <c r="V782"/>
      <c r="W782"/>
    </row>
    <row r="783" spans="4:23" hidden="1" x14ac:dyDescent="0.25">
      <c r="D783" s="23" t="s">
        <v>801</v>
      </c>
      <c r="E783" s="8" t="s">
        <v>1661</v>
      </c>
      <c r="F783" s="22" t="s">
        <v>2269</v>
      </c>
      <c r="G783" s="8" t="s">
        <v>1431</v>
      </c>
      <c r="H783" s="8"/>
      <c r="I783" s="8"/>
      <c r="J783" s="19">
        <v>0</v>
      </c>
      <c r="K783" s="64"/>
      <c r="L783" s="97"/>
      <c r="M783" s="8"/>
      <c r="N783" s="83"/>
      <c r="O783" s="9"/>
      <c r="P783" s="97">
        <v>5</v>
      </c>
      <c r="Q783" s="23"/>
      <c r="R783"/>
      <c r="S783"/>
      <c r="T783"/>
      <c r="V783"/>
      <c r="W783"/>
    </row>
    <row r="784" spans="4:23" hidden="1" x14ac:dyDescent="0.25">
      <c r="D784" s="23" t="s">
        <v>749</v>
      </c>
      <c r="E784" s="8" t="s">
        <v>1685</v>
      </c>
      <c r="F784" s="22" t="s">
        <v>2270</v>
      </c>
      <c r="G784" s="8" t="s">
        <v>1464</v>
      </c>
      <c r="H784" s="8"/>
      <c r="I784" s="8"/>
      <c r="J784" s="19">
        <v>0</v>
      </c>
      <c r="K784" s="64"/>
      <c r="L784" s="97"/>
      <c r="M784" s="8"/>
      <c r="N784" s="83"/>
      <c r="O784" s="9"/>
      <c r="P784" s="97" t="s">
        <v>702</v>
      </c>
      <c r="Q784" s="23"/>
      <c r="R784"/>
      <c r="S784"/>
      <c r="T784"/>
      <c r="V784"/>
      <c r="W784"/>
    </row>
    <row r="785" spans="4:23" hidden="1" x14ac:dyDescent="0.25">
      <c r="D785" s="23" t="s">
        <v>759</v>
      </c>
      <c r="E785" s="8" t="s">
        <v>1687</v>
      </c>
      <c r="F785" s="22" t="s">
        <v>2269</v>
      </c>
      <c r="G785" s="8" t="s">
        <v>1464</v>
      </c>
      <c r="H785" s="8"/>
      <c r="I785" s="8"/>
      <c r="J785" s="19">
        <v>0</v>
      </c>
      <c r="K785" s="64"/>
      <c r="L785" s="97"/>
      <c r="M785" s="8"/>
      <c r="N785" s="83"/>
      <c r="O785" s="9"/>
      <c r="P785" s="97" t="s">
        <v>702</v>
      </c>
      <c r="Q785" s="23"/>
      <c r="R785"/>
      <c r="S785"/>
      <c r="T785"/>
      <c r="V785"/>
      <c r="W785"/>
    </row>
    <row r="786" spans="4:23" hidden="1" x14ac:dyDescent="0.25">
      <c r="D786" s="23" t="s">
        <v>701</v>
      </c>
      <c r="E786" s="8" t="s">
        <v>1706</v>
      </c>
      <c r="F786" s="22" t="s">
        <v>2272</v>
      </c>
      <c r="G786" s="8" t="s">
        <v>1464</v>
      </c>
      <c r="H786" s="8"/>
      <c r="I786" s="8"/>
      <c r="J786" s="19">
        <v>0</v>
      </c>
      <c r="K786" s="64"/>
      <c r="L786" s="97"/>
      <c r="M786" s="8"/>
      <c r="N786" s="83"/>
      <c r="O786" s="9"/>
      <c r="P786" s="97" t="s">
        <v>702</v>
      </c>
      <c r="Q786" s="23"/>
      <c r="R786"/>
      <c r="S786"/>
      <c r="T786"/>
      <c r="V786"/>
      <c r="W786"/>
    </row>
    <row r="787" spans="4:23" hidden="1" x14ac:dyDescent="0.25">
      <c r="D787" s="23" t="s">
        <v>1199</v>
      </c>
      <c r="E787" s="8" t="s">
        <v>1708</v>
      </c>
      <c r="F787" s="22" t="s">
        <v>2272</v>
      </c>
      <c r="G787" s="8" t="s">
        <v>1464</v>
      </c>
      <c r="H787" s="8"/>
      <c r="I787" s="8"/>
      <c r="J787" s="19">
        <v>0</v>
      </c>
      <c r="K787" s="64"/>
      <c r="L787" s="97"/>
      <c r="M787" s="8"/>
      <c r="N787" s="83"/>
      <c r="O787" s="9"/>
      <c r="P787" s="97" t="s">
        <v>702</v>
      </c>
      <c r="Q787" s="23"/>
      <c r="R787"/>
      <c r="S787"/>
      <c r="T787"/>
      <c r="V787"/>
      <c r="W787"/>
    </row>
    <row r="788" spans="4:23" hidden="1" x14ac:dyDescent="0.25">
      <c r="D788" s="23" t="s">
        <v>732</v>
      </c>
      <c r="E788" s="8" t="s">
        <v>1709</v>
      </c>
      <c r="F788" s="22" t="s">
        <v>2272</v>
      </c>
      <c r="G788" s="8" t="s">
        <v>1464</v>
      </c>
      <c r="H788" s="8"/>
      <c r="I788" s="8"/>
      <c r="J788" s="19">
        <v>0</v>
      </c>
      <c r="K788" s="64"/>
      <c r="L788" s="97"/>
      <c r="M788" s="8"/>
      <c r="N788" s="83"/>
      <c r="O788" s="9"/>
      <c r="P788" s="97" t="s">
        <v>702</v>
      </c>
      <c r="Q788" s="23"/>
      <c r="R788"/>
      <c r="S788"/>
      <c r="T788"/>
      <c r="V788"/>
      <c r="W788"/>
    </row>
    <row r="789" spans="4:23" hidden="1" x14ac:dyDescent="0.25">
      <c r="D789" s="23" t="s">
        <v>1200</v>
      </c>
      <c r="E789" s="8" t="s">
        <v>1711</v>
      </c>
      <c r="F789" s="22" t="s">
        <v>2271</v>
      </c>
      <c r="G789" s="8" t="s">
        <v>1464</v>
      </c>
      <c r="H789" s="8"/>
      <c r="I789" s="8"/>
      <c r="J789" s="19">
        <v>0</v>
      </c>
      <c r="K789" s="64"/>
      <c r="L789" s="97"/>
      <c r="M789" s="8" t="s">
        <v>4924</v>
      </c>
      <c r="N789" s="83"/>
      <c r="O789" s="9"/>
      <c r="P789" s="97" t="s">
        <v>702</v>
      </c>
      <c r="Q789" s="23"/>
      <c r="R789"/>
      <c r="S789"/>
      <c r="T789"/>
      <c r="V789"/>
      <c r="W789"/>
    </row>
    <row r="790" spans="4:23" hidden="1" x14ac:dyDescent="0.25">
      <c r="D790" s="23" t="s">
        <v>780</v>
      </c>
      <c r="E790" s="8" t="s">
        <v>1713</v>
      </c>
      <c r="F790" s="22" t="s">
        <v>2272</v>
      </c>
      <c r="G790" s="8" t="s">
        <v>1464</v>
      </c>
      <c r="H790" s="8"/>
      <c r="I790" s="8"/>
      <c r="J790" s="19">
        <v>0</v>
      </c>
      <c r="K790" s="64"/>
      <c r="L790" s="97"/>
      <c r="M790" s="8"/>
      <c r="N790" s="83"/>
      <c r="O790" s="9"/>
      <c r="P790" s="97" t="s">
        <v>702</v>
      </c>
      <c r="Q790" s="23"/>
      <c r="R790"/>
      <c r="S790"/>
      <c r="T790"/>
      <c r="V790"/>
      <c r="W790"/>
    </row>
    <row r="791" spans="4:23" hidden="1" x14ac:dyDescent="0.25">
      <c r="D791" s="23" t="s">
        <v>779</v>
      </c>
      <c r="E791" s="8" t="s">
        <v>1714</v>
      </c>
      <c r="F791" s="22" t="s">
        <v>2272</v>
      </c>
      <c r="G791" s="8" t="s">
        <v>1464</v>
      </c>
      <c r="H791" s="8"/>
      <c r="I791" s="8"/>
      <c r="J791" s="19">
        <v>0</v>
      </c>
      <c r="K791" s="64"/>
      <c r="L791" s="97"/>
      <c r="M791" s="8"/>
      <c r="N791" s="83"/>
      <c r="O791" s="9"/>
      <c r="P791" s="97" t="s">
        <v>702</v>
      </c>
      <c r="Q791" s="23"/>
      <c r="R791"/>
      <c r="S791"/>
      <c r="T791"/>
      <c r="V791"/>
      <c r="W791"/>
    </row>
    <row r="792" spans="4:23" hidden="1" x14ac:dyDescent="0.25">
      <c r="D792" s="23" t="s">
        <v>1201</v>
      </c>
      <c r="E792" s="8" t="s">
        <v>1715</v>
      </c>
      <c r="F792" s="22" t="s">
        <v>2272</v>
      </c>
      <c r="G792" s="8" t="s">
        <v>1464</v>
      </c>
      <c r="H792" s="8"/>
      <c r="I792" s="8"/>
      <c r="J792" s="19">
        <v>0</v>
      </c>
      <c r="K792" s="64"/>
      <c r="L792" s="97"/>
      <c r="M792" s="8"/>
      <c r="N792" s="83"/>
      <c r="O792" s="9"/>
      <c r="P792" s="97" t="s">
        <v>702</v>
      </c>
      <c r="Q792" s="23"/>
      <c r="R792"/>
      <c r="S792"/>
      <c r="T792"/>
      <c r="V792"/>
      <c r="W792"/>
    </row>
    <row r="793" spans="4:23" hidden="1" x14ac:dyDescent="0.25">
      <c r="D793" s="23" t="s">
        <v>1202</v>
      </c>
      <c r="E793" s="8" t="s">
        <v>1717</v>
      </c>
      <c r="F793" s="22" t="s">
        <v>2272</v>
      </c>
      <c r="G793" s="8" t="s">
        <v>1464</v>
      </c>
      <c r="H793" s="8"/>
      <c r="I793" s="8"/>
      <c r="J793" s="19">
        <v>0</v>
      </c>
      <c r="K793" s="64"/>
      <c r="L793" s="97"/>
      <c r="M793" s="8"/>
      <c r="N793" s="83"/>
      <c r="O793" s="9"/>
      <c r="P793" s="97" t="s">
        <v>702</v>
      </c>
      <c r="Q793" s="23"/>
      <c r="R793"/>
      <c r="S793"/>
      <c r="T793"/>
      <c r="V793"/>
      <c r="W793"/>
    </row>
    <row r="794" spans="4:23" hidden="1" x14ac:dyDescent="0.25">
      <c r="D794" s="23" t="s">
        <v>760</v>
      </c>
      <c r="E794" s="8" t="s">
        <v>1718</v>
      </c>
      <c r="F794" s="22" t="s">
        <v>2272</v>
      </c>
      <c r="G794" s="8" t="s">
        <v>1464</v>
      </c>
      <c r="H794" s="8"/>
      <c r="I794" s="8"/>
      <c r="J794" s="19">
        <v>0</v>
      </c>
      <c r="K794" s="64"/>
      <c r="L794" s="97"/>
      <c r="M794" s="8"/>
      <c r="N794" s="83"/>
      <c r="O794" s="9"/>
      <c r="P794" s="97" t="s">
        <v>702</v>
      </c>
      <c r="Q794" s="23"/>
      <c r="R794"/>
      <c r="S794"/>
      <c r="T794"/>
      <c r="V794"/>
      <c r="W794"/>
    </row>
    <row r="795" spans="4:23" hidden="1" x14ac:dyDescent="0.25">
      <c r="D795" s="23" t="s">
        <v>761</v>
      </c>
      <c r="E795" s="8" t="s">
        <v>1719</v>
      </c>
      <c r="F795" s="22" t="s">
        <v>2272</v>
      </c>
      <c r="G795" s="8" t="s">
        <v>1464</v>
      </c>
      <c r="H795" s="8"/>
      <c r="I795" s="8"/>
      <c r="J795" s="19">
        <v>0</v>
      </c>
      <c r="K795" s="64"/>
      <c r="L795" s="97"/>
      <c r="M795" s="8"/>
      <c r="N795" s="83"/>
      <c r="O795" s="9"/>
      <c r="P795" s="97" t="s">
        <v>702</v>
      </c>
      <c r="Q795" s="23"/>
      <c r="R795"/>
      <c r="S795"/>
      <c r="T795"/>
      <c r="V795"/>
      <c r="W795"/>
    </row>
    <row r="796" spans="4:23" hidden="1" x14ac:dyDescent="0.25">
      <c r="D796" s="23" t="s">
        <v>1203</v>
      </c>
      <c r="E796" s="8" t="s">
        <v>1720</v>
      </c>
      <c r="F796" s="22" t="s">
        <v>2272</v>
      </c>
      <c r="G796" s="8" t="s">
        <v>1464</v>
      </c>
      <c r="H796" s="8"/>
      <c r="I796" s="8"/>
      <c r="J796" s="19">
        <v>0</v>
      </c>
      <c r="K796" s="64"/>
      <c r="L796" s="97"/>
      <c r="M796" s="8"/>
      <c r="N796" s="83"/>
      <c r="O796" s="9"/>
      <c r="P796" s="97" t="s">
        <v>702</v>
      </c>
      <c r="Q796" s="23"/>
      <c r="R796"/>
      <c r="S796"/>
      <c r="T796"/>
      <c r="V796"/>
      <c r="W796"/>
    </row>
    <row r="797" spans="4:23" hidden="1" x14ac:dyDescent="0.25">
      <c r="D797" s="23" t="s">
        <v>746</v>
      </c>
      <c r="E797" s="8" t="s">
        <v>1718</v>
      </c>
      <c r="F797" s="22" t="s">
        <v>2272</v>
      </c>
      <c r="G797" s="8" t="s">
        <v>1464</v>
      </c>
      <c r="H797" s="8"/>
      <c r="I797" s="8"/>
      <c r="J797" s="19">
        <v>0</v>
      </c>
      <c r="K797" s="64"/>
      <c r="L797" s="97"/>
      <c r="M797" s="8"/>
      <c r="N797" s="83"/>
      <c r="O797" s="9"/>
      <c r="P797" s="97" t="s">
        <v>702</v>
      </c>
      <c r="Q797" s="23"/>
      <c r="R797"/>
      <c r="S797"/>
      <c r="T797"/>
      <c r="V797"/>
      <c r="W797"/>
    </row>
    <row r="798" spans="4:23" hidden="1" x14ac:dyDescent="0.25">
      <c r="D798" s="23" t="s">
        <v>747</v>
      </c>
      <c r="E798" s="8" t="s">
        <v>1721</v>
      </c>
      <c r="F798" s="22" t="s">
        <v>2272</v>
      </c>
      <c r="G798" s="8" t="s">
        <v>1464</v>
      </c>
      <c r="H798" s="8"/>
      <c r="I798" s="8"/>
      <c r="J798" s="19">
        <v>0</v>
      </c>
      <c r="K798" s="64"/>
      <c r="L798" s="97"/>
      <c r="M798" s="8"/>
      <c r="N798" s="83"/>
      <c r="O798" s="9"/>
      <c r="P798" s="97" t="s">
        <v>702</v>
      </c>
      <c r="Q798" s="23"/>
      <c r="R798"/>
      <c r="S798"/>
      <c r="T798"/>
      <c r="V798"/>
      <c r="W798"/>
    </row>
    <row r="799" spans="4:23" hidden="1" x14ac:dyDescent="0.25">
      <c r="D799" s="23" t="s">
        <v>748</v>
      </c>
      <c r="E799" s="8" t="s">
        <v>1722</v>
      </c>
      <c r="F799" s="22" t="s">
        <v>2272</v>
      </c>
      <c r="G799" s="8" t="s">
        <v>1464</v>
      </c>
      <c r="H799" s="8"/>
      <c r="I799" s="8"/>
      <c r="J799" s="19">
        <v>0</v>
      </c>
      <c r="K799" s="64"/>
      <c r="L799" s="97"/>
      <c r="M799" s="8"/>
      <c r="N799" s="83"/>
      <c r="O799" s="9"/>
      <c r="P799" s="97" t="s">
        <v>702</v>
      </c>
      <c r="Q799" s="23"/>
      <c r="R799"/>
      <c r="S799"/>
      <c r="T799"/>
      <c r="V799"/>
      <c r="W799"/>
    </row>
    <row r="800" spans="4:23" hidden="1" x14ac:dyDescent="0.25">
      <c r="D800" s="23" t="s">
        <v>795</v>
      </c>
      <c r="E800" s="8" t="s">
        <v>1737</v>
      </c>
      <c r="F800" s="22" t="s">
        <v>2278</v>
      </c>
      <c r="G800" s="8" t="s">
        <v>1725</v>
      </c>
      <c r="H800" s="8"/>
      <c r="I800" s="8"/>
      <c r="J800" s="19">
        <v>0</v>
      </c>
      <c r="K800" s="64"/>
      <c r="L800" s="97"/>
      <c r="M800" s="8"/>
      <c r="N800" s="83"/>
      <c r="O800" s="9"/>
      <c r="P800" s="97" t="s">
        <v>702</v>
      </c>
      <c r="Q800" s="23"/>
      <c r="R800"/>
      <c r="S800"/>
      <c r="T800"/>
      <c r="V800"/>
      <c r="W800"/>
    </row>
    <row r="801" spans="4:23" hidden="1" x14ac:dyDescent="0.25">
      <c r="D801" s="23" t="s">
        <v>1212</v>
      </c>
      <c r="E801" s="8" t="s">
        <v>1743</v>
      </c>
      <c r="F801" s="22" t="s">
        <v>2278</v>
      </c>
      <c r="G801" s="8" t="s">
        <v>1725</v>
      </c>
      <c r="H801" s="8"/>
      <c r="I801" s="8"/>
      <c r="J801" s="19">
        <v>0</v>
      </c>
      <c r="K801" s="64"/>
      <c r="L801" s="97"/>
      <c r="M801" s="8"/>
      <c r="N801" s="83"/>
      <c r="O801" s="9"/>
      <c r="P801" s="97" t="s">
        <v>702</v>
      </c>
      <c r="Q801" s="23"/>
      <c r="R801"/>
      <c r="S801"/>
      <c r="T801"/>
      <c r="V801"/>
      <c r="W801"/>
    </row>
    <row r="802" spans="4:23" hidden="1" x14ac:dyDescent="0.25">
      <c r="D802" s="23" t="s">
        <v>783</v>
      </c>
      <c r="E802" s="8" t="s">
        <v>1747</v>
      </c>
      <c r="F802" s="22" t="s">
        <v>2275</v>
      </c>
      <c r="G802" s="8" t="s">
        <v>1431</v>
      </c>
      <c r="H802" s="8"/>
      <c r="I802" s="8"/>
      <c r="J802" s="19">
        <v>0</v>
      </c>
      <c r="K802" s="64"/>
      <c r="L802" s="97"/>
      <c r="M802" s="8"/>
      <c r="N802" s="83"/>
      <c r="O802" s="9"/>
      <c r="P802" s="97" t="s">
        <v>702</v>
      </c>
      <c r="Q802" s="23"/>
      <c r="R802"/>
      <c r="S802"/>
      <c r="T802"/>
      <c r="V802"/>
      <c r="W802"/>
    </row>
    <row r="803" spans="4:23" hidden="1" x14ac:dyDescent="0.25">
      <c r="D803" s="23" t="s">
        <v>733</v>
      </c>
      <c r="E803" s="8" t="s">
        <v>1753</v>
      </c>
      <c r="F803" s="22" t="s">
        <v>2275</v>
      </c>
      <c r="G803" s="8" t="s">
        <v>1451</v>
      </c>
      <c r="H803" s="8"/>
      <c r="I803" s="8"/>
      <c r="J803" s="19">
        <v>0</v>
      </c>
      <c r="K803" s="64"/>
      <c r="L803" s="97"/>
      <c r="M803" s="8"/>
      <c r="N803" s="83"/>
      <c r="O803" s="9"/>
      <c r="P803" s="97" t="s">
        <v>702</v>
      </c>
      <c r="Q803" s="23"/>
      <c r="R803"/>
      <c r="S803"/>
      <c r="T803"/>
      <c r="V803"/>
      <c r="W803"/>
    </row>
    <row r="804" spans="4:23" hidden="1" x14ac:dyDescent="0.25">
      <c r="D804" s="23" t="s">
        <v>784</v>
      </c>
      <c r="E804" s="8" t="s">
        <v>1766</v>
      </c>
      <c r="F804" s="22" t="s">
        <v>2275</v>
      </c>
      <c r="G804" s="8" t="s">
        <v>1440</v>
      </c>
      <c r="H804" s="8"/>
      <c r="I804" s="8"/>
      <c r="J804" s="19">
        <v>0</v>
      </c>
      <c r="K804" s="64"/>
      <c r="L804" s="97"/>
      <c r="M804" s="8"/>
      <c r="N804" s="83"/>
      <c r="O804" s="9"/>
      <c r="P804" s="97" t="s">
        <v>702</v>
      </c>
      <c r="Q804" s="23"/>
      <c r="R804"/>
      <c r="S804"/>
      <c r="T804"/>
      <c r="V804"/>
      <c r="W804"/>
    </row>
    <row r="805" spans="4:23" hidden="1" x14ac:dyDescent="0.25">
      <c r="D805" s="23" t="s">
        <v>767</v>
      </c>
      <c r="E805" s="8" t="s">
        <v>1788</v>
      </c>
      <c r="F805" s="22" t="s">
        <v>2275</v>
      </c>
      <c r="G805" s="8" t="s">
        <v>1786</v>
      </c>
      <c r="H805" s="8"/>
      <c r="I805" s="8"/>
      <c r="J805" s="19">
        <v>0</v>
      </c>
      <c r="K805" s="64"/>
      <c r="L805" s="97"/>
      <c r="M805" s="8"/>
      <c r="N805" s="83"/>
      <c r="O805" s="9"/>
      <c r="P805" s="97" t="s">
        <v>702</v>
      </c>
      <c r="Q805" s="23"/>
      <c r="R805"/>
      <c r="S805"/>
      <c r="T805"/>
      <c r="V805"/>
      <c r="W805"/>
    </row>
    <row r="806" spans="4:23" hidden="1" x14ac:dyDescent="0.25">
      <c r="D806" s="23" t="s">
        <v>1251</v>
      </c>
      <c r="E806" s="8" t="s">
        <v>1789</v>
      </c>
      <c r="F806" s="22" t="s">
        <v>2269</v>
      </c>
      <c r="G806" s="8" t="s">
        <v>1464</v>
      </c>
      <c r="H806" s="8"/>
      <c r="I806" s="8"/>
      <c r="J806" s="19">
        <v>0</v>
      </c>
      <c r="K806" s="64"/>
      <c r="L806" s="97"/>
      <c r="M806" s="8"/>
      <c r="N806" s="83"/>
      <c r="O806" s="9"/>
      <c r="P806" s="97" t="s">
        <v>702</v>
      </c>
      <c r="Q806" s="23"/>
      <c r="R806"/>
      <c r="S806"/>
      <c r="T806"/>
      <c r="V806"/>
      <c r="W806"/>
    </row>
    <row r="807" spans="4:23" hidden="1" x14ac:dyDescent="0.25">
      <c r="D807" s="23" t="s">
        <v>294</v>
      </c>
      <c r="E807" s="8" t="s">
        <v>1665</v>
      </c>
      <c r="F807" s="22" t="s">
        <v>2270</v>
      </c>
      <c r="G807" s="8" t="s">
        <v>1451</v>
      </c>
      <c r="H807" s="8"/>
      <c r="I807" s="8"/>
      <c r="J807" s="19">
        <v>0</v>
      </c>
      <c r="K807" s="64"/>
      <c r="L807" s="97"/>
      <c r="M807" s="8" t="s">
        <v>1665</v>
      </c>
      <c r="N807" s="83">
        <v>42736</v>
      </c>
      <c r="O807" s="9"/>
      <c r="P807" s="97" t="s">
        <v>702</v>
      </c>
      <c r="Q807" s="23"/>
      <c r="R807"/>
      <c r="S807"/>
      <c r="T807"/>
      <c r="V807"/>
      <c r="W807"/>
    </row>
    <row r="808" spans="4:23" hidden="1" x14ac:dyDescent="0.25">
      <c r="D808" s="23" t="s">
        <v>750</v>
      </c>
      <c r="E808" s="8" t="s">
        <v>1796</v>
      </c>
      <c r="F808" s="22" t="s">
        <v>2280</v>
      </c>
      <c r="G808" s="8" t="s">
        <v>1464</v>
      </c>
      <c r="H808" s="8"/>
      <c r="I808" s="8"/>
      <c r="J808" s="19">
        <v>0</v>
      </c>
      <c r="K808" s="64"/>
      <c r="L808" s="97"/>
      <c r="M808" s="8"/>
      <c r="N808" s="83"/>
      <c r="O808" s="9"/>
      <c r="P808" s="97" t="s">
        <v>702</v>
      </c>
      <c r="Q808" s="23"/>
      <c r="R808"/>
      <c r="S808"/>
      <c r="T808"/>
      <c r="V808"/>
      <c r="W808"/>
    </row>
    <row r="809" spans="4:23" hidden="1" x14ac:dyDescent="0.25">
      <c r="D809" s="23" t="s">
        <v>444</v>
      </c>
      <c r="E809" s="8" t="s">
        <v>5285</v>
      </c>
      <c r="F809" s="22" t="s">
        <v>2272</v>
      </c>
      <c r="G809" s="8" t="s">
        <v>1893</v>
      </c>
      <c r="H809" s="8"/>
      <c r="I809" s="8"/>
      <c r="J809" s="19">
        <v>0</v>
      </c>
      <c r="K809" s="64"/>
      <c r="L809" s="97"/>
      <c r="M809" s="8" t="s">
        <v>5179</v>
      </c>
      <c r="N809" s="83">
        <v>38930</v>
      </c>
      <c r="O809" s="9">
        <v>43221</v>
      </c>
      <c r="P809" s="97">
        <v>1</v>
      </c>
      <c r="Q809" s="23" t="s">
        <v>27</v>
      </c>
      <c r="R809"/>
      <c r="S809"/>
      <c r="T809"/>
      <c r="V809"/>
      <c r="W809"/>
    </row>
    <row r="810" spans="4:23" hidden="1" x14ac:dyDescent="0.25">
      <c r="D810" s="23" t="s">
        <v>1317</v>
      </c>
      <c r="E810" s="8" t="s">
        <v>5217</v>
      </c>
      <c r="F810" s="22" t="s">
        <v>2272</v>
      </c>
      <c r="G810" s="8" t="s">
        <v>19</v>
      </c>
      <c r="H810" s="8"/>
      <c r="I810" s="8"/>
      <c r="J810" s="19">
        <v>0</v>
      </c>
      <c r="K810" s="64"/>
      <c r="L810" s="97"/>
      <c r="M810" s="8" t="s">
        <v>823</v>
      </c>
      <c r="N810" s="83">
        <v>41821</v>
      </c>
      <c r="O810" s="9">
        <v>43661</v>
      </c>
      <c r="P810" s="97" t="s">
        <v>702</v>
      </c>
      <c r="Q810" s="23" t="s">
        <v>6</v>
      </c>
      <c r="R810"/>
      <c r="S810"/>
      <c r="T810"/>
      <c r="V810"/>
      <c r="W810"/>
    </row>
    <row r="811" spans="4:23" hidden="1" x14ac:dyDescent="0.25">
      <c r="D811" s="23" t="s">
        <v>286</v>
      </c>
      <c r="E811" s="8" t="s">
        <v>2171</v>
      </c>
      <c r="F811" s="22" t="s">
        <v>2275</v>
      </c>
      <c r="G811" s="8" t="s">
        <v>1431</v>
      </c>
      <c r="H811" s="8"/>
      <c r="I811" s="8"/>
      <c r="J811" s="19">
        <v>0</v>
      </c>
      <c r="K811" s="64"/>
      <c r="L811" s="97"/>
      <c r="M811" s="8" t="s">
        <v>5189</v>
      </c>
      <c r="N811" s="83">
        <v>42370</v>
      </c>
      <c r="O811" s="9">
        <v>43115</v>
      </c>
      <c r="P811" s="97" t="s">
        <v>702</v>
      </c>
      <c r="Q811" s="23"/>
      <c r="R811"/>
      <c r="S811"/>
      <c r="T811"/>
      <c r="V811"/>
      <c r="W811"/>
    </row>
    <row r="812" spans="4:23" hidden="1" x14ac:dyDescent="0.25">
      <c r="D812" s="23" t="s">
        <v>1332</v>
      </c>
      <c r="E812" s="8" t="s">
        <v>1838</v>
      </c>
      <c r="F812" s="22" t="s">
        <v>2275</v>
      </c>
      <c r="G812" s="8" t="s">
        <v>1448</v>
      </c>
      <c r="H812" s="8"/>
      <c r="I812" s="8"/>
      <c r="J812" s="19"/>
      <c r="K812" s="64"/>
      <c r="L812" s="97"/>
      <c r="M812" s="8"/>
      <c r="N812" s="83"/>
      <c r="O812" s="9"/>
      <c r="P812" s="97" t="s">
        <v>702</v>
      </c>
      <c r="Q812" s="23"/>
      <c r="R812"/>
      <c r="S812"/>
      <c r="T812"/>
      <c r="V812"/>
      <c r="W812"/>
    </row>
    <row r="813" spans="4:23" hidden="1" x14ac:dyDescent="0.25">
      <c r="D813" s="23" t="s">
        <v>1333</v>
      </c>
      <c r="E813" s="8" t="s">
        <v>1840</v>
      </c>
      <c r="F813" s="22" t="s">
        <v>2275</v>
      </c>
      <c r="G813" s="8" t="s">
        <v>1431</v>
      </c>
      <c r="H813" s="8"/>
      <c r="I813" s="8"/>
      <c r="J813" s="19"/>
      <c r="K813" s="64"/>
      <c r="L813" s="97"/>
      <c r="M813" s="8"/>
      <c r="N813" s="83"/>
      <c r="O813" s="9"/>
      <c r="P813" s="97" t="s">
        <v>702</v>
      </c>
      <c r="Q813" s="23"/>
      <c r="R813"/>
      <c r="S813"/>
      <c r="T813"/>
      <c r="V813"/>
      <c r="W813"/>
    </row>
    <row r="814" spans="4:23" hidden="1" x14ac:dyDescent="0.25">
      <c r="D814" s="23" t="s">
        <v>107</v>
      </c>
      <c r="E814" s="8" t="s">
        <v>1840</v>
      </c>
      <c r="F814" s="22" t="s">
        <v>2275</v>
      </c>
      <c r="G814" s="8" t="s">
        <v>1431</v>
      </c>
      <c r="H814" s="8"/>
      <c r="I814" s="8"/>
      <c r="J814" s="19"/>
      <c r="K814" s="64"/>
      <c r="L814" s="97"/>
      <c r="M814" s="8" t="s">
        <v>4932</v>
      </c>
      <c r="N814" s="83"/>
      <c r="O814" s="9"/>
      <c r="P814" s="97" t="s">
        <v>702</v>
      </c>
      <c r="Q814" s="23"/>
      <c r="R814"/>
      <c r="S814"/>
      <c r="T814"/>
      <c r="V814"/>
      <c r="W814"/>
    </row>
    <row r="815" spans="4:23" hidden="1" x14ac:dyDescent="0.25">
      <c r="D815" s="23" t="s">
        <v>1334</v>
      </c>
      <c r="E815" s="8" t="s">
        <v>1842</v>
      </c>
      <c r="F815" s="22" t="s">
        <v>2275</v>
      </c>
      <c r="G815" s="8" t="s">
        <v>1451</v>
      </c>
      <c r="H815" s="8"/>
      <c r="I815" s="8"/>
      <c r="J815" s="19"/>
      <c r="K815" s="64"/>
      <c r="L815" s="97"/>
      <c r="M815" s="8"/>
      <c r="N815" s="83"/>
      <c r="O815" s="9"/>
      <c r="P815" s="97" t="s">
        <v>702</v>
      </c>
      <c r="Q815" s="23"/>
      <c r="R815"/>
      <c r="S815"/>
      <c r="T815"/>
      <c r="V815"/>
      <c r="W815"/>
    </row>
    <row r="816" spans="4:23" hidden="1" x14ac:dyDescent="0.25">
      <c r="D816" s="23" t="s">
        <v>1335</v>
      </c>
      <c r="E816" s="8" t="s">
        <v>1844</v>
      </c>
      <c r="F816" s="22" t="s">
        <v>2275</v>
      </c>
      <c r="G816" s="8" t="s">
        <v>1695</v>
      </c>
      <c r="H816" s="8"/>
      <c r="I816" s="8"/>
      <c r="J816" s="19"/>
      <c r="K816" s="64"/>
      <c r="L816" s="97"/>
      <c r="M816" s="8"/>
      <c r="N816" s="83"/>
      <c r="O816" s="9"/>
      <c r="P816" s="97" t="s">
        <v>702</v>
      </c>
      <c r="Q816" s="23"/>
      <c r="R816"/>
      <c r="S816"/>
      <c r="T816"/>
      <c r="V816"/>
      <c r="W816"/>
    </row>
    <row r="817" spans="4:23" hidden="1" x14ac:dyDescent="0.25">
      <c r="D817" s="23" t="s">
        <v>1428</v>
      </c>
      <c r="E817" s="8" t="s">
        <v>1846</v>
      </c>
      <c r="F817" s="22" t="s">
        <v>2275</v>
      </c>
      <c r="G817" s="8" t="s">
        <v>1451</v>
      </c>
      <c r="H817" s="8"/>
      <c r="I817" s="8"/>
      <c r="J817" s="19"/>
      <c r="K817" s="64"/>
      <c r="L817" s="97"/>
      <c r="M817" s="8"/>
      <c r="N817" s="83"/>
      <c r="O817" s="9"/>
      <c r="P817" s="97" t="s">
        <v>702</v>
      </c>
      <c r="Q817" s="8"/>
      <c r="R817"/>
      <c r="S817"/>
      <c r="T817"/>
      <c r="V817"/>
      <c r="W817"/>
    </row>
  </sheetData>
  <sheetProtection formatCells="0" formatColumns="0" formatRows="0" sort="0" autoFilter="0"/>
  <protectedRanges>
    <protectedRange sqref="K1" name="Range1"/>
  </protectedRanges>
  <mergeCells count="13">
    <mergeCell ref="B4:C4"/>
    <mergeCell ref="B16:C16"/>
    <mergeCell ref="B15:C15"/>
    <mergeCell ref="B10:C10"/>
    <mergeCell ref="B11:C11"/>
    <mergeCell ref="B12:C12"/>
    <mergeCell ref="B13:C13"/>
    <mergeCell ref="B14:C14"/>
    <mergeCell ref="B9:C9"/>
    <mergeCell ref="B8:C8"/>
    <mergeCell ref="B7:C7"/>
    <mergeCell ref="B6:C6"/>
    <mergeCell ref="B5:C5"/>
  </mergeCells>
  <phoneticPr fontId="10" type="noConversion"/>
  <dataValidations disablePrompts="1" count="1">
    <dataValidation type="list" allowBlank="1" showInputMessage="1" sqref="A2" xr:uid="{00000000-0002-0000-0600-000000000000}">
      <formula1>_xlfn.ANCHORARRAY(#REF!)</formula1>
    </dataValidation>
  </dataValidations>
  <pageMargins left="0.7" right="0.7" top="0.75" bottom="0.75" header="0.3" footer="0.3"/>
  <pageSetup paperSize="9" scale="52" orientation="portrait" r:id="rId1"/>
  <drawing r:id="rId2"/>
  <legacyDrawing r:id="rId3"/>
  <controls>
    <mc:AlternateContent xmlns:mc="http://schemas.openxmlformats.org/markup-compatibility/2006">
      <mc:Choice Requires="x14">
        <control shapeId="25601" r:id="rId4" name="ComboBox1">
          <controlPr defaultSize="0" autoLine="0" autoPict="0" linkedCell="$A$2" listFillRange="'Data Base'!C4:C810" r:id="rId5">
            <anchor moveWithCells="1">
              <from>
                <xdr:col>0</xdr:col>
                <xdr:colOff>0</xdr:colOff>
                <xdr:row>1</xdr:row>
                <xdr:rowOff>0</xdr:rowOff>
              </from>
              <to>
                <xdr:col>1</xdr:col>
                <xdr:colOff>1181100</xdr:colOff>
                <xdr:row>6</xdr:row>
                <xdr:rowOff>0</xdr:rowOff>
              </to>
            </anchor>
          </controlPr>
        </control>
      </mc:Choice>
      <mc:Fallback>
        <control shapeId="25601" r:id="rId4" name="ComboBox1"/>
      </mc:Fallback>
    </mc:AlternateContent>
    <mc:AlternateContent xmlns:mc="http://schemas.openxmlformats.org/markup-compatibility/2006">
      <mc:Choice Requires="x14">
        <control shapeId="25602" r:id="rId6" name="Spinner 2">
          <controlPr defaultSize="0" autoPict="0">
            <anchor moveWithCells="1">
              <from>
                <xdr:col>11</xdr:col>
                <xdr:colOff>0</xdr:colOff>
                <xdr:row>0</xdr:row>
                <xdr:rowOff>0</xdr:rowOff>
              </from>
              <to>
                <xdr:col>11</xdr:col>
                <xdr:colOff>200025</xdr:colOff>
                <xdr:row>1</xdr:row>
                <xdr:rowOff>0</xdr:rowOff>
              </to>
            </anchor>
          </controlPr>
        </control>
      </mc:Choice>
    </mc:AlternateContent>
    <mc:AlternateContent xmlns:mc="http://schemas.openxmlformats.org/markup-compatibility/2006">
      <mc:Choice Requires="x14">
        <control shapeId="25605" r:id="rId7" name="Spinner 5">
          <controlPr defaultSize="0" autoPict="0">
            <anchor moveWithCells="1">
              <from>
                <xdr:col>8</xdr:col>
                <xdr:colOff>0</xdr:colOff>
                <xdr:row>0</xdr:row>
                <xdr:rowOff>0</xdr:rowOff>
              </from>
              <to>
                <xdr:col>8</xdr:col>
                <xdr:colOff>200025</xdr:colOff>
                <xdr:row>1</xdr:row>
                <xdr:rowOff>0</xdr:rowOff>
              </to>
            </anchor>
          </controlPr>
        </control>
      </mc:Choice>
    </mc:AlternateContent>
  </controls>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002060"/>
  </sheetPr>
  <dimension ref="A1:AR900"/>
  <sheetViews>
    <sheetView showGridLines="0" zoomScale="85" zoomScaleNormal="85" workbookViewId="0">
      <pane xSplit="4" ySplit="3" topLeftCell="E4" activePane="bottomRight" state="frozen"/>
      <selection pane="topRight" activeCell="E1" sqref="E1"/>
      <selection pane="bottomLeft" activeCell="A4" sqref="A4"/>
      <selection pane="bottomRight" activeCell="D4" sqref="D4"/>
    </sheetView>
  </sheetViews>
  <sheetFormatPr defaultRowHeight="15" x14ac:dyDescent="0.25"/>
  <cols>
    <col min="1" max="1" width="17.5703125" style="102" bestFit="1" customWidth="1"/>
    <col min="2" max="2" width="23.140625" style="101" bestFit="1" customWidth="1"/>
    <col min="3" max="3" width="5.140625" style="19" bestFit="1" customWidth="1"/>
    <col min="4" max="4" width="34.5703125" style="8" bestFit="1" customWidth="1"/>
    <col min="5" max="5" width="17.85546875" style="8" bestFit="1" customWidth="1"/>
    <col min="6" max="6" width="28.140625" style="8" bestFit="1" customWidth="1"/>
    <col min="7" max="7" width="18.140625" style="19" bestFit="1" customWidth="1"/>
    <col min="8" max="8" width="18.140625" style="8" bestFit="1" customWidth="1"/>
    <col min="9" max="9" width="10.85546875" style="3" bestFit="1" customWidth="1"/>
    <col min="10" max="10" width="10.7109375" style="157" bestFit="1" customWidth="1"/>
    <col min="11" max="11" width="22.28515625" style="155" bestFit="1" customWidth="1"/>
    <col min="12" max="12" width="61.42578125" style="116" bestFit="1" customWidth="1"/>
    <col min="13" max="13" width="66.7109375" bestFit="1" customWidth="1"/>
    <col min="14" max="14" width="16.7109375" style="83" bestFit="1" customWidth="1"/>
    <col min="15" max="15" width="14.5703125" style="83" bestFit="1" customWidth="1"/>
    <col min="16" max="16" width="16" style="3" bestFit="1" customWidth="1"/>
    <col min="17" max="17" width="15.140625" bestFit="1" customWidth="1"/>
    <col min="18" max="18" width="12.140625" hidden="1" customWidth="1"/>
    <col min="19" max="19" width="11.42578125" style="97" hidden="1" customWidth="1"/>
    <col min="20" max="20" width="34.5703125" hidden="1" customWidth="1"/>
    <col min="21" max="21" width="8.5703125" style="140" hidden="1" customWidth="1"/>
    <col min="22" max="22" width="10.5703125" style="124" hidden="1" customWidth="1"/>
    <col min="23" max="23" width="8.7109375" hidden="1" customWidth="1"/>
    <col min="24" max="24" width="6.140625" hidden="1" customWidth="1"/>
    <col min="25" max="25" width="5.7109375" hidden="1" customWidth="1"/>
    <col min="26" max="26" width="6.42578125" hidden="1" customWidth="1"/>
    <col min="27" max="27" width="9.85546875" style="125" hidden="1" customWidth="1"/>
    <col min="28" max="28" width="8.28515625" hidden="1" customWidth="1"/>
    <col min="29" max="29" width="8" hidden="1" customWidth="1"/>
    <col min="30" max="30" width="6.42578125" style="3" hidden="1" customWidth="1"/>
    <col min="31" max="31" width="9.140625" hidden="1" customWidth="1"/>
    <col min="32" max="32" width="4.85546875" customWidth="1"/>
    <col min="33" max="33" width="5.7109375" bestFit="1" customWidth="1"/>
    <col min="34" max="34" width="5.28515625" bestFit="1" customWidth="1"/>
    <col min="35" max="35" width="33.140625" bestFit="1" customWidth="1"/>
    <col min="36" max="36" width="7" customWidth="1"/>
    <col min="37" max="37" width="5.7109375" customWidth="1"/>
    <col min="38" max="38" width="8.7109375" customWidth="1"/>
    <col min="39" max="39" width="5.85546875" customWidth="1"/>
    <col min="42" max="44" width="3" hidden="1" customWidth="1"/>
    <col min="45" max="47" width="0" hidden="1" customWidth="1"/>
  </cols>
  <sheetData>
    <row r="1" spans="1:34" s="97" customFormat="1" x14ac:dyDescent="0.25">
      <c r="A1" s="179"/>
      <c r="B1" s="101" t="s">
        <v>5300</v>
      </c>
      <c r="C1" s="142" t="s">
        <v>5299</v>
      </c>
      <c r="D1" s="127" t="s">
        <v>5289</v>
      </c>
      <c r="E1" s="114" t="s">
        <v>5287</v>
      </c>
      <c r="F1" s="114" t="s">
        <v>5302</v>
      </c>
      <c r="G1" s="115" t="s">
        <v>5303</v>
      </c>
      <c r="H1" s="115" t="s">
        <v>102</v>
      </c>
      <c r="I1" s="276">
        <f ca="1">DATE(YEAR(NOW())-$H$2,MONTH(NOW()),DAY(NOW()))</f>
        <v>43595</v>
      </c>
      <c r="J1" s="276"/>
      <c r="K1" s="152"/>
      <c r="L1" s="118"/>
      <c r="N1" s="83"/>
      <c r="O1" s="83"/>
      <c r="P1" s="3"/>
      <c r="T1" s="129" t="s">
        <v>5298</v>
      </c>
      <c r="U1" s="129"/>
      <c r="V1" s="139" t="b">
        <v>0</v>
      </c>
      <c r="W1" s="139" t="b">
        <v>0</v>
      </c>
      <c r="X1" s="97" t="b">
        <v>0</v>
      </c>
      <c r="AA1" s="139" t="b">
        <v>0</v>
      </c>
      <c r="AB1" s="139" t="b">
        <v>0</v>
      </c>
      <c r="AC1" s="139"/>
      <c r="AD1" s="3"/>
    </row>
    <row r="2" spans="1:34" s="97" customFormat="1" x14ac:dyDescent="0.25">
      <c r="A2" s="102"/>
      <c r="B2" s="180"/>
      <c r="C2" s="146"/>
      <c r="D2" s="138" t="s">
        <v>1217</v>
      </c>
      <c r="E2" s="104">
        <f ca="1">$AD$2</f>
        <v>33</v>
      </c>
      <c r="F2" s="113">
        <v>1</v>
      </c>
      <c r="G2" s="145">
        <v>1</v>
      </c>
      <c r="H2" s="141">
        <v>3</v>
      </c>
      <c r="I2" s="184"/>
      <c r="J2" s="3"/>
      <c r="K2" s="152"/>
      <c r="L2" s="116"/>
      <c r="N2" s="83"/>
      <c r="O2" s="83"/>
      <c r="P2" s="3"/>
      <c r="T2" s="128" t="s">
        <v>1280</v>
      </c>
      <c r="U2" s="128"/>
      <c r="V2" s="100">
        <f ca="1">COUNTIF(OFFSET(V$4,0,0,COUNTA(V$4:V1000),1),TRUE)</f>
        <v>806</v>
      </c>
      <c r="W2" s="100">
        <f ca="1">COUNTIF(OFFSET(W$4,0,0,COUNTA(W$4:W1000),1),TRUE)</f>
        <v>263</v>
      </c>
      <c r="X2" s="100">
        <f ca="1">COUNTIF(OFFSET(X$4,0,0,COUNTA(X$4:X1000),1),TRUE)</f>
        <v>43</v>
      </c>
      <c r="Y2" s="100">
        <f ca="1">COUNTIF(OFFSET(Y$4,0,0,COUNTA(Y$4:Y1000),1),"&gt;0")</f>
        <v>310</v>
      </c>
      <c r="Z2" s="100">
        <f ca="1">COUNTIF(OFFSET(Z$4,0,0,COUNTA(Z$4:Z1000),1),"&gt;0")</f>
        <v>365</v>
      </c>
      <c r="AA2" s="100">
        <f ca="1">COUNTIF(OFFSET(AA$4,0,0,COUNTA(AA$4:AA1000),1),TRUE)</f>
        <v>807</v>
      </c>
      <c r="AB2" s="100">
        <f ca="1">COUNTIF(OFFSET(AB$4,0,0,COUNTA(AB$4:AB1000),1),TRUE)</f>
        <v>500</v>
      </c>
      <c r="AC2" s="100">
        <f ca="1">COUNTIF(OFFSET(AC$4,0,0,COUNTA(AC$4:AC1000),1),"&gt;0")</f>
        <v>629</v>
      </c>
      <c r="AD2" s="100">
        <f ca="1">COUNTIF(OFFSET(AD$4,0,0,COUNTA(AD$4:AD1000),1),"&gt;0")</f>
        <v>33</v>
      </c>
    </row>
    <row r="3" spans="1:34" s="106" customFormat="1" ht="30" x14ac:dyDescent="0.25">
      <c r="A3" s="165"/>
      <c r="B3" s="165"/>
      <c r="C3" s="147"/>
      <c r="D3" s="105" t="s">
        <v>5292</v>
      </c>
      <c r="E3" s="105" t="s">
        <v>2267</v>
      </c>
      <c r="F3" s="105" t="s">
        <v>983</v>
      </c>
      <c r="G3" s="105" t="s">
        <v>989</v>
      </c>
      <c r="H3" s="105" t="s">
        <v>810</v>
      </c>
      <c r="I3" s="183" t="s">
        <v>103</v>
      </c>
      <c r="J3" s="156" t="s">
        <v>984</v>
      </c>
      <c r="K3" s="153" t="s">
        <v>1031</v>
      </c>
      <c r="L3" s="117" t="s">
        <v>4916</v>
      </c>
      <c r="M3" s="105" t="s">
        <v>3025</v>
      </c>
      <c r="N3" s="151" t="s">
        <v>2287</v>
      </c>
      <c r="O3" s="151" t="s">
        <v>102</v>
      </c>
      <c r="P3" s="105" t="s">
        <v>3021</v>
      </c>
      <c r="Q3" s="105" t="s">
        <v>1</v>
      </c>
      <c r="T3" s="107" t="s">
        <v>981</v>
      </c>
      <c r="U3" s="107"/>
      <c r="V3" s="122" t="s">
        <v>981</v>
      </c>
      <c r="W3" s="122" t="s">
        <v>1</v>
      </c>
      <c r="X3" s="122" t="s">
        <v>983</v>
      </c>
      <c r="Y3" s="122" t="s">
        <v>5297</v>
      </c>
      <c r="Z3" s="122" t="s">
        <v>103</v>
      </c>
      <c r="AA3" s="122" t="s">
        <v>5294</v>
      </c>
      <c r="AB3" s="122" t="s">
        <v>5296</v>
      </c>
      <c r="AC3" s="122" t="s">
        <v>5295</v>
      </c>
      <c r="AD3" s="85" t="s">
        <v>5301</v>
      </c>
      <c r="AH3" s="126"/>
    </row>
    <row r="4" spans="1:34" s="8" customFormat="1" x14ac:dyDescent="0.25">
      <c r="A4" s="179" t="s">
        <v>1</v>
      </c>
      <c r="B4" s="165" t="str">
        <f>IF(INDEX(Data_Base_2[],MATCH($T$2,Data_Base_2[Incumbent],0),MATCH($A4,Data_Base_2[#Headers],0))=0,"-",INDEX(Data_Base_2[],MATCH($T$2,Data_Base_2[Incumbent],0),MATCH($A4,Data_Base_2[#Headers],0)))</f>
        <v>Agronomy</v>
      </c>
      <c r="C4" s="148"/>
      <c r="D4" s="130" t="str">
        <f>IF(ISBLANK($T$2),"",$T$2)</f>
        <v>Maman Surachman, Ir.</v>
      </c>
      <c r="E4" s="130" t="str">
        <f>IFERROR(IF(ISBLANK(INDEX(Data_Base_2[],MATCH($D4,Data_Base_2[[Incumbent]:[Incumbent]],0),MATCH(E$3,Data_Base_2[#Headers],0))),"-",INDEX(Data_Base_2[],MATCH($D4,Data_Base_2[[Incumbent]:[Incumbent]],0),MATCH(E$3,Data_Base_2[#Headers],0))),"")</f>
        <v>Sumatera Selatan</v>
      </c>
      <c r="F4" s="130" t="str">
        <f>IFERROR(IF(ISBLANK(INDEX(Data_Base_2[],MATCH($D4,Data_Base_2[[Incumbent]:[Incumbent]],0),MATCH(F$3,Data_Base_2[#Headers],0))),"-",INDEX(Data_Base_2[],MATCH($D4,Data_Base_2[[Incumbent]:[Incumbent]],0),MATCH(F$3,Data_Base_2[#Headers],0))),"")</f>
        <v>AreaAgro MuaraRupit</v>
      </c>
      <c r="G4" s="130" t="str">
        <f>IFERROR(IF(ISBLANK(INDEX(Data_Base_2[],MATCH($D4,Data_Base_2[[Incumbent]:[Incumbent]],0),MATCH(G$3,Data_Base_2[#Headers],0))),"-",INDEX(Data_Base_2[],MATCH($D4,Data_Base_2[[Incumbent]:[Incumbent]],0),MATCH(G$3,Data_Base_2[#Headers],0))),"")</f>
        <v>B</v>
      </c>
      <c r="H4" s="130" t="str">
        <f>IFERROR(IF(ISBLANK(INDEX(Data_Base_2[],MATCH($D4,Data_Base_2[[Incumbent]:[Incumbent]],0),MATCH(H$3,Data_Base_2[#Headers],0))),"-",INDEX(Data_Base_2[],MATCH($D4,Data_Base_2[[Incumbent]:[Incumbent]],0),MATCH(H$3,Data_Base_2[#Headers],0))),"")</f>
        <v>Oil Palm</v>
      </c>
      <c r="I4" s="131">
        <f>IFERROR(IF(ISBLANK(INDEX(Data_Base_2[],MATCH($D4,Data_Base_2[[Incumbent]:[Incumbent]],0),MATCH(I$3,Data_Base_2[#Headers],0))),"-",INDEX(Data_Base_2[],MATCH($D4,Data_Base_2[[Incumbent]:[Incumbent]],0),MATCH(I$3,Data_Base_2[#Headers],0))),"")</f>
        <v>3</v>
      </c>
      <c r="J4" s="131" t="str">
        <f>IFERROR(IF(ISBLANK(INDEX(Data_Base_2[],MATCH($D4,Data_Base_2[[Incumbent]:[Incumbent]],0),MATCH(J$3,Data_Base_2[#Headers],0))),"-",INDEX(Data_Base_2[],MATCH($D4,Data_Base_2[[Incumbent]:[Incumbent]],0),MATCH(J$3,Data_Base_2[#Headers],0))),"")</f>
        <v>7</v>
      </c>
      <c r="K4" s="154">
        <f>IFERROR(IF(ISBLANK(INDEX(Data_Base_2[],MATCH($D4,Data_Base_2[[Incumbent]:[Incumbent]],0),MATCH(K$3,Data_Base_2[#Headers],0))),"-",INDEX(Data_Base_2[],MATCH($D4,Data_Base_2[[Incumbent]:[Incumbent]],0),MATCH(K$3,Data_Base_2[#Headers],0))),"")</f>
        <v>3</v>
      </c>
      <c r="L4" s="130" t="str">
        <f>IFERROR(IF(ISBLANK(INDEX(Data_Base_2[],MATCH($D4,Data_Base_2[[Incumbent]:[Incumbent]],0),MATCH(L$3,Data_Base_2[#Headers],0))),"-",INDEX(Data_Base_2[],MATCH($D4,Data_Base_2[[Incumbent]:[Incumbent]],0),MATCH(L$3,Data_Base_2[#Headers],0))),"")</f>
        <v>Head Assistant GBE</v>
      </c>
      <c r="M4" s="130" t="str">
        <f>IFERROR(IF(ISBLANK(INDEX(Data_Base_2[],MATCH($D4,Data_Base_2[[Incumbent]:[Incumbent]],0),MATCH(M$3,Data_Base_2[#Headers],0))),"-",INDEX(Data_Base_2[],MATCH($D4,Data_Base_2[[Incumbent]:[Incumbent]],0),MATCH(M$3,Data_Base_2[#Headers],0))),"")</f>
        <v>Field Assistant Sei Lakitan</v>
      </c>
      <c r="N4" s="132">
        <f>IFERROR(IF(ISBLANK(INDEX(Data_Base_2[],MATCH($D4,Data_Base_2[[Incumbent]:[Incumbent]],0),MATCH(N$3,Data_Base_2[#Headers],0))),"-",INDEX(Data_Base_2[],MATCH($D4,Data_Base_2[[Incumbent]:[Incumbent]],0),MATCH(N$3,Data_Base_2[#Headers],0))),"")</f>
        <v>42736</v>
      </c>
      <c r="O4" s="132">
        <f>IFERROR(IF(ISBLANK(INDEX(Data_Base_2[],MATCH($D4,Data_Base_2[[Incumbent]:[Incumbent]],0),MATCH(O$3,Data_Base_2[#Headers],0))),"-",INDEX(Data_Base_2[],MATCH($D4,Data_Base_2[[Incumbent]:[Incumbent]],0),MATCH(O$3,Data_Base_2[#Headers],0))),"")</f>
        <v>43374</v>
      </c>
      <c r="P4" s="130">
        <f>IFERROR(IF(ISBLANK(INDEX(Data_Base_2[],MATCH($D4,Data_Base_2[[Incumbent]:[Incumbent]],0),MATCH(P$3,Data_Base_2[#Headers],0))),"-",INDEX(Data_Base_2[],MATCH($D4,Data_Base_2[[Incumbent]:[Incumbent]],0),MATCH(P$3,Data_Base_2[#Headers],0))),"")</f>
        <v>4</v>
      </c>
      <c r="Q4" s="130" t="str">
        <f>IFERROR(IF(ISBLANK(INDEX(Data_Base_2[],MATCH($D4,Data_Base_2[[Incumbent]:[Incumbent]],0),MATCH(Q$3,Data_Base_2[#Headers],0))),"-",INDEX(Data_Base_2[],MATCH($D4,Data_Base_2[[Incumbent]:[Incumbent]],0),MATCH(Q$3,Data_Base_2[#Headers],0))),"")</f>
        <v>Agronomy</v>
      </c>
      <c r="R4" s="133"/>
      <c r="S4" s="133"/>
      <c r="T4" s="134" t="str" cm="1">
        <f t="array" ref="T4:T810">Data_Base_2[Incumbent]</f>
        <v>Saddam Husein Rambe</v>
      </c>
      <c r="U4" s="134" cm="1">
        <f t="array" ref="U4:U810">INDEX(Data_Base_2[Grade],MATCH(_xlfn.ANCHORARRAY(T4),Data_Base_2[Incumbent],0))</f>
        <v>1</v>
      </c>
      <c r="V4" s="134" t="b" cm="1">
        <f t="array" ref="V4:V810">Data_Base_2[Incumbent]&lt;&gt;$T$2</f>
        <v>1</v>
      </c>
      <c r="W4" s="135" t="b" cm="1">
        <f t="array" ref="W4:W810">Data_Base_2[Function]='Worksheet (No Macro)'!$B$4</f>
        <v>1</v>
      </c>
      <c r="X4" s="135" t="b" cm="1">
        <f t="array" ref="X4:X810">Data_Base_2[Area]='Worksheet (No Macro)'!$B$8</f>
        <v>0</v>
      </c>
      <c r="Y4" s="135" cm="1">
        <f t="array" ref="Y4:Y810">IFERROR((Data_Base_2[Job Title Level]&lt;='Worksheet (No Macro)'!$B$6+1)*(Data_Base_2[Job Title Level]&gt;='Worksheet (No Macro)'!$B$6)*(Data_Base_2[Job Title Level]&lt;&gt;""),1)</f>
        <v>1</v>
      </c>
      <c r="Z4" s="135" cm="1">
        <f t="array" ref="Z4:Z810">IFERROR(((Data_Base_2[Grade]&lt;=$B$12+1)*(Data_Base_2[Grade]&gt;=$B$12-$F$2)),1)</f>
        <v>0</v>
      </c>
      <c r="AA4" s="137" t="b" cm="1">
        <f t="array" ref="AA4:AA810">IFERROR(Data_Base_2[Grade]&gt;=$G$2,1)</f>
        <v>1</v>
      </c>
      <c r="AB4" s="136" t="b" cm="1">
        <f t="array" aca="1" ref="AB4:AB810" ca="1">Data_Base_2[Last Transfer]&lt;=$I$1</f>
        <v>1</v>
      </c>
      <c r="AC4" s="135" cm="1">
        <f t="array" ref="AC4:AC810">(Data_Base_2[Estate/Mill Class]=$B$18)+(Data_Base_2[Estate/Mill Class]=$B$19)+(Data_Base_2[Estate/Mill Class]="")</f>
        <v>1</v>
      </c>
      <c r="AD4" s="143" cm="1">
        <f t="array" aca="1" ref="AD4:AD810" ca="1">OFFSET($V$4,0,0,COUNTA($V$4:V1000),1)*IF($B$4="-",OFFSET($X$4,0,0,COUNTA($X$4:X1000),1),OFFSET($W$4,0,0,COUNTA($W$4:W1000),1))*OFFSET($Y$4,0,0,COUNTA($Y$4:Y1000),1)*IF(OR($B$12&lt;1,$B$12="Contract"),OFFSET($AA$4,0,0,COUNTA(Z$4:$AA1000),1),OFFSET($Z$4,0,0,COUNTA($Z$4:Z1000),1))*OFFSET($AB$4,0,0,COUNTA($AB$4:AB1000),1)</f>
        <v>0</v>
      </c>
    </row>
    <row r="5" spans="1:34" x14ac:dyDescent="0.25">
      <c r="A5" s="181" t="s">
        <v>2267</v>
      </c>
      <c r="B5" s="165" t="str">
        <f>IF(INDEX(Data_Base_2[],MATCH($T$2,Data_Base_2[Incumbent],0),MATCH($A5,Data_Base_2[#Headers],0))=0,"-",INDEX(Data_Base_2[],MATCH($T$2,Data_Base_2[Incumbent],0),MATCH($A5,Data_Base_2[#Headers],0)))</f>
        <v>Sumatera Selatan</v>
      </c>
      <c r="C5" s="148"/>
      <c r="D5" s="8" t="str" cm="1">
        <f t="array" aca="1" ref="D5" ca="1">IFERROR(IF($T$2="",'Data Base'!C4,INDEX(Data_Base_2[Incumbent],_xlfn.AGGREGATE(15,3,((OFFSET($AD$4,0,0,COUNTA($AD$4:AD5000),1)&gt;0)/(OFFSET($AD$4,0,0,COUNTA($AD$4:AD5000),1)&gt;0))*(ROW(OFFSET($AD$4,0,0,COUNTA($AD$4:AD5000),1))-ROW($AD$3)),ROWS($D$4:$D4)))),"")</f>
        <v>Rusli, SH</v>
      </c>
      <c r="E5" s="161" t="str">
        <f ca="1">IFERROR(IF(ISBLANK(INDEX(Data_Base_2[],MATCH($D5,Data_Base_2[[Incumbent]:[Incumbent]],0),MATCH(E$3,Data_Base_2[#Headers],0))),"-",INDEX(Data_Base_2[],MATCH($D5,Data_Base_2[[Incumbent]:[Incumbent]],0),MATCH(E$3,Data_Base_2[#Headers],0))),"")</f>
        <v>Sulawesi Selatan</v>
      </c>
      <c r="F5" s="161" t="str">
        <f ca="1">IFERROR(IF(ISBLANK(INDEX(Data_Base_2[],MATCH($D5,Data_Base_2[[Incumbent]:[Incumbent]],0),MATCH(F$3,Data_Base_2[#Headers],0))),"-",INDEX(Data_Base_2[],MATCH($D5,Data_Base_2[[Incumbent]:[Incumbent]],0),MATCH(F$3,Data_Base_2[#Headers],0))),"")</f>
        <v>AreaAgro JawaSlawesi</v>
      </c>
      <c r="G5" s="161" t="str">
        <f ca="1">IFERROR(IF(ISBLANK(INDEX(Data_Base_2[],MATCH($D5,Data_Base_2[[Incumbent]:[Incumbent]],0),MATCH(G$3,Data_Base_2[#Headers],0))),"-",INDEX(Data_Base_2[],MATCH($D5,Data_Base_2[[Incumbent]:[Incumbent]],0),MATCH(G$3,Data_Base_2[#Headers],0))),"")</f>
        <v>B</v>
      </c>
      <c r="H5" s="161" t="str">
        <f ca="1">IFERROR(IF(ISBLANK(INDEX(Data_Base_2[],MATCH($D5,Data_Base_2[[Incumbent]:[Incumbent]],0),MATCH(H$3,Data_Base_2[#Headers],0))),"-",INDEX(Data_Base_2[],MATCH($D5,Data_Base_2[[Incumbent]:[Incumbent]],0),MATCH(H$3,Data_Base_2[#Headers],0))),"")</f>
        <v>Rubber</v>
      </c>
      <c r="I5" s="162">
        <f ca="1">IFERROR(IF(ISBLANK(INDEX(Data_Base_2[],MATCH($D5,Data_Base_2[[Incumbent]:[Incumbent]],0),MATCH(I$3,Data_Base_2[#Headers],0))),"-",INDEX(Data_Base_2[],MATCH($D5,Data_Base_2[[Incumbent]:[Incumbent]],0),MATCH(I$3,Data_Base_2[#Headers],0))),"")</f>
        <v>2</v>
      </c>
      <c r="J5" s="162" t="str">
        <f ca="1">IFERROR(IF(ISBLANK(INDEX(Data_Base_2[],MATCH($D5,Data_Base_2[[Incumbent]:[Incumbent]],0),MATCH(J$3,Data_Base_2[#Headers],0))),"-",INDEX(Data_Base_2[],MATCH($D5,Data_Base_2[[Incumbent]:[Incumbent]],0),MATCH(J$3,Data_Base_2[#Headers],0))),"")</f>
        <v>-</v>
      </c>
      <c r="K5" s="163">
        <f ca="1">IFERROR(IF(ISBLANK(INDEX(Data_Base_2[],MATCH($D5,Data_Base_2[[Incumbent]:[Incumbent]],0),MATCH(K$3,Data_Base_2[#Headers],0))),"-",INDEX(Data_Base_2[],MATCH($D5,Data_Base_2[[Incumbent]:[Incumbent]],0),MATCH(K$3,Data_Base_2[#Headers],0))),"")</f>
        <v>3</v>
      </c>
      <c r="L5" s="161" t="str">
        <f ca="1">IFERROR(IF(ISBLANK(INDEX(Data_Base_2[],MATCH($D5,Data_Base_2[[Incumbent]:[Incumbent]],0),MATCH(L$3,Data_Base_2[#Headers],0))),"-",INDEX(Data_Base_2[],MATCH($D5,Data_Base_2[[Incumbent]:[Incumbent]],0),MATCH(L$3,Data_Base_2[#Headers],0))),"")</f>
        <v>Field Assistant PIE Non Teknis</v>
      </c>
      <c r="M5" s="161" t="str">
        <f ca="1">IFERROR(IF(ISBLANK(INDEX(Data_Base_2[],MATCH($D5,Data_Base_2[[Incumbent]:[Incumbent]],0),MATCH(M$3,Data_Base_2[#Headers],0))),"-",INDEX(Data_Base_2[],MATCH($D5,Data_Base_2[[Incumbent]:[Incumbent]],0),MATCH(M$3,Data_Base_2[#Headers],0))),"")</f>
        <v>Field Assistant Non Teknis Palang Isang</v>
      </c>
      <c r="N5" s="164">
        <f ca="1">IFERROR(IF(ISBLANK(INDEX(Data_Base_2[],MATCH($D5,Data_Base_2[[Incumbent]:[Incumbent]],0),MATCH(N$3,Data_Base_2[#Headers],0))),"-",INDEX(Data_Base_2[],MATCH($D5,Data_Base_2[[Incumbent]:[Incumbent]],0),MATCH(N$3,Data_Base_2[#Headers],0))),"")</f>
        <v>42370</v>
      </c>
      <c r="O5" s="164" t="str">
        <f ca="1">IFERROR(IF(ISBLANK(INDEX(Data_Base_2[],MATCH($D5,Data_Base_2[[Incumbent]:[Incumbent]],0),MATCH(O$3,Data_Base_2[#Headers],0))),"-",INDEX(Data_Base_2[],MATCH($D5,Data_Base_2[[Incumbent]:[Incumbent]],0),MATCH(O$3,Data_Base_2[#Headers],0))),"")</f>
        <v>-</v>
      </c>
      <c r="P5" s="161">
        <f ca="1">IFERROR(IF(ISBLANK(INDEX(Data_Base_2[],MATCH($D5,Data_Base_2[[Incumbent]:[Incumbent]],0),MATCH(P$3,Data_Base_2[#Headers],0))),"-",INDEX(Data_Base_2[],MATCH($D5,Data_Base_2[[Incumbent]:[Incumbent]],0),MATCH(P$3,Data_Base_2[#Headers],0))),"")</f>
        <v>5</v>
      </c>
      <c r="Q5" s="161" t="str">
        <f ca="1">IFERROR(IF(ISBLANK(INDEX(Data_Base_2[],MATCH($D5,Data_Base_2[[Incumbent]:[Incumbent]],0),MATCH(Q$3,Data_Base_2[#Headers],0))),"-",INDEX(Data_Base_2[],MATCH($D5,Data_Base_2[[Incumbent]:[Incumbent]],0),MATCH(Q$3,Data_Base_2[#Headers],0))),"")</f>
        <v>Agronomy</v>
      </c>
      <c r="R5" s="158"/>
      <c r="S5" s="158"/>
      <c r="T5" s="158" t="str">
        <v>Danil Fahreza Pohan</v>
      </c>
      <c r="U5" s="158">
        <v>1</v>
      </c>
      <c r="V5" s="158" t="b">
        <v>1</v>
      </c>
      <c r="W5" s="159" t="b">
        <v>1</v>
      </c>
      <c r="X5" s="159" t="b">
        <v>0</v>
      </c>
      <c r="Y5" s="159">
        <v>1</v>
      </c>
      <c r="Z5" s="159">
        <v>0</v>
      </c>
      <c r="AA5" s="159" t="b">
        <v>1</v>
      </c>
      <c r="AB5" s="159" t="b">
        <f ca="1"/>
        <v>1</v>
      </c>
      <c r="AC5" s="159">
        <v>1</v>
      </c>
      <c r="AD5" s="160">
        <f ca="1"/>
        <v>0</v>
      </c>
    </row>
    <row r="6" spans="1:34" x14ac:dyDescent="0.25">
      <c r="A6" s="181" t="s">
        <v>3021</v>
      </c>
      <c r="B6" s="165">
        <f>IF(INDEX(Data_Base_2[],MATCH($T$2,Data_Base_2[Incumbent],0),MATCH($A6,Data_Base_2[#Headers],0))="","-",INDEX(Data_Base_2[],MATCH($T$2,Data_Base_2[Incumbent],0),MATCH($A6,Data_Base_2[#Headers],0)))</f>
        <v>4</v>
      </c>
      <c r="C6" s="148"/>
      <c r="D6" s="8" t="str" cm="1">
        <f t="array" aca="1" ref="D6" ca="1">IFERROR(IF($T$2="",'Data Base'!C5,INDEX(Data_Base_2[Incumbent],_xlfn.AGGREGATE(15,3,((OFFSET($AD$4,0,0,COUNTA($AD$4:AD5001),1)&gt;0)/(OFFSET($AD$4,0,0,COUNTA($AD$4:AD5001),1)&gt;0))*(ROW(OFFSET($AD$4,0,0,COUNTA($AD$4:AD5001),1))-ROW($AD$3)),ROWS($D$4:$D5)))),"")</f>
        <v>Yohanes Karni</v>
      </c>
      <c r="E6" s="161" t="str">
        <f ca="1">IFERROR(IF(ISBLANK(INDEX(Data_Base_2[],MATCH($D6,Data_Base_2[[Incumbent]:[Incumbent]],0),MATCH(E$3,Data_Base_2[#Headers],0))),"-",INDEX(Data_Base_2[],MATCH($D6,Data_Base_2[[Incumbent]:[Incumbent]],0),MATCH(E$3,Data_Base_2[#Headers],0))),"")</f>
        <v>Kalimantan Timur</v>
      </c>
      <c r="F6" s="161" t="str">
        <f ca="1">IFERROR(IF(ISBLANK(INDEX(Data_Base_2[],MATCH($D6,Data_Base_2[[Incumbent]:[Incumbent]],0),MATCH(F$3,Data_Base_2[#Headers],0))),"-",INDEX(Data_Base_2[],MATCH($D6,Data_Base_2[[Incumbent]:[Incumbent]],0),MATCH(F$3,Data_Base_2[#Headers],0))),"")</f>
        <v>AreaAgro Kalimantan</v>
      </c>
      <c r="G6" s="161" t="str">
        <f ca="1">IFERROR(IF(ISBLANK(INDEX(Data_Base_2[],MATCH($D6,Data_Base_2[[Incumbent]:[Incumbent]],0),MATCH(G$3,Data_Base_2[#Headers],0))),"-",INDEX(Data_Base_2[],MATCH($D6,Data_Base_2[[Incumbent]:[Incumbent]],0),MATCH(G$3,Data_Base_2[#Headers],0))),"")</f>
        <v/>
      </c>
      <c r="H6" s="161" t="str">
        <f ca="1">IFERROR(IF(ISBLANK(INDEX(Data_Base_2[],MATCH($D6,Data_Base_2[[Incumbent]:[Incumbent]],0),MATCH(H$3,Data_Base_2[#Headers],0))),"-",INDEX(Data_Base_2[],MATCH($D6,Data_Base_2[[Incumbent]:[Incumbent]],0),MATCH(H$3,Data_Base_2[#Headers],0))),"")</f>
        <v/>
      </c>
      <c r="I6" s="162">
        <f ca="1">IFERROR(IF(ISBLANK(INDEX(Data_Base_2[],MATCH($D6,Data_Base_2[[Incumbent]:[Incumbent]],0),MATCH(I$3,Data_Base_2[#Headers],0))),"-",INDEX(Data_Base_2[],MATCH($D6,Data_Base_2[[Incumbent]:[Incumbent]],0),MATCH(I$3,Data_Base_2[#Headers],0))),"")</f>
        <v>2</v>
      </c>
      <c r="J6" s="162" t="str">
        <f ca="1">IFERROR(IF(ISBLANK(INDEX(Data_Base_2[],MATCH($D6,Data_Base_2[[Incumbent]:[Incumbent]],0),MATCH(J$3,Data_Base_2[#Headers],0))),"-",INDEX(Data_Base_2[],MATCH($D6,Data_Base_2[[Incumbent]:[Incumbent]],0),MATCH(J$3,Data_Base_2[#Headers],0))),"")</f>
        <v>-</v>
      </c>
      <c r="K6" s="163">
        <f ca="1">IFERROR(IF(ISBLANK(INDEX(Data_Base_2[],MATCH($D6,Data_Base_2[[Incumbent]:[Incumbent]],0),MATCH(K$3,Data_Base_2[#Headers],0))),"-",INDEX(Data_Base_2[],MATCH($D6,Data_Base_2[[Incumbent]:[Incumbent]],0),MATCH(K$3,Data_Base_2[#Headers],0))),"")</f>
        <v>2.3333333333333335</v>
      </c>
      <c r="L6" s="161" t="str">
        <f ca="1">IFERROR(IF(ISBLANK(INDEX(Data_Base_2[],MATCH($D6,Data_Base_2[[Incumbent]:[Incumbent]],0),MATCH(L$3,Data_Base_2[#Headers],0))),"-",INDEX(Data_Base_2[],MATCH($D6,Data_Base_2[[Incumbent]:[Incumbent]],0),MATCH(L$3,Data_Base_2[#Headers],0))),"")</f>
        <v>Field Assistant Division.5</v>
      </c>
      <c r="M6" s="161" t="str">
        <f ca="1">IFERROR(IF(ISBLANK(INDEX(Data_Base_2[],MATCH($D6,Data_Base_2[[Incumbent]:[Incumbent]],0),MATCH(M$3,Data_Base_2[#Headers],0))),"-",INDEX(Data_Base_2[],MATCH($D6,Data_Base_2[[Incumbent]:[Incumbent]],0),MATCH(M$3,Data_Base_2[#Headers],0))),"")</f>
        <v>Field Assistant Issuy Makmur</v>
      </c>
      <c r="N6" s="164">
        <f ca="1">IFERROR(IF(ISBLANK(INDEX(Data_Base_2[],MATCH($D6,Data_Base_2[[Incumbent]:[Incumbent]],0),MATCH(N$3,Data_Base_2[#Headers],0))),"-",INDEX(Data_Base_2[],MATCH($D6,Data_Base_2[[Incumbent]:[Incumbent]],0),MATCH(N$3,Data_Base_2[#Headers],0))),"")</f>
        <v>42736</v>
      </c>
      <c r="O6" s="164" t="str">
        <f ca="1">IFERROR(IF(ISBLANK(INDEX(Data_Base_2[],MATCH($D6,Data_Base_2[[Incumbent]:[Incumbent]],0),MATCH(O$3,Data_Base_2[#Headers],0))),"-",INDEX(Data_Base_2[],MATCH($D6,Data_Base_2[[Incumbent]:[Incumbent]],0),MATCH(O$3,Data_Base_2[#Headers],0))),"")</f>
        <v>-</v>
      </c>
      <c r="P6" s="161">
        <f ca="1">IFERROR(IF(ISBLANK(INDEX(Data_Base_2[],MATCH($D6,Data_Base_2[[Incumbent]:[Incumbent]],0),MATCH(P$3,Data_Base_2[#Headers],0))),"-",INDEX(Data_Base_2[],MATCH($D6,Data_Base_2[[Incumbent]:[Incumbent]],0),MATCH(P$3,Data_Base_2[#Headers],0))),"")</f>
        <v>5</v>
      </c>
      <c r="Q6" s="161" t="str">
        <f ca="1">IFERROR(IF(ISBLANK(INDEX(Data_Base_2[],MATCH($D6,Data_Base_2[[Incumbent]:[Incumbent]],0),MATCH(Q$3,Data_Base_2[#Headers],0))),"-",INDEX(Data_Base_2[],MATCH($D6,Data_Base_2[[Incumbent]:[Incumbent]],0),MATCH(Q$3,Data_Base_2[#Headers],0))),"")</f>
        <v>Agronomy</v>
      </c>
      <c r="R6" s="158"/>
      <c r="S6" s="158"/>
      <c r="T6" s="158" t="str">
        <v>Ibnu Rhomadhon Sitompul</v>
      </c>
      <c r="U6" s="158">
        <v>1</v>
      </c>
      <c r="V6" s="158" t="b">
        <v>1</v>
      </c>
      <c r="W6" s="159" t="b">
        <v>1</v>
      </c>
      <c r="X6" s="159" t="b">
        <v>0</v>
      </c>
      <c r="Y6" s="159">
        <v>1</v>
      </c>
      <c r="Z6" s="159">
        <v>0</v>
      </c>
      <c r="AA6" s="159" t="b">
        <v>1</v>
      </c>
      <c r="AB6" s="159" t="b">
        <f ca="1"/>
        <v>1</v>
      </c>
      <c r="AC6" s="159">
        <v>1</v>
      </c>
      <c r="AD6" s="160">
        <f ca="1"/>
        <v>0</v>
      </c>
    </row>
    <row r="7" spans="1:34" x14ac:dyDescent="0.25">
      <c r="A7" s="181" t="s">
        <v>4916</v>
      </c>
      <c r="B7" s="277" t="str">
        <f>IF(INDEX(Data_Base_2[],MATCH($T$2,Data_Base_2[Incumbent],0),MATCH($A7,Data_Base_2[#Headers],0))=0,"-",INDEX(Data_Base_2[],MATCH($T$2,Data_Base_2[Incumbent],0),MATCH($A7,Data_Base_2[#Headers],0)))</f>
        <v>Head Assistant GBE</v>
      </c>
      <c r="C7" s="277"/>
      <c r="D7" s="8" t="str" cm="1">
        <f t="array" aca="1" ref="D7" ca="1">IFERROR(IF($T$2="",'Data Base'!C6,INDEX(Data_Base_2[Incumbent],_xlfn.AGGREGATE(15,3,((OFFSET($AD$4,0,0,COUNTA($AD$4:AD5002),1)&gt;0)/(OFFSET($AD$4,0,0,COUNTA($AD$4:AD5002),1)&gt;0))*(ROW(OFFSET($AD$4,0,0,COUNTA($AD$4:AD5002),1))-ROW($AD$3)),ROWS($D$4:$D6)))),"")</f>
        <v>M. Zulfikri</v>
      </c>
      <c r="E7" s="161" t="str">
        <f ca="1">IFERROR(IF(ISBLANK(INDEX(Data_Base_2[],MATCH($D7,Data_Base_2[[Incumbent]:[Incumbent]],0),MATCH(E$3,Data_Base_2[#Headers],0))),"-",INDEX(Data_Base_2[],MATCH($D7,Data_Base_2[[Incumbent]:[Incumbent]],0),MATCH(E$3,Data_Base_2[#Headers],0))),"")</f>
        <v>Sulawesi Selatan</v>
      </c>
      <c r="F7" s="161" t="str">
        <f ca="1">IFERROR(IF(ISBLANK(INDEX(Data_Base_2[],MATCH($D7,Data_Base_2[[Incumbent]:[Incumbent]],0),MATCH(F$3,Data_Base_2[#Headers],0))),"-",INDEX(Data_Base_2[],MATCH($D7,Data_Base_2[[Incumbent]:[Incumbent]],0),MATCH(F$3,Data_Base_2[#Headers],0))),"")</f>
        <v>AreaAgro JawaSlawesi</v>
      </c>
      <c r="G7" s="161" t="str">
        <f ca="1">IFERROR(IF(ISBLANK(INDEX(Data_Base_2[],MATCH($D7,Data_Base_2[[Incumbent]:[Incumbent]],0),MATCH(G$3,Data_Base_2[#Headers],0))),"-",INDEX(Data_Base_2[],MATCH($D7,Data_Base_2[[Incumbent]:[Incumbent]],0),MATCH(G$3,Data_Base_2[#Headers],0))),"")</f>
        <v>B</v>
      </c>
      <c r="H7" s="161" t="str">
        <f ca="1">IFERROR(IF(ISBLANK(INDEX(Data_Base_2[],MATCH($D7,Data_Base_2[[Incumbent]:[Incumbent]],0),MATCH(H$3,Data_Base_2[#Headers],0))),"-",INDEX(Data_Base_2[],MATCH($D7,Data_Base_2[[Incumbent]:[Incumbent]],0),MATCH(H$3,Data_Base_2[#Headers],0))),"")</f>
        <v>Rubber</v>
      </c>
      <c r="I7" s="162">
        <f ca="1">IFERROR(IF(ISBLANK(INDEX(Data_Base_2[],MATCH($D7,Data_Base_2[[Incumbent]:[Incumbent]],0),MATCH(I$3,Data_Base_2[#Headers],0))),"-",INDEX(Data_Base_2[],MATCH($D7,Data_Base_2[[Incumbent]:[Incumbent]],0),MATCH(I$3,Data_Base_2[#Headers],0))),"")</f>
        <v>4</v>
      </c>
      <c r="J7" s="162" t="str">
        <f ca="1">IFERROR(IF(ISBLANK(INDEX(Data_Base_2[],MATCH($D7,Data_Base_2[[Incumbent]:[Incumbent]],0),MATCH(J$3,Data_Base_2[#Headers],0))),"-",INDEX(Data_Base_2[],MATCH($D7,Data_Base_2[[Incumbent]:[Incumbent]],0),MATCH(J$3,Data_Base_2[#Headers],0))),"")</f>
        <v>-</v>
      </c>
      <c r="K7" s="163">
        <f ca="1">IFERROR(IF(ISBLANK(INDEX(Data_Base_2[],MATCH($D7,Data_Base_2[[Incumbent]:[Incumbent]],0),MATCH(K$3,Data_Base_2[#Headers],0))),"-",INDEX(Data_Base_2[],MATCH($D7,Data_Base_2[[Incumbent]:[Incumbent]],0),MATCH(K$3,Data_Base_2[#Headers],0))),"")</f>
        <v>3.3333333333333335</v>
      </c>
      <c r="L7" s="161" t="str">
        <f ca="1">IFERROR(IF(ISBLANK(INDEX(Data_Base_2[],MATCH($D7,Data_Base_2[[Incumbent]:[Incumbent]],0),MATCH(L$3,Data_Base_2[#Headers],0))),"-",INDEX(Data_Base_2[],MATCH($D7,Data_Base_2[[Incumbent]:[Incumbent]],0),MATCH(L$3,Data_Base_2[#Headers],0))),"")</f>
        <v>Head Assistant PIE</v>
      </c>
      <c r="M7" s="161" t="str">
        <f ca="1">IFERROR(IF(ISBLANK(INDEX(Data_Base_2[],MATCH($D7,Data_Base_2[[Incumbent]:[Incumbent]],0),MATCH(M$3,Data_Base_2[#Headers],0))),"-",INDEX(Data_Base_2[],MATCH($D7,Data_Base_2[[Incumbent]:[Incumbent]],0),MATCH(M$3,Data_Base_2[#Headers],0))),"")</f>
        <v>Field Assistant Sei Rumbiya</v>
      </c>
      <c r="N7" s="164">
        <f ca="1">IFERROR(IF(ISBLANK(INDEX(Data_Base_2[],MATCH($D7,Data_Base_2[[Incumbent]:[Incumbent]],0),MATCH(N$3,Data_Base_2[#Headers],0))),"-",INDEX(Data_Base_2[],MATCH($D7,Data_Base_2[[Incumbent]:[Incumbent]],0),MATCH(N$3,Data_Base_2[#Headers],0))),"")</f>
        <v>44197</v>
      </c>
      <c r="O7" s="164">
        <f ca="1">IFERROR(IF(ISBLANK(INDEX(Data_Base_2[],MATCH($D7,Data_Base_2[[Incumbent]:[Incumbent]],0),MATCH(O$3,Data_Base_2[#Headers],0))),"-",INDEX(Data_Base_2[],MATCH($D7,Data_Base_2[[Incumbent]:[Incumbent]],0),MATCH(O$3,Data_Base_2[#Headers],0))),"")</f>
        <v>43556</v>
      </c>
      <c r="P7" s="161">
        <f ca="1">IFERROR(IF(ISBLANK(INDEX(Data_Base_2[],MATCH($D7,Data_Base_2[[Incumbent]:[Incumbent]],0),MATCH(P$3,Data_Base_2[#Headers],0))),"-",INDEX(Data_Base_2[],MATCH($D7,Data_Base_2[[Incumbent]:[Incumbent]],0),MATCH(P$3,Data_Base_2[#Headers],0))),"")</f>
        <v>4</v>
      </c>
      <c r="Q7" s="161" t="str">
        <f ca="1">IFERROR(IF(ISBLANK(INDEX(Data_Base_2[],MATCH($D7,Data_Base_2[[Incumbent]:[Incumbent]],0),MATCH(Q$3,Data_Base_2[#Headers],0))),"-",INDEX(Data_Base_2[],MATCH($D7,Data_Base_2[[Incumbent]:[Incumbent]],0),MATCH(Q$3,Data_Base_2[#Headers],0))),"")</f>
        <v>Agronomy</v>
      </c>
      <c r="R7" s="158"/>
      <c r="S7" s="158"/>
      <c r="T7" s="158" t="str">
        <v>Muhammad Akram Mudasyah</v>
      </c>
      <c r="U7" s="158">
        <v>1</v>
      </c>
      <c r="V7" s="158" t="b">
        <v>1</v>
      </c>
      <c r="W7" s="159" t="b">
        <v>1</v>
      </c>
      <c r="X7" s="159" t="b">
        <v>0</v>
      </c>
      <c r="Y7" s="159">
        <v>1</v>
      </c>
      <c r="Z7" s="159">
        <v>0</v>
      </c>
      <c r="AA7" s="159" t="b">
        <v>1</v>
      </c>
      <c r="AB7" s="159" t="b">
        <f ca="1"/>
        <v>1</v>
      </c>
      <c r="AC7" s="159">
        <v>0</v>
      </c>
      <c r="AD7" s="160">
        <f ca="1"/>
        <v>0</v>
      </c>
    </row>
    <row r="8" spans="1:34" x14ac:dyDescent="0.25">
      <c r="A8" s="181" t="s">
        <v>983</v>
      </c>
      <c r="B8" s="277" t="str">
        <f>IF(INDEX(Data_Base_2[],MATCH($T$2,Data_Base_2[Incumbent],0),MATCH($A8,Data_Base_2[#Headers],0))=0,"-",INDEX(Data_Base_2[],MATCH($T$2,Data_Base_2[Incumbent],0),MATCH($A8,Data_Base_2[#Headers],0)))</f>
        <v>AreaAgro MuaraRupit</v>
      </c>
      <c r="C8" s="277"/>
      <c r="D8" s="8" t="str" cm="1">
        <f t="array" aca="1" ref="D8" ca="1">IFERROR(IF($T$2="",'Data Base'!C7,INDEX(Data_Base_2[Incumbent],_xlfn.AGGREGATE(15,3,((OFFSET($AD$4,0,0,COUNTA($AD$4:AD5003),1)&gt;0)/(OFFSET($AD$4,0,0,COUNTA($AD$4:AD5003),1)&gt;0))*(ROW(OFFSET($AD$4,0,0,COUNTA($AD$4:AD5003),1))-ROW($AD$3)),ROWS($D$4:$D7)))),"")</f>
        <v>Chairil Anwar Ridwan, SP</v>
      </c>
      <c r="E8" s="161" t="str">
        <f ca="1">IFERROR(IF(ISBLANK(INDEX(Data_Base_2[],MATCH($D8,Data_Base_2[[Incumbent]:[Incumbent]],0),MATCH(E$3,Data_Base_2[#Headers],0))),"-",INDEX(Data_Base_2[],MATCH($D8,Data_Base_2[[Incumbent]:[Incumbent]],0),MATCH(E$3,Data_Base_2[#Headers],0))),"")</f>
        <v>Sumatera Utara</v>
      </c>
      <c r="F8" s="161" t="str">
        <f ca="1">IFERROR(IF(ISBLANK(INDEX(Data_Base_2[],MATCH($D8,Data_Base_2[[Incumbent]:[Incumbent]],0),MATCH(F$3,Data_Base_2[#Headers],0))),"-",INDEX(Data_Base_2[],MATCH($D8,Data_Base_2[[Incumbent]:[Incumbent]],0),MATCH(F$3,Data_Base_2[#Headers],0))),"")</f>
        <v>AreaAgro LimaPuluh</v>
      </c>
      <c r="G8" s="161" t="str">
        <f ca="1">IFERROR(IF(ISBLANK(INDEX(Data_Base_2[],MATCH($D8,Data_Base_2[[Incumbent]:[Incumbent]],0),MATCH(G$3,Data_Base_2[#Headers],0))),"-",INDEX(Data_Base_2[],MATCH($D8,Data_Base_2[[Incumbent]:[Incumbent]],0),MATCH(G$3,Data_Base_2[#Headers],0))),"")</f>
        <v>B</v>
      </c>
      <c r="H8" s="161" t="str">
        <f ca="1">IFERROR(IF(ISBLANK(INDEX(Data_Base_2[],MATCH($D8,Data_Base_2[[Incumbent]:[Incumbent]],0),MATCH(H$3,Data_Base_2[#Headers],0))),"-",INDEX(Data_Base_2[],MATCH($D8,Data_Base_2[[Incumbent]:[Incumbent]],0),MATCH(H$3,Data_Base_2[#Headers],0))),"")</f>
        <v>Oil Palm</v>
      </c>
      <c r="I8" s="162">
        <f ca="1">IFERROR(IF(ISBLANK(INDEX(Data_Base_2[],MATCH($D8,Data_Base_2[[Incumbent]:[Incumbent]],0),MATCH(I$3,Data_Base_2[#Headers],0))),"-",INDEX(Data_Base_2[],MATCH($D8,Data_Base_2[[Incumbent]:[Incumbent]],0),MATCH(I$3,Data_Base_2[#Headers],0))),"")</f>
        <v>2</v>
      </c>
      <c r="J8" s="162">
        <f ca="1">IFERROR(IF(ISBLANK(INDEX(Data_Base_2[],MATCH($D8,Data_Base_2[[Incumbent]:[Incumbent]],0),MATCH(J$3,Data_Base_2[#Headers],0))),"-",INDEX(Data_Base_2[],MATCH($D8,Data_Base_2[[Incumbent]:[Incumbent]],0),MATCH(J$3,Data_Base_2[#Headers],0))),"")</f>
        <v>3</v>
      </c>
      <c r="K8" s="163">
        <f ca="1">IFERROR(IF(ISBLANK(INDEX(Data_Base_2[],MATCH($D8,Data_Base_2[[Incumbent]:[Incumbent]],0),MATCH(K$3,Data_Base_2[#Headers],0))),"-",INDEX(Data_Base_2[],MATCH($D8,Data_Base_2[[Incumbent]:[Incumbent]],0),MATCH(K$3,Data_Base_2[#Headers],0))),"")</f>
        <v>3.3333333333333335</v>
      </c>
      <c r="L8" s="161" t="str">
        <f ca="1">IFERROR(IF(ISBLANK(INDEX(Data_Base_2[],MATCH($D8,Data_Base_2[[Incumbent]:[Incumbent]],0),MATCH(L$3,Data_Base_2[#Headers],0))),"-",INDEX(Data_Base_2[],MATCH($D8,Data_Base_2[[Incumbent]:[Incumbent]],0),MATCH(L$3,Data_Base_2[#Headers],0))),"")</f>
        <v>Field Assistant Division.1</v>
      </c>
      <c r="M8" s="161" t="str">
        <f ca="1">IFERROR(IF(ISBLANK(INDEX(Data_Base_2[],MATCH($D8,Data_Base_2[[Incumbent]:[Incumbent]],0),MATCH(M$3,Data_Base_2[#Headers],0))),"-",INDEX(Data_Base_2[],MATCH($D8,Data_Base_2[[Incumbent]:[Incumbent]],0),MATCH(M$3,Data_Base_2[#Headers],0))),"")</f>
        <v>Field Assistant Bah Lias</v>
      </c>
      <c r="N8" s="164">
        <f ca="1">IFERROR(IF(ISBLANK(INDEX(Data_Base_2[],MATCH($D8,Data_Base_2[[Incumbent]:[Incumbent]],0),MATCH(N$3,Data_Base_2[#Headers],0))),"-",INDEX(Data_Base_2[],MATCH($D8,Data_Base_2[[Incumbent]:[Incumbent]],0),MATCH(N$3,Data_Base_2[#Headers],0))),"")</f>
        <v>41275</v>
      </c>
      <c r="O8" s="164">
        <f ca="1">IFERROR(IF(ISBLANK(INDEX(Data_Base_2[],MATCH($D8,Data_Base_2[[Incumbent]:[Incumbent]],0),MATCH(O$3,Data_Base_2[#Headers],0))),"-",INDEX(Data_Base_2[],MATCH($D8,Data_Base_2[[Incumbent]:[Incumbent]],0),MATCH(O$3,Data_Base_2[#Headers],0))),"")</f>
        <v>42758</v>
      </c>
      <c r="P8" s="161">
        <f ca="1">IFERROR(IF(ISBLANK(INDEX(Data_Base_2[],MATCH($D8,Data_Base_2[[Incumbent]:[Incumbent]],0),MATCH(P$3,Data_Base_2[#Headers],0))),"-",INDEX(Data_Base_2[],MATCH($D8,Data_Base_2[[Incumbent]:[Incumbent]],0),MATCH(P$3,Data_Base_2[#Headers],0))),"")</f>
        <v>5</v>
      </c>
      <c r="Q8" s="161" t="str">
        <f ca="1">IFERROR(IF(ISBLANK(INDEX(Data_Base_2[],MATCH($D8,Data_Base_2[[Incumbent]:[Incumbent]],0),MATCH(Q$3,Data_Base_2[#Headers],0))),"-",INDEX(Data_Base_2[],MATCH($D8,Data_Base_2[[Incumbent]:[Incumbent]],0),MATCH(Q$3,Data_Base_2[#Headers],0))),"")</f>
        <v>Agronomy</v>
      </c>
      <c r="R8" s="158"/>
      <c r="S8" s="158"/>
      <c r="T8" s="158" t="str">
        <v>Muhammad Rio Purnomo</v>
      </c>
      <c r="U8" s="158">
        <v>1</v>
      </c>
      <c r="V8" s="158" t="b">
        <v>1</v>
      </c>
      <c r="W8" s="159" t="b">
        <v>1</v>
      </c>
      <c r="X8" s="159" t="b">
        <v>0</v>
      </c>
      <c r="Y8" s="159">
        <v>1</v>
      </c>
      <c r="Z8" s="159">
        <v>0</v>
      </c>
      <c r="AA8" s="159" t="b">
        <v>1</v>
      </c>
      <c r="AB8" s="159" t="b">
        <f ca="1"/>
        <v>1</v>
      </c>
      <c r="AC8" s="160">
        <v>1</v>
      </c>
      <c r="AD8" s="160">
        <f ca="1"/>
        <v>0</v>
      </c>
    </row>
    <row r="9" spans="1:34" x14ac:dyDescent="0.25">
      <c r="A9" s="181" t="s">
        <v>1029</v>
      </c>
      <c r="B9" s="277" t="str">
        <f>IF(INDEX(Data_Base_2[],MATCH($T$2,Data_Base_2[Incumbent],0),MATCH($A9,Data_Base_2[#Headers],0))=0,"-",INDEX(Data_Base_2[],MATCH($T$2,Data_Base_2[Incumbent],0),MATCH($A9,Data_Base_2[#Headers],0)))</f>
        <v>LSIP - Gunung Bais Estate</v>
      </c>
      <c r="C9" s="277"/>
      <c r="D9" s="8" t="str" cm="1">
        <f t="array" aca="1" ref="D9" ca="1">IFERROR(IF($T$2="",'Data Base'!C8,INDEX(Data_Base_2[Incumbent],_xlfn.AGGREGATE(15,3,((OFFSET($AD$4,0,0,COUNTA($AD$4:AD5004),1)&gt;0)/(OFFSET($AD$4,0,0,COUNTA($AD$4:AD5004),1)&gt;0))*(ROW(OFFSET($AD$4,0,0,COUNTA($AD$4:AD5004),1))-ROW($AD$3)),ROWS($D$4:$D8)))),"")</f>
        <v>Indra Hardian Matondang</v>
      </c>
      <c r="E9" s="161" t="str">
        <f ca="1">IFERROR(IF(ISBLANK(INDEX(Data_Base_2[],MATCH($D9,Data_Base_2[[Incumbent]:[Incumbent]],0),MATCH(E$3,Data_Base_2[#Headers],0))),"-",INDEX(Data_Base_2[],MATCH($D9,Data_Base_2[[Incumbent]:[Incumbent]],0),MATCH(E$3,Data_Base_2[#Headers],0))),"")</f>
        <v>Sumatera Utara</v>
      </c>
      <c r="F9" s="161" t="str">
        <f ca="1">IFERROR(IF(ISBLANK(INDEX(Data_Base_2[],MATCH($D9,Data_Base_2[[Incumbent]:[Incumbent]],0),MATCH(F$3,Data_Base_2[#Headers],0))),"-",INDEX(Data_Base_2[],MATCH($D9,Data_Base_2[[Incumbent]:[Incumbent]],0),MATCH(F$3,Data_Base_2[#Headers],0))),"")</f>
        <v>AreaAgro LimaPuluh</v>
      </c>
      <c r="G9" s="161" t="str">
        <f ca="1">IFERROR(IF(ISBLANK(INDEX(Data_Base_2[],MATCH($D9,Data_Base_2[[Incumbent]:[Incumbent]],0),MATCH(G$3,Data_Base_2[#Headers],0))),"-",INDEX(Data_Base_2[],MATCH($D9,Data_Base_2[[Incumbent]:[Incumbent]],0),MATCH(G$3,Data_Base_2[#Headers],0))),"")</f>
        <v>A</v>
      </c>
      <c r="H9" s="161" t="str">
        <f ca="1">IFERROR(IF(ISBLANK(INDEX(Data_Base_2[],MATCH($D9,Data_Base_2[[Incumbent]:[Incumbent]],0),MATCH(H$3,Data_Base_2[#Headers],0))),"-",INDEX(Data_Base_2[],MATCH($D9,Data_Base_2[[Incumbent]:[Incumbent]],0),MATCH(H$3,Data_Base_2[#Headers],0))),"")</f>
        <v>Oil Palm</v>
      </c>
      <c r="I9" s="162">
        <f ca="1">IFERROR(IF(ISBLANK(INDEX(Data_Base_2[],MATCH($D9,Data_Base_2[[Incumbent]:[Incumbent]],0),MATCH(I$3,Data_Base_2[#Headers],0))),"-",INDEX(Data_Base_2[],MATCH($D9,Data_Base_2[[Incumbent]:[Incumbent]],0),MATCH(I$3,Data_Base_2[#Headers],0))),"")</f>
        <v>2</v>
      </c>
      <c r="J9" s="162" t="str">
        <f ca="1">IFERROR(IF(ISBLANK(INDEX(Data_Base_2[],MATCH($D9,Data_Base_2[[Incumbent]:[Incumbent]],0),MATCH(J$3,Data_Base_2[#Headers],0))),"-",INDEX(Data_Base_2[],MATCH($D9,Data_Base_2[[Incumbent]:[Incumbent]],0),MATCH(J$3,Data_Base_2[#Headers],0))),"")</f>
        <v>1</v>
      </c>
      <c r="K9" s="163">
        <f ca="1">IFERROR(IF(ISBLANK(INDEX(Data_Base_2[],MATCH($D9,Data_Base_2[[Incumbent]:[Incumbent]],0),MATCH(K$3,Data_Base_2[#Headers],0))),"-",INDEX(Data_Base_2[],MATCH($D9,Data_Base_2[[Incumbent]:[Incumbent]],0),MATCH(K$3,Data_Base_2[#Headers],0))),"")</f>
        <v>3.3333333333333335</v>
      </c>
      <c r="L9" s="161" t="str">
        <f ca="1">IFERROR(IF(ISBLANK(INDEX(Data_Base_2[],MATCH($D9,Data_Base_2[[Incumbent]:[Incumbent]],0),MATCH(L$3,Data_Base_2[#Headers],0))),"-",INDEX(Data_Base_2[],MATCH($D9,Data_Base_2[[Incumbent]:[Incumbent]],0),MATCH(L$3,Data_Base_2[#Headers],0))),"")</f>
        <v>Field Assistant Division.2</v>
      </c>
      <c r="M9" s="161" t="str">
        <f ca="1">IFERROR(IF(ISBLANK(INDEX(Data_Base_2[],MATCH($D9,Data_Base_2[[Incumbent]:[Incumbent]],0),MATCH(M$3,Data_Base_2[#Headers],0))),"-",INDEX(Data_Base_2[],MATCH($D9,Data_Base_2[[Incumbent]:[Incumbent]],0),MATCH(M$3,Data_Base_2[#Headers],0))),"")</f>
        <v>Field Assistant Bah Lias</v>
      </c>
      <c r="N9" s="164">
        <f ca="1">IFERROR(IF(ISBLANK(INDEX(Data_Base_2[],MATCH($D9,Data_Base_2[[Incumbent]:[Incumbent]],0),MATCH(N$3,Data_Base_2[#Headers],0))),"-",INDEX(Data_Base_2[],MATCH($D9,Data_Base_2[[Incumbent]:[Incumbent]],0),MATCH(N$3,Data_Base_2[#Headers],0))),"")</f>
        <v>42736</v>
      </c>
      <c r="O9" s="164">
        <f ca="1">IFERROR(IF(ISBLANK(INDEX(Data_Base_2[],MATCH($D9,Data_Base_2[[Incumbent]:[Incumbent]],0),MATCH(O$3,Data_Base_2[#Headers],0))),"-",INDEX(Data_Base_2[],MATCH($D9,Data_Base_2[[Incumbent]:[Incumbent]],0),MATCH(O$3,Data_Base_2[#Headers],0))),"")</f>
        <v>43556</v>
      </c>
      <c r="P9" s="161">
        <f ca="1">IFERROR(IF(ISBLANK(INDEX(Data_Base_2[],MATCH($D9,Data_Base_2[[Incumbent]:[Incumbent]],0),MATCH(P$3,Data_Base_2[#Headers],0))),"-",INDEX(Data_Base_2[],MATCH($D9,Data_Base_2[[Incumbent]:[Incumbent]],0),MATCH(P$3,Data_Base_2[#Headers],0))),"")</f>
        <v>5</v>
      </c>
      <c r="Q9" s="161" t="str">
        <f ca="1">IFERROR(IF(ISBLANK(INDEX(Data_Base_2[],MATCH($D9,Data_Base_2[[Incumbent]:[Incumbent]],0),MATCH(Q$3,Data_Base_2[#Headers],0))),"-",INDEX(Data_Base_2[],MATCH($D9,Data_Base_2[[Incumbent]:[Incumbent]],0),MATCH(Q$3,Data_Base_2[#Headers],0))),"")</f>
        <v>Agronomy</v>
      </c>
      <c r="R9" s="158"/>
      <c r="S9" s="158"/>
      <c r="T9" s="158" t="str">
        <v>Wahyu Nurhadi</v>
      </c>
      <c r="U9" s="158">
        <v>1</v>
      </c>
      <c r="V9" s="158" t="b">
        <v>1</v>
      </c>
      <c r="W9" s="159" t="b">
        <v>1</v>
      </c>
      <c r="X9" s="159" t="b">
        <v>0</v>
      </c>
      <c r="Y9" s="159">
        <v>1</v>
      </c>
      <c r="Z9" s="159">
        <v>0</v>
      </c>
      <c r="AA9" s="159" t="b">
        <v>1</v>
      </c>
      <c r="AB9" s="159" t="b">
        <f ca="1"/>
        <v>1</v>
      </c>
      <c r="AC9" s="160">
        <v>0</v>
      </c>
      <c r="AD9" s="160">
        <f ca="1"/>
        <v>0</v>
      </c>
    </row>
    <row r="10" spans="1:34" x14ac:dyDescent="0.25">
      <c r="A10" s="181" t="s">
        <v>810</v>
      </c>
      <c r="B10" s="165" t="str">
        <f>IF(INDEX(Data_Base_2[],MATCH($T$2,Data_Base_2[Incumbent],0),MATCH($A10,Data_Base_2[#Headers],0))=0,"-",INDEX(Data_Base_2[],MATCH($T$2,Data_Base_2[Incumbent],0),MATCH($A10,Data_Base_2[#Headers],0)))</f>
        <v>Oil Palm</v>
      </c>
      <c r="C10" s="148"/>
      <c r="D10" s="8" t="str" cm="1">
        <f t="array" aca="1" ref="D10" ca="1">IFERROR(IF($T$2="",'Data Base'!C9,INDEX(Data_Base_2[Incumbent],_xlfn.AGGREGATE(15,3,((OFFSET($AD$4,0,0,COUNTA($AD$4:AD5005),1)&gt;0)/(OFFSET($AD$4,0,0,COUNTA($AD$4:AD5005),1)&gt;0))*(ROW(OFFSET($AD$4,0,0,COUNTA($AD$4:AD5005),1))-ROW($AD$3)),ROWS($D$4:$D9)))),"")</f>
        <v>Irhammuddin, Ir.</v>
      </c>
      <c r="E10" s="161" t="str">
        <f ca="1">IFERROR(IF(ISBLANK(INDEX(Data_Base_2[],MATCH($D10,Data_Base_2[[Incumbent]:[Incumbent]],0),MATCH(E$3,Data_Base_2[#Headers],0))),"-",INDEX(Data_Base_2[],MATCH($D10,Data_Base_2[[Incumbent]:[Incumbent]],0),MATCH(E$3,Data_Base_2[#Headers],0))),"")</f>
        <v>Sumatera Utara</v>
      </c>
      <c r="F10" s="161" t="str">
        <f ca="1">IFERROR(IF(ISBLANK(INDEX(Data_Base_2[],MATCH($D10,Data_Base_2[[Incumbent]:[Incumbent]],0),MATCH(F$3,Data_Base_2[#Headers],0))),"-",INDEX(Data_Base_2[],MATCH($D10,Data_Base_2[[Incumbent]:[Incumbent]],0),MATCH(F$3,Data_Base_2[#Headers],0))),"")</f>
        <v>AreaAgro LimaPuluh</v>
      </c>
      <c r="G10" s="161" t="str">
        <f ca="1">IFERROR(IF(ISBLANK(INDEX(Data_Base_2[],MATCH($D10,Data_Base_2[[Incumbent]:[Incumbent]],0),MATCH(G$3,Data_Base_2[#Headers],0))),"-",INDEX(Data_Base_2[],MATCH($D10,Data_Base_2[[Incumbent]:[Incumbent]],0),MATCH(G$3,Data_Base_2[#Headers],0))),"")</f>
        <v>A</v>
      </c>
      <c r="H10" s="161" t="str">
        <f ca="1">IFERROR(IF(ISBLANK(INDEX(Data_Base_2[],MATCH($D10,Data_Base_2[[Incumbent]:[Incumbent]],0),MATCH(H$3,Data_Base_2[#Headers],0))),"-",INDEX(Data_Base_2[],MATCH($D10,Data_Base_2[[Incumbent]:[Incumbent]],0),MATCH(H$3,Data_Base_2[#Headers],0))),"")</f>
        <v>Oil Palm &amp; Rubber</v>
      </c>
      <c r="I10" s="162">
        <f ca="1">IFERROR(IF(ISBLANK(INDEX(Data_Base_2[],MATCH($D10,Data_Base_2[[Incumbent]:[Incumbent]],0),MATCH(I$3,Data_Base_2[#Headers],0))),"-",INDEX(Data_Base_2[],MATCH($D10,Data_Base_2[[Incumbent]:[Incumbent]],0),MATCH(I$3,Data_Base_2[#Headers],0))),"")</f>
        <v>2</v>
      </c>
      <c r="J10" s="162" t="str">
        <f ca="1">IFERROR(IF(ISBLANK(INDEX(Data_Base_2[],MATCH($D10,Data_Base_2[[Incumbent]:[Incumbent]],0),MATCH(J$3,Data_Base_2[#Headers],0))),"-",INDEX(Data_Base_2[],MATCH($D10,Data_Base_2[[Incumbent]:[Incumbent]],0),MATCH(J$3,Data_Base_2[#Headers],0))),"")</f>
        <v>1</v>
      </c>
      <c r="K10" s="163">
        <f ca="1">IFERROR(IF(ISBLANK(INDEX(Data_Base_2[],MATCH($D10,Data_Base_2[[Incumbent]:[Incumbent]],0),MATCH(K$3,Data_Base_2[#Headers],0))),"-",INDEX(Data_Base_2[],MATCH($D10,Data_Base_2[[Incumbent]:[Incumbent]],0),MATCH(K$3,Data_Base_2[#Headers],0))),"")</f>
        <v>3</v>
      </c>
      <c r="L10" s="161" t="str">
        <f ca="1">IFERROR(IF(ISBLANK(INDEX(Data_Base_2[],MATCH($D10,Data_Base_2[[Incumbent]:[Incumbent]],0),MATCH(L$3,Data_Base_2[#Headers],0))),"-",INDEX(Data_Base_2[],MATCH($D10,Data_Base_2[[Incumbent]:[Incumbent]],0),MATCH(L$3,Data_Base_2[#Headers],0))),"")</f>
        <v>Field Assistant Division.4</v>
      </c>
      <c r="M10" s="161" t="str">
        <f ca="1">IFERROR(IF(ISBLANK(INDEX(Data_Base_2[],MATCH($D10,Data_Base_2[[Incumbent]:[Incumbent]],0),MATCH(M$3,Data_Base_2[#Headers],0))),"-",INDEX(Data_Base_2[],MATCH($D10,Data_Base_2[[Incumbent]:[Incumbent]],0),MATCH(M$3,Data_Base_2[#Headers],0))),"")</f>
        <v>Field Assistant Bungara</v>
      </c>
      <c r="N10" s="164">
        <f ca="1">IFERROR(IF(ISBLANK(INDEX(Data_Base_2[],MATCH($D10,Data_Base_2[[Incumbent]:[Incumbent]],0),MATCH(N$3,Data_Base_2[#Headers],0))),"-",INDEX(Data_Base_2[],MATCH($D10,Data_Base_2[[Incumbent]:[Incumbent]],0),MATCH(N$3,Data_Base_2[#Headers],0))),"")</f>
        <v>39326</v>
      </c>
      <c r="O10" s="164">
        <f ca="1">IFERROR(IF(ISBLANK(INDEX(Data_Base_2[],MATCH($D10,Data_Base_2[[Incumbent]:[Incumbent]],0),MATCH(O$3,Data_Base_2[#Headers],0))),"-",INDEX(Data_Base_2[],MATCH($D10,Data_Base_2[[Incumbent]:[Incumbent]],0),MATCH(O$3,Data_Base_2[#Headers],0))),"")</f>
        <v>42767</v>
      </c>
      <c r="P10" s="161">
        <f ca="1">IFERROR(IF(ISBLANK(INDEX(Data_Base_2[],MATCH($D10,Data_Base_2[[Incumbent]:[Incumbent]],0),MATCH(P$3,Data_Base_2[#Headers],0))),"-",INDEX(Data_Base_2[],MATCH($D10,Data_Base_2[[Incumbent]:[Incumbent]],0),MATCH(P$3,Data_Base_2[#Headers],0))),"")</f>
        <v>5</v>
      </c>
      <c r="Q10" s="161" t="str">
        <f ca="1">IFERROR(IF(ISBLANK(INDEX(Data_Base_2[],MATCH($D10,Data_Base_2[[Incumbent]:[Incumbent]],0),MATCH(Q$3,Data_Base_2[#Headers],0))),"-",INDEX(Data_Base_2[],MATCH($D10,Data_Base_2[[Incumbent]:[Incumbent]],0),MATCH(Q$3,Data_Base_2[#Headers],0))),"")</f>
        <v>Agronomy</v>
      </c>
      <c r="R10" s="158"/>
      <c r="S10" s="158"/>
      <c r="T10" s="158" t="str">
        <v>Sanggam Parulian Purba</v>
      </c>
      <c r="U10" s="158">
        <v>1</v>
      </c>
      <c r="V10" s="158" t="b">
        <v>1</v>
      </c>
      <c r="W10" s="159" t="b">
        <v>1</v>
      </c>
      <c r="X10" s="159" t="b">
        <v>0</v>
      </c>
      <c r="Y10" s="159">
        <v>1</v>
      </c>
      <c r="Z10" s="159">
        <v>0</v>
      </c>
      <c r="AA10" s="159" t="b">
        <v>1</v>
      </c>
      <c r="AB10" s="159" t="b">
        <f ca="1"/>
        <v>1</v>
      </c>
      <c r="AC10" s="160">
        <v>0</v>
      </c>
      <c r="AD10" s="160">
        <f ca="1"/>
        <v>0</v>
      </c>
    </row>
    <row r="11" spans="1:34" x14ac:dyDescent="0.25">
      <c r="A11" s="181" t="s">
        <v>989</v>
      </c>
      <c r="B11" s="165" t="str">
        <f>IF(INDEX(Data_Base_2[],MATCH($T$2,Data_Base_2[Incumbent],0),MATCH($A11,Data_Base_2[#Headers],0))=0,"-",INDEX(Data_Base_2[],MATCH($T$2,Data_Base_2[Incumbent],0),MATCH($A11,Data_Base_2[#Headers],0)))</f>
        <v>B</v>
      </c>
      <c r="C11" s="148"/>
      <c r="D11" s="8" t="str" cm="1">
        <f t="array" aca="1" ref="D11" ca="1">IFERROR(IF($T$2="",'Data Base'!C10,INDEX(Data_Base_2[Incumbent],_xlfn.AGGREGATE(15,3,((OFFSET($AD$4,0,0,COUNTA($AD$4:AD5006),1)&gt;0)/(OFFSET($AD$4,0,0,COUNTA($AD$4:AD5006),1)&gt;0))*(ROW(OFFSET($AD$4,0,0,COUNTA($AD$4:AD5006),1))-ROW($AD$3)),ROWS($D$4:$D10)))),"")</f>
        <v>Ros Subagyo</v>
      </c>
      <c r="E11" s="161" t="str">
        <f ca="1">IFERROR(IF(ISBLANK(INDEX(Data_Base_2[],MATCH($D11,Data_Base_2[[Incumbent]:[Incumbent]],0),MATCH(E$3,Data_Base_2[#Headers],0))),"-",INDEX(Data_Base_2[],MATCH($D11,Data_Base_2[[Incumbent]:[Incumbent]],0),MATCH(E$3,Data_Base_2[#Headers],0))),"")</f>
        <v>Jawa Timur</v>
      </c>
      <c r="F11" s="161" t="str">
        <f ca="1">IFERROR(IF(ISBLANK(INDEX(Data_Base_2[],MATCH($D11,Data_Base_2[[Incumbent]:[Incumbent]],0),MATCH(F$3,Data_Base_2[#Headers],0))),"-",INDEX(Data_Base_2[],MATCH($D11,Data_Base_2[[Incumbent]:[Incumbent]],0),MATCH(F$3,Data_Base_2[#Headers],0))),"")</f>
        <v>AreaAgro JawaSlawesi</v>
      </c>
      <c r="G11" s="161" t="str">
        <f ca="1">IFERROR(IF(ISBLANK(INDEX(Data_Base_2[],MATCH($D11,Data_Base_2[[Incumbent]:[Incumbent]],0),MATCH(G$3,Data_Base_2[#Headers],0))),"-",INDEX(Data_Base_2[],MATCH($D11,Data_Base_2[[Incumbent]:[Incumbent]],0),MATCH(G$3,Data_Base_2[#Headers],0))),"")</f>
        <v>B</v>
      </c>
      <c r="H11" s="161" t="str">
        <f ca="1">IFERROR(IF(ISBLANK(INDEX(Data_Base_2[],MATCH($D11,Data_Base_2[[Incumbent]:[Incumbent]],0),MATCH(H$3,Data_Base_2[#Headers],0))),"-",INDEX(Data_Base_2[],MATCH($D11,Data_Base_2[[Incumbent]:[Incumbent]],0),MATCH(H$3,Data_Base_2[#Headers],0))),"")</f>
        <v>Cocoa</v>
      </c>
      <c r="I11" s="162">
        <f ca="1">IFERROR(IF(ISBLANK(INDEX(Data_Base_2[],MATCH($D11,Data_Base_2[[Incumbent]:[Incumbent]],0),MATCH(I$3,Data_Base_2[#Headers],0))),"-",INDEX(Data_Base_2[],MATCH($D11,Data_Base_2[[Incumbent]:[Incumbent]],0),MATCH(I$3,Data_Base_2[#Headers],0))),"")</f>
        <v>4</v>
      </c>
      <c r="J11" s="162" t="str">
        <f ca="1">IFERROR(IF(ISBLANK(INDEX(Data_Base_2[],MATCH($D11,Data_Base_2[[Incumbent]:[Incumbent]],0),MATCH(J$3,Data_Base_2[#Headers],0))),"-",INDEX(Data_Base_2[],MATCH($D11,Data_Base_2[[Incumbent]:[Incumbent]],0),MATCH(J$3,Data_Base_2[#Headers],0))),"")</f>
        <v>-</v>
      </c>
      <c r="K11" s="163">
        <f ca="1">IFERROR(IF(ISBLANK(INDEX(Data_Base_2[],MATCH($D11,Data_Base_2[[Incumbent]:[Incumbent]],0),MATCH(K$3,Data_Base_2[#Headers],0))),"-",INDEX(Data_Base_2[],MATCH($D11,Data_Base_2[[Incumbent]:[Incumbent]],0),MATCH(K$3,Data_Base_2[#Headers],0))),"")</f>
        <v>3</v>
      </c>
      <c r="L11" s="161" t="str">
        <f ca="1">IFERROR(IF(ISBLANK(INDEX(Data_Base_2[],MATCH($D11,Data_Base_2[[Incumbent]:[Incumbent]],0),MATCH(L$3,Data_Base_2[#Headers],0))),"-",INDEX(Data_Base_2[],MATCH($D11,Data_Base_2[[Incumbent]:[Incumbent]],0),MATCH(L$3,Data_Base_2[#Headers],0))),"")</f>
        <v>Head Assistant TSE</v>
      </c>
      <c r="M11" s="161" t="str">
        <f ca="1">IFERROR(IF(ISBLANK(INDEX(Data_Base_2[],MATCH($D11,Data_Base_2[[Incumbent]:[Incumbent]],0),MATCH(M$3,Data_Base_2[#Headers],0))),"-",INDEX(Data_Base_2[],MATCH($D11,Data_Base_2[[Incumbent]:[Incumbent]],0),MATCH(M$3,Data_Base_2[#Headers],0))),"")</f>
        <v>Acting Head Assistant Treblasala</v>
      </c>
      <c r="N11" s="164">
        <f ca="1">IFERROR(IF(ISBLANK(INDEX(Data_Base_2[],MATCH($D11,Data_Base_2[[Incumbent]:[Incumbent]],0),MATCH(N$3,Data_Base_2[#Headers],0))),"-",INDEX(Data_Base_2[],MATCH($D11,Data_Base_2[[Incumbent]:[Incumbent]],0),MATCH(N$3,Data_Base_2[#Headers],0))),"")</f>
        <v>43466</v>
      </c>
      <c r="O11" s="164">
        <f ca="1">IFERROR(IF(ISBLANK(INDEX(Data_Base_2[],MATCH($D11,Data_Base_2[[Incumbent]:[Incumbent]],0),MATCH(O$3,Data_Base_2[#Headers],0))),"-",INDEX(Data_Base_2[],MATCH($D11,Data_Base_2[[Incumbent]:[Incumbent]],0),MATCH(O$3,Data_Base_2[#Headers],0))),"")</f>
        <v>43115</v>
      </c>
      <c r="P11" s="161">
        <f ca="1">IFERROR(IF(ISBLANK(INDEX(Data_Base_2[],MATCH($D11,Data_Base_2[[Incumbent]:[Incumbent]],0),MATCH(P$3,Data_Base_2[#Headers],0))),"-",INDEX(Data_Base_2[],MATCH($D11,Data_Base_2[[Incumbent]:[Incumbent]],0),MATCH(P$3,Data_Base_2[#Headers],0))),"")</f>
        <v>4</v>
      </c>
      <c r="Q11" s="161" t="str">
        <f ca="1">IFERROR(IF(ISBLANK(INDEX(Data_Base_2[],MATCH($D11,Data_Base_2[[Incumbent]:[Incumbent]],0),MATCH(Q$3,Data_Base_2[#Headers],0))),"-",INDEX(Data_Base_2[],MATCH($D11,Data_Base_2[[Incumbent]:[Incumbent]],0),MATCH(Q$3,Data_Base_2[#Headers],0))),"")</f>
        <v>Agronomy</v>
      </c>
      <c r="R11" s="158"/>
      <c r="S11" s="158"/>
      <c r="T11" s="158" t="str">
        <v>Rahmat Sulaiman Hasayangan</v>
      </c>
      <c r="U11" s="158">
        <v>1</v>
      </c>
      <c r="V11" s="158" t="b">
        <v>1</v>
      </c>
      <c r="W11" s="159" t="b">
        <v>1</v>
      </c>
      <c r="X11" s="159" t="b">
        <v>0</v>
      </c>
      <c r="Y11" s="159">
        <v>1</v>
      </c>
      <c r="Z11" s="159">
        <v>0</v>
      </c>
      <c r="AA11" s="159" t="b">
        <v>1</v>
      </c>
      <c r="AB11" s="159" t="b">
        <f ca="1"/>
        <v>1</v>
      </c>
      <c r="AC11" s="160">
        <v>0</v>
      </c>
      <c r="AD11" s="160">
        <f ca="1"/>
        <v>0</v>
      </c>
    </row>
    <row r="12" spans="1:34" x14ac:dyDescent="0.25">
      <c r="A12" s="181" t="s">
        <v>103</v>
      </c>
      <c r="B12" s="165">
        <f>IF(INDEX(Data_Base_2[],MATCH($T$2,Data_Base_2[Incumbent],0),MATCH($A12,Data_Base_2[#Headers],0))=0,"-",INDEX(Data_Base_2[],MATCH($T$2,Data_Base_2[Incumbent],0),MATCH($A12,Data_Base_2[#Headers],0)))</f>
        <v>3</v>
      </c>
      <c r="C12" s="149"/>
      <c r="D12" s="8" t="str" cm="1">
        <f t="array" aca="1" ref="D12" ca="1">IFERROR(IF($T$2="",'Data Base'!C11,INDEX(Data_Base_2[Incumbent],_xlfn.AGGREGATE(15,3,((OFFSET($AD$4,0,0,COUNTA($AD$4:AD5007),1)&gt;0)/(OFFSET($AD$4,0,0,COUNTA($AD$4:AD5007),1)&gt;0))*(ROW(OFFSET($AD$4,0,0,COUNTA($AD$4:AD5007),1))-ROW($AD$3)),ROWS($D$4:$D11)))),"")</f>
        <v>Tarmizi Sihotang</v>
      </c>
      <c r="E12" s="161" t="str">
        <f ca="1">IFERROR(IF(ISBLANK(INDEX(Data_Base_2[],MATCH($D12,Data_Base_2[[Incumbent]:[Incumbent]],0),MATCH(E$3,Data_Base_2[#Headers],0))),"-",INDEX(Data_Base_2[],MATCH($D12,Data_Base_2[[Incumbent]:[Incumbent]],0),MATCH(E$3,Data_Base_2[#Headers],0))),"")</f>
        <v>Sulawesi Utara</v>
      </c>
      <c r="F12" s="161" t="str">
        <f ca="1">IFERROR(IF(ISBLANK(INDEX(Data_Base_2[],MATCH($D12,Data_Base_2[[Incumbent]:[Incumbent]],0),MATCH(F$3,Data_Base_2[#Headers],0))),"-",INDEX(Data_Base_2[],MATCH($D12,Data_Base_2[[Incumbent]:[Incumbent]],0),MATCH(F$3,Data_Base_2[#Headers],0))),"")</f>
        <v>AreaAgro JawaSlawesi</v>
      </c>
      <c r="G12" s="161" t="str">
        <f ca="1">IFERROR(IF(ISBLANK(INDEX(Data_Base_2[],MATCH($D12,Data_Base_2[[Incumbent]:[Incumbent]],0),MATCH(G$3,Data_Base_2[#Headers],0))),"-",INDEX(Data_Base_2[],MATCH($D12,Data_Base_2[[Incumbent]:[Incumbent]],0),MATCH(G$3,Data_Base_2[#Headers],0))),"")</f>
        <v>C</v>
      </c>
      <c r="H12" s="161" t="str">
        <f ca="1">IFERROR(IF(ISBLANK(INDEX(Data_Base_2[],MATCH($D12,Data_Base_2[[Incumbent]:[Incumbent]],0),MATCH(H$3,Data_Base_2[#Headers],0))),"-",INDEX(Data_Base_2[],MATCH($D12,Data_Base_2[[Incumbent]:[Incumbent]],0),MATCH(H$3,Data_Base_2[#Headers],0))),"")</f>
        <v>Cocoa</v>
      </c>
      <c r="I12" s="162">
        <f ca="1">IFERROR(IF(ISBLANK(INDEX(Data_Base_2[],MATCH($D12,Data_Base_2[[Incumbent]:[Incumbent]],0),MATCH(I$3,Data_Base_2[#Headers],0))),"-",INDEX(Data_Base_2[],MATCH($D12,Data_Base_2[[Incumbent]:[Incumbent]],0),MATCH(I$3,Data_Base_2[#Headers],0))),"")</f>
        <v>4</v>
      </c>
      <c r="J12" s="162" t="str">
        <f ca="1">IFERROR(IF(ISBLANK(INDEX(Data_Base_2[],MATCH($D12,Data_Base_2[[Incumbent]:[Incumbent]],0),MATCH(J$3,Data_Base_2[#Headers],0))),"-",INDEX(Data_Base_2[],MATCH($D12,Data_Base_2[[Incumbent]:[Incumbent]],0),MATCH(J$3,Data_Base_2[#Headers],0))),"")</f>
        <v>-</v>
      </c>
      <c r="K12" s="163">
        <f ca="1">IFERROR(IF(ISBLANK(INDEX(Data_Base_2[],MATCH($D12,Data_Base_2[[Incumbent]:[Incumbent]],0),MATCH(K$3,Data_Base_2[#Headers],0))),"-",INDEX(Data_Base_2[],MATCH($D12,Data_Base_2[[Incumbent]:[Incumbent]],0),MATCH(K$3,Data_Base_2[#Headers],0))),"")</f>
        <v>3</v>
      </c>
      <c r="L12" s="161" t="str">
        <f ca="1">IFERROR(IF(ISBLANK(INDEX(Data_Base_2[],MATCH($D12,Data_Base_2[[Incumbent]:[Incumbent]],0),MATCH(L$3,Data_Base_2[#Headers],0))),"-",INDEX(Data_Base_2[],MATCH($D12,Data_Base_2[[Incumbent]:[Incumbent]],0),MATCH(L$3,Data_Base_2[#Headers],0))),"")</f>
        <v>Head Assistant PKE</v>
      </c>
      <c r="M12" s="161" t="str">
        <f ca="1">IFERROR(IF(ISBLANK(INDEX(Data_Base_2[],MATCH($D12,Data_Base_2[[Incumbent]:[Incumbent]],0),MATCH(M$3,Data_Base_2[#Headers],0))),"-",INDEX(Data_Base_2[],MATCH($D12,Data_Base_2[[Incumbent]:[Incumbent]],0),MATCH(M$3,Data_Base_2[#Headers],0))),"")</f>
        <v>Acting Head Assistant Pungkol</v>
      </c>
      <c r="N12" s="164">
        <f ca="1">IFERROR(IF(ISBLANK(INDEX(Data_Base_2[],MATCH($D12,Data_Base_2[[Incumbent]:[Incumbent]],0),MATCH(N$3,Data_Base_2[#Headers],0))),"-",INDEX(Data_Base_2[],MATCH($D12,Data_Base_2[[Incumbent]:[Incumbent]],0),MATCH(N$3,Data_Base_2[#Headers],0))),"")</f>
        <v>42736</v>
      </c>
      <c r="O12" s="164">
        <f ca="1">IFERROR(IF(ISBLANK(INDEX(Data_Base_2[],MATCH($D12,Data_Base_2[[Incumbent]:[Incumbent]],0),MATCH(O$3,Data_Base_2[#Headers],0))),"-",INDEX(Data_Base_2[],MATCH($D12,Data_Base_2[[Incumbent]:[Incumbent]],0),MATCH(O$3,Data_Base_2[#Headers],0))),"")</f>
        <v>42522</v>
      </c>
      <c r="P12" s="161">
        <f ca="1">IFERROR(IF(ISBLANK(INDEX(Data_Base_2[],MATCH($D12,Data_Base_2[[Incumbent]:[Incumbent]],0),MATCH(P$3,Data_Base_2[#Headers],0))),"-",INDEX(Data_Base_2[],MATCH($D12,Data_Base_2[[Incumbent]:[Incumbent]],0),MATCH(P$3,Data_Base_2[#Headers],0))),"")</f>
        <v>4</v>
      </c>
      <c r="Q12" s="161" t="str">
        <f ca="1">IFERROR(IF(ISBLANK(INDEX(Data_Base_2[],MATCH($D12,Data_Base_2[[Incumbent]:[Incumbent]],0),MATCH(Q$3,Data_Base_2[#Headers],0))),"-",INDEX(Data_Base_2[],MATCH($D12,Data_Base_2[[Incumbent]:[Incumbent]],0),MATCH(Q$3,Data_Base_2[#Headers],0))),"")</f>
        <v>Agronomy</v>
      </c>
      <c r="R12" s="158"/>
      <c r="S12" s="158"/>
      <c r="T12" s="158" t="str">
        <v>Rimsa Budi Arjuna</v>
      </c>
      <c r="U12" s="158">
        <v>1</v>
      </c>
      <c r="V12" s="158" t="b">
        <v>1</v>
      </c>
      <c r="W12" s="159" t="b">
        <v>0</v>
      </c>
      <c r="X12" s="159" t="b">
        <v>0</v>
      </c>
      <c r="Y12" s="159">
        <v>1</v>
      </c>
      <c r="Z12" s="159">
        <v>0</v>
      </c>
      <c r="AA12" s="159" t="b">
        <v>1</v>
      </c>
      <c r="AB12" s="159" t="b">
        <f ca="1"/>
        <v>1</v>
      </c>
      <c r="AC12" s="160">
        <v>0</v>
      </c>
      <c r="AD12" s="160">
        <f ca="1"/>
        <v>0</v>
      </c>
    </row>
    <row r="13" spans="1:34" x14ac:dyDescent="0.25">
      <c r="A13" s="181" t="s">
        <v>984</v>
      </c>
      <c r="B13" s="165" t="str">
        <f>IF(INDEX(Data_Base_2[],MATCH($T$2,Data_Base_2[Incumbent],0),MATCH($A13,Data_Base_2[#Headers],0))=0,"-",INDEX(Data_Base_2[],MATCH($T$2,Data_Base_2[Incumbent],0),MATCH($A13,Data_Base_2[#Headers],0)))</f>
        <v>7</v>
      </c>
      <c r="C13" s="148"/>
      <c r="D13" s="8" t="str" cm="1">
        <f t="array" aca="1" ref="D13" ca="1">IFERROR(IF($T$2="",'Data Base'!C12,INDEX(Data_Base_2[Incumbent],_xlfn.AGGREGATE(15,3,((OFFSET($AD$4,0,0,COUNTA($AD$4:AD5008),1)&gt;0)/(OFFSET($AD$4,0,0,COUNTA($AD$4:AD5008),1)&gt;0))*(ROW(OFFSET($AD$4,0,0,COUNTA($AD$4:AD5008),1))-ROW($AD$3)),ROWS($D$4:$D12)))),"")</f>
        <v>Nursianto</v>
      </c>
      <c r="E13" s="161" t="str">
        <f ca="1">IFERROR(IF(ISBLANK(INDEX(Data_Base_2[],MATCH($D13,Data_Base_2[[Incumbent]:[Incumbent]],0),MATCH(E$3,Data_Base_2[#Headers],0))),"-",INDEX(Data_Base_2[],MATCH($D13,Data_Base_2[[Incumbent]:[Incumbent]],0),MATCH(E$3,Data_Base_2[#Headers],0))),"")</f>
        <v>Jawa Barat</v>
      </c>
      <c r="F13" s="161" t="str">
        <f ca="1">IFERROR(IF(ISBLANK(INDEX(Data_Base_2[],MATCH($D13,Data_Base_2[[Incumbent]:[Incumbent]],0),MATCH(F$3,Data_Base_2[#Headers],0))),"-",INDEX(Data_Base_2[],MATCH($D13,Data_Base_2[[Incumbent]:[Incumbent]],0),MATCH(F$3,Data_Base_2[#Headers],0))),"")</f>
        <v>AreaAgro JawaSlawesi</v>
      </c>
      <c r="G13" s="161" t="str">
        <f ca="1">IFERROR(IF(ISBLANK(INDEX(Data_Base_2[],MATCH($D13,Data_Base_2[[Incumbent]:[Incumbent]],0),MATCH(G$3,Data_Base_2[#Headers],0))),"-",INDEX(Data_Base_2[],MATCH($D13,Data_Base_2[[Incumbent]:[Incumbent]],0),MATCH(G$3,Data_Base_2[#Headers],0))),"")</f>
        <v>C</v>
      </c>
      <c r="H13" s="161" t="str">
        <f ca="1">IFERROR(IF(ISBLANK(INDEX(Data_Base_2[],MATCH($D13,Data_Base_2[[Incumbent]:[Incumbent]],0),MATCH(H$3,Data_Base_2[#Headers],0))),"-",INDEX(Data_Base_2[],MATCH($D13,Data_Base_2[[Incumbent]:[Incumbent]],0),MATCH(H$3,Data_Base_2[#Headers],0))),"")</f>
        <v>Tea</v>
      </c>
      <c r="I13" s="162">
        <f ca="1">IFERROR(IF(ISBLANK(INDEX(Data_Base_2[],MATCH($D13,Data_Base_2[[Incumbent]:[Incumbent]],0),MATCH(I$3,Data_Base_2[#Headers],0))),"-",INDEX(Data_Base_2[],MATCH($D13,Data_Base_2[[Incumbent]:[Incumbent]],0),MATCH(I$3,Data_Base_2[#Headers],0))),"")</f>
        <v>3</v>
      </c>
      <c r="J13" s="162" t="str">
        <f ca="1">IFERROR(IF(ISBLANK(INDEX(Data_Base_2[],MATCH($D13,Data_Base_2[[Incumbent]:[Incumbent]],0),MATCH(J$3,Data_Base_2[#Headers],0))),"-",INDEX(Data_Base_2[],MATCH($D13,Data_Base_2[[Incumbent]:[Incumbent]],0),MATCH(J$3,Data_Base_2[#Headers],0))),"")</f>
        <v>-</v>
      </c>
      <c r="K13" s="163">
        <f ca="1">IFERROR(IF(ISBLANK(INDEX(Data_Base_2[],MATCH($D13,Data_Base_2[[Incumbent]:[Incumbent]],0),MATCH(K$3,Data_Base_2[#Headers],0))),"-",INDEX(Data_Base_2[],MATCH($D13,Data_Base_2[[Incumbent]:[Incumbent]],0),MATCH(K$3,Data_Base_2[#Headers],0))),"")</f>
        <v>3.3333333333333335</v>
      </c>
      <c r="L13" s="161" t="str">
        <f ca="1">IFERROR(IF(ISBLANK(INDEX(Data_Base_2[],MATCH($D13,Data_Base_2[[Incumbent]:[Incumbent]],0),MATCH(L$3,Data_Base_2[#Headers],0))),"-",INDEX(Data_Base_2[],MATCH($D13,Data_Base_2[[Incumbent]:[Incumbent]],0),MATCH(L$3,Data_Base_2[#Headers],0))),"")</f>
        <v>Head Assistant PLE</v>
      </c>
      <c r="M13" s="161" t="str">
        <f ca="1">IFERROR(IF(ISBLANK(INDEX(Data_Base_2[],MATCH($D13,Data_Base_2[[Incumbent]:[Incumbent]],0),MATCH(M$3,Data_Base_2[#Headers],0))),"-",INDEX(Data_Base_2[],MATCH($D13,Data_Base_2[[Incumbent]:[Incumbent]],0),MATCH(M$3,Data_Base_2[#Headers],0))),"")</f>
        <v>Field Assistant Kertasarie</v>
      </c>
      <c r="N13" s="164">
        <f ca="1">IFERROR(IF(ISBLANK(INDEX(Data_Base_2[],MATCH($D13,Data_Base_2[[Incumbent]:[Incumbent]],0),MATCH(N$3,Data_Base_2[#Headers],0))),"-",INDEX(Data_Base_2[],MATCH($D13,Data_Base_2[[Incumbent]:[Incumbent]],0),MATCH(N$3,Data_Base_2[#Headers],0))),"")</f>
        <v>43466</v>
      </c>
      <c r="O13" s="164">
        <f ca="1">IFERROR(IF(ISBLANK(INDEX(Data_Base_2[],MATCH($D13,Data_Base_2[[Incumbent]:[Incumbent]],0),MATCH(O$3,Data_Base_2[#Headers],0))),"-",INDEX(Data_Base_2[],MATCH($D13,Data_Base_2[[Incumbent]:[Incumbent]],0),MATCH(O$3,Data_Base_2[#Headers],0))),"")</f>
        <v>43374</v>
      </c>
      <c r="P13" s="161">
        <f ca="1">IFERROR(IF(ISBLANK(INDEX(Data_Base_2[],MATCH($D13,Data_Base_2[[Incumbent]:[Incumbent]],0),MATCH(P$3,Data_Base_2[#Headers],0))),"-",INDEX(Data_Base_2[],MATCH($D13,Data_Base_2[[Incumbent]:[Incumbent]],0),MATCH(P$3,Data_Base_2[#Headers],0))),"")</f>
        <v>4</v>
      </c>
      <c r="Q13" s="161" t="str">
        <f ca="1">IFERROR(IF(ISBLANK(INDEX(Data_Base_2[],MATCH($D13,Data_Base_2[[Incumbent]:[Incumbent]],0),MATCH(Q$3,Data_Base_2[#Headers],0))),"-",INDEX(Data_Base_2[],MATCH($D13,Data_Base_2[[Incumbent]:[Incumbent]],0),MATCH(Q$3,Data_Base_2[#Headers],0))),"")</f>
        <v>Agronomy</v>
      </c>
      <c r="R13" s="158"/>
      <c r="S13" s="158"/>
      <c r="T13" s="158" t="str">
        <v>Muhammad Kennedy</v>
      </c>
      <c r="U13" s="158">
        <v>1</v>
      </c>
      <c r="V13" s="158" t="b">
        <v>1</v>
      </c>
      <c r="W13" s="159" t="b">
        <v>0</v>
      </c>
      <c r="X13" s="159" t="b">
        <v>0</v>
      </c>
      <c r="Y13" s="159">
        <v>1</v>
      </c>
      <c r="Z13" s="159">
        <v>0</v>
      </c>
      <c r="AA13" s="159" t="b">
        <v>1</v>
      </c>
      <c r="AB13" s="159" t="b">
        <f ca="1"/>
        <v>1</v>
      </c>
      <c r="AC13" s="160">
        <v>0</v>
      </c>
      <c r="AD13" s="160">
        <f ca="1"/>
        <v>0</v>
      </c>
    </row>
    <row r="14" spans="1:34" x14ac:dyDescent="0.25">
      <c r="A14" s="181" t="s">
        <v>3025</v>
      </c>
      <c r="B14" s="277" t="str">
        <f>IF(INDEX(Data_Base_2[],MATCH($T$2,Data_Base_2[Incumbent],0),MATCH($A14,Data_Base_2[#Headers],0))=0,"-",INDEX(Data_Base_2[],MATCH($T$2,Data_Base_2[Incumbent],0),MATCH($A14,Data_Base_2[#Headers],0)))</f>
        <v>Field Assistant Sei Lakitan</v>
      </c>
      <c r="C14" s="277"/>
      <c r="D14" s="8" t="str" cm="1">
        <f t="array" aca="1" ref="D14" ca="1">IFERROR(IF($T$2="",'Data Base'!C13,INDEX(Data_Base_2[Incumbent],_xlfn.AGGREGATE(15,3,((OFFSET($AD$4,0,0,COUNTA($AD$4:AD5009),1)&gt;0)/(OFFSET($AD$4,0,0,COUNTA($AD$4:AD5009),1)&gt;0))*(ROW(OFFSET($AD$4,0,0,COUNTA($AD$4:AD5009),1))-ROW($AD$3)),ROWS($D$4:$D13)))),"")</f>
        <v>Ali Imron, Ir.</v>
      </c>
      <c r="E14" s="161" t="str">
        <f ca="1">IFERROR(IF(ISBLANK(INDEX(Data_Base_2[],MATCH($D14,Data_Base_2[[Incumbent]:[Incumbent]],0),MATCH(E$3,Data_Base_2[#Headers],0))),"-",INDEX(Data_Base_2[],MATCH($D14,Data_Base_2[[Incumbent]:[Incumbent]],0),MATCH(E$3,Data_Base_2[#Headers],0))),"")</f>
        <v>Kalimantan Timur</v>
      </c>
      <c r="F14" s="161" t="str">
        <f ca="1">IFERROR(IF(ISBLANK(INDEX(Data_Base_2[],MATCH($D14,Data_Base_2[[Incumbent]:[Incumbent]],0),MATCH(F$3,Data_Base_2[#Headers],0))),"-",INDEX(Data_Base_2[],MATCH($D14,Data_Base_2[[Incumbent]:[Incumbent]],0),MATCH(F$3,Data_Base_2[#Headers],0))),"")</f>
        <v>AreaAgro Kalimantan</v>
      </c>
      <c r="G14" s="161" t="str">
        <f ca="1">IFERROR(IF(ISBLANK(INDEX(Data_Base_2[],MATCH($D14,Data_Base_2[[Incumbent]:[Incumbent]],0),MATCH(G$3,Data_Base_2[#Headers],0))),"-",INDEX(Data_Base_2[],MATCH($D14,Data_Base_2[[Incumbent]:[Incumbent]],0),MATCH(G$3,Data_Base_2[#Headers],0))),"")</f>
        <v/>
      </c>
      <c r="H14" s="161" t="str">
        <f ca="1">IFERROR(IF(ISBLANK(INDEX(Data_Base_2[],MATCH($D14,Data_Base_2[[Incumbent]:[Incumbent]],0),MATCH(H$3,Data_Base_2[#Headers],0))),"-",INDEX(Data_Base_2[],MATCH($D14,Data_Base_2[[Incumbent]:[Incumbent]],0),MATCH(H$3,Data_Base_2[#Headers],0))),"")</f>
        <v/>
      </c>
      <c r="I14" s="162">
        <f ca="1">IFERROR(IF(ISBLANK(INDEX(Data_Base_2[],MATCH($D14,Data_Base_2[[Incumbent]:[Incumbent]],0),MATCH(I$3,Data_Base_2[#Headers],0))),"-",INDEX(Data_Base_2[],MATCH($D14,Data_Base_2[[Incumbent]:[Incumbent]],0),MATCH(I$3,Data_Base_2[#Headers],0))),"")</f>
        <v>4</v>
      </c>
      <c r="J14" s="162" t="str">
        <f ca="1">IFERROR(IF(ISBLANK(INDEX(Data_Base_2[],MATCH($D14,Data_Base_2[[Incumbent]:[Incumbent]],0),MATCH(J$3,Data_Base_2[#Headers],0))),"-",INDEX(Data_Base_2[],MATCH($D14,Data_Base_2[[Incumbent]:[Incumbent]],0),MATCH(J$3,Data_Base_2[#Headers],0))),"")</f>
        <v>1</v>
      </c>
      <c r="K14" s="163">
        <f ca="1">IFERROR(IF(ISBLANK(INDEX(Data_Base_2[],MATCH($D14,Data_Base_2[[Incumbent]:[Incumbent]],0),MATCH(K$3,Data_Base_2[#Headers],0))),"-",INDEX(Data_Base_2[],MATCH($D14,Data_Base_2[[Incumbent]:[Incumbent]],0),MATCH(K$3,Data_Base_2[#Headers],0))),"")</f>
        <v>3</v>
      </c>
      <c r="L14" s="161" t="str">
        <f ca="1">IFERROR(IF(ISBLANK(INDEX(Data_Base_2[],MATCH($D14,Data_Base_2[[Incumbent]:[Incumbent]],0),MATCH(L$3,Data_Base_2[#Headers],0))),"-",INDEX(Data_Base_2[],MATCH($D14,Data_Base_2[[Incumbent]:[Incumbent]],0),MATCH(L$3,Data_Base_2[#Headers],0))),"")</f>
        <v>Head Assistant IME</v>
      </c>
      <c r="M14" s="161" t="str">
        <f ca="1">IFERROR(IF(ISBLANK(INDEX(Data_Base_2[],MATCH($D14,Data_Base_2[[Incumbent]:[Incumbent]],0),MATCH(M$3,Data_Base_2[#Headers],0))),"-",INDEX(Data_Base_2[],MATCH($D14,Data_Base_2[[Incumbent]:[Incumbent]],0),MATCH(M$3,Data_Base_2[#Headers],0))),"")</f>
        <v>Head Assistant Tirta Agung</v>
      </c>
      <c r="N14" s="164">
        <f ca="1">IFERROR(IF(ISBLANK(INDEX(Data_Base_2[],MATCH($D14,Data_Base_2[[Incumbent]:[Incumbent]],0),MATCH(N$3,Data_Base_2[#Headers],0))),"-",INDEX(Data_Base_2[],MATCH($D14,Data_Base_2[[Incumbent]:[Incumbent]],0),MATCH(N$3,Data_Base_2[#Headers],0))),"")</f>
        <v>41275</v>
      </c>
      <c r="O14" s="164">
        <f ca="1">IFERROR(IF(ISBLANK(INDEX(Data_Base_2[],MATCH($D14,Data_Base_2[[Incumbent]:[Incumbent]],0),MATCH(O$3,Data_Base_2[#Headers],0))),"-",INDEX(Data_Base_2[],MATCH($D14,Data_Base_2[[Incumbent]:[Incumbent]],0),MATCH(O$3,Data_Base_2[#Headers],0))),"")</f>
        <v>43115</v>
      </c>
      <c r="P14" s="161">
        <f ca="1">IFERROR(IF(ISBLANK(INDEX(Data_Base_2[],MATCH($D14,Data_Base_2[[Incumbent]:[Incumbent]],0),MATCH(P$3,Data_Base_2[#Headers],0))),"-",INDEX(Data_Base_2[],MATCH($D14,Data_Base_2[[Incumbent]:[Incumbent]],0),MATCH(P$3,Data_Base_2[#Headers],0))),"")</f>
        <v>4</v>
      </c>
      <c r="Q14" s="161" t="str">
        <f ca="1">IFERROR(IF(ISBLANK(INDEX(Data_Base_2[],MATCH($D14,Data_Base_2[[Incumbent]:[Incumbent]],0),MATCH(Q$3,Data_Base_2[#Headers],0))),"-",INDEX(Data_Base_2[],MATCH($D14,Data_Base_2[[Incumbent]:[Incumbent]],0),MATCH(Q$3,Data_Base_2[#Headers],0))),"")</f>
        <v>Agronomy</v>
      </c>
      <c r="R14" s="158"/>
      <c r="S14" s="158"/>
      <c r="T14" s="158" t="str">
        <v>Imam Taufik Siregar</v>
      </c>
      <c r="U14" s="158">
        <v>1</v>
      </c>
      <c r="V14" s="158" t="b">
        <v>1</v>
      </c>
      <c r="W14" s="159" t="b">
        <v>1</v>
      </c>
      <c r="X14" s="159" t="b">
        <v>0</v>
      </c>
      <c r="Y14" s="159">
        <v>1</v>
      </c>
      <c r="Z14" s="159">
        <v>0</v>
      </c>
      <c r="AA14" s="159" t="b">
        <v>1</v>
      </c>
      <c r="AB14" s="159" t="b">
        <f ca="1"/>
        <v>1</v>
      </c>
      <c r="AC14" s="160">
        <v>1</v>
      </c>
      <c r="AD14" s="160">
        <f ca="1"/>
        <v>0</v>
      </c>
    </row>
    <row r="15" spans="1:34" x14ac:dyDescent="0.25">
      <c r="A15" s="181" t="s">
        <v>2287</v>
      </c>
      <c r="B15" s="144">
        <f>IF(INDEX(Data_Base_2[],MATCH($T$2,Data_Base_2[Incumbent],0),MATCH($A15,Data_Base_2[#Headers],0))=0,"-",INDEX(Data_Base_2[],MATCH($T$2,Data_Base_2[Incumbent],0),MATCH($A15,Data_Base_2[#Headers],0)))</f>
        <v>42736</v>
      </c>
      <c r="C15" s="150"/>
      <c r="D15" s="8" t="str" cm="1">
        <f t="array" aca="1" ref="D15" ca="1">IFERROR(IF($T$2="",'Data Base'!C14,INDEX(Data_Base_2[Incumbent],_xlfn.AGGREGATE(15,3,((OFFSET($AD$4,0,0,COUNTA($AD$4:AD5010),1)&gt;0)/(OFFSET($AD$4,0,0,COUNTA($AD$4:AD5010),1)&gt;0))*(ROW(OFFSET($AD$4,0,0,COUNTA($AD$4:AD5010),1))-ROW($AD$3)),ROWS($D$4:$D14)))),"")</f>
        <v>Hendra Kesuma, SP</v>
      </c>
      <c r="E15" s="161" t="str">
        <f ca="1">IFERROR(IF(ISBLANK(INDEX(Data_Base_2[],MATCH($D15,Data_Base_2[[Incumbent]:[Incumbent]],0),MATCH(E$3,Data_Base_2[#Headers],0))),"-",INDEX(Data_Base_2[],MATCH($D15,Data_Base_2[[Incumbent]:[Incumbent]],0),MATCH(E$3,Data_Base_2[#Headers],0))),"")</f>
        <v>Kalimantan Timur</v>
      </c>
      <c r="F15" s="161" t="str">
        <f ca="1">IFERROR(IF(ISBLANK(INDEX(Data_Base_2[],MATCH($D15,Data_Base_2[[Incumbent]:[Incumbent]],0),MATCH(F$3,Data_Base_2[#Headers],0))),"-",INDEX(Data_Base_2[],MATCH($D15,Data_Base_2[[Incumbent]:[Incumbent]],0),MATCH(F$3,Data_Base_2[#Headers],0))),"")</f>
        <v>AreaAgro Kalimantan</v>
      </c>
      <c r="G15" s="161" t="str">
        <f ca="1">IFERROR(IF(ISBLANK(INDEX(Data_Base_2[],MATCH($D15,Data_Base_2[[Incumbent]:[Incumbent]],0),MATCH(G$3,Data_Base_2[#Headers],0))),"-",INDEX(Data_Base_2[],MATCH($D15,Data_Base_2[[Incumbent]:[Incumbent]],0),MATCH(G$3,Data_Base_2[#Headers],0))),"")</f>
        <v>A</v>
      </c>
      <c r="H15" s="161" t="str">
        <f ca="1">IFERROR(IF(ISBLANK(INDEX(Data_Base_2[],MATCH($D15,Data_Base_2[[Incumbent]:[Incumbent]],0),MATCH(H$3,Data_Base_2[#Headers],0))),"-",INDEX(Data_Base_2[],MATCH($D15,Data_Base_2[[Incumbent]:[Incumbent]],0),MATCH(H$3,Data_Base_2[#Headers],0))),"")</f>
        <v>Oil Palm</v>
      </c>
      <c r="I15" s="162">
        <f ca="1">IFERROR(IF(ISBLANK(INDEX(Data_Base_2[],MATCH($D15,Data_Base_2[[Incumbent]:[Incumbent]],0),MATCH(I$3,Data_Base_2[#Headers],0))),"-",INDEX(Data_Base_2[],MATCH($D15,Data_Base_2[[Incumbent]:[Incumbent]],0),MATCH(I$3,Data_Base_2[#Headers],0))),"")</f>
        <v>4</v>
      </c>
      <c r="J15" s="162" t="str">
        <f ca="1">IFERROR(IF(ISBLANK(INDEX(Data_Base_2[],MATCH($D15,Data_Base_2[[Incumbent]:[Incumbent]],0),MATCH(J$3,Data_Base_2[#Headers],0))),"-",INDEX(Data_Base_2[],MATCH($D15,Data_Base_2[[Incumbent]:[Incumbent]],0),MATCH(J$3,Data_Base_2[#Headers],0))),"")</f>
        <v>2</v>
      </c>
      <c r="K15" s="163">
        <f ca="1">IFERROR(IF(ISBLANK(INDEX(Data_Base_2[],MATCH($D15,Data_Base_2[[Incumbent]:[Incumbent]],0),MATCH(K$3,Data_Base_2[#Headers],0))),"-",INDEX(Data_Base_2[],MATCH($D15,Data_Base_2[[Incumbent]:[Incumbent]],0),MATCH(K$3,Data_Base_2[#Headers],0))),"")</f>
        <v>4</v>
      </c>
      <c r="L15" s="161" t="str">
        <f ca="1">IFERROR(IF(ISBLANK(INDEX(Data_Base_2[],MATCH($D15,Data_Base_2[[Incumbent]:[Incumbent]],0),MATCH(L$3,Data_Base_2[#Headers],0))),"-",INDEX(Data_Base_2[],MATCH($D15,Data_Base_2[[Incumbent]:[Incumbent]],0),MATCH(L$3,Data_Base_2[#Headers],0))),"")</f>
        <v>Head Assistant KME</v>
      </c>
      <c r="M15" s="161" t="str">
        <f ca="1">IFERROR(IF(ISBLANK(INDEX(Data_Base_2[],MATCH($D15,Data_Base_2[[Incumbent]:[Incumbent]],0),MATCH(M$3,Data_Base_2[#Headers],0))),"-",INDEX(Data_Base_2[],MATCH($D15,Data_Base_2[[Incumbent]:[Incumbent]],0),MATCH(M$3,Data_Base_2[#Headers],0))),"")</f>
        <v>Acting Head Assistant Kedang Makmur</v>
      </c>
      <c r="N15" s="164">
        <f ca="1">IFERROR(IF(ISBLANK(INDEX(Data_Base_2[],MATCH($D15,Data_Base_2[[Incumbent]:[Incumbent]],0),MATCH(N$3,Data_Base_2[#Headers],0))),"-",INDEX(Data_Base_2[],MATCH($D15,Data_Base_2[[Incumbent]:[Incumbent]],0),MATCH(N$3,Data_Base_2[#Headers],0))),"")</f>
        <v>43466</v>
      </c>
      <c r="O15" s="164">
        <f ca="1">IFERROR(IF(ISBLANK(INDEX(Data_Base_2[],MATCH($D15,Data_Base_2[[Incumbent]:[Incumbent]],0),MATCH(O$3,Data_Base_2[#Headers],0))),"-",INDEX(Data_Base_2[],MATCH($D15,Data_Base_2[[Incumbent]:[Incumbent]],0),MATCH(O$3,Data_Base_2[#Headers],0))),"")</f>
        <v>43115</v>
      </c>
      <c r="P15" s="161">
        <f ca="1">IFERROR(IF(ISBLANK(INDEX(Data_Base_2[],MATCH($D15,Data_Base_2[[Incumbent]:[Incumbent]],0),MATCH(P$3,Data_Base_2[#Headers],0))),"-",INDEX(Data_Base_2[],MATCH($D15,Data_Base_2[[Incumbent]:[Incumbent]],0),MATCH(P$3,Data_Base_2[#Headers],0))),"")</f>
        <v>4</v>
      </c>
      <c r="Q15" s="161" t="str">
        <f ca="1">IFERROR(IF(ISBLANK(INDEX(Data_Base_2[],MATCH($D15,Data_Base_2[[Incumbent]:[Incumbent]],0),MATCH(Q$3,Data_Base_2[#Headers],0))),"-",INDEX(Data_Base_2[],MATCH($D15,Data_Base_2[[Incumbent]:[Incumbent]],0),MATCH(Q$3,Data_Base_2[#Headers],0))),"")</f>
        <v>Agronomy</v>
      </c>
      <c r="R15" s="158"/>
      <c r="S15" s="158"/>
      <c r="T15" s="158" t="str">
        <v>Muhammad Prayogi</v>
      </c>
      <c r="U15" s="158">
        <v>1</v>
      </c>
      <c r="V15" s="158" t="b">
        <v>1</v>
      </c>
      <c r="W15" s="159" t="b">
        <v>0</v>
      </c>
      <c r="X15" s="159" t="b">
        <v>0</v>
      </c>
      <c r="Y15" s="159">
        <v>1</v>
      </c>
      <c r="Z15" s="159">
        <v>0</v>
      </c>
      <c r="AA15" s="159" t="b">
        <v>1</v>
      </c>
      <c r="AB15" s="159" t="b">
        <f ca="1"/>
        <v>1</v>
      </c>
      <c r="AC15" s="160">
        <v>1</v>
      </c>
      <c r="AD15" s="160">
        <f ca="1"/>
        <v>0</v>
      </c>
    </row>
    <row r="16" spans="1:34" x14ac:dyDescent="0.25">
      <c r="A16" s="181" t="s">
        <v>102</v>
      </c>
      <c r="B16" s="144">
        <f>IF(INDEX(Data_Base_2[],MATCH($T$2,Data_Base_2[Incumbent],0),MATCH($A16,Data_Base_2[#Headers],0))=0,"-",INDEX(Data_Base_2[],MATCH($T$2,Data_Base_2[Incumbent],0),MATCH($A16,Data_Base_2[#Headers],0)))</f>
        <v>43374</v>
      </c>
      <c r="C16" s="150"/>
      <c r="D16" s="8" t="str" cm="1">
        <f t="array" aca="1" ref="D16" ca="1">IFERROR(IF($T$2="",'Data Base'!C15,INDEX(Data_Base_2[Incumbent],_xlfn.AGGREGATE(15,3,((OFFSET($AD$4,0,0,COUNTA($AD$4:AD5011),1)&gt;0)/(OFFSET($AD$4,0,0,COUNTA($AD$4:AD5011),1)&gt;0))*(ROW(OFFSET($AD$4,0,0,COUNTA($AD$4:AD5011),1))-ROW($AD$3)),ROWS($D$4:$D15)))),"")</f>
        <v>M. Surya Ardiyanto, Ir.</v>
      </c>
      <c r="E16" s="161" t="str">
        <f ca="1">IFERROR(IF(ISBLANK(INDEX(Data_Base_2[],MATCH($D16,Data_Base_2[[Incumbent]:[Incumbent]],0),MATCH(E$3,Data_Base_2[#Headers],0))),"-",INDEX(Data_Base_2[],MATCH($D16,Data_Base_2[[Incumbent]:[Incumbent]],0),MATCH(E$3,Data_Base_2[#Headers],0))),"")</f>
        <v>Sumatera Utara</v>
      </c>
      <c r="F16" s="161" t="str">
        <f ca="1">IFERROR(IF(ISBLANK(INDEX(Data_Base_2[],MATCH($D16,Data_Base_2[[Incumbent]:[Incumbent]],0),MATCH(F$3,Data_Base_2[#Headers],0))),"-",INDEX(Data_Base_2[],MATCH($D16,Data_Base_2[[Incumbent]:[Incumbent]],0),MATCH(F$3,Data_Base_2[#Headers],0))),"")</f>
        <v>AreaAgro LimaPuluh</v>
      </c>
      <c r="G16" s="161" t="str">
        <f ca="1">IFERROR(IF(ISBLANK(INDEX(Data_Base_2[],MATCH($D16,Data_Base_2[[Incumbent]:[Incumbent]],0),MATCH(G$3,Data_Base_2[#Headers],0))),"-",INDEX(Data_Base_2[],MATCH($D16,Data_Base_2[[Incumbent]:[Incumbent]],0),MATCH(G$3,Data_Base_2[#Headers],0))),"")</f>
        <v>B</v>
      </c>
      <c r="H16" s="161" t="str">
        <f ca="1">IFERROR(IF(ISBLANK(INDEX(Data_Base_2[],MATCH($D16,Data_Base_2[[Incumbent]:[Incumbent]],0),MATCH(H$3,Data_Base_2[#Headers],0))),"-",INDEX(Data_Base_2[],MATCH($D16,Data_Base_2[[Incumbent]:[Incumbent]],0),MATCH(H$3,Data_Base_2[#Headers],0))),"")</f>
        <v>Oil Palm</v>
      </c>
      <c r="I16" s="162">
        <f ca="1">IFERROR(IF(ISBLANK(INDEX(Data_Base_2[],MATCH($D16,Data_Base_2[[Incumbent]:[Incumbent]],0),MATCH(I$3,Data_Base_2[#Headers],0))),"-",INDEX(Data_Base_2[],MATCH($D16,Data_Base_2[[Incumbent]:[Incumbent]],0),MATCH(I$3,Data_Base_2[#Headers],0))),"")</f>
        <v>4</v>
      </c>
      <c r="J16" s="162">
        <f ca="1">IFERROR(IF(ISBLANK(INDEX(Data_Base_2[],MATCH($D16,Data_Base_2[[Incumbent]:[Incumbent]],0),MATCH(J$3,Data_Base_2[#Headers],0))),"-",INDEX(Data_Base_2[],MATCH($D16,Data_Base_2[[Incumbent]:[Incumbent]],0),MATCH(J$3,Data_Base_2[#Headers],0))),"")</f>
        <v>1</v>
      </c>
      <c r="K16" s="163">
        <f ca="1">IFERROR(IF(ISBLANK(INDEX(Data_Base_2[],MATCH($D16,Data_Base_2[[Incumbent]:[Incumbent]],0),MATCH(K$3,Data_Base_2[#Headers],0))),"-",INDEX(Data_Base_2[],MATCH($D16,Data_Base_2[[Incumbent]:[Incumbent]],0),MATCH(K$3,Data_Base_2[#Headers],0))),"")</f>
        <v>3</v>
      </c>
      <c r="L16" s="161" t="str">
        <f ca="1">IFERROR(IF(ISBLANK(INDEX(Data_Base_2[],MATCH($D16,Data_Base_2[[Incumbent]:[Incumbent]],0),MATCH(L$3,Data_Base_2[#Headers],0))),"-",INDEX(Data_Base_2[],MATCH($D16,Data_Base_2[[Incumbent]:[Incumbent]],0),MATCH(L$3,Data_Base_2[#Headers],0))),"")</f>
        <v>Head Assistant Dolok</v>
      </c>
      <c r="M16" s="161" t="str">
        <f ca="1">IFERROR(IF(ISBLANK(INDEX(Data_Base_2[],MATCH($D16,Data_Base_2[[Incumbent]:[Incumbent]],0),MATCH(M$3,Data_Base_2[#Headers],0))),"-",INDEX(Data_Base_2[],MATCH($D16,Data_Base_2[[Incumbent]:[Incumbent]],0),MATCH(M$3,Data_Base_2[#Headers],0))),"")</f>
        <v>Field Assistant Dolok</v>
      </c>
      <c r="N16" s="164">
        <f ca="1">IFERROR(IF(ISBLANK(INDEX(Data_Base_2[],MATCH($D16,Data_Base_2[[Incumbent]:[Incumbent]],0),MATCH(N$3,Data_Base_2[#Headers],0))),"-",INDEX(Data_Base_2[],MATCH($D16,Data_Base_2[[Incumbent]:[Incumbent]],0),MATCH(N$3,Data_Base_2[#Headers],0))),"")</f>
        <v>43101</v>
      </c>
      <c r="O16" s="164">
        <f ca="1">IFERROR(IF(ISBLANK(INDEX(Data_Base_2[],MATCH($D16,Data_Base_2[[Incumbent]:[Incumbent]],0),MATCH(O$3,Data_Base_2[#Headers],0))),"-",INDEX(Data_Base_2[],MATCH($D16,Data_Base_2[[Incumbent]:[Incumbent]],0),MATCH(O$3,Data_Base_2[#Headers],0))),"")</f>
        <v>42492</v>
      </c>
      <c r="P16" s="161">
        <f ca="1">IFERROR(IF(ISBLANK(INDEX(Data_Base_2[],MATCH($D16,Data_Base_2[[Incumbent]:[Incumbent]],0),MATCH(P$3,Data_Base_2[#Headers],0))),"-",INDEX(Data_Base_2[],MATCH($D16,Data_Base_2[[Incumbent]:[Incumbent]],0),MATCH(P$3,Data_Base_2[#Headers],0))),"")</f>
        <v>4</v>
      </c>
      <c r="Q16" s="161" t="str">
        <f ca="1">IFERROR(IF(ISBLANK(INDEX(Data_Base_2[],MATCH($D16,Data_Base_2[[Incumbent]:[Incumbent]],0),MATCH(Q$3,Data_Base_2[#Headers],0))),"-",INDEX(Data_Base_2[],MATCH($D16,Data_Base_2[[Incumbent]:[Incumbent]],0),MATCH(Q$3,Data_Base_2[#Headers],0))),"")</f>
        <v>Agronomy</v>
      </c>
      <c r="R16" s="158"/>
      <c r="S16" s="158"/>
      <c r="T16" s="158" t="str">
        <v>Ramses Fernando</v>
      </c>
      <c r="U16" s="158">
        <v>1</v>
      </c>
      <c r="V16" s="158" t="b">
        <v>1</v>
      </c>
      <c r="W16" s="159" t="b">
        <v>0</v>
      </c>
      <c r="X16" s="159" t="b">
        <v>0</v>
      </c>
      <c r="Y16" s="159">
        <v>1</v>
      </c>
      <c r="Z16" s="159">
        <v>0</v>
      </c>
      <c r="AA16" s="159" t="b">
        <v>1</v>
      </c>
      <c r="AB16" s="159" t="b">
        <f ca="1"/>
        <v>1</v>
      </c>
      <c r="AC16" s="160">
        <v>0</v>
      </c>
      <c r="AD16" s="160">
        <f ca="1"/>
        <v>0</v>
      </c>
    </row>
    <row r="17" spans="1:30" x14ac:dyDescent="0.25">
      <c r="C17" s="142"/>
      <c r="D17" s="8" t="str" cm="1">
        <f t="array" aca="1" ref="D17" ca="1">IFERROR(IF($T$2="",'Data Base'!C16,INDEX(Data_Base_2[Incumbent],_xlfn.AGGREGATE(15,3,((OFFSET($AD$4,0,0,COUNTA($AD$4:AD5012),1)&gt;0)/(OFFSET($AD$4,0,0,COUNTA($AD$4:AD5012),1)&gt;0))*(ROW(OFFSET($AD$4,0,0,COUNTA($AD$4:AD5012),1))-ROW($AD$3)),ROWS($D$4:$D16)))),"")</f>
        <v>Ardiyanto, Ir.</v>
      </c>
      <c r="E17" s="161" t="str">
        <f ca="1">IFERROR(IF(ISBLANK(INDEX(Data_Base_2[],MATCH($D17,Data_Base_2[[Incumbent]:[Incumbent]],0),MATCH(E$3,Data_Base_2[#Headers],0))),"-",INDEX(Data_Base_2[],MATCH($D17,Data_Base_2[[Incumbent]:[Incumbent]],0),MATCH(E$3,Data_Base_2[#Headers],0))),"")</f>
        <v>Sumatera Utara</v>
      </c>
      <c r="F17" s="161" t="str">
        <f ca="1">IFERROR(IF(ISBLANK(INDEX(Data_Base_2[],MATCH($D17,Data_Base_2[[Incumbent]:[Incumbent]],0),MATCH(F$3,Data_Base_2[#Headers],0))),"-",INDEX(Data_Base_2[],MATCH($D17,Data_Base_2[[Incumbent]:[Incumbent]],0),MATCH(F$3,Data_Base_2[#Headers],0))),"")</f>
        <v>AreaAgro LimaPuluh</v>
      </c>
      <c r="G17" s="161" t="str">
        <f ca="1">IFERROR(IF(ISBLANK(INDEX(Data_Base_2[],MATCH($D17,Data_Base_2[[Incumbent]:[Incumbent]],0),MATCH(G$3,Data_Base_2[#Headers],0))),"-",INDEX(Data_Base_2[],MATCH($D17,Data_Base_2[[Incumbent]:[Incumbent]],0),MATCH(G$3,Data_Base_2[#Headers],0))),"")</f>
        <v>A</v>
      </c>
      <c r="H17" s="161" t="str">
        <f ca="1">IFERROR(IF(ISBLANK(INDEX(Data_Base_2[],MATCH($D17,Data_Base_2[[Incumbent]:[Incumbent]],0),MATCH(H$3,Data_Base_2[#Headers],0))),"-",INDEX(Data_Base_2[],MATCH($D17,Data_Base_2[[Incumbent]:[Incumbent]],0),MATCH(H$3,Data_Base_2[#Headers],0))),"")</f>
        <v>Oil Palm &amp; Rubber</v>
      </c>
      <c r="I17" s="162">
        <f ca="1">IFERROR(IF(ISBLANK(INDEX(Data_Base_2[],MATCH($D17,Data_Base_2[[Incumbent]:[Incumbent]],0),MATCH(I$3,Data_Base_2[#Headers],0))),"-",INDEX(Data_Base_2[],MATCH($D17,Data_Base_2[[Incumbent]:[Incumbent]],0),MATCH(I$3,Data_Base_2[#Headers],0))),"")</f>
        <v>4</v>
      </c>
      <c r="J17" s="162">
        <f ca="1">IFERROR(IF(ISBLANK(INDEX(Data_Base_2[],MATCH($D17,Data_Base_2[[Incumbent]:[Incumbent]],0),MATCH(J$3,Data_Base_2[#Headers],0))),"-",INDEX(Data_Base_2[],MATCH($D17,Data_Base_2[[Incumbent]:[Incumbent]],0),MATCH(J$3,Data_Base_2[#Headers],0))),"")</f>
        <v>6</v>
      </c>
      <c r="K17" s="163">
        <f ca="1">IFERROR(IF(ISBLANK(INDEX(Data_Base_2[],MATCH($D17,Data_Base_2[[Incumbent]:[Incumbent]],0),MATCH(K$3,Data_Base_2[#Headers],0))),"-",INDEX(Data_Base_2[],MATCH($D17,Data_Base_2[[Incumbent]:[Incumbent]],0),MATCH(K$3,Data_Base_2[#Headers],0))),"")</f>
        <v>2.6666666666666665</v>
      </c>
      <c r="L17" s="161" t="str">
        <f ca="1">IFERROR(IF(ISBLANK(INDEX(Data_Base_2[],MATCH($D17,Data_Base_2[[Incumbent]:[Incumbent]],0),MATCH(L$3,Data_Base_2[#Headers],0))),"-",INDEX(Data_Base_2[],MATCH($D17,Data_Base_2[[Incumbent]:[Incumbent]],0),MATCH(L$3,Data_Base_2[#Headers],0))),"")</f>
        <v>Head Assistant Sei Rumbiya</v>
      </c>
      <c r="M17" s="161" t="str">
        <f ca="1">IFERROR(IF(ISBLANK(INDEX(Data_Base_2[],MATCH($D17,Data_Base_2[[Incumbent]:[Incumbent]],0),MATCH(M$3,Data_Base_2[#Headers],0))),"-",INDEX(Data_Base_2[],MATCH($D17,Data_Base_2[[Incumbent]:[Incumbent]],0),MATCH(M$3,Data_Base_2[#Headers],0))),"")</f>
        <v>Acting Head Assistant Kubu Pakaran</v>
      </c>
      <c r="N17" s="164">
        <f ca="1">IFERROR(IF(ISBLANK(INDEX(Data_Base_2[],MATCH($D17,Data_Base_2[[Incumbent]:[Incumbent]],0),MATCH(N$3,Data_Base_2[#Headers],0))),"-",INDEX(Data_Base_2[],MATCH($D17,Data_Base_2[[Incumbent]:[Incumbent]],0),MATCH(N$3,Data_Base_2[#Headers],0))),"")</f>
        <v>44197</v>
      </c>
      <c r="O17" s="164">
        <f ca="1">IFERROR(IF(ISBLANK(INDEX(Data_Base_2[],MATCH($D17,Data_Base_2[[Incumbent]:[Incumbent]],0),MATCH(O$3,Data_Base_2[#Headers],0))),"-",INDEX(Data_Base_2[],MATCH($D17,Data_Base_2[[Incumbent]:[Incumbent]],0),MATCH(O$3,Data_Base_2[#Headers],0))),"")</f>
        <v>43467</v>
      </c>
      <c r="P17" s="161">
        <f ca="1">IFERROR(IF(ISBLANK(INDEX(Data_Base_2[],MATCH($D17,Data_Base_2[[Incumbent]:[Incumbent]],0),MATCH(P$3,Data_Base_2[#Headers],0))),"-",INDEX(Data_Base_2[],MATCH($D17,Data_Base_2[[Incumbent]:[Incumbent]],0),MATCH(P$3,Data_Base_2[#Headers],0))),"")</f>
        <v>4</v>
      </c>
      <c r="Q17" s="161" t="str">
        <f ca="1">IFERROR(IF(ISBLANK(INDEX(Data_Base_2[],MATCH($D17,Data_Base_2[[Incumbent]:[Incumbent]],0),MATCH(Q$3,Data_Base_2[#Headers],0))),"-",INDEX(Data_Base_2[],MATCH($D17,Data_Base_2[[Incumbent]:[Incumbent]],0),MATCH(Q$3,Data_Base_2[#Headers],0))),"")</f>
        <v>Agronomy</v>
      </c>
      <c r="R17" s="158"/>
      <c r="S17" s="158"/>
      <c r="T17" s="158" t="str">
        <v>Akhmed Azharul Fikar Alinur</v>
      </c>
      <c r="U17" s="158">
        <v>1</v>
      </c>
      <c r="V17" s="158" t="b">
        <v>1</v>
      </c>
      <c r="W17" s="159" t="b">
        <v>1</v>
      </c>
      <c r="X17" s="159" t="b">
        <v>0</v>
      </c>
      <c r="Y17" s="159">
        <v>1</v>
      </c>
      <c r="Z17" s="159">
        <v>0</v>
      </c>
      <c r="AA17" s="159" t="b">
        <v>1</v>
      </c>
      <c r="AB17" s="159" t="b">
        <f ca="1"/>
        <v>1</v>
      </c>
      <c r="AC17" s="160">
        <v>1</v>
      </c>
      <c r="AD17" s="160">
        <f ca="1"/>
        <v>0</v>
      </c>
    </row>
    <row r="18" spans="1:30" x14ac:dyDescent="0.25">
      <c r="A18" s="102" t="s">
        <v>5283</v>
      </c>
      <c r="B18" s="101" t="str">
        <f>IF($B$11="C","C",IF($B$11="A","A",IF($B$11="B","B","-")))</f>
        <v>B</v>
      </c>
      <c r="C18" s="142"/>
      <c r="D18" s="8" t="str" cm="1">
        <f t="array" aca="1" ref="D18" ca="1">IFERROR(IF($T$2="",'Data Base'!C17,INDEX(Data_Base_2[Incumbent],_xlfn.AGGREGATE(15,3,((OFFSET($AD$4,0,0,COUNTA($AD$4:AD5013),1)&gt;0)/(OFFSET($AD$4,0,0,COUNTA($AD$4:AD5013),1)&gt;0))*(ROW(OFFSET($AD$4,0,0,COUNTA($AD$4:AD5013),1))-ROW($AD$3)),ROWS($D$4:$D17)))),"")</f>
        <v>Badai Tropik, Ir.</v>
      </c>
      <c r="E18" s="161" t="str">
        <f ca="1">IFERROR(IF(ISBLANK(INDEX(Data_Base_2[],MATCH($D18,Data_Base_2[[Incumbent]:[Incumbent]],0),MATCH(E$3,Data_Base_2[#Headers],0))),"-",INDEX(Data_Base_2[],MATCH($D18,Data_Base_2[[Incumbent]:[Incumbent]],0),MATCH(E$3,Data_Base_2[#Headers],0))),"")</f>
        <v>Sumatera Selatan</v>
      </c>
      <c r="F18" s="161" t="str">
        <f ca="1">IFERROR(IF(ISBLANK(INDEX(Data_Base_2[],MATCH($D18,Data_Base_2[[Incumbent]:[Incumbent]],0),MATCH(F$3,Data_Base_2[#Headers],0))),"-",INDEX(Data_Base_2[],MATCH($D18,Data_Base_2[[Incumbent]:[Incumbent]],0),MATCH(F$3,Data_Base_2[#Headers],0))),"")</f>
        <v>AreaAgro MuaraRupit</v>
      </c>
      <c r="G18" s="161" t="str">
        <f ca="1">IFERROR(IF(ISBLANK(INDEX(Data_Base_2[],MATCH($D18,Data_Base_2[[Incumbent]:[Incumbent]],0),MATCH(G$3,Data_Base_2[#Headers],0))),"-",INDEX(Data_Base_2[],MATCH($D18,Data_Base_2[[Incumbent]:[Incumbent]],0),MATCH(G$3,Data_Base_2[#Headers],0))),"")</f>
        <v>A</v>
      </c>
      <c r="H18" s="161" t="str">
        <f ca="1">IFERROR(IF(ISBLANK(INDEX(Data_Base_2[],MATCH($D18,Data_Base_2[[Incumbent]:[Incumbent]],0),MATCH(H$3,Data_Base_2[#Headers],0))),"-",INDEX(Data_Base_2[],MATCH($D18,Data_Base_2[[Incumbent]:[Incumbent]],0),MATCH(H$3,Data_Base_2[#Headers],0))),"")</f>
        <v>Oil Palm</v>
      </c>
      <c r="I18" s="162">
        <f ca="1">IFERROR(IF(ISBLANK(INDEX(Data_Base_2[],MATCH($D18,Data_Base_2[[Incumbent]:[Incumbent]],0),MATCH(I$3,Data_Base_2[#Headers],0))),"-",INDEX(Data_Base_2[],MATCH($D18,Data_Base_2[[Incumbent]:[Incumbent]],0),MATCH(I$3,Data_Base_2[#Headers],0))),"")</f>
        <v>4</v>
      </c>
      <c r="J18" s="162" t="str">
        <f ca="1">IFERROR(IF(ISBLANK(INDEX(Data_Base_2[],MATCH($D18,Data_Base_2[[Incumbent]:[Incumbent]],0),MATCH(J$3,Data_Base_2[#Headers],0))),"-",INDEX(Data_Base_2[],MATCH($D18,Data_Base_2[[Incumbent]:[Incumbent]],0),MATCH(J$3,Data_Base_2[#Headers],0))),"")</f>
        <v>4</v>
      </c>
      <c r="K18" s="163">
        <f ca="1">IFERROR(IF(ISBLANK(INDEX(Data_Base_2[],MATCH($D18,Data_Base_2[[Incumbent]:[Incumbent]],0),MATCH(K$3,Data_Base_2[#Headers],0))),"-",INDEX(Data_Base_2[],MATCH($D18,Data_Base_2[[Incumbent]:[Incumbent]],0),MATCH(K$3,Data_Base_2[#Headers],0))),"")</f>
        <v>2.6666666666666665</v>
      </c>
      <c r="L18" s="161" t="str">
        <f ca="1">IFERROR(IF(ISBLANK(INDEX(Data_Base_2[],MATCH($D18,Data_Base_2[[Incumbent]:[Incumbent]],0),MATCH(L$3,Data_Base_2[#Headers],0))),"-",INDEX(Data_Base_2[],MATCH($D18,Data_Base_2[[Incumbent]:[Incumbent]],0),MATCH(L$3,Data_Base_2[#Headers],0))),"")</f>
        <v>Head Assistant SLE</v>
      </c>
      <c r="M18" s="161" t="str">
        <f ca="1">IFERROR(IF(ISBLANK(INDEX(Data_Base_2[],MATCH($D18,Data_Base_2[[Incumbent]:[Incumbent]],0),MATCH(M$3,Data_Base_2[#Headers],0))),"-",INDEX(Data_Base_2[],MATCH($D18,Data_Base_2[[Incumbent]:[Incumbent]],0),MATCH(M$3,Data_Base_2[#Headers],0))),"")</f>
        <v>Acting Estate Manager Kubu Pakaran</v>
      </c>
      <c r="N18" s="164">
        <f ca="1">IFERROR(IF(ISBLANK(INDEX(Data_Base_2[],MATCH($D18,Data_Base_2[[Incumbent]:[Incumbent]],0),MATCH(N$3,Data_Base_2[#Headers],0))),"-",INDEX(Data_Base_2[],MATCH($D18,Data_Base_2[[Incumbent]:[Incumbent]],0),MATCH(N$3,Data_Base_2[#Headers],0))),"")</f>
        <v>42186</v>
      </c>
      <c r="O18" s="164">
        <f ca="1">IFERROR(IF(ISBLANK(INDEX(Data_Base_2[],MATCH($D18,Data_Base_2[[Incumbent]:[Incumbent]],0),MATCH(O$3,Data_Base_2[#Headers],0))),"-",INDEX(Data_Base_2[],MATCH($D18,Data_Base_2[[Incumbent]:[Incumbent]],0),MATCH(O$3,Data_Base_2[#Headers],0))),"")</f>
        <v>43467</v>
      </c>
      <c r="P18" s="161">
        <f ca="1">IFERROR(IF(ISBLANK(INDEX(Data_Base_2[],MATCH($D18,Data_Base_2[[Incumbent]:[Incumbent]],0),MATCH(P$3,Data_Base_2[#Headers],0))),"-",INDEX(Data_Base_2[],MATCH($D18,Data_Base_2[[Incumbent]:[Incumbent]],0),MATCH(P$3,Data_Base_2[#Headers],0))),"")</f>
        <v>4</v>
      </c>
      <c r="Q18" s="161" t="str">
        <f ca="1">IFERROR(IF(ISBLANK(INDEX(Data_Base_2[],MATCH($D18,Data_Base_2[[Incumbent]:[Incumbent]],0),MATCH(Q$3,Data_Base_2[#Headers],0))),"-",INDEX(Data_Base_2[],MATCH($D18,Data_Base_2[[Incumbent]:[Incumbent]],0),MATCH(Q$3,Data_Base_2[#Headers],0))),"")</f>
        <v>Agronomy</v>
      </c>
      <c r="R18" s="158"/>
      <c r="S18" s="158"/>
      <c r="T18" s="158" t="str">
        <v>A. Syaukaniy Riandi</v>
      </c>
      <c r="U18" s="158">
        <v>1</v>
      </c>
      <c r="V18" s="158" t="b">
        <v>1</v>
      </c>
      <c r="W18" s="159" t="b">
        <v>0</v>
      </c>
      <c r="X18" s="159" t="b">
        <v>0</v>
      </c>
      <c r="Y18" s="159">
        <v>1</v>
      </c>
      <c r="Z18" s="159">
        <v>0</v>
      </c>
      <c r="AA18" s="159" t="b">
        <v>1</v>
      </c>
      <c r="AB18" s="159" t="b">
        <f ca="1"/>
        <v>1</v>
      </c>
      <c r="AC18" s="160">
        <v>1</v>
      </c>
      <c r="AD18" s="160">
        <f ca="1"/>
        <v>0</v>
      </c>
    </row>
    <row r="19" spans="1:30" x14ac:dyDescent="0.25">
      <c r="B19" s="101" t="str">
        <f>IF($B$11="C","C",IF($B$11="B","C",IF($B$11="A","B","-")))</f>
        <v>C</v>
      </c>
      <c r="C19" s="142"/>
      <c r="D19" s="8" t="str" cm="1">
        <f t="array" aca="1" ref="D19" ca="1">IFERROR(IF($T$2="",'Data Base'!C18,INDEX(Data_Base_2[Incumbent],_xlfn.AGGREGATE(15,3,((OFFSET($AD$4,0,0,COUNTA($AD$4:AD5014),1)&gt;0)/(OFFSET($AD$4,0,0,COUNTA($AD$4:AD5014),1)&gt;0))*(ROW(OFFSET($AD$4,0,0,COUNTA($AD$4:AD5014),1))-ROW($AD$3)),ROWS($D$4:$D18)))),"")</f>
        <v>Rahmat Wibowo, Sp</v>
      </c>
      <c r="E19" s="161" t="str">
        <f ca="1">IFERROR(IF(ISBLANK(INDEX(Data_Base_2[],MATCH($D19,Data_Base_2[[Incumbent]:[Incumbent]],0),MATCH(E$3,Data_Base_2[#Headers],0))),"-",INDEX(Data_Base_2[],MATCH($D19,Data_Base_2[[Incumbent]:[Incumbent]],0),MATCH(E$3,Data_Base_2[#Headers],0))),"")</f>
        <v>Sumatera Selatan</v>
      </c>
      <c r="F19" s="161" t="str">
        <f ca="1">IFERROR(IF(ISBLANK(INDEX(Data_Base_2[],MATCH($D19,Data_Base_2[[Incumbent]:[Incumbent]],0),MATCH(F$3,Data_Base_2[#Headers],0))),"-",INDEX(Data_Base_2[],MATCH($D19,Data_Base_2[[Incumbent]:[Incumbent]],0),MATCH(F$3,Data_Base_2[#Headers],0))),"")</f>
        <v>AreaAgro Muba</v>
      </c>
      <c r="G19" s="161" t="str">
        <f ca="1">IFERROR(IF(ISBLANK(INDEX(Data_Base_2[],MATCH($D19,Data_Base_2[[Incumbent]:[Incumbent]],0),MATCH(G$3,Data_Base_2[#Headers],0))),"-",INDEX(Data_Base_2[],MATCH($D19,Data_Base_2[[Incumbent]:[Incumbent]],0),MATCH(G$3,Data_Base_2[#Headers],0))),"")</f>
        <v>A</v>
      </c>
      <c r="H19" s="161" t="str">
        <f ca="1">IFERROR(IF(ISBLANK(INDEX(Data_Base_2[],MATCH($D19,Data_Base_2[[Incumbent]:[Incumbent]],0),MATCH(H$3,Data_Base_2[#Headers],0))),"-",INDEX(Data_Base_2[],MATCH($D19,Data_Base_2[[Incumbent]:[Incumbent]],0),MATCH(H$3,Data_Base_2[#Headers],0))),"")</f>
        <v>Oil Palm</v>
      </c>
      <c r="I19" s="162">
        <f ca="1">IFERROR(IF(ISBLANK(INDEX(Data_Base_2[],MATCH($D19,Data_Base_2[[Incumbent]:[Incumbent]],0),MATCH(I$3,Data_Base_2[#Headers],0))),"-",INDEX(Data_Base_2[],MATCH($D19,Data_Base_2[[Incumbent]:[Incumbent]],0),MATCH(I$3,Data_Base_2[#Headers],0))),"")</f>
        <v>2</v>
      </c>
      <c r="J19" s="162" t="str">
        <f ca="1">IFERROR(IF(ISBLANK(INDEX(Data_Base_2[],MATCH($D19,Data_Base_2[[Incumbent]:[Incumbent]],0),MATCH(J$3,Data_Base_2[#Headers],0))),"-",INDEX(Data_Base_2[],MATCH($D19,Data_Base_2[[Incumbent]:[Incumbent]],0),MATCH(J$3,Data_Base_2[#Headers],0))),"")</f>
        <v>4</v>
      </c>
      <c r="K19" s="163">
        <f ca="1">IFERROR(IF(ISBLANK(INDEX(Data_Base_2[],MATCH($D19,Data_Base_2[[Incumbent]:[Incumbent]],0),MATCH(K$3,Data_Base_2[#Headers],0))),"-",INDEX(Data_Base_2[],MATCH($D19,Data_Base_2[[Incumbent]:[Incumbent]],0),MATCH(K$3,Data_Base_2[#Headers],0))),"")</f>
        <v>2</v>
      </c>
      <c r="L19" s="161" t="str">
        <f ca="1">IFERROR(IF(ISBLANK(INDEX(Data_Base_2[],MATCH($D19,Data_Base_2[[Incumbent]:[Incumbent]],0),MATCH(L$3,Data_Base_2[#Headers],0))),"-",INDEX(Data_Base_2[],MATCH($D19,Data_Base_2[[Incumbent]:[Incumbent]],0),MATCH(L$3,Data_Base_2[#Headers],0))),"")</f>
        <v>Field Assistant Division.5</v>
      </c>
      <c r="M19" s="161" t="str">
        <f ca="1">IFERROR(IF(ISBLANK(INDEX(Data_Base_2[],MATCH($D19,Data_Base_2[[Incumbent]:[Incumbent]],0),MATCH(M$3,Data_Base_2[#Headers],0))),"-",INDEX(Data_Base_2[],MATCH($D19,Data_Base_2[[Incumbent]:[Incumbent]],0),MATCH(M$3,Data_Base_2[#Headers],0))),"")</f>
        <v>Seed Production Officer NS BLRS-SPS-NS</v>
      </c>
      <c r="N19" s="164">
        <f ca="1">IFERROR(IF(ISBLANK(INDEX(Data_Base_2[],MATCH($D19,Data_Base_2[[Incumbent]:[Incumbent]],0),MATCH(N$3,Data_Base_2[#Headers],0))),"-",INDEX(Data_Base_2[],MATCH($D19,Data_Base_2[[Incumbent]:[Incumbent]],0),MATCH(N$3,Data_Base_2[#Headers],0))),"")</f>
        <v>42186</v>
      </c>
      <c r="O19" s="164">
        <f ca="1">IFERROR(IF(ISBLANK(INDEX(Data_Base_2[],MATCH($D19,Data_Base_2[[Incumbent]:[Incumbent]],0),MATCH(O$3,Data_Base_2[#Headers],0))),"-",INDEX(Data_Base_2[],MATCH($D19,Data_Base_2[[Incumbent]:[Incumbent]],0),MATCH(O$3,Data_Base_2[#Headers],0))),"")</f>
        <v>42401</v>
      </c>
      <c r="P19" s="161">
        <f ca="1">IFERROR(IF(ISBLANK(INDEX(Data_Base_2[],MATCH($D19,Data_Base_2[[Incumbent]:[Incumbent]],0),MATCH(P$3,Data_Base_2[#Headers],0))),"-",INDEX(Data_Base_2[],MATCH($D19,Data_Base_2[[Incumbent]:[Incumbent]],0),MATCH(P$3,Data_Base_2[#Headers],0))),"")</f>
        <v>5</v>
      </c>
      <c r="Q19" s="161" t="str">
        <f ca="1">IFERROR(IF(ISBLANK(INDEX(Data_Base_2[],MATCH($D19,Data_Base_2[[Incumbent]:[Incumbent]],0),MATCH(Q$3,Data_Base_2[#Headers],0))),"-",INDEX(Data_Base_2[],MATCH($D19,Data_Base_2[[Incumbent]:[Incumbent]],0),MATCH(Q$3,Data_Base_2[#Headers],0))),"")</f>
        <v>Agronomy</v>
      </c>
      <c r="R19" s="158"/>
      <c r="S19" s="158"/>
      <c r="T19" s="158" t="str">
        <v>Ahmad Sofyan</v>
      </c>
      <c r="U19" s="158">
        <v>1</v>
      </c>
      <c r="V19" s="158" t="b">
        <v>1</v>
      </c>
      <c r="W19" s="159" t="b">
        <v>1</v>
      </c>
      <c r="X19" s="159" t="b">
        <v>0</v>
      </c>
      <c r="Y19" s="159">
        <v>1</v>
      </c>
      <c r="Z19" s="159">
        <v>0</v>
      </c>
      <c r="AA19" s="159" t="b">
        <v>1</v>
      </c>
      <c r="AB19" s="159" t="b">
        <f ca="1"/>
        <v>1</v>
      </c>
      <c r="AC19" s="160">
        <v>0</v>
      </c>
      <c r="AD19" s="160">
        <f ca="1"/>
        <v>0</v>
      </c>
    </row>
    <row r="20" spans="1:30" x14ac:dyDescent="0.25">
      <c r="D20" s="8" t="str" cm="1">
        <f t="array" aca="1" ref="D20" ca="1">IFERROR(IF($T$2="",'Data Base'!C19,INDEX(Data_Base_2[Incumbent],_xlfn.AGGREGATE(15,3,((OFFSET($AD$4,0,0,COUNTA($AD$4:AD5015),1)&gt;0)/(OFFSET($AD$4,0,0,COUNTA($AD$4:AD5015),1)&gt;0))*(ROW(OFFSET($AD$4,0,0,COUNTA($AD$4:AD5015),1))-ROW($AD$3)),ROWS($D$4:$D19)))),"")</f>
        <v>Rodi</v>
      </c>
      <c r="E20" s="161" t="str">
        <f ca="1">IFERROR(IF(ISBLANK(INDEX(Data_Base_2[],MATCH($D20,Data_Base_2[[Incumbent]:[Incumbent]],0),MATCH(E$3,Data_Base_2[#Headers],0))),"-",INDEX(Data_Base_2[],MATCH($D20,Data_Base_2[[Incumbent]:[Incumbent]],0),MATCH(E$3,Data_Base_2[#Headers],0))),"")</f>
        <v>Kalimantan Timur</v>
      </c>
      <c r="F20" s="161" t="str">
        <f ca="1">IFERROR(IF(ISBLANK(INDEX(Data_Base_2[],MATCH($D20,Data_Base_2[[Incumbent]:[Incumbent]],0),MATCH(F$3,Data_Base_2[#Headers],0))),"-",INDEX(Data_Base_2[],MATCH($D20,Data_Base_2[[Incumbent]:[Incumbent]],0),MATCH(F$3,Data_Base_2[#Headers],0))),"")</f>
        <v>AreaAgro Kalimantan</v>
      </c>
      <c r="G20" s="161" t="str">
        <f ca="1">IFERROR(IF(ISBLANK(INDEX(Data_Base_2[],MATCH($D20,Data_Base_2[[Incumbent]:[Incumbent]],0),MATCH(G$3,Data_Base_2[#Headers],0))),"-",INDEX(Data_Base_2[],MATCH($D20,Data_Base_2[[Incumbent]:[Incumbent]],0),MATCH(G$3,Data_Base_2[#Headers],0))),"")</f>
        <v>A</v>
      </c>
      <c r="H20" s="161" t="str">
        <f ca="1">IFERROR(IF(ISBLANK(INDEX(Data_Base_2[],MATCH($D20,Data_Base_2[[Incumbent]:[Incumbent]],0),MATCH(H$3,Data_Base_2[#Headers],0))),"-",INDEX(Data_Base_2[],MATCH($D20,Data_Base_2[[Incumbent]:[Incumbent]],0),MATCH(H$3,Data_Base_2[#Headers],0))),"")</f>
        <v>Oil Palm</v>
      </c>
      <c r="I20" s="162">
        <f ca="1">IFERROR(IF(ISBLANK(INDEX(Data_Base_2[],MATCH($D20,Data_Base_2[[Incumbent]:[Incumbent]],0),MATCH(I$3,Data_Base_2[#Headers],0))),"-",INDEX(Data_Base_2[],MATCH($D20,Data_Base_2[[Incumbent]:[Incumbent]],0),MATCH(I$3,Data_Base_2[#Headers],0))),"")</f>
        <v>2</v>
      </c>
      <c r="J20" s="162" t="str">
        <f ca="1">IFERROR(IF(ISBLANK(INDEX(Data_Base_2[],MATCH($D20,Data_Base_2[[Incumbent]:[Incumbent]],0),MATCH(J$3,Data_Base_2[#Headers],0))),"-",INDEX(Data_Base_2[],MATCH($D20,Data_Base_2[[Incumbent]:[Incumbent]],0),MATCH(J$3,Data_Base_2[#Headers],0))),"")</f>
        <v>-</v>
      </c>
      <c r="K20" s="163">
        <f ca="1">IFERROR(IF(ISBLANK(INDEX(Data_Base_2[],MATCH($D20,Data_Base_2[[Incumbent]:[Incumbent]],0),MATCH(K$3,Data_Base_2[#Headers],0))),"-",INDEX(Data_Base_2[],MATCH($D20,Data_Base_2[[Incumbent]:[Incumbent]],0),MATCH(K$3,Data_Base_2[#Headers],0))),"")</f>
        <v>2.3333333333333335</v>
      </c>
      <c r="L20" s="161" t="str">
        <f ca="1">IFERROR(IF(ISBLANK(INDEX(Data_Base_2[],MATCH($D20,Data_Base_2[[Incumbent]:[Incumbent]],0),MATCH(L$3,Data_Base_2[#Headers],0))),"-",INDEX(Data_Base_2[],MATCH($D20,Data_Base_2[[Incumbent]:[Incumbent]],0),MATCH(L$3,Data_Base_2[#Headers],0))),"")</f>
        <v>Field Assistant Non Teknis</v>
      </c>
      <c r="M20" s="161" t="str">
        <f ca="1">IFERROR(IF(ISBLANK(INDEX(Data_Base_2[],MATCH($D20,Data_Base_2[[Incumbent]:[Incumbent]],0),MATCH(M$3,Data_Base_2[#Headers],0))),"-",INDEX(Data_Base_2[],MATCH($D20,Data_Base_2[[Incumbent]:[Incumbent]],0),MATCH(M$3,Data_Base_2[#Headers],0))),"")</f>
        <v>Field Assistant Non Teknis Jelau Makmur</v>
      </c>
      <c r="N20" s="164">
        <f ca="1">IFERROR(IF(ISBLANK(INDEX(Data_Base_2[],MATCH($D20,Data_Base_2[[Incumbent]:[Incumbent]],0),MATCH(N$3,Data_Base_2[#Headers],0))),"-",INDEX(Data_Base_2[],MATCH($D20,Data_Base_2[[Incumbent]:[Incumbent]],0),MATCH(N$3,Data_Base_2[#Headers],0))),"")</f>
        <v>43101</v>
      </c>
      <c r="O20" s="164">
        <f ca="1">IFERROR(IF(ISBLANK(INDEX(Data_Base_2[],MATCH($D20,Data_Base_2[[Incumbent]:[Incumbent]],0),MATCH(O$3,Data_Base_2[#Headers],0))),"-",INDEX(Data_Base_2[],MATCH($D20,Data_Base_2[[Incumbent]:[Incumbent]],0),MATCH(O$3,Data_Base_2[#Headers],0))),"")</f>
        <v>43539</v>
      </c>
      <c r="P20" s="161">
        <f ca="1">IFERROR(IF(ISBLANK(INDEX(Data_Base_2[],MATCH($D20,Data_Base_2[[Incumbent]:[Incumbent]],0),MATCH(P$3,Data_Base_2[#Headers],0))),"-",INDEX(Data_Base_2[],MATCH($D20,Data_Base_2[[Incumbent]:[Incumbent]],0),MATCH(P$3,Data_Base_2[#Headers],0))),"")</f>
        <v>5</v>
      </c>
      <c r="Q20" s="161" t="str">
        <f ca="1">IFERROR(IF(ISBLANK(INDEX(Data_Base_2[],MATCH($D20,Data_Base_2[[Incumbent]:[Incumbent]],0),MATCH(Q$3,Data_Base_2[#Headers],0))),"-",INDEX(Data_Base_2[],MATCH($D20,Data_Base_2[[Incumbent]:[Incumbent]],0),MATCH(Q$3,Data_Base_2[#Headers],0))),"")</f>
        <v>Agronomy</v>
      </c>
      <c r="R20" s="158"/>
      <c r="S20" s="158"/>
      <c r="T20" s="158" t="str">
        <v>Joseph Bintang Siregar</v>
      </c>
      <c r="U20" s="158">
        <v>1</v>
      </c>
      <c r="V20" s="158" t="b">
        <v>1</v>
      </c>
      <c r="W20" s="159" t="b">
        <v>1</v>
      </c>
      <c r="X20" s="159" t="b">
        <v>0</v>
      </c>
      <c r="Y20" s="159">
        <v>1</v>
      </c>
      <c r="Z20" s="159">
        <v>0</v>
      </c>
      <c r="AA20" s="159" t="b">
        <v>1</v>
      </c>
      <c r="AB20" s="159" t="b">
        <f ca="1"/>
        <v>1</v>
      </c>
      <c r="AC20" s="160">
        <v>1</v>
      </c>
      <c r="AD20" s="160">
        <f ca="1"/>
        <v>0</v>
      </c>
    </row>
    <row r="21" spans="1:30" x14ac:dyDescent="0.25">
      <c r="A21" s="182"/>
      <c r="B21" s="138">
        <f>IFERROR(((VALUE($B$12)&lt;=5)*(VALUE($B$12)&gt;=$G$2)),1)</f>
        <v>1</v>
      </c>
      <c r="D21" s="8" t="str" cm="1">
        <f t="array" aca="1" ref="D21" ca="1">IFERROR(IF($T$2="",'Data Base'!C20,INDEX(Data_Base_2[Incumbent],_xlfn.AGGREGATE(15,3,((OFFSET($AD$4,0,0,COUNTA($AD$4:AD5016),1)&gt;0)/(OFFSET($AD$4,0,0,COUNTA($AD$4:AD5016),1)&gt;0))*(ROW(OFFSET($AD$4,0,0,COUNTA($AD$4:AD5016),1))-ROW($AD$3)),ROWS($D$4:$D20)))),"")</f>
        <v>Tri Teguh Wibowo</v>
      </c>
      <c r="E21" s="161" t="str">
        <f ca="1">IFERROR(IF(ISBLANK(INDEX(Data_Base_2[],MATCH($D21,Data_Base_2[[Incumbent]:[Incumbent]],0),MATCH(E$3,Data_Base_2[#Headers],0))),"-",INDEX(Data_Base_2[],MATCH($D21,Data_Base_2[[Incumbent]:[Incumbent]],0),MATCH(E$3,Data_Base_2[#Headers],0))),"")</f>
        <v>Sumatera Utara</v>
      </c>
      <c r="F21" s="161" t="str">
        <f ca="1">IFERROR(IF(ISBLANK(INDEX(Data_Base_2[],MATCH($D21,Data_Base_2[[Incumbent]:[Incumbent]],0),MATCH(F$3,Data_Base_2[#Headers],0))),"-",INDEX(Data_Base_2[],MATCH($D21,Data_Base_2[[Incumbent]:[Incumbent]],0),MATCH(F$3,Data_Base_2[#Headers],0))),"")</f>
        <v>AreaAgro Serdang</v>
      </c>
      <c r="G21" s="161" t="str">
        <f ca="1">IFERROR(IF(ISBLANK(INDEX(Data_Base_2[],MATCH($D21,Data_Base_2[[Incumbent]:[Incumbent]],0),MATCH(G$3,Data_Base_2[#Headers],0))),"-",INDEX(Data_Base_2[],MATCH($D21,Data_Base_2[[Incumbent]:[Incumbent]],0),MATCH(G$3,Data_Base_2[#Headers],0))),"")</f>
        <v>A</v>
      </c>
      <c r="H21" s="161" t="str">
        <f ca="1">IFERROR(IF(ISBLANK(INDEX(Data_Base_2[],MATCH($D21,Data_Base_2[[Incumbent]:[Incumbent]],0),MATCH(H$3,Data_Base_2[#Headers],0))),"-",INDEX(Data_Base_2[],MATCH($D21,Data_Base_2[[Incumbent]:[Incumbent]],0),MATCH(H$3,Data_Base_2[#Headers],0))),"")</f>
        <v>Oil Palm</v>
      </c>
      <c r="I21" s="162">
        <f ca="1">IFERROR(IF(ISBLANK(INDEX(Data_Base_2[],MATCH($D21,Data_Base_2[[Incumbent]:[Incumbent]],0),MATCH(I$3,Data_Base_2[#Headers],0))),"-",INDEX(Data_Base_2[],MATCH($D21,Data_Base_2[[Incumbent]:[Incumbent]],0),MATCH(I$3,Data_Base_2[#Headers],0))),"")</f>
        <v>3</v>
      </c>
      <c r="J21" s="162" t="str">
        <f ca="1">IFERROR(IF(ISBLANK(INDEX(Data_Base_2[],MATCH($D21,Data_Base_2[[Incumbent]:[Incumbent]],0),MATCH(J$3,Data_Base_2[#Headers],0))),"-",INDEX(Data_Base_2[],MATCH($D21,Data_Base_2[[Incumbent]:[Incumbent]],0),MATCH(J$3,Data_Base_2[#Headers],0))),"")</f>
        <v>2</v>
      </c>
      <c r="K21" s="163">
        <f ca="1">IFERROR(IF(ISBLANK(INDEX(Data_Base_2[],MATCH($D21,Data_Base_2[[Incumbent]:[Incumbent]],0),MATCH(K$3,Data_Base_2[#Headers],0))),"-",INDEX(Data_Base_2[],MATCH($D21,Data_Base_2[[Incumbent]:[Incumbent]],0),MATCH(K$3,Data_Base_2[#Headers],0))),"")</f>
        <v>3.6666666666666665</v>
      </c>
      <c r="L21" s="161" t="str">
        <f ca="1">IFERROR(IF(ISBLANK(INDEX(Data_Base_2[],MATCH($D21,Data_Base_2[[Incumbent]:[Incumbent]],0),MATCH(L$3,Data_Base_2[#Headers],0))),"-",INDEX(Data_Base_2[],MATCH($D21,Data_Base_2[[Incumbent]:[Incumbent]],0),MATCH(L$3,Data_Base_2[#Headers],0))),"")</f>
        <v>Head Assistant Begerpang</v>
      </c>
      <c r="M21" s="161" t="str">
        <f ca="1">IFERROR(IF(ISBLANK(INDEX(Data_Base_2[],MATCH($D21,Data_Base_2[[Incumbent]:[Incumbent]],0),MATCH(M$3,Data_Base_2[#Headers],0))),"-",INDEX(Data_Base_2[],MATCH($D21,Data_Base_2[[Incumbent]:[Incumbent]],0),MATCH(M$3,Data_Base_2[#Headers],0))),"")</f>
        <v>Field Assistant Begerpang</v>
      </c>
      <c r="N21" s="164">
        <f ca="1">IFERROR(IF(ISBLANK(INDEX(Data_Base_2[],MATCH($D21,Data_Base_2[[Incumbent]:[Incumbent]],0),MATCH(N$3,Data_Base_2[#Headers],0))),"-",INDEX(Data_Base_2[],MATCH($D21,Data_Base_2[[Incumbent]:[Incumbent]],0),MATCH(N$3,Data_Base_2[#Headers],0))),"")</f>
        <v>43466</v>
      </c>
      <c r="O21" s="164">
        <f ca="1">IFERROR(IF(ISBLANK(INDEX(Data_Base_2[],MATCH($D21,Data_Base_2[[Incumbent]:[Incumbent]],0),MATCH(O$3,Data_Base_2[#Headers],0))),"-",INDEX(Data_Base_2[],MATCH($D21,Data_Base_2[[Incumbent]:[Incumbent]],0),MATCH(O$3,Data_Base_2[#Headers],0))),"")</f>
        <v>43160</v>
      </c>
      <c r="P21" s="161">
        <f ca="1">IFERROR(IF(ISBLANK(INDEX(Data_Base_2[],MATCH($D21,Data_Base_2[[Incumbent]:[Incumbent]],0),MATCH(P$3,Data_Base_2[#Headers],0))),"-",INDEX(Data_Base_2[],MATCH($D21,Data_Base_2[[Incumbent]:[Incumbent]],0),MATCH(P$3,Data_Base_2[#Headers],0))),"")</f>
        <v>4</v>
      </c>
      <c r="Q21" s="161" t="str">
        <f ca="1">IFERROR(IF(ISBLANK(INDEX(Data_Base_2[],MATCH($D21,Data_Base_2[[Incumbent]:[Incumbent]],0),MATCH(Q$3,Data_Base_2[#Headers],0))),"-",INDEX(Data_Base_2[],MATCH($D21,Data_Base_2[[Incumbent]:[Incumbent]],0),MATCH(Q$3,Data_Base_2[#Headers],0))),"")</f>
        <v>Agronomy</v>
      </c>
      <c r="R21" s="158"/>
      <c r="S21" s="158"/>
      <c r="T21" s="158" t="str">
        <v>Yudha Palastra</v>
      </c>
      <c r="U21" s="158">
        <v>1</v>
      </c>
      <c r="V21" s="158" t="b">
        <v>1</v>
      </c>
      <c r="W21" s="159" t="b">
        <v>0</v>
      </c>
      <c r="X21" s="159" t="b">
        <v>0</v>
      </c>
      <c r="Y21" s="159">
        <v>1</v>
      </c>
      <c r="Z21" s="159">
        <v>0</v>
      </c>
      <c r="AA21" s="159" t="b">
        <v>1</v>
      </c>
      <c r="AB21" s="159" t="b">
        <f ca="1"/>
        <v>1</v>
      </c>
      <c r="AC21" s="160">
        <v>1</v>
      </c>
      <c r="AD21" s="160">
        <f ca="1"/>
        <v>0</v>
      </c>
    </row>
    <row r="22" spans="1:30" x14ac:dyDescent="0.25">
      <c r="D22" s="8" t="str" cm="1">
        <f t="array" aca="1" ref="D22" ca="1">IFERROR(IF($T$2="",'Data Base'!C21,INDEX(Data_Base_2[Incumbent],_xlfn.AGGREGATE(15,3,((OFFSET($AD$4,0,0,COUNTA($AD$4:AD5017),1)&gt;0)/(OFFSET($AD$4,0,0,COUNTA($AD$4:AD5017),1)&gt;0))*(ROW(OFFSET($AD$4,0,0,COUNTA($AD$4:AD5017),1))-ROW($AD$3)),ROWS($D$4:$D21)))),"")</f>
        <v>Nazari, Ir.</v>
      </c>
      <c r="E22" s="161" t="str">
        <f ca="1">IFERROR(IF(ISBLANK(INDEX(Data_Base_2[],MATCH($D22,Data_Base_2[[Incumbent]:[Incumbent]],0),MATCH(E$3,Data_Base_2[#Headers],0))),"-",INDEX(Data_Base_2[],MATCH($D22,Data_Base_2[[Incumbent]:[Incumbent]],0),MATCH(E$3,Data_Base_2[#Headers],0))),"")</f>
        <v>Sumatera Utara</v>
      </c>
      <c r="F22" s="161" t="str">
        <f ca="1">IFERROR(IF(ISBLANK(INDEX(Data_Base_2[],MATCH($D22,Data_Base_2[[Incumbent]:[Incumbent]],0),MATCH(F$3,Data_Base_2[#Headers],0))),"-",INDEX(Data_Base_2[],MATCH($D22,Data_Base_2[[Incumbent]:[Incumbent]],0),MATCH(F$3,Data_Base_2[#Headers],0))),"")</f>
        <v>AreaAgro Serdang</v>
      </c>
      <c r="G22" s="161" t="str">
        <f ca="1">IFERROR(IF(ISBLANK(INDEX(Data_Base_2[],MATCH($D22,Data_Base_2[[Incumbent]:[Incumbent]],0),MATCH(G$3,Data_Base_2[#Headers],0))),"-",INDEX(Data_Base_2[],MATCH($D22,Data_Base_2[[Incumbent]:[Incumbent]],0),MATCH(G$3,Data_Base_2[#Headers],0))),"")</f>
        <v>B</v>
      </c>
      <c r="H22" s="161" t="str">
        <f ca="1">IFERROR(IF(ISBLANK(INDEX(Data_Base_2[],MATCH($D22,Data_Base_2[[Incumbent]:[Incumbent]],0),MATCH(H$3,Data_Base_2[#Headers],0))),"-",INDEX(Data_Base_2[],MATCH($D22,Data_Base_2[[Incumbent]:[Incumbent]],0),MATCH(H$3,Data_Base_2[#Headers],0))),"")</f>
        <v>Oil Palm</v>
      </c>
      <c r="I22" s="162">
        <f ca="1">IFERROR(IF(ISBLANK(INDEX(Data_Base_2[],MATCH($D22,Data_Base_2[[Incumbent]:[Incumbent]],0),MATCH(I$3,Data_Base_2[#Headers],0))),"-",INDEX(Data_Base_2[],MATCH($D22,Data_Base_2[[Incumbent]:[Incumbent]],0),MATCH(I$3,Data_Base_2[#Headers],0))),"")</f>
        <v>3</v>
      </c>
      <c r="J22" s="162" t="str">
        <f ca="1">IFERROR(IF(ISBLANK(INDEX(Data_Base_2[],MATCH($D22,Data_Base_2[[Incumbent]:[Incumbent]],0),MATCH(J$3,Data_Base_2[#Headers],0))),"-",INDEX(Data_Base_2[],MATCH($D22,Data_Base_2[[Incumbent]:[Incumbent]],0),MATCH(J$3,Data_Base_2[#Headers],0))),"")</f>
        <v>-</v>
      </c>
      <c r="K22" s="163">
        <f ca="1">IFERROR(IF(ISBLANK(INDEX(Data_Base_2[],MATCH($D22,Data_Base_2[[Incumbent]:[Incumbent]],0),MATCH(K$3,Data_Base_2[#Headers],0))),"-",INDEX(Data_Base_2[],MATCH($D22,Data_Base_2[[Incumbent]:[Incumbent]],0),MATCH(K$3,Data_Base_2[#Headers],0))),"")</f>
        <v>2.6666666666666665</v>
      </c>
      <c r="L22" s="161" t="str">
        <f ca="1">IFERROR(IF(ISBLANK(INDEX(Data_Base_2[],MATCH($D22,Data_Base_2[[Incumbent]:[Incumbent]],0),MATCH(L$3,Data_Base_2[#Headers],0))),"-",INDEX(Data_Base_2[],MATCH($D22,Data_Base_2[[Incumbent]:[Incumbent]],0),MATCH(L$3,Data_Base_2[#Headers],0))),"")</f>
        <v>Head Assistant Bungara</v>
      </c>
      <c r="M22" s="161" t="str">
        <f ca="1">IFERROR(IF(ISBLANK(INDEX(Data_Base_2[],MATCH($D22,Data_Base_2[[Incumbent]:[Incumbent]],0),MATCH(M$3,Data_Base_2[#Headers],0))),"-",INDEX(Data_Base_2[],MATCH($D22,Data_Base_2[[Incumbent]:[Incumbent]],0),MATCH(M$3,Data_Base_2[#Headers],0))),"")</f>
        <v>Field Assistant Pahu Makmur</v>
      </c>
      <c r="N22" s="164">
        <f ca="1">IFERROR(IF(ISBLANK(INDEX(Data_Base_2[],MATCH($D22,Data_Base_2[[Incumbent]:[Incumbent]],0),MATCH(N$3,Data_Base_2[#Headers],0))),"-",INDEX(Data_Base_2[],MATCH($D22,Data_Base_2[[Incumbent]:[Incumbent]],0),MATCH(N$3,Data_Base_2[#Headers],0))),"")</f>
        <v>43101</v>
      </c>
      <c r="O22" s="164">
        <f ca="1">IFERROR(IF(ISBLANK(INDEX(Data_Base_2[],MATCH($D22,Data_Base_2[[Incumbent]:[Incumbent]],0),MATCH(O$3,Data_Base_2[#Headers],0))),"-",INDEX(Data_Base_2[],MATCH($D22,Data_Base_2[[Incumbent]:[Incumbent]],0),MATCH(O$3,Data_Base_2[#Headers],0))),"")</f>
        <v>43556</v>
      </c>
      <c r="P22" s="161">
        <f ca="1">IFERROR(IF(ISBLANK(INDEX(Data_Base_2[],MATCH($D22,Data_Base_2[[Incumbent]:[Incumbent]],0),MATCH(P$3,Data_Base_2[#Headers],0))),"-",INDEX(Data_Base_2[],MATCH($D22,Data_Base_2[[Incumbent]:[Incumbent]],0),MATCH(P$3,Data_Base_2[#Headers],0))),"")</f>
        <v>5</v>
      </c>
      <c r="Q22" s="161" t="str">
        <f ca="1">IFERROR(IF(ISBLANK(INDEX(Data_Base_2[],MATCH($D22,Data_Base_2[[Incumbent]:[Incumbent]],0),MATCH(Q$3,Data_Base_2[#Headers],0))),"-",INDEX(Data_Base_2[],MATCH($D22,Data_Base_2[[Incumbent]:[Incumbent]],0),MATCH(Q$3,Data_Base_2[#Headers],0))),"")</f>
        <v>Agronomy</v>
      </c>
      <c r="R22" s="158"/>
      <c r="S22" s="158"/>
      <c r="T22" s="158" t="str">
        <v>Vicky Purba</v>
      </c>
      <c r="U22" s="158">
        <v>1</v>
      </c>
      <c r="V22" s="158" t="b">
        <v>1</v>
      </c>
      <c r="W22" s="159" t="b">
        <v>1</v>
      </c>
      <c r="X22" s="159" t="b">
        <v>0</v>
      </c>
      <c r="Y22" s="159">
        <v>1</v>
      </c>
      <c r="Z22" s="159">
        <v>0</v>
      </c>
      <c r="AA22" s="159" t="b">
        <v>1</v>
      </c>
      <c r="AB22" s="159" t="b">
        <f ca="1"/>
        <v>1</v>
      </c>
      <c r="AC22" s="160">
        <v>1</v>
      </c>
      <c r="AD22" s="160">
        <f ca="1"/>
        <v>0</v>
      </c>
    </row>
    <row r="23" spans="1:30" x14ac:dyDescent="0.25">
      <c r="D23" s="8" t="str" cm="1">
        <f t="array" aca="1" ref="D23" ca="1">IFERROR(IF($T$2="",'Data Base'!C22,INDEX(Data_Base_2[Incumbent],_xlfn.AGGREGATE(15,3,((OFFSET($AD$4,0,0,COUNTA($AD$4:AD5018),1)&gt;0)/(OFFSET($AD$4,0,0,COUNTA($AD$4:AD5018),1)&gt;0))*(ROW(OFFSET($AD$4,0,0,COUNTA($AD$4:AD5018),1))-ROW($AD$3)),ROWS($D$4:$D22)))),"")</f>
        <v>Bustami Saragih, Ir.</v>
      </c>
      <c r="E23" s="161" t="str">
        <f ca="1">IFERROR(IF(ISBLANK(INDEX(Data_Base_2[],MATCH($D23,Data_Base_2[[Incumbent]:[Incumbent]],0),MATCH(E$3,Data_Base_2[#Headers],0))),"-",INDEX(Data_Base_2[],MATCH($D23,Data_Base_2[[Incumbent]:[Incumbent]],0),MATCH(E$3,Data_Base_2[#Headers],0))),"")</f>
        <v>Sumatera Utara</v>
      </c>
      <c r="F23" s="161" t="str">
        <f ca="1">IFERROR(IF(ISBLANK(INDEX(Data_Base_2[],MATCH($D23,Data_Base_2[[Incumbent]:[Incumbent]],0),MATCH(F$3,Data_Base_2[#Headers],0))),"-",INDEX(Data_Base_2[],MATCH($D23,Data_Base_2[[Incumbent]:[Incumbent]],0),MATCH(F$3,Data_Base_2[#Headers],0))),"")</f>
        <v>AreaAgro Serdang</v>
      </c>
      <c r="G23" s="161" t="str">
        <f ca="1">IFERROR(IF(ISBLANK(INDEX(Data_Base_2[],MATCH($D23,Data_Base_2[[Incumbent]:[Incumbent]],0),MATCH(G$3,Data_Base_2[#Headers],0))),"-",INDEX(Data_Base_2[],MATCH($D23,Data_Base_2[[Incumbent]:[Incumbent]],0),MATCH(G$3,Data_Base_2[#Headers],0))),"")</f>
        <v>A</v>
      </c>
      <c r="H23" s="161" t="str">
        <f ca="1">IFERROR(IF(ISBLANK(INDEX(Data_Base_2[],MATCH($D23,Data_Base_2[[Incumbent]:[Incumbent]],0),MATCH(H$3,Data_Base_2[#Headers],0))),"-",INDEX(Data_Base_2[],MATCH($D23,Data_Base_2[[Incumbent]:[Incumbent]],0),MATCH(H$3,Data_Base_2[#Headers],0))),"")</f>
        <v>Oil Palm</v>
      </c>
      <c r="I23" s="162">
        <f ca="1">IFERROR(IF(ISBLANK(INDEX(Data_Base_2[],MATCH($D23,Data_Base_2[[Incumbent]:[Incumbent]],0),MATCH(I$3,Data_Base_2[#Headers],0))),"-",INDEX(Data_Base_2[],MATCH($D23,Data_Base_2[[Incumbent]:[Incumbent]],0),MATCH(I$3,Data_Base_2[#Headers],0))),"")</f>
        <v>3</v>
      </c>
      <c r="J23" s="162" t="str">
        <f ca="1">IFERROR(IF(ISBLANK(INDEX(Data_Base_2[],MATCH($D23,Data_Base_2[[Incumbent]:[Incumbent]],0),MATCH(J$3,Data_Base_2[#Headers],0))),"-",INDEX(Data_Base_2[],MATCH($D23,Data_Base_2[[Incumbent]:[Incumbent]],0),MATCH(J$3,Data_Base_2[#Headers],0))),"")</f>
        <v>5</v>
      </c>
      <c r="K23" s="163">
        <f ca="1">IFERROR(IF(ISBLANK(INDEX(Data_Base_2[],MATCH($D23,Data_Base_2[[Incumbent]:[Incumbent]],0),MATCH(K$3,Data_Base_2[#Headers],0))),"-",INDEX(Data_Base_2[],MATCH($D23,Data_Base_2[[Incumbent]:[Incumbent]],0),MATCH(K$3,Data_Base_2[#Headers],0))),"")</f>
        <v>2.6666666666666665</v>
      </c>
      <c r="L23" s="161" t="str">
        <f ca="1">IFERROR(IF(ISBLANK(INDEX(Data_Base_2[],MATCH($D23,Data_Base_2[[Incumbent]:[Incumbent]],0),MATCH(L$3,Data_Base_2[#Headers],0))),"-",INDEX(Data_Base_2[],MATCH($D23,Data_Base_2[[Incumbent]:[Incumbent]],0),MATCH(L$3,Data_Base_2[#Headers],0))),"")</f>
        <v>Head Assistant Rambong Sialang</v>
      </c>
      <c r="M23" s="161" t="str">
        <f ca="1">IFERROR(IF(ISBLANK(INDEX(Data_Base_2[],MATCH($D23,Data_Base_2[[Incumbent]:[Incumbent]],0),MATCH(M$3,Data_Base_2[#Headers],0))),"-",INDEX(Data_Base_2[],MATCH($D23,Data_Base_2[[Incumbent]:[Incumbent]],0),MATCH(M$3,Data_Base_2[#Headers],0))),"")</f>
        <v>Acting Head Assistant Issuy Makmur</v>
      </c>
      <c r="N23" s="164">
        <f ca="1">IFERROR(IF(ISBLANK(INDEX(Data_Base_2[],MATCH($D23,Data_Base_2[[Incumbent]:[Incumbent]],0),MATCH(N$3,Data_Base_2[#Headers],0))),"-",INDEX(Data_Base_2[],MATCH($D23,Data_Base_2[[Incumbent]:[Incumbent]],0),MATCH(N$3,Data_Base_2[#Headers],0))),"")</f>
        <v>39326</v>
      </c>
      <c r="O23" s="164">
        <f ca="1">IFERROR(IF(ISBLANK(INDEX(Data_Base_2[],MATCH($D23,Data_Base_2[[Incumbent]:[Incumbent]],0),MATCH(O$3,Data_Base_2[#Headers],0))),"-",INDEX(Data_Base_2[],MATCH($D23,Data_Base_2[[Incumbent]:[Incumbent]],0),MATCH(O$3,Data_Base_2[#Headers],0))),"")</f>
        <v>43115</v>
      </c>
      <c r="P23" s="161">
        <f ca="1">IFERROR(IF(ISBLANK(INDEX(Data_Base_2[],MATCH($D23,Data_Base_2[[Incumbent]:[Incumbent]],0),MATCH(P$3,Data_Base_2[#Headers],0))),"-",INDEX(Data_Base_2[],MATCH($D23,Data_Base_2[[Incumbent]:[Incumbent]],0),MATCH(P$3,Data_Base_2[#Headers],0))),"")</f>
        <v>4</v>
      </c>
      <c r="Q23" s="161" t="str">
        <f ca="1">IFERROR(IF(ISBLANK(INDEX(Data_Base_2[],MATCH($D23,Data_Base_2[[Incumbent]:[Incumbent]],0),MATCH(Q$3,Data_Base_2[#Headers],0))),"-",INDEX(Data_Base_2[],MATCH($D23,Data_Base_2[[Incumbent]:[Incumbent]],0),MATCH(Q$3,Data_Base_2[#Headers],0))),"")</f>
        <v>Agronomy</v>
      </c>
      <c r="R23" s="158"/>
      <c r="S23" s="158"/>
      <c r="T23" s="158" t="str">
        <v>Suprandi Restua S.</v>
      </c>
      <c r="U23" s="158">
        <v>1</v>
      </c>
      <c r="V23" s="158" t="b">
        <v>1</v>
      </c>
      <c r="W23" s="159" t="b">
        <v>1</v>
      </c>
      <c r="X23" s="159" t="b">
        <v>0</v>
      </c>
      <c r="Y23" s="159">
        <v>1</v>
      </c>
      <c r="Z23" s="159">
        <v>0</v>
      </c>
      <c r="AA23" s="159" t="b">
        <v>1</v>
      </c>
      <c r="AB23" s="159" t="b">
        <f ca="1"/>
        <v>1</v>
      </c>
      <c r="AC23" s="160">
        <v>1</v>
      </c>
      <c r="AD23" s="160">
        <f ca="1"/>
        <v>0</v>
      </c>
    </row>
    <row r="24" spans="1:30" x14ac:dyDescent="0.25">
      <c r="D24" s="8" t="str" cm="1">
        <f t="array" aca="1" ref="D24" ca="1">IFERROR(IF($T$2="",'Data Base'!C23,INDEX(Data_Base_2[Incumbent],_xlfn.AGGREGATE(15,3,((OFFSET($AD$4,0,0,COUNTA($AD$4:AD5019),1)&gt;0)/(OFFSET($AD$4,0,0,COUNTA($AD$4:AD5019),1)&gt;0))*(ROW(OFFSET($AD$4,0,0,COUNTA($AD$4:AD5019),1))-ROW($AD$3)),ROWS($D$4:$D23)))),"")</f>
        <v>Syafri, SP</v>
      </c>
      <c r="E24" s="161" t="str">
        <f ca="1">IFERROR(IF(ISBLANK(INDEX(Data_Base_2[],MATCH($D24,Data_Base_2[[Incumbent]:[Incumbent]],0),MATCH(E$3,Data_Base_2[#Headers],0))),"-",INDEX(Data_Base_2[],MATCH($D24,Data_Base_2[[Incumbent]:[Incumbent]],0),MATCH(E$3,Data_Base_2[#Headers],0))),"")</f>
        <v>Jawa Timur</v>
      </c>
      <c r="F24" s="161" t="str">
        <f ca="1">IFERROR(IF(ISBLANK(INDEX(Data_Base_2[],MATCH($D24,Data_Base_2[[Incumbent]:[Incumbent]],0),MATCH(F$3,Data_Base_2[#Headers],0))),"-",INDEX(Data_Base_2[],MATCH($D24,Data_Base_2[[Incumbent]:[Incumbent]],0),MATCH(F$3,Data_Base_2[#Headers],0))),"")</f>
        <v>AreaAgro JawaSlawesi</v>
      </c>
      <c r="G24" s="161" t="str">
        <f ca="1">IFERROR(IF(ISBLANK(INDEX(Data_Base_2[],MATCH($D24,Data_Base_2[[Incumbent]:[Incumbent]],0),MATCH(G$3,Data_Base_2[#Headers],0))),"-",INDEX(Data_Base_2[],MATCH($D24,Data_Base_2[[Incumbent]:[Incumbent]],0),MATCH(G$3,Data_Base_2[#Headers],0))),"")</f>
        <v>B</v>
      </c>
      <c r="H24" s="161" t="str">
        <f ca="1">IFERROR(IF(ISBLANK(INDEX(Data_Base_2[],MATCH($D24,Data_Base_2[[Incumbent]:[Incumbent]],0),MATCH(H$3,Data_Base_2[#Headers],0))),"-",INDEX(Data_Base_2[],MATCH($D24,Data_Base_2[[Incumbent]:[Incumbent]],0),MATCH(H$3,Data_Base_2[#Headers],0))),"")</f>
        <v>Cocoa</v>
      </c>
      <c r="I24" s="162">
        <f ca="1">IFERROR(IF(ISBLANK(INDEX(Data_Base_2[],MATCH($D24,Data_Base_2[[Incumbent]:[Incumbent]],0),MATCH(I$3,Data_Base_2[#Headers],0))),"-",INDEX(Data_Base_2[],MATCH($D24,Data_Base_2[[Incumbent]:[Incumbent]],0),MATCH(I$3,Data_Base_2[#Headers],0))),"")</f>
        <v>2</v>
      </c>
      <c r="J24" s="162" t="str">
        <f ca="1">IFERROR(IF(ISBLANK(INDEX(Data_Base_2[],MATCH($D24,Data_Base_2[[Incumbent]:[Incumbent]],0),MATCH(J$3,Data_Base_2[#Headers],0))),"-",INDEX(Data_Base_2[],MATCH($D24,Data_Base_2[[Incumbent]:[Incumbent]],0),MATCH(J$3,Data_Base_2[#Headers],0))),"")</f>
        <v>-</v>
      </c>
      <c r="K24" s="163">
        <f ca="1">IFERROR(IF(ISBLANK(INDEX(Data_Base_2[],MATCH($D24,Data_Base_2[[Incumbent]:[Incumbent]],0),MATCH(K$3,Data_Base_2[#Headers],0))),"-",INDEX(Data_Base_2[],MATCH($D24,Data_Base_2[[Incumbent]:[Incumbent]],0),MATCH(K$3,Data_Base_2[#Headers],0))),"")</f>
        <v>2.6666666666666665</v>
      </c>
      <c r="L24" s="161" t="str">
        <f ca="1">IFERROR(IF(ISBLANK(INDEX(Data_Base_2[],MATCH($D24,Data_Base_2[[Incumbent]:[Incumbent]],0),MATCH(L$3,Data_Base_2[#Headers],0))),"-",INDEX(Data_Base_2[],MATCH($D24,Data_Base_2[[Incumbent]:[Incumbent]],0),MATCH(L$3,Data_Base_2[#Headers],0))),"")</f>
        <v>Field Assistant Division.5</v>
      </c>
      <c r="M24" s="161" t="str">
        <f ca="1">IFERROR(IF(ISBLANK(INDEX(Data_Base_2[],MATCH($D24,Data_Base_2[[Incumbent]:[Incumbent]],0),MATCH(M$3,Data_Base_2[#Headers],0))),"-",INDEX(Data_Base_2[],MATCH($D24,Data_Base_2[[Incumbent]:[Incumbent]],0),MATCH(M$3,Data_Base_2[#Headers],0))),"")</f>
        <v>Field Assistant Palang Isang</v>
      </c>
      <c r="N24" s="164">
        <f ca="1">IFERROR(IF(ISBLANK(INDEX(Data_Base_2[],MATCH($D24,Data_Base_2[[Incumbent]:[Incumbent]],0),MATCH(N$3,Data_Base_2[#Headers],0))),"-",INDEX(Data_Base_2[],MATCH($D24,Data_Base_2[[Incumbent]:[Incumbent]],0),MATCH(N$3,Data_Base_2[#Headers],0))),"")</f>
        <v>40118</v>
      </c>
      <c r="O24" s="164">
        <f ca="1">IFERROR(IF(ISBLANK(INDEX(Data_Base_2[],MATCH($D24,Data_Base_2[[Incumbent]:[Incumbent]],0),MATCH(O$3,Data_Base_2[#Headers],0))),"-",INDEX(Data_Base_2[],MATCH($D24,Data_Base_2[[Incumbent]:[Incumbent]],0),MATCH(O$3,Data_Base_2[#Headers],0))),"")</f>
        <v>42809</v>
      </c>
      <c r="P24" s="161">
        <f ca="1">IFERROR(IF(ISBLANK(INDEX(Data_Base_2[],MATCH($D24,Data_Base_2[[Incumbent]:[Incumbent]],0),MATCH(P$3,Data_Base_2[#Headers],0))),"-",INDEX(Data_Base_2[],MATCH($D24,Data_Base_2[[Incumbent]:[Incumbent]],0),MATCH(P$3,Data_Base_2[#Headers],0))),"")</f>
        <v>5</v>
      </c>
      <c r="Q24" s="161" t="str">
        <f ca="1">IFERROR(IF(ISBLANK(INDEX(Data_Base_2[],MATCH($D24,Data_Base_2[[Incumbent]:[Incumbent]],0),MATCH(Q$3,Data_Base_2[#Headers],0))),"-",INDEX(Data_Base_2[],MATCH($D24,Data_Base_2[[Incumbent]:[Incumbent]],0),MATCH(Q$3,Data_Base_2[#Headers],0))),"")</f>
        <v>Agronomy</v>
      </c>
      <c r="R24" s="158"/>
      <c r="S24" s="158"/>
      <c r="T24" s="158" t="str">
        <v>Sulviawan Ramadhan</v>
      </c>
      <c r="U24" s="158">
        <v>1</v>
      </c>
      <c r="V24" s="158" t="b">
        <v>1</v>
      </c>
      <c r="W24" s="159" t="b">
        <v>0</v>
      </c>
      <c r="X24" s="159" t="b">
        <v>0</v>
      </c>
      <c r="Y24" s="159">
        <v>1</v>
      </c>
      <c r="Z24" s="159">
        <v>0</v>
      </c>
      <c r="AA24" s="159" t="b">
        <v>1</v>
      </c>
      <c r="AB24" s="159" t="b">
        <f ca="1"/>
        <v>1</v>
      </c>
      <c r="AC24" s="160">
        <v>1</v>
      </c>
      <c r="AD24" s="160">
        <f ca="1"/>
        <v>0</v>
      </c>
    </row>
    <row r="25" spans="1:30" x14ac:dyDescent="0.25">
      <c r="D25" s="8" t="str" cm="1">
        <f t="array" aca="1" ref="D25" ca="1">IFERROR(IF($T$2="",'Data Base'!C24,INDEX(Data_Base_2[Incumbent],_xlfn.AGGREGATE(15,3,((OFFSET($AD$4,0,0,COUNTA($AD$4:AD5020),1)&gt;0)/(OFFSET($AD$4,0,0,COUNTA($AD$4:AD5020),1)&gt;0))*(ROW(OFFSET($AD$4,0,0,COUNTA($AD$4:AD5020),1))-ROW($AD$3)),ROWS($D$4:$D24)))),"")</f>
        <v>Nanang Masyudi</v>
      </c>
      <c r="E25" s="161" t="str">
        <f ca="1">IFERROR(IF(ISBLANK(INDEX(Data_Base_2[],MATCH($D25,Data_Base_2[[Incumbent]:[Incumbent]],0),MATCH(E$3,Data_Base_2[#Headers],0))),"-",INDEX(Data_Base_2[],MATCH($D25,Data_Base_2[[Incumbent]:[Incumbent]],0),MATCH(E$3,Data_Base_2[#Headers],0))),"")</f>
        <v>Jawa Timur</v>
      </c>
      <c r="F25" s="161" t="str">
        <f ca="1">IFERROR(IF(ISBLANK(INDEX(Data_Base_2[],MATCH($D25,Data_Base_2[[Incumbent]:[Incumbent]],0),MATCH(F$3,Data_Base_2[#Headers],0))),"-",INDEX(Data_Base_2[],MATCH($D25,Data_Base_2[[Incumbent]:[Incumbent]],0),MATCH(F$3,Data_Base_2[#Headers],0))),"")</f>
        <v>AreaAgro JawaSlawesi</v>
      </c>
      <c r="G25" s="161" t="str">
        <f ca="1">IFERROR(IF(ISBLANK(INDEX(Data_Base_2[],MATCH($D25,Data_Base_2[[Incumbent]:[Incumbent]],0),MATCH(G$3,Data_Base_2[#Headers],0))),"-",INDEX(Data_Base_2[],MATCH($D25,Data_Base_2[[Incumbent]:[Incumbent]],0),MATCH(G$3,Data_Base_2[#Headers],0))),"")</f>
        <v>B</v>
      </c>
      <c r="H25" s="161" t="str">
        <f ca="1">IFERROR(IF(ISBLANK(INDEX(Data_Base_2[],MATCH($D25,Data_Base_2[[Incumbent]:[Incumbent]],0),MATCH(H$3,Data_Base_2[#Headers],0))),"-",INDEX(Data_Base_2[],MATCH($D25,Data_Base_2[[Incumbent]:[Incumbent]],0),MATCH(H$3,Data_Base_2[#Headers],0))),"")</f>
        <v>Cocoa</v>
      </c>
      <c r="I25" s="162">
        <f ca="1">IFERROR(IF(ISBLANK(INDEX(Data_Base_2[],MATCH($D25,Data_Base_2[[Incumbent]:[Incumbent]],0),MATCH(I$3,Data_Base_2[#Headers],0))),"-",INDEX(Data_Base_2[],MATCH($D25,Data_Base_2[[Incumbent]:[Incumbent]],0),MATCH(I$3,Data_Base_2[#Headers],0))),"")</f>
        <v>2</v>
      </c>
      <c r="J25" s="162" t="str">
        <f ca="1">IFERROR(IF(ISBLANK(INDEX(Data_Base_2[],MATCH($D25,Data_Base_2[[Incumbent]:[Incumbent]],0),MATCH(J$3,Data_Base_2[#Headers],0))),"-",INDEX(Data_Base_2[],MATCH($D25,Data_Base_2[[Incumbent]:[Incumbent]],0),MATCH(J$3,Data_Base_2[#Headers],0))),"")</f>
        <v>-</v>
      </c>
      <c r="K25" s="163">
        <f ca="1">IFERROR(IF(ISBLANK(INDEX(Data_Base_2[],MATCH($D25,Data_Base_2[[Incumbent]:[Incumbent]],0),MATCH(K$3,Data_Base_2[#Headers],0))),"-",INDEX(Data_Base_2[],MATCH($D25,Data_Base_2[[Incumbent]:[Incumbent]],0),MATCH(K$3,Data_Base_2[#Headers],0))),"")</f>
        <v>2.6666666666666665</v>
      </c>
      <c r="L25" s="161" t="str">
        <f ca="1">IFERROR(IF(ISBLANK(INDEX(Data_Base_2[],MATCH($D25,Data_Base_2[[Incumbent]:[Incumbent]],0),MATCH(L$3,Data_Base_2[#Headers],0))),"-",INDEX(Data_Base_2[],MATCH($D25,Data_Base_2[[Incumbent]:[Incumbent]],0),MATCH(L$3,Data_Base_2[#Headers],0))),"")</f>
        <v>Field Assistant Division.1</v>
      </c>
      <c r="M25" s="161" t="str">
        <f ca="1">IFERROR(IF(ISBLANK(INDEX(Data_Base_2[],MATCH($D25,Data_Base_2[[Incumbent]:[Incumbent]],0),MATCH(M$3,Data_Base_2[#Headers],0))),"-",INDEX(Data_Base_2[],MATCH($D25,Data_Base_2[[Incumbent]:[Incumbent]],0),MATCH(M$3,Data_Base_2[#Headers],0))),"")</f>
        <v>Field Assistant Treblasala</v>
      </c>
      <c r="N25" s="164">
        <f ca="1">IFERROR(IF(ISBLANK(INDEX(Data_Base_2[],MATCH($D25,Data_Base_2[[Incumbent]:[Incumbent]],0),MATCH(N$3,Data_Base_2[#Headers],0))),"-",INDEX(Data_Base_2[],MATCH($D25,Data_Base_2[[Incumbent]:[Incumbent]],0),MATCH(N$3,Data_Base_2[#Headers],0))),"")</f>
        <v>43101</v>
      </c>
      <c r="O25" s="164">
        <f ca="1">IFERROR(IF(ISBLANK(INDEX(Data_Base_2[],MATCH($D25,Data_Base_2[[Incumbent]:[Incumbent]],0),MATCH(O$3,Data_Base_2[#Headers],0))),"-",INDEX(Data_Base_2[],MATCH($D25,Data_Base_2[[Incumbent]:[Incumbent]],0),MATCH(O$3,Data_Base_2[#Headers],0))),"")</f>
        <v>43085</v>
      </c>
      <c r="P25" s="161">
        <f ca="1">IFERROR(IF(ISBLANK(INDEX(Data_Base_2[],MATCH($D25,Data_Base_2[[Incumbent]:[Incumbent]],0),MATCH(P$3,Data_Base_2[#Headers],0))),"-",INDEX(Data_Base_2[],MATCH($D25,Data_Base_2[[Incumbent]:[Incumbent]],0),MATCH(P$3,Data_Base_2[#Headers],0))),"")</f>
        <v>5</v>
      </c>
      <c r="Q25" s="161" t="str">
        <f ca="1">IFERROR(IF(ISBLANK(INDEX(Data_Base_2[],MATCH($D25,Data_Base_2[[Incumbent]:[Incumbent]],0),MATCH(Q$3,Data_Base_2[#Headers],0))),"-",INDEX(Data_Base_2[],MATCH($D25,Data_Base_2[[Incumbent]:[Incumbent]],0),MATCH(Q$3,Data_Base_2[#Headers],0))),"")</f>
        <v>Agronomy</v>
      </c>
      <c r="R25" s="158"/>
      <c r="S25" s="158"/>
      <c r="T25" s="158" t="str">
        <v>Muhammad Yusuf, ST</v>
      </c>
      <c r="U25" s="158" t="str">
        <v>PKWT</v>
      </c>
      <c r="V25" s="158" t="b">
        <v>1</v>
      </c>
      <c r="W25" s="159" t="b">
        <v>0</v>
      </c>
      <c r="X25" s="159" t="b">
        <v>0</v>
      </c>
      <c r="Y25" s="159">
        <v>1</v>
      </c>
      <c r="Z25" s="159">
        <v>0</v>
      </c>
      <c r="AA25" s="159" t="b">
        <v>1</v>
      </c>
      <c r="AB25" s="159" t="b">
        <f ca="1"/>
        <v>1</v>
      </c>
      <c r="AC25" s="160">
        <v>1</v>
      </c>
      <c r="AD25" s="160">
        <f ca="1"/>
        <v>0</v>
      </c>
    </row>
    <row r="26" spans="1:30" x14ac:dyDescent="0.25">
      <c r="D26" s="8" t="str" cm="1">
        <f t="array" aca="1" ref="D26" ca="1">IFERROR(IF($T$2="",'Data Base'!C25,INDEX(Data_Base_2[Incumbent],_xlfn.AGGREGATE(15,3,((OFFSET($AD$4,0,0,COUNTA($AD$4:AD5021),1)&gt;0)/(OFFSET($AD$4,0,0,COUNTA($AD$4:AD5021),1)&gt;0))*(ROW(OFFSET($AD$4,0,0,COUNTA($AD$4:AD5021),1))-ROW($AD$3)),ROWS($D$4:$D25)))),"")</f>
        <v>Muhammad Bin Haes</v>
      </c>
      <c r="E26" s="161" t="str">
        <f ca="1">IFERROR(IF(ISBLANK(INDEX(Data_Base_2[],MATCH($D26,Data_Base_2[[Incumbent]:[Incumbent]],0),MATCH(E$3,Data_Base_2[#Headers],0))),"-",INDEX(Data_Base_2[],MATCH($D26,Data_Base_2[[Incumbent]:[Incumbent]],0),MATCH(E$3,Data_Base_2[#Headers],0))),"")</f>
        <v>Sulawesi Selatan</v>
      </c>
      <c r="F26" s="161" t="str">
        <f ca="1">IFERROR(IF(ISBLANK(INDEX(Data_Base_2[],MATCH($D26,Data_Base_2[[Incumbent]:[Incumbent]],0),MATCH(F$3,Data_Base_2[#Headers],0))),"-",INDEX(Data_Base_2[],MATCH($D26,Data_Base_2[[Incumbent]:[Incumbent]],0),MATCH(F$3,Data_Base_2[#Headers],0))),"")</f>
        <v>AreaAgro JawaSlawesi</v>
      </c>
      <c r="G26" s="161" t="str">
        <f ca="1">IFERROR(IF(ISBLANK(INDEX(Data_Base_2[],MATCH($D26,Data_Base_2[[Incumbent]:[Incumbent]],0),MATCH(G$3,Data_Base_2[#Headers],0))),"-",INDEX(Data_Base_2[],MATCH($D26,Data_Base_2[[Incumbent]:[Incumbent]],0),MATCH(G$3,Data_Base_2[#Headers],0))),"")</f>
        <v>B</v>
      </c>
      <c r="H26" s="161" t="str">
        <f ca="1">IFERROR(IF(ISBLANK(INDEX(Data_Base_2[],MATCH($D26,Data_Base_2[[Incumbent]:[Incumbent]],0),MATCH(H$3,Data_Base_2[#Headers],0))),"-",INDEX(Data_Base_2[],MATCH($D26,Data_Base_2[[Incumbent]:[Incumbent]],0),MATCH(H$3,Data_Base_2[#Headers],0))),"")</f>
        <v>Rubber</v>
      </c>
      <c r="I26" s="162">
        <f ca="1">IFERROR(IF(ISBLANK(INDEX(Data_Base_2[],MATCH($D26,Data_Base_2[[Incumbent]:[Incumbent]],0),MATCH(I$3,Data_Base_2[#Headers],0))),"-",INDEX(Data_Base_2[],MATCH($D26,Data_Base_2[[Incumbent]:[Incumbent]],0),MATCH(I$3,Data_Base_2[#Headers],0))),"")</f>
        <v>2</v>
      </c>
      <c r="J26" s="162" t="str">
        <f ca="1">IFERROR(IF(ISBLANK(INDEX(Data_Base_2[],MATCH($D26,Data_Base_2[[Incumbent]:[Incumbent]],0),MATCH(J$3,Data_Base_2[#Headers],0))),"-",INDEX(Data_Base_2[],MATCH($D26,Data_Base_2[[Incumbent]:[Incumbent]],0),MATCH(J$3,Data_Base_2[#Headers],0))),"")</f>
        <v>-</v>
      </c>
      <c r="K26" s="163">
        <f ca="1">IFERROR(IF(ISBLANK(INDEX(Data_Base_2[],MATCH($D26,Data_Base_2[[Incumbent]:[Incumbent]],0),MATCH(K$3,Data_Base_2[#Headers],0))),"-",INDEX(Data_Base_2[],MATCH($D26,Data_Base_2[[Incumbent]:[Incumbent]],0),MATCH(K$3,Data_Base_2[#Headers],0))),"")</f>
        <v>2.6666666666666665</v>
      </c>
      <c r="L26" s="161" t="str">
        <f ca="1">IFERROR(IF(ISBLANK(INDEX(Data_Base_2[],MATCH($D26,Data_Base_2[[Incumbent]:[Incumbent]],0),MATCH(L$3,Data_Base_2[#Headers],0))),"-",INDEX(Data_Base_2[],MATCH($D26,Data_Base_2[[Incumbent]:[Incumbent]],0),MATCH(L$3,Data_Base_2[#Headers],0))),"")</f>
        <v>Field Assistant Division.3</v>
      </c>
      <c r="M26" s="161" t="str">
        <f ca="1">IFERROR(IF(ISBLANK(INDEX(Data_Base_2[],MATCH($D26,Data_Base_2[[Incumbent]:[Incumbent]],0),MATCH(M$3,Data_Base_2[#Headers],0))),"-",INDEX(Data_Base_2[],MATCH($D26,Data_Base_2[[Incumbent]:[Incumbent]],0),MATCH(M$3,Data_Base_2[#Headers],0))),"")</f>
        <v>Field Assistant Palang Isang</v>
      </c>
      <c r="N26" s="164">
        <f ca="1">IFERROR(IF(ISBLANK(INDEX(Data_Base_2[],MATCH($D26,Data_Base_2[[Incumbent]:[Incumbent]],0),MATCH(N$3,Data_Base_2[#Headers],0))),"-",INDEX(Data_Base_2[],MATCH($D26,Data_Base_2[[Incumbent]:[Incumbent]],0),MATCH(N$3,Data_Base_2[#Headers],0))),"")</f>
        <v>42736</v>
      </c>
      <c r="O26" s="164">
        <f ca="1">IFERROR(IF(ISBLANK(INDEX(Data_Base_2[],MATCH($D26,Data_Base_2[[Incumbent]:[Incumbent]],0),MATCH(O$3,Data_Base_2[#Headers],0))),"-",INDEX(Data_Base_2[],MATCH($D26,Data_Base_2[[Incumbent]:[Incumbent]],0),MATCH(O$3,Data_Base_2[#Headers],0))),"")</f>
        <v>43313</v>
      </c>
      <c r="P26" s="161">
        <f ca="1">IFERROR(IF(ISBLANK(INDEX(Data_Base_2[],MATCH($D26,Data_Base_2[[Incumbent]:[Incumbent]],0),MATCH(P$3,Data_Base_2[#Headers],0))),"-",INDEX(Data_Base_2[],MATCH($D26,Data_Base_2[[Incumbent]:[Incumbent]],0),MATCH(P$3,Data_Base_2[#Headers],0))),"")</f>
        <v>5</v>
      </c>
      <c r="Q26" s="161" t="str">
        <f ca="1">IFERROR(IF(ISBLANK(INDEX(Data_Base_2[],MATCH($D26,Data_Base_2[[Incumbent]:[Incumbent]],0),MATCH(Q$3,Data_Base_2[#Headers],0))),"-",INDEX(Data_Base_2[],MATCH($D26,Data_Base_2[[Incumbent]:[Incumbent]],0),MATCH(Q$3,Data_Base_2[#Headers],0))),"")</f>
        <v>Agronomy</v>
      </c>
      <c r="R26" s="158"/>
      <c r="S26" s="158"/>
      <c r="T26" s="158" t="str">
        <v>Mhd. Rizky Azhari Nasution</v>
      </c>
      <c r="U26" s="158">
        <v>1</v>
      </c>
      <c r="V26" s="158" t="b">
        <v>1</v>
      </c>
      <c r="W26" s="159" t="b">
        <v>0</v>
      </c>
      <c r="X26" s="159" t="b">
        <v>0</v>
      </c>
      <c r="Y26" s="159">
        <v>0</v>
      </c>
      <c r="Z26" s="159">
        <v>0</v>
      </c>
      <c r="AA26" s="159" t="b">
        <v>1</v>
      </c>
      <c r="AB26" s="159" t="b">
        <f ca="1"/>
        <v>1</v>
      </c>
      <c r="AC26" s="160">
        <v>1</v>
      </c>
      <c r="AD26" s="160">
        <f ca="1"/>
        <v>0</v>
      </c>
    </row>
    <row r="27" spans="1:30" x14ac:dyDescent="0.25">
      <c r="D27" s="8" t="str" cm="1">
        <f t="array" aca="1" ref="D27" ca="1">IFERROR(IF($T$2="",'Data Base'!C26,INDEX(Data_Base_2[Incumbent],_xlfn.AGGREGATE(15,3,((OFFSET($AD$4,0,0,COUNTA($AD$4:AD5022),1)&gt;0)/(OFFSET($AD$4,0,0,COUNTA($AD$4:AD5022),1)&gt;0))*(ROW(OFFSET($AD$4,0,0,COUNTA($AD$4:AD5022),1))-ROW($AD$3)),ROWS($D$4:$D26)))),"")</f>
        <v>Repen Tance Sitepu</v>
      </c>
      <c r="E27" s="161" t="str">
        <f ca="1">IFERROR(IF(ISBLANK(INDEX(Data_Base_2[],MATCH($D27,Data_Base_2[[Incumbent]:[Incumbent]],0),MATCH(E$3,Data_Base_2[#Headers],0))),"-",INDEX(Data_Base_2[],MATCH($D27,Data_Base_2[[Incumbent]:[Incumbent]],0),MATCH(E$3,Data_Base_2[#Headers],0))),"")</f>
        <v>Sulawesi Selatan</v>
      </c>
      <c r="F27" s="161" t="str">
        <f ca="1">IFERROR(IF(ISBLANK(INDEX(Data_Base_2[],MATCH($D27,Data_Base_2[[Incumbent]:[Incumbent]],0),MATCH(F$3,Data_Base_2[#Headers],0))),"-",INDEX(Data_Base_2[],MATCH($D27,Data_Base_2[[Incumbent]:[Incumbent]],0),MATCH(F$3,Data_Base_2[#Headers],0))),"")</f>
        <v>AreaAgro JawaSlawesi</v>
      </c>
      <c r="G27" s="161" t="str">
        <f ca="1">IFERROR(IF(ISBLANK(INDEX(Data_Base_2[],MATCH($D27,Data_Base_2[[Incumbent]:[Incumbent]],0),MATCH(G$3,Data_Base_2[#Headers],0))),"-",INDEX(Data_Base_2[],MATCH($D27,Data_Base_2[[Incumbent]:[Incumbent]],0),MATCH(G$3,Data_Base_2[#Headers],0))),"")</f>
        <v>B</v>
      </c>
      <c r="H27" s="161" t="str">
        <f ca="1">IFERROR(IF(ISBLANK(INDEX(Data_Base_2[],MATCH($D27,Data_Base_2[[Incumbent]:[Incumbent]],0),MATCH(H$3,Data_Base_2[#Headers],0))),"-",INDEX(Data_Base_2[],MATCH($D27,Data_Base_2[[Incumbent]:[Incumbent]],0),MATCH(H$3,Data_Base_2[#Headers],0))),"")</f>
        <v>Rubber</v>
      </c>
      <c r="I27" s="162">
        <f ca="1">IFERROR(IF(ISBLANK(INDEX(Data_Base_2[],MATCH($D27,Data_Base_2[[Incumbent]:[Incumbent]],0),MATCH(I$3,Data_Base_2[#Headers],0))),"-",INDEX(Data_Base_2[],MATCH($D27,Data_Base_2[[Incumbent]:[Incumbent]],0),MATCH(I$3,Data_Base_2[#Headers],0))),"")</f>
        <v>2</v>
      </c>
      <c r="J27" s="162" t="str">
        <f ca="1">IFERROR(IF(ISBLANK(INDEX(Data_Base_2[],MATCH($D27,Data_Base_2[[Incumbent]:[Incumbent]],0),MATCH(J$3,Data_Base_2[#Headers],0))),"-",INDEX(Data_Base_2[],MATCH($D27,Data_Base_2[[Incumbent]:[Incumbent]],0),MATCH(J$3,Data_Base_2[#Headers],0))),"")</f>
        <v>-</v>
      </c>
      <c r="K27" s="163">
        <f ca="1">IFERROR(IF(ISBLANK(INDEX(Data_Base_2[],MATCH($D27,Data_Base_2[[Incumbent]:[Incumbent]],0),MATCH(K$3,Data_Base_2[#Headers],0))),"-",INDEX(Data_Base_2[],MATCH($D27,Data_Base_2[[Incumbent]:[Incumbent]],0),MATCH(K$3,Data_Base_2[#Headers],0))),"")</f>
        <v>3</v>
      </c>
      <c r="L27" s="161" t="str">
        <f ca="1">IFERROR(IF(ISBLANK(INDEX(Data_Base_2[],MATCH($D27,Data_Base_2[[Incumbent]:[Incumbent]],0),MATCH(L$3,Data_Base_2[#Headers],0))),"-",INDEX(Data_Base_2[],MATCH($D27,Data_Base_2[[Incumbent]:[Incumbent]],0),MATCH(L$3,Data_Base_2[#Headers],0))),"")</f>
        <v>Field Assistant Division.4</v>
      </c>
      <c r="M27" s="161" t="str">
        <f ca="1">IFERROR(IF(ISBLANK(INDEX(Data_Base_2[],MATCH($D27,Data_Base_2[[Incumbent]:[Incumbent]],0),MATCH(M$3,Data_Base_2[#Headers],0))),"-",INDEX(Data_Base_2[],MATCH($D27,Data_Base_2[[Incumbent]:[Incumbent]],0),MATCH(M$3,Data_Base_2[#Headers],0))),"")</f>
        <v>Field Assistant Sei Rumbiya</v>
      </c>
      <c r="N27" s="164">
        <f ca="1">IFERROR(IF(ISBLANK(INDEX(Data_Base_2[],MATCH($D27,Data_Base_2[[Incumbent]:[Incumbent]],0),MATCH(N$3,Data_Base_2[#Headers],0))),"-",INDEX(Data_Base_2[],MATCH($D27,Data_Base_2[[Incumbent]:[Incumbent]],0),MATCH(N$3,Data_Base_2[#Headers],0))),"")</f>
        <v>43101</v>
      </c>
      <c r="O27" s="164">
        <f ca="1">IFERROR(IF(ISBLANK(INDEX(Data_Base_2[],MATCH($D27,Data_Base_2[[Incumbent]:[Incumbent]],0),MATCH(O$3,Data_Base_2[#Headers],0))),"-",INDEX(Data_Base_2[],MATCH($D27,Data_Base_2[[Incumbent]:[Incumbent]],0),MATCH(O$3,Data_Base_2[#Headers],0))),"")</f>
        <v>43313</v>
      </c>
      <c r="P27" s="161">
        <f ca="1">IFERROR(IF(ISBLANK(INDEX(Data_Base_2[],MATCH($D27,Data_Base_2[[Incumbent]:[Incumbent]],0),MATCH(P$3,Data_Base_2[#Headers],0))),"-",INDEX(Data_Base_2[],MATCH($D27,Data_Base_2[[Incumbent]:[Incumbent]],0),MATCH(P$3,Data_Base_2[#Headers],0))),"")</f>
        <v>5</v>
      </c>
      <c r="Q27" s="161" t="str">
        <f ca="1">IFERROR(IF(ISBLANK(INDEX(Data_Base_2[],MATCH($D27,Data_Base_2[[Incumbent]:[Incumbent]],0),MATCH(Q$3,Data_Base_2[#Headers],0))),"-",INDEX(Data_Base_2[],MATCH($D27,Data_Base_2[[Incumbent]:[Incumbent]],0),MATCH(Q$3,Data_Base_2[#Headers],0))),"")</f>
        <v>Agronomy</v>
      </c>
      <c r="R27" s="158"/>
      <c r="S27" s="158"/>
      <c r="T27" s="158" t="str">
        <v>Jetro Saragih</v>
      </c>
      <c r="U27" s="158" t="str">
        <v>PKWT</v>
      </c>
      <c r="V27" s="158" t="b">
        <v>1</v>
      </c>
      <c r="W27" s="159" t="b">
        <v>0</v>
      </c>
      <c r="X27" s="159" t="b">
        <v>0</v>
      </c>
      <c r="Y27" s="159">
        <v>1</v>
      </c>
      <c r="Z27" s="159">
        <v>0</v>
      </c>
      <c r="AA27" s="159" t="b">
        <v>1</v>
      </c>
      <c r="AB27" s="159" t="b">
        <f ca="1"/>
        <v>1</v>
      </c>
      <c r="AC27" s="160">
        <v>1</v>
      </c>
      <c r="AD27" s="160">
        <f ca="1"/>
        <v>0</v>
      </c>
    </row>
    <row r="28" spans="1:30" x14ac:dyDescent="0.25">
      <c r="D28" s="8" t="str" cm="1">
        <f t="array" aca="1" ref="D28" ca="1">IFERROR(IF($T$2="",'Data Base'!C27,INDEX(Data_Base_2[Incumbent],_xlfn.AGGREGATE(15,3,((OFFSET($AD$4,0,0,COUNTA($AD$4:AD5023),1)&gt;0)/(OFFSET($AD$4,0,0,COUNTA($AD$4:AD5023),1)&gt;0))*(ROW(OFFSET($AD$4,0,0,COUNTA($AD$4:AD5023),1))-ROW($AD$3)),ROWS($D$4:$D27)))),"")</f>
        <v>Sigit Nurcahyo</v>
      </c>
      <c r="E28" s="161" t="str">
        <f ca="1">IFERROR(IF(ISBLANK(INDEX(Data_Base_2[],MATCH($D28,Data_Base_2[[Incumbent]:[Incumbent]],0),MATCH(E$3,Data_Base_2[#Headers],0))),"-",INDEX(Data_Base_2[],MATCH($D28,Data_Base_2[[Incumbent]:[Incumbent]],0),MATCH(E$3,Data_Base_2[#Headers],0))),"")</f>
        <v>Sulawesi Utara</v>
      </c>
      <c r="F28" s="161" t="str">
        <f ca="1">IFERROR(IF(ISBLANK(INDEX(Data_Base_2[],MATCH($D28,Data_Base_2[[Incumbent]:[Incumbent]],0),MATCH(F$3,Data_Base_2[#Headers],0))),"-",INDEX(Data_Base_2[],MATCH($D28,Data_Base_2[[Incumbent]:[Incumbent]],0),MATCH(F$3,Data_Base_2[#Headers],0))),"")</f>
        <v>AreaAgro JawaSlawesi</v>
      </c>
      <c r="G28" s="161" t="str">
        <f ca="1">IFERROR(IF(ISBLANK(INDEX(Data_Base_2[],MATCH($D28,Data_Base_2[[Incumbent]:[Incumbent]],0),MATCH(G$3,Data_Base_2[#Headers],0))),"-",INDEX(Data_Base_2[],MATCH($D28,Data_Base_2[[Incumbent]:[Incumbent]],0),MATCH(G$3,Data_Base_2[#Headers],0))),"")</f>
        <v>C</v>
      </c>
      <c r="H28" s="161" t="str">
        <f ca="1">IFERROR(IF(ISBLANK(INDEX(Data_Base_2[],MATCH($D28,Data_Base_2[[Incumbent]:[Incumbent]],0),MATCH(H$3,Data_Base_2[#Headers],0))),"-",INDEX(Data_Base_2[],MATCH($D28,Data_Base_2[[Incumbent]:[Incumbent]],0),MATCH(H$3,Data_Base_2[#Headers],0))),"")</f>
        <v>Cocoa</v>
      </c>
      <c r="I28" s="162">
        <f ca="1">IFERROR(IF(ISBLANK(INDEX(Data_Base_2[],MATCH($D28,Data_Base_2[[Incumbent]:[Incumbent]],0),MATCH(I$3,Data_Base_2[#Headers],0))),"-",INDEX(Data_Base_2[],MATCH($D28,Data_Base_2[[Incumbent]:[Incumbent]],0),MATCH(I$3,Data_Base_2[#Headers],0))),"")</f>
        <v>2</v>
      </c>
      <c r="J28" s="162" t="str">
        <f ca="1">IFERROR(IF(ISBLANK(INDEX(Data_Base_2[],MATCH($D28,Data_Base_2[[Incumbent]:[Incumbent]],0),MATCH(J$3,Data_Base_2[#Headers],0))),"-",INDEX(Data_Base_2[],MATCH($D28,Data_Base_2[[Incumbent]:[Incumbent]],0),MATCH(J$3,Data_Base_2[#Headers],0))),"")</f>
        <v>-</v>
      </c>
      <c r="K28" s="163">
        <f ca="1">IFERROR(IF(ISBLANK(INDEX(Data_Base_2[],MATCH($D28,Data_Base_2[[Incumbent]:[Incumbent]],0),MATCH(K$3,Data_Base_2[#Headers],0))),"-",INDEX(Data_Base_2[],MATCH($D28,Data_Base_2[[Incumbent]:[Incumbent]],0),MATCH(K$3,Data_Base_2[#Headers],0))),"")</f>
        <v>2.6666666666666665</v>
      </c>
      <c r="L28" s="161" t="str">
        <f ca="1">IFERROR(IF(ISBLANK(INDEX(Data_Base_2[],MATCH($D28,Data_Base_2[[Incumbent]:[Incumbent]],0),MATCH(L$3,Data_Base_2[#Headers],0))),"-",INDEX(Data_Base_2[],MATCH($D28,Data_Base_2[[Incumbent]:[Incumbent]],0),MATCH(L$3,Data_Base_2[#Headers],0))),"")</f>
        <v>Field Assistant Division.2</v>
      </c>
      <c r="M28" s="161" t="str">
        <f ca="1">IFERROR(IF(ISBLANK(INDEX(Data_Base_2[],MATCH($D28,Data_Base_2[[Incumbent]:[Incumbent]],0),MATCH(M$3,Data_Base_2[#Headers],0))),"-",INDEX(Data_Base_2[],MATCH($D28,Data_Base_2[[Incumbent]:[Incumbent]],0),MATCH(M$3,Data_Base_2[#Headers],0))),"")</f>
        <v>Field Assistant Pungkol</v>
      </c>
      <c r="N28" s="164">
        <f ca="1">IFERROR(IF(ISBLANK(INDEX(Data_Base_2[],MATCH($D28,Data_Base_2[[Incumbent]:[Incumbent]],0),MATCH(N$3,Data_Base_2[#Headers],0))),"-",INDEX(Data_Base_2[],MATCH($D28,Data_Base_2[[Incumbent]:[Incumbent]],0),MATCH(N$3,Data_Base_2[#Headers],0))),"")</f>
        <v>43101</v>
      </c>
      <c r="O28" s="164">
        <f ca="1">IFERROR(IF(ISBLANK(INDEX(Data_Base_2[],MATCH($D28,Data_Base_2[[Incumbent]:[Incumbent]],0),MATCH(O$3,Data_Base_2[#Headers],0))),"-",INDEX(Data_Base_2[],MATCH($D28,Data_Base_2[[Incumbent]:[Incumbent]],0),MATCH(O$3,Data_Base_2[#Headers],0))),"")</f>
        <v>42826</v>
      </c>
      <c r="P28" s="161">
        <f ca="1">IFERROR(IF(ISBLANK(INDEX(Data_Base_2[],MATCH($D28,Data_Base_2[[Incumbent]:[Incumbent]],0),MATCH(P$3,Data_Base_2[#Headers],0))),"-",INDEX(Data_Base_2[],MATCH($D28,Data_Base_2[[Incumbent]:[Incumbent]],0),MATCH(P$3,Data_Base_2[#Headers],0))),"")</f>
        <v>5</v>
      </c>
      <c r="Q28" s="161" t="str">
        <f ca="1">IFERROR(IF(ISBLANK(INDEX(Data_Base_2[],MATCH($D28,Data_Base_2[[Incumbent]:[Incumbent]],0),MATCH(Q$3,Data_Base_2[#Headers],0))),"-",INDEX(Data_Base_2[],MATCH($D28,Data_Base_2[[Incumbent]:[Incumbent]],0),MATCH(Q$3,Data_Base_2[#Headers],0))),"")</f>
        <v>Agronomy</v>
      </c>
      <c r="R28" s="158"/>
      <c r="S28" s="158"/>
      <c r="T28" s="158" t="str">
        <v>Andiliani Rinaldo Pasaribu</v>
      </c>
      <c r="U28" s="158" t="str">
        <v>PKWT</v>
      </c>
      <c r="V28" s="158" t="b">
        <v>1</v>
      </c>
      <c r="W28" s="159" t="b">
        <v>0</v>
      </c>
      <c r="X28" s="159" t="b">
        <v>0</v>
      </c>
      <c r="Y28" s="159">
        <v>1</v>
      </c>
      <c r="Z28" s="159">
        <v>0</v>
      </c>
      <c r="AA28" s="159" t="b">
        <v>1</v>
      </c>
      <c r="AB28" s="159" t="b">
        <f ca="1"/>
        <v>1</v>
      </c>
      <c r="AC28" s="160">
        <v>1</v>
      </c>
      <c r="AD28" s="160">
        <f ca="1"/>
        <v>0</v>
      </c>
    </row>
    <row r="29" spans="1:30" x14ac:dyDescent="0.25">
      <c r="D29" s="8" t="str" cm="1">
        <f t="array" aca="1" ref="D29" ca="1">IFERROR(IF($T$2="",'Data Base'!C28,INDEX(Data_Base_2[Incumbent],_xlfn.AGGREGATE(15,3,((OFFSET($AD$4,0,0,COUNTA($AD$4:AD5024),1)&gt;0)/(OFFSET($AD$4,0,0,COUNTA($AD$4:AD5024),1)&gt;0))*(ROW(OFFSET($AD$4,0,0,COUNTA($AD$4:AD5024),1))-ROW($AD$3)),ROWS($D$4:$D28)))),"")</f>
        <v>Edi Sucipto</v>
      </c>
      <c r="E29" s="161" t="str">
        <f ca="1">IFERROR(IF(ISBLANK(INDEX(Data_Base_2[],MATCH($D29,Data_Base_2[[Incumbent]:[Incumbent]],0),MATCH(E$3,Data_Base_2[#Headers],0))),"-",INDEX(Data_Base_2[],MATCH($D29,Data_Base_2[[Incumbent]:[Incumbent]],0),MATCH(E$3,Data_Base_2[#Headers],0))),"")</f>
        <v>Kalimantan Timur</v>
      </c>
      <c r="F29" s="161" t="str">
        <f ca="1">IFERROR(IF(ISBLANK(INDEX(Data_Base_2[],MATCH($D29,Data_Base_2[[Incumbent]:[Incumbent]],0),MATCH(F$3,Data_Base_2[#Headers],0))),"-",INDEX(Data_Base_2[],MATCH($D29,Data_Base_2[[Incumbent]:[Incumbent]],0),MATCH(F$3,Data_Base_2[#Headers],0))),"")</f>
        <v>AreaAgro Kalimantan</v>
      </c>
      <c r="G29" s="161" t="str">
        <f ca="1">IFERROR(IF(ISBLANK(INDEX(Data_Base_2[],MATCH($D29,Data_Base_2[[Incumbent]:[Incumbent]],0),MATCH(G$3,Data_Base_2[#Headers],0))),"-",INDEX(Data_Base_2[],MATCH($D29,Data_Base_2[[Incumbent]:[Incumbent]],0),MATCH(G$3,Data_Base_2[#Headers],0))),"")</f>
        <v>A</v>
      </c>
      <c r="H29" s="161" t="str">
        <f ca="1">IFERROR(IF(ISBLANK(INDEX(Data_Base_2[],MATCH($D29,Data_Base_2[[Incumbent]:[Incumbent]],0),MATCH(H$3,Data_Base_2[#Headers],0))),"-",INDEX(Data_Base_2[],MATCH($D29,Data_Base_2[[Incumbent]:[Incumbent]],0),MATCH(H$3,Data_Base_2[#Headers],0))),"")</f>
        <v>Oil Palm</v>
      </c>
      <c r="I29" s="162">
        <f ca="1">IFERROR(IF(ISBLANK(INDEX(Data_Base_2[],MATCH($D29,Data_Base_2[[Incumbent]:[Incumbent]],0),MATCH(I$3,Data_Base_2[#Headers],0))),"-",INDEX(Data_Base_2[],MATCH($D29,Data_Base_2[[Incumbent]:[Incumbent]],0),MATCH(I$3,Data_Base_2[#Headers],0))),"")</f>
        <v>2</v>
      </c>
      <c r="J29" s="162" t="str">
        <f ca="1">IFERROR(IF(ISBLANK(INDEX(Data_Base_2[],MATCH($D29,Data_Base_2[[Incumbent]:[Incumbent]],0),MATCH(J$3,Data_Base_2[#Headers],0))),"-",INDEX(Data_Base_2[],MATCH($D29,Data_Base_2[[Incumbent]:[Incumbent]],0),MATCH(J$3,Data_Base_2[#Headers],0))),"")</f>
        <v>-</v>
      </c>
      <c r="K29" s="163">
        <f ca="1">IFERROR(IF(ISBLANK(INDEX(Data_Base_2[],MATCH($D29,Data_Base_2[[Incumbent]:[Incumbent]],0),MATCH(K$3,Data_Base_2[#Headers],0))),"-",INDEX(Data_Base_2[],MATCH($D29,Data_Base_2[[Incumbent]:[Incumbent]],0),MATCH(K$3,Data_Base_2[#Headers],0))),"")</f>
        <v>3.3333333333333335</v>
      </c>
      <c r="L29" s="161" t="str">
        <f ca="1">IFERROR(IF(ISBLANK(INDEX(Data_Base_2[],MATCH($D29,Data_Base_2[[Incumbent]:[Incumbent]],0),MATCH(L$3,Data_Base_2[#Headers],0))),"-",INDEX(Data_Base_2[],MATCH($D29,Data_Base_2[[Incumbent]:[Incumbent]],0),MATCH(L$3,Data_Base_2[#Headers],0))),"")</f>
        <v>Field Assistant Division.1</v>
      </c>
      <c r="M29" s="161" t="str">
        <f ca="1">IFERROR(IF(ISBLANK(INDEX(Data_Base_2[],MATCH($D29,Data_Base_2[[Incumbent]:[Incumbent]],0),MATCH(M$3,Data_Base_2[#Headers],0))),"-",INDEX(Data_Base_2[],MATCH($D29,Data_Base_2[[Incumbent]:[Incumbent]],0),MATCH(M$3,Data_Base_2[#Headers],0))),"")</f>
        <v>Field Assistant Ketapat Bening</v>
      </c>
      <c r="N29" s="164">
        <f ca="1">IFERROR(IF(ISBLANK(INDEX(Data_Base_2[],MATCH($D29,Data_Base_2[[Incumbent]:[Incumbent]],0),MATCH(N$3,Data_Base_2[#Headers],0))),"-",INDEX(Data_Base_2[],MATCH($D29,Data_Base_2[[Incumbent]:[Incumbent]],0),MATCH(N$3,Data_Base_2[#Headers],0))),"")</f>
        <v>42370</v>
      </c>
      <c r="O29" s="164">
        <f ca="1">IFERROR(IF(ISBLANK(INDEX(Data_Base_2[],MATCH($D29,Data_Base_2[[Incumbent]:[Incumbent]],0),MATCH(O$3,Data_Base_2[#Headers],0))),"-",INDEX(Data_Base_2[],MATCH($D29,Data_Base_2[[Incumbent]:[Incumbent]],0),MATCH(O$3,Data_Base_2[#Headers],0))),"")</f>
        <v>42980</v>
      </c>
      <c r="P29" s="161">
        <f ca="1">IFERROR(IF(ISBLANK(INDEX(Data_Base_2[],MATCH($D29,Data_Base_2[[Incumbent]:[Incumbent]],0),MATCH(P$3,Data_Base_2[#Headers],0))),"-",INDEX(Data_Base_2[],MATCH($D29,Data_Base_2[[Incumbent]:[Incumbent]],0),MATCH(P$3,Data_Base_2[#Headers],0))),"")</f>
        <v>5</v>
      </c>
      <c r="Q29" s="161" t="str">
        <f ca="1">IFERROR(IF(ISBLANK(INDEX(Data_Base_2[],MATCH($D29,Data_Base_2[[Incumbent]:[Incumbent]],0),MATCH(Q$3,Data_Base_2[#Headers],0))),"-",INDEX(Data_Base_2[],MATCH($D29,Data_Base_2[[Incumbent]:[Incumbent]],0),MATCH(Q$3,Data_Base_2[#Headers],0))),"")</f>
        <v>Agronomy</v>
      </c>
      <c r="R29" s="158"/>
      <c r="S29" s="158"/>
      <c r="T29" s="158" t="str">
        <v>Dimas Putera Pangestu</v>
      </c>
      <c r="U29" s="158" t="str">
        <v>PKWT</v>
      </c>
      <c r="V29" s="158" t="b">
        <v>1</v>
      </c>
      <c r="W29" s="159" t="b">
        <v>0</v>
      </c>
      <c r="X29" s="159" t="b">
        <v>0</v>
      </c>
      <c r="Y29" s="159">
        <v>1</v>
      </c>
      <c r="Z29" s="159">
        <v>0</v>
      </c>
      <c r="AA29" s="159" t="b">
        <v>1</v>
      </c>
      <c r="AB29" s="159" t="b">
        <f ca="1"/>
        <v>1</v>
      </c>
      <c r="AC29" s="160">
        <v>1</v>
      </c>
      <c r="AD29" s="160">
        <f ca="1"/>
        <v>0</v>
      </c>
    </row>
    <row r="30" spans="1:30" x14ac:dyDescent="0.25">
      <c r="D30" s="8" t="str" cm="1">
        <f t="array" aca="1" ref="D30" ca="1">IFERROR(IF($T$2="",'Data Base'!C29,INDEX(Data_Base_2[Incumbent],_xlfn.AGGREGATE(15,3,((OFFSET($AD$4,0,0,COUNTA($AD$4:AD5025),1)&gt;0)/(OFFSET($AD$4,0,0,COUNTA($AD$4:AD5025),1)&gt;0))*(ROW(OFFSET($AD$4,0,0,COUNTA($AD$4:AD5025),1))-ROW($AD$3)),ROWS($D$4:$D29)))),"")</f>
        <v>Rajamin Ginting</v>
      </c>
      <c r="E30" s="161" t="str">
        <f ca="1">IFERROR(IF(ISBLANK(INDEX(Data_Base_2[],MATCH($D30,Data_Base_2[[Incumbent]:[Incumbent]],0),MATCH(E$3,Data_Base_2[#Headers],0))),"-",INDEX(Data_Base_2[],MATCH($D30,Data_Base_2[[Incumbent]:[Incumbent]],0),MATCH(E$3,Data_Base_2[#Headers],0))),"")</f>
        <v>Kalimantan Timur</v>
      </c>
      <c r="F30" s="161" t="str">
        <f ca="1">IFERROR(IF(ISBLANK(INDEX(Data_Base_2[],MATCH($D30,Data_Base_2[[Incumbent]:[Incumbent]],0),MATCH(F$3,Data_Base_2[#Headers],0))),"-",INDEX(Data_Base_2[],MATCH($D30,Data_Base_2[[Incumbent]:[Incumbent]],0),MATCH(F$3,Data_Base_2[#Headers],0))),"")</f>
        <v>AreaAgro Kalimantan</v>
      </c>
      <c r="G30" s="161" t="str">
        <f ca="1">IFERROR(IF(ISBLANK(INDEX(Data_Base_2[],MATCH($D30,Data_Base_2[[Incumbent]:[Incumbent]],0),MATCH(G$3,Data_Base_2[#Headers],0))),"-",INDEX(Data_Base_2[],MATCH($D30,Data_Base_2[[Incumbent]:[Incumbent]],0),MATCH(G$3,Data_Base_2[#Headers],0))),"")</f>
        <v>A</v>
      </c>
      <c r="H30" s="161" t="str">
        <f ca="1">IFERROR(IF(ISBLANK(INDEX(Data_Base_2[],MATCH($D30,Data_Base_2[[Incumbent]:[Incumbent]],0),MATCH(H$3,Data_Base_2[#Headers],0))),"-",INDEX(Data_Base_2[],MATCH($D30,Data_Base_2[[Incumbent]:[Incumbent]],0),MATCH(H$3,Data_Base_2[#Headers],0))),"")</f>
        <v>Oil Palm</v>
      </c>
      <c r="I30" s="162">
        <f ca="1">IFERROR(IF(ISBLANK(INDEX(Data_Base_2[],MATCH($D30,Data_Base_2[[Incumbent]:[Incumbent]],0),MATCH(I$3,Data_Base_2[#Headers],0))),"-",INDEX(Data_Base_2[],MATCH($D30,Data_Base_2[[Incumbent]:[Incumbent]],0),MATCH(I$3,Data_Base_2[#Headers],0))),"")</f>
        <v>2</v>
      </c>
      <c r="J30" s="162" t="str">
        <f ca="1">IFERROR(IF(ISBLANK(INDEX(Data_Base_2[],MATCH($D30,Data_Base_2[[Incumbent]:[Incumbent]],0),MATCH(J$3,Data_Base_2[#Headers],0))),"-",INDEX(Data_Base_2[],MATCH($D30,Data_Base_2[[Incumbent]:[Incumbent]],0),MATCH(J$3,Data_Base_2[#Headers],0))),"")</f>
        <v>-</v>
      </c>
      <c r="K30" s="163">
        <f ca="1">IFERROR(IF(ISBLANK(INDEX(Data_Base_2[],MATCH($D30,Data_Base_2[[Incumbent]:[Incumbent]],0),MATCH(K$3,Data_Base_2[#Headers],0))),"-",INDEX(Data_Base_2[],MATCH($D30,Data_Base_2[[Incumbent]:[Incumbent]],0),MATCH(K$3,Data_Base_2[#Headers],0))),"")</f>
        <v>2</v>
      </c>
      <c r="L30" s="161" t="str">
        <f ca="1">IFERROR(IF(ISBLANK(INDEX(Data_Base_2[],MATCH($D30,Data_Base_2[[Incumbent]:[Incumbent]],0),MATCH(L$3,Data_Base_2[#Headers],0))),"-",INDEX(Data_Base_2[],MATCH($D30,Data_Base_2[[Incumbent]:[Incumbent]],0),MATCH(L$3,Data_Base_2[#Headers],0))),"")</f>
        <v>Field Assistant Division.5</v>
      </c>
      <c r="M30" s="161" t="str">
        <f ca="1">IFERROR(IF(ISBLANK(INDEX(Data_Base_2[],MATCH($D30,Data_Base_2[[Incumbent]:[Incumbent]],0),MATCH(M$3,Data_Base_2[#Headers],0))),"-",INDEX(Data_Base_2[],MATCH($D30,Data_Base_2[[Incumbent]:[Incumbent]],0),MATCH(M$3,Data_Base_2[#Headers],0))),"")</f>
        <v>Field Assistant Ketapat Bening</v>
      </c>
      <c r="N30" s="164">
        <f ca="1">IFERROR(IF(ISBLANK(INDEX(Data_Base_2[],MATCH($D30,Data_Base_2[[Incumbent]:[Incumbent]],0),MATCH(N$3,Data_Base_2[#Headers],0))),"-",INDEX(Data_Base_2[],MATCH($D30,Data_Base_2[[Incumbent]:[Incumbent]],0),MATCH(N$3,Data_Base_2[#Headers],0))),"")</f>
        <v>42370</v>
      </c>
      <c r="O30" s="164">
        <f ca="1">IFERROR(IF(ISBLANK(INDEX(Data_Base_2[],MATCH($D30,Data_Base_2[[Incumbent]:[Incumbent]],0),MATCH(O$3,Data_Base_2[#Headers],0))),"-",INDEX(Data_Base_2[],MATCH($D30,Data_Base_2[[Incumbent]:[Incumbent]],0),MATCH(O$3,Data_Base_2[#Headers],0))),"")</f>
        <v>43055</v>
      </c>
      <c r="P30" s="161">
        <f ca="1">IFERROR(IF(ISBLANK(INDEX(Data_Base_2[],MATCH($D30,Data_Base_2[[Incumbent]:[Incumbent]],0),MATCH(P$3,Data_Base_2[#Headers],0))),"-",INDEX(Data_Base_2[],MATCH($D30,Data_Base_2[[Incumbent]:[Incumbent]],0),MATCH(P$3,Data_Base_2[#Headers],0))),"")</f>
        <v>5</v>
      </c>
      <c r="Q30" s="161" t="str">
        <f ca="1">IFERROR(IF(ISBLANK(INDEX(Data_Base_2[],MATCH($D30,Data_Base_2[[Incumbent]:[Incumbent]],0),MATCH(Q$3,Data_Base_2[#Headers],0))),"-",INDEX(Data_Base_2[],MATCH($D30,Data_Base_2[[Incumbent]:[Incumbent]],0),MATCH(Q$3,Data_Base_2[#Headers],0))),"")</f>
        <v>Agronomy</v>
      </c>
      <c r="R30" s="158"/>
      <c r="S30" s="158"/>
      <c r="T30" s="158" t="str">
        <v>Yogi Pranata</v>
      </c>
      <c r="U30" s="158" t="str">
        <v>PKWT</v>
      </c>
      <c r="V30" s="158" t="b">
        <v>1</v>
      </c>
      <c r="W30" s="159" t="b">
        <v>0</v>
      </c>
      <c r="X30" s="159" t="b">
        <v>0</v>
      </c>
      <c r="Y30" s="159">
        <v>1</v>
      </c>
      <c r="Z30" s="159">
        <v>0</v>
      </c>
      <c r="AA30" s="159" t="b">
        <v>1</v>
      </c>
      <c r="AB30" s="159" t="b">
        <f ca="1"/>
        <v>1</v>
      </c>
      <c r="AC30" s="160">
        <v>1</v>
      </c>
      <c r="AD30" s="160">
        <f ca="1"/>
        <v>0</v>
      </c>
    </row>
    <row r="31" spans="1:30" x14ac:dyDescent="0.25">
      <c r="D31" s="8" t="str" cm="1">
        <f t="array" aca="1" ref="D31" ca="1">IFERROR(IF($T$2="",'Data Base'!C30,INDEX(Data_Base_2[Incumbent],_xlfn.AGGREGATE(15,3,((OFFSET($AD$4,0,0,COUNTA($AD$4:AD5026),1)&gt;0)/(OFFSET($AD$4,0,0,COUNTA($AD$4:AD5026),1)&gt;0))*(ROW(OFFSET($AD$4,0,0,COUNTA($AD$4:AD5026),1))-ROW($AD$3)),ROWS($D$4:$D30)))),"")</f>
        <v>Doddy Kurniadi Pratama Karewur</v>
      </c>
      <c r="E31" s="161" t="str">
        <f ca="1">IFERROR(IF(ISBLANK(INDEX(Data_Base_2[],MATCH($D31,Data_Base_2[[Incumbent]:[Incumbent]],0),MATCH(E$3,Data_Base_2[#Headers],0))),"-",INDEX(Data_Base_2[],MATCH($D31,Data_Base_2[[Incumbent]:[Incumbent]],0),MATCH(E$3,Data_Base_2[#Headers],0))),"")</f>
        <v>Kalimantan Timur</v>
      </c>
      <c r="F31" s="161" t="str">
        <f ca="1">IFERROR(IF(ISBLANK(INDEX(Data_Base_2[],MATCH($D31,Data_Base_2[[Incumbent]:[Incumbent]],0),MATCH(F$3,Data_Base_2[#Headers],0))),"-",INDEX(Data_Base_2[],MATCH($D31,Data_Base_2[[Incumbent]:[Incumbent]],0),MATCH(F$3,Data_Base_2[#Headers],0))),"")</f>
        <v>AreaAgro Kalimantan</v>
      </c>
      <c r="G31" s="161" t="str">
        <f ca="1">IFERROR(IF(ISBLANK(INDEX(Data_Base_2[],MATCH($D31,Data_Base_2[[Incumbent]:[Incumbent]],0),MATCH(G$3,Data_Base_2[#Headers],0))),"-",INDEX(Data_Base_2[],MATCH($D31,Data_Base_2[[Incumbent]:[Incumbent]],0),MATCH(G$3,Data_Base_2[#Headers],0))),"")</f>
        <v>B</v>
      </c>
      <c r="H31" s="161" t="str">
        <f ca="1">IFERROR(IF(ISBLANK(INDEX(Data_Base_2[],MATCH($D31,Data_Base_2[[Incumbent]:[Incumbent]],0),MATCH(H$3,Data_Base_2[#Headers],0))),"-",INDEX(Data_Base_2[],MATCH($D31,Data_Base_2[[Incumbent]:[Incumbent]],0),MATCH(H$3,Data_Base_2[#Headers],0))),"")</f>
        <v>Oil Palm</v>
      </c>
      <c r="I31" s="162">
        <f ca="1">IFERROR(IF(ISBLANK(INDEX(Data_Base_2[],MATCH($D31,Data_Base_2[[Incumbent]:[Incumbent]],0),MATCH(I$3,Data_Base_2[#Headers],0))),"-",INDEX(Data_Base_2[],MATCH($D31,Data_Base_2[[Incumbent]:[Incumbent]],0),MATCH(I$3,Data_Base_2[#Headers],0))),"")</f>
        <v>2</v>
      </c>
      <c r="J31" s="162" t="str">
        <f ca="1">IFERROR(IF(ISBLANK(INDEX(Data_Base_2[],MATCH($D31,Data_Base_2[[Incumbent]:[Incumbent]],0),MATCH(J$3,Data_Base_2[#Headers],0))),"-",INDEX(Data_Base_2[],MATCH($D31,Data_Base_2[[Incumbent]:[Incumbent]],0),MATCH(J$3,Data_Base_2[#Headers],0))),"")</f>
        <v>-</v>
      </c>
      <c r="K31" s="163">
        <f ca="1">IFERROR(IF(ISBLANK(INDEX(Data_Base_2[],MATCH($D31,Data_Base_2[[Incumbent]:[Incumbent]],0),MATCH(K$3,Data_Base_2[#Headers],0))),"-",INDEX(Data_Base_2[],MATCH($D31,Data_Base_2[[Incumbent]:[Incumbent]],0),MATCH(K$3,Data_Base_2[#Headers],0))),"")</f>
        <v>2.6666666666666665</v>
      </c>
      <c r="L31" s="161" t="str">
        <f ca="1">IFERROR(IF(ISBLANK(INDEX(Data_Base_2[],MATCH($D31,Data_Base_2[[Incumbent]:[Incumbent]],0),MATCH(L$3,Data_Base_2[#Headers],0))),"-",INDEX(Data_Base_2[],MATCH($D31,Data_Base_2[[Incumbent]:[Incumbent]],0),MATCH(L$3,Data_Base_2[#Headers],0))),"")</f>
        <v>Field Assistant Division.2</v>
      </c>
      <c r="M31" s="161" t="str">
        <f ca="1">IFERROR(IF(ISBLANK(INDEX(Data_Base_2[],MATCH($D31,Data_Base_2[[Incumbent]:[Incumbent]],0),MATCH(M$3,Data_Base_2[#Headers],0))),"-",INDEX(Data_Base_2[],MATCH($D31,Data_Base_2[[Incumbent]:[Incumbent]],0),MATCH(M$3,Data_Base_2[#Headers],0))),"")</f>
        <v>Team Improvement AMA Kalimantan</v>
      </c>
      <c r="N31" s="164">
        <f ca="1">IFERROR(IF(ISBLANK(INDEX(Data_Base_2[],MATCH($D31,Data_Base_2[[Incumbent]:[Incumbent]],0),MATCH(N$3,Data_Base_2[#Headers],0))),"-",INDEX(Data_Base_2[],MATCH($D31,Data_Base_2[[Incumbent]:[Incumbent]],0),MATCH(N$3,Data_Base_2[#Headers],0))),"")</f>
        <v>41640</v>
      </c>
      <c r="O31" s="164">
        <f ca="1">IFERROR(IF(ISBLANK(INDEX(Data_Base_2[],MATCH($D31,Data_Base_2[[Incumbent]:[Incumbent]],0),MATCH(O$3,Data_Base_2[#Headers],0))),"-",INDEX(Data_Base_2[],MATCH($D31,Data_Base_2[[Incumbent]:[Incumbent]],0),MATCH(O$3,Data_Base_2[#Headers],0))),"")</f>
        <v>43405</v>
      </c>
      <c r="P31" s="161">
        <f ca="1">IFERROR(IF(ISBLANK(INDEX(Data_Base_2[],MATCH($D31,Data_Base_2[[Incumbent]:[Incumbent]],0),MATCH(P$3,Data_Base_2[#Headers],0))),"-",INDEX(Data_Base_2[],MATCH($D31,Data_Base_2[[Incumbent]:[Incumbent]],0),MATCH(P$3,Data_Base_2[#Headers],0))),"")</f>
        <v>5</v>
      </c>
      <c r="Q31" s="161" t="str">
        <f ca="1">IFERROR(IF(ISBLANK(INDEX(Data_Base_2[],MATCH($D31,Data_Base_2[[Incumbent]:[Incumbent]],0),MATCH(Q$3,Data_Base_2[#Headers],0))),"-",INDEX(Data_Base_2[],MATCH($D31,Data_Base_2[[Incumbent]:[Incumbent]],0),MATCH(Q$3,Data_Base_2[#Headers],0))),"")</f>
        <v>Agronomy</v>
      </c>
      <c r="R31" s="158"/>
      <c r="S31" s="158"/>
      <c r="T31" s="158" t="str">
        <v>Joseph Osvaldo Ardiles Tambun</v>
      </c>
      <c r="U31" s="158" t="str">
        <v>PKWT</v>
      </c>
      <c r="V31" s="158" t="b">
        <v>1</v>
      </c>
      <c r="W31" s="159" t="b">
        <v>0</v>
      </c>
      <c r="X31" s="159" t="b">
        <v>0</v>
      </c>
      <c r="Y31" s="159">
        <v>1</v>
      </c>
      <c r="Z31" s="159">
        <v>0</v>
      </c>
      <c r="AA31" s="159" t="b">
        <v>1</v>
      </c>
      <c r="AB31" s="159" t="b">
        <f ca="1"/>
        <v>1</v>
      </c>
      <c r="AC31" s="160">
        <v>1</v>
      </c>
      <c r="AD31" s="160">
        <f ca="1"/>
        <v>0</v>
      </c>
    </row>
    <row r="32" spans="1:30" x14ac:dyDescent="0.25">
      <c r="D32" s="8" t="str" cm="1">
        <f t="array" aca="1" ref="D32" ca="1">IFERROR(IF($T$2="",'Data Base'!C31,INDEX(Data_Base_2[Incumbent],_xlfn.AGGREGATE(15,3,((OFFSET($AD$4,0,0,COUNTA($AD$4:AD5027),1)&gt;0)/(OFFSET($AD$4,0,0,COUNTA($AD$4:AD5027),1)&gt;0))*(ROW(OFFSET($AD$4,0,0,COUNTA($AD$4:AD5027),1))-ROW($AD$3)),ROWS($D$4:$D31)))),"")</f>
        <v>Azam Al Faroki</v>
      </c>
      <c r="E32" s="161" t="str">
        <f ca="1">IFERROR(IF(ISBLANK(INDEX(Data_Base_2[],MATCH($D32,Data_Base_2[[Incumbent]:[Incumbent]],0),MATCH(E$3,Data_Base_2[#Headers],0))),"-",INDEX(Data_Base_2[],MATCH($D32,Data_Base_2[[Incumbent]:[Incumbent]],0),MATCH(E$3,Data_Base_2[#Headers],0))),"")</f>
        <v>Sumatera Selatan</v>
      </c>
      <c r="F32" s="161" t="str">
        <f ca="1">IFERROR(IF(ISBLANK(INDEX(Data_Base_2[],MATCH($D32,Data_Base_2[[Incumbent]:[Incumbent]],0),MATCH(F$3,Data_Base_2[#Headers],0))),"-",INDEX(Data_Base_2[],MATCH($D32,Data_Base_2[[Incumbent]:[Incumbent]],0),MATCH(F$3,Data_Base_2[#Headers],0))),"")</f>
        <v>AreaAgro MuaraRupit</v>
      </c>
      <c r="G32" s="161" t="str">
        <f ca="1">IFERROR(IF(ISBLANK(INDEX(Data_Base_2[],MATCH($D32,Data_Base_2[[Incumbent]:[Incumbent]],0),MATCH(G$3,Data_Base_2[#Headers],0))),"-",INDEX(Data_Base_2[],MATCH($D32,Data_Base_2[[Incumbent]:[Incumbent]],0),MATCH(G$3,Data_Base_2[#Headers],0))),"")</f>
        <v>A</v>
      </c>
      <c r="H32" s="161" t="str">
        <f ca="1">IFERROR(IF(ISBLANK(INDEX(Data_Base_2[],MATCH($D32,Data_Base_2[[Incumbent]:[Incumbent]],0),MATCH(H$3,Data_Base_2[#Headers],0))),"-",INDEX(Data_Base_2[],MATCH($D32,Data_Base_2[[Incumbent]:[Incumbent]],0),MATCH(H$3,Data_Base_2[#Headers],0))),"")</f>
        <v>Oil Palm</v>
      </c>
      <c r="I32" s="162">
        <f ca="1">IFERROR(IF(ISBLANK(INDEX(Data_Base_2[],MATCH($D32,Data_Base_2[[Incumbent]:[Incumbent]],0),MATCH(I$3,Data_Base_2[#Headers],0))),"-",INDEX(Data_Base_2[],MATCH($D32,Data_Base_2[[Incumbent]:[Incumbent]],0),MATCH(I$3,Data_Base_2[#Headers],0))),"")</f>
        <v>2</v>
      </c>
      <c r="J32" s="162" t="str">
        <f ca="1">IFERROR(IF(ISBLANK(INDEX(Data_Base_2[],MATCH($D32,Data_Base_2[[Incumbent]:[Incumbent]],0),MATCH(J$3,Data_Base_2[#Headers],0))),"-",INDEX(Data_Base_2[],MATCH($D32,Data_Base_2[[Incumbent]:[Incumbent]],0),MATCH(J$3,Data_Base_2[#Headers],0))),"")</f>
        <v>-</v>
      </c>
      <c r="K32" s="163">
        <f ca="1">IFERROR(IF(ISBLANK(INDEX(Data_Base_2[],MATCH($D32,Data_Base_2[[Incumbent]:[Incumbent]],0),MATCH(K$3,Data_Base_2[#Headers],0))),"-",INDEX(Data_Base_2[],MATCH($D32,Data_Base_2[[Incumbent]:[Incumbent]],0),MATCH(K$3,Data_Base_2[#Headers],0))),"")</f>
        <v>3</v>
      </c>
      <c r="L32" s="161" t="str">
        <f ca="1">IFERROR(IF(ISBLANK(INDEX(Data_Base_2[],MATCH($D32,Data_Base_2[[Incumbent]:[Incumbent]],0),MATCH(L$3,Data_Base_2[#Headers],0))),"-",INDEX(Data_Base_2[],MATCH($D32,Data_Base_2[[Incumbent]:[Incumbent]],0),MATCH(L$3,Data_Base_2[#Headers],0))),"")</f>
        <v>Field Assistant Division.4</v>
      </c>
      <c r="M32" s="161" t="str">
        <f ca="1">IFERROR(IF(ISBLANK(INDEX(Data_Base_2[],MATCH($D32,Data_Base_2[[Incumbent]:[Incumbent]],0),MATCH(M$3,Data_Base_2[#Headers],0))),"-",INDEX(Data_Base_2[],MATCH($D32,Data_Base_2[[Incumbent]:[Incumbent]],0),MATCH(M$3,Data_Base_2[#Headers],0))),"")</f>
        <v>Field Assistant Batu Cemerlang</v>
      </c>
      <c r="N32" s="164">
        <f ca="1">IFERROR(IF(ISBLANK(INDEX(Data_Base_2[],MATCH($D32,Data_Base_2[[Incumbent]:[Incumbent]],0),MATCH(N$3,Data_Base_2[#Headers],0))),"-",INDEX(Data_Base_2[],MATCH($D32,Data_Base_2[[Incumbent]:[Incumbent]],0),MATCH(N$3,Data_Base_2[#Headers],0))),"")</f>
        <v>42736</v>
      </c>
      <c r="O32" s="164">
        <f ca="1">IFERROR(IF(ISBLANK(INDEX(Data_Base_2[],MATCH($D32,Data_Base_2[[Incumbent]:[Incumbent]],0),MATCH(O$3,Data_Base_2[#Headers],0))),"-",INDEX(Data_Base_2[],MATCH($D32,Data_Base_2[[Incumbent]:[Incumbent]],0),MATCH(O$3,Data_Base_2[#Headers],0))),"")</f>
        <v>42492</v>
      </c>
      <c r="P32" s="161">
        <f ca="1">IFERROR(IF(ISBLANK(INDEX(Data_Base_2[],MATCH($D32,Data_Base_2[[Incumbent]:[Incumbent]],0),MATCH(P$3,Data_Base_2[#Headers],0))),"-",INDEX(Data_Base_2[],MATCH($D32,Data_Base_2[[Incumbent]:[Incumbent]],0),MATCH(P$3,Data_Base_2[#Headers],0))),"")</f>
        <v>5</v>
      </c>
      <c r="Q32" s="161" t="str">
        <f ca="1">IFERROR(IF(ISBLANK(INDEX(Data_Base_2[],MATCH($D32,Data_Base_2[[Incumbent]:[Incumbent]],0),MATCH(Q$3,Data_Base_2[#Headers],0))),"-",INDEX(Data_Base_2[],MATCH($D32,Data_Base_2[[Incumbent]:[Incumbent]],0),MATCH(Q$3,Data_Base_2[#Headers],0))),"")</f>
        <v>Agronomy</v>
      </c>
      <c r="R32" s="158"/>
      <c r="S32" s="158"/>
      <c r="T32" s="158" t="str">
        <v>Paulus Ronaldo B. Sihotang</v>
      </c>
      <c r="U32" s="158" t="str">
        <v>PKWT</v>
      </c>
      <c r="V32" s="158" t="b">
        <v>1</v>
      </c>
      <c r="W32" s="159" t="b">
        <v>0</v>
      </c>
      <c r="X32" s="159" t="b">
        <v>0</v>
      </c>
      <c r="Y32" s="159">
        <v>1</v>
      </c>
      <c r="Z32" s="159">
        <v>0</v>
      </c>
      <c r="AA32" s="159" t="b">
        <v>1</v>
      </c>
      <c r="AB32" s="159" t="b">
        <f ca="1"/>
        <v>1</v>
      </c>
      <c r="AC32" s="160">
        <v>1</v>
      </c>
      <c r="AD32" s="160">
        <f ca="1"/>
        <v>0</v>
      </c>
    </row>
    <row r="33" spans="4:30" x14ac:dyDescent="0.25">
      <c r="D33" s="8" t="str" cm="1">
        <f t="array" aca="1" ref="D33" ca="1">IFERROR(IF($T$2="",'Data Base'!C32,INDEX(Data_Base_2[Incumbent],_xlfn.AGGREGATE(15,3,((OFFSET($AD$4,0,0,COUNTA($AD$4:AD5028),1)&gt;0)/(OFFSET($AD$4,0,0,COUNTA($AD$4:AD5028),1)&gt;0))*(ROW(OFFSET($AD$4,0,0,COUNTA($AD$4:AD5028),1))-ROW($AD$3)),ROWS($D$4:$D32)))),"")</f>
        <v>Junaidi, Sp</v>
      </c>
      <c r="E33" s="161" t="str">
        <f ca="1">IFERROR(IF(ISBLANK(INDEX(Data_Base_2[],MATCH($D33,Data_Base_2[[Incumbent]:[Incumbent]],0),MATCH(E$3,Data_Base_2[#Headers],0))),"-",INDEX(Data_Base_2[],MATCH($D33,Data_Base_2[[Incumbent]:[Incumbent]],0),MATCH(E$3,Data_Base_2[#Headers],0))),"")</f>
        <v>Sumatera Selatan</v>
      </c>
      <c r="F33" s="161" t="str">
        <f ca="1">IFERROR(IF(ISBLANK(INDEX(Data_Base_2[],MATCH($D33,Data_Base_2[[Incumbent]:[Incumbent]],0),MATCH(F$3,Data_Base_2[#Headers],0))),"-",INDEX(Data_Base_2[],MATCH($D33,Data_Base_2[[Incumbent]:[Incumbent]],0),MATCH(F$3,Data_Base_2[#Headers],0))),"")</f>
        <v>AreaAgro MuaraRupit</v>
      </c>
      <c r="G33" s="161" t="str">
        <f ca="1">IFERROR(IF(ISBLANK(INDEX(Data_Base_2[],MATCH($D33,Data_Base_2[[Incumbent]:[Incumbent]],0),MATCH(G$3,Data_Base_2[#Headers],0))),"-",INDEX(Data_Base_2[],MATCH($D33,Data_Base_2[[Incumbent]:[Incumbent]],0),MATCH(G$3,Data_Base_2[#Headers],0))),"")</f>
        <v/>
      </c>
      <c r="H33" s="161" t="str">
        <f ca="1">IFERROR(IF(ISBLANK(INDEX(Data_Base_2[],MATCH($D33,Data_Base_2[[Incumbent]:[Incumbent]],0),MATCH(H$3,Data_Base_2[#Headers],0))),"-",INDEX(Data_Base_2[],MATCH($D33,Data_Base_2[[Incumbent]:[Incumbent]],0),MATCH(H$3,Data_Base_2[#Headers],0))),"")</f>
        <v/>
      </c>
      <c r="I33" s="162">
        <f ca="1">IFERROR(IF(ISBLANK(INDEX(Data_Base_2[],MATCH($D33,Data_Base_2[[Incumbent]:[Incumbent]],0),MATCH(I$3,Data_Base_2[#Headers],0))),"-",INDEX(Data_Base_2[],MATCH($D33,Data_Base_2[[Incumbent]:[Incumbent]],0),MATCH(I$3,Data_Base_2[#Headers],0))),"")</f>
        <v>2</v>
      </c>
      <c r="J33" s="162" t="str">
        <f ca="1">IFERROR(IF(ISBLANK(INDEX(Data_Base_2[],MATCH($D33,Data_Base_2[[Incumbent]:[Incumbent]],0),MATCH(J$3,Data_Base_2[#Headers],0))),"-",INDEX(Data_Base_2[],MATCH($D33,Data_Base_2[[Incumbent]:[Incumbent]],0),MATCH(J$3,Data_Base_2[#Headers],0))),"")</f>
        <v>-</v>
      </c>
      <c r="K33" s="163">
        <f ca="1">IFERROR(IF(ISBLANK(INDEX(Data_Base_2[],MATCH($D33,Data_Base_2[[Incumbent]:[Incumbent]],0),MATCH(K$3,Data_Base_2[#Headers],0))),"-",INDEX(Data_Base_2[],MATCH($D33,Data_Base_2[[Incumbent]:[Incumbent]],0),MATCH(K$3,Data_Base_2[#Headers],0))),"")</f>
        <v>3</v>
      </c>
      <c r="L33" s="161" t="str">
        <f ca="1">IFERROR(IF(ISBLANK(INDEX(Data_Base_2[],MATCH($D33,Data_Base_2[[Incumbent]:[Incumbent]],0),MATCH(L$3,Data_Base_2[#Headers],0))),"-",INDEX(Data_Base_2[],MATCH($D33,Data_Base_2[[Incumbent]:[Incumbent]],0),MATCH(L$3,Data_Base_2[#Headers],0))),"")</f>
        <v>Field Assistant PPE</v>
      </c>
      <c r="M33" s="161" t="str">
        <f ca="1">IFERROR(IF(ISBLANK(INDEX(Data_Base_2[],MATCH($D33,Data_Base_2[[Incumbent]:[Incumbent]],0),MATCH(M$3,Data_Base_2[#Headers],0))),"-",INDEX(Data_Base_2[],MATCH($D33,Data_Base_2[[Incumbent]:[Incumbent]],0),MATCH(M$3,Data_Base_2[#Headers],0))),"")</f>
        <v>Field Assistant Arta Kencana</v>
      </c>
      <c r="N33" s="164">
        <f ca="1">IFERROR(IF(ISBLANK(INDEX(Data_Base_2[],MATCH($D33,Data_Base_2[[Incumbent]:[Incumbent]],0),MATCH(N$3,Data_Base_2[#Headers],0))),"-",INDEX(Data_Base_2[],MATCH($D33,Data_Base_2[[Incumbent]:[Incumbent]],0),MATCH(N$3,Data_Base_2[#Headers],0))),"")</f>
        <v>43101</v>
      </c>
      <c r="O33" s="164">
        <f ca="1">IFERROR(IF(ISBLANK(INDEX(Data_Base_2[],MATCH($D33,Data_Base_2[[Incumbent]:[Incumbent]],0),MATCH(O$3,Data_Base_2[#Headers],0))),"-",INDEX(Data_Base_2[],MATCH($D33,Data_Base_2[[Incumbent]:[Incumbent]],0),MATCH(O$3,Data_Base_2[#Headers],0))),"")</f>
        <v>43556</v>
      </c>
      <c r="P33" s="161">
        <f ca="1">IFERROR(IF(ISBLANK(INDEX(Data_Base_2[],MATCH($D33,Data_Base_2[[Incumbent]:[Incumbent]],0),MATCH(P$3,Data_Base_2[#Headers],0))),"-",INDEX(Data_Base_2[],MATCH($D33,Data_Base_2[[Incumbent]:[Incumbent]],0),MATCH(P$3,Data_Base_2[#Headers],0))),"")</f>
        <v>5</v>
      </c>
      <c r="Q33" s="161" t="str">
        <f ca="1">IFERROR(IF(ISBLANK(INDEX(Data_Base_2[],MATCH($D33,Data_Base_2[[Incumbent]:[Incumbent]],0),MATCH(Q$3,Data_Base_2[#Headers],0))),"-",INDEX(Data_Base_2[],MATCH($D33,Data_Base_2[[Incumbent]:[Incumbent]],0),MATCH(Q$3,Data_Base_2[#Headers],0))),"")</f>
        <v>Agronomy</v>
      </c>
      <c r="R33" s="158"/>
      <c r="S33" s="158"/>
      <c r="T33" s="158" t="str">
        <v>Frans Nico Pratama N</v>
      </c>
      <c r="U33" s="158" t="str">
        <v>PKWT</v>
      </c>
      <c r="V33" s="158" t="b">
        <v>1</v>
      </c>
      <c r="W33" s="159" t="b">
        <v>0</v>
      </c>
      <c r="X33" s="159" t="b">
        <v>0</v>
      </c>
      <c r="Y33" s="159">
        <v>1</v>
      </c>
      <c r="Z33" s="159">
        <v>0</v>
      </c>
      <c r="AA33" s="159" t="b">
        <v>1</v>
      </c>
      <c r="AB33" s="159" t="b">
        <f ca="1"/>
        <v>1</v>
      </c>
      <c r="AC33" s="160">
        <v>1</v>
      </c>
      <c r="AD33" s="160">
        <f ca="1"/>
        <v>0</v>
      </c>
    </row>
    <row r="34" spans="4:30" x14ac:dyDescent="0.25">
      <c r="D34" s="8" t="str" cm="1">
        <f t="array" aca="1" ref="D34" ca="1">IFERROR(IF($T$2="",'Data Base'!C33,INDEX(Data_Base_2[Incumbent],_xlfn.AGGREGATE(15,3,((OFFSET($AD$4,0,0,COUNTA($AD$4:AD5029),1)&gt;0)/(OFFSET($AD$4,0,0,COUNTA($AD$4:AD5029),1)&gt;0))*(ROW(OFFSET($AD$4,0,0,COUNTA($AD$4:AD5029),1))-ROW($AD$3)),ROWS($D$4:$D33)))),"")</f>
        <v>Muhammad Irfan, Ir.</v>
      </c>
      <c r="E34" s="161" t="str">
        <f ca="1">IFERROR(IF(ISBLANK(INDEX(Data_Base_2[],MATCH($D34,Data_Base_2[[Incumbent]:[Incumbent]],0),MATCH(E$3,Data_Base_2[#Headers],0))),"-",INDEX(Data_Base_2[],MATCH($D34,Data_Base_2[[Incumbent]:[Incumbent]],0),MATCH(E$3,Data_Base_2[#Headers],0))),"")</f>
        <v>Sumatera Selatan</v>
      </c>
      <c r="F34" s="161" t="str">
        <f ca="1">IFERROR(IF(ISBLANK(INDEX(Data_Base_2[],MATCH($D34,Data_Base_2[[Incumbent]:[Incumbent]],0),MATCH(F$3,Data_Base_2[#Headers],0))),"-",INDEX(Data_Base_2[],MATCH($D34,Data_Base_2[[Incumbent]:[Incumbent]],0),MATCH(F$3,Data_Base_2[#Headers],0))),"")</f>
        <v>AreaAgro BinginTeluk</v>
      </c>
      <c r="G34" s="161" t="str">
        <f ca="1">IFERROR(IF(ISBLANK(INDEX(Data_Base_2[],MATCH($D34,Data_Base_2[[Incumbent]:[Incumbent]],0),MATCH(G$3,Data_Base_2[#Headers],0))),"-",INDEX(Data_Base_2[],MATCH($D34,Data_Base_2[[Incumbent]:[Incumbent]],0),MATCH(G$3,Data_Base_2[#Headers],0))),"")</f>
        <v>B</v>
      </c>
      <c r="H34" s="161" t="str">
        <f ca="1">IFERROR(IF(ISBLANK(INDEX(Data_Base_2[],MATCH($D34,Data_Base_2[[Incumbent]:[Incumbent]],0),MATCH(H$3,Data_Base_2[#Headers],0))),"-",INDEX(Data_Base_2[],MATCH($D34,Data_Base_2[[Incumbent]:[Incumbent]],0),MATCH(H$3,Data_Base_2[#Headers],0))),"")</f>
        <v>Oil Palm</v>
      </c>
      <c r="I34" s="162">
        <f ca="1">IFERROR(IF(ISBLANK(INDEX(Data_Base_2[],MATCH($D34,Data_Base_2[[Incumbent]:[Incumbent]],0),MATCH(I$3,Data_Base_2[#Headers],0))),"-",INDEX(Data_Base_2[],MATCH($D34,Data_Base_2[[Incumbent]:[Incumbent]],0),MATCH(I$3,Data_Base_2[#Headers],0))),"")</f>
        <v>2</v>
      </c>
      <c r="J34" s="162" t="str">
        <f ca="1">IFERROR(IF(ISBLANK(INDEX(Data_Base_2[],MATCH($D34,Data_Base_2[[Incumbent]:[Incumbent]],0),MATCH(J$3,Data_Base_2[#Headers],0))),"-",INDEX(Data_Base_2[],MATCH($D34,Data_Base_2[[Incumbent]:[Incumbent]],0),MATCH(J$3,Data_Base_2[#Headers],0))),"")</f>
        <v>-</v>
      </c>
      <c r="K34" s="163">
        <f ca="1">IFERROR(IF(ISBLANK(INDEX(Data_Base_2[],MATCH($D34,Data_Base_2[[Incumbent]:[Incumbent]],0),MATCH(K$3,Data_Base_2[#Headers],0))),"-",INDEX(Data_Base_2[],MATCH($D34,Data_Base_2[[Incumbent]:[Incumbent]],0),MATCH(K$3,Data_Base_2[#Headers],0))),"")</f>
        <v>3.3333333333333335</v>
      </c>
      <c r="L34" s="161" t="str">
        <f ca="1">IFERROR(IF(ISBLANK(INDEX(Data_Base_2[],MATCH($D34,Data_Base_2[[Incumbent]:[Incumbent]],0),MATCH(L$3,Data_Base_2[#Headers],0))),"-",INDEX(Data_Base_2[],MATCH($D34,Data_Base_2[[Incumbent]:[Incumbent]],0),MATCH(L$3,Data_Base_2[#Headers],0))),"")</f>
        <v>Field Assistant Division.3</v>
      </c>
      <c r="M34" s="161" t="str">
        <f ca="1">IFERROR(IF(ISBLANK(INDEX(Data_Base_2[],MATCH($D34,Data_Base_2[[Incumbent]:[Incumbent]],0),MATCH(M$3,Data_Base_2[#Headers],0))),"-",INDEX(Data_Base_2[],MATCH($D34,Data_Base_2[[Incumbent]:[Incumbent]],0),MATCH(M$3,Data_Base_2[#Headers],0))),"")</f>
        <v>Field Assistant Riam Indah</v>
      </c>
      <c r="N34" s="164">
        <f ca="1">IFERROR(IF(ISBLANK(INDEX(Data_Base_2[],MATCH($D34,Data_Base_2[[Incumbent]:[Incumbent]],0),MATCH(N$3,Data_Base_2[#Headers],0))),"-",INDEX(Data_Base_2[],MATCH($D34,Data_Base_2[[Incumbent]:[Incumbent]],0),MATCH(N$3,Data_Base_2[#Headers],0))),"")</f>
        <v>39326</v>
      </c>
      <c r="O34" s="164">
        <f ca="1">IFERROR(IF(ISBLANK(INDEX(Data_Base_2[],MATCH($D34,Data_Base_2[[Incumbent]:[Incumbent]],0),MATCH(O$3,Data_Base_2[#Headers],0))),"-",INDEX(Data_Base_2[],MATCH($D34,Data_Base_2[[Incumbent]:[Incumbent]],0),MATCH(O$3,Data_Base_2[#Headers],0))),"")</f>
        <v>42128</v>
      </c>
      <c r="P34" s="161">
        <f ca="1">IFERROR(IF(ISBLANK(INDEX(Data_Base_2[],MATCH($D34,Data_Base_2[[Incumbent]:[Incumbent]],0),MATCH(P$3,Data_Base_2[#Headers],0))),"-",INDEX(Data_Base_2[],MATCH($D34,Data_Base_2[[Incumbent]:[Incumbent]],0),MATCH(P$3,Data_Base_2[#Headers],0))),"")</f>
        <v>5</v>
      </c>
      <c r="Q34" s="161" t="str">
        <f ca="1">IFERROR(IF(ISBLANK(INDEX(Data_Base_2[],MATCH($D34,Data_Base_2[[Incumbent]:[Incumbent]],0),MATCH(Q$3,Data_Base_2[#Headers],0))),"-",INDEX(Data_Base_2[],MATCH($D34,Data_Base_2[[Incumbent]:[Incumbent]],0),MATCH(Q$3,Data_Base_2[#Headers],0))),"")</f>
        <v>Agronomy</v>
      </c>
      <c r="R34" s="158"/>
      <c r="S34" s="158"/>
      <c r="T34" s="158" t="str">
        <v>Lukman Hakim</v>
      </c>
      <c r="U34" s="158" t="str">
        <v>PKWT</v>
      </c>
      <c r="V34" s="158" t="b">
        <v>1</v>
      </c>
      <c r="W34" s="159" t="b">
        <v>0</v>
      </c>
      <c r="X34" s="159" t="b">
        <v>0</v>
      </c>
      <c r="Y34" s="159">
        <v>1</v>
      </c>
      <c r="Z34" s="159">
        <v>0</v>
      </c>
      <c r="AA34" s="159" t="b">
        <v>1</v>
      </c>
      <c r="AB34" s="159" t="b">
        <f ca="1"/>
        <v>1</v>
      </c>
      <c r="AC34" s="160">
        <v>1</v>
      </c>
      <c r="AD34" s="160">
        <f ca="1"/>
        <v>0</v>
      </c>
    </row>
    <row r="35" spans="4:30" x14ac:dyDescent="0.25">
      <c r="D35" s="8" t="str" cm="1">
        <f t="array" aca="1" ref="D35" ca="1">IFERROR(IF($T$2="",'Data Base'!C34,INDEX(Data_Base_2[Incumbent],_xlfn.AGGREGATE(15,3,((OFFSET($AD$4,0,0,COUNTA($AD$4:AD5030),1)&gt;0)/(OFFSET($AD$4,0,0,COUNTA($AD$4:AD5030),1)&gt;0))*(ROW(OFFSET($AD$4,0,0,COUNTA($AD$4:AD5030),1))-ROW($AD$3)),ROWS($D$4:$D34)))),"")</f>
        <v>Muhammad Iqbal, Ir.</v>
      </c>
      <c r="E35" s="161" t="str">
        <f ca="1">IFERROR(IF(ISBLANK(INDEX(Data_Base_2[],MATCH($D35,Data_Base_2[[Incumbent]:[Incumbent]],0),MATCH(E$3,Data_Base_2[#Headers],0))),"-",INDEX(Data_Base_2[],MATCH($D35,Data_Base_2[[Incumbent]:[Incumbent]],0),MATCH(E$3,Data_Base_2[#Headers],0))),"")</f>
        <v>Sumatera Selatan</v>
      </c>
      <c r="F35" s="161" t="str">
        <f ca="1">IFERROR(IF(ISBLANK(INDEX(Data_Base_2[],MATCH($D35,Data_Base_2[[Incumbent]:[Incumbent]],0),MATCH(F$3,Data_Base_2[#Headers],0))),"-",INDEX(Data_Base_2[],MATCH($D35,Data_Base_2[[Incumbent]:[Incumbent]],0),MATCH(F$3,Data_Base_2[#Headers],0))),"")</f>
        <v>AreaAgro BinginTeluk</v>
      </c>
      <c r="G35" s="161" t="str">
        <f ca="1">IFERROR(IF(ISBLANK(INDEX(Data_Base_2[],MATCH($D35,Data_Base_2[[Incumbent]:[Incumbent]],0),MATCH(G$3,Data_Base_2[#Headers],0))),"-",INDEX(Data_Base_2[],MATCH($D35,Data_Base_2[[Incumbent]:[Incumbent]],0),MATCH(G$3,Data_Base_2[#Headers],0))),"")</f>
        <v>B</v>
      </c>
      <c r="H35" s="161" t="str">
        <f ca="1">IFERROR(IF(ISBLANK(INDEX(Data_Base_2[],MATCH($D35,Data_Base_2[[Incumbent]:[Incumbent]],0),MATCH(H$3,Data_Base_2[#Headers],0))),"-",INDEX(Data_Base_2[],MATCH($D35,Data_Base_2[[Incumbent]:[Incumbent]],0),MATCH(H$3,Data_Base_2[#Headers],0))),"")</f>
        <v>Oil Palm</v>
      </c>
      <c r="I35" s="162">
        <f ca="1">IFERROR(IF(ISBLANK(INDEX(Data_Base_2[],MATCH($D35,Data_Base_2[[Incumbent]:[Incumbent]],0),MATCH(I$3,Data_Base_2[#Headers],0))),"-",INDEX(Data_Base_2[],MATCH($D35,Data_Base_2[[Incumbent]:[Incumbent]],0),MATCH(I$3,Data_Base_2[#Headers],0))),"")</f>
        <v>1</v>
      </c>
      <c r="J35" s="162" t="str">
        <f ca="1">IFERROR(IF(ISBLANK(INDEX(Data_Base_2[],MATCH($D35,Data_Base_2[[Incumbent]:[Incumbent]],0),MATCH(J$3,Data_Base_2[#Headers],0))),"-",INDEX(Data_Base_2[],MATCH($D35,Data_Base_2[[Incumbent]:[Incumbent]],0),MATCH(J$3,Data_Base_2[#Headers],0))),"")</f>
        <v>-</v>
      </c>
      <c r="K35" s="163">
        <f ca="1">IFERROR(IF(ISBLANK(INDEX(Data_Base_2[],MATCH($D35,Data_Base_2[[Incumbent]:[Incumbent]],0),MATCH(K$3,Data_Base_2[#Headers],0))),"-",INDEX(Data_Base_2[],MATCH($D35,Data_Base_2[[Incumbent]:[Incumbent]],0),MATCH(K$3,Data_Base_2[#Headers],0))),"")</f>
        <v>2</v>
      </c>
      <c r="L35" s="161" t="str">
        <f ca="1">IFERROR(IF(ISBLANK(INDEX(Data_Base_2[],MATCH($D35,Data_Base_2[[Incumbent]:[Incumbent]],0),MATCH(L$3,Data_Base_2[#Headers],0))),"-",INDEX(Data_Base_2[],MATCH($D35,Data_Base_2[[Incumbent]:[Incumbent]],0),MATCH(L$3,Data_Base_2[#Headers],0))),"")</f>
        <v>Transport Machinery Assistant BHE</v>
      </c>
      <c r="M35" s="161" t="str">
        <f ca="1">IFERROR(IF(ISBLANK(INDEX(Data_Base_2[],MATCH($D35,Data_Base_2[[Incumbent]:[Incumbent]],0),MATCH(M$3,Data_Base_2[#Headers],0))),"-",INDEX(Data_Base_2[],MATCH($D35,Data_Base_2[[Incumbent]:[Incumbent]],0),MATCH(M$3,Data_Base_2[#Headers],0))),"")</f>
        <v>-</v>
      </c>
      <c r="N35" s="164" t="str">
        <f ca="1">IFERROR(IF(ISBLANK(INDEX(Data_Base_2[],MATCH($D35,Data_Base_2[[Incumbent]:[Incumbent]],0),MATCH(N$3,Data_Base_2[#Headers],0))),"-",INDEX(Data_Base_2[],MATCH($D35,Data_Base_2[[Incumbent]:[Incumbent]],0),MATCH(N$3,Data_Base_2[#Headers],0))),"")</f>
        <v>-</v>
      </c>
      <c r="O35" s="164">
        <f ca="1">IFERROR(IF(ISBLANK(INDEX(Data_Base_2[],MATCH($D35,Data_Base_2[[Incumbent]:[Incumbent]],0),MATCH(O$3,Data_Base_2[#Headers],0))),"-",INDEX(Data_Base_2[],MATCH($D35,Data_Base_2[[Incumbent]:[Incumbent]],0),MATCH(O$3,Data_Base_2[#Headers],0))),"")</f>
        <v>44158</v>
      </c>
      <c r="P35" s="161">
        <f ca="1">IFERROR(IF(ISBLANK(INDEX(Data_Base_2[],MATCH($D35,Data_Base_2[[Incumbent]:[Incumbent]],0),MATCH(P$3,Data_Base_2[#Headers],0))),"-",INDEX(Data_Base_2[],MATCH($D35,Data_Base_2[[Incumbent]:[Incumbent]],0),MATCH(P$3,Data_Base_2[#Headers],0))),"")</f>
        <v>5</v>
      </c>
      <c r="Q35" s="161" t="str">
        <f ca="1">IFERROR(IF(ISBLANK(INDEX(Data_Base_2[],MATCH($D35,Data_Base_2[[Incumbent]:[Incumbent]],0),MATCH(Q$3,Data_Base_2[#Headers],0))),"-",INDEX(Data_Base_2[],MATCH($D35,Data_Base_2[[Incumbent]:[Incumbent]],0),MATCH(Q$3,Data_Base_2[#Headers],0))),"")</f>
        <v>Transport</v>
      </c>
      <c r="R35" s="158"/>
      <c r="S35" s="158"/>
      <c r="T35" s="158" t="str">
        <v>Lewobsus Simamora</v>
      </c>
      <c r="U35" s="158" t="str">
        <v>PKWT</v>
      </c>
      <c r="V35" s="158" t="b">
        <v>1</v>
      </c>
      <c r="W35" s="159" t="b">
        <v>0</v>
      </c>
      <c r="X35" s="159" t="b">
        <v>0</v>
      </c>
      <c r="Y35" s="159">
        <v>1</v>
      </c>
      <c r="Z35" s="159">
        <v>0</v>
      </c>
      <c r="AA35" s="159" t="b">
        <v>1</v>
      </c>
      <c r="AB35" s="159" t="b">
        <f ca="1"/>
        <v>1</v>
      </c>
      <c r="AC35" s="160">
        <v>1</v>
      </c>
      <c r="AD35" s="160">
        <f ca="1"/>
        <v>0</v>
      </c>
    </row>
    <row r="36" spans="4:30" x14ac:dyDescent="0.25">
      <c r="D36" s="8" t="str" cm="1">
        <f t="array" aca="1" ref="D36" ca="1">IFERROR(IF($T$2="",'Data Base'!C35,INDEX(Data_Base_2[Incumbent],_xlfn.AGGREGATE(15,3,((OFFSET($AD$4,0,0,COUNTA($AD$4:AD5031),1)&gt;0)/(OFFSET($AD$4,0,0,COUNTA($AD$4:AD5031),1)&gt;0))*(ROW(OFFSET($AD$4,0,0,COUNTA($AD$4:AD5031),1))-ROW($AD$3)),ROWS($D$4:$D35)))),"")</f>
        <v>Rita Haryati, Ir.</v>
      </c>
      <c r="E36" s="161" t="str">
        <f ca="1">IFERROR(IF(ISBLANK(INDEX(Data_Base_2[],MATCH($D36,Data_Base_2[[Incumbent]:[Incumbent]],0),MATCH(E$3,Data_Base_2[#Headers],0))),"-",INDEX(Data_Base_2[],MATCH($D36,Data_Base_2[[Incumbent]:[Incumbent]],0),MATCH(E$3,Data_Base_2[#Headers],0))),"")</f>
        <v>Sumatera Selatan</v>
      </c>
      <c r="F36" s="161" t="str">
        <f ca="1">IFERROR(IF(ISBLANK(INDEX(Data_Base_2[],MATCH($D36,Data_Base_2[[Incumbent]:[Incumbent]],0),MATCH(F$3,Data_Base_2[#Headers],0))),"-",INDEX(Data_Base_2[],MATCH($D36,Data_Base_2[[Incumbent]:[Incumbent]],0),MATCH(F$3,Data_Base_2[#Headers],0))),"")</f>
        <v>AreaAgro Plasma</v>
      </c>
      <c r="G36" s="161" t="str">
        <f ca="1">IFERROR(IF(ISBLANK(INDEX(Data_Base_2[],MATCH($D36,Data_Base_2[[Incumbent]:[Incumbent]],0),MATCH(G$3,Data_Base_2[#Headers],0))),"-",INDEX(Data_Base_2[],MATCH($D36,Data_Base_2[[Incumbent]:[Incumbent]],0),MATCH(G$3,Data_Base_2[#Headers],0))),"")</f>
        <v>A</v>
      </c>
      <c r="H36" s="161" t="str">
        <f ca="1">IFERROR(IF(ISBLANK(INDEX(Data_Base_2[],MATCH($D36,Data_Base_2[[Incumbent]:[Incumbent]],0),MATCH(H$3,Data_Base_2[#Headers],0))),"-",INDEX(Data_Base_2[],MATCH($D36,Data_Base_2[[Incumbent]:[Incumbent]],0),MATCH(H$3,Data_Base_2[#Headers],0))),"")</f>
        <v>Oil Palm</v>
      </c>
      <c r="I36" s="162">
        <f ca="1">IFERROR(IF(ISBLANK(INDEX(Data_Base_2[],MATCH($D36,Data_Base_2[[Incumbent]:[Incumbent]],0),MATCH(I$3,Data_Base_2[#Headers],0))),"-",INDEX(Data_Base_2[],MATCH($D36,Data_Base_2[[Incumbent]:[Incumbent]],0),MATCH(I$3,Data_Base_2[#Headers],0))),"")</f>
        <v>3</v>
      </c>
      <c r="J36" s="162" t="str">
        <f ca="1">IFERROR(IF(ISBLANK(INDEX(Data_Base_2[],MATCH($D36,Data_Base_2[[Incumbent]:[Incumbent]],0),MATCH(J$3,Data_Base_2[#Headers],0))),"-",INDEX(Data_Base_2[],MATCH($D36,Data_Base_2[[Incumbent]:[Incumbent]],0),MATCH(J$3,Data_Base_2[#Headers],0))),"")</f>
        <v>-</v>
      </c>
      <c r="K36" s="163">
        <f ca="1">IFERROR(IF(ISBLANK(INDEX(Data_Base_2[],MATCH($D36,Data_Base_2[[Incumbent]:[Incumbent]],0),MATCH(K$3,Data_Base_2[#Headers],0))),"-",INDEX(Data_Base_2[],MATCH($D36,Data_Base_2[[Incumbent]:[Incumbent]],0),MATCH(K$3,Data_Base_2[#Headers],0))),"")</f>
        <v>3</v>
      </c>
      <c r="L36" s="161" t="str">
        <f ca="1">IFERROR(IF(ISBLANK(INDEX(Data_Base_2[],MATCH($D36,Data_Base_2[[Incumbent]:[Incumbent]],0),MATCH(L$3,Data_Base_2[#Headers],0))),"-",INDEX(Data_Base_2[],MATCH($D36,Data_Base_2[[Incumbent]:[Incumbent]],0),MATCH(L$3,Data_Base_2[#Headers],0))),"")</f>
        <v>Pemitra PAK</v>
      </c>
      <c r="M36" s="161" t="str">
        <f ca="1">IFERROR(IF(ISBLANK(INDEX(Data_Base_2[],MATCH($D36,Data_Base_2[[Incumbent]:[Incumbent]],0),MATCH(M$3,Data_Base_2[#Headers],0))),"-",INDEX(Data_Base_2[],MATCH($D36,Data_Base_2[[Incumbent]:[Incumbent]],0),MATCH(M$3,Data_Base_2[#Headers],0))),"")</f>
        <v>Plasma Unit Assistant Arta Kencana Region</v>
      </c>
      <c r="N36" s="164">
        <f ca="1">IFERROR(IF(ISBLANK(INDEX(Data_Base_2[],MATCH($D36,Data_Base_2[[Incumbent]:[Incumbent]],0),MATCH(N$3,Data_Base_2[#Headers],0))),"-",INDEX(Data_Base_2[],MATCH($D36,Data_Base_2[[Incumbent]:[Incumbent]],0),MATCH(N$3,Data_Base_2[#Headers],0))),"")</f>
        <v>43101</v>
      </c>
      <c r="O36" s="164">
        <f ca="1">IFERROR(IF(ISBLANK(INDEX(Data_Base_2[],MATCH($D36,Data_Base_2[[Incumbent]:[Incumbent]],0),MATCH(O$3,Data_Base_2[#Headers],0))),"-",INDEX(Data_Base_2[],MATCH($D36,Data_Base_2[[Incumbent]:[Incumbent]],0),MATCH(O$3,Data_Base_2[#Headers],0))),"")</f>
        <v>42583</v>
      </c>
      <c r="P36" s="161">
        <f ca="1">IFERROR(IF(ISBLANK(INDEX(Data_Base_2[],MATCH($D36,Data_Base_2[[Incumbent]:[Incumbent]],0),MATCH(P$3,Data_Base_2[#Headers],0))),"-",INDEX(Data_Base_2[],MATCH($D36,Data_Base_2[[Incumbent]:[Incumbent]],0),MATCH(P$3,Data_Base_2[#Headers],0))),"")</f>
        <v>5</v>
      </c>
      <c r="Q36" s="161" t="str">
        <f ca="1">IFERROR(IF(ISBLANK(INDEX(Data_Base_2[],MATCH($D36,Data_Base_2[[Incumbent]:[Incumbent]],0),MATCH(Q$3,Data_Base_2[#Headers],0))),"-",INDEX(Data_Base_2[],MATCH($D36,Data_Base_2[[Incumbent]:[Incumbent]],0),MATCH(Q$3,Data_Base_2[#Headers],0))),"")</f>
        <v>Agronomy</v>
      </c>
      <c r="R36" s="158"/>
      <c r="S36" s="158"/>
      <c r="T36" s="158" t="str">
        <v>Muhammad Faishal Sitorus</v>
      </c>
      <c r="U36" s="158" t="str">
        <v>PKWT</v>
      </c>
      <c r="V36" s="158" t="b">
        <v>1</v>
      </c>
      <c r="W36" s="159" t="b">
        <v>0</v>
      </c>
      <c r="X36" s="159" t="b">
        <v>0</v>
      </c>
      <c r="Y36" s="159">
        <v>1</v>
      </c>
      <c r="Z36" s="159">
        <v>0</v>
      </c>
      <c r="AA36" s="159" t="b">
        <v>1</v>
      </c>
      <c r="AB36" s="159" t="b">
        <f ca="1"/>
        <v>1</v>
      </c>
      <c r="AC36" s="160">
        <v>1</v>
      </c>
      <c r="AD36" s="160">
        <f ca="1"/>
        <v>0</v>
      </c>
    </row>
    <row r="37" spans="4:30" x14ac:dyDescent="0.25">
      <c r="D37" s="8" t="str" cm="1">
        <f t="array" aca="1" ref="D37" ca="1">IFERROR(IF($T$2="",'Data Base'!#REF!,INDEX(Data_Base_2[Incumbent],_xlfn.AGGREGATE(15,3,((OFFSET($AD$4,0,0,COUNTA($AD$4:AD5032),1)&gt;0)/(OFFSET($AD$4,0,0,COUNTA($AD$4:AD5032),1)&gt;0))*(ROW(OFFSET($AD$4,0,0,COUNTA($AD$4:AD5032),1))-ROW($AD$3)),ROWS($D$4:$D36)))),"")</f>
        <v>Jeffry Pabianto</v>
      </c>
      <c r="E37" s="161" t="str">
        <f ca="1">IFERROR(IF(ISBLANK(INDEX(Data_Base_2[],MATCH($D37,Data_Base_2[[Incumbent]:[Incumbent]],0),MATCH(E$3,Data_Base_2[#Headers],0))),"-",INDEX(Data_Base_2[],MATCH($D37,Data_Base_2[[Incumbent]:[Incumbent]],0),MATCH(E$3,Data_Base_2[#Headers],0))),"")</f>
        <v>Kalimantan Timur</v>
      </c>
      <c r="F37" s="161" t="str">
        <f ca="1">IFERROR(IF(ISBLANK(INDEX(Data_Base_2[],MATCH($D37,Data_Base_2[[Incumbent]:[Incumbent]],0),MATCH(F$3,Data_Base_2[#Headers],0))),"-",INDEX(Data_Base_2[],MATCH($D37,Data_Base_2[[Incumbent]:[Incumbent]],0),MATCH(F$3,Data_Base_2[#Headers],0))),"")</f>
        <v>AreaAgro Kalimantan</v>
      </c>
      <c r="G37" s="161" t="str">
        <f ca="1">IFERROR(IF(ISBLANK(INDEX(Data_Base_2[],MATCH($D37,Data_Base_2[[Incumbent]:[Incumbent]],0),MATCH(G$3,Data_Base_2[#Headers],0))),"-",INDEX(Data_Base_2[],MATCH($D37,Data_Base_2[[Incumbent]:[Incumbent]],0),MATCH(G$3,Data_Base_2[#Headers],0))),"")</f>
        <v>A</v>
      </c>
      <c r="H37" s="161" t="str">
        <f ca="1">IFERROR(IF(ISBLANK(INDEX(Data_Base_2[],MATCH($D37,Data_Base_2[[Incumbent]:[Incumbent]],0),MATCH(H$3,Data_Base_2[#Headers],0))),"-",INDEX(Data_Base_2[],MATCH($D37,Data_Base_2[[Incumbent]:[Incumbent]],0),MATCH(H$3,Data_Base_2[#Headers],0))),"")</f>
        <v>Oil Palm</v>
      </c>
      <c r="I37" s="162">
        <f ca="1">IFERROR(IF(ISBLANK(INDEX(Data_Base_2[],MATCH($D37,Data_Base_2[[Incumbent]:[Incumbent]],0),MATCH(I$3,Data_Base_2[#Headers],0))),"-",INDEX(Data_Base_2[],MATCH($D37,Data_Base_2[[Incumbent]:[Incumbent]],0),MATCH(I$3,Data_Base_2[#Headers],0))),"")</f>
        <v>2</v>
      </c>
      <c r="J37" s="162" t="str">
        <f ca="1">IFERROR(IF(ISBLANK(INDEX(Data_Base_2[],MATCH($D37,Data_Base_2[[Incumbent]:[Incumbent]],0),MATCH(J$3,Data_Base_2[#Headers],0))),"-",INDEX(Data_Base_2[],MATCH($D37,Data_Base_2[[Incumbent]:[Incumbent]],0),MATCH(J$3,Data_Base_2[#Headers],0))),"")</f>
        <v>-</v>
      </c>
      <c r="K37" s="163">
        <f ca="1">IFERROR(IF(ISBLANK(INDEX(Data_Base_2[],MATCH($D37,Data_Base_2[[Incumbent]:[Incumbent]],0),MATCH(K$3,Data_Base_2[#Headers],0))),"-",INDEX(Data_Base_2[],MATCH($D37,Data_Base_2[[Incumbent]:[Incumbent]],0),MATCH(K$3,Data_Base_2[#Headers],0))),"")</f>
        <v>3</v>
      </c>
      <c r="L37" s="161" t="str">
        <f ca="1">IFERROR(IF(ISBLANK(INDEX(Data_Base_2[],MATCH($D37,Data_Base_2[[Incumbent]:[Incumbent]],0),MATCH(L$3,Data_Base_2[#Headers],0))),"-",INDEX(Data_Base_2[],MATCH($D37,Data_Base_2[[Incumbent]:[Incumbent]],0),MATCH(L$3,Data_Base_2[#Headers],0))),"")</f>
        <v>Team Improvement AMA Kalimantan</v>
      </c>
      <c r="M37" s="161" t="str">
        <f ca="1">IFERROR(IF(ISBLANK(INDEX(Data_Base_2[],MATCH($D37,Data_Base_2[[Incumbent]:[Incumbent]],0),MATCH(M$3,Data_Base_2[#Headers],0))),"-",INDEX(Data_Base_2[],MATCH($D37,Data_Base_2[[Incumbent]:[Incumbent]],0),MATCH(M$3,Data_Base_2[#Headers],0))),"")</f>
        <v>Field Assistant Jelau Makmur</v>
      </c>
      <c r="N37" s="164">
        <f ca="1">IFERROR(IF(ISBLANK(INDEX(Data_Base_2[],MATCH($D37,Data_Base_2[[Incumbent]:[Incumbent]],0),MATCH(N$3,Data_Base_2[#Headers],0))),"-",INDEX(Data_Base_2[],MATCH($D37,Data_Base_2[[Incumbent]:[Incumbent]],0),MATCH(N$3,Data_Base_2[#Headers],0))),"")</f>
        <v>42370</v>
      </c>
      <c r="O37" s="164">
        <f ca="1">IFERROR(IF(ISBLANK(INDEX(Data_Base_2[],MATCH($D37,Data_Base_2[[Incumbent]:[Incumbent]],0),MATCH(O$3,Data_Base_2[#Headers],0))),"-",INDEX(Data_Base_2[],MATCH($D37,Data_Base_2[[Incumbent]:[Incumbent]],0),MATCH(O$3,Data_Base_2[#Headers],0))),"")</f>
        <v>43405</v>
      </c>
      <c r="P37" s="161">
        <f ca="1">IFERROR(IF(ISBLANK(INDEX(Data_Base_2[],MATCH($D37,Data_Base_2[[Incumbent]:[Incumbent]],0),MATCH(P$3,Data_Base_2[#Headers],0))),"-",INDEX(Data_Base_2[],MATCH($D37,Data_Base_2[[Incumbent]:[Incumbent]],0),MATCH(P$3,Data_Base_2[#Headers],0))),"")</f>
        <v>5</v>
      </c>
      <c r="Q37" s="161" t="str">
        <f ca="1">IFERROR(IF(ISBLANK(INDEX(Data_Base_2[],MATCH($D37,Data_Base_2[[Incumbent]:[Incumbent]],0),MATCH(Q$3,Data_Base_2[#Headers],0))),"-",INDEX(Data_Base_2[],MATCH($D37,Data_Base_2[[Incumbent]:[Incumbent]],0),MATCH(Q$3,Data_Base_2[#Headers],0))),"")</f>
        <v>Agronomy</v>
      </c>
      <c r="R37" s="158"/>
      <c r="S37" s="158"/>
      <c r="T37" s="158" t="str">
        <v>Vivi Ayu Yuliana</v>
      </c>
      <c r="U37" s="158" t="str">
        <v>PKWT</v>
      </c>
      <c r="V37" s="158" t="b">
        <v>1</v>
      </c>
      <c r="W37" s="159" t="b">
        <v>0</v>
      </c>
      <c r="X37" s="159" t="b">
        <v>0</v>
      </c>
      <c r="Y37" s="159">
        <v>1</v>
      </c>
      <c r="Z37" s="159">
        <v>0</v>
      </c>
      <c r="AA37" s="159" t="b">
        <v>1</v>
      </c>
      <c r="AB37" s="159" t="b">
        <f ca="1"/>
        <v>1</v>
      </c>
      <c r="AC37" s="160">
        <v>1</v>
      </c>
      <c r="AD37" s="160">
        <f ca="1"/>
        <v>0</v>
      </c>
    </row>
    <row r="38" spans="4:30" x14ac:dyDescent="0.25">
      <c r="D38" s="8" t="str" cm="1">
        <f t="array" aca="1" ref="D38" ca="1">IFERROR(IF($T$2="",'Data Base'!C36,INDEX(Data_Base_2[Incumbent],_xlfn.AGGREGATE(15,3,((OFFSET($AD$4,0,0,COUNTA($AD$4:AD5033),1)&gt;0)/(OFFSET($AD$4,0,0,COUNTA($AD$4:AD5033),1)&gt;0))*(ROW(OFFSET($AD$4,0,0,COUNTA($AD$4:AD5033),1))-ROW($AD$3)),ROWS($D$4:$D37)))),"")</f>
        <v/>
      </c>
      <c r="E38" s="161" t="str">
        <f ca="1">IFERROR(IF(ISBLANK(INDEX(Data_Base_2[],MATCH($D38,Data_Base_2[[Incumbent]:[Incumbent]],0),MATCH(E$3,Data_Base_2[#Headers],0))),"-",INDEX(Data_Base_2[],MATCH($D38,Data_Base_2[[Incumbent]:[Incumbent]],0),MATCH(E$3,Data_Base_2[#Headers],0))),"")</f>
        <v/>
      </c>
      <c r="F38" s="161" t="str">
        <f ca="1">IFERROR(IF(ISBLANK(INDEX(Data_Base_2[],MATCH($D38,Data_Base_2[[Incumbent]:[Incumbent]],0),MATCH(F$3,Data_Base_2[#Headers],0))),"-",INDEX(Data_Base_2[],MATCH($D38,Data_Base_2[[Incumbent]:[Incumbent]],0),MATCH(F$3,Data_Base_2[#Headers],0))),"")</f>
        <v/>
      </c>
      <c r="G38" s="161" t="str">
        <f ca="1">IFERROR(IF(ISBLANK(INDEX(Data_Base_2[],MATCH($D38,Data_Base_2[[Incumbent]:[Incumbent]],0),MATCH(G$3,Data_Base_2[#Headers],0))),"-",INDEX(Data_Base_2[],MATCH($D38,Data_Base_2[[Incumbent]:[Incumbent]],0),MATCH(G$3,Data_Base_2[#Headers],0))),"")</f>
        <v/>
      </c>
      <c r="H38" s="161" t="str">
        <f ca="1">IFERROR(IF(ISBLANK(INDEX(Data_Base_2[],MATCH($D38,Data_Base_2[[Incumbent]:[Incumbent]],0),MATCH(H$3,Data_Base_2[#Headers],0))),"-",INDEX(Data_Base_2[],MATCH($D38,Data_Base_2[[Incumbent]:[Incumbent]],0),MATCH(H$3,Data_Base_2[#Headers],0))),"")</f>
        <v/>
      </c>
      <c r="I38" s="162" t="str">
        <f ca="1">IFERROR(IF(ISBLANK(INDEX(Data_Base_2[],MATCH($D38,Data_Base_2[[Incumbent]:[Incumbent]],0),MATCH(I$3,Data_Base_2[#Headers],0))),"-",INDEX(Data_Base_2[],MATCH($D38,Data_Base_2[[Incumbent]:[Incumbent]],0),MATCH(I$3,Data_Base_2[#Headers],0))),"")</f>
        <v/>
      </c>
      <c r="J38" s="162" t="str">
        <f ca="1">IFERROR(IF(ISBLANK(INDEX(Data_Base_2[],MATCH($D38,Data_Base_2[[Incumbent]:[Incumbent]],0),MATCH(J$3,Data_Base_2[#Headers],0))),"-",INDEX(Data_Base_2[],MATCH($D38,Data_Base_2[[Incumbent]:[Incumbent]],0),MATCH(J$3,Data_Base_2[#Headers],0))),"")</f>
        <v/>
      </c>
      <c r="K38" s="163" t="str">
        <f ca="1">IFERROR(IF(ISBLANK(INDEX(Data_Base_2[],MATCH($D38,Data_Base_2[[Incumbent]:[Incumbent]],0),MATCH(K$3,Data_Base_2[#Headers],0))),"-",INDEX(Data_Base_2[],MATCH($D38,Data_Base_2[[Incumbent]:[Incumbent]],0),MATCH(K$3,Data_Base_2[#Headers],0))),"")</f>
        <v/>
      </c>
      <c r="L38" s="161" t="str">
        <f ca="1">IFERROR(IF(ISBLANK(INDEX(Data_Base_2[],MATCH($D38,Data_Base_2[[Incumbent]:[Incumbent]],0),MATCH(L$3,Data_Base_2[#Headers],0))),"-",INDEX(Data_Base_2[],MATCH($D38,Data_Base_2[[Incumbent]:[Incumbent]],0),MATCH(L$3,Data_Base_2[#Headers],0))),"")</f>
        <v/>
      </c>
      <c r="M38" s="161" t="str">
        <f ca="1">IFERROR(IF(ISBLANK(INDEX(Data_Base_2[],MATCH($D38,Data_Base_2[[Incumbent]:[Incumbent]],0),MATCH(M$3,Data_Base_2[#Headers],0))),"-",INDEX(Data_Base_2[],MATCH($D38,Data_Base_2[[Incumbent]:[Incumbent]],0),MATCH(M$3,Data_Base_2[#Headers],0))),"")</f>
        <v/>
      </c>
      <c r="N38" s="164" t="str">
        <f ca="1">IFERROR(IF(ISBLANK(INDEX(Data_Base_2[],MATCH($D38,Data_Base_2[[Incumbent]:[Incumbent]],0),MATCH(N$3,Data_Base_2[#Headers],0))),"-",INDEX(Data_Base_2[],MATCH($D38,Data_Base_2[[Incumbent]:[Incumbent]],0),MATCH(N$3,Data_Base_2[#Headers],0))),"")</f>
        <v/>
      </c>
      <c r="O38" s="164" t="str">
        <f ca="1">IFERROR(IF(ISBLANK(INDEX(Data_Base_2[],MATCH($D38,Data_Base_2[[Incumbent]:[Incumbent]],0),MATCH(O$3,Data_Base_2[#Headers],0))),"-",INDEX(Data_Base_2[],MATCH($D38,Data_Base_2[[Incumbent]:[Incumbent]],0),MATCH(O$3,Data_Base_2[#Headers],0))),"")</f>
        <v/>
      </c>
      <c r="P38" s="161" t="str">
        <f ca="1">IFERROR(IF(ISBLANK(INDEX(Data_Base_2[],MATCH($D38,Data_Base_2[[Incumbent]:[Incumbent]],0),MATCH(P$3,Data_Base_2[#Headers],0))),"-",INDEX(Data_Base_2[],MATCH($D38,Data_Base_2[[Incumbent]:[Incumbent]],0),MATCH(P$3,Data_Base_2[#Headers],0))),"")</f>
        <v/>
      </c>
      <c r="Q38" s="161" t="str">
        <f ca="1">IFERROR(IF(ISBLANK(INDEX(Data_Base_2[],MATCH($D38,Data_Base_2[[Incumbent]:[Incumbent]],0),MATCH(Q$3,Data_Base_2[#Headers],0))),"-",INDEX(Data_Base_2[],MATCH($D38,Data_Base_2[[Incumbent]:[Incumbent]],0),MATCH(Q$3,Data_Base_2[#Headers],0))),"")</f>
        <v/>
      </c>
      <c r="R38" s="158"/>
      <c r="S38" s="158"/>
      <c r="T38" s="158" t="str">
        <v>Nadya Arfani</v>
      </c>
      <c r="U38" s="158" t="str">
        <v>PKWT</v>
      </c>
      <c r="V38" s="158" t="b">
        <v>1</v>
      </c>
      <c r="W38" s="159" t="b">
        <v>0</v>
      </c>
      <c r="X38" s="159" t="b">
        <v>0</v>
      </c>
      <c r="Y38" s="159">
        <v>1</v>
      </c>
      <c r="Z38" s="159">
        <v>0</v>
      </c>
      <c r="AA38" s="159" t="b">
        <v>1</v>
      </c>
      <c r="AB38" s="159" t="b">
        <f ca="1"/>
        <v>1</v>
      </c>
      <c r="AC38" s="160">
        <v>1</v>
      </c>
      <c r="AD38" s="160">
        <f ca="1"/>
        <v>0</v>
      </c>
    </row>
    <row r="39" spans="4:30" x14ac:dyDescent="0.25">
      <c r="D39" s="8" t="str" cm="1">
        <f t="array" aca="1" ref="D39" ca="1">IFERROR(IF($T$2="",'Data Base'!C37,INDEX(Data_Base_2[Incumbent],_xlfn.AGGREGATE(15,3,((OFFSET($AD$4,0,0,COUNTA($AD$4:AD5034),1)&gt;0)/(OFFSET($AD$4,0,0,COUNTA($AD$4:AD5034),1)&gt;0))*(ROW(OFFSET($AD$4,0,0,COUNTA($AD$4:AD5034),1))-ROW($AD$3)),ROWS($D$4:$D38)))),"")</f>
        <v/>
      </c>
      <c r="E39" s="161" t="str">
        <f ca="1">IFERROR(IF(ISBLANK(INDEX(Data_Base_2[],MATCH($D39,Data_Base_2[[Incumbent]:[Incumbent]],0),MATCH(E$3,Data_Base_2[#Headers],0))),"-",INDEX(Data_Base_2[],MATCH($D39,Data_Base_2[[Incumbent]:[Incumbent]],0),MATCH(E$3,Data_Base_2[#Headers],0))),"")</f>
        <v/>
      </c>
      <c r="F39" s="161" t="str">
        <f ca="1">IFERROR(IF(ISBLANK(INDEX(Data_Base_2[],MATCH($D39,Data_Base_2[[Incumbent]:[Incumbent]],0),MATCH(F$3,Data_Base_2[#Headers],0))),"-",INDEX(Data_Base_2[],MATCH($D39,Data_Base_2[[Incumbent]:[Incumbent]],0),MATCH(F$3,Data_Base_2[#Headers],0))),"")</f>
        <v/>
      </c>
      <c r="G39" s="161" t="str">
        <f ca="1">IFERROR(IF(ISBLANK(INDEX(Data_Base_2[],MATCH($D39,Data_Base_2[[Incumbent]:[Incumbent]],0),MATCH(G$3,Data_Base_2[#Headers],0))),"-",INDEX(Data_Base_2[],MATCH($D39,Data_Base_2[[Incumbent]:[Incumbent]],0),MATCH(G$3,Data_Base_2[#Headers],0))),"")</f>
        <v/>
      </c>
      <c r="H39" s="161" t="str">
        <f ca="1">IFERROR(IF(ISBLANK(INDEX(Data_Base_2[],MATCH($D39,Data_Base_2[[Incumbent]:[Incumbent]],0),MATCH(H$3,Data_Base_2[#Headers],0))),"-",INDEX(Data_Base_2[],MATCH($D39,Data_Base_2[[Incumbent]:[Incumbent]],0),MATCH(H$3,Data_Base_2[#Headers],0))),"")</f>
        <v/>
      </c>
      <c r="I39" s="162" t="str">
        <f ca="1">IFERROR(IF(ISBLANK(INDEX(Data_Base_2[],MATCH($D39,Data_Base_2[[Incumbent]:[Incumbent]],0),MATCH(I$3,Data_Base_2[#Headers],0))),"-",INDEX(Data_Base_2[],MATCH($D39,Data_Base_2[[Incumbent]:[Incumbent]],0),MATCH(I$3,Data_Base_2[#Headers],0))),"")</f>
        <v/>
      </c>
      <c r="J39" s="162" t="str">
        <f ca="1">IFERROR(IF(ISBLANK(INDEX(Data_Base_2[],MATCH($D39,Data_Base_2[[Incumbent]:[Incumbent]],0),MATCH(J$3,Data_Base_2[#Headers],0))),"-",INDEX(Data_Base_2[],MATCH($D39,Data_Base_2[[Incumbent]:[Incumbent]],0),MATCH(J$3,Data_Base_2[#Headers],0))),"")</f>
        <v/>
      </c>
      <c r="K39" s="163" t="str">
        <f ca="1">IFERROR(IF(ISBLANK(INDEX(Data_Base_2[],MATCH($D39,Data_Base_2[[Incumbent]:[Incumbent]],0),MATCH(K$3,Data_Base_2[#Headers],0))),"-",INDEX(Data_Base_2[],MATCH($D39,Data_Base_2[[Incumbent]:[Incumbent]],0),MATCH(K$3,Data_Base_2[#Headers],0))),"")</f>
        <v/>
      </c>
      <c r="L39" s="161" t="str">
        <f ca="1">IFERROR(IF(ISBLANK(INDEX(Data_Base_2[],MATCH($D39,Data_Base_2[[Incumbent]:[Incumbent]],0),MATCH(L$3,Data_Base_2[#Headers],0))),"-",INDEX(Data_Base_2[],MATCH($D39,Data_Base_2[[Incumbent]:[Incumbent]],0),MATCH(L$3,Data_Base_2[#Headers],0))),"")</f>
        <v/>
      </c>
      <c r="M39" s="161" t="str">
        <f ca="1">IFERROR(IF(ISBLANK(INDEX(Data_Base_2[],MATCH($D39,Data_Base_2[[Incumbent]:[Incumbent]],0),MATCH(M$3,Data_Base_2[#Headers],0))),"-",INDEX(Data_Base_2[],MATCH($D39,Data_Base_2[[Incumbent]:[Incumbent]],0),MATCH(M$3,Data_Base_2[#Headers],0))),"")</f>
        <v/>
      </c>
      <c r="N39" s="164" t="str">
        <f ca="1">IFERROR(IF(ISBLANK(INDEX(Data_Base_2[],MATCH($D39,Data_Base_2[[Incumbent]:[Incumbent]],0),MATCH(N$3,Data_Base_2[#Headers],0))),"-",INDEX(Data_Base_2[],MATCH($D39,Data_Base_2[[Incumbent]:[Incumbent]],0),MATCH(N$3,Data_Base_2[#Headers],0))),"")</f>
        <v/>
      </c>
      <c r="O39" s="164" t="str">
        <f ca="1">IFERROR(IF(ISBLANK(INDEX(Data_Base_2[],MATCH($D39,Data_Base_2[[Incumbent]:[Incumbent]],0),MATCH(O$3,Data_Base_2[#Headers],0))),"-",INDEX(Data_Base_2[],MATCH($D39,Data_Base_2[[Incumbent]:[Incumbent]],0),MATCH(O$3,Data_Base_2[#Headers],0))),"")</f>
        <v/>
      </c>
      <c r="P39" s="161" t="str">
        <f ca="1">IFERROR(IF(ISBLANK(INDEX(Data_Base_2[],MATCH($D39,Data_Base_2[[Incumbent]:[Incumbent]],0),MATCH(P$3,Data_Base_2[#Headers],0))),"-",INDEX(Data_Base_2[],MATCH($D39,Data_Base_2[[Incumbent]:[Incumbent]],0),MATCH(P$3,Data_Base_2[#Headers],0))),"")</f>
        <v/>
      </c>
      <c r="Q39" s="161" t="str">
        <f ca="1">IFERROR(IF(ISBLANK(INDEX(Data_Base_2[],MATCH($D39,Data_Base_2[[Incumbent]:[Incumbent]],0),MATCH(Q$3,Data_Base_2[#Headers],0))),"-",INDEX(Data_Base_2[],MATCH($D39,Data_Base_2[[Incumbent]:[Incumbent]],0),MATCH(Q$3,Data_Base_2[#Headers],0))),"")</f>
        <v/>
      </c>
      <c r="R39" s="158"/>
      <c r="S39" s="158"/>
      <c r="T39" s="158" t="str">
        <v>M. Wahyudi Amin</v>
      </c>
      <c r="U39" s="158" t="str">
        <v>PKWT</v>
      </c>
      <c r="V39" s="158" t="b">
        <v>1</v>
      </c>
      <c r="W39" s="159" t="b">
        <v>0</v>
      </c>
      <c r="X39" s="159" t="b">
        <v>0</v>
      </c>
      <c r="Y39" s="159">
        <v>1</v>
      </c>
      <c r="Z39" s="159">
        <v>0</v>
      </c>
      <c r="AA39" s="159" t="b">
        <v>1</v>
      </c>
      <c r="AB39" s="159" t="b">
        <f ca="1"/>
        <v>1</v>
      </c>
      <c r="AC39" s="160">
        <v>1</v>
      </c>
      <c r="AD39" s="160">
        <f ca="1"/>
        <v>0</v>
      </c>
    </row>
    <row r="40" spans="4:30" x14ac:dyDescent="0.25">
      <c r="D40" s="8" t="str" cm="1">
        <f t="array" aca="1" ref="D40" ca="1">IFERROR(IF($T$2="",'Data Base'!C38,INDEX(Data_Base_2[Incumbent],_xlfn.AGGREGATE(15,3,((OFFSET($AD$4,0,0,COUNTA($AD$4:AD5035),1)&gt;0)/(OFFSET($AD$4,0,0,COUNTA($AD$4:AD5035),1)&gt;0))*(ROW(OFFSET($AD$4,0,0,COUNTA($AD$4:AD5035),1))-ROW($AD$3)),ROWS($D$4:$D39)))),"")</f>
        <v/>
      </c>
      <c r="E40" s="161" t="str">
        <f ca="1">IFERROR(IF(ISBLANK(INDEX(Data_Base_2[],MATCH($D40,Data_Base_2[[Incumbent]:[Incumbent]],0),MATCH(E$3,Data_Base_2[#Headers],0))),"-",INDEX(Data_Base_2[],MATCH($D40,Data_Base_2[[Incumbent]:[Incumbent]],0),MATCH(E$3,Data_Base_2[#Headers],0))),"")</f>
        <v/>
      </c>
      <c r="F40" s="161" t="str">
        <f ca="1">IFERROR(IF(ISBLANK(INDEX(Data_Base_2[],MATCH($D40,Data_Base_2[[Incumbent]:[Incumbent]],0),MATCH(F$3,Data_Base_2[#Headers],0))),"-",INDEX(Data_Base_2[],MATCH($D40,Data_Base_2[[Incumbent]:[Incumbent]],0),MATCH(F$3,Data_Base_2[#Headers],0))),"")</f>
        <v/>
      </c>
      <c r="G40" s="161" t="str">
        <f ca="1">IFERROR(IF(ISBLANK(INDEX(Data_Base_2[],MATCH($D40,Data_Base_2[[Incumbent]:[Incumbent]],0),MATCH(G$3,Data_Base_2[#Headers],0))),"-",INDEX(Data_Base_2[],MATCH($D40,Data_Base_2[[Incumbent]:[Incumbent]],0),MATCH(G$3,Data_Base_2[#Headers],0))),"")</f>
        <v/>
      </c>
      <c r="H40" s="161" t="str">
        <f ca="1">IFERROR(IF(ISBLANK(INDEX(Data_Base_2[],MATCH($D40,Data_Base_2[[Incumbent]:[Incumbent]],0),MATCH(H$3,Data_Base_2[#Headers],0))),"-",INDEX(Data_Base_2[],MATCH($D40,Data_Base_2[[Incumbent]:[Incumbent]],0),MATCH(H$3,Data_Base_2[#Headers],0))),"")</f>
        <v/>
      </c>
      <c r="I40" s="162" t="str">
        <f ca="1">IFERROR(IF(ISBLANK(INDEX(Data_Base_2[],MATCH($D40,Data_Base_2[[Incumbent]:[Incumbent]],0),MATCH(I$3,Data_Base_2[#Headers],0))),"-",INDEX(Data_Base_2[],MATCH($D40,Data_Base_2[[Incumbent]:[Incumbent]],0),MATCH(I$3,Data_Base_2[#Headers],0))),"")</f>
        <v/>
      </c>
      <c r="J40" s="162" t="str">
        <f ca="1">IFERROR(IF(ISBLANK(INDEX(Data_Base_2[],MATCH($D40,Data_Base_2[[Incumbent]:[Incumbent]],0),MATCH(J$3,Data_Base_2[#Headers],0))),"-",INDEX(Data_Base_2[],MATCH($D40,Data_Base_2[[Incumbent]:[Incumbent]],0),MATCH(J$3,Data_Base_2[#Headers],0))),"")</f>
        <v/>
      </c>
      <c r="K40" s="163" t="str">
        <f ca="1">IFERROR(IF(ISBLANK(INDEX(Data_Base_2[],MATCH($D40,Data_Base_2[[Incumbent]:[Incumbent]],0),MATCH(K$3,Data_Base_2[#Headers],0))),"-",INDEX(Data_Base_2[],MATCH($D40,Data_Base_2[[Incumbent]:[Incumbent]],0),MATCH(K$3,Data_Base_2[#Headers],0))),"")</f>
        <v/>
      </c>
      <c r="L40" s="161" t="str">
        <f ca="1">IFERROR(IF(ISBLANK(INDEX(Data_Base_2[],MATCH($D40,Data_Base_2[[Incumbent]:[Incumbent]],0),MATCH(L$3,Data_Base_2[#Headers],0))),"-",INDEX(Data_Base_2[],MATCH($D40,Data_Base_2[[Incumbent]:[Incumbent]],0),MATCH(L$3,Data_Base_2[#Headers],0))),"")</f>
        <v/>
      </c>
      <c r="M40" s="161" t="str">
        <f ca="1">IFERROR(IF(ISBLANK(INDEX(Data_Base_2[],MATCH($D40,Data_Base_2[[Incumbent]:[Incumbent]],0),MATCH(M$3,Data_Base_2[#Headers],0))),"-",INDEX(Data_Base_2[],MATCH($D40,Data_Base_2[[Incumbent]:[Incumbent]],0),MATCH(M$3,Data_Base_2[#Headers],0))),"")</f>
        <v/>
      </c>
      <c r="N40" s="164" t="str">
        <f ca="1">IFERROR(IF(ISBLANK(INDEX(Data_Base_2[],MATCH($D40,Data_Base_2[[Incumbent]:[Incumbent]],0),MATCH(N$3,Data_Base_2[#Headers],0))),"-",INDEX(Data_Base_2[],MATCH($D40,Data_Base_2[[Incumbent]:[Incumbent]],0),MATCH(N$3,Data_Base_2[#Headers],0))),"")</f>
        <v/>
      </c>
      <c r="O40" s="164" t="str">
        <f ca="1">IFERROR(IF(ISBLANK(INDEX(Data_Base_2[],MATCH($D40,Data_Base_2[[Incumbent]:[Incumbent]],0),MATCH(O$3,Data_Base_2[#Headers],0))),"-",INDEX(Data_Base_2[],MATCH($D40,Data_Base_2[[Incumbent]:[Incumbent]],0),MATCH(O$3,Data_Base_2[#Headers],0))),"")</f>
        <v/>
      </c>
      <c r="P40" s="161" t="str">
        <f ca="1">IFERROR(IF(ISBLANK(INDEX(Data_Base_2[],MATCH($D40,Data_Base_2[[Incumbent]:[Incumbent]],0),MATCH(P$3,Data_Base_2[#Headers],0))),"-",INDEX(Data_Base_2[],MATCH($D40,Data_Base_2[[Incumbent]:[Incumbent]],0),MATCH(P$3,Data_Base_2[#Headers],0))),"")</f>
        <v/>
      </c>
      <c r="Q40" s="161" t="str">
        <f ca="1">IFERROR(IF(ISBLANK(INDEX(Data_Base_2[],MATCH($D40,Data_Base_2[[Incumbent]:[Incumbent]],0),MATCH(Q$3,Data_Base_2[#Headers],0))),"-",INDEX(Data_Base_2[],MATCH($D40,Data_Base_2[[Incumbent]:[Incumbent]],0),MATCH(Q$3,Data_Base_2[#Headers],0))),"")</f>
        <v/>
      </c>
      <c r="R40" s="158"/>
      <c r="S40" s="158"/>
      <c r="T40" s="158" t="str">
        <v>Novin Antioniza</v>
      </c>
      <c r="U40" s="158">
        <v>1</v>
      </c>
      <c r="V40" s="158" t="b">
        <v>1</v>
      </c>
      <c r="W40" s="159" t="b">
        <v>0</v>
      </c>
      <c r="X40" s="159" t="b">
        <v>0</v>
      </c>
      <c r="Y40" s="159">
        <v>0</v>
      </c>
      <c r="Z40" s="159">
        <v>0</v>
      </c>
      <c r="AA40" s="159" t="b">
        <v>1</v>
      </c>
      <c r="AB40" s="159" t="b">
        <f ca="1"/>
        <v>1</v>
      </c>
      <c r="AC40" s="160">
        <v>1</v>
      </c>
      <c r="AD40" s="160">
        <f ca="1"/>
        <v>0</v>
      </c>
    </row>
    <row r="41" spans="4:30" x14ac:dyDescent="0.25">
      <c r="D41" s="8" t="str" cm="1">
        <f t="array" aca="1" ref="D41" ca="1">IFERROR(IF($T$2="",'Data Base'!C39,INDEX(Data_Base_2[Incumbent],_xlfn.AGGREGATE(15,3,((OFFSET($AD$4,0,0,COUNTA($AD$4:AD5036),1)&gt;0)/(OFFSET($AD$4,0,0,COUNTA($AD$4:AD5036),1)&gt;0))*(ROW(OFFSET($AD$4,0,0,COUNTA($AD$4:AD5036),1))-ROW($AD$3)),ROWS($D$4:$D40)))),"")</f>
        <v/>
      </c>
      <c r="E41" s="161" t="str">
        <f ca="1">IFERROR(IF(ISBLANK(INDEX(Data_Base_2[],MATCH($D41,Data_Base_2[[Incumbent]:[Incumbent]],0),MATCH(E$3,Data_Base_2[#Headers],0))),"-",INDEX(Data_Base_2[],MATCH($D41,Data_Base_2[[Incumbent]:[Incumbent]],0),MATCH(E$3,Data_Base_2[#Headers],0))),"")</f>
        <v/>
      </c>
      <c r="F41" s="161" t="str">
        <f ca="1">IFERROR(IF(ISBLANK(INDEX(Data_Base_2[],MATCH($D41,Data_Base_2[[Incumbent]:[Incumbent]],0),MATCH(F$3,Data_Base_2[#Headers],0))),"-",INDEX(Data_Base_2[],MATCH($D41,Data_Base_2[[Incumbent]:[Incumbent]],0),MATCH(F$3,Data_Base_2[#Headers],0))),"")</f>
        <v/>
      </c>
      <c r="G41" s="161" t="str">
        <f ca="1">IFERROR(IF(ISBLANK(INDEX(Data_Base_2[],MATCH($D41,Data_Base_2[[Incumbent]:[Incumbent]],0),MATCH(G$3,Data_Base_2[#Headers],0))),"-",INDEX(Data_Base_2[],MATCH($D41,Data_Base_2[[Incumbent]:[Incumbent]],0),MATCH(G$3,Data_Base_2[#Headers],0))),"")</f>
        <v/>
      </c>
      <c r="H41" s="161" t="str">
        <f ca="1">IFERROR(IF(ISBLANK(INDEX(Data_Base_2[],MATCH($D41,Data_Base_2[[Incumbent]:[Incumbent]],0),MATCH(H$3,Data_Base_2[#Headers],0))),"-",INDEX(Data_Base_2[],MATCH($D41,Data_Base_2[[Incumbent]:[Incumbent]],0),MATCH(H$3,Data_Base_2[#Headers],0))),"")</f>
        <v/>
      </c>
      <c r="I41" s="162" t="str">
        <f ca="1">IFERROR(IF(ISBLANK(INDEX(Data_Base_2[],MATCH($D41,Data_Base_2[[Incumbent]:[Incumbent]],0),MATCH(I$3,Data_Base_2[#Headers],0))),"-",INDEX(Data_Base_2[],MATCH($D41,Data_Base_2[[Incumbent]:[Incumbent]],0),MATCH(I$3,Data_Base_2[#Headers],0))),"")</f>
        <v/>
      </c>
      <c r="J41" s="162" t="str">
        <f ca="1">IFERROR(IF(ISBLANK(INDEX(Data_Base_2[],MATCH($D41,Data_Base_2[[Incumbent]:[Incumbent]],0),MATCH(J$3,Data_Base_2[#Headers],0))),"-",INDEX(Data_Base_2[],MATCH($D41,Data_Base_2[[Incumbent]:[Incumbent]],0),MATCH(J$3,Data_Base_2[#Headers],0))),"")</f>
        <v/>
      </c>
      <c r="K41" s="163" t="str">
        <f ca="1">IFERROR(IF(ISBLANK(INDEX(Data_Base_2[],MATCH($D41,Data_Base_2[[Incumbent]:[Incumbent]],0),MATCH(K$3,Data_Base_2[#Headers],0))),"-",INDEX(Data_Base_2[],MATCH($D41,Data_Base_2[[Incumbent]:[Incumbent]],0),MATCH(K$3,Data_Base_2[#Headers],0))),"")</f>
        <v/>
      </c>
      <c r="L41" s="161" t="str">
        <f ca="1">IFERROR(IF(ISBLANK(INDEX(Data_Base_2[],MATCH($D41,Data_Base_2[[Incumbent]:[Incumbent]],0),MATCH(L$3,Data_Base_2[#Headers],0))),"-",INDEX(Data_Base_2[],MATCH($D41,Data_Base_2[[Incumbent]:[Incumbent]],0),MATCH(L$3,Data_Base_2[#Headers],0))),"")</f>
        <v/>
      </c>
      <c r="M41" s="161" t="str">
        <f ca="1">IFERROR(IF(ISBLANK(INDEX(Data_Base_2[],MATCH($D41,Data_Base_2[[Incumbent]:[Incumbent]],0),MATCH(M$3,Data_Base_2[#Headers],0))),"-",INDEX(Data_Base_2[],MATCH($D41,Data_Base_2[[Incumbent]:[Incumbent]],0),MATCH(M$3,Data_Base_2[#Headers],0))),"")</f>
        <v/>
      </c>
      <c r="N41" s="164" t="str">
        <f ca="1">IFERROR(IF(ISBLANK(INDEX(Data_Base_2[],MATCH($D41,Data_Base_2[[Incumbent]:[Incumbent]],0),MATCH(N$3,Data_Base_2[#Headers],0))),"-",INDEX(Data_Base_2[],MATCH($D41,Data_Base_2[[Incumbent]:[Incumbent]],0),MATCH(N$3,Data_Base_2[#Headers],0))),"")</f>
        <v/>
      </c>
      <c r="O41" s="164" t="str">
        <f ca="1">IFERROR(IF(ISBLANK(INDEX(Data_Base_2[],MATCH($D41,Data_Base_2[[Incumbent]:[Incumbent]],0),MATCH(O$3,Data_Base_2[#Headers],0))),"-",INDEX(Data_Base_2[],MATCH($D41,Data_Base_2[[Incumbent]:[Incumbent]],0),MATCH(O$3,Data_Base_2[#Headers],0))),"")</f>
        <v/>
      </c>
      <c r="P41" s="161" t="str">
        <f ca="1">IFERROR(IF(ISBLANK(INDEX(Data_Base_2[],MATCH($D41,Data_Base_2[[Incumbent]:[Incumbent]],0),MATCH(P$3,Data_Base_2[#Headers],0))),"-",INDEX(Data_Base_2[],MATCH($D41,Data_Base_2[[Incumbent]:[Incumbent]],0),MATCH(P$3,Data_Base_2[#Headers],0))),"")</f>
        <v/>
      </c>
      <c r="Q41" s="161" t="str">
        <f ca="1">IFERROR(IF(ISBLANK(INDEX(Data_Base_2[],MATCH($D41,Data_Base_2[[Incumbent]:[Incumbent]],0),MATCH(Q$3,Data_Base_2[#Headers],0))),"-",INDEX(Data_Base_2[],MATCH($D41,Data_Base_2[[Incumbent]:[Incumbent]],0),MATCH(Q$3,Data_Base_2[#Headers],0))),"")</f>
        <v/>
      </c>
      <c r="R41" s="158"/>
      <c r="S41" s="158"/>
      <c r="T41" s="158" t="str">
        <v>Yudha Fareza</v>
      </c>
      <c r="U41" s="158" t="str">
        <v>PKWT</v>
      </c>
      <c r="V41" s="158" t="b">
        <v>1</v>
      </c>
      <c r="W41" s="159" t="b">
        <v>0</v>
      </c>
      <c r="X41" s="159" t="b">
        <v>0</v>
      </c>
      <c r="Y41" s="159">
        <v>1</v>
      </c>
      <c r="Z41" s="159">
        <v>0</v>
      </c>
      <c r="AA41" s="159" t="b">
        <v>1</v>
      </c>
      <c r="AB41" s="159" t="b">
        <f ca="1"/>
        <v>1</v>
      </c>
      <c r="AC41" s="160">
        <v>1</v>
      </c>
      <c r="AD41" s="160">
        <f ca="1"/>
        <v>0</v>
      </c>
    </row>
    <row r="42" spans="4:30" x14ac:dyDescent="0.25">
      <c r="D42" s="8" t="str" cm="1">
        <f t="array" aca="1" ref="D42" ca="1">IFERROR(IF($T$2="",'Data Base'!C40,INDEX(Data_Base_2[Incumbent],_xlfn.AGGREGATE(15,3,((OFFSET($AD$4,0,0,COUNTA($AD$4:AD5037),1)&gt;0)/(OFFSET($AD$4,0,0,COUNTA($AD$4:AD5037),1)&gt;0))*(ROW(OFFSET($AD$4,0,0,COUNTA($AD$4:AD5037),1))-ROW($AD$3)),ROWS($D$4:$D41)))),"")</f>
        <v/>
      </c>
      <c r="E42" s="161" t="str">
        <f ca="1">IFERROR(IF(ISBLANK(INDEX(Data_Base_2[],MATCH($D42,Data_Base_2[[Incumbent]:[Incumbent]],0),MATCH(E$3,Data_Base_2[#Headers],0))),"-",INDEX(Data_Base_2[],MATCH($D42,Data_Base_2[[Incumbent]:[Incumbent]],0),MATCH(E$3,Data_Base_2[#Headers],0))),"")</f>
        <v/>
      </c>
      <c r="F42" s="161" t="str">
        <f ca="1">IFERROR(IF(ISBLANK(INDEX(Data_Base_2[],MATCH($D42,Data_Base_2[[Incumbent]:[Incumbent]],0),MATCH(F$3,Data_Base_2[#Headers],0))),"-",INDEX(Data_Base_2[],MATCH($D42,Data_Base_2[[Incumbent]:[Incumbent]],0),MATCH(F$3,Data_Base_2[#Headers],0))),"")</f>
        <v/>
      </c>
      <c r="G42" s="161" t="str">
        <f ca="1">IFERROR(IF(ISBLANK(INDEX(Data_Base_2[],MATCH($D42,Data_Base_2[[Incumbent]:[Incumbent]],0),MATCH(G$3,Data_Base_2[#Headers],0))),"-",INDEX(Data_Base_2[],MATCH($D42,Data_Base_2[[Incumbent]:[Incumbent]],0),MATCH(G$3,Data_Base_2[#Headers],0))),"")</f>
        <v/>
      </c>
      <c r="H42" s="161" t="str">
        <f ca="1">IFERROR(IF(ISBLANK(INDEX(Data_Base_2[],MATCH($D42,Data_Base_2[[Incumbent]:[Incumbent]],0),MATCH(H$3,Data_Base_2[#Headers],0))),"-",INDEX(Data_Base_2[],MATCH($D42,Data_Base_2[[Incumbent]:[Incumbent]],0),MATCH(H$3,Data_Base_2[#Headers],0))),"")</f>
        <v/>
      </c>
      <c r="I42" s="162" t="str">
        <f ca="1">IFERROR(IF(ISBLANK(INDEX(Data_Base_2[],MATCH($D42,Data_Base_2[[Incumbent]:[Incumbent]],0),MATCH(I$3,Data_Base_2[#Headers],0))),"-",INDEX(Data_Base_2[],MATCH($D42,Data_Base_2[[Incumbent]:[Incumbent]],0),MATCH(I$3,Data_Base_2[#Headers],0))),"")</f>
        <v/>
      </c>
      <c r="J42" s="162" t="str">
        <f ca="1">IFERROR(IF(ISBLANK(INDEX(Data_Base_2[],MATCH($D42,Data_Base_2[[Incumbent]:[Incumbent]],0),MATCH(J$3,Data_Base_2[#Headers],0))),"-",INDEX(Data_Base_2[],MATCH($D42,Data_Base_2[[Incumbent]:[Incumbent]],0),MATCH(J$3,Data_Base_2[#Headers],0))),"")</f>
        <v/>
      </c>
      <c r="K42" s="163" t="str">
        <f ca="1">IFERROR(IF(ISBLANK(INDEX(Data_Base_2[],MATCH($D42,Data_Base_2[[Incumbent]:[Incumbent]],0),MATCH(K$3,Data_Base_2[#Headers],0))),"-",INDEX(Data_Base_2[],MATCH($D42,Data_Base_2[[Incumbent]:[Incumbent]],0),MATCH(K$3,Data_Base_2[#Headers],0))),"")</f>
        <v/>
      </c>
      <c r="L42" s="161" t="str">
        <f ca="1">IFERROR(IF(ISBLANK(INDEX(Data_Base_2[],MATCH($D42,Data_Base_2[[Incumbent]:[Incumbent]],0),MATCH(L$3,Data_Base_2[#Headers],0))),"-",INDEX(Data_Base_2[],MATCH($D42,Data_Base_2[[Incumbent]:[Incumbent]],0),MATCH(L$3,Data_Base_2[#Headers],0))),"")</f>
        <v/>
      </c>
      <c r="M42" s="161" t="str">
        <f ca="1">IFERROR(IF(ISBLANK(INDEX(Data_Base_2[],MATCH($D42,Data_Base_2[[Incumbent]:[Incumbent]],0),MATCH(M$3,Data_Base_2[#Headers],0))),"-",INDEX(Data_Base_2[],MATCH($D42,Data_Base_2[[Incumbent]:[Incumbent]],0),MATCH(M$3,Data_Base_2[#Headers],0))),"")</f>
        <v/>
      </c>
      <c r="N42" s="164" t="str">
        <f ca="1">IFERROR(IF(ISBLANK(INDEX(Data_Base_2[],MATCH($D42,Data_Base_2[[Incumbent]:[Incumbent]],0),MATCH(N$3,Data_Base_2[#Headers],0))),"-",INDEX(Data_Base_2[],MATCH($D42,Data_Base_2[[Incumbent]:[Incumbent]],0),MATCH(N$3,Data_Base_2[#Headers],0))),"")</f>
        <v/>
      </c>
      <c r="O42" s="164" t="str">
        <f ca="1">IFERROR(IF(ISBLANK(INDEX(Data_Base_2[],MATCH($D42,Data_Base_2[[Incumbent]:[Incumbent]],0),MATCH(O$3,Data_Base_2[#Headers],0))),"-",INDEX(Data_Base_2[],MATCH($D42,Data_Base_2[[Incumbent]:[Incumbent]],0),MATCH(O$3,Data_Base_2[#Headers],0))),"")</f>
        <v/>
      </c>
      <c r="P42" s="161" t="str">
        <f ca="1">IFERROR(IF(ISBLANK(INDEX(Data_Base_2[],MATCH($D42,Data_Base_2[[Incumbent]:[Incumbent]],0),MATCH(P$3,Data_Base_2[#Headers],0))),"-",INDEX(Data_Base_2[],MATCH($D42,Data_Base_2[[Incumbent]:[Incumbent]],0),MATCH(P$3,Data_Base_2[#Headers],0))),"")</f>
        <v/>
      </c>
      <c r="Q42" s="161" t="str">
        <f ca="1">IFERROR(IF(ISBLANK(INDEX(Data_Base_2[],MATCH($D42,Data_Base_2[[Incumbent]:[Incumbent]],0),MATCH(Q$3,Data_Base_2[#Headers],0))),"-",INDEX(Data_Base_2[],MATCH($D42,Data_Base_2[[Incumbent]:[Incumbent]],0),MATCH(Q$3,Data_Base_2[#Headers],0))),"")</f>
        <v/>
      </c>
      <c r="R42" s="158"/>
      <c r="S42" s="158"/>
      <c r="T42" s="158" t="str">
        <v>Ria Puspa Sari</v>
      </c>
      <c r="U42" s="158" t="str">
        <v>PKWT</v>
      </c>
      <c r="V42" s="158" t="b">
        <v>1</v>
      </c>
      <c r="W42" s="159" t="b">
        <v>0</v>
      </c>
      <c r="X42" s="159" t="b">
        <v>0</v>
      </c>
      <c r="Y42" s="159">
        <v>1</v>
      </c>
      <c r="Z42" s="159">
        <v>0</v>
      </c>
      <c r="AA42" s="159" t="b">
        <v>1</v>
      </c>
      <c r="AB42" s="159" t="b">
        <f ca="1"/>
        <v>1</v>
      </c>
      <c r="AC42" s="160">
        <v>1</v>
      </c>
      <c r="AD42" s="160">
        <f ca="1"/>
        <v>0</v>
      </c>
    </row>
    <row r="43" spans="4:30" x14ac:dyDescent="0.25">
      <c r="D43" s="8" t="str" cm="1">
        <f t="array" aca="1" ref="D43" ca="1">IFERROR(IF($T$2="",'Data Base'!C41,INDEX(Data_Base_2[Incumbent],_xlfn.AGGREGATE(15,3,((OFFSET($AD$4,0,0,COUNTA($AD$4:AD5038),1)&gt;0)/(OFFSET($AD$4,0,0,COUNTA($AD$4:AD5038),1)&gt;0))*(ROW(OFFSET($AD$4,0,0,COUNTA($AD$4:AD5038),1))-ROW($AD$3)),ROWS($D$4:$D42)))),"")</f>
        <v/>
      </c>
      <c r="E43" s="161" t="str">
        <f ca="1">IFERROR(IF(ISBLANK(INDEX(Data_Base_2[],MATCH($D43,Data_Base_2[[Incumbent]:[Incumbent]],0),MATCH(E$3,Data_Base_2[#Headers],0))),"-",INDEX(Data_Base_2[],MATCH($D43,Data_Base_2[[Incumbent]:[Incumbent]],0),MATCH(E$3,Data_Base_2[#Headers],0))),"")</f>
        <v/>
      </c>
      <c r="F43" s="161" t="str">
        <f ca="1">IFERROR(IF(ISBLANK(INDEX(Data_Base_2[],MATCH($D43,Data_Base_2[[Incumbent]:[Incumbent]],0),MATCH(F$3,Data_Base_2[#Headers],0))),"-",INDEX(Data_Base_2[],MATCH($D43,Data_Base_2[[Incumbent]:[Incumbent]],0),MATCH(F$3,Data_Base_2[#Headers],0))),"")</f>
        <v/>
      </c>
      <c r="G43" s="161" t="str">
        <f ca="1">IFERROR(IF(ISBLANK(INDEX(Data_Base_2[],MATCH($D43,Data_Base_2[[Incumbent]:[Incumbent]],0),MATCH(G$3,Data_Base_2[#Headers],0))),"-",INDEX(Data_Base_2[],MATCH($D43,Data_Base_2[[Incumbent]:[Incumbent]],0),MATCH(G$3,Data_Base_2[#Headers],0))),"")</f>
        <v/>
      </c>
      <c r="H43" s="161" t="str">
        <f ca="1">IFERROR(IF(ISBLANK(INDEX(Data_Base_2[],MATCH($D43,Data_Base_2[[Incumbent]:[Incumbent]],0),MATCH(H$3,Data_Base_2[#Headers],0))),"-",INDEX(Data_Base_2[],MATCH($D43,Data_Base_2[[Incumbent]:[Incumbent]],0),MATCH(H$3,Data_Base_2[#Headers],0))),"")</f>
        <v/>
      </c>
      <c r="I43" s="162" t="str">
        <f ca="1">IFERROR(IF(ISBLANK(INDEX(Data_Base_2[],MATCH($D43,Data_Base_2[[Incumbent]:[Incumbent]],0),MATCH(I$3,Data_Base_2[#Headers],0))),"-",INDEX(Data_Base_2[],MATCH($D43,Data_Base_2[[Incumbent]:[Incumbent]],0),MATCH(I$3,Data_Base_2[#Headers],0))),"")</f>
        <v/>
      </c>
      <c r="J43" s="162" t="str">
        <f ca="1">IFERROR(IF(ISBLANK(INDEX(Data_Base_2[],MATCH($D43,Data_Base_2[[Incumbent]:[Incumbent]],0),MATCH(J$3,Data_Base_2[#Headers],0))),"-",INDEX(Data_Base_2[],MATCH($D43,Data_Base_2[[Incumbent]:[Incumbent]],0),MATCH(J$3,Data_Base_2[#Headers],0))),"")</f>
        <v/>
      </c>
      <c r="K43" s="163" t="str">
        <f ca="1">IFERROR(IF(ISBLANK(INDEX(Data_Base_2[],MATCH($D43,Data_Base_2[[Incumbent]:[Incumbent]],0),MATCH(K$3,Data_Base_2[#Headers],0))),"-",INDEX(Data_Base_2[],MATCH($D43,Data_Base_2[[Incumbent]:[Incumbent]],0),MATCH(K$3,Data_Base_2[#Headers],0))),"")</f>
        <v/>
      </c>
      <c r="L43" s="161" t="str">
        <f ca="1">IFERROR(IF(ISBLANK(INDEX(Data_Base_2[],MATCH($D43,Data_Base_2[[Incumbent]:[Incumbent]],0),MATCH(L$3,Data_Base_2[#Headers],0))),"-",INDEX(Data_Base_2[],MATCH($D43,Data_Base_2[[Incumbent]:[Incumbent]],0),MATCH(L$3,Data_Base_2[#Headers],0))),"")</f>
        <v/>
      </c>
      <c r="M43" s="161" t="str">
        <f ca="1">IFERROR(IF(ISBLANK(INDEX(Data_Base_2[],MATCH($D43,Data_Base_2[[Incumbent]:[Incumbent]],0),MATCH(M$3,Data_Base_2[#Headers],0))),"-",INDEX(Data_Base_2[],MATCH($D43,Data_Base_2[[Incumbent]:[Incumbent]],0),MATCH(M$3,Data_Base_2[#Headers],0))),"")</f>
        <v/>
      </c>
      <c r="N43" s="164" t="str">
        <f ca="1">IFERROR(IF(ISBLANK(INDEX(Data_Base_2[],MATCH($D43,Data_Base_2[[Incumbent]:[Incumbent]],0),MATCH(N$3,Data_Base_2[#Headers],0))),"-",INDEX(Data_Base_2[],MATCH($D43,Data_Base_2[[Incumbent]:[Incumbent]],0),MATCH(N$3,Data_Base_2[#Headers],0))),"")</f>
        <v/>
      </c>
      <c r="O43" s="164" t="str">
        <f ca="1">IFERROR(IF(ISBLANK(INDEX(Data_Base_2[],MATCH($D43,Data_Base_2[[Incumbent]:[Incumbent]],0),MATCH(O$3,Data_Base_2[#Headers],0))),"-",INDEX(Data_Base_2[],MATCH($D43,Data_Base_2[[Incumbent]:[Incumbent]],0),MATCH(O$3,Data_Base_2[#Headers],0))),"")</f>
        <v/>
      </c>
      <c r="P43" s="161" t="str">
        <f ca="1">IFERROR(IF(ISBLANK(INDEX(Data_Base_2[],MATCH($D43,Data_Base_2[[Incumbent]:[Incumbent]],0),MATCH(P$3,Data_Base_2[#Headers],0))),"-",INDEX(Data_Base_2[],MATCH($D43,Data_Base_2[[Incumbent]:[Incumbent]],0),MATCH(P$3,Data_Base_2[#Headers],0))),"")</f>
        <v/>
      </c>
      <c r="Q43" s="161" t="str">
        <f ca="1">IFERROR(IF(ISBLANK(INDEX(Data_Base_2[],MATCH($D43,Data_Base_2[[Incumbent]:[Incumbent]],0),MATCH(Q$3,Data_Base_2[#Headers],0))),"-",INDEX(Data_Base_2[],MATCH($D43,Data_Base_2[[Incumbent]:[Incumbent]],0),MATCH(Q$3,Data_Base_2[#Headers],0))),"")</f>
        <v/>
      </c>
      <c r="R43" s="158"/>
      <c r="S43" s="158"/>
      <c r="T43" s="158" t="str">
        <v>Ade Arham Kurniawan</v>
      </c>
      <c r="U43" s="158" t="str">
        <v>PKWT</v>
      </c>
      <c r="V43" s="158" t="b">
        <v>1</v>
      </c>
      <c r="W43" s="159" t="b">
        <v>0</v>
      </c>
      <c r="X43" s="159" t="b">
        <v>0</v>
      </c>
      <c r="Y43" s="159">
        <v>1</v>
      </c>
      <c r="Z43" s="159">
        <v>0</v>
      </c>
      <c r="AA43" s="159" t="b">
        <v>1</v>
      </c>
      <c r="AB43" s="159" t="b">
        <f ca="1"/>
        <v>1</v>
      </c>
      <c r="AC43" s="160">
        <v>1</v>
      </c>
      <c r="AD43" s="160">
        <f ca="1"/>
        <v>0</v>
      </c>
    </row>
    <row r="44" spans="4:30" x14ac:dyDescent="0.25">
      <c r="D44" s="8" t="str" cm="1">
        <f t="array" aca="1" ref="D44" ca="1">IFERROR(IF($T$2="",'Data Base'!C42,INDEX(Data_Base_2[Incumbent],_xlfn.AGGREGATE(15,3,((OFFSET($AD$4,0,0,COUNTA($AD$4:AD5039),1)&gt;0)/(OFFSET($AD$4,0,0,COUNTA($AD$4:AD5039),1)&gt;0))*(ROW(OFFSET($AD$4,0,0,COUNTA($AD$4:AD5039),1))-ROW($AD$3)),ROWS($D$4:$D43)))),"")</f>
        <v/>
      </c>
      <c r="E44" s="161" t="str">
        <f ca="1">IFERROR(IF(ISBLANK(INDEX(Data_Base_2[],MATCH($D44,Data_Base_2[[Incumbent]:[Incumbent]],0),MATCH(E$3,Data_Base_2[#Headers],0))),"-",INDEX(Data_Base_2[],MATCH($D44,Data_Base_2[[Incumbent]:[Incumbent]],0),MATCH(E$3,Data_Base_2[#Headers],0))),"")</f>
        <v/>
      </c>
      <c r="F44" s="161" t="str">
        <f ca="1">IFERROR(IF(ISBLANK(INDEX(Data_Base_2[],MATCH($D44,Data_Base_2[[Incumbent]:[Incumbent]],0),MATCH(F$3,Data_Base_2[#Headers],0))),"-",INDEX(Data_Base_2[],MATCH($D44,Data_Base_2[[Incumbent]:[Incumbent]],0),MATCH(F$3,Data_Base_2[#Headers],0))),"")</f>
        <v/>
      </c>
      <c r="G44" s="161" t="str">
        <f ca="1">IFERROR(IF(ISBLANK(INDEX(Data_Base_2[],MATCH($D44,Data_Base_2[[Incumbent]:[Incumbent]],0),MATCH(G$3,Data_Base_2[#Headers],0))),"-",INDEX(Data_Base_2[],MATCH($D44,Data_Base_2[[Incumbent]:[Incumbent]],0),MATCH(G$3,Data_Base_2[#Headers],0))),"")</f>
        <v/>
      </c>
      <c r="H44" s="161" t="str">
        <f ca="1">IFERROR(IF(ISBLANK(INDEX(Data_Base_2[],MATCH($D44,Data_Base_2[[Incumbent]:[Incumbent]],0),MATCH(H$3,Data_Base_2[#Headers],0))),"-",INDEX(Data_Base_2[],MATCH($D44,Data_Base_2[[Incumbent]:[Incumbent]],0),MATCH(H$3,Data_Base_2[#Headers],0))),"")</f>
        <v/>
      </c>
      <c r="I44" s="162" t="str">
        <f ca="1">IFERROR(IF(ISBLANK(INDEX(Data_Base_2[],MATCH($D44,Data_Base_2[[Incumbent]:[Incumbent]],0),MATCH(I$3,Data_Base_2[#Headers],0))),"-",INDEX(Data_Base_2[],MATCH($D44,Data_Base_2[[Incumbent]:[Incumbent]],0),MATCH(I$3,Data_Base_2[#Headers],0))),"")</f>
        <v/>
      </c>
      <c r="J44" s="162" t="str">
        <f ca="1">IFERROR(IF(ISBLANK(INDEX(Data_Base_2[],MATCH($D44,Data_Base_2[[Incumbent]:[Incumbent]],0),MATCH(J$3,Data_Base_2[#Headers],0))),"-",INDEX(Data_Base_2[],MATCH($D44,Data_Base_2[[Incumbent]:[Incumbent]],0),MATCH(J$3,Data_Base_2[#Headers],0))),"")</f>
        <v/>
      </c>
      <c r="K44" s="163" t="str">
        <f ca="1">IFERROR(IF(ISBLANK(INDEX(Data_Base_2[],MATCH($D44,Data_Base_2[[Incumbent]:[Incumbent]],0),MATCH(K$3,Data_Base_2[#Headers],0))),"-",INDEX(Data_Base_2[],MATCH($D44,Data_Base_2[[Incumbent]:[Incumbent]],0),MATCH(K$3,Data_Base_2[#Headers],0))),"")</f>
        <v/>
      </c>
      <c r="L44" s="161" t="str">
        <f ca="1">IFERROR(IF(ISBLANK(INDEX(Data_Base_2[],MATCH($D44,Data_Base_2[[Incumbent]:[Incumbent]],0),MATCH(L$3,Data_Base_2[#Headers],0))),"-",INDEX(Data_Base_2[],MATCH($D44,Data_Base_2[[Incumbent]:[Incumbent]],0),MATCH(L$3,Data_Base_2[#Headers],0))),"")</f>
        <v/>
      </c>
      <c r="M44" s="161" t="str">
        <f ca="1">IFERROR(IF(ISBLANK(INDEX(Data_Base_2[],MATCH($D44,Data_Base_2[[Incumbent]:[Incumbent]],0),MATCH(M$3,Data_Base_2[#Headers],0))),"-",INDEX(Data_Base_2[],MATCH($D44,Data_Base_2[[Incumbent]:[Incumbent]],0),MATCH(M$3,Data_Base_2[#Headers],0))),"")</f>
        <v/>
      </c>
      <c r="N44" s="164" t="str">
        <f ca="1">IFERROR(IF(ISBLANK(INDEX(Data_Base_2[],MATCH($D44,Data_Base_2[[Incumbent]:[Incumbent]],0),MATCH(N$3,Data_Base_2[#Headers],0))),"-",INDEX(Data_Base_2[],MATCH($D44,Data_Base_2[[Incumbent]:[Incumbent]],0),MATCH(N$3,Data_Base_2[#Headers],0))),"")</f>
        <v/>
      </c>
      <c r="O44" s="164" t="str">
        <f ca="1">IFERROR(IF(ISBLANK(INDEX(Data_Base_2[],MATCH($D44,Data_Base_2[[Incumbent]:[Incumbent]],0),MATCH(O$3,Data_Base_2[#Headers],0))),"-",INDEX(Data_Base_2[],MATCH($D44,Data_Base_2[[Incumbent]:[Incumbent]],0),MATCH(O$3,Data_Base_2[#Headers],0))),"")</f>
        <v/>
      </c>
      <c r="P44" s="161" t="str">
        <f ca="1">IFERROR(IF(ISBLANK(INDEX(Data_Base_2[],MATCH($D44,Data_Base_2[[Incumbent]:[Incumbent]],0),MATCH(P$3,Data_Base_2[#Headers],0))),"-",INDEX(Data_Base_2[],MATCH($D44,Data_Base_2[[Incumbent]:[Incumbent]],0),MATCH(P$3,Data_Base_2[#Headers],0))),"")</f>
        <v/>
      </c>
      <c r="Q44" s="161" t="str">
        <f ca="1">IFERROR(IF(ISBLANK(INDEX(Data_Base_2[],MATCH($D44,Data_Base_2[[Incumbent]:[Incumbent]],0),MATCH(Q$3,Data_Base_2[#Headers],0))),"-",INDEX(Data_Base_2[],MATCH($D44,Data_Base_2[[Incumbent]:[Incumbent]],0),MATCH(Q$3,Data_Base_2[#Headers],0))),"")</f>
        <v/>
      </c>
      <c r="R44" s="158"/>
      <c r="S44" s="158"/>
      <c r="T44" s="158" t="str">
        <v>Alpino Setyawan</v>
      </c>
      <c r="U44" s="158" t="str">
        <v>PKWT</v>
      </c>
      <c r="V44" s="158" t="b">
        <v>1</v>
      </c>
      <c r="W44" s="159" t="b">
        <v>0</v>
      </c>
      <c r="X44" s="159" t="b">
        <v>0</v>
      </c>
      <c r="Y44" s="159">
        <v>1</v>
      </c>
      <c r="Z44" s="159">
        <v>0</v>
      </c>
      <c r="AA44" s="159" t="b">
        <v>1</v>
      </c>
      <c r="AB44" s="159" t="b">
        <f ca="1"/>
        <v>1</v>
      </c>
      <c r="AC44" s="160">
        <v>1</v>
      </c>
      <c r="AD44" s="160">
        <f ca="1"/>
        <v>0</v>
      </c>
    </row>
    <row r="45" spans="4:30" x14ac:dyDescent="0.25">
      <c r="D45" s="8" t="str" cm="1">
        <f t="array" aca="1" ref="D45" ca="1">IFERROR(IF($T$2="",'Data Base'!C43,INDEX(Data_Base_2[Incumbent],_xlfn.AGGREGATE(15,3,((OFFSET($AD$4,0,0,COUNTA($AD$4:AD5040),1)&gt;0)/(OFFSET($AD$4,0,0,COUNTA($AD$4:AD5040),1)&gt;0))*(ROW(OFFSET($AD$4,0,0,COUNTA($AD$4:AD5040),1))-ROW($AD$3)),ROWS($D$4:$D44)))),"")</f>
        <v/>
      </c>
      <c r="E45" s="161" t="str">
        <f ca="1">IFERROR(IF(ISBLANK(INDEX(Data_Base_2[],MATCH($D45,Data_Base_2[[Incumbent]:[Incumbent]],0),MATCH(E$3,Data_Base_2[#Headers],0))),"-",INDEX(Data_Base_2[],MATCH($D45,Data_Base_2[[Incumbent]:[Incumbent]],0),MATCH(E$3,Data_Base_2[#Headers],0))),"")</f>
        <v/>
      </c>
      <c r="F45" s="161" t="str">
        <f ca="1">IFERROR(IF(ISBLANK(INDEX(Data_Base_2[],MATCH($D45,Data_Base_2[[Incumbent]:[Incumbent]],0),MATCH(F$3,Data_Base_2[#Headers],0))),"-",INDEX(Data_Base_2[],MATCH($D45,Data_Base_2[[Incumbent]:[Incumbent]],0),MATCH(F$3,Data_Base_2[#Headers],0))),"")</f>
        <v/>
      </c>
      <c r="G45" s="161" t="str">
        <f ca="1">IFERROR(IF(ISBLANK(INDEX(Data_Base_2[],MATCH($D45,Data_Base_2[[Incumbent]:[Incumbent]],0),MATCH(G$3,Data_Base_2[#Headers],0))),"-",INDEX(Data_Base_2[],MATCH($D45,Data_Base_2[[Incumbent]:[Incumbent]],0),MATCH(G$3,Data_Base_2[#Headers],0))),"")</f>
        <v/>
      </c>
      <c r="H45" s="161" t="str">
        <f ca="1">IFERROR(IF(ISBLANK(INDEX(Data_Base_2[],MATCH($D45,Data_Base_2[[Incumbent]:[Incumbent]],0),MATCH(H$3,Data_Base_2[#Headers],0))),"-",INDEX(Data_Base_2[],MATCH($D45,Data_Base_2[[Incumbent]:[Incumbent]],0),MATCH(H$3,Data_Base_2[#Headers],0))),"")</f>
        <v/>
      </c>
      <c r="I45" s="162" t="str">
        <f ca="1">IFERROR(IF(ISBLANK(INDEX(Data_Base_2[],MATCH($D45,Data_Base_2[[Incumbent]:[Incumbent]],0),MATCH(I$3,Data_Base_2[#Headers],0))),"-",INDEX(Data_Base_2[],MATCH($D45,Data_Base_2[[Incumbent]:[Incumbent]],0),MATCH(I$3,Data_Base_2[#Headers],0))),"")</f>
        <v/>
      </c>
      <c r="J45" s="162" t="str">
        <f ca="1">IFERROR(IF(ISBLANK(INDEX(Data_Base_2[],MATCH($D45,Data_Base_2[[Incumbent]:[Incumbent]],0),MATCH(J$3,Data_Base_2[#Headers],0))),"-",INDEX(Data_Base_2[],MATCH($D45,Data_Base_2[[Incumbent]:[Incumbent]],0),MATCH(J$3,Data_Base_2[#Headers],0))),"")</f>
        <v/>
      </c>
      <c r="K45" s="163" t="str">
        <f ca="1">IFERROR(IF(ISBLANK(INDEX(Data_Base_2[],MATCH($D45,Data_Base_2[[Incumbent]:[Incumbent]],0),MATCH(K$3,Data_Base_2[#Headers],0))),"-",INDEX(Data_Base_2[],MATCH($D45,Data_Base_2[[Incumbent]:[Incumbent]],0),MATCH(K$3,Data_Base_2[#Headers],0))),"")</f>
        <v/>
      </c>
      <c r="L45" s="161" t="str">
        <f ca="1">IFERROR(IF(ISBLANK(INDEX(Data_Base_2[],MATCH($D45,Data_Base_2[[Incumbent]:[Incumbent]],0),MATCH(L$3,Data_Base_2[#Headers],0))),"-",INDEX(Data_Base_2[],MATCH($D45,Data_Base_2[[Incumbent]:[Incumbent]],0),MATCH(L$3,Data_Base_2[#Headers],0))),"")</f>
        <v/>
      </c>
      <c r="M45" s="161" t="str">
        <f ca="1">IFERROR(IF(ISBLANK(INDEX(Data_Base_2[],MATCH($D45,Data_Base_2[[Incumbent]:[Incumbent]],0),MATCH(M$3,Data_Base_2[#Headers],0))),"-",INDEX(Data_Base_2[],MATCH($D45,Data_Base_2[[Incumbent]:[Incumbent]],0),MATCH(M$3,Data_Base_2[#Headers],0))),"")</f>
        <v/>
      </c>
      <c r="N45" s="164" t="str">
        <f ca="1">IFERROR(IF(ISBLANK(INDEX(Data_Base_2[],MATCH($D45,Data_Base_2[[Incumbent]:[Incumbent]],0),MATCH(N$3,Data_Base_2[#Headers],0))),"-",INDEX(Data_Base_2[],MATCH($D45,Data_Base_2[[Incumbent]:[Incumbent]],0),MATCH(N$3,Data_Base_2[#Headers],0))),"")</f>
        <v/>
      </c>
      <c r="O45" s="164" t="str">
        <f ca="1">IFERROR(IF(ISBLANK(INDEX(Data_Base_2[],MATCH($D45,Data_Base_2[[Incumbent]:[Incumbent]],0),MATCH(O$3,Data_Base_2[#Headers],0))),"-",INDEX(Data_Base_2[],MATCH($D45,Data_Base_2[[Incumbent]:[Incumbent]],0),MATCH(O$3,Data_Base_2[#Headers],0))),"")</f>
        <v/>
      </c>
      <c r="P45" s="161" t="str">
        <f ca="1">IFERROR(IF(ISBLANK(INDEX(Data_Base_2[],MATCH($D45,Data_Base_2[[Incumbent]:[Incumbent]],0),MATCH(P$3,Data_Base_2[#Headers],0))),"-",INDEX(Data_Base_2[],MATCH($D45,Data_Base_2[[Incumbent]:[Incumbent]],0),MATCH(P$3,Data_Base_2[#Headers],0))),"")</f>
        <v/>
      </c>
      <c r="Q45" s="161" t="str">
        <f ca="1">IFERROR(IF(ISBLANK(INDEX(Data_Base_2[],MATCH($D45,Data_Base_2[[Incumbent]:[Incumbent]],0),MATCH(Q$3,Data_Base_2[#Headers],0))),"-",INDEX(Data_Base_2[],MATCH($D45,Data_Base_2[[Incumbent]:[Incumbent]],0),MATCH(Q$3,Data_Base_2[#Headers],0))),"")</f>
        <v/>
      </c>
      <c r="R45" s="158"/>
      <c r="S45" s="158"/>
      <c r="T45" s="158" t="str">
        <v>David Jimmi Panggabean</v>
      </c>
      <c r="U45" s="158" t="str">
        <v>PKWT</v>
      </c>
      <c r="V45" s="158" t="b">
        <v>1</v>
      </c>
      <c r="W45" s="159" t="b">
        <v>0</v>
      </c>
      <c r="X45" s="159" t="b">
        <v>0</v>
      </c>
      <c r="Y45" s="159">
        <v>1</v>
      </c>
      <c r="Z45" s="159">
        <v>0</v>
      </c>
      <c r="AA45" s="159" t="b">
        <v>1</v>
      </c>
      <c r="AB45" s="159" t="b">
        <f ca="1"/>
        <v>1</v>
      </c>
      <c r="AC45" s="160">
        <v>1</v>
      </c>
      <c r="AD45" s="160">
        <f ca="1"/>
        <v>0</v>
      </c>
    </row>
    <row r="46" spans="4:30" x14ac:dyDescent="0.25">
      <c r="D46" s="8" t="str" cm="1">
        <f t="array" aca="1" ref="D46" ca="1">IFERROR(IF($T$2="",'Data Base'!C44,INDEX(Data_Base_2[Incumbent],_xlfn.AGGREGATE(15,3,((OFFSET($AD$4,0,0,COUNTA($AD$4:AD5041),1)&gt;0)/(OFFSET($AD$4,0,0,COUNTA($AD$4:AD5041),1)&gt;0))*(ROW(OFFSET($AD$4,0,0,COUNTA($AD$4:AD5041),1))-ROW($AD$3)),ROWS($D$4:$D45)))),"")</f>
        <v/>
      </c>
      <c r="E46" s="161" t="str">
        <f ca="1">IFERROR(IF(ISBLANK(INDEX(Data_Base_2[],MATCH($D46,Data_Base_2[[Incumbent]:[Incumbent]],0),MATCH(E$3,Data_Base_2[#Headers],0))),"-",INDEX(Data_Base_2[],MATCH($D46,Data_Base_2[[Incumbent]:[Incumbent]],0),MATCH(E$3,Data_Base_2[#Headers],0))),"")</f>
        <v/>
      </c>
      <c r="F46" s="161" t="str">
        <f ca="1">IFERROR(IF(ISBLANK(INDEX(Data_Base_2[],MATCH($D46,Data_Base_2[[Incumbent]:[Incumbent]],0),MATCH(F$3,Data_Base_2[#Headers],0))),"-",INDEX(Data_Base_2[],MATCH($D46,Data_Base_2[[Incumbent]:[Incumbent]],0),MATCH(F$3,Data_Base_2[#Headers],0))),"")</f>
        <v/>
      </c>
      <c r="G46" s="161" t="str">
        <f ca="1">IFERROR(IF(ISBLANK(INDEX(Data_Base_2[],MATCH($D46,Data_Base_2[[Incumbent]:[Incumbent]],0),MATCH(G$3,Data_Base_2[#Headers],0))),"-",INDEX(Data_Base_2[],MATCH($D46,Data_Base_2[[Incumbent]:[Incumbent]],0),MATCH(G$3,Data_Base_2[#Headers],0))),"")</f>
        <v/>
      </c>
      <c r="H46" s="161" t="str">
        <f ca="1">IFERROR(IF(ISBLANK(INDEX(Data_Base_2[],MATCH($D46,Data_Base_2[[Incumbent]:[Incumbent]],0),MATCH(H$3,Data_Base_2[#Headers],0))),"-",INDEX(Data_Base_2[],MATCH($D46,Data_Base_2[[Incumbent]:[Incumbent]],0),MATCH(H$3,Data_Base_2[#Headers],0))),"")</f>
        <v/>
      </c>
      <c r="I46" s="162" t="str">
        <f ca="1">IFERROR(IF(ISBLANK(INDEX(Data_Base_2[],MATCH($D46,Data_Base_2[[Incumbent]:[Incumbent]],0),MATCH(I$3,Data_Base_2[#Headers],0))),"-",INDEX(Data_Base_2[],MATCH($D46,Data_Base_2[[Incumbent]:[Incumbent]],0),MATCH(I$3,Data_Base_2[#Headers],0))),"")</f>
        <v/>
      </c>
      <c r="J46" s="162" t="str">
        <f ca="1">IFERROR(IF(ISBLANK(INDEX(Data_Base_2[],MATCH($D46,Data_Base_2[[Incumbent]:[Incumbent]],0),MATCH(J$3,Data_Base_2[#Headers],0))),"-",INDEX(Data_Base_2[],MATCH($D46,Data_Base_2[[Incumbent]:[Incumbent]],0),MATCH(J$3,Data_Base_2[#Headers],0))),"")</f>
        <v/>
      </c>
      <c r="K46" s="163" t="str">
        <f ca="1">IFERROR(IF(ISBLANK(INDEX(Data_Base_2[],MATCH($D46,Data_Base_2[[Incumbent]:[Incumbent]],0),MATCH(K$3,Data_Base_2[#Headers],0))),"-",INDEX(Data_Base_2[],MATCH($D46,Data_Base_2[[Incumbent]:[Incumbent]],0),MATCH(K$3,Data_Base_2[#Headers],0))),"")</f>
        <v/>
      </c>
      <c r="L46" s="161" t="str">
        <f ca="1">IFERROR(IF(ISBLANK(INDEX(Data_Base_2[],MATCH($D46,Data_Base_2[[Incumbent]:[Incumbent]],0),MATCH(L$3,Data_Base_2[#Headers],0))),"-",INDEX(Data_Base_2[],MATCH($D46,Data_Base_2[[Incumbent]:[Incumbent]],0),MATCH(L$3,Data_Base_2[#Headers],0))),"")</f>
        <v/>
      </c>
      <c r="M46" s="161" t="str">
        <f ca="1">IFERROR(IF(ISBLANK(INDEX(Data_Base_2[],MATCH($D46,Data_Base_2[[Incumbent]:[Incumbent]],0),MATCH(M$3,Data_Base_2[#Headers],0))),"-",INDEX(Data_Base_2[],MATCH($D46,Data_Base_2[[Incumbent]:[Incumbent]],0),MATCH(M$3,Data_Base_2[#Headers],0))),"")</f>
        <v/>
      </c>
      <c r="N46" s="164" t="str">
        <f ca="1">IFERROR(IF(ISBLANK(INDEX(Data_Base_2[],MATCH($D46,Data_Base_2[[Incumbent]:[Incumbent]],0),MATCH(N$3,Data_Base_2[#Headers],0))),"-",INDEX(Data_Base_2[],MATCH($D46,Data_Base_2[[Incumbent]:[Incumbent]],0),MATCH(N$3,Data_Base_2[#Headers],0))),"")</f>
        <v/>
      </c>
      <c r="O46" s="164" t="str">
        <f ca="1">IFERROR(IF(ISBLANK(INDEX(Data_Base_2[],MATCH($D46,Data_Base_2[[Incumbent]:[Incumbent]],0),MATCH(O$3,Data_Base_2[#Headers],0))),"-",INDEX(Data_Base_2[],MATCH($D46,Data_Base_2[[Incumbent]:[Incumbent]],0),MATCH(O$3,Data_Base_2[#Headers],0))),"")</f>
        <v/>
      </c>
      <c r="P46" s="161" t="str">
        <f ca="1">IFERROR(IF(ISBLANK(INDEX(Data_Base_2[],MATCH($D46,Data_Base_2[[Incumbent]:[Incumbent]],0),MATCH(P$3,Data_Base_2[#Headers],0))),"-",INDEX(Data_Base_2[],MATCH($D46,Data_Base_2[[Incumbent]:[Incumbent]],0),MATCH(P$3,Data_Base_2[#Headers],0))),"")</f>
        <v/>
      </c>
      <c r="Q46" s="161" t="str">
        <f ca="1">IFERROR(IF(ISBLANK(INDEX(Data_Base_2[],MATCH($D46,Data_Base_2[[Incumbent]:[Incumbent]],0),MATCH(Q$3,Data_Base_2[#Headers],0))),"-",INDEX(Data_Base_2[],MATCH($D46,Data_Base_2[[Incumbent]:[Incumbent]],0),MATCH(Q$3,Data_Base_2[#Headers],0))),"")</f>
        <v/>
      </c>
      <c r="R46" s="158"/>
      <c r="S46" s="158"/>
      <c r="T46" s="158" t="str">
        <v>Muhamad Irfan Hamid</v>
      </c>
      <c r="U46" s="158" t="str">
        <v>PKWT</v>
      </c>
      <c r="V46" s="158" t="b">
        <v>1</v>
      </c>
      <c r="W46" s="159" t="b">
        <v>0</v>
      </c>
      <c r="X46" s="159" t="b">
        <v>0</v>
      </c>
      <c r="Y46" s="159">
        <v>1</v>
      </c>
      <c r="Z46" s="159">
        <v>0</v>
      </c>
      <c r="AA46" s="159" t="b">
        <v>1</v>
      </c>
      <c r="AB46" s="159" t="b">
        <f ca="1"/>
        <v>1</v>
      </c>
      <c r="AC46" s="160">
        <v>1</v>
      </c>
      <c r="AD46" s="160">
        <f ca="1"/>
        <v>0</v>
      </c>
    </row>
    <row r="47" spans="4:30" x14ac:dyDescent="0.25">
      <c r="D47" s="8" t="str" cm="1">
        <f t="array" aca="1" ref="D47" ca="1">IFERROR(IF($T$2="",'Data Base'!C45,INDEX(Data_Base_2[Incumbent],_xlfn.AGGREGATE(15,3,((OFFSET($AD$4,0,0,COUNTA($AD$4:AD5042),1)&gt;0)/(OFFSET($AD$4,0,0,COUNTA($AD$4:AD5042),1)&gt;0))*(ROW(OFFSET($AD$4,0,0,COUNTA($AD$4:AD5042),1))-ROW($AD$3)),ROWS($D$4:$D46)))),"")</f>
        <v/>
      </c>
      <c r="E47" s="161" t="str">
        <f ca="1">IFERROR(IF(ISBLANK(INDEX(Data_Base_2[],MATCH($D47,Data_Base_2[[Incumbent]:[Incumbent]],0),MATCH(E$3,Data_Base_2[#Headers],0))),"-",INDEX(Data_Base_2[],MATCH($D47,Data_Base_2[[Incumbent]:[Incumbent]],0),MATCH(E$3,Data_Base_2[#Headers],0))),"")</f>
        <v/>
      </c>
      <c r="F47" s="161" t="str">
        <f ca="1">IFERROR(IF(ISBLANK(INDEX(Data_Base_2[],MATCH($D47,Data_Base_2[[Incumbent]:[Incumbent]],0),MATCH(F$3,Data_Base_2[#Headers],0))),"-",INDEX(Data_Base_2[],MATCH($D47,Data_Base_2[[Incumbent]:[Incumbent]],0),MATCH(F$3,Data_Base_2[#Headers],0))),"")</f>
        <v/>
      </c>
      <c r="G47" s="161" t="str">
        <f ca="1">IFERROR(IF(ISBLANK(INDEX(Data_Base_2[],MATCH($D47,Data_Base_2[[Incumbent]:[Incumbent]],0),MATCH(G$3,Data_Base_2[#Headers],0))),"-",INDEX(Data_Base_2[],MATCH($D47,Data_Base_2[[Incumbent]:[Incumbent]],0),MATCH(G$3,Data_Base_2[#Headers],0))),"")</f>
        <v/>
      </c>
      <c r="H47" s="161" t="str">
        <f ca="1">IFERROR(IF(ISBLANK(INDEX(Data_Base_2[],MATCH($D47,Data_Base_2[[Incumbent]:[Incumbent]],0),MATCH(H$3,Data_Base_2[#Headers],0))),"-",INDEX(Data_Base_2[],MATCH($D47,Data_Base_2[[Incumbent]:[Incumbent]],0),MATCH(H$3,Data_Base_2[#Headers],0))),"")</f>
        <v/>
      </c>
      <c r="I47" s="162" t="str">
        <f ca="1">IFERROR(IF(ISBLANK(INDEX(Data_Base_2[],MATCH($D47,Data_Base_2[[Incumbent]:[Incumbent]],0),MATCH(I$3,Data_Base_2[#Headers],0))),"-",INDEX(Data_Base_2[],MATCH($D47,Data_Base_2[[Incumbent]:[Incumbent]],0),MATCH(I$3,Data_Base_2[#Headers],0))),"")</f>
        <v/>
      </c>
      <c r="J47" s="162" t="str">
        <f ca="1">IFERROR(IF(ISBLANK(INDEX(Data_Base_2[],MATCH($D47,Data_Base_2[[Incumbent]:[Incumbent]],0),MATCH(J$3,Data_Base_2[#Headers],0))),"-",INDEX(Data_Base_2[],MATCH($D47,Data_Base_2[[Incumbent]:[Incumbent]],0),MATCH(J$3,Data_Base_2[#Headers],0))),"")</f>
        <v/>
      </c>
      <c r="K47" s="163" t="str">
        <f ca="1">IFERROR(IF(ISBLANK(INDEX(Data_Base_2[],MATCH($D47,Data_Base_2[[Incumbent]:[Incumbent]],0),MATCH(K$3,Data_Base_2[#Headers],0))),"-",INDEX(Data_Base_2[],MATCH($D47,Data_Base_2[[Incumbent]:[Incumbent]],0),MATCH(K$3,Data_Base_2[#Headers],0))),"")</f>
        <v/>
      </c>
      <c r="L47" s="161" t="str">
        <f ca="1">IFERROR(IF(ISBLANK(INDEX(Data_Base_2[],MATCH($D47,Data_Base_2[[Incumbent]:[Incumbent]],0),MATCH(L$3,Data_Base_2[#Headers],0))),"-",INDEX(Data_Base_2[],MATCH($D47,Data_Base_2[[Incumbent]:[Incumbent]],0),MATCH(L$3,Data_Base_2[#Headers],0))),"")</f>
        <v/>
      </c>
      <c r="M47" s="161" t="str">
        <f ca="1">IFERROR(IF(ISBLANK(INDEX(Data_Base_2[],MATCH($D47,Data_Base_2[[Incumbent]:[Incumbent]],0),MATCH(M$3,Data_Base_2[#Headers],0))),"-",INDEX(Data_Base_2[],MATCH($D47,Data_Base_2[[Incumbent]:[Incumbent]],0),MATCH(M$3,Data_Base_2[#Headers],0))),"")</f>
        <v/>
      </c>
      <c r="N47" s="164" t="str">
        <f ca="1">IFERROR(IF(ISBLANK(INDEX(Data_Base_2[],MATCH($D47,Data_Base_2[[Incumbent]:[Incumbent]],0),MATCH(N$3,Data_Base_2[#Headers],0))),"-",INDEX(Data_Base_2[],MATCH($D47,Data_Base_2[[Incumbent]:[Incumbent]],0),MATCH(N$3,Data_Base_2[#Headers],0))),"")</f>
        <v/>
      </c>
      <c r="O47" s="164" t="str">
        <f ca="1">IFERROR(IF(ISBLANK(INDEX(Data_Base_2[],MATCH($D47,Data_Base_2[[Incumbent]:[Incumbent]],0),MATCH(O$3,Data_Base_2[#Headers],0))),"-",INDEX(Data_Base_2[],MATCH($D47,Data_Base_2[[Incumbent]:[Incumbent]],0),MATCH(O$3,Data_Base_2[#Headers],0))),"")</f>
        <v/>
      </c>
      <c r="P47" s="161" t="str">
        <f ca="1">IFERROR(IF(ISBLANK(INDEX(Data_Base_2[],MATCH($D47,Data_Base_2[[Incumbent]:[Incumbent]],0),MATCH(P$3,Data_Base_2[#Headers],0))),"-",INDEX(Data_Base_2[],MATCH($D47,Data_Base_2[[Incumbent]:[Incumbent]],0),MATCH(P$3,Data_Base_2[#Headers],0))),"")</f>
        <v/>
      </c>
      <c r="Q47" s="161" t="str">
        <f ca="1">IFERROR(IF(ISBLANK(INDEX(Data_Base_2[],MATCH($D47,Data_Base_2[[Incumbent]:[Incumbent]],0),MATCH(Q$3,Data_Base_2[#Headers],0))),"-",INDEX(Data_Base_2[],MATCH($D47,Data_Base_2[[Incumbent]:[Incumbent]],0),MATCH(Q$3,Data_Base_2[#Headers],0))),"")</f>
        <v/>
      </c>
      <c r="R47" s="158"/>
      <c r="S47" s="158"/>
      <c r="T47" s="158" t="str">
        <v>Randi Satria</v>
      </c>
      <c r="U47" s="158" t="str">
        <v>PKWT</v>
      </c>
      <c r="V47" s="158" t="b">
        <v>1</v>
      </c>
      <c r="W47" s="159" t="b">
        <v>0</v>
      </c>
      <c r="X47" s="159" t="b">
        <v>0</v>
      </c>
      <c r="Y47" s="159">
        <v>1</v>
      </c>
      <c r="Z47" s="159">
        <v>0</v>
      </c>
      <c r="AA47" s="159" t="b">
        <v>1</v>
      </c>
      <c r="AB47" s="159" t="b">
        <f ca="1"/>
        <v>1</v>
      </c>
      <c r="AC47" s="160">
        <v>1</v>
      </c>
      <c r="AD47" s="160">
        <f ca="1"/>
        <v>0</v>
      </c>
    </row>
    <row r="48" spans="4:30" x14ac:dyDescent="0.25">
      <c r="D48" s="8" t="str" cm="1">
        <f t="array" aca="1" ref="D48" ca="1">IFERROR(IF($T$2="",'Data Base'!C46,INDEX(Data_Base_2[Incumbent],_xlfn.AGGREGATE(15,3,((OFFSET($AD$4,0,0,COUNTA($AD$4:AD5043),1)&gt;0)/(OFFSET($AD$4,0,0,COUNTA($AD$4:AD5043),1)&gt;0))*(ROW(OFFSET($AD$4,0,0,COUNTA($AD$4:AD5043),1))-ROW($AD$3)),ROWS($D$4:$D47)))),"")</f>
        <v/>
      </c>
      <c r="E48" s="161" t="str">
        <f ca="1">IFERROR(IF(ISBLANK(INDEX(Data_Base_2[],MATCH($D48,Data_Base_2[[Incumbent]:[Incumbent]],0),MATCH(E$3,Data_Base_2[#Headers],0))),"-",INDEX(Data_Base_2[],MATCH($D48,Data_Base_2[[Incumbent]:[Incumbent]],0),MATCH(E$3,Data_Base_2[#Headers],0))),"")</f>
        <v/>
      </c>
      <c r="F48" s="161" t="str">
        <f ca="1">IFERROR(IF(ISBLANK(INDEX(Data_Base_2[],MATCH($D48,Data_Base_2[[Incumbent]:[Incumbent]],0),MATCH(F$3,Data_Base_2[#Headers],0))),"-",INDEX(Data_Base_2[],MATCH($D48,Data_Base_2[[Incumbent]:[Incumbent]],0),MATCH(F$3,Data_Base_2[#Headers],0))),"")</f>
        <v/>
      </c>
      <c r="G48" s="161" t="str">
        <f ca="1">IFERROR(IF(ISBLANK(INDEX(Data_Base_2[],MATCH($D48,Data_Base_2[[Incumbent]:[Incumbent]],0),MATCH(G$3,Data_Base_2[#Headers],0))),"-",INDEX(Data_Base_2[],MATCH($D48,Data_Base_2[[Incumbent]:[Incumbent]],0),MATCH(G$3,Data_Base_2[#Headers],0))),"")</f>
        <v/>
      </c>
      <c r="H48" s="161" t="str">
        <f ca="1">IFERROR(IF(ISBLANK(INDEX(Data_Base_2[],MATCH($D48,Data_Base_2[[Incumbent]:[Incumbent]],0),MATCH(H$3,Data_Base_2[#Headers],0))),"-",INDEX(Data_Base_2[],MATCH($D48,Data_Base_2[[Incumbent]:[Incumbent]],0),MATCH(H$3,Data_Base_2[#Headers],0))),"")</f>
        <v/>
      </c>
      <c r="I48" s="162" t="str">
        <f ca="1">IFERROR(IF(ISBLANK(INDEX(Data_Base_2[],MATCH($D48,Data_Base_2[[Incumbent]:[Incumbent]],0),MATCH(I$3,Data_Base_2[#Headers],0))),"-",INDEX(Data_Base_2[],MATCH($D48,Data_Base_2[[Incumbent]:[Incumbent]],0),MATCH(I$3,Data_Base_2[#Headers],0))),"")</f>
        <v/>
      </c>
      <c r="J48" s="162" t="str">
        <f ca="1">IFERROR(IF(ISBLANK(INDEX(Data_Base_2[],MATCH($D48,Data_Base_2[[Incumbent]:[Incumbent]],0),MATCH(J$3,Data_Base_2[#Headers],0))),"-",INDEX(Data_Base_2[],MATCH($D48,Data_Base_2[[Incumbent]:[Incumbent]],0),MATCH(J$3,Data_Base_2[#Headers],0))),"")</f>
        <v/>
      </c>
      <c r="K48" s="163" t="str">
        <f ca="1">IFERROR(IF(ISBLANK(INDEX(Data_Base_2[],MATCH($D48,Data_Base_2[[Incumbent]:[Incumbent]],0),MATCH(K$3,Data_Base_2[#Headers],0))),"-",INDEX(Data_Base_2[],MATCH($D48,Data_Base_2[[Incumbent]:[Incumbent]],0),MATCH(K$3,Data_Base_2[#Headers],0))),"")</f>
        <v/>
      </c>
      <c r="L48" s="161" t="str">
        <f ca="1">IFERROR(IF(ISBLANK(INDEX(Data_Base_2[],MATCH($D48,Data_Base_2[[Incumbent]:[Incumbent]],0),MATCH(L$3,Data_Base_2[#Headers],0))),"-",INDEX(Data_Base_2[],MATCH($D48,Data_Base_2[[Incumbent]:[Incumbent]],0),MATCH(L$3,Data_Base_2[#Headers],0))),"")</f>
        <v/>
      </c>
      <c r="M48" s="161" t="str">
        <f ca="1">IFERROR(IF(ISBLANK(INDEX(Data_Base_2[],MATCH($D48,Data_Base_2[[Incumbent]:[Incumbent]],0),MATCH(M$3,Data_Base_2[#Headers],0))),"-",INDEX(Data_Base_2[],MATCH($D48,Data_Base_2[[Incumbent]:[Incumbent]],0),MATCH(M$3,Data_Base_2[#Headers],0))),"")</f>
        <v/>
      </c>
      <c r="N48" s="164" t="str">
        <f ca="1">IFERROR(IF(ISBLANK(INDEX(Data_Base_2[],MATCH($D48,Data_Base_2[[Incumbent]:[Incumbent]],0),MATCH(N$3,Data_Base_2[#Headers],0))),"-",INDEX(Data_Base_2[],MATCH($D48,Data_Base_2[[Incumbent]:[Incumbent]],0),MATCH(N$3,Data_Base_2[#Headers],0))),"")</f>
        <v/>
      </c>
      <c r="O48" s="164" t="str">
        <f ca="1">IFERROR(IF(ISBLANK(INDEX(Data_Base_2[],MATCH($D48,Data_Base_2[[Incumbent]:[Incumbent]],0),MATCH(O$3,Data_Base_2[#Headers],0))),"-",INDEX(Data_Base_2[],MATCH($D48,Data_Base_2[[Incumbent]:[Incumbent]],0),MATCH(O$3,Data_Base_2[#Headers],0))),"")</f>
        <v/>
      </c>
      <c r="P48" s="161" t="str">
        <f ca="1">IFERROR(IF(ISBLANK(INDEX(Data_Base_2[],MATCH($D48,Data_Base_2[[Incumbent]:[Incumbent]],0),MATCH(P$3,Data_Base_2[#Headers],0))),"-",INDEX(Data_Base_2[],MATCH($D48,Data_Base_2[[Incumbent]:[Incumbent]],0),MATCH(P$3,Data_Base_2[#Headers],0))),"")</f>
        <v/>
      </c>
      <c r="Q48" s="161" t="str">
        <f ca="1">IFERROR(IF(ISBLANK(INDEX(Data_Base_2[],MATCH($D48,Data_Base_2[[Incumbent]:[Incumbent]],0),MATCH(Q$3,Data_Base_2[#Headers],0))),"-",INDEX(Data_Base_2[],MATCH($D48,Data_Base_2[[Incumbent]:[Incumbent]],0),MATCH(Q$3,Data_Base_2[#Headers],0))),"")</f>
        <v/>
      </c>
      <c r="R48" s="158"/>
      <c r="S48" s="158"/>
      <c r="T48" s="158" t="str">
        <v>Muhammad Idam Khalid</v>
      </c>
      <c r="U48" s="158" t="str">
        <v>PKWT</v>
      </c>
      <c r="V48" s="158" t="b">
        <v>1</v>
      </c>
      <c r="W48" s="159" t="b">
        <v>0</v>
      </c>
      <c r="X48" s="159" t="b">
        <v>0</v>
      </c>
      <c r="Y48" s="159">
        <v>1</v>
      </c>
      <c r="Z48" s="159">
        <v>0</v>
      </c>
      <c r="AA48" s="159" t="b">
        <v>1</v>
      </c>
      <c r="AB48" s="159" t="b">
        <f ca="1"/>
        <v>1</v>
      </c>
      <c r="AC48" s="160">
        <v>1</v>
      </c>
      <c r="AD48" s="160">
        <f ca="1"/>
        <v>0</v>
      </c>
    </row>
    <row r="49" spans="4:30" x14ac:dyDescent="0.25">
      <c r="D49" s="8" t="str" cm="1">
        <f t="array" aca="1" ref="D49" ca="1">IFERROR(IF($T$2="",'Data Base'!C47,INDEX(Data_Base_2[Incumbent],_xlfn.AGGREGATE(15,3,((OFFSET($AD$4,0,0,COUNTA($AD$4:AD5044),1)&gt;0)/(OFFSET($AD$4,0,0,COUNTA($AD$4:AD5044),1)&gt;0))*(ROW(OFFSET($AD$4,0,0,COUNTA($AD$4:AD5044),1))-ROW($AD$3)),ROWS($D$4:$D48)))),"")</f>
        <v/>
      </c>
      <c r="E49" s="161" t="str">
        <f ca="1">IFERROR(IF(ISBLANK(INDEX(Data_Base_2[],MATCH($D49,Data_Base_2[[Incumbent]:[Incumbent]],0),MATCH(E$3,Data_Base_2[#Headers],0))),"-",INDEX(Data_Base_2[],MATCH($D49,Data_Base_2[[Incumbent]:[Incumbent]],0),MATCH(E$3,Data_Base_2[#Headers],0))),"")</f>
        <v/>
      </c>
      <c r="F49" s="161" t="str">
        <f ca="1">IFERROR(IF(ISBLANK(INDEX(Data_Base_2[],MATCH($D49,Data_Base_2[[Incumbent]:[Incumbent]],0),MATCH(F$3,Data_Base_2[#Headers],0))),"-",INDEX(Data_Base_2[],MATCH($D49,Data_Base_2[[Incumbent]:[Incumbent]],0),MATCH(F$3,Data_Base_2[#Headers],0))),"")</f>
        <v/>
      </c>
      <c r="G49" s="161" t="str">
        <f ca="1">IFERROR(IF(ISBLANK(INDEX(Data_Base_2[],MATCH($D49,Data_Base_2[[Incumbent]:[Incumbent]],0),MATCH(G$3,Data_Base_2[#Headers],0))),"-",INDEX(Data_Base_2[],MATCH($D49,Data_Base_2[[Incumbent]:[Incumbent]],0),MATCH(G$3,Data_Base_2[#Headers],0))),"")</f>
        <v/>
      </c>
      <c r="H49" s="161" t="str">
        <f ca="1">IFERROR(IF(ISBLANK(INDEX(Data_Base_2[],MATCH($D49,Data_Base_2[[Incumbent]:[Incumbent]],0),MATCH(H$3,Data_Base_2[#Headers],0))),"-",INDEX(Data_Base_2[],MATCH($D49,Data_Base_2[[Incumbent]:[Incumbent]],0),MATCH(H$3,Data_Base_2[#Headers],0))),"")</f>
        <v/>
      </c>
      <c r="I49" s="162" t="str">
        <f ca="1">IFERROR(IF(ISBLANK(INDEX(Data_Base_2[],MATCH($D49,Data_Base_2[[Incumbent]:[Incumbent]],0),MATCH(I$3,Data_Base_2[#Headers],0))),"-",INDEX(Data_Base_2[],MATCH($D49,Data_Base_2[[Incumbent]:[Incumbent]],0),MATCH(I$3,Data_Base_2[#Headers],0))),"")</f>
        <v/>
      </c>
      <c r="J49" s="162" t="str">
        <f ca="1">IFERROR(IF(ISBLANK(INDEX(Data_Base_2[],MATCH($D49,Data_Base_2[[Incumbent]:[Incumbent]],0),MATCH(J$3,Data_Base_2[#Headers],0))),"-",INDEX(Data_Base_2[],MATCH($D49,Data_Base_2[[Incumbent]:[Incumbent]],0),MATCH(J$3,Data_Base_2[#Headers],0))),"")</f>
        <v/>
      </c>
      <c r="K49" s="163" t="str">
        <f ca="1">IFERROR(IF(ISBLANK(INDEX(Data_Base_2[],MATCH($D49,Data_Base_2[[Incumbent]:[Incumbent]],0),MATCH(K$3,Data_Base_2[#Headers],0))),"-",INDEX(Data_Base_2[],MATCH($D49,Data_Base_2[[Incumbent]:[Incumbent]],0),MATCH(K$3,Data_Base_2[#Headers],0))),"")</f>
        <v/>
      </c>
      <c r="L49" s="161" t="str">
        <f ca="1">IFERROR(IF(ISBLANK(INDEX(Data_Base_2[],MATCH($D49,Data_Base_2[[Incumbent]:[Incumbent]],0),MATCH(L$3,Data_Base_2[#Headers],0))),"-",INDEX(Data_Base_2[],MATCH($D49,Data_Base_2[[Incumbent]:[Incumbent]],0),MATCH(L$3,Data_Base_2[#Headers],0))),"")</f>
        <v/>
      </c>
      <c r="M49" s="161" t="str">
        <f ca="1">IFERROR(IF(ISBLANK(INDEX(Data_Base_2[],MATCH($D49,Data_Base_2[[Incumbent]:[Incumbent]],0),MATCH(M$3,Data_Base_2[#Headers],0))),"-",INDEX(Data_Base_2[],MATCH($D49,Data_Base_2[[Incumbent]:[Incumbent]],0),MATCH(M$3,Data_Base_2[#Headers],0))),"")</f>
        <v/>
      </c>
      <c r="N49" s="164" t="str">
        <f ca="1">IFERROR(IF(ISBLANK(INDEX(Data_Base_2[],MATCH($D49,Data_Base_2[[Incumbent]:[Incumbent]],0),MATCH(N$3,Data_Base_2[#Headers],0))),"-",INDEX(Data_Base_2[],MATCH($D49,Data_Base_2[[Incumbent]:[Incumbent]],0),MATCH(N$3,Data_Base_2[#Headers],0))),"")</f>
        <v/>
      </c>
      <c r="O49" s="164" t="str">
        <f ca="1">IFERROR(IF(ISBLANK(INDEX(Data_Base_2[],MATCH($D49,Data_Base_2[[Incumbent]:[Incumbent]],0),MATCH(O$3,Data_Base_2[#Headers],0))),"-",INDEX(Data_Base_2[],MATCH($D49,Data_Base_2[[Incumbent]:[Incumbent]],0),MATCH(O$3,Data_Base_2[#Headers],0))),"")</f>
        <v/>
      </c>
      <c r="P49" s="161" t="str">
        <f ca="1">IFERROR(IF(ISBLANK(INDEX(Data_Base_2[],MATCH($D49,Data_Base_2[[Incumbent]:[Incumbent]],0),MATCH(P$3,Data_Base_2[#Headers],0))),"-",INDEX(Data_Base_2[],MATCH($D49,Data_Base_2[[Incumbent]:[Incumbent]],0),MATCH(P$3,Data_Base_2[#Headers],0))),"")</f>
        <v/>
      </c>
      <c r="Q49" s="161" t="str">
        <f ca="1">IFERROR(IF(ISBLANK(INDEX(Data_Base_2[],MATCH($D49,Data_Base_2[[Incumbent]:[Incumbent]],0),MATCH(Q$3,Data_Base_2[#Headers],0))),"-",INDEX(Data_Base_2[],MATCH($D49,Data_Base_2[[Incumbent]:[Incumbent]],0),MATCH(Q$3,Data_Base_2[#Headers],0))),"")</f>
        <v/>
      </c>
      <c r="R49" s="158"/>
      <c r="S49" s="158"/>
      <c r="T49" s="158" t="str">
        <v>Muktamar Haris Astar Rambe</v>
      </c>
      <c r="U49" s="158" t="str">
        <v>PKWT</v>
      </c>
      <c r="V49" s="158" t="b">
        <v>1</v>
      </c>
      <c r="W49" s="159" t="b">
        <v>0</v>
      </c>
      <c r="X49" s="159" t="b">
        <v>0</v>
      </c>
      <c r="Y49" s="159">
        <v>1</v>
      </c>
      <c r="Z49" s="159">
        <v>0</v>
      </c>
      <c r="AA49" s="159" t="b">
        <v>1</v>
      </c>
      <c r="AB49" s="159" t="b">
        <f ca="1"/>
        <v>1</v>
      </c>
      <c r="AC49" s="160">
        <v>1</v>
      </c>
      <c r="AD49" s="160">
        <f ca="1"/>
        <v>0</v>
      </c>
    </row>
    <row r="50" spans="4:30" x14ac:dyDescent="0.25">
      <c r="D50" s="8" t="str" cm="1">
        <f t="array" aca="1" ref="D50" ca="1">IFERROR(IF($T$2="",'Data Base'!C48,INDEX(Data_Base_2[Incumbent],_xlfn.AGGREGATE(15,3,((OFFSET($AD$4,0,0,COUNTA($AD$4:AD5045),1)&gt;0)/(OFFSET($AD$4,0,0,COUNTA($AD$4:AD5045),1)&gt;0))*(ROW(OFFSET($AD$4,0,0,COUNTA($AD$4:AD5045),1))-ROW($AD$3)),ROWS($D$4:$D49)))),"")</f>
        <v/>
      </c>
      <c r="E50" s="161" t="str">
        <f ca="1">IFERROR(IF(ISBLANK(INDEX(Data_Base_2[],MATCH($D50,Data_Base_2[[Incumbent]:[Incumbent]],0),MATCH(E$3,Data_Base_2[#Headers],0))),"-",INDEX(Data_Base_2[],MATCH($D50,Data_Base_2[[Incumbent]:[Incumbent]],0),MATCH(E$3,Data_Base_2[#Headers],0))),"")</f>
        <v/>
      </c>
      <c r="F50" s="161" t="str">
        <f ca="1">IFERROR(IF(ISBLANK(INDEX(Data_Base_2[],MATCH($D50,Data_Base_2[[Incumbent]:[Incumbent]],0),MATCH(F$3,Data_Base_2[#Headers],0))),"-",INDEX(Data_Base_2[],MATCH($D50,Data_Base_2[[Incumbent]:[Incumbent]],0),MATCH(F$3,Data_Base_2[#Headers],0))),"")</f>
        <v/>
      </c>
      <c r="G50" s="161" t="str">
        <f ca="1">IFERROR(IF(ISBLANK(INDEX(Data_Base_2[],MATCH($D50,Data_Base_2[[Incumbent]:[Incumbent]],0),MATCH(G$3,Data_Base_2[#Headers],0))),"-",INDEX(Data_Base_2[],MATCH($D50,Data_Base_2[[Incumbent]:[Incumbent]],0),MATCH(G$3,Data_Base_2[#Headers],0))),"")</f>
        <v/>
      </c>
      <c r="H50" s="161" t="str">
        <f ca="1">IFERROR(IF(ISBLANK(INDEX(Data_Base_2[],MATCH($D50,Data_Base_2[[Incumbent]:[Incumbent]],0),MATCH(H$3,Data_Base_2[#Headers],0))),"-",INDEX(Data_Base_2[],MATCH($D50,Data_Base_2[[Incumbent]:[Incumbent]],0),MATCH(H$3,Data_Base_2[#Headers],0))),"")</f>
        <v/>
      </c>
      <c r="I50" s="162" t="str">
        <f ca="1">IFERROR(IF(ISBLANK(INDEX(Data_Base_2[],MATCH($D50,Data_Base_2[[Incumbent]:[Incumbent]],0),MATCH(I$3,Data_Base_2[#Headers],0))),"-",INDEX(Data_Base_2[],MATCH($D50,Data_Base_2[[Incumbent]:[Incumbent]],0),MATCH(I$3,Data_Base_2[#Headers],0))),"")</f>
        <v/>
      </c>
      <c r="J50" s="162" t="str">
        <f ca="1">IFERROR(IF(ISBLANK(INDEX(Data_Base_2[],MATCH($D50,Data_Base_2[[Incumbent]:[Incumbent]],0),MATCH(J$3,Data_Base_2[#Headers],0))),"-",INDEX(Data_Base_2[],MATCH($D50,Data_Base_2[[Incumbent]:[Incumbent]],0),MATCH(J$3,Data_Base_2[#Headers],0))),"")</f>
        <v/>
      </c>
      <c r="K50" s="163" t="str">
        <f ca="1">IFERROR(IF(ISBLANK(INDEX(Data_Base_2[],MATCH($D50,Data_Base_2[[Incumbent]:[Incumbent]],0),MATCH(K$3,Data_Base_2[#Headers],0))),"-",INDEX(Data_Base_2[],MATCH($D50,Data_Base_2[[Incumbent]:[Incumbent]],0),MATCH(K$3,Data_Base_2[#Headers],0))),"")</f>
        <v/>
      </c>
      <c r="L50" s="161" t="str">
        <f ca="1">IFERROR(IF(ISBLANK(INDEX(Data_Base_2[],MATCH($D50,Data_Base_2[[Incumbent]:[Incumbent]],0),MATCH(L$3,Data_Base_2[#Headers],0))),"-",INDEX(Data_Base_2[],MATCH($D50,Data_Base_2[[Incumbent]:[Incumbent]],0),MATCH(L$3,Data_Base_2[#Headers],0))),"")</f>
        <v/>
      </c>
      <c r="M50" s="161" t="str">
        <f ca="1">IFERROR(IF(ISBLANK(INDEX(Data_Base_2[],MATCH($D50,Data_Base_2[[Incumbent]:[Incumbent]],0),MATCH(M$3,Data_Base_2[#Headers],0))),"-",INDEX(Data_Base_2[],MATCH($D50,Data_Base_2[[Incumbent]:[Incumbent]],0),MATCH(M$3,Data_Base_2[#Headers],0))),"")</f>
        <v/>
      </c>
      <c r="N50" s="164" t="str">
        <f ca="1">IFERROR(IF(ISBLANK(INDEX(Data_Base_2[],MATCH($D50,Data_Base_2[[Incumbent]:[Incumbent]],0),MATCH(N$3,Data_Base_2[#Headers],0))),"-",INDEX(Data_Base_2[],MATCH($D50,Data_Base_2[[Incumbent]:[Incumbent]],0),MATCH(N$3,Data_Base_2[#Headers],0))),"")</f>
        <v/>
      </c>
      <c r="O50" s="164" t="str">
        <f ca="1">IFERROR(IF(ISBLANK(INDEX(Data_Base_2[],MATCH($D50,Data_Base_2[[Incumbent]:[Incumbent]],0),MATCH(O$3,Data_Base_2[#Headers],0))),"-",INDEX(Data_Base_2[],MATCH($D50,Data_Base_2[[Incumbent]:[Incumbent]],0),MATCH(O$3,Data_Base_2[#Headers],0))),"")</f>
        <v/>
      </c>
      <c r="P50" s="161" t="str">
        <f ca="1">IFERROR(IF(ISBLANK(INDEX(Data_Base_2[],MATCH($D50,Data_Base_2[[Incumbent]:[Incumbent]],0),MATCH(P$3,Data_Base_2[#Headers],0))),"-",INDEX(Data_Base_2[],MATCH($D50,Data_Base_2[[Incumbent]:[Incumbent]],0),MATCH(P$3,Data_Base_2[#Headers],0))),"")</f>
        <v/>
      </c>
      <c r="Q50" s="161" t="str">
        <f ca="1">IFERROR(IF(ISBLANK(INDEX(Data_Base_2[],MATCH($D50,Data_Base_2[[Incumbent]:[Incumbent]],0),MATCH(Q$3,Data_Base_2[#Headers],0))),"-",INDEX(Data_Base_2[],MATCH($D50,Data_Base_2[[Incumbent]:[Incumbent]],0),MATCH(Q$3,Data_Base_2[#Headers],0))),"")</f>
        <v/>
      </c>
      <c r="R50" s="158"/>
      <c r="S50" s="158"/>
      <c r="T50" s="158" t="str">
        <v>Indra Sayto Halawa</v>
      </c>
      <c r="U50" s="158" t="str">
        <v>PKWT</v>
      </c>
      <c r="V50" s="158" t="b">
        <v>1</v>
      </c>
      <c r="W50" s="159" t="b">
        <v>0</v>
      </c>
      <c r="X50" s="159" t="b">
        <v>0</v>
      </c>
      <c r="Y50" s="159">
        <v>1</v>
      </c>
      <c r="Z50" s="159">
        <v>0</v>
      </c>
      <c r="AA50" s="159" t="b">
        <v>1</v>
      </c>
      <c r="AB50" s="159" t="b">
        <f ca="1"/>
        <v>1</v>
      </c>
      <c r="AC50" s="160">
        <v>1</v>
      </c>
      <c r="AD50" s="160">
        <f ca="1"/>
        <v>0</v>
      </c>
    </row>
    <row r="51" spans="4:30" x14ac:dyDescent="0.25">
      <c r="D51" s="8" t="str" cm="1">
        <f t="array" aca="1" ref="D51" ca="1">IFERROR(IF($T$2="",'Data Base'!C49,INDEX(Data_Base_2[Incumbent],_xlfn.AGGREGATE(15,3,((OFFSET($AD$4,0,0,COUNTA($AD$4:AD5046),1)&gt;0)/(OFFSET($AD$4,0,0,COUNTA($AD$4:AD5046),1)&gt;0))*(ROW(OFFSET($AD$4,0,0,COUNTA($AD$4:AD5046),1))-ROW($AD$3)),ROWS($D$4:$D50)))),"")</f>
        <v/>
      </c>
      <c r="E51" s="161" t="str">
        <f ca="1">IFERROR(IF(ISBLANK(INDEX(Data_Base_2[],MATCH($D51,Data_Base_2[[Incumbent]:[Incumbent]],0),MATCH(E$3,Data_Base_2[#Headers],0))),"-",INDEX(Data_Base_2[],MATCH($D51,Data_Base_2[[Incumbent]:[Incumbent]],0),MATCH(E$3,Data_Base_2[#Headers],0))),"")</f>
        <v/>
      </c>
      <c r="F51" s="161" t="str">
        <f ca="1">IFERROR(IF(ISBLANK(INDEX(Data_Base_2[],MATCH($D51,Data_Base_2[[Incumbent]:[Incumbent]],0),MATCH(F$3,Data_Base_2[#Headers],0))),"-",INDEX(Data_Base_2[],MATCH($D51,Data_Base_2[[Incumbent]:[Incumbent]],0),MATCH(F$3,Data_Base_2[#Headers],0))),"")</f>
        <v/>
      </c>
      <c r="G51" s="161" t="str">
        <f ca="1">IFERROR(IF(ISBLANK(INDEX(Data_Base_2[],MATCH($D51,Data_Base_2[[Incumbent]:[Incumbent]],0),MATCH(G$3,Data_Base_2[#Headers],0))),"-",INDEX(Data_Base_2[],MATCH($D51,Data_Base_2[[Incumbent]:[Incumbent]],0),MATCH(G$3,Data_Base_2[#Headers],0))),"")</f>
        <v/>
      </c>
      <c r="H51" s="161" t="str">
        <f ca="1">IFERROR(IF(ISBLANK(INDEX(Data_Base_2[],MATCH($D51,Data_Base_2[[Incumbent]:[Incumbent]],0),MATCH(H$3,Data_Base_2[#Headers],0))),"-",INDEX(Data_Base_2[],MATCH($D51,Data_Base_2[[Incumbent]:[Incumbent]],0),MATCH(H$3,Data_Base_2[#Headers],0))),"")</f>
        <v/>
      </c>
      <c r="I51" s="162" t="str">
        <f ca="1">IFERROR(IF(ISBLANK(INDEX(Data_Base_2[],MATCH($D51,Data_Base_2[[Incumbent]:[Incumbent]],0),MATCH(I$3,Data_Base_2[#Headers],0))),"-",INDEX(Data_Base_2[],MATCH($D51,Data_Base_2[[Incumbent]:[Incumbent]],0),MATCH(I$3,Data_Base_2[#Headers],0))),"")</f>
        <v/>
      </c>
      <c r="J51" s="162" t="str">
        <f ca="1">IFERROR(IF(ISBLANK(INDEX(Data_Base_2[],MATCH($D51,Data_Base_2[[Incumbent]:[Incumbent]],0),MATCH(J$3,Data_Base_2[#Headers],0))),"-",INDEX(Data_Base_2[],MATCH($D51,Data_Base_2[[Incumbent]:[Incumbent]],0),MATCH(J$3,Data_Base_2[#Headers],0))),"")</f>
        <v/>
      </c>
      <c r="K51" s="163" t="str">
        <f ca="1">IFERROR(IF(ISBLANK(INDEX(Data_Base_2[],MATCH($D51,Data_Base_2[[Incumbent]:[Incumbent]],0),MATCH(K$3,Data_Base_2[#Headers],0))),"-",INDEX(Data_Base_2[],MATCH($D51,Data_Base_2[[Incumbent]:[Incumbent]],0),MATCH(K$3,Data_Base_2[#Headers],0))),"")</f>
        <v/>
      </c>
      <c r="L51" s="161" t="str">
        <f ca="1">IFERROR(IF(ISBLANK(INDEX(Data_Base_2[],MATCH($D51,Data_Base_2[[Incumbent]:[Incumbent]],0),MATCH(L$3,Data_Base_2[#Headers],0))),"-",INDEX(Data_Base_2[],MATCH($D51,Data_Base_2[[Incumbent]:[Incumbent]],0),MATCH(L$3,Data_Base_2[#Headers],0))),"")</f>
        <v/>
      </c>
      <c r="M51" s="161" t="str">
        <f ca="1">IFERROR(IF(ISBLANK(INDEX(Data_Base_2[],MATCH($D51,Data_Base_2[[Incumbent]:[Incumbent]],0),MATCH(M$3,Data_Base_2[#Headers],0))),"-",INDEX(Data_Base_2[],MATCH($D51,Data_Base_2[[Incumbent]:[Incumbent]],0),MATCH(M$3,Data_Base_2[#Headers],0))),"")</f>
        <v/>
      </c>
      <c r="N51" s="164" t="str">
        <f ca="1">IFERROR(IF(ISBLANK(INDEX(Data_Base_2[],MATCH($D51,Data_Base_2[[Incumbent]:[Incumbent]],0),MATCH(N$3,Data_Base_2[#Headers],0))),"-",INDEX(Data_Base_2[],MATCH($D51,Data_Base_2[[Incumbent]:[Incumbent]],0),MATCH(N$3,Data_Base_2[#Headers],0))),"")</f>
        <v/>
      </c>
      <c r="O51" s="164" t="str">
        <f ca="1">IFERROR(IF(ISBLANK(INDEX(Data_Base_2[],MATCH($D51,Data_Base_2[[Incumbent]:[Incumbent]],0),MATCH(O$3,Data_Base_2[#Headers],0))),"-",INDEX(Data_Base_2[],MATCH($D51,Data_Base_2[[Incumbent]:[Incumbent]],0),MATCH(O$3,Data_Base_2[#Headers],0))),"")</f>
        <v/>
      </c>
      <c r="P51" s="161" t="str">
        <f ca="1">IFERROR(IF(ISBLANK(INDEX(Data_Base_2[],MATCH($D51,Data_Base_2[[Incumbent]:[Incumbent]],0),MATCH(P$3,Data_Base_2[#Headers],0))),"-",INDEX(Data_Base_2[],MATCH($D51,Data_Base_2[[Incumbent]:[Incumbent]],0),MATCH(P$3,Data_Base_2[#Headers],0))),"")</f>
        <v/>
      </c>
      <c r="Q51" s="161" t="str">
        <f ca="1">IFERROR(IF(ISBLANK(INDEX(Data_Base_2[],MATCH($D51,Data_Base_2[[Incumbent]:[Incumbent]],0),MATCH(Q$3,Data_Base_2[#Headers],0))),"-",INDEX(Data_Base_2[],MATCH($D51,Data_Base_2[[Incumbent]:[Incumbent]],0),MATCH(Q$3,Data_Base_2[#Headers],0))),"")</f>
        <v/>
      </c>
      <c r="R51" s="158"/>
      <c r="S51" s="158"/>
      <c r="T51" s="158" t="str">
        <v>Abdul Hamid</v>
      </c>
      <c r="U51" s="158" t="str">
        <v>PKWT</v>
      </c>
      <c r="V51" s="158" t="b">
        <v>1</v>
      </c>
      <c r="W51" s="159" t="b">
        <v>0</v>
      </c>
      <c r="X51" s="159" t="b">
        <v>0</v>
      </c>
      <c r="Y51" s="159">
        <v>1</v>
      </c>
      <c r="Z51" s="159">
        <v>0</v>
      </c>
      <c r="AA51" s="159" t="b">
        <v>1</v>
      </c>
      <c r="AB51" s="159" t="b">
        <f ca="1"/>
        <v>1</v>
      </c>
      <c r="AC51" s="160">
        <v>1</v>
      </c>
      <c r="AD51" s="160">
        <f ca="1"/>
        <v>0</v>
      </c>
    </row>
    <row r="52" spans="4:30" x14ac:dyDescent="0.25">
      <c r="D52" s="8" t="str" cm="1">
        <f t="array" aca="1" ref="D52" ca="1">IFERROR(IF($T$2="",'Data Base'!C50,INDEX(Data_Base_2[Incumbent],_xlfn.AGGREGATE(15,3,((OFFSET($AD$4,0,0,COUNTA($AD$4:AD5047),1)&gt;0)/(OFFSET($AD$4,0,0,COUNTA($AD$4:AD5047),1)&gt;0))*(ROW(OFFSET($AD$4,0,0,COUNTA($AD$4:AD5047),1))-ROW($AD$3)),ROWS($D$4:$D51)))),"")</f>
        <v/>
      </c>
      <c r="E52" s="161" t="str">
        <f ca="1">IFERROR(IF(ISBLANK(INDEX(Data_Base_2[],MATCH($D52,Data_Base_2[[Incumbent]:[Incumbent]],0),MATCH(E$3,Data_Base_2[#Headers],0))),"-",INDEX(Data_Base_2[],MATCH($D52,Data_Base_2[[Incumbent]:[Incumbent]],0),MATCH(E$3,Data_Base_2[#Headers],0))),"")</f>
        <v/>
      </c>
      <c r="F52" s="161" t="str">
        <f ca="1">IFERROR(IF(ISBLANK(INDEX(Data_Base_2[],MATCH($D52,Data_Base_2[[Incumbent]:[Incumbent]],0),MATCH(F$3,Data_Base_2[#Headers],0))),"-",INDEX(Data_Base_2[],MATCH($D52,Data_Base_2[[Incumbent]:[Incumbent]],0),MATCH(F$3,Data_Base_2[#Headers],0))),"")</f>
        <v/>
      </c>
      <c r="G52" s="161" t="str">
        <f ca="1">IFERROR(IF(ISBLANK(INDEX(Data_Base_2[],MATCH($D52,Data_Base_2[[Incumbent]:[Incumbent]],0),MATCH(G$3,Data_Base_2[#Headers],0))),"-",INDEX(Data_Base_2[],MATCH($D52,Data_Base_2[[Incumbent]:[Incumbent]],0),MATCH(G$3,Data_Base_2[#Headers],0))),"")</f>
        <v/>
      </c>
      <c r="H52" s="161" t="str">
        <f ca="1">IFERROR(IF(ISBLANK(INDEX(Data_Base_2[],MATCH($D52,Data_Base_2[[Incumbent]:[Incumbent]],0),MATCH(H$3,Data_Base_2[#Headers],0))),"-",INDEX(Data_Base_2[],MATCH($D52,Data_Base_2[[Incumbent]:[Incumbent]],0),MATCH(H$3,Data_Base_2[#Headers],0))),"")</f>
        <v/>
      </c>
      <c r="I52" s="162" t="str">
        <f ca="1">IFERROR(IF(ISBLANK(INDEX(Data_Base_2[],MATCH($D52,Data_Base_2[[Incumbent]:[Incumbent]],0),MATCH(I$3,Data_Base_2[#Headers],0))),"-",INDEX(Data_Base_2[],MATCH($D52,Data_Base_2[[Incumbent]:[Incumbent]],0),MATCH(I$3,Data_Base_2[#Headers],0))),"")</f>
        <v/>
      </c>
      <c r="J52" s="162" t="str">
        <f ca="1">IFERROR(IF(ISBLANK(INDEX(Data_Base_2[],MATCH($D52,Data_Base_2[[Incumbent]:[Incumbent]],0),MATCH(J$3,Data_Base_2[#Headers],0))),"-",INDEX(Data_Base_2[],MATCH($D52,Data_Base_2[[Incumbent]:[Incumbent]],0),MATCH(J$3,Data_Base_2[#Headers],0))),"")</f>
        <v/>
      </c>
      <c r="K52" s="163" t="str">
        <f ca="1">IFERROR(IF(ISBLANK(INDEX(Data_Base_2[],MATCH($D52,Data_Base_2[[Incumbent]:[Incumbent]],0),MATCH(K$3,Data_Base_2[#Headers],0))),"-",INDEX(Data_Base_2[],MATCH($D52,Data_Base_2[[Incumbent]:[Incumbent]],0),MATCH(K$3,Data_Base_2[#Headers],0))),"")</f>
        <v/>
      </c>
      <c r="L52" s="161" t="str">
        <f ca="1">IFERROR(IF(ISBLANK(INDEX(Data_Base_2[],MATCH($D52,Data_Base_2[[Incumbent]:[Incumbent]],0),MATCH(L$3,Data_Base_2[#Headers],0))),"-",INDEX(Data_Base_2[],MATCH($D52,Data_Base_2[[Incumbent]:[Incumbent]],0),MATCH(L$3,Data_Base_2[#Headers],0))),"")</f>
        <v/>
      </c>
      <c r="M52" s="161" t="str">
        <f ca="1">IFERROR(IF(ISBLANK(INDEX(Data_Base_2[],MATCH($D52,Data_Base_2[[Incumbent]:[Incumbent]],0),MATCH(M$3,Data_Base_2[#Headers],0))),"-",INDEX(Data_Base_2[],MATCH($D52,Data_Base_2[[Incumbent]:[Incumbent]],0),MATCH(M$3,Data_Base_2[#Headers],0))),"")</f>
        <v/>
      </c>
      <c r="N52" s="164" t="str">
        <f ca="1">IFERROR(IF(ISBLANK(INDEX(Data_Base_2[],MATCH($D52,Data_Base_2[[Incumbent]:[Incumbent]],0),MATCH(N$3,Data_Base_2[#Headers],0))),"-",INDEX(Data_Base_2[],MATCH($D52,Data_Base_2[[Incumbent]:[Incumbent]],0),MATCH(N$3,Data_Base_2[#Headers],0))),"")</f>
        <v/>
      </c>
      <c r="O52" s="164" t="str">
        <f ca="1">IFERROR(IF(ISBLANK(INDEX(Data_Base_2[],MATCH($D52,Data_Base_2[[Incumbent]:[Incumbent]],0),MATCH(O$3,Data_Base_2[#Headers],0))),"-",INDEX(Data_Base_2[],MATCH($D52,Data_Base_2[[Incumbent]:[Incumbent]],0),MATCH(O$3,Data_Base_2[#Headers],0))),"")</f>
        <v/>
      </c>
      <c r="P52" s="161" t="str">
        <f ca="1">IFERROR(IF(ISBLANK(INDEX(Data_Base_2[],MATCH($D52,Data_Base_2[[Incumbent]:[Incumbent]],0),MATCH(P$3,Data_Base_2[#Headers],0))),"-",INDEX(Data_Base_2[],MATCH($D52,Data_Base_2[[Incumbent]:[Incumbent]],0),MATCH(P$3,Data_Base_2[#Headers],0))),"")</f>
        <v/>
      </c>
      <c r="Q52" s="161" t="str">
        <f ca="1">IFERROR(IF(ISBLANK(INDEX(Data_Base_2[],MATCH($D52,Data_Base_2[[Incumbent]:[Incumbent]],0),MATCH(Q$3,Data_Base_2[#Headers],0))),"-",INDEX(Data_Base_2[],MATCH($D52,Data_Base_2[[Incumbent]:[Incumbent]],0),MATCH(Q$3,Data_Base_2[#Headers],0))),"")</f>
        <v/>
      </c>
      <c r="R52" s="158"/>
      <c r="S52" s="158"/>
      <c r="T52" s="158" t="str">
        <v>Jhosua Saragih</v>
      </c>
      <c r="U52" s="158" t="str">
        <v>PKWT</v>
      </c>
      <c r="V52" s="158" t="b">
        <v>1</v>
      </c>
      <c r="W52" s="159" t="b">
        <v>0</v>
      </c>
      <c r="X52" s="159" t="b">
        <v>0</v>
      </c>
      <c r="Y52" s="159">
        <v>1</v>
      </c>
      <c r="Z52" s="159">
        <v>0</v>
      </c>
      <c r="AA52" s="159" t="b">
        <v>1</v>
      </c>
      <c r="AB52" s="159" t="b">
        <f ca="1"/>
        <v>1</v>
      </c>
      <c r="AC52" s="160">
        <v>1</v>
      </c>
      <c r="AD52" s="160">
        <f ca="1"/>
        <v>0</v>
      </c>
    </row>
    <row r="53" spans="4:30" x14ac:dyDescent="0.25">
      <c r="D53" s="8" t="str" cm="1">
        <f t="array" aca="1" ref="D53" ca="1">IFERROR(IF($T$2="",'Data Base'!C51,INDEX(Data_Base_2[Incumbent],_xlfn.AGGREGATE(15,3,((OFFSET($AD$4,0,0,COUNTA($AD$4:AD5048),1)&gt;0)/(OFFSET($AD$4,0,0,COUNTA($AD$4:AD5048),1)&gt;0))*(ROW(OFFSET($AD$4,0,0,COUNTA($AD$4:AD5048),1))-ROW($AD$3)),ROWS($D$4:$D52)))),"")</f>
        <v/>
      </c>
      <c r="E53" s="161" t="str">
        <f ca="1">IFERROR(IF(ISBLANK(INDEX(Data_Base_2[],MATCH($D53,Data_Base_2[[Incumbent]:[Incumbent]],0),MATCH(E$3,Data_Base_2[#Headers],0))),"-",INDEX(Data_Base_2[],MATCH($D53,Data_Base_2[[Incumbent]:[Incumbent]],0),MATCH(E$3,Data_Base_2[#Headers],0))),"")</f>
        <v/>
      </c>
      <c r="F53" s="161" t="str">
        <f ca="1">IFERROR(IF(ISBLANK(INDEX(Data_Base_2[],MATCH($D53,Data_Base_2[[Incumbent]:[Incumbent]],0),MATCH(F$3,Data_Base_2[#Headers],0))),"-",INDEX(Data_Base_2[],MATCH($D53,Data_Base_2[[Incumbent]:[Incumbent]],0),MATCH(F$3,Data_Base_2[#Headers],0))),"")</f>
        <v/>
      </c>
      <c r="G53" s="161" t="str">
        <f ca="1">IFERROR(IF(ISBLANK(INDEX(Data_Base_2[],MATCH($D53,Data_Base_2[[Incumbent]:[Incumbent]],0),MATCH(G$3,Data_Base_2[#Headers],0))),"-",INDEX(Data_Base_2[],MATCH($D53,Data_Base_2[[Incumbent]:[Incumbent]],0),MATCH(G$3,Data_Base_2[#Headers],0))),"")</f>
        <v/>
      </c>
      <c r="H53" s="161" t="str">
        <f ca="1">IFERROR(IF(ISBLANK(INDEX(Data_Base_2[],MATCH($D53,Data_Base_2[[Incumbent]:[Incumbent]],0),MATCH(H$3,Data_Base_2[#Headers],0))),"-",INDEX(Data_Base_2[],MATCH($D53,Data_Base_2[[Incumbent]:[Incumbent]],0),MATCH(H$3,Data_Base_2[#Headers],0))),"")</f>
        <v/>
      </c>
      <c r="I53" s="162" t="str">
        <f ca="1">IFERROR(IF(ISBLANK(INDEX(Data_Base_2[],MATCH($D53,Data_Base_2[[Incumbent]:[Incumbent]],0),MATCH(I$3,Data_Base_2[#Headers],0))),"-",INDEX(Data_Base_2[],MATCH($D53,Data_Base_2[[Incumbent]:[Incumbent]],0),MATCH(I$3,Data_Base_2[#Headers],0))),"")</f>
        <v/>
      </c>
      <c r="J53" s="162" t="str">
        <f ca="1">IFERROR(IF(ISBLANK(INDEX(Data_Base_2[],MATCH($D53,Data_Base_2[[Incumbent]:[Incumbent]],0),MATCH(J$3,Data_Base_2[#Headers],0))),"-",INDEX(Data_Base_2[],MATCH($D53,Data_Base_2[[Incumbent]:[Incumbent]],0),MATCH(J$3,Data_Base_2[#Headers],0))),"")</f>
        <v/>
      </c>
      <c r="K53" s="163" t="str">
        <f ca="1">IFERROR(IF(ISBLANK(INDEX(Data_Base_2[],MATCH($D53,Data_Base_2[[Incumbent]:[Incumbent]],0),MATCH(K$3,Data_Base_2[#Headers],0))),"-",INDEX(Data_Base_2[],MATCH($D53,Data_Base_2[[Incumbent]:[Incumbent]],0),MATCH(K$3,Data_Base_2[#Headers],0))),"")</f>
        <v/>
      </c>
      <c r="L53" s="161" t="str">
        <f ca="1">IFERROR(IF(ISBLANK(INDEX(Data_Base_2[],MATCH($D53,Data_Base_2[[Incumbent]:[Incumbent]],0),MATCH(L$3,Data_Base_2[#Headers],0))),"-",INDEX(Data_Base_2[],MATCH($D53,Data_Base_2[[Incumbent]:[Incumbent]],0),MATCH(L$3,Data_Base_2[#Headers],0))),"")</f>
        <v/>
      </c>
      <c r="M53" s="161" t="str">
        <f ca="1">IFERROR(IF(ISBLANK(INDEX(Data_Base_2[],MATCH($D53,Data_Base_2[[Incumbent]:[Incumbent]],0),MATCH(M$3,Data_Base_2[#Headers],0))),"-",INDEX(Data_Base_2[],MATCH($D53,Data_Base_2[[Incumbent]:[Incumbent]],0),MATCH(M$3,Data_Base_2[#Headers],0))),"")</f>
        <v/>
      </c>
      <c r="N53" s="164" t="str">
        <f ca="1">IFERROR(IF(ISBLANK(INDEX(Data_Base_2[],MATCH($D53,Data_Base_2[[Incumbent]:[Incumbent]],0),MATCH(N$3,Data_Base_2[#Headers],0))),"-",INDEX(Data_Base_2[],MATCH($D53,Data_Base_2[[Incumbent]:[Incumbent]],0),MATCH(N$3,Data_Base_2[#Headers],0))),"")</f>
        <v/>
      </c>
      <c r="O53" s="164" t="str">
        <f ca="1">IFERROR(IF(ISBLANK(INDEX(Data_Base_2[],MATCH($D53,Data_Base_2[[Incumbent]:[Incumbent]],0),MATCH(O$3,Data_Base_2[#Headers],0))),"-",INDEX(Data_Base_2[],MATCH($D53,Data_Base_2[[Incumbent]:[Incumbent]],0),MATCH(O$3,Data_Base_2[#Headers],0))),"")</f>
        <v/>
      </c>
      <c r="P53" s="161" t="str">
        <f ca="1">IFERROR(IF(ISBLANK(INDEX(Data_Base_2[],MATCH($D53,Data_Base_2[[Incumbent]:[Incumbent]],0),MATCH(P$3,Data_Base_2[#Headers],0))),"-",INDEX(Data_Base_2[],MATCH($D53,Data_Base_2[[Incumbent]:[Incumbent]],0),MATCH(P$3,Data_Base_2[#Headers],0))),"")</f>
        <v/>
      </c>
      <c r="Q53" s="161" t="str">
        <f ca="1">IFERROR(IF(ISBLANK(INDEX(Data_Base_2[],MATCH($D53,Data_Base_2[[Incumbent]:[Incumbent]],0),MATCH(Q$3,Data_Base_2[#Headers],0))),"-",INDEX(Data_Base_2[],MATCH($D53,Data_Base_2[[Incumbent]:[Incumbent]],0),MATCH(Q$3,Data_Base_2[#Headers],0))),"")</f>
        <v/>
      </c>
      <c r="R53" s="158"/>
      <c r="S53" s="158"/>
      <c r="T53" s="158" t="str">
        <v>Rikki Frima Jaya Manurung</v>
      </c>
      <c r="U53" s="158" t="str">
        <v>PKWT</v>
      </c>
      <c r="V53" s="158" t="b">
        <v>1</v>
      </c>
      <c r="W53" s="159" t="b">
        <v>0</v>
      </c>
      <c r="X53" s="159" t="b">
        <v>0</v>
      </c>
      <c r="Y53" s="159">
        <v>1</v>
      </c>
      <c r="Z53" s="159">
        <v>0</v>
      </c>
      <c r="AA53" s="159" t="b">
        <v>1</v>
      </c>
      <c r="AB53" s="159" t="b">
        <f ca="1"/>
        <v>1</v>
      </c>
      <c r="AC53" s="160">
        <v>1</v>
      </c>
      <c r="AD53" s="160">
        <f ca="1"/>
        <v>0</v>
      </c>
    </row>
    <row r="54" spans="4:30" x14ac:dyDescent="0.25">
      <c r="D54" s="8" t="str" cm="1">
        <f t="array" aca="1" ref="D54" ca="1">IFERROR(IF($T$2="",'Data Base'!C52,INDEX(Data_Base_2[Incumbent],_xlfn.AGGREGATE(15,3,((OFFSET($AD$4,0,0,COUNTA($AD$4:AD5049),1)&gt;0)/(OFFSET($AD$4,0,0,COUNTA($AD$4:AD5049),1)&gt;0))*(ROW(OFFSET($AD$4,0,0,COUNTA($AD$4:AD5049),1))-ROW($AD$3)),ROWS($D$4:$D53)))),"")</f>
        <v/>
      </c>
      <c r="E54" s="161" t="str">
        <f ca="1">IFERROR(IF(ISBLANK(INDEX(Data_Base_2[],MATCH($D54,Data_Base_2[[Incumbent]:[Incumbent]],0),MATCH(E$3,Data_Base_2[#Headers],0))),"-",INDEX(Data_Base_2[],MATCH($D54,Data_Base_2[[Incumbent]:[Incumbent]],0),MATCH(E$3,Data_Base_2[#Headers],0))),"")</f>
        <v/>
      </c>
      <c r="F54" s="161" t="str">
        <f ca="1">IFERROR(IF(ISBLANK(INDEX(Data_Base_2[],MATCH($D54,Data_Base_2[[Incumbent]:[Incumbent]],0),MATCH(F$3,Data_Base_2[#Headers],0))),"-",INDEX(Data_Base_2[],MATCH($D54,Data_Base_2[[Incumbent]:[Incumbent]],0),MATCH(F$3,Data_Base_2[#Headers],0))),"")</f>
        <v/>
      </c>
      <c r="G54" s="161" t="str">
        <f ca="1">IFERROR(IF(ISBLANK(INDEX(Data_Base_2[],MATCH($D54,Data_Base_2[[Incumbent]:[Incumbent]],0),MATCH(G$3,Data_Base_2[#Headers],0))),"-",INDEX(Data_Base_2[],MATCH($D54,Data_Base_2[[Incumbent]:[Incumbent]],0),MATCH(G$3,Data_Base_2[#Headers],0))),"")</f>
        <v/>
      </c>
      <c r="H54" s="161" t="str">
        <f ca="1">IFERROR(IF(ISBLANK(INDEX(Data_Base_2[],MATCH($D54,Data_Base_2[[Incumbent]:[Incumbent]],0),MATCH(H$3,Data_Base_2[#Headers],0))),"-",INDEX(Data_Base_2[],MATCH($D54,Data_Base_2[[Incumbent]:[Incumbent]],0),MATCH(H$3,Data_Base_2[#Headers],0))),"")</f>
        <v/>
      </c>
      <c r="I54" s="162" t="str">
        <f ca="1">IFERROR(IF(ISBLANK(INDEX(Data_Base_2[],MATCH($D54,Data_Base_2[[Incumbent]:[Incumbent]],0),MATCH(I$3,Data_Base_2[#Headers],0))),"-",INDEX(Data_Base_2[],MATCH($D54,Data_Base_2[[Incumbent]:[Incumbent]],0),MATCH(I$3,Data_Base_2[#Headers],0))),"")</f>
        <v/>
      </c>
      <c r="J54" s="162" t="str">
        <f ca="1">IFERROR(IF(ISBLANK(INDEX(Data_Base_2[],MATCH($D54,Data_Base_2[[Incumbent]:[Incumbent]],0),MATCH(J$3,Data_Base_2[#Headers],0))),"-",INDEX(Data_Base_2[],MATCH($D54,Data_Base_2[[Incumbent]:[Incumbent]],0),MATCH(J$3,Data_Base_2[#Headers],0))),"")</f>
        <v/>
      </c>
      <c r="K54" s="163" t="str">
        <f ca="1">IFERROR(IF(ISBLANK(INDEX(Data_Base_2[],MATCH($D54,Data_Base_2[[Incumbent]:[Incumbent]],0),MATCH(K$3,Data_Base_2[#Headers],0))),"-",INDEX(Data_Base_2[],MATCH($D54,Data_Base_2[[Incumbent]:[Incumbent]],0),MATCH(K$3,Data_Base_2[#Headers],0))),"")</f>
        <v/>
      </c>
      <c r="L54" s="161" t="str">
        <f ca="1">IFERROR(IF(ISBLANK(INDEX(Data_Base_2[],MATCH($D54,Data_Base_2[[Incumbent]:[Incumbent]],0),MATCH(L$3,Data_Base_2[#Headers],0))),"-",INDEX(Data_Base_2[],MATCH($D54,Data_Base_2[[Incumbent]:[Incumbent]],0),MATCH(L$3,Data_Base_2[#Headers],0))),"")</f>
        <v/>
      </c>
      <c r="M54" s="161" t="str">
        <f ca="1">IFERROR(IF(ISBLANK(INDEX(Data_Base_2[],MATCH($D54,Data_Base_2[[Incumbent]:[Incumbent]],0),MATCH(M$3,Data_Base_2[#Headers],0))),"-",INDEX(Data_Base_2[],MATCH($D54,Data_Base_2[[Incumbent]:[Incumbent]],0),MATCH(M$3,Data_Base_2[#Headers],0))),"")</f>
        <v/>
      </c>
      <c r="N54" s="164" t="str">
        <f ca="1">IFERROR(IF(ISBLANK(INDEX(Data_Base_2[],MATCH($D54,Data_Base_2[[Incumbent]:[Incumbent]],0),MATCH(N$3,Data_Base_2[#Headers],0))),"-",INDEX(Data_Base_2[],MATCH($D54,Data_Base_2[[Incumbent]:[Incumbent]],0),MATCH(N$3,Data_Base_2[#Headers],0))),"")</f>
        <v/>
      </c>
      <c r="O54" s="164" t="str">
        <f ca="1">IFERROR(IF(ISBLANK(INDEX(Data_Base_2[],MATCH($D54,Data_Base_2[[Incumbent]:[Incumbent]],0),MATCH(O$3,Data_Base_2[#Headers],0))),"-",INDEX(Data_Base_2[],MATCH($D54,Data_Base_2[[Incumbent]:[Incumbent]],0),MATCH(O$3,Data_Base_2[#Headers],0))),"")</f>
        <v/>
      </c>
      <c r="P54" s="161" t="str">
        <f ca="1">IFERROR(IF(ISBLANK(INDEX(Data_Base_2[],MATCH($D54,Data_Base_2[[Incumbent]:[Incumbent]],0),MATCH(P$3,Data_Base_2[#Headers],0))),"-",INDEX(Data_Base_2[],MATCH($D54,Data_Base_2[[Incumbent]:[Incumbent]],0),MATCH(P$3,Data_Base_2[#Headers],0))),"")</f>
        <v/>
      </c>
      <c r="Q54" s="161" t="str">
        <f ca="1">IFERROR(IF(ISBLANK(INDEX(Data_Base_2[],MATCH($D54,Data_Base_2[[Incumbent]:[Incumbent]],0),MATCH(Q$3,Data_Base_2[#Headers],0))),"-",INDEX(Data_Base_2[],MATCH($D54,Data_Base_2[[Incumbent]:[Incumbent]],0),MATCH(Q$3,Data_Base_2[#Headers],0))),"")</f>
        <v/>
      </c>
      <c r="R54" s="158"/>
      <c r="S54" s="158"/>
      <c r="T54" s="158" t="str">
        <v>M. Hafiz Harahap</v>
      </c>
      <c r="U54" s="158" t="str">
        <v>PKWT</v>
      </c>
      <c r="V54" s="158" t="b">
        <v>1</v>
      </c>
      <c r="W54" s="159" t="b">
        <v>0</v>
      </c>
      <c r="X54" s="159" t="b">
        <v>0</v>
      </c>
      <c r="Y54" s="159">
        <v>1</v>
      </c>
      <c r="Z54" s="159">
        <v>0</v>
      </c>
      <c r="AA54" s="159" t="b">
        <v>1</v>
      </c>
      <c r="AB54" s="159" t="b">
        <f ca="1"/>
        <v>1</v>
      </c>
      <c r="AC54" s="160">
        <v>1</v>
      </c>
      <c r="AD54" s="160">
        <f ca="1"/>
        <v>0</v>
      </c>
    </row>
    <row r="55" spans="4:30" x14ac:dyDescent="0.25">
      <c r="D55" s="8" t="str" cm="1">
        <f t="array" aca="1" ref="D55" ca="1">IFERROR(IF($T$2="",'Data Base'!C53,INDEX(Data_Base_2[Incumbent],_xlfn.AGGREGATE(15,3,((OFFSET($AD$4,0,0,COUNTA($AD$4:AD5050),1)&gt;0)/(OFFSET($AD$4,0,0,COUNTA($AD$4:AD5050),1)&gt;0))*(ROW(OFFSET($AD$4,0,0,COUNTA($AD$4:AD5050),1))-ROW($AD$3)),ROWS($D$4:$D54)))),"")</f>
        <v/>
      </c>
      <c r="E55" s="161" t="str">
        <f ca="1">IFERROR(IF(ISBLANK(INDEX(Data_Base_2[],MATCH($D55,Data_Base_2[[Incumbent]:[Incumbent]],0),MATCH(E$3,Data_Base_2[#Headers],0))),"-",INDEX(Data_Base_2[],MATCH($D55,Data_Base_2[[Incumbent]:[Incumbent]],0),MATCH(E$3,Data_Base_2[#Headers],0))),"")</f>
        <v/>
      </c>
      <c r="F55" s="161" t="str">
        <f ca="1">IFERROR(IF(ISBLANK(INDEX(Data_Base_2[],MATCH($D55,Data_Base_2[[Incumbent]:[Incumbent]],0),MATCH(F$3,Data_Base_2[#Headers],0))),"-",INDEX(Data_Base_2[],MATCH($D55,Data_Base_2[[Incumbent]:[Incumbent]],0),MATCH(F$3,Data_Base_2[#Headers],0))),"")</f>
        <v/>
      </c>
      <c r="G55" s="161" t="str">
        <f ca="1">IFERROR(IF(ISBLANK(INDEX(Data_Base_2[],MATCH($D55,Data_Base_2[[Incumbent]:[Incumbent]],0),MATCH(G$3,Data_Base_2[#Headers],0))),"-",INDEX(Data_Base_2[],MATCH($D55,Data_Base_2[[Incumbent]:[Incumbent]],0),MATCH(G$3,Data_Base_2[#Headers],0))),"")</f>
        <v/>
      </c>
      <c r="H55" s="161" t="str">
        <f ca="1">IFERROR(IF(ISBLANK(INDEX(Data_Base_2[],MATCH($D55,Data_Base_2[[Incumbent]:[Incumbent]],0),MATCH(H$3,Data_Base_2[#Headers],0))),"-",INDEX(Data_Base_2[],MATCH($D55,Data_Base_2[[Incumbent]:[Incumbent]],0),MATCH(H$3,Data_Base_2[#Headers],0))),"")</f>
        <v/>
      </c>
      <c r="I55" s="162" t="str">
        <f ca="1">IFERROR(IF(ISBLANK(INDEX(Data_Base_2[],MATCH($D55,Data_Base_2[[Incumbent]:[Incumbent]],0),MATCH(I$3,Data_Base_2[#Headers],0))),"-",INDEX(Data_Base_2[],MATCH($D55,Data_Base_2[[Incumbent]:[Incumbent]],0),MATCH(I$3,Data_Base_2[#Headers],0))),"")</f>
        <v/>
      </c>
      <c r="J55" s="162" t="str">
        <f ca="1">IFERROR(IF(ISBLANK(INDEX(Data_Base_2[],MATCH($D55,Data_Base_2[[Incumbent]:[Incumbent]],0),MATCH(J$3,Data_Base_2[#Headers],0))),"-",INDEX(Data_Base_2[],MATCH($D55,Data_Base_2[[Incumbent]:[Incumbent]],0),MATCH(J$3,Data_Base_2[#Headers],0))),"")</f>
        <v/>
      </c>
      <c r="K55" s="163" t="str">
        <f ca="1">IFERROR(IF(ISBLANK(INDEX(Data_Base_2[],MATCH($D55,Data_Base_2[[Incumbent]:[Incumbent]],0),MATCH(K$3,Data_Base_2[#Headers],0))),"-",INDEX(Data_Base_2[],MATCH($D55,Data_Base_2[[Incumbent]:[Incumbent]],0),MATCH(K$3,Data_Base_2[#Headers],0))),"")</f>
        <v/>
      </c>
      <c r="L55" s="161" t="str">
        <f ca="1">IFERROR(IF(ISBLANK(INDEX(Data_Base_2[],MATCH($D55,Data_Base_2[[Incumbent]:[Incumbent]],0),MATCH(L$3,Data_Base_2[#Headers],0))),"-",INDEX(Data_Base_2[],MATCH($D55,Data_Base_2[[Incumbent]:[Incumbent]],0),MATCH(L$3,Data_Base_2[#Headers],0))),"")</f>
        <v/>
      </c>
      <c r="M55" s="161" t="str">
        <f ca="1">IFERROR(IF(ISBLANK(INDEX(Data_Base_2[],MATCH($D55,Data_Base_2[[Incumbent]:[Incumbent]],0),MATCH(M$3,Data_Base_2[#Headers],0))),"-",INDEX(Data_Base_2[],MATCH($D55,Data_Base_2[[Incumbent]:[Incumbent]],0),MATCH(M$3,Data_Base_2[#Headers],0))),"")</f>
        <v/>
      </c>
      <c r="N55" s="164" t="str">
        <f ca="1">IFERROR(IF(ISBLANK(INDEX(Data_Base_2[],MATCH($D55,Data_Base_2[[Incumbent]:[Incumbent]],0),MATCH(N$3,Data_Base_2[#Headers],0))),"-",INDEX(Data_Base_2[],MATCH($D55,Data_Base_2[[Incumbent]:[Incumbent]],0),MATCH(N$3,Data_Base_2[#Headers],0))),"")</f>
        <v/>
      </c>
      <c r="O55" s="164" t="str">
        <f ca="1">IFERROR(IF(ISBLANK(INDEX(Data_Base_2[],MATCH($D55,Data_Base_2[[Incumbent]:[Incumbent]],0),MATCH(O$3,Data_Base_2[#Headers],0))),"-",INDEX(Data_Base_2[],MATCH($D55,Data_Base_2[[Incumbent]:[Incumbent]],0),MATCH(O$3,Data_Base_2[#Headers],0))),"")</f>
        <v/>
      </c>
      <c r="P55" s="161" t="str">
        <f ca="1">IFERROR(IF(ISBLANK(INDEX(Data_Base_2[],MATCH($D55,Data_Base_2[[Incumbent]:[Incumbent]],0),MATCH(P$3,Data_Base_2[#Headers],0))),"-",INDEX(Data_Base_2[],MATCH($D55,Data_Base_2[[Incumbent]:[Incumbent]],0),MATCH(P$3,Data_Base_2[#Headers],0))),"")</f>
        <v/>
      </c>
      <c r="Q55" s="161" t="str">
        <f ca="1">IFERROR(IF(ISBLANK(INDEX(Data_Base_2[],MATCH($D55,Data_Base_2[[Incumbent]:[Incumbent]],0),MATCH(Q$3,Data_Base_2[#Headers],0))),"-",INDEX(Data_Base_2[],MATCH($D55,Data_Base_2[[Incumbent]:[Incumbent]],0),MATCH(Q$3,Data_Base_2[#Headers],0))),"")</f>
        <v/>
      </c>
      <c r="R55" s="158"/>
      <c r="S55" s="158"/>
      <c r="T55" s="158" t="str">
        <v>Sura Eka Pratama Pagan</v>
      </c>
      <c r="U55" s="158" t="str">
        <v>PKWT</v>
      </c>
      <c r="V55" s="158" t="b">
        <v>1</v>
      </c>
      <c r="W55" s="159" t="b">
        <v>0</v>
      </c>
      <c r="X55" s="159" t="b">
        <v>0</v>
      </c>
      <c r="Y55" s="159">
        <v>1</v>
      </c>
      <c r="Z55" s="159">
        <v>0</v>
      </c>
      <c r="AA55" s="159" t="b">
        <v>1</v>
      </c>
      <c r="AB55" s="159" t="b">
        <f ca="1"/>
        <v>1</v>
      </c>
      <c r="AC55" s="160">
        <v>1</v>
      </c>
      <c r="AD55" s="160">
        <f ca="1"/>
        <v>0</v>
      </c>
    </row>
    <row r="56" spans="4:30" x14ac:dyDescent="0.25">
      <c r="D56" s="8" t="str" cm="1">
        <f t="array" aca="1" ref="D56" ca="1">IFERROR(IF($T$2="",'Data Base'!C54,INDEX(Data_Base_2[Incumbent],_xlfn.AGGREGATE(15,3,((OFFSET($AD$4,0,0,COUNTA($AD$4:AD5051),1)&gt;0)/(OFFSET($AD$4,0,0,COUNTA($AD$4:AD5051),1)&gt;0))*(ROW(OFFSET($AD$4,0,0,COUNTA($AD$4:AD5051),1))-ROW($AD$3)),ROWS($D$4:$D55)))),"")</f>
        <v/>
      </c>
      <c r="E56" s="161" t="str">
        <f ca="1">IFERROR(IF(ISBLANK(INDEX(Data_Base_2[],MATCH($D56,Data_Base_2[[Incumbent]:[Incumbent]],0),MATCH(E$3,Data_Base_2[#Headers],0))),"-",INDEX(Data_Base_2[],MATCH($D56,Data_Base_2[[Incumbent]:[Incumbent]],0),MATCH(E$3,Data_Base_2[#Headers],0))),"")</f>
        <v/>
      </c>
      <c r="F56" s="161" t="str">
        <f ca="1">IFERROR(IF(ISBLANK(INDEX(Data_Base_2[],MATCH($D56,Data_Base_2[[Incumbent]:[Incumbent]],0),MATCH(F$3,Data_Base_2[#Headers],0))),"-",INDEX(Data_Base_2[],MATCH($D56,Data_Base_2[[Incumbent]:[Incumbent]],0),MATCH(F$3,Data_Base_2[#Headers],0))),"")</f>
        <v/>
      </c>
      <c r="G56" s="161" t="str">
        <f ca="1">IFERROR(IF(ISBLANK(INDEX(Data_Base_2[],MATCH($D56,Data_Base_2[[Incumbent]:[Incumbent]],0),MATCH(G$3,Data_Base_2[#Headers],0))),"-",INDEX(Data_Base_2[],MATCH($D56,Data_Base_2[[Incumbent]:[Incumbent]],0),MATCH(G$3,Data_Base_2[#Headers],0))),"")</f>
        <v/>
      </c>
      <c r="H56" s="161" t="str">
        <f ca="1">IFERROR(IF(ISBLANK(INDEX(Data_Base_2[],MATCH($D56,Data_Base_2[[Incumbent]:[Incumbent]],0),MATCH(H$3,Data_Base_2[#Headers],0))),"-",INDEX(Data_Base_2[],MATCH($D56,Data_Base_2[[Incumbent]:[Incumbent]],0),MATCH(H$3,Data_Base_2[#Headers],0))),"")</f>
        <v/>
      </c>
      <c r="I56" s="162" t="str">
        <f ca="1">IFERROR(IF(ISBLANK(INDEX(Data_Base_2[],MATCH($D56,Data_Base_2[[Incumbent]:[Incumbent]],0),MATCH(I$3,Data_Base_2[#Headers],0))),"-",INDEX(Data_Base_2[],MATCH($D56,Data_Base_2[[Incumbent]:[Incumbent]],0),MATCH(I$3,Data_Base_2[#Headers],0))),"")</f>
        <v/>
      </c>
      <c r="J56" s="162" t="str">
        <f ca="1">IFERROR(IF(ISBLANK(INDEX(Data_Base_2[],MATCH($D56,Data_Base_2[[Incumbent]:[Incumbent]],0),MATCH(J$3,Data_Base_2[#Headers],0))),"-",INDEX(Data_Base_2[],MATCH($D56,Data_Base_2[[Incumbent]:[Incumbent]],0),MATCH(J$3,Data_Base_2[#Headers],0))),"")</f>
        <v/>
      </c>
      <c r="K56" s="163" t="str">
        <f ca="1">IFERROR(IF(ISBLANK(INDEX(Data_Base_2[],MATCH($D56,Data_Base_2[[Incumbent]:[Incumbent]],0),MATCH(K$3,Data_Base_2[#Headers],0))),"-",INDEX(Data_Base_2[],MATCH($D56,Data_Base_2[[Incumbent]:[Incumbent]],0),MATCH(K$3,Data_Base_2[#Headers],0))),"")</f>
        <v/>
      </c>
      <c r="L56" s="161" t="str">
        <f ca="1">IFERROR(IF(ISBLANK(INDEX(Data_Base_2[],MATCH($D56,Data_Base_2[[Incumbent]:[Incumbent]],0),MATCH(L$3,Data_Base_2[#Headers],0))),"-",INDEX(Data_Base_2[],MATCH($D56,Data_Base_2[[Incumbent]:[Incumbent]],0),MATCH(L$3,Data_Base_2[#Headers],0))),"")</f>
        <v/>
      </c>
      <c r="M56" s="161" t="str">
        <f ca="1">IFERROR(IF(ISBLANK(INDEX(Data_Base_2[],MATCH($D56,Data_Base_2[[Incumbent]:[Incumbent]],0),MATCH(M$3,Data_Base_2[#Headers],0))),"-",INDEX(Data_Base_2[],MATCH($D56,Data_Base_2[[Incumbent]:[Incumbent]],0),MATCH(M$3,Data_Base_2[#Headers],0))),"")</f>
        <v/>
      </c>
      <c r="N56" s="164" t="str">
        <f ca="1">IFERROR(IF(ISBLANK(INDEX(Data_Base_2[],MATCH($D56,Data_Base_2[[Incumbent]:[Incumbent]],0),MATCH(N$3,Data_Base_2[#Headers],0))),"-",INDEX(Data_Base_2[],MATCH($D56,Data_Base_2[[Incumbent]:[Incumbent]],0),MATCH(N$3,Data_Base_2[#Headers],0))),"")</f>
        <v/>
      </c>
      <c r="O56" s="164" t="str">
        <f ca="1">IFERROR(IF(ISBLANK(INDEX(Data_Base_2[],MATCH($D56,Data_Base_2[[Incumbent]:[Incumbent]],0),MATCH(O$3,Data_Base_2[#Headers],0))),"-",INDEX(Data_Base_2[],MATCH($D56,Data_Base_2[[Incumbent]:[Incumbent]],0),MATCH(O$3,Data_Base_2[#Headers],0))),"")</f>
        <v/>
      </c>
      <c r="P56" s="161" t="str">
        <f ca="1">IFERROR(IF(ISBLANK(INDEX(Data_Base_2[],MATCH($D56,Data_Base_2[[Incumbent]:[Incumbent]],0),MATCH(P$3,Data_Base_2[#Headers],0))),"-",INDEX(Data_Base_2[],MATCH($D56,Data_Base_2[[Incumbent]:[Incumbent]],0),MATCH(P$3,Data_Base_2[#Headers],0))),"")</f>
        <v/>
      </c>
      <c r="Q56" s="161" t="str">
        <f ca="1">IFERROR(IF(ISBLANK(INDEX(Data_Base_2[],MATCH($D56,Data_Base_2[[Incumbent]:[Incumbent]],0),MATCH(Q$3,Data_Base_2[#Headers],0))),"-",INDEX(Data_Base_2[],MATCH($D56,Data_Base_2[[Incumbent]:[Incumbent]],0),MATCH(Q$3,Data_Base_2[#Headers],0))),"")</f>
        <v/>
      </c>
      <c r="R56" s="158"/>
      <c r="S56" s="158"/>
      <c r="T56" s="158" t="str">
        <v>Prans Sagita</v>
      </c>
      <c r="U56" s="158" t="str">
        <v>PKWT</v>
      </c>
      <c r="V56" s="158" t="b">
        <v>1</v>
      </c>
      <c r="W56" s="159" t="b">
        <v>0</v>
      </c>
      <c r="X56" s="159" t="b">
        <v>0</v>
      </c>
      <c r="Y56" s="159">
        <v>1</v>
      </c>
      <c r="Z56" s="159">
        <v>0</v>
      </c>
      <c r="AA56" s="159" t="b">
        <v>1</v>
      </c>
      <c r="AB56" s="159" t="b">
        <f ca="1"/>
        <v>1</v>
      </c>
      <c r="AC56" s="160">
        <v>1</v>
      </c>
      <c r="AD56" s="160">
        <f ca="1"/>
        <v>0</v>
      </c>
    </row>
    <row r="57" spans="4:30" x14ac:dyDescent="0.25">
      <c r="D57" s="8" t="str" cm="1">
        <f t="array" aca="1" ref="D57" ca="1">IFERROR(IF($T$2="",'Data Base'!C55,INDEX(Data_Base_2[Incumbent],_xlfn.AGGREGATE(15,3,((OFFSET($AD$4,0,0,COUNTA($AD$4:AD5052),1)&gt;0)/(OFFSET($AD$4,0,0,COUNTA($AD$4:AD5052),1)&gt;0))*(ROW(OFFSET($AD$4,0,0,COUNTA($AD$4:AD5052),1))-ROW($AD$3)),ROWS($D$4:$D56)))),"")</f>
        <v/>
      </c>
      <c r="E57" s="161" t="str">
        <f ca="1">IFERROR(IF(ISBLANK(INDEX(Data_Base_2[],MATCH($D57,Data_Base_2[[Incumbent]:[Incumbent]],0),MATCH(E$3,Data_Base_2[#Headers],0))),"-",INDEX(Data_Base_2[],MATCH($D57,Data_Base_2[[Incumbent]:[Incumbent]],0),MATCH(E$3,Data_Base_2[#Headers],0))),"")</f>
        <v/>
      </c>
      <c r="F57" s="161" t="str">
        <f ca="1">IFERROR(IF(ISBLANK(INDEX(Data_Base_2[],MATCH($D57,Data_Base_2[[Incumbent]:[Incumbent]],0),MATCH(F$3,Data_Base_2[#Headers],0))),"-",INDEX(Data_Base_2[],MATCH($D57,Data_Base_2[[Incumbent]:[Incumbent]],0),MATCH(F$3,Data_Base_2[#Headers],0))),"")</f>
        <v/>
      </c>
      <c r="G57" s="161" t="str">
        <f ca="1">IFERROR(IF(ISBLANK(INDEX(Data_Base_2[],MATCH($D57,Data_Base_2[[Incumbent]:[Incumbent]],0),MATCH(G$3,Data_Base_2[#Headers],0))),"-",INDEX(Data_Base_2[],MATCH($D57,Data_Base_2[[Incumbent]:[Incumbent]],0),MATCH(G$3,Data_Base_2[#Headers],0))),"")</f>
        <v/>
      </c>
      <c r="H57" s="161" t="str">
        <f ca="1">IFERROR(IF(ISBLANK(INDEX(Data_Base_2[],MATCH($D57,Data_Base_2[[Incumbent]:[Incumbent]],0),MATCH(H$3,Data_Base_2[#Headers],0))),"-",INDEX(Data_Base_2[],MATCH($D57,Data_Base_2[[Incumbent]:[Incumbent]],0),MATCH(H$3,Data_Base_2[#Headers],0))),"")</f>
        <v/>
      </c>
      <c r="I57" s="162" t="str">
        <f ca="1">IFERROR(IF(ISBLANK(INDEX(Data_Base_2[],MATCH($D57,Data_Base_2[[Incumbent]:[Incumbent]],0),MATCH(I$3,Data_Base_2[#Headers],0))),"-",INDEX(Data_Base_2[],MATCH($D57,Data_Base_2[[Incumbent]:[Incumbent]],0),MATCH(I$3,Data_Base_2[#Headers],0))),"")</f>
        <v/>
      </c>
      <c r="J57" s="162" t="str">
        <f ca="1">IFERROR(IF(ISBLANK(INDEX(Data_Base_2[],MATCH($D57,Data_Base_2[[Incumbent]:[Incumbent]],0),MATCH(J$3,Data_Base_2[#Headers],0))),"-",INDEX(Data_Base_2[],MATCH($D57,Data_Base_2[[Incumbent]:[Incumbent]],0),MATCH(J$3,Data_Base_2[#Headers],0))),"")</f>
        <v/>
      </c>
      <c r="K57" s="163" t="str">
        <f ca="1">IFERROR(IF(ISBLANK(INDEX(Data_Base_2[],MATCH($D57,Data_Base_2[[Incumbent]:[Incumbent]],0),MATCH(K$3,Data_Base_2[#Headers],0))),"-",INDEX(Data_Base_2[],MATCH($D57,Data_Base_2[[Incumbent]:[Incumbent]],0),MATCH(K$3,Data_Base_2[#Headers],0))),"")</f>
        <v/>
      </c>
      <c r="L57" s="161" t="str">
        <f ca="1">IFERROR(IF(ISBLANK(INDEX(Data_Base_2[],MATCH($D57,Data_Base_2[[Incumbent]:[Incumbent]],0),MATCH(L$3,Data_Base_2[#Headers],0))),"-",INDEX(Data_Base_2[],MATCH($D57,Data_Base_2[[Incumbent]:[Incumbent]],0),MATCH(L$3,Data_Base_2[#Headers],0))),"")</f>
        <v/>
      </c>
      <c r="M57" s="161" t="str">
        <f ca="1">IFERROR(IF(ISBLANK(INDEX(Data_Base_2[],MATCH($D57,Data_Base_2[[Incumbent]:[Incumbent]],0),MATCH(M$3,Data_Base_2[#Headers],0))),"-",INDEX(Data_Base_2[],MATCH($D57,Data_Base_2[[Incumbent]:[Incumbent]],0),MATCH(M$3,Data_Base_2[#Headers],0))),"")</f>
        <v/>
      </c>
      <c r="N57" s="164" t="str">
        <f ca="1">IFERROR(IF(ISBLANK(INDEX(Data_Base_2[],MATCH($D57,Data_Base_2[[Incumbent]:[Incumbent]],0),MATCH(N$3,Data_Base_2[#Headers],0))),"-",INDEX(Data_Base_2[],MATCH($D57,Data_Base_2[[Incumbent]:[Incumbent]],0),MATCH(N$3,Data_Base_2[#Headers],0))),"")</f>
        <v/>
      </c>
      <c r="O57" s="164" t="str">
        <f ca="1">IFERROR(IF(ISBLANK(INDEX(Data_Base_2[],MATCH($D57,Data_Base_2[[Incumbent]:[Incumbent]],0),MATCH(O$3,Data_Base_2[#Headers],0))),"-",INDEX(Data_Base_2[],MATCH($D57,Data_Base_2[[Incumbent]:[Incumbent]],0),MATCH(O$3,Data_Base_2[#Headers],0))),"")</f>
        <v/>
      </c>
      <c r="P57" s="161" t="str">
        <f ca="1">IFERROR(IF(ISBLANK(INDEX(Data_Base_2[],MATCH($D57,Data_Base_2[[Incumbent]:[Incumbent]],0),MATCH(P$3,Data_Base_2[#Headers],0))),"-",INDEX(Data_Base_2[],MATCH($D57,Data_Base_2[[Incumbent]:[Incumbent]],0),MATCH(P$3,Data_Base_2[#Headers],0))),"")</f>
        <v/>
      </c>
      <c r="Q57" s="161" t="str">
        <f ca="1">IFERROR(IF(ISBLANK(INDEX(Data_Base_2[],MATCH($D57,Data_Base_2[[Incumbent]:[Incumbent]],0),MATCH(Q$3,Data_Base_2[#Headers],0))),"-",INDEX(Data_Base_2[],MATCH($D57,Data_Base_2[[Incumbent]:[Incumbent]],0),MATCH(Q$3,Data_Base_2[#Headers],0))),"")</f>
        <v/>
      </c>
      <c r="R57" s="158"/>
      <c r="S57" s="158"/>
      <c r="T57" s="158" t="str">
        <v>Kevin Filemon</v>
      </c>
      <c r="U57" s="158">
        <v>1</v>
      </c>
      <c r="V57" s="158" t="b">
        <v>1</v>
      </c>
      <c r="W57" s="159" t="b">
        <v>0</v>
      </c>
      <c r="X57" s="159" t="b">
        <v>0</v>
      </c>
      <c r="Y57" s="159">
        <v>0</v>
      </c>
      <c r="Z57" s="159">
        <v>0</v>
      </c>
      <c r="AA57" s="159" t="b">
        <v>1</v>
      </c>
      <c r="AB57" s="159" t="b">
        <f ca="1"/>
        <v>1</v>
      </c>
      <c r="AC57" s="160">
        <v>1</v>
      </c>
      <c r="AD57" s="160">
        <f ca="1"/>
        <v>0</v>
      </c>
    </row>
    <row r="58" spans="4:30" x14ac:dyDescent="0.25">
      <c r="D58" s="8" t="str" cm="1">
        <f t="array" aca="1" ref="D58" ca="1">IFERROR(IF($T$2="",'Data Base'!C56,INDEX(Data_Base_2[Incumbent],_xlfn.AGGREGATE(15,3,((OFFSET($AD$4,0,0,COUNTA($AD$4:AD5053),1)&gt;0)/(OFFSET($AD$4,0,0,COUNTA($AD$4:AD5053),1)&gt;0))*(ROW(OFFSET($AD$4,0,0,COUNTA($AD$4:AD5053),1))-ROW($AD$3)),ROWS($D$4:$D57)))),"")</f>
        <v/>
      </c>
      <c r="E58" s="161" t="str">
        <f ca="1">IFERROR(IF(ISBLANK(INDEX(Data_Base_2[],MATCH($D58,Data_Base_2[[Incumbent]:[Incumbent]],0),MATCH(E$3,Data_Base_2[#Headers],0))),"-",INDEX(Data_Base_2[],MATCH($D58,Data_Base_2[[Incumbent]:[Incumbent]],0),MATCH(E$3,Data_Base_2[#Headers],0))),"")</f>
        <v/>
      </c>
      <c r="F58" s="161" t="str">
        <f ca="1">IFERROR(IF(ISBLANK(INDEX(Data_Base_2[],MATCH($D58,Data_Base_2[[Incumbent]:[Incumbent]],0),MATCH(F$3,Data_Base_2[#Headers],0))),"-",INDEX(Data_Base_2[],MATCH($D58,Data_Base_2[[Incumbent]:[Incumbent]],0),MATCH(F$3,Data_Base_2[#Headers],0))),"")</f>
        <v/>
      </c>
      <c r="G58" s="161" t="str">
        <f ca="1">IFERROR(IF(ISBLANK(INDEX(Data_Base_2[],MATCH($D58,Data_Base_2[[Incumbent]:[Incumbent]],0),MATCH(G$3,Data_Base_2[#Headers],0))),"-",INDEX(Data_Base_2[],MATCH($D58,Data_Base_2[[Incumbent]:[Incumbent]],0),MATCH(G$3,Data_Base_2[#Headers],0))),"")</f>
        <v/>
      </c>
      <c r="H58" s="161" t="str">
        <f ca="1">IFERROR(IF(ISBLANK(INDEX(Data_Base_2[],MATCH($D58,Data_Base_2[[Incumbent]:[Incumbent]],0),MATCH(H$3,Data_Base_2[#Headers],0))),"-",INDEX(Data_Base_2[],MATCH($D58,Data_Base_2[[Incumbent]:[Incumbent]],0),MATCH(H$3,Data_Base_2[#Headers],0))),"")</f>
        <v/>
      </c>
      <c r="I58" s="162" t="str">
        <f ca="1">IFERROR(IF(ISBLANK(INDEX(Data_Base_2[],MATCH($D58,Data_Base_2[[Incumbent]:[Incumbent]],0),MATCH(I$3,Data_Base_2[#Headers],0))),"-",INDEX(Data_Base_2[],MATCH($D58,Data_Base_2[[Incumbent]:[Incumbent]],0),MATCH(I$3,Data_Base_2[#Headers],0))),"")</f>
        <v/>
      </c>
      <c r="J58" s="162" t="str">
        <f ca="1">IFERROR(IF(ISBLANK(INDEX(Data_Base_2[],MATCH($D58,Data_Base_2[[Incumbent]:[Incumbent]],0),MATCH(J$3,Data_Base_2[#Headers],0))),"-",INDEX(Data_Base_2[],MATCH($D58,Data_Base_2[[Incumbent]:[Incumbent]],0),MATCH(J$3,Data_Base_2[#Headers],0))),"")</f>
        <v/>
      </c>
      <c r="K58" s="163" t="str">
        <f ca="1">IFERROR(IF(ISBLANK(INDEX(Data_Base_2[],MATCH($D58,Data_Base_2[[Incumbent]:[Incumbent]],0),MATCH(K$3,Data_Base_2[#Headers],0))),"-",INDEX(Data_Base_2[],MATCH($D58,Data_Base_2[[Incumbent]:[Incumbent]],0),MATCH(K$3,Data_Base_2[#Headers],0))),"")</f>
        <v/>
      </c>
      <c r="L58" s="161" t="str">
        <f ca="1">IFERROR(IF(ISBLANK(INDEX(Data_Base_2[],MATCH($D58,Data_Base_2[[Incumbent]:[Incumbent]],0),MATCH(L$3,Data_Base_2[#Headers],0))),"-",INDEX(Data_Base_2[],MATCH($D58,Data_Base_2[[Incumbent]:[Incumbent]],0),MATCH(L$3,Data_Base_2[#Headers],0))),"")</f>
        <v/>
      </c>
      <c r="M58" s="161" t="str">
        <f ca="1">IFERROR(IF(ISBLANK(INDEX(Data_Base_2[],MATCH($D58,Data_Base_2[[Incumbent]:[Incumbent]],0),MATCH(M$3,Data_Base_2[#Headers],0))),"-",INDEX(Data_Base_2[],MATCH($D58,Data_Base_2[[Incumbent]:[Incumbent]],0),MATCH(M$3,Data_Base_2[#Headers],0))),"")</f>
        <v/>
      </c>
      <c r="N58" s="164" t="str">
        <f ca="1">IFERROR(IF(ISBLANK(INDEX(Data_Base_2[],MATCH($D58,Data_Base_2[[Incumbent]:[Incumbent]],0),MATCH(N$3,Data_Base_2[#Headers],0))),"-",INDEX(Data_Base_2[],MATCH($D58,Data_Base_2[[Incumbent]:[Incumbent]],0),MATCH(N$3,Data_Base_2[#Headers],0))),"")</f>
        <v/>
      </c>
      <c r="O58" s="164" t="str">
        <f ca="1">IFERROR(IF(ISBLANK(INDEX(Data_Base_2[],MATCH($D58,Data_Base_2[[Incumbent]:[Incumbent]],0),MATCH(O$3,Data_Base_2[#Headers],0))),"-",INDEX(Data_Base_2[],MATCH($D58,Data_Base_2[[Incumbent]:[Incumbent]],0),MATCH(O$3,Data_Base_2[#Headers],0))),"")</f>
        <v/>
      </c>
      <c r="P58" s="161" t="str">
        <f ca="1">IFERROR(IF(ISBLANK(INDEX(Data_Base_2[],MATCH($D58,Data_Base_2[[Incumbent]:[Incumbent]],0),MATCH(P$3,Data_Base_2[#Headers],0))),"-",INDEX(Data_Base_2[],MATCH($D58,Data_Base_2[[Incumbent]:[Incumbent]],0),MATCH(P$3,Data_Base_2[#Headers],0))),"")</f>
        <v/>
      </c>
      <c r="Q58" s="161" t="str">
        <f ca="1">IFERROR(IF(ISBLANK(INDEX(Data_Base_2[],MATCH($D58,Data_Base_2[[Incumbent]:[Incumbent]],0),MATCH(Q$3,Data_Base_2[#Headers],0))),"-",INDEX(Data_Base_2[],MATCH($D58,Data_Base_2[[Incumbent]:[Incumbent]],0),MATCH(Q$3,Data_Base_2[#Headers],0))),"")</f>
        <v/>
      </c>
      <c r="R58" s="158"/>
      <c r="S58" s="158"/>
      <c r="T58" s="158" t="str">
        <v>Halim Darma Kesuma</v>
      </c>
      <c r="U58" s="158">
        <v>1</v>
      </c>
      <c r="V58" s="158" t="b">
        <v>1</v>
      </c>
      <c r="W58" s="159" t="b">
        <v>0</v>
      </c>
      <c r="X58" s="159" t="b">
        <v>0</v>
      </c>
      <c r="Y58" s="159">
        <v>0</v>
      </c>
      <c r="Z58" s="159">
        <v>0</v>
      </c>
      <c r="AA58" s="159" t="b">
        <v>1</v>
      </c>
      <c r="AB58" s="159" t="b">
        <f ca="1"/>
        <v>1</v>
      </c>
      <c r="AC58" s="160">
        <v>1</v>
      </c>
      <c r="AD58" s="160">
        <f ca="1"/>
        <v>0</v>
      </c>
    </row>
    <row r="59" spans="4:30" x14ac:dyDescent="0.25">
      <c r="D59" s="8" t="str" cm="1">
        <f t="array" aca="1" ref="D59" ca="1">IFERROR(IF($T$2="",'Data Base'!C57,INDEX(Data_Base_2[Incumbent],_xlfn.AGGREGATE(15,3,((OFFSET($AD$4,0,0,COUNTA($AD$4:AD5054),1)&gt;0)/(OFFSET($AD$4,0,0,COUNTA($AD$4:AD5054),1)&gt;0))*(ROW(OFFSET($AD$4,0,0,COUNTA($AD$4:AD5054),1))-ROW($AD$3)),ROWS($D$4:$D58)))),"")</f>
        <v/>
      </c>
      <c r="E59" s="161" t="str">
        <f ca="1">IFERROR(IF(ISBLANK(INDEX(Data_Base_2[],MATCH($D59,Data_Base_2[[Incumbent]:[Incumbent]],0),MATCH(E$3,Data_Base_2[#Headers],0))),"-",INDEX(Data_Base_2[],MATCH($D59,Data_Base_2[[Incumbent]:[Incumbent]],0),MATCH(E$3,Data_Base_2[#Headers],0))),"")</f>
        <v/>
      </c>
      <c r="F59" s="161" t="str">
        <f ca="1">IFERROR(IF(ISBLANK(INDEX(Data_Base_2[],MATCH($D59,Data_Base_2[[Incumbent]:[Incumbent]],0),MATCH(F$3,Data_Base_2[#Headers],0))),"-",INDEX(Data_Base_2[],MATCH($D59,Data_Base_2[[Incumbent]:[Incumbent]],0),MATCH(F$3,Data_Base_2[#Headers],0))),"")</f>
        <v/>
      </c>
      <c r="G59" s="161" t="str">
        <f ca="1">IFERROR(IF(ISBLANK(INDEX(Data_Base_2[],MATCH($D59,Data_Base_2[[Incumbent]:[Incumbent]],0),MATCH(G$3,Data_Base_2[#Headers],0))),"-",INDEX(Data_Base_2[],MATCH($D59,Data_Base_2[[Incumbent]:[Incumbent]],0),MATCH(G$3,Data_Base_2[#Headers],0))),"")</f>
        <v/>
      </c>
      <c r="H59" s="161" t="str">
        <f ca="1">IFERROR(IF(ISBLANK(INDEX(Data_Base_2[],MATCH($D59,Data_Base_2[[Incumbent]:[Incumbent]],0),MATCH(H$3,Data_Base_2[#Headers],0))),"-",INDEX(Data_Base_2[],MATCH($D59,Data_Base_2[[Incumbent]:[Incumbent]],0),MATCH(H$3,Data_Base_2[#Headers],0))),"")</f>
        <v/>
      </c>
      <c r="I59" s="162" t="str">
        <f ca="1">IFERROR(IF(ISBLANK(INDEX(Data_Base_2[],MATCH($D59,Data_Base_2[[Incumbent]:[Incumbent]],0),MATCH(I$3,Data_Base_2[#Headers],0))),"-",INDEX(Data_Base_2[],MATCH($D59,Data_Base_2[[Incumbent]:[Incumbent]],0),MATCH(I$3,Data_Base_2[#Headers],0))),"")</f>
        <v/>
      </c>
      <c r="J59" s="162" t="str">
        <f ca="1">IFERROR(IF(ISBLANK(INDEX(Data_Base_2[],MATCH($D59,Data_Base_2[[Incumbent]:[Incumbent]],0),MATCH(J$3,Data_Base_2[#Headers],0))),"-",INDEX(Data_Base_2[],MATCH($D59,Data_Base_2[[Incumbent]:[Incumbent]],0),MATCH(J$3,Data_Base_2[#Headers],0))),"")</f>
        <v/>
      </c>
      <c r="K59" s="163" t="str">
        <f ca="1">IFERROR(IF(ISBLANK(INDEX(Data_Base_2[],MATCH($D59,Data_Base_2[[Incumbent]:[Incumbent]],0),MATCH(K$3,Data_Base_2[#Headers],0))),"-",INDEX(Data_Base_2[],MATCH($D59,Data_Base_2[[Incumbent]:[Incumbent]],0),MATCH(K$3,Data_Base_2[#Headers],0))),"")</f>
        <v/>
      </c>
      <c r="L59" s="161" t="str">
        <f ca="1">IFERROR(IF(ISBLANK(INDEX(Data_Base_2[],MATCH($D59,Data_Base_2[[Incumbent]:[Incumbent]],0),MATCH(L$3,Data_Base_2[#Headers],0))),"-",INDEX(Data_Base_2[],MATCH($D59,Data_Base_2[[Incumbent]:[Incumbent]],0),MATCH(L$3,Data_Base_2[#Headers],0))),"")</f>
        <v/>
      </c>
      <c r="M59" s="161" t="str">
        <f ca="1">IFERROR(IF(ISBLANK(INDEX(Data_Base_2[],MATCH($D59,Data_Base_2[[Incumbent]:[Incumbent]],0),MATCH(M$3,Data_Base_2[#Headers],0))),"-",INDEX(Data_Base_2[],MATCH($D59,Data_Base_2[[Incumbent]:[Incumbent]],0),MATCH(M$3,Data_Base_2[#Headers],0))),"")</f>
        <v/>
      </c>
      <c r="N59" s="164" t="str">
        <f ca="1">IFERROR(IF(ISBLANK(INDEX(Data_Base_2[],MATCH($D59,Data_Base_2[[Incumbent]:[Incumbent]],0),MATCH(N$3,Data_Base_2[#Headers],0))),"-",INDEX(Data_Base_2[],MATCH($D59,Data_Base_2[[Incumbent]:[Incumbent]],0),MATCH(N$3,Data_Base_2[#Headers],0))),"")</f>
        <v/>
      </c>
      <c r="O59" s="164" t="str">
        <f ca="1">IFERROR(IF(ISBLANK(INDEX(Data_Base_2[],MATCH($D59,Data_Base_2[[Incumbent]:[Incumbent]],0),MATCH(O$3,Data_Base_2[#Headers],0))),"-",INDEX(Data_Base_2[],MATCH($D59,Data_Base_2[[Incumbent]:[Incumbent]],0),MATCH(O$3,Data_Base_2[#Headers],0))),"")</f>
        <v/>
      </c>
      <c r="P59" s="161" t="str">
        <f ca="1">IFERROR(IF(ISBLANK(INDEX(Data_Base_2[],MATCH($D59,Data_Base_2[[Incumbent]:[Incumbent]],0),MATCH(P$3,Data_Base_2[#Headers],0))),"-",INDEX(Data_Base_2[],MATCH($D59,Data_Base_2[[Incumbent]:[Incumbent]],0),MATCH(P$3,Data_Base_2[#Headers],0))),"")</f>
        <v/>
      </c>
      <c r="Q59" s="161" t="str">
        <f ca="1">IFERROR(IF(ISBLANK(INDEX(Data_Base_2[],MATCH($D59,Data_Base_2[[Incumbent]:[Incumbent]],0),MATCH(Q$3,Data_Base_2[#Headers],0))),"-",INDEX(Data_Base_2[],MATCH($D59,Data_Base_2[[Incumbent]:[Incumbent]],0),MATCH(Q$3,Data_Base_2[#Headers],0))),"")</f>
        <v/>
      </c>
      <c r="R59" s="158"/>
      <c r="S59" s="158"/>
      <c r="T59" s="158" t="str">
        <v>Octavianus Krisanggoro Pangestu A.</v>
      </c>
      <c r="U59" s="158">
        <v>1</v>
      </c>
      <c r="V59" s="158" t="b">
        <v>1</v>
      </c>
      <c r="W59" s="159" t="b">
        <v>0</v>
      </c>
      <c r="X59" s="159" t="b">
        <v>0</v>
      </c>
      <c r="Y59" s="159">
        <v>0</v>
      </c>
      <c r="Z59" s="159">
        <v>0</v>
      </c>
      <c r="AA59" s="159" t="b">
        <v>1</v>
      </c>
      <c r="AB59" s="159" t="b">
        <f ca="1"/>
        <v>1</v>
      </c>
      <c r="AC59" s="160">
        <v>1</v>
      </c>
      <c r="AD59" s="160">
        <f ca="1"/>
        <v>0</v>
      </c>
    </row>
    <row r="60" spans="4:30" x14ac:dyDescent="0.25">
      <c r="D60" s="8" t="str" cm="1">
        <f t="array" aca="1" ref="D60" ca="1">IFERROR(IF($T$2="",'Data Base'!C58,INDEX(Data_Base_2[Incumbent],_xlfn.AGGREGATE(15,3,((OFFSET($AD$4,0,0,COUNTA($AD$4:AD5055),1)&gt;0)/(OFFSET($AD$4,0,0,COUNTA($AD$4:AD5055),1)&gt;0))*(ROW(OFFSET($AD$4,0,0,COUNTA($AD$4:AD5055),1))-ROW($AD$3)),ROWS($D$4:$D59)))),"")</f>
        <v/>
      </c>
      <c r="E60" s="161" t="str">
        <f ca="1">IFERROR(IF(ISBLANK(INDEX(Data_Base_2[],MATCH($D60,Data_Base_2[[Incumbent]:[Incumbent]],0),MATCH(E$3,Data_Base_2[#Headers],0))),"-",INDEX(Data_Base_2[],MATCH($D60,Data_Base_2[[Incumbent]:[Incumbent]],0),MATCH(E$3,Data_Base_2[#Headers],0))),"")</f>
        <v/>
      </c>
      <c r="F60" s="161" t="str">
        <f ca="1">IFERROR(IF(ISBLANK(INDEX(Data_Base_2[],MATCH($D60,Data_Base_2[[Incumbent]:[Incumbent]],0),MATCH(F$3,Data_Base_2[#Headers],0))),"-",INDEX(Data_Base_2[],MATCH($D60,Data_Base_2[[Incumbent]:[Incumbent]],0),MATCH(F$3,Data_Base_2[#Headers],0))),"")</f>
        <v/>
      </c>
      <c r="G60" s="161" t="str">
        <f ca="1">IFERROR(IF(ISBLANK(INDEX(Data_Base_2[],MATCH($D60,Data_Base_2[[Incumbent]:[Incumbent]],0),MATCH(G$3,Data_Base_2[#Headers],0))),"-",INDEX(Data_Base_2[],MATCH($D60,Data_Base_2[[Incumbent]:[Incumbent]],0),MATCH(G$3,Data_Base_2[#Headers],0))),"")</f>
        <v/>
      </c>
      <c r="H60" s="161" t="str">
        <f ca="1">IFERROR(IF(ISBLANK(INDEX(Data_Base_2[],MATCH($D60,Data_Base_2[[Incumbent]:[Incumbent]],0),MATCH(H$3,Data_Base_2[#Headers],0))),"-",INDEX(Data_Base_2[],MATCH($D60,Data_Base_2[[Incumbent]:[Incumbent]],0),MATCH(H$3,Data_Base_2[#Headers],0))),"")</f>
        <v/>
      </c>
      <c r="I60" s="162" t="str">
        <f ca="1">IFERROR(IF(ISBLANK(INDEX(Data_Base_2[],MATCH($D60,Data_Base_2[[Incumbent]:[Incumbent]],0),MATCH(I$3,Data_Base_2[#Headers],0))),"-",INDEX(Data_Base_2[],MATCH($D60,Data_Base_2[[Incumbent]:[Incumbent]],0),MATCH(I$3,Data_Base_2[#Headers],0))),"")</f>
        <v/>
      </c>
      <c r="J60" s="162" t="str">
        <f ca="1">IFERROR(IF(ISBLANK(INDEX(Data_Base_2[],MATCH($D60,Data_Base_2[[Incumbent]:[Incumbent]],0),MATCH(J$3,Data_Base_2[#Headers],0))),"-",INDEX(Data_Base_2[],MATCH($D60,Data_Base_2[[Incumbent]:[Incumbent]],0),MATCH(J$3,Data_Base_2[#Headers],0))),"")</f>
        <v/>
      </c>
      <c r="K60" s="163" t="str">
        <f ca="1">IFERROR(IF(ISBLANK(INDEX(Data_Base_2[],MATCH($D60,Data_Base_2[[Incumbent]:[Incumbent]],0),MATCH(K$3,Data_Base_2[#Headers],0))),"-",INDEX(Data_Base_2[],MATCH($D60,Data_Base_2[[Incumbent]:[Incumbent]],0),MATCH(K$3,Data_Base_2[#Headers],0))),"")</f>
        <v/>
      </c>
      <c r="L60" s="161" t="str">
        <f ca="1">IFERROR(IF(ISBLANK(INDEX(Data_Base_2[],MATCH($D60,Data_Base_2[[Incumbent]:[Incumbent]],0),MATCH(L$3,Data_Base_2[#Headers],0))),"-",INDEX(Data_Base_2[],MATCH($D60,Data_Base_2[[Incumbent]:[Incumbent]],0),MATCH(L$3,Data_Base_2[#Headers],0))),"")</f>
        <v/>
      </c>
      <c r="M60" s="161" t="str">
        <f ca="1">IFERROR(IF(ISBLANK(INDEX(Data_Base_2[],MATCH($D60,Data_Base_2[[Incumbent]:[Incumbent]],0),MATCH(M$3,Data_Base_2[#Headers],0))),"-",INDEX(Data_Base_2[],MATCH($D60,Data_Base_2[[Incumbent]:[Incumbent]],0),MATCH(M$3,Data_Base_2[#Headers],0))),"")</f>
        <v/>
      </c>
      <c r="N60" s="164" t="str">
        <f ca="1">IFERROR(IF(ISBLANK(INDEX(Data_Base_2[],MATCH($D60,Data_Base_2[[Incumbent]:[Incumbent]],0),MATCH(N$3,Data_Base_2[#Headers],0))),"-",INDEX(Data_Base_2[],MATCH($D60,Data_Base_2[[Incumbent]:[Incumbent]],0),MATCH(N$3,Data_Base_2[#Headers],0))),"")</f>
        <v/>
      </c>
      <c r="O60" s="164" t="str">
        <f ca="1">IFERROR(IF(ISBLANK(INDEX(Data_Base_2[],MATCH($D60,Data_Base_2[[Incumbent]:[Incumbent]],0),MATCH(O$3,Data_Base_2[#Headers],0))),"-",INDEX(Data_Base_2[],MATCH($D60,Data_Base_2[[Incumbent]:[Incumbent]],0),MATCH(O$3,Data_Base_2[#Headers],0))),"")</f>
        <v/>
      </c>
      <c r="P60" s="161" t="str">
        <f ca="1">IFERROR(IF(ISBLANK(INDEX(Data_Base_2[],MATCH($D60,Data_Base_2[[Incumbent]:[Incumbent]],0),MATCH(P$3,Data_Base_2[#Headers],0))),"-",INDEX(Data_Base_2[],MATCH($D60,Data_Base_2[[Incumbent]:[Incumbent]],0),MATCH(P$3,Data_Base_2[#Headers],0))),"")</f>
        <v/>
      </c>
      <c r="Q60" s="161" t="str">
        <f ca="1">IFERROR(IF(ISBLANK(INDEX(Data_Base_2[],MATCH($D60,Data_Base_2[[Incumbent]:[Incumbent]],0),MATCH(Q$3,Data_Base_2[#Headers],0))),"-",INDEX(Data_Base_2[],MATCH($D60,Data_Base_2[[Incumbent]:[Incumbent]],0),MATCH(Q$3,Data_Base_2[#Headers],0))),"")</f>
        <v/>
      </c>
      <c r="R60" s="158"/>
      <c r="S60" s="158"/>
      <c r="T60" s="158" t="str">
        <v>Ricky Martinus</v>
      </c>
      <c r="U60" s="158">
        <v>1</v>
      </c>
      <c r="V60" s="158" t="b">
        <v>1</v>
      </c>
      <c r="W60" s="159" t="b">
        <v>0</v>
      </c>
      <c r="X60" s="159" t="b">
        <v>0</v>
      </c>
      <c r="Y60" s="159">
        <v>0</v>
      </c>
      <c r="Z60" s="159">
        <v>0</v>
      </c>
      <c r="AA60" s="159" t="b">
        <v>1</v>
      </c>
      <c r="AB60" s="159" t="b">
        <f ca="1"/>
        <v>1</v>
      </c>
      <c r="AC60" s="160">
        <v>1</v>
      </c>
      <c r="AD60" s="160">
        <f ca="1"/>
        <v>0</v>
      </c>
    </row>
    <row r="61" spans="4:30" x14ac:dyDescent="0.25">
      <c r="D61" s="8" t="str" cm="1">
        <f t="array" aca="1" ref="D61" ca="1">IFERROR(IF($T$2="",'Data Base'!C59,INDEX(Data_Base_2[Incumbent],_xlfn.AGGREGATE(15,3,((OFFSET($AD$4,0,0,COUNTA($AD$4:AD5056),1)&gt;0)/(OFFSET($AD$4,0,0,COUNTA($AD$4:AD5056),1)&gt;0))*(ROW(OFFSET($AD$4,0,0,COUNTA($AD$4:AD5056),1))-ROW($AD$3)),ROWS($D$4:$D60)))),"")</f>
        <v/>
      </c>
      <c r="E61" s="161" t="str">
        <f ca="1">IFERROR(IF(ISBLANK(INDEX(Data_Base_2[],MATCH($D61,Data_Base_2[[Incumbent]:[Incumbent]],0),MATCH(E$3,Data_Base_2[#Headers],0))),"-",INDEX(Data_Base_2[],MATCH($D61,Data_Base_2[[Incumbent]:[Incumbent]],0),MATCH(E$3,Data_Base_2[#Headers],0))),"")</f>
        <v/>
      </c>
      <c r="F61" s="161" t="str">
        <f ca="1">IFERROR(IF(ISBLANK(INDEX(Data_Base_2[],MATCH($D61,Data_Base_2[[Incumbent]:[Incumbent]],0),MATCH(F$3,Data_Base_2[#Headers],0))),"-",INDEX(Data_Base_2[],MATCH($D61,Data_Base_2[[Incumbent]:[Incumbent]],0),MATCH(F$3,Data_Base_2[#Headers],0))),"")</f>
        <v/>
      </c>
      <c r="G61" s="161" t="str">
        <f ca="1">IFERROR(IF(ISBLANK(INDEX(Data_Base_2[],MATCH($D61,Data_Base_2[[Incumbent]:[Incumbent]],0),MATCH(G$3,Data_Base_2[#Headers],0))),"-",INDEX(Data_Base_2[],MATCH($D61,Data_Base_2[[Incumbent]:[Incumbent]],0),MATCH(G$3,Data_Base_2[#Headers],0))),"")</f>
        <v/>
      </c>
      <c r="H61" s="161" t="str">
        <f ca="1">IFERROR(IF(ISBLANK(INDEX(Data_Base_2[],MATCH($D61,Data_Base_2[[Incumbent]:[Incumbent]],0),MATCH(H$3,Data_Base_2[#Headers],0))),"-",INDEX(Data_Base_2[],MATCH($D61,Data_Base_2[[Incumbent]:[Incumbent]],0),MATCH(H$3,Data_Base_2[#Headers],0))),"")</f>
        <v/>
      </c>
      <c r="I61" s="162" t="str">
        <f ca="1">IFERROR(IF(ISBLANK(INDEX(Data_Base_2[],MATCH($D61,Data_Base_2[[Incumbent]:[Incumbent]],0),MATCH(I$3,Data_Base_2[#Headers],0))),"-",INDEX(Data_Base_2[],MATCH($D61,Data_Base_2[[Incumbent]:[Incumbent]],0),MATCH(I$3,Data_Base_2[#Headers],0))),"")</f>
        <v/>
      </c>
      <c r="J61" s="162" t="str">
        <f ca="1">IFERROR(IF(ISBLANK(INDEX(Data_Base_2[],MATCH($D61,Data_Base_2[[Incumbent]:[Incumbent]],0),MATCH(J$3,Data_Base_2[#Headers],0))),"-",INDEX(Data_Base_2[],MATCH($D61,Data_Base_2[[Incumbent]:[Incumbent]],0),MATCH(J$3,Data_Base_2[#Headers],0))),"")</f>
        <v/>
      </c>
      <c r="K61" s="163" t="str">
        <f ca="1">IFERROR(IF(ISBLANK(INDEX(Data_Base_2[],MATCH($D61,Data_Base_2[[Incumbent]:[Incumbent]],0),MATCH(K$3,Data_Base_2[#Headers],0))),"-",INDEX(Data_Base_2[],MATCH($D61,Data_Base_2[[Incumbent]:[Incumbent]],0),MATCH(K$3,Data_Base_2[#Headers],0))),"")</f>
        <v/>
      </c>
      <c r="L61" s="161" t="str">
        <f ca="1">IFERROR(IF(ISBLANK(INDEX(Data_Base_2[],MATCH($D61,Data_Base_2[[Incumbent]:[Incumbent]],0),MATCH(L$3,Data_Base_2[#Headers],0))),"-",INDEX(Data_Base_2[],MATCH($D61,Data_Base_2[[Incumbent]:[Incumbent]],0),MATCH(L$3,Data_Base_2[#Headers],0))),"")</f>
        <v/>
      </c>
      <c r="M61" s="161" t="str">
        <f ca="1">IFERROR(IF(ISBLANK(INDEX(Data_Base_2[],MATCH($D61,Data_Base_2[[Incumbent]:[Incumbent]],0),MATCH(M$3,Data_Base_2[#Headers],0))),"-",INDEX(Data_Base_2[],MATCH($D61,Data_Base_2[[Incumbent]:[Incumbent]],0),MATCH(M$3,Data_Base_2[#Headers],0))),"")</f>
        <v/>
      </c>
      <c r="N61" s="164" t="str">
        <f ca="1">IFERROR(IF(ISBLANK(INDEX(Data_Base_2[],MATCH($D61,Data_Base_2[[Incumbent]:[Incumbent]],0),MATCH(N$3,Data_Base_2[#Headers],0))),"-",INDEX(Data_Base_2[],MATCH($D61,Data_Base_2[[Incumbent]:[Incumbent]],0),MATCH(N$3,Data_Base_2[#Headers],0))),"")</f>
        <v/>
      </c>
      <c r="O61" s="164" t="str">
        <f ca="1">IFERROR(IF(ISBLANK(INDEX(Data_Base_2[],MATCH($D61,Data_Base_2[[Incumbent]:[Incumbent]],0),MATCH(O$3,Data_Base_2[#Headers],0))),"-",INDEX(Data_Base_2[],MATCH($D61,Data_Base_2[[Incumbent]:[Incumbent]],0),MATCH(O$3,Data_Base_2[#Headers],0))),"")</f>
        <v/>
      </c>
      <c r="P61" s="161" t="str">
        <f ca="1">IFERROR(IF(ISBLANK(INDEX(Data_Base_2[],MATCH($D61,Data_Base_2[[Incumbent]:[Incumbent]],0),MATCH(P$3,Data_Base_2[#Headers],0))),"-",INDEX(Data_Base_2[],MATCH($D61,Data_Base_2[[Incumbent]:[Incumbent]],0),MATCH(P$3,Data_Base_2[#Headers],0))),"")</f>
        <v/>
      </c>
      <c r="Q61" s="161" t="str">
        <f ca="1">IFERROR(IF(ISBLANK(INDEX(Data_Base_2[],MATCH($D61,Data_Base_2[[Incumbent]:[Incumbent]],0),MATCH(Q$3,Data_Base_2[#Headers],0))),"-",INDEX(Data_Base_2[],MATCH($D61,Data_Base_2[[Incumbent]:[Incumbent]],0),MATCH(Q$3,Data_Base_2[#Headers],0))),"")</f>
        <v/>
      </c>
      <c r="R61" s="158"/>
      <c r="S61" s="158"/>
      <c r="T61" s="158" t="str">
        <v>Deni Eka Kesuma</v>
      </c>
      <c r="U61" s="158">
        <v>2</v>
      </c>
      <c r="V61" s="158" t="b">
        <v>1</v>
      </c>
      <c r="W61" s="159" t="b">
        <v>0</v>
      </c>
      <c r="X61" s="159" t="b">
        <v>0</v>
      </c>
      <c r="Y61" s="159">
        <v>0</v>
      </c>
      <c r="Z61" s="159">
        <v>1</v>
      </c>
      <c r="AA61" s="159" t="b">
        <v>1</v>
      </c>
      <c r="AB61" s="159" t="b">
        <f ca="1"/>
        <v>1</v>
      </c>
      <c r="AC61" s="160">
        <v>1</v>
      </c>
      <c r="AD61" s="160">
        <f ca="1"/>
        <v>0</v>
      </c>
    </row>
    <row r="62" spans="4:30" x14ac:dyDescent="0.25">
      <c r="D62" s="8" t="str" cm="1">
        <f t="array" aca="1" ref="D62" ca="1">IFERROR(IF($T$2="",'Data Base'!C60,INDEX(Data_Base_2[Incumbent],_xlfn.AGGREGATE(15,3,((OFFSET($AD$4,0,0,COUNTA($AD$4:AD5057),1)&gt;0)/(OFFSET($AD$4,0,0,COUNTA($AD$4:AD5057),1)&gt;0))*(ROW(OFFSET($AD$4,0,0,COUNTA($AD$4:AD5057),1))-ROW($AD$3)),ROWS($D$4:$D61)))),"")</f>
        <v/>
      </c>
      <c r="E62" s="161" t="str">
        <f ca="1">IFERROR(IF(ISBLANK(INDEX(Data_Base_2[],MATCH($D62,Data_Base_2[[Incumbent]:[Incumbent]],0),MATCH(E$3,Data_Base_2[#Headers],0))),"-",INDEX(Data_Base_2[],MATCH($D62,Data_Base_2[[Incumbent]:[Incumbent]],0),MATCH(E$3,Data_Base_2[#Headers],0))),"")</f>
        <v/>
      </c>
      <c r="F62" s="161" t="str">
        <f ca="1">IFERROR(IF(ISBLANK(INDEX(Data_Base_2[],MATCH($D62,Data_Base_2[[Incumbent]:[Incumbent]],0),MATCH(F$3,Data_Base_2[#Headers],0))),"-",INDEX(Data_Base_2[],MATCH($D62,Data_Base_2[[Incumbent]:[Incumbent]],0),MATCH(F$3,Data_Base_2[#Headers],0))),"")</f>
        <v/>
      </c>
      <c r="G62" s="161" t="str">
        <f ca="1">IFERROR(IF(ISBLANK(INDEX(Data_Base_2[],MATCH($D62,Data_Base_2[[Incumbent]:[Incumbent]],0),MATCH(G$3,Data_Base_2[#Headers],0))),"-",INDEX(Data_Base_2[],MATCH($D62,Data_Base_2[[Incumbent]:[Incumbent]],0),MATCH(G$3,Data_Base_2[#Headers],0))),"")</f>
        <v/>
      </c>
      <c r="H62" s="161" t="str">
        <f ca="1">IFERROR(IF(ISBLANK(INDEX(Data_Base_2[],MATCH($D62,Data_Base_2[[Incumbent]:[Incumbent]],0),MATCH(H$3,Data_Base_2[#Headers],0))),"-",INDEX(Data_Base_2[],MATCH($D62,Data_Base_2[[Incumbent]:[Incumbent]],0),MATCH(H$3,Data_Base_2[#Headers],0))),"")</f>
        <v/>
      </c>
      <c r="I62" s="162" t="str">
        <f ca="1">IFERROR(IF(ISBLANK(INDEX(Data_Base_2[],MATCH($D62,Data_Base_2[[Incumbent]:[Incumbent]],0),MATCH(I$3,Data_Base_2[#Headers],0))),"-",INDEX(Data_Base_2[],MATCH($D62,Data_Base_2[[Incumbent]:[Incumbent]],0),MATCH(I$3,Data_Base_2[#Headers],0))),"")</f>
        <v/>
      </c>
      <c r="J62" s="162" t="str">
        <f ca="1">IFERROR(IF(ISBLANK(INDEX(Data_Base_2[],MATCH($D62,Data_Base_2[[Incumbent]:[Incumbent]],0),MATCH(J$3,Data_Base_2[#Headers],0))),"-",INDEX(Data_Base_2[],MATCH($D62,Data_Base_2[[Incumbent]:[Incumbent]],0),MATCH(J$3,Data_Base_2[#Headers],0))),"")</f>
        <v/>
      </c>
      <c r="K62" s="163" t="str">
        <f ca="1">IFERROR(IF(ISBLANK(INDEX(Data_Base_2[],MATCH($D62,Data_Base_2[[Incumbent]:[Incumbent]],0),MATCH(K$3,Data_Base_2[#Headers],0))),"-",INDEX(Data_Base_2[],MATCH($D62,Data_Base_2[[Incumbent]:[Incumbent]],0),MATCH(K$3,Data_Base_2[#Headers],0))),"")</f>
        <v/>
      </c>
      <c r="L62" s="161" t="str">
        <f ca="1">IFERROR(IF(ISBLANK(INDEX(Data_Base_2[],MATCH($D62,Data_Base_2[[Incumbent]:[Incumbent]],0),MATCH(L$3,Data_Base_2[#Headers],0))),"-",INDEX(Data_Base_2[],MATCH($D62,Data_Base_2[[Incumbent]:[Incumbent]],0),MATCH(L$3,Data_Base_2[#Headers],0))),"")</f>
        <v/>
      </c>
      <c r="M62" s="161" t="str">
        <f ca="1">IFERROR(IF(ISBLANK(INDEX(Data_Base_2[],MATCH($D62,Data_Base_2[[Incumbent]:[Incumbent]],0),MATCH(M$3,Data_Base_2[#Headers],0))),"-",INDEX(Data_Base_2[],MATCH($D62,Data_Base_2[[Incumbent]:[Incumbent]],0),MATCH(M$3,Data_Base_2[#Headers],0))),"")</f>
        <v/>
      </c>
      <c r="N62" s="164" t="str">
        <f ca="1">IFERROR(IF(ISBLANK(INDEX(Data_Base_2[],MATCH($D62,Data_Base_2[[Incumbent]:[Incumbent]],0),MATCH(N$3,Data_Base_2[#Headers],0))),"-",INDEX(Data_Base_2[],MATCH($D62,Data_Base_2[[Incumbent]:[Incumbent]],0),MATCH(N$3,Data_Base_2[#Headers],0))),"")</f>
        <v/>
      </c>
      <c r="O62" s="164" t="str">
        <f ca="1">IFERROR(IF(ISBLANK(INDEX(Data_Base_2[],MATCH($D62,Data_Base_2[[Incumbent]:[Incumbent]],0),MATCH(O$3,Data_Base_2[#Headers],0))),"-",INDEX(Data_Base_2[],MATCH($D62,Data_Base_2[[Incumbent]:[Incumbent]],0),MATCH(O$3,Data_Base_2[#Headers],0))),"")</f>
        <v/>
      </c>
      <c r="P62" s="161" t="str">
        <f ca="1">IFERROR(IF(ISBLANK(INDEX(Data_Base_2[],MATCH($D62,Data_Base_2[[Incumbent]:[Incumbent]],0),MATCH(P$3,Data_Base_2[#Headers],0))),"-",INDEX(Data_Base_2[],MATCH($D62,Data_Base_2[[Incumbent]:[Incumbent]],0),MATCH(P$3,Data_Base_2[#Headers],0))),"")</f>
        <v/>
      </c>
      <c r="Q62" s="161" t="str">
        <f ca="1">IFERROR(IF(ISBLANK(INDEX(Data_Base_2[],MATCH($D62,Data_Base_2[[Incumbent]:[Incumbent]],0),MATCH(Q$3,Data_Base_2[#Headers],0))),"-",INDEX(Data_Base_2[],MATCH($D62,Data_Base_2[[Incumbent]:[Incumbent]],0),MATCH(Q$3,Data_Base_2[#Headers],0))),"")</f>
        <v/>
      </c>
      <c r="R62" s="158"/>
      <c r="S62" s="158"/>
      <c r="T62" s="158" t="str">
        <v>Tri Retno Setyowati</v>
      </c>
      <c r="U62" s="158">
        <v>1</v>
      </c>
      <c r="V62" s="158" t="b">
        <v>1</v>
      </c>
      <c r="W62" s="159" t="b">
        <v>0</v>
      </c>
      <c r="X62" s="159" t="b">
        <v>0</v>
      </c>
      <c r="Y62" s="159">
        <v>0</v>
      </c>
      <c r="Z62" s="159">
        <v>0</v>
      </c>
      <c r="AA62" s="159" t="b">
        <v>1</v>
      </c>
      <c r="AB62" s="159" t="b">
        <f ca="1"/>
        <v>1</v>
      </c>
      <c r="AC62" s="160">
        <v>1</v>
      </c>
      <c r="AD62" s="160">
        <f ca="1"/>
        <v>0</v>
      </c>
    </row>
    <row r="63" spans="4:30" x14ac:dyDescent="0.25">
      <c r="D63" s="8" t="str" cm="1">
        <f t="array" aca="1" ref="D63" ca="1">IFERROR(IF($T$2="",'Data Base'!C61,INDEX(Data_Base_2[Incumbent],_xlfn.AGGREGATE(15,3,((OFFSET($AD$4,0,0,COUNTA($AD$4:AD5058),1)&gt;0)/(OFFSET($AD$4,0,0,COUNTA($AD$4:AD5058),1)&gt;0))*(ROW(OFFSET($AD$4,0,0,COUNTA($AD$4:AD5058),1))-ROW($AD$3)),ROWS($D$4:$D62)))),"")</f>
        <v/>
      </c>
      <c r="E63" s="161" t="str">
        <f ca="1">IFERROR(IF(ISBLANK(INDEX(Data_Base_2[],MATCH($D63,Data_Base_2[[Incumbent]:[Incumbent]],0),MATCH(E$3,Data_Base_2[#Headers],0))),"-",INDEX(Data_Base_2[],MATCH($D63,Data_Base_2[[Incumbent]:[Incumbent]],0),MATCH(E$3,Data_Base_2[#Headers],0))),"")</f>
        <v/>
      </c>
      <c r="F63" s="161" t="str">
        <f ca="1">IFERROR(IF(ISBLANK(INDEX(Data_Base_2[],MATCH($D63,Data_Base_2[[Incumbent]:[Incumbent]],0),MATCH(F$3,Data_Base_2[#Headers],0))),"-",INDEX(Data_Base_2[],MATCH($D63,Data_Base_2[[Incumbent]:[Incumbent]],0),MATCH(F$3,Data_Base_2[#Headers],0))),"")</f>
        <v/>
      </c>
      <c r="G63" s="161" t="str">
        <f ca="1">IFERROR(IF(ISBLANK(INDEX(Data_Base_2[],MATCH($D63,Data_Base_2[[Incumbent]:[Incumbent]],0),MATCH(G$3,Data_Base_2[#Headers],0))),"-",INDEX(Data_Base_2[],MATCH($D63,Data_Base_2[[Incumbent]:[Incumbent]],0),MATCH(G$3,Data_Base_2[#Headers],0))),"")</f>
        <v/>
      </c>
      <c r="H63" s="161" t="str">
        <f ca="1">IFERROR(IF(ISBLANK(INDEX(Data_Base_2[],MATCH($D63,Data_Base_2[[Incumbent]:[Incumbent]],0),MATCH(H$3,Data_Base_2[#Headers],0))),"-",INDEX(Data_Base_2[],MATCH($D63,Data_Base_2[[Incumbent]:[Incumbent]],0),MATCH(H$3,Data_Base_2[#Headers],0))),"")</f>
        <v/>
      </c>
      <c r="I63" s="162" t="str">
        <f ca="1">IFERROR(IF(ISBLANK(INDEX(Data_Base_2[],MATCH($D63,Data_Base_2[[Incumbent]:[Incumbent]],0),MATCH(I$3,Data_Base_2[#Headers],0))),"-",INDEX(Data_Base_2[],MATCH($D63,Data_Base_2[[Incumbent]:[Incumbent]],0),MATCH(I$3,Data_Base_2[#Headers],0))),"")</f>
        <v/>
      </c>
      <c r="J63" s="162" t="str">
        <f ca="1">IFERROR(IF(ISBLANK(INDEX(Data_Base_2[],MATCH($D63,Data_Base_2[[Incumbent]:[Incumbent]],0),MATCH(J$3,Data_Base_2[#Headers],0))),"-",INDEX(Data_Base_2[],MATCH($D63,Data_Base_2[[Incumbent]:[Incumbent]],0),MATCH(J$3,Data_Base_2[#Headers],0))),"")</f>
        <v/>
      </c>
      <c r="K63" s="163" t="str">
        <f ca="1">IFERROR(IF(ISBLANK(INDEX(Data_Base_2[],MATCH($D63,Data_Base_2[[Incumbent]:[Incumbent]],0),MATCH(K$3,Data_Base_2[#Headers],0))),"-",INDEX(Data_Base_2[],MATCH($D63,Data_Base_2[[Incumbent]:[Incumbent]],0),MATCH(K$3,Data_Base_2[#Headers],0))),"")</f>
        <v/>
      </c>
      <c r="L63" s="161" t="str">
        <f ca="1">IFERROR(IF(ISBLANK(INDEX(Data_Base_2[],MATCH($D63,Data_Base_2[[Incumbent]:[Incumbent]],0),MATCH(L$3,Data_Base_2[#Headers],0))),"-",INDEX(Data_Base_2[],MATCH($D63,Data_Base_2[[Incumbent]:[Incumbent]],0),MATCH(L$3,Data_Base_2[#Headers],0))),"")</f>
        <v/>
      </c>
      <c r="M63" s="161" t="str">
        <f ca="1">IFERROR(IF(ISBLANK(INDEX(Data_Base_2[],MATCH($D63,Data_Base_2[[Incumbent]:[Incumbent]],0),MATCH(M$3,Data_Base_2[#Headers],0))),"-",INDEX(Data_Base_2[],MATCH($D63,Data_Base_2[[Incumbent]:[Incumbent]],0),MATCH(M$3,Data_Base_2[#Headers],0))),"")</f>
        <v/>
      </c>
      <c r="N63" s="164" t="str">
        <f ca="1">IFERROR(IF(ISBLANK(INDEX(Data_Base_2[],MATCH($D63,Data_Base_2[[Incumbent]:[Incumbent]],0),MATCH(N$3,Data_Base_2[#Headers],0))),"-",INDEX(Data_Base_2[],MATCH($D63,Data_Base_2[[Incumbent]:[Incumbent]],0),MATCH(N$3,Data_Base_2[#Headers],0))),"")</f>
        <v/>
      </c>
      <c r="O63" s="164" t="str">
        <f ca="1">IFERROR(IF(ISBLANK(INDEX(Data_Base_2[],MATCH($D63,Data_Base_2[[Incumbent]:[Incumbent]],0),MATCH(O$3,Data_Base_2[#Headers],0))),"-",INDEX(Data_Base_2[],MATCH($D63,Data_Base_2[[Incumbent]:[Incumbent]],0),MATCH(O$3,Data_Base_2[#Headers],0))),"")</f>
        <v/>
      </c>
      <c r="P63" s="161" t="str">
        <f ca="1">IFERROR(IF(ISBLANK(INDEX(Data_Base_2[],MATCH($D63,Data_Base_2[[Incumbent]:[Incumbent]],0),MATCH(P$3,Data_Base_2[#Headers],0))),"-",INDEX(Data_Base_2[],MATCH($D63,Data_Base_2[[Incumbent]:[Incumbent]],0),MATCH(P$3,Data_Base_2[#Headers],0))),"")</f>
        <v/>
      </c>
      <c r="Q63" s="161" t="str">
        <f ca="1">IFERROR(IF(ISBLANK(INDEX(Data_Base_2[],MATCH($D63,Data_Base_2[[Incumbent]:[Incumbent]],0),MATCH(Q$3,Data_Base_2[#Headers],0))),"-",INDEX(Data_Base_2[],MATCH($D63,Data_Base_2[[Incumbent]:[Incumbent]],0),MATCH(Q$3,Data_Base_2[#Headers],0))),"")</f>
        <v/>
      </c>
      <c r="R63" s="158"/>
      <c r="S63" s="158"/>
      <c r="T63" s="158" t="str">
        <v>Zahri</v>
      </c>
      <c r="U63" s="158" t="str">
        <v>PKWT</v>
      </c>
      <c r="V63" s="158" t="b">
        <v>1</v>
      </c>
      <c r="W63" s="159" t="b">
        <v>0</v>
      </c>
      <c r="X63" s="159" t="b">
        <v>0</v>
      </c>
      <c r="Y63" s="159">
        <v>0</v>
      </c>
      <c r="Z63" s="159">
        <v>0</v>
      </c>
      <c r="AA63" s="159" t="b">
        <v>1</v>
      </c>
      <c r="AB63" s="159" t="b">
        <f ca="1"/>
        <v>1</v>
      </c>
      <c r="AC63" s="160">
        <v>1</v>
      </c>
      <c r="AD63" s="160">
        <f ca="1"/>
        <v>0</v>
      </c>
    </row>
    <row r="64" spans="4:30" x14ac:dyDescent="0.25">
      <c r="D64" s="8" t="str" cm="1">
        <f t="array" aca="1" ref="D64" ca="1">IFERROR(IF($T$2="",'Data Base'!C62,INDEX(Data_Base_2[Incumbent],_xlfn.AGGREGATE(15,3,((OFFSET($AD$4,0,0,COUNTA($AD$4:AD5059),1)&gt;0)/(OFFSET($AD$4,0,0,COUNTA($AD$4:AD5059),1)&gt;0))*(ROW(OFFSET($AD$4,0,0,COUNTA($AD$4:AD5059),1))-ROW($AD$3)),ROWS($D$4:$D63)))),"")</f>
        <v/>
      </c>
      <c r="E64" s="161" t="str">
        <f ca="1">IFERROR(IF(ISBLANK(INDEX(Data_Base_2[],MATCH($D64,Data_Base_2[[Incumbent]:[Incumbent]],0),MATCH(E$3,Data_Base_2[#Headers],0))),"-",INDEX(Data_Base_2[],MATCH($D64,Data_Base_2[[Incumbent]:[Incumbent]],0),MATCH(E$3,Data_Base_2[#Headers],0))),"")</f>
        <v/>
      </c>
      <c r="F64" s="161" t="str">
        <f ca="1">IFERROR(IF(ISBLANK(INDEX(Data_Base_2[],MATCH($D64,Data_Base_2[[Incumbent]:[Incumbent]],0),MATCH(F$3,Data_Base_2[#Headers],0))),"-",INDEX(Data_Base_2[],MATCH($D64,Data_Base_2[[Incumbent]:[Incumbent]],0),MATCH(F$3,Data_Base_2[#Headers],0))),"")</f>
        <v/>
      </c>
      <c r="G64" s="161" t="str">
        <f ca="1">IFERROR(IF(ISBLANK(INDEX(Data_Base_2[],MATCH($D64,Data_Base_2[[Incumbent]:[Incumbent]],0),MATCH(G$3,Data_Base_2[#Headers],0))),"-",INDEX(Data_Base_2[],MATCH($D64,Data_Base_2[[Incumbent]:[Incumbent]],0),MATCH(G$3,Data_Base_2[#Headers],0))),"")</f>
        <v/>
      </c>
      <c r="H64" s="161" t="str">
        <f ca="1">IFERROR(IF(ISBLANK(INDEX(Data_Base_2[],MATCH($D64,Data_Base_2[[Incumbent]:[Incumbent]],0),MATCH(H$3,Data_Base_2[#Headers],0))),"-",INDEX(Data_Base_2[],MATCH($D64,Data_Base_2[[Incumbent]:[Incumbent]],0),MATCH(H$3,Data_Base_2[#Headers],0))),"")</f>
        <v/>
      </c>
      <c r="I64" s="162" t="str">
        <f ca="1">IFERROR(IF(ISBLANK(INDEX(Data_Base_2[],MATCH($D64,Data_Base_2[[Incumbent]:[Incumbent]],0),MATCH(I$3,Data_Base_2[#Headers],0))),"-",INDEX(Data_Base_2[],MATCH($D64,Data_Base_2[[Incumbent]:[Incumbent]],0),MATCH(I$3,Data_Base_2[#Headers],0))),"")</f>
        <v/>
      </c>
      <c r="J64" s="162" t="str">
        <f ca="1">IFERROR(IF(ISBLANK(INDEX(Data_Base_2[],MATCH($D64,Data_Base_2[[Incumbent]:[Incumbent]],0),MATCH(J$3,Data_Base_2[#Headers],0))),"-",INDEX(Data_Base_2[],MATCH($D64,Data_Base_2[[Incumbent]:[Incumbent]],0),MATCH(J$3,Data_Base_2[#Headers],0))),"")</f>
        <v/>
      </c>
      <c r="K64" s="163" t="str">
        <f ca="1">IFERROR(IF(ISBLANK(INDEX(Data_Base_2[],MATCH($D64,Data_Base_2[[Incumbent]:[Incumbent]],0),MATCH(K$3,Data_Base_2[#Headers],0))),"-",INDEX(Data_Base_2[],MATCH($D64,Data_Base_2[[Incumbent]:[Incumbent]],0),MATCH(K$3,Data_Base_2[#Headers],0))),"")</f>
        <v/>
      </c>
      <c r="L64" s="161" t="str">
        <f ca="1">IFERROR(IF(ISBLANK(INDEX(Data_Base_2[],MATCH($D64,Data_Base_2[[Incumbent]:[Incumbent]],0),MATCH(L$3,Data_Base_2[#Headers],0))),"-",INDEX(Data_Base_2[],MATCH($D64,Data_Base_2[[Incumbent]:[Incumbent]],0),MATCH(L$3,Data_Base_2[#Headers],0))),"")</f>
        <v/>
      </c>
      <c r="M64" s="161" t="str">
        <f ca="1">IFERROR(IF(ISBLANK(INDEX(Data_Base_2[],MATCH($D64,Data_Base_2[[Incumbent]:[Incumbent]],0),MATCH(M$3,Data_Base_2[#Headers],0))),"-",INDEX(Data_Base_2[],MATCH($D64,Data_Base_2[[Incumbent]:[Incumbent]],0),MATCH(M$3,Data_Base_2[#Headers],0))),"")</f>
        <v/>
      </c>
      <c r="N64" s="164" t="str">
        <f ca="1">IFERROR(IF(ISBLANK(INDEX(Data_Base_2[],MATCH($D64,Data_Base_2[[Incumbent]:[Incumbent]],0),MATCH(N$3,Data_Base_2[#Headers],0))),"-",INDEX(Data_Base_2[],MATCH($D64,Data_Base_2[[Incumbent]:[Incumbent]],0),MATCH(N$3,Data_Base_2[#Headers],0))),"")</f>
        <v/>
      </c>
      <c r="O64" s="164" t="str">
        <f ca="1">IFERROR(IF(ISBLANK(INDEX(Data_Base_2[],MATCH($D64,Data_Base_2[[Incumbent]:[Incumbent]],0),MATCH(O$3,Data_Base_2[#Headers],0))),"-",INDEX(Data_Base_2[],MATCH($D64,Data_Base_2[[Incumbent]:[Incumbent]],0),MATCH(O$3,Data_Base_2[#Headers],0))),"")</f>
        <v/>
      </c>
      <c r="P64" s="161" t="str">
        <f ca="1">IFERROR(IF(ISBLANK(INDEX(Data_Base_2[],MATCH($D64,Data_Base_2[[Incumbent]:[Incumbent]],0),MATCH(P$3,Data_Base_2[#Headers],0))),"-",INDEX(Data_Base_2[],MATCH($D64,Data_Base_2[[Incumbent]:[Incumbent]],0),MATCH(P$3,Data_Base_2[#Headers],0))),"")</f>
        <v/>
      </c>
      <c r="Q64" s="161" t="str">
        <f ca="1">IFERROR(IF(ISBLANK(INDEX(Data_Base_2[],MATCH($D64,Data_Base_2[[Incumbent]:[Incumbent]],0),MATCH(Q$3,Data_Base_2[#Headers],0))),"-",INDEX(Data_Base_2[],MATCH($D64,Data_Base_2[[Incumbent]:[Incumbent]],0),MATCH(Q$3,Data_Base_2[#Headers],0))),"")</f>
        <v/>
      </c>
      <c r="R64" s="158"/>
      <c r="S64" s="158"/>
      <c r="T64" s="158" t="str">
        <v>Sutris</v>
      </c>
      <c r="U64" s="158" t="str">
        <v>PKWT</v>
      </c>
      <c r="V64" s="158" t="b">
        <v>1</v>
      </c>
      <c r="W64" s="159" t="b">
        <v>0</v>
      </c>
      <c r="X64" s="159" t="b">
        <v>0</v>
      </c>
      <c r="Y64" s="159">
        <v>0</v>
      </c>
      <c r="Z64" s="159">
        <v>0</v>
      </c>
      <c r="AA64" s="159" t="b">
        <v>1</v>
      </c>
      <c r="AB64" s="159" t="b">
        <f ca="1"/>
        <v>1</v>
      </c>
      <c r="AC64" s="160">
        <v>1</v>
      </c>
      <c r="AD64" s="160">
        <f ca="1"/>
        <v>0</v>
      </c>
    </row>
    <row r="65" spans="4:30" x14ac:dyDescent="0.25">
      <c r="D65" s="8" t="str" cm="1">
        <f t="array" aca="1" ref="D65" ca="1">IFERROR(IF($T$2="",'Data Base'!C63,INDEX(Data_Base_2[Incumbent],_xlfn.AGGREGATE(15,3,((OFFSET($AD$4,0,0,COUNTA($AD$4:AD5060),1)&gt;0)/(OFFSET($AD$4,0,0,COUNTA($AD$4:AD5060),1)&gt;0))*(ROW(OFFSET($AD$4,0,0,COUNTA($AD$4:AD5060),1))-ROW($AD$3)),ROWS($D$4:$D64)))),"")</f>
        <v/>
      </c>
      <c r="E65" s="161" t="str">
        <f ca="1">IFERROR(IF(ISBLANK(INDEX(Data_Base_2[],MATCH($D65,Data_Base_2[[Incumbent]:[Incumbent]],0),MATCH(E$3,Data_Base_2[#Headers],0))),"-",INDEX(Data_Base_2[],MATCH($D65,Data_Base_2[[Incumbent]:[Incumbent]],0),MATCH(E$3,Data_Base_2[#Headers],0))),"")</f>
        <v/>
      </c>
      <c r="F65" s="161" t="str">
        <f ca="1">IFERROR(IF(ISBLANK(INDEX(Data_Base_2[],MATCH($D65,Data_Base_2[[Incumbent]:[Incumbent]],0),MATCH(F$3,Data_Base_2[#Headers],0))),"-",INDEX(Data_Base_2[],MATCH($D65,Data_Base_2[[Incumbent]:[Incumbent]],0),MATCH(F$3,Data_Base_2[#Headers],0))),"")</f>
        <v/>
      </c>
      <c r="G65" s="161" t="str">
        <f ca="1">IFERROR(IF(ISBLANK(INDEX(Data_Base_2[],MATCH($D65,Data_Base_2[[Incumbent]:[Incumbent]],0),MATCH(G$3,Data_Base_2[#Headers],0))),"-",INDEX(Data_Base_2[],MATCH($D65,Data_Base_2[[Incumbent]:[Incumbent]],0),MATCH(G$3,Data_Base_2[#Headers],0))),"")</f>
        <v/>
      </c>
      <c r="H65" s="161" t="str">
        <f ca="1">IFERROR(IF(ISBLANK(INDEX(Data_Base_2[],MATCH($D65,Data_Base_2[[Incumbent]:[Incumbent]],0),MATCH(H$3,Data_Base_2[#Headers],0))),"-",INDEX(Data_Base_2[],MATCH($D65,Data_Base_2[[Incumbent]:[Incumbent]],0),MATCH(H$3,Data_Base_2[#Headers],0))),"")</f>
        <v/>
      </c>
      <c r="I65" s="162" t="str">
        <f ca="1">IFERROR(IF(ISBLANK(INDEX(Data_Base_2[],MATCH($D65,Data_Base_2[[Incumbent]:[Incumbent]],0),MATCH(I$3,Data_Base_2[#Headers],0))),"-",INDEX(Data_Base_2[],MATCH($D65,Data_Base_2[[Incumbent]:[Incumbent]],0),MATCH(I$3,Data_Base_2[#Headers],0))),"")</f>
        <v/>
      </c>
      <c r="J65" s="162" t="str">
        <f ca="1">IFERROR(IF(ISBLANK(INDEX(Data_Base_2[],MATCH($D65,Data_Base_2[[Incumbent]:[Incumbent]],0),MATCH(J$3,Data_Base_2[#Headers],0))),"-",INDEX(Data_Base_2[],MATCH($D65,Data_Base_2[[Incumbent]:[Incumbent]],0),MATCH(J$3,Data_Base_2[#Headers],0))),"")</f>
        <v/>
      </c>
      <c r="K65" s="163" t="str">
        <f ca="1">IFERROR(IF(ISBLANK(INDEX(Data_Base_2[],MATCH($D65,Data_Base_2[[Incumbent]:[Incumbent]],0),MATCH(K$3,Data_Base_2[#Headers],0))),"-",INDEX(Data_Base_2[],MATCH($D65,Data_Base_2[[Incumbent]:[Incumbent]],0),MATCH(K$3,Data_Base_2[#Headers],0))),"")</f>
        <v/>
      </c>
      <c r="L65" s="161" t="str">
        <f ca="1">IFERROR(IF(ISBLANK(INDEX(Data_Base_2[],MATCH($D65,Data_Base_2[[Incumbent]:[Incumbent]],0),MATCH(L$3,Data_Base_2[#Headers],0))),"-",INDEX(Data_Base_2[],MATCH($D65,Data_Base_2[[Incumbent]:[Incumbent]],0),MATCH(L$3,Data_Base_2[#Headers],0))),"")</f>
        <v/>
      </c>
      <c r="M65" s="161" t="str">
        <f ca="1">IFERROR(IF(ISBLANK(INDEX(Data_Base_2[],MATCH($D65,Data_Base_2[[Incumbent]:[Incumbent]],0),MATCH(M$3,Data_Base_2[#Headers],0))),"-",INDEX(Data_Base_2[],MATCH($D65,Data_Base_2[[Incumbent]:[Incumbent]],0),MATCH(M$3,Data_Base_2[#Headers],0))),"")</f>
        <v/>
      </c>
      <c r="N65" s="164" t="str">
        <f ca="1">IFERROR(IF(ISBLANK(INDEX(Data_Base_2[],MATCH($D65,Data_Base_2[[Incumbent]:[Incumbent]],0),MATCH(N$3,Data_Base_2[#Headers],0))),"-",INDEX(Data_Base_2[],MATCH($D65,Data_Base_2[[Incumbent]:[Incumbent]],0),MATCH(N$3,Data_Base_2[#Headers],0))),"")</f>
        <v/>
      </c>
      <c r="O65" s="164" t="str">
        <f ca="1">IFERROR(IF(ISBLANK(INDEX(Data_Base_2[],MATCH($D65,Data_Base_2[[Incumbent]:[Incumbent]],0),MATCH(O$3,Data_Base_2[#Headers],0))),"-",INDEX(Data_Base_2[],MATCH($D65,Data_Base_2[[Incumbent]:[Incumbent]],0),MATCH(O$3,Data_Base_2[#Headers],0))),"")</f>
        <v/>
      </c>
      <c r="P65" s="161" t="str">
        <f ca="1">IFERROR(IF(ISBLANK(INDEX(Data_Base_2[],MATCH($D65,Data_Base_2[[Incumbent]:[Incumbent]],0),MATCH(P$3,Data_Base_2[#Headers],0))),"-",INDEX(Data_Base_2[],MATCH($D65,Data_Base_2[[Incumbent]:[Incumbent]],0),MATCH(P$3,Data_Base_2[#Headers],0))),"")</f>
        <v/>
      </c>
      <c r="Q65" s="161" t="str">
        <f ca="1">IFERROR(IF(ISBLANK(INDEX(Data_Base_2[],MATCH($D65,Data_Base_2[[Incumbent]:[Incumbent]],0),MATCH(Q$3,Data_Base_2[#Headers],0))),"-",INDEX(Data_Base_2[],MATCH($D65,Data_Base_2[[Incumbent]:[Incumbent]],0),MATCH(Q$3,Data_Base_2[#Headers],0))),"")</f>
        <v/>
      </c>
      <c r="R65" s="158"/>
      <c r="S65" s="158"/>
      <c r="T65" s="158" t="str">
        <v>Sohirin</v>
      </c>
      <c r="U65" s="158">
        <v>4</v>
      </c>
      <c r="V65" s="158" t="b">
        <v>1</v>
      </c>
      <c r="W65" s="159" t="b">
        <v>0</v>
      </c>
      <c r="X65" s="159" t="b">
        <v>0</v>
      </c>
      <c r="Y65" s="159">
        <v>0</v>
      </c>
      <c r="Z65" s="159">
        <v>1</v>
      </c>
      <c r="AA65" s="159" t="b">
        <v>1</v>
      </c>
      <c r="AB65" s="159" t="b">
        <f ca="1"/>
        <v>1</v>
      </c>
      <c r="AC65" s="160">
        <v>1</v>
      </c>
      <c r="AD65" s="160">
        <f ca="1"/>
        <v>0</v>
      </c>
    </row>
    <row r="66" spans="4:30" x14ac:dyDescent="0.25">
      <c r="D66" s="8" t="str" cm="1">
        <f t="array" aca="1" ref="D66" ca="1">IFERROR(IF($T$2="",'Data Base'!C64,INDEX(Data_Base_2[Incumbent],_xlfn.AGGREGATE(15,3,((OFFSET($AD$4,0,0,COUNTA($AD$4:AD5061),1)&gt;0)/(OFFSET($AD$4,0,0,COUNTA($AD$4:AD5061),1)&gt;0))*(ROW(OFFSET($AD$4,0,0,COUNTA($AD$4:AD5061),1))-ROW($AD$3)),ROWS($D$4:$D65)))),"")</f>
        <v/>
      </c>
      <c r="E66" s="161" t="str">
        <f ca="1">IFERROR(IF(ISBLANK(INDEX(Data_Base_2[],MATCH($D66,Data_Base_2[[Incumbent]:[Incumbent]],0),MATCH(E$3,Data_Base_2[#Headers],0))),"-",INDEX(Data_Base_2[],MATCH($D66,Data_Base_2[[Incumbent]:[Incumbent]],0),MATCH(E$3,Data_Base_2[#Headers],0))),"")</f>
        <v/>
      </c>
      <c r="F66" s="161" t="str">
        <f ca="1">IFERROR(IF(ISBLANK(INDEX(Data_Base_2[],MATCH($D66,Data_Base_2[[Incumbent]:[Incumbent]],0),MATCH(F$3,Data_Base_2[#Headers],0))),"-",INDEX(Data_Base_2[],MATCH($D66,Data_Base_2[[Incumbent]:[Incumbent]],0),MATCH(F$3,Data_Base_2[#Headers],0))),"")</f>
        <v/>
      </c>
      <c r="G66" s="161" t="str">
        <f ca="1">IFERROR(IF(ISBLANK(INDEX(Data_Base_2[],MATCH($D66,Data_Base_2[[Incumbent]:[Incumbent]],0),MATCH(G$3,Data_Base_2[#Headers],0))),"-",INDEX(Data_Base_2[],MATCH($D66,Data_Base_2[[Incumbent]:[Incumbent]],0),MATCH(G$3,Data_Base_2[#Headers],0))),"")</f>
        <v/>
      </c>
      <c r="H66" s="161" t="str">
        <f ca="1">IFERROR(IF(ISBLANK(INDEX(Data_Base_2[],MATCH($D66,Data_Base_2[[Incumbent]:[Incumbent]],0),MATCH(H$3,Data_Base_2[#Headers],0))),"-",INDEX(Data_Base_2[],MATCH($D66,Data_Base_2[[Incumbent]:[Incumbent]],0),MATCH(H$3,Data_Base_2[#Headers],0))),"")</f>
        <v/>
      </c>
      <c r="I66" s="162" t="str">
        <f ca="1">IFERROR(IF(ISBLANK(INDEX(Data_Base_2[],MATCH($D66,Data_Base_2[[Incumbent]:[Incumbent]],0),MATCH(I$3,Data_Base_2[#Headers],0))),"-",INDEX(Data_Base_2[],MATCH($D66,Data_Base_2[[Incumbent]:[Incumbent]],0),MATCH(I$3,Data_Base_2[#Headers],0))),"")</f>
        <v/>
      </c>
      <c r="J66" s="162" t="str">
        <f ca="1">IFERROR(IF(ISBLANK(INDEX(Data_Base_2[],MATCH($D66,Data_Base_2[[Incumbent]:[Incumbent]],0),MATCH(J$3,Data_Base_2[#Headers],0))),"-",INDEX(Data_Base_2[],MATCH($D66,Data_Base_2[[Incumbent]:[Incumbent]],0),MATCH(J$3,Data_Base_2[#Headers],0))),"")</f>
        <v/>
      </c>
      <c r="K66" s="163" t="str">
        <f ca="1">IFERROR(IF(ISBLANK(INDEX(Data_Base_2[],MATCH($D66,Data_Base_2[[Incumbent]:[Incumbent]],0),MATCH(K$3,Data_Base_2[#Headers],0))),"-",INDEX(Data_Base_2[],MATCH($D66,Data_Base_2[[Incumbent]:[Incumbent]],0),MATCH(K$3,Data_Base_2[#Headers],0))),"")</f>
        <v/>
      </c>
      <c r="L66" s="161" t="str">
        <f ca="1">IFERROR(IF(ISBLANK(INDEX(Data_Base_2[],MATCH($D66,Data_Base_2[[Incumbent]:[Incumbent]],0),MATCH(L$3,Data_Base_2[#Headers],0))),"-",INDEX(Data_Base_2[],MATCH($D66,Data_Base_2[[Incumbent]:[Incumbent]],0),MATCH(L$3,Data_Base_2[#Headers],0))),"")</f>
        <v/>
      </c>
      <c r="M66" s="161" t="str">
        <f ca="1">IFERROR(IF(ISBLANK(INDEX(Data_Base_2[],MATCH($D66,Data_Base_2[[Incumbent]:[Incumbent]],0),MATCH(M$3,Data_Base_2[#Headers],0))),"-",INDEX(Data_Base_2[],MATCH($D66,Data_Base_2[[Incumbent]:[Incumbent]],0),MATCH(M$3,Data_Base_2[#Headers],0))),"")</f>
        <v/>
      </c>
      <c r="N66" s="164" t="str">
        <f ca="1">IFERROR(IF(ISBLANK(INDEX(Data_Base_2[],MATCH($D66,Data_Base_2[[Incumbent]:[Incumbent]],0),MATCH(N$3,Data_Base_2[#Headers],0))),"-",INDEX(Data_Base_2[],MATCH($D66,Data_Base_2[[Incumbent]:[Incumbent]],0),MATCH(N$3,Data_Base_2[#Headers],0))),"")</f>
        <v/>
      </c>
      <c r="O66" s="164" t="str">
        <f ca="1">IFERROR(IF(ISBLANK(INDEX(Data_Base_2[],MATCH($D66,Data_Base_2[[Incumbent]:[Incumbent]],0),MATCH(O$3,Data_Base_2[#Headers],0))),"-",INDEX(Data_Base_2[],MATCH($D66,Data_Base_2[[Incumbent]:[Incumbent]],0),MATCH(O$3,Data_Base_2[#Headers],0))),"")</f>
        <v/>
      </c>
      <c r="P66" s="161" t="str">
        <f ca="1">IFERROR(IF(ISBLANK(INDEX(Data_Base_2[],MATCH($D66,Data_Base_2[[Incumbent]:[Incumbent]],0),MATCH(P$3,Data_Base_2[#Headers],0))),"-",INDEX(Data_Base_2[],MATCH($D66,Data_Base_2[[Incumbent]:[Incumbent]],0),MATCH(P$3,Data_Base_2[#Headers],0))),"")</f>
        <v/>
      </c>
      <c r="Q66" s="161" t="str">
        <f ca="1">IFERROR(IF(ISBLANK(INDEX(Data_Base_2[],MATCH($D66,Data_Base_2[[Incumbent]:[Incumbent]],0),MATCH(Q$3,Data_Base_2[#Headers],0))),"-",INDEX(Data_Base_2[],MATCH($D66,Data_Base_2[[Incumbent]:[Incumbent]],0),MATCH(Q$3,Data_Base_2[#Headers],0))),"")</f>
        <v/>
      </c>
      <c r="R66" s="158"/>
      <c r="S66" s="158"/>
      <c r="T66" s="158" t="str">
        <v>Heri Susanto</v>
      </c>
      <c r="U66" s="158" t="str">
        <v>PKWT</v>
      </c>
      <c r="V66" s="158" t="b">
        <v>1</v>
      </c>
      <c r="W66" s="159" t="b">
        <v>0</v>
      </c>
      <c r="X66" s="159" t="b">
        <v>0</v>
      </c>
      <c r="Y66" s="159">
        <v>0</v>
      </c>
      <c r="Z66" s="159">
        <v>0</v>
      </c>
      <c r="AA66" s="159" t="b">
        <v>1</v>
      </c>
      <c r="AB66" s="159" t="b">
        <f ca="1"/>
        <v>1</v>
      </c>
      <c r="AC66" s="160">
        <v>1</v>
      </c>
      <c r="AD66" s="160">
        <f ca="1"/>
        <v>0</v>
      </c>
    </row>
    <row r="67" spans="4:30" x14ac:dyDescent="0.25">
      <c r="D67" s="8" t="str" cm="1">
        <f t="array" aca="1" ref="D67" ca="1">IFERROR(IF($T$2="",'Data Base'!C65,INDEX(Data_Base_2[Incumbent],_xlfn.AGGREGATE(15,3,((OFFSET($AD$4,0,0,COUNTA($AD$4:AD5062),1)&gt;0)/(OFFSET($AD$4,0,0,COUNTA($AD$4:AD5062),1)&gt;0))*(ROW(OFFSET($AD$4,0,0,COUNTA($AD$4:AD5062),1))-ROW($AD$3)),ROWS($D$4:$D66)))),"")</f>
        <v/>
      </c>
      <c r="E67" s="161" t="str">
        <f ca="1">IFERROR(IF(ISBLANK(INDEX(Data_Base_2[],MATCH($D67,Data_Base_2[[Incumbent]:[Incumbent]],0),MATCH(E$3,Data_Base_2[#Headers],0))),"-",INDEX(Data_Base_2[],MATCH($D67,Data_Base_2[[Incumbent]:[Incumbent]],0),MATCH(E$3,Data_Base_2[#Headers],0))),"")</f>
        <v/>
      </c>
      <c r="F67" s="161" t="str">
        <f ca="1">IFERROR(IF(ISBLANK(INDEX(Data_Base_2[],MATCH($D67,Data_Base_2[[Incumbent]:[Incumbent]],0),MATCH(F$3,Data_Base_2[#Headers],0))),"-",INDEX(Data_Base_2[],MATCH($D67,Data_Base_2[[Incumbent]:[Incumbent]],0),MATCH(F$3,Data_Base_2[#Headers],0))),"")</f>
        <v/>
      </c>
      <c r="G67" s="161" t="str">
        <f ca="1">IFERROR(IF(ISBLANK(INDEX(Data_Base_2[],MATCH($D67,Data_Base_2[[Incumbent]:[Incumbent]],0),MATCH(G$3,Data_Base_2[#Headers],0))),"-",INDEX(Data_Base_2[],MATCH($D67,Data_Base_2[[Incumbent]:[Incumbent]],0),MATCH(G$3,Data_Base_2[#Headers],0))),"")</f>
        <v/>
      </c>
      <c r="H67" s="161" t="str">
        <f ca="1">IFERROR(IF(ISBLANK(INDEX(Data_Base_2[],MATCH($D67,Data_Base_2[[Incumbent]:[Incumbent]],0),MATCH(H$3,Data_Base_2[#Headers],0))),"-",INDEX(Data_Base_2[],MATCH($D67,Data_Base_2[[Incumbent]:[Incumbent]],0),MATCH(H$3,Data_Base_2[#Headers],0))),"")</f>
        <v/>
      </c>
      <c r="I67" s="162" t="str">
        <f ca="1">IFERROR(IF(ISBLANK(INDEX(Data_Base_2[],MATCH($D67,Data_Base_2[[Incumbent]:[Incumbent]],0),MATCH(I$3,Data_Base_2[#Headers],0))),"-",INDEX(Data_Base_2[],MATCH($D67,Data_Base_2[[Incumbent]:[Incumbent]],0),MATCH(I$3,Data_Base_2[#Headers],0))),"")</f>
        <v/>
      </c>
      <c r="J67" s="162" t="str">
        <f ca="1">IFERROR(IF(ISBLANK(INDEX(Data_Base_2[],MATCH($D67,Data_Base_2[[Incumbent]:[Incumbent]],0),MATCH(J$3,Data_Base_2[#Headers],0))),"-",INDEX(Data_Base_2[],MATCH($D67,Data_Base_2[[Incumbent]:[Incumbent]],0),MATCH(J$3,Data_Base_2[#Headers],0))),"")</f>
        <v/>
      </c>
      <c r="K67" s="163" t="str">
        <f ca="1">IFERROR(IF(ISBLANK(INDEX(Data_Base_2[],MATCH($D67,Data_Base_2[[Incumbent]:[Incumbent]],0),MATCH(K$3,Data_Base_2[#Headers],0))),"-",INDEX(Data_Base_2[],MATCH($D67,Data_Base_2[[Incumbent]:[Incumbent]],0),MATCH(K$3,Data_Base_2[#Headers],0))),"")</f>
        <v/>
      </c>
      <c r="L67" s="161" t="str">
        <f ca="1">IFERROR(IF(ISBLANK(INDEX(Data_Base_2[],MATCH($D67,Data_Base_2[[Incumbent]:[Incumbent]],0),MATCH(L$3,Data_Base_2[#Headers],0))),"-",INDEX(Data_Base_2[],MATCH($D67,Data_Base_2[[Incumbent]:[Incumbent]],0),MATCH(L$3,Data_Base_2[#Headers],0))),"")</f>
        <v/>
      </c>
      <c r="M67" s="161" t="str">
        <f ca="1">IFERROR(IF(ISBLANK(INDEX(Data_Base_2[],MATCH($D67,Data_Base_2[[Incumbent]:[Incumbent]],0),MATCH(M$3,Data_Base_2[#Headers],0))),"-",INDEX(Data_Base_2[],MATCH($D67,Data_Base_2[[Incumbent]:[Incumbent]],0),MATCH(M$3,Data_Base_2[#Headers],0))),"")</f>
        <v/>
      </c>
      <c r="N67" s="164" t="str">
        <f ca="1">IFERROR(IF(ISBLANK(INDEX(Data_Base_2[],MATCH($D67,Data_Base_2[[Incumbent]:[Incumbent]],0),MATCH(N$3,Data_Base_2[#Headers],0))),"-",INDEX(Data_Base_2[],MATCH($D67,Data_Base_2[[Incumbent]:[Incumbent]],0),MATCH(N$3,Data_Base_2[#Headers],0))),"")</f>
        <v/>
      </c>
      <c r="O67" s="164" t="str">
        <f ca="1">IFERROR(IF(ISBLANK(INDEX(Data_Base_2[],MATCH($D67,Data_Base_2[[Incumbent]:[Incumbent]],0),MATCH(O$3,Data_Base_2[#Headers],0))),"-",INDEX(Data_Base_2[],MATCH($D67,Data_Base_2[[Incumbent]:[Incumbent]],0),MATCH(O$3,Data_Base_2[#Headers],0))),"")</f>
        <v/>
      </c>
      <c r="P67" s="161" t="str">
        <f ca="1">IFERROR(IF(ISBLANK(INDEX(Data_Base_2[],MATCH($D67,Data_Base_2[[Incumbent]:[Incumbent]],0),MATCH(P$3,Data_Base_2[#Headers],0))),"-",INDEX(Data_Base_2[],MATCH($D67,Data_Base_2[[Incumbent]:[Incumbent]],0),MATCH(P$3,Data_Base_2[#Headers],0))),"")</f>
        <v/>
      </c>
      <c r="Q67" s="161" t="str">
        <f ca="1">IFERROR(IF(ISBLANK(INDEX(Data_Base_2[],MATCH($D67,Data_Base_2[[Incumbent]:[Incumbent]],0),MATCH(Q$3,Data_Base_2[#Headers],0))),"-",INDEX(Data_Base_2[],MATCH($D67,Data_Base_2[[Incumbent]:[Incumbent]],0),MATCH(Q$3,Data_Base_2[#Headers],0))),"")</f>
        <v/>
      </c>
      <c r="R67" s="158"/>
      <c r="S67" s="158"/>
      <c r="T67" s="158" t="str">
        <v>Nadir Hakim</v>
      </c>
      <c r="U67" s="158">
        <v>1</v>
      </c>
      <c r="V67" s="158" t="b">
        <v>1</v>
      </c>
      <c r="W67" s="159" t="b">
        <v>0</v>
      </c>
      <c r="X67" s="159" t="b">
        <v>0</v>
      </c>
      <c r="Y67" s="159">
        <v>0</v>
      </c>
      <c r="Z67" s="159">
        <v>0</v>
      </c>
      <c r="AA67" s="159" t="b">
        <v>1</v>
      </c>
      <c r="AB67" s="159" t="b">
        <f ca="1"/>
        <v>1</v>
      </c>
      <c r="AC67" s="160">
        <v>1</v>
      </c>
      <c r="AD67" s="160">
        <f ca="1"/>
        <v>0</v>
      </c>
    </row>
    <row r="68" spans="4:30" x14ac:dyDescent="0.25">
      <c r="D68" s="8" t="str" cm="1">
        <f t="array" aca="1" ref="D68" ca="1">IFERROR(IF($T$2="",'Data Base'!#REF!,INDEX(Data_Base_2[Incumbent],_xlfn.AGGREGATE(15,3,((OFFSET($AD$4,0,0,COUNTA($AD$4:AD5063),1)&gt;0)/(OFFSET($AD$4,0,0,COUNTA($AD$4:AD5063),1)&gt;0))*(ROW(OFFSET($AD$4,0,0,COUNTA($AD$4:AD5063),1))-ROW($AD$3)),ROWS($D$4:$D67)))),"")</f>
        <v/>
      </c>
      <c r="E68" s="161" t="str">
        <f ca="1">IFERROR(IF(ISBLANK(INDEX(Data_Base_2[],MATCH($D68,Data_Base_2[[Incumbent]:[Incumbent]],0),MATCH(E$3,Data_Base_2[#Headers],0))),"-",INDEX(Data_Base_2[],MATCH($D68,Data_Base_2[[Incumbent]:[Incumbent]],0),MATCH(E$3,Data_Base_2[#Headers],0))),"")</f>
        <v/>
      </c>
      <c r="F68" s="161" t="str">
        <f ca="1">IFERROR(IF(ISBLANK(INDEX(Data_Base_2[],MATCH($D68,Data_Base_2[[Incumbent]:[Incumbent]],0),MATCH(F$3,Data_Base_2[#Headers],0))),"-",INDEX(Data_Base_2[],MATCH($D68,Data_Base_2[[Incumbent]:[Incumbent]],0),MATCH(F$3,Data_Base_2[#Headers],0))),"")</f>
        <v/>
      </c>
      <c r="G68" s="161" t="str">
        <f ca="1">IFERROR(IF(ISBLANK(INDEX(Data_Base_2[],MATCH($D68,Data_Base_2[[Incumbent]:[Incumbent]],0),MATCH(G$3,Data_Base_2[#Headers],0))),"-",INDEX(Data_Base_2[],MATCH($D68,Data_Base_2[[Incumbent]:[Incumbent]],0),MATCH(G$3,Data_Base_2[#Headers],0))),"")</f>
        <v/>
      </c>
      <c r="H68" s="161" t="str">
        <f ca="1">IFERROR(IF(ISBLANK(INDEX(Data_Base_2[],MATCH($D68,Data_Base_2[[Incumbent]:[Incumbent]],0),MATCH(H$3,Data_Base_2[#Headers],0))),"-",INDEX(Data_Base_2[],MATCH($D68,Data_Base_2[[Incumbent]:[Incumbent]],0),MATCH(H$3,Data_Base_2[#Headers],0))),"")</f>
        <v/>
      </c>
      <c r="I68" s="162" t="str">
        <f ca="1">IFERROR(IF(ISBLANK(INDEX(Data_Base_2[],MATCH($D68,Data_Base_2[[Incumbent]:[Incumbent]],0),MATCH(I$3,Data_Base_2[#Headers],0))),"-",INDEX(Data_Base_2[],MATCH($D68,Data_Base_2[[Incumbent]:[Incumbent]],0),MATCH(I$3,Data_Base_2[#Headers],0))),"")</f>
        <v/>
      </c>
      <c r="J68" s="162" t="str">
        <f ca="1">IFERROR(IF(ISBLANK(INDEX(Data_Base_2[],MATCH($D68,Data_Base_2[[Incumbent]:[Incumbent]],0),MATCH(J$3,Data_Base_2[#Headers],0))),"-",INDEX(Data_Base_2[],MATCH($D68,Data_Base_2[[Incumbent]:[Incumbent]],0),MATCH(J$3,Data_Base_2[#Headers],0))),"")</f>
        <v/>
      </c>
      <c r="K68" s="163" t="str">
        <f ca="1">IFERROR(IF(ISBLANK(INDEX(Data_Base_2[],MATCH($D68,Data_Base_2[[Incumbent]:[Incumbent]],0),MATCH(K$3,Data_Base_2[#Headers],0))),"-",INDEX(Data_Base_2[],MATCH($D68,Data_Base_2[[Incumbent]:[Incumbent]],0),MATCH(K$3,Data_Base_2[#Headers],0))),"")</f>
        <v/>
      </c>
      <c r="L68" s="161" t="str">
        <f ca="1">IFERROR(IF(ISBLANK(INDEX(Data_Base_2[],MATCH($D68,Data_Base_2[[Incumbent]:[Incumbent]],0),MATCH(L$3,Data_Base_2[#Headers],0))),"-",INDEX(Data_Base_2[],MATCH($D68,Data_Base_2[[Incumbent]:[Incumbent]],0),MATCH(L$3,Data_Base_2[#Headers],0))),"")</f>
        <v/>
      </c>
      <c r="M68" s="161" t="str">
        <f ca="1">IFERROR(IF(ISBLANK(INDEX(Data_Base_2[],MATCH($D68,Data_Base_2[[Incumbent]:[Incumbent]],0),MATCH(M$3,Data_Base_2[#Headers],0))),"-",INDEX(Data_Base_2[],MATCH($D68,Data_Base_2[[Incumbent]:[Incumbent]],0),MATCH(M$3,Data_Base_2[#Headers],0))),"")</f>
        <v/>
      </c>
      <c r="N68" s="164" t="str">
        <f ca="1">IFERROR(IF(ISBLANK(INDEX(Data_Base_2[],MATCH($D68,Data_Base_2[[Incumbent]:[Incumbent]],0),MATCH(N$3,Data_Base_2[#Headers],0))),"-",INDEX(Data_Base_2[],MATCH($D68,Data_Base_2[[Incumbent]:[Incumbent]],0),MATCH(N$3,Data_Base_2[#Headers],0))),"")</f>
        <v/>
      </c>
      <c r="O68" s="164" t="str">
        <f ca="1">IFERROR(IF(ISBLANK(INDEX(Data_Base_2[],MATCH($D68,Data_Base_2[[Incumbent]:[Incumbent]],0),MATCH(O$3,Data_Base_2[#Headers],0))),"-",INDEX(Data_Base_2[],MATCH($D68,Data_Base_2[[Incumbent]:[Incumbent]],0),MATCH(O$3,Data_Base_2[#Headers],0))),"")</f>
        <v/>
      </c>
      <c r="P68" s="161" t="str">
        <f ca="1">IFERROR(IF(ISBLANK(INDEX(Data_Base_2[],MATCH($D68,Data_Base_2[[Incumbent]:[Incumbent]],0),MATCH(P$3,Data_Base_2[#Headers],0))),"-",INDEX(Data_Base_2[],MATCH($D68,Data_Base_2[[Incumbent]:[Incumbent]],0),MATCH(P$3,Data_Base_2[#Headers],0))),"")</f>
        <v/>
      </c>
      <c r="Q68" s="161" t="str">
        <f ca="1">IFERROR(IF(ISBLANK(INDEX(Data_Base_2[],MATCH($D68,Data_Base_2[[Incumbent]:[Incumbent]],0),MATCH(Q$3,Data_Base_2[#Headers],0))),"-",INDEX(Data_Base_2[],MATCH($D68,Data_Base_2[[Incumbent]:[Incumbent]],0),MATCH(Q$3,Data_Base_2[#Headers],0))),"")</f>
        <v/>
      </c>
      <c r="R68" s="158"/>
      <c r="S68" s="158"/>
      <c r="T68" s="158" t="str">
        <v>Mahmuddin</v>
      </c>
      <c r="U68" s="158" t="str">
        <v>PKWT</v>
      </c>
      <c r="V68" s="158" t="b">
        <v>1</v>
      </c>
      <c r="W68" s="159" t="b">
        <v>0</v>
      </c>
      <c r="X68" s="159" t="b">
        <v>0</v>
      </c>
      <c r="Y68" s="159">
        <v>0</v>
      </c>
      <c r="Z68" s="159">
        <v>0</v>
      </c>
      <c r="AA68" s="159" t="b">
        <v>1</v>
      </c>
      <c r="AB68" s="159" t="b">
        <f ca="1"/>
        <v>1</v>
      </c>
      <c r="AC68" s="160">
        <v>1</v>
      </c>
      <c r="AD68" s="160">
        <f ca="1"/>
        <v>0</v>
      </c>
    </row>
    <row r="69" spans="4:30" x14ac:dyDescent="0.25">
      <c r="D69" s="8" t="str" cm="1">
        <f t="array" aca="1" ref="D69" ca="1">IFERROR(IF($T$2="",'Data Base'!#REF!,INDEX(Data_Base_2[Incumbent],_xlfn.AGGREGATE(15,3,((OFFSET($AD$4,0,0,COUNTA($AD$4:AD5064),1)&gt;0)/(OFFSET($AD$4,0,0,COUNTA($AD$4:AD5064),1)&gt;0))*(ROW(OFFSET($AD$4,0,0,COUNTA($AD$4:AD5064),1))-ROW($AD$3)),ROWS($D$4:$D68)))),"")</f>
        <v/>
      </c>
      <c r="E69" s="161" t="str">
        <f ca="1">IFERROR(IF(ISBLANK(INDEX(Data_Base_2[],MATCH($D69,Data_Base_2[[Incumbent]:[Incumbent]],0),MATCH(E$3,Data_Base_2[#Headers],0))),"-",INDEX(Data_Base_2[],MATCH($D69,Data_Base_2[[Incumbent]:[Incumbent]],0),MATCH(E$3,Data_Base_2[#Headers],0))),"")</f>
        <v/>
      </c>
      <c r="F69" s="161" t="str">
        <f ca="1">IFERROR(IF(ISBLANK(INDEX(Data_Base_2[],MATCH($D69,Data_Base_2[[Incumbent]:[Incumbent]],0),MATCH(F$3,Data_Base_2[#Headers],0))),"-",INDEX(Data_Base_2[],MATCH($D69,Data_Base_2[[Incumbent]:[Incumbent]],0),MATCH(F$3,Data_Base_2[#Headers],0))),"")</f>
        <v/>
      </c>
      <c r="G69" s="161" t="str">
        <f ca="1">IFERROR(IF(ISBLANK(INDEX(Data_Base_2[],MATCH($D69,Data_Base_2[[Incumbent]:[Incumbent]],0),MATCH(G$3,Data_Base_2[#Headers],0))),"-",INDEX(Data_Base_2[],MATCH($D69,Data_Base_2[[Incumbent]:[Incumbent]],0),MATCH(G$3,Data_Base_2[#Headers],0))),"")</f>
        <v/>
      </c>
      <c r="H69" s="161" t="str">
        <f ca="1">IFERROR(IF(ISBLANK(INDEX(Data_Base_2[],MATCH($D69,Data_Base_2[[Incumbent]:[Incumbent]],0),MATCH(H$3,Data_Base_2[#Headers],0))),"-",INDEX(Data_Base_2[],MATCH($D69,Data_Base_2[[Incumbent]:[Incumbent]],0),MATCH(H$3,Data_Base_2[#Headers],0))),"")</f>
        <v/>
      </c>
      <c r="I69" s="162" t="str">
        <f ca="1">IFERROR(IF(ISBLANK(INDEX(Data_Base_2[],MATCH($D69,Data_Base_2[[Incumbent]:[Incumbent]],0),MATCH(I$3,Data_Base_2[#Headers],0))),"-",INDEX(Data_Base_2[],MATCH($D69,Data_Base_2[[Incumbent]:[Incumbent]],0),MATCH(I$3,Data_Base_2[#Headers],0))),"")</f>
        <v/>
      </c>
      <c r="J69" s="162" t="str">
        <f ca="1">IFERROR(IF(ISBLANK(INDEX(Data_Base_2[],MATCH($D69,Data_Base_2[[Incumbent]:[Incumbent]],0),MATCH(J$3,Data_Base_2[#Headers],0))),"-",INDEX(Data_Base_2[],MATCH($D69,Data_Base_2[[Incumbent]:[Incumbent]],0),MATCH(J$3,Data_Base_2[#Headers],0))),"")</f>
        <v/>
      </c>
      <c r="K69" s="163" t="str">
        <f ca="1">IFERROR(IF(ISBLANK(INDEX(Data_Base_2[],MATCH($D69,Data_Base_2[[Incumbent]:[Incumbent]],0),MATCH(K$3,Data_Base_2[#Headers],0))),"-",INDEX(Data_Base_2[],MATCH($D69,Data_Base_2[[Incumbent]:[Incumbent]],0),MATCH(K$3,Data_Base_2[#Headers],0))),"")</f>
        <v/>
      </c>
      <c r="L69" s="161" t="str">
        <f ca="1">IFERROR(IF(ISBLANK(INDEX(Data_Base_2[],MATCH($D69,Data_Base_2[[Incumbent]:[Incumbent]],0),MATCH(L$3,Data_Base_2[#Headers],0))),"-",INDEX(Data_Base_2[],MATCH($D69,Data_Base_2[[Incumbent]:[Incumbent]],0),MATCH(L$3,Data_Base_2[#Headers],0))),"")</f>
        <v/>
      </c>
      <c r="M69" s="161" t="str">
        <f ca="1">IFERROR(IF(ISBLANK(INDEX(Data_Base_2[],MATCH($D69,Data_Base_2[[Incumbent]:[Incumbent]],0),MATCH(M$3,Data_Base_2[#Headers],0))),"-",INDEX(Data_Base_2[],MATCH($D69,Data_Base_2[[Incumbent]:[Incumbent]],0),MATCH(M$3,Data_Base_2[#Headers],0))),"")</f>
        <v/>
      </c>
      <c r="N69" s="164" t="str">
        <f ca="1">IFERROR(IF(ISBLANK(INDEX(Data_Base_2[],MATCH($D69,Data_Base_2[[Incumbent]:[Incumbent]],0),MATCH(N$3,Data_Base_2[#Headers],0))),"-",INDEX(Data_Base_2[],MATCH($D69,Data_Base_2[[Incumbent]:[Incumbent]],0),MATCH(N$3,Data_Base_2[#Headers],0))),"")</f>
        <v/>
      </c>
      <c r="O69" s="164" t="str">
        <f ca="1">IFERROR(IF(ISBLANK(INDEX(Data_Base_2[],MATCH($D69,Data_Base_2[[Incumbent]:[Incumbent]],0),MATCH(O$3,Data_Base_2[#Headers],0))),"-",INDEX(Data_Base_2[],MATCH($D69,Data_Base_2[[Incumbent]:[Incumbent]],0),MATCH(O$3,Data_Base_2[#Headers],0))),"")</f>
        <v/>
      </c>
      <c r="P69" s="161" t="str">
        <f ca="1">IFERROR(IF(ISBLANK(INDEX(Data_Base_2[],MATCH($D69,Data_Base_2[[Incumbent]:[Incumbent]],0),MATCH(P$3,Data_Base_2[#Headers],0))),"-",INDEX(Data_Base_2[],MATCH($D69,Data_Base_2[[Incumbent]:[Incumbent]],0),MATCH(P$3,Data_Base_2[#Headers],0))),"")</f>
        <v/>
      </c>
      <c r="Q69" s="161" t="str">
        <f ca="1">IFERROR(IF(ISBLANK(INDEX(Data_Base_2[],MATCH($D69,Data_Base_2[[Incumbent]:[Incumbent]],0),MATCH(Q$3,Data_Base_2[#Headers],0))),"-",INDEX(Data_Base_2[],MATCH($D69,Data_Base_2[[Incumbent]:[Incumbent]],0),MATCH(Q$3,Data_Base_2[#Headers],0))),"")</f>
        <v/>
      </c>
      <c r="R69" s="158"/>
      <c r="S69" s="158"/>
      <c r="T69" s="158" t="str">
        <v>Baginda Siregar</v>
      </c>
      <c r="U69" s="158" t="str">
        <v>PKWT</v>
      </c>
      <c r="V69" s="158" t="b">
        <v>1</v>
      </c>
      <c r="W69" s="159" t="b">
        <v>0</v>
      </c>
      <c r="X69" s="159" t="b">
        <v>0</v>
      </c>
      <c r="Y69" s="159">
        <v>0</v>
      </c>
      <c r="Z69" s="159">
        <v>0</v>
      </c>
      <c r="AA69" s="159" t="b">
        <v>1</v>
      </c>
      <c r="AB69" s="159" t="b">
        <f ca="1"/>
        <v>1</v>
      </c>
      <c r="AC69" s="160">
        <v>1</v>
      </c>
      <c r="AD69" s="160">
        <f ca="1"/>
        <v>0</v>
      </c>
    </row>
    <row r="70" spans="4:30" x14ac:dyDescent="0.25">
      <c r="D70" s="8" t="str" cm="1">
        <f t="array" aca="1" ref="D70" ca="1">IFERROR(IF($T$2="",'Data Base'!#REF!,INDEX(Data_Base_2[Incumbent],_xlfn.AGGREGATE(15,3,((OFFSET($AD$4,0,0,COUNTA($AD$4:AD5065),1)&gt;0)/(OFFSET($AD$4,0,0,COUNTA($AD$4:AD5065),1)&gt;0))*(ROW(OFFSET($AD$4,0,0,COUNTA($AD$4:AD5065),1))-ROW($AD$3)),ROWS($D$4:$D69)))),"")</f>
        <v/>
      </c>
      <c r="E70" s="161" t="str">
        <f ca="1">IFERROR(IF(ISBLANK(INDEX(Data_Base_2[],MATCH($D70,Data_Base_2[[Incumbent]:[Incumbent]],0),MATCH(E$3,Data_Base_2[#Headers],0))),"-",INDEX(Data_Base_2[],MATCH($D70,Data_Base_2[[Incumbent]:[Incumbent]],0),MATCH(E$3,Data_Base_2[#Headers],0))),"")</f>
        <v/>
      </c>
      <c r="F70" s="161" t="str">
        <f ca="1">IFERROR(IF(ISBLANK(INDEX(Data_Base_2[],MATCH($D70,Data_Base_2[[Incumbent]:[Incumbent]],0),MATCH(F$3,Data_Base_2[#Headers],0))),"-",INDEX(Data_Base_2[],MATCH($D70,Data_Base_2[[Incumbent]:[Incumbent]],0),MATCH(F$3,Data_Base_2[#Headers],0))),"")</f>
        <v/>
      </c>
      <c r="G70" s="161" t="str">
        <f ca="1">IFERROR(IF(ISBLANK(INDEX(Data_Base_2[],MATCH($D70,Data_Base_2[[Incumbent]:[Incumbent]],0),MATCH(G$3,Data_Base_2[#Headers],0))),"-",INDEX(Data_Base_2[],MATCH($D70,Data_Base_2[[Incumbent]:[Incumbent]],0),MATCH(G$3,Data_Base_2[#Headers],0))),"")</f>
        <v/>
      </c>
      <c r="H70" s="161" t="str">
        <f ca="1">IFERROR(IF(ISBLANK(INDEX(Data_Base_2[],MATCH($D70,Data_Base_2[[Incumbent]:[Incumbent]],0),MATCH(H$3,Data_Base_2[#Headers],0))),"-",INDEX(Data_Base_2[],MATCH($D70,Data_Base_2[[Incumbent]:[Incumbent]],0),MATCH(H$3,Data_Base_2[#Headers],0))),"")</f>
        <v/>
      </c>
      <c r="I70" s="162" t="str">
        <f ca="1">IFERROR(IF(ISBLANK(INDEX(Data_Base_2[],MATCH($D70,Data_Base_2[[Incumbent]:[Incumbent]],0),MATCH(I$3,Data_Base_2[#Headers],0))),"-",INDEX(Data_Base_2[],MATCH($D70,Data_Base_2[[Incumbent]:[Incumbent]],0),MATCH(I$3,Data_Base_2[#Headers],0))),"")</f>
        <v/>
      </c>
      <c r="J70" s="162" t="str">
        <f ca="1">IFERROR(IF(ISBLANK(INDEX(Data_Base_2[],MATCH($D70,Data_Base_2[[Incumbent]:[Incumbent]],0),MATCH(J$3,Data_Base_2[#Headers],0))),"-",INDEX(Data_Base_2[],MATCH($D70,Data_Base_2[[Incumbent]:[Incumbent]],0),MATCH(J$3,Data_Base_2[#Headers],0))),"")</f>
        <v/>
      </c>
      <c r="K70" s="163" t="str">
        <f ca="1">IFERROR(IF(ISBLANK(INDEX(Data_Base_2[],MATCH($D70,Data_Base_2[[Incumbent]:[Incumbent]],0),MATCH(K$3,Data_Base_2[#Headers],0))),"-",INDEX(Data_Base_2[],MATCH($D70,Data_Base_2[[Incumbent]:[Incumbent]],0),MATCH(K$3,Data_Base_2[#Headers],0))),"")</f>
        <v/>
      </c>
      <c r="L70" s="161" t="str">
        <f ca="1">IFERROR(IF(ISBLANK(INDEX(Data_Base_2[],MATCH($D70,Data_Base_2[[Incumbent]:[Incumbent]],0),MATCH(L$3,Data_Base_2[#Headers],0))),"-",INDEX(Data_Base_2[],MATCH($D70,Data_Base_2[[Incumbent]:[Incumbent]],0),MATCH(L$3,Data_Base_2[#Headers],0))),"")</f>
        <v/>
      </c>
      <c r="M70" s="161" t="str">
        <f ca="1">IFERROR(IF(ISBLANK(INDEX(Data_Base_2[],MATCH($D70,Data_Base_2[[Incumbent]:[Incumbent]],0),MATCH(M$3,Data_Base_2[#Headers],0))),"-",INDEX(Data_Base_2[],MATCH($D70,Data_Base_2[[Incumbent]:[Incumbent]],0),MATCH(M$3,Data_Base_2[#Headers],0))),"")</f>
        <v/>
      </c>
      <c r="N70" s="164" t="str">
        <f ca="1">IFERROR(IF(ISBLANK(INDEX(Data_Base_2[],MATCH($D70,Data_Base_2[[Incumbent]:[Incumbent]],0),MATCH(N$3,Data_Base_2[#Headers],0))),"-",INDEX(Data_Base_2[],MATCH($D70,Data_Base_2[[Incumbent]:[Incumbent]],0),MATCH(N$3,Data_Base_2[#Headers],0))),"")</f>
        <v/>
      </c>
      <c r="O70" s="164" t="str">
        <f ca="1">IFERROR(IF(ISBLANK(INDEX(Data_Base_2[],MATCH($D70,Data_Base_2[[Incumbent]:[Incumbent]],0),MATCH(O$3,Data_Base_2[#Headers],0))),"-",INDEX(Data_Base_2[],MATCH($D70,Data_Base_2[[Incumbent]:[Incumbent]],0),MATCH(O$3,Data_Base_2[#Headers],0))),"")</f>
        <v/>
      </c>
      <c r="P70" s="161" t="str">
        <f ca="1">IFERROR(IF(ISBLANK(INDEX(Data_Base_2[],MATCH($D70,Data_Base_2[[Incumbent]:[Incumbent]],0),MATCH(P$3,Data_Base_2[#Headers],0))),"-",INDEX(Data_Base_2[],MATCH($D70,Data_Base_2[[Incumbent]:[Incumbent]],0),MATCH(P$3,Data_Base_2[#Headers],0))),"")</f>
        <v/>
      </c>
      <c r="Q70" s="161" t="str">
        <f ca="1">IFERROR(IF(ISBLANK(INDEX(Data_Base_2[],MATCH($D70,Data_Base_2[[Incumbent]:[Incumbent]],0),MATCH(Q$3,Data_Base_2[#Headers],0))),"-",INDEX(Data_Base_2[],MATCH($D70,Data_Base_2[[Incumbent]:[Incumbent]],0),MATCH(Q$3,Data_Base_2[#Headers],0))),"")</f>
        <v/>
      </c>
      <c r="R70" s="158"/>
      <c r="S70" s="158"/>
      <c r="T70" s="158" t="str">
        <v>Rizki Dian Ringga</v>
      </c>
      <c r="U70" s="158" t="str">
        <v>PKWT</v>
      </c>
      <c r="V70" s="158" t="b">
        <v>1</v>
      </c>
      <c r="W70" s="159" t="b">
        <v>0</v>
      </c>
      <c r="X70" s="159" t="b">
        <v>0</v>
      </c>
      <c r="Y70" s="159">
        <v>0</v>
      </c>
      <c r="Z70" s="159">
        <v>0</v>
      </c>
      <c r="AA70" s="159" t="b">
        <v>1</v>
      </c>
      <c r="AB70" s="159" t="b">
        <f ca="1"/>
        <v>1</v>
      </c>
      <c r="AC70" s="160">
        <v>1</v>
      </c>
      <c r="AD70" s="160">
        <f ca="1"/>
        <v>0</v>
      </c>
    </row>
    <row r="71" spans="4:30" x14ac:dyDescent="0.25">
      <c r="D71" s="8" t="str" cm="1">
        <f t="array" aca="1" ref="D71" ca="1">IFERROR(IF($T$2="",'Data Base'!#REF!,INDEX(Data_Base_2[Incumbent],_xlfn.AGGREGATE(15,3,((OFFSET($AD$4,0,0,COUNTA($AD$4:AD5066),1)&gt;0)/(OFFSET($AD$4,0,0,COUNTA($AD$4:AD5066),1)&gt;0))*(ROW(OFFSET($AD$4,0,0,COUNTA($AD$4:AD5066),1))-ROW($AD$3)),ROWS($D$4:$D70)))),"")</f>
        <v/>
      </c>
      <c r="E71" s="161" t="str">
        <f ca="1">IFERROR(IF(ISBLANK(INDEX(Data_Base_2[],MATCH($D71,Data_Base_2[[Incumbent]:[Incumbent]],0),MATCH(E$3,Data_Base_2[#Headers],0))),"-",INDEX(Data_Base_2[],MATCH($D71,Data_Base_2[[Incumbent]:[Incumbent]],0),MATCH(E$3,Data_Base_2[#Headers],0))),"")</f>
        <v/>
      </c>
      <c r="F71" s="161" t="str">
        <f ca="1">IFERROR(IF(ISBLANK(INDEX(Data_Base_2[],MATCH($D71,Data_Base_2[[Incumbent]:[Incumbent]],0),MATCH(F$3,Data_Base_2[#Headers],0))),"-",INDEX(Data_Base_2[],MATCH($D71,Data_Base_2[[Incumbent]:[Incumbent]],0),MATCH(F$3,Data_Base_2[#Headers],0))),"")</f>
        <v/>
      </c>
      <c r="G71" s="161" t="str">
        <f ca="1">IFERROR(IF(ISBLANK(INDEX(Data_Base_2[],MATCH($D71,Data_Base_2[[Incumbent]:[Incumbent]],0),MATCH(G$3,Data_Base_2[#Headers],0))),"-",INDEX(Data_Base_2[],MATCH($D71,Data_Base_2[[Incumbent]:[Incumbent]],0),MATCH(G$3,Data_Base_2[#Headers],0))),"")</f>
        <v/>
      </c>
      <c r="H71" s="161" t="str">
        <f ca="1">IFERROR(IF(ISBLANK(INDEX(Data_Base_2[],MATCH($D71,Data_Base_2[[Incumbent]:[Incumbent]],0),MATCH(H$3,Data_Base_2[#Headers],0))),"-",INDEX(Data_Base_2[],MATCH($D71,Data_Base_2[[Incumbent]:[Incumbent]],0),MATCH(H$3,Data_Base_2[#Headers],0))),"")</f>
        <v/>
      </c>
      <c r="I71" s="162" t="str">
        <f ca="1">IFERROR(IF(ISBLANK(INDEX(Data_Base_2[],MATCH($D71,Data_Base_2[[Incumbent]:[Incumbent]],0),MATCH(I$3,Data_Base_2[#Headers],0))),"-",INDEX(Data_Base_2[],MATCH($D71,Data_Base_2[[Incumbent]:[Incumbent]],0),MATCH(I$3,Data_Base_2[#Headers],0))),"")</f>
        <v/>
      </c>
      <c r="J71" s="162" t="str">
        <f ca="1">IFERROR(IF(ISBLANK(INDEX(Data_Base_2[],MATCH($D71,Data_Base_2[[Incumbent]:[Incumbent]],0),MATCH(J$3,Data_Base_2[#Headers],0))),"-",INDEX(Data_Base_2[],MATCH($D71,Data_Base_2[[Incumbent]:[Incumbent]],0),MATCH(J$3,Data_Base_2[#Headers],0))),"")</f>
        <v/>
      </c>
      <c r="K71" s="163" t="str">
        <f ca="1">IFERROR(IF(ISBLANK(INDEX(Data_Base_2[],MATCH($D71,Data_Base_2[[Incumbent]:[Incumbent]],0),MATCH(K$3,Data_Base_2[#Headers],0))),"-",INDEX(Data_Base_2[],MATCH($D71,Data_Base_2[[Incumbent]:[Incumbent]],0),MATCH(K$3,Data_Base_2[#Headers],0))),"")</f>
        <v/>
      </c>
      <c r="L71" s="161" t="str">
        <f ca="1">IFERROR(IF(ISBLANK(INDEX(Data_Base_2[],MATCH($D71,Data_Base_2[[Incumbent]:[Incumbent]],0),MATCH(L$3,Data_Base_2[#Headers],0))),"-",INDEX(Data_Base_2[],MATCH($D71,Data_Base_2[[Incumbent]:[Incumbent]],0),MATCH(L$3,Data_Base_2[#Headers],0))),"")</f>
        <v/>
      </c>
      <c r="M71" s="161" t="str">
        <f ca="1">IFERROR(IF(ISBLANK(INDEX(Data_Base_2[],MATCH($D71,Data_Base_2[[Incumbent]:[Incumbent]],0),MATCH(M$3,Data_Base_2[#Headers],0))),"-",INDEX(Data_Base_2[],MATCH($D71,Data_Base_2[[Incumbent]:[Incumbent]],0),MATCH(M$3,Data_Base_2[#Headers],0))),"")</f>
        <v/>
      </c>
      <c r="N71" s="164" t="str">
        <f ca="1">IFERROR(IF(ISBLANK(INDEX(Data_Base_2[],MATCH($D71,Data_Base_2[[Incumbent]:[Incumbent]],0),MATCH(N$3,Data_Base_2[#Headers],0))),"-",INDEX(Data_Base_2[],MATCH($D71,Data_Base_2[[Incumbent]:[Incumbent]],0),MATCH(N$3,Data_Base_2[#Headers],0))),"")</f>
        <v/>
      </c>
      <c r="O71" s="164" t="str">
        <f ca="1">IFERROR(IF(ISBLANK(INDEX(Data_Base_2[],MATCH($D71,Data_Base_2[[Incumbent]:[Incumbent]],0),MATCH(O$3,Data_Base_2[#Headers],0))),"-",INDEX(Data_Base_2[],MATCH($D71,Data_Base_2[[Incumbent]:[Incumbent]],0),MATCH(O$3,Data_Base_2[#Headers],0))),"")</f>
        <v/>
      </c>
      <c r="P71" s="161" t="str">
        <f ca="1">IFERROR(IF(ISBLANK(INDEX(Data_Base_2[],MATCH($D71,Data_Base_2[[Incumbent]:[Incumbent]],0),MATCH(P$3,Data_Base_2[#Headers],0))),"-",INDEX(Data_Base_2[],MATCH($D71,Data_Base_2[[Incumbent]:[Incumbent]],0),MATCH(P$3,Data_Base_2[#Headers],0))),"")</f>
        <v/>
      </c>
      <c r="Q71" s="161" t="str">
        <f ca="1">IFERROR(IF(ISBLANK(INDEX(Data_Base_2[],MATCH($D71,Data_Base_2[[Incumbent]:[Incumbent]],0),MATCH(Q$3,Data_Base_2[#Headers],0))),"-",INDEX(Data_Base_2[],MATCH($D71,Data_Base_2[[Incumbent]:[Incumbent]],0),MATCH(Q$3,Data_Base_2[#Headers],0))),"")</f>
        <v/>
      </c>
      <c r="R71" s="158"/>
      <c r="S71" s="158"/>
      <c r="T71" s="158" t="str">
        <v>Dirja Rahmat</v>
      </c>
      <c r="U71" s="158" t="str">
        <v>PKWT</v>
      </c>
      <c r="V71" s="158" t="b">
        <v>1</v>
      </c>
      <c r="W71" s="159" t="b">
        <v>0</v>
      </c>
      <c r="X71" s="159" t="b">
        <v>0</v>
      </c>
      <c r="Y71" s="159">
        <v>0</v>
      </c>
      <c r="Z71" s="159">
        <v>0</v>
      </c>
      <c r="AA71" s="159" t="b">
        <v>1</v>
      </c>
      <c r="AB71" s="159" t="b">
        <f ca="1"/>
        <v>1</v>
      </c>
      <c r="AC71" s="160">
        <v>1</v>
      </c>
      <c r="AD71" s="160">
        <f ca="1"/>
        <v>0</v>
      </c>
    </row>
    <row r="72" spans="4:30" x14ac:dyDescent="0.25">
      <c r="D72" s="8" t="str" cm="1">
        <f t="array" aca="1" ref="D72" ca="1">IFERROR(IF($T$2="",'Data Base'!C66,INDEX(Data_Base_2[Incumbent],_xlfn.AGGREGATE(15,3,((OFFSET($AD$4,0,0,COUNTA($AD$4:AD5067),1)&gt;0)/(OFFSET($AD$4,0,0,COUNTA($AD$4:AD5067),1)&gt;0))*(ROW(OFFSET($AD$4,0,0,COUNTA($AD$4:AD5067),1))-ROW($AD$3)),ROWS($D$4:$D71)))),"")</f>
        <v/>
      </c>
      <c r="E72" s="161" t="str">
        <f ca="1">IFERROR(IF(ISBLANK(INDEX(Data_Base_2[],MATCH($D72,Data_Base_2[[Incumbent]:[Incumbent]],0),MATCH(E$3,Data_Base_2[#Headers],0))),"-",INDEX(Data_Base_2[],MATCH($D72,Data_Base_2[[Incumbent]:[Incumbent]],0),MATCH(E$3,Data_Base_2[#Headers],0))),"")</f>
        <v/>
      </c>
      <c r="F72" s="161" t="str">
        <f ca="1">IFERROR(IF(ISBLANK(INDEX(Data_Base_2[],MATCH($D72,Data_Base_2[[Incumbent]:[Incumbent]],0),MATCH(F$3,Data_Base_2[#Headers],0))),"-",INDEX(Data_Base_2[],MATCH($D72,Data_Base_2[[Incumbent]:[Incumbent]],0),MATCH(F$3,Data_Base_2[#Headers],0))),"")</f>
        <v/>
      </c>
      <c r="G72" s="161" t="str">
        <f ca="1">IFERROR(IF(ISBLANK(INDEX(Data_Base_2[],MATCH($D72,Data_Base_2[[Incumbent]:[Incumbent]],0),MATCH(G$3,Data_Base_2[#Headers],0))),"-",INDEX(Data_Base_2[],MATCH($D72,Data_Base_2[[Incumbent]:[Incumbent]],0),MATCH(G$3,Data_Base_2[#Headers],0))),"")</f>
        <v/>
      </c>
      <c r="H72" s="161" t="str">
        <f ca="1">IFERROR(IF(ISBLANK(INDEX(Data_Base_2[],MATCH($D72,Data_Base_2[[Incumbent]:[Incumbent]],0),MATCH(H$3,Data_Base_2[#Headers],0))),"-",INDEX(Data_Base_2[],MATCH($D72,Data_Base_2[[Incumbent]:[Incumbent]],0),MATCH(H$3,Data_Base_2[#Headers],0))),"")</f>
        <v/>
      </c>
      <c r="I72" s="162" t="str">
        <f ca="1">IFERROR(IF(ISBLANK(INDEX(Data_Base_2[],MATCH($D72,Data_Base_2[[Incumbent]:[Incumbent]],0),MATCH(I$3,Data_Base_2[#Headers],0))),"-",INDEX(Data_Base_2[],MATCH($D72,Data_Base_2[[Incumbent]:[Incumbent]],0),MATCH(I$3,Data_Base_2[#Headers],0))),"")</f>
        <v/>
      </c>
      <c r="J72" s="162" t="str">
        <f ca="1">IFERROR(IF(ISBLANK(INDEX(Data_Base_2[],MATCH($D72,Data_Base_2[[Incumbent]:[Incumbent]],0),MATCH(J$3,Data_Base_2[#Headers],0))),"-",INDEX(Data_Base_2[],MATCH($D72,Data_Base_2[[Incumbent]:[Incumbent]],0),MATCH(J$3,Data_Base_2[#Headers],0))),"")</f>
        <v/>
      </c>
      <c r="K72" s="163" t="str">
        <f ca="1">IFERROR(IF(ISBLANK(INDEX(Data_Base_2[],MATCH($D72,Data_Base_2[[Incumbent]:[Incumbent]],0),MATCH(K$3,Data_Base_2[#Headers],0))),"-",INDEX(Data_Base_2[],MATCH($D72,Data_Base_2[[Incumbent]:[Incumbent]],0),MATCH(K$3,Data_Base_2[#Headers],0))),"")</f>
        <v/>
      </c>
      <c r="L72" s="161" t="str">
        <f ca="1">IFERROR(IF(ISBLANK(INDEX(Data_Base_2[],MATCH($D72,Data_Base_2[[Incumbent]:[Incumbent]],0),MATCH(L$3,Data_Base_2[#Headers],0))),"-",INDEX(Data_Base_2[],MATCH($D72,Data_Base_2[[Incumbent]:[Incumbent]],0),MATCH(L$3,Data_Base_2[#Headers],0))),"")</f>
        <v/>
      </c>
      <c r="M72" s="161" t="str">
        <f ca="1">IFERROR(IF(ISBLANK(INDEX(Data_Base_2[],MATCH($D72,Data_Base_2[[Incumbent]:[Incumbent]],0),MATCH(M$3,Data_Base_2[#Headers],0))),"-",INDEX(Data_Base_2[],MATCH($D72,Data_Base_2[[Incumbent]:[Incumbent]],0),MATCH(M$3,Data_Base_2[#Headers],0))),"")</f>
        <v/>
      </c>
      <c r="N72" s="164" t="str">
        <f ca="1">IFERROR(IF(ISBLANK(INDEX(Data_Base_2[],MATCH($D72,Data_Base_2[[Incumbent]:[Incumbent]],0),MATCH(N$3,Data_Base_2[#Headers],0))),"-",INDEX(Data_Base_2[],MATCH($D72,Data_Base_2[[Incumbent]:[Incumbent]],0),MATCH(N$3,Data_Base_2[#Headers],0))),"")</f>
        <v/>
      </c>
      <c r="O72" s="164" t="str">
        <f ca="1">IFERROR(IF(ISBLANK(INDEX(Data_Base_2[],MATCH($D72,Data_Base_2[[Incumbent]:[Incumbent]],0),MATCH(O$3,Data_Base_2[#Headers],0))),"-",INDEX(Data_Base_2[],MATCH($D72,Data_Base_2[[Incumbent]:[Incumbent]],0),MATCH(O$3,Data_Base_2[#Headers],0))),"")</f>
        <v/>
      </c>
      <c r="P72" s="161" t="str">
        <f ca="1">IFERROR(IF(ISBLANK(INDEX(Data_Base_2[],MATCH($D72,Data_Base_2[[Incumbent]:[Incumbent]],0),MATCH(P$3,Data_Base_2[#Headers],0))),"-",INDEX(Data_Base_2[],MATCH($D72,Data_Base_2[[Incumbent]:[Incumbent]],0),MATCH(P$3,Data_Base_2[#Headers],0))),"")</f>
        <v/>
      </c>
      <c r="Q72" s="161" t="str">
        <f ca="1">IFERROR(IF(ISBLANK(INDEX(Data_Base_2[],MATCH($D72,Data_Base_2[[Incumbent]:[Incumbent]],0),MATCH(Q$3,Data_Base_2[#Headers],0))),"-",INDEX(Data_Base_2[],MATCH($D72,Data_Base_2[[Incumbent]:[Incumbent]],0),MATCH(Q$3,Data_Base_2[#Headers],0))),"")</f>
        <v/>
      </c>
      <c r="R72" s="158"/>
      <c r="S72" s="158"/>
      <c r="T72" s="158" t="str">
        <v>Hendri Suprawono</v>
      </c>
      <c r="U72" s="158" t="str">
        <v>PKWT</v>
      </c>
      <c r="V72" s="158" t="b">
        <v>1</v>
      </c>
      <c r="W72" s="159" t="b">
        <v>0</v>
      </c>
      <c r="X72" s="159" t="b">
        <v>0</v>
      </c>
      <c r="Y72" s="159">
        <v>0</v>
      </c>
      <c r="Z72" s="159">
        <v>0</v>
      </c>
      <c r="AA72" s="159" t="b">
        <v>1</v>
      </c>
      <c r="AB72" s="159" t="b">
        <f ca="1"/>
        <v>1</v>
      </c>
      <c r="AC72" s="160">
        <v>1</v>
      </c>
      <c r="AD72" s="160">
        <f ca="1"/>
        <v>0</v>
      </c>
    </row>
    <row r="73" spans="4:30" x14ac:dyDescent="0.25">
      <c r="D73" s="8" t="str" cm="1">
        <f t="array" aca="1" ref="D73" ca="1">IFERROR(IF($T$2="",'Data Base'!C67,INDEX(Data_Base_2[Incumbent],_xlfn.AGGREGATE(15,3,((OFFSET($AD$4,0,0,COUNTA($AD$4:AD5068),1)&gt;0)/(OFFSET($AD$4,0,0,COUNTA($AD$4:AD5068),1)&gt;0))*(ROW(OFFSET($AD$4,0,0,COUNTA($AD$4:AD5068),1))-ROW($AD$3)),ROWS($D$4:$D72)))),"")</f>
        <v/>
      </c>
      <c r="E73" s="161" t="str">
        <f ca="1">IFERROR(IF(ISBLANK(INDEX(Data_Base_2[],MATCH($D73,Data_Base_2[[Incumbent]:[Incumbent]],0),MATCH(E$3,Data_Base_2[#Headers],0))),"-",INDEX(Data_Base_2[],MATCH($D73,Data_Base_2[[Incumbent]:[Incumbent]],0),MATCH(E$3,Data_Base_2[#Headers],0))),"")</f>
        <v/>
      </c>
      <c r="F73" s="161" t="str">
        <f ca="1">IFERROR(IF(ISBLANK(INDEX(Data_Base_2[],MATCH($D73,Data_Base_2[[Incumbent]:[Incumbent]],0),MATCH(F$3,Data_Base_2[#Headers],0))),"-",INDEX(Data_Base_2[],MATCH($D73,Data_Base_2[[Incumbent]:[Incumbent]],0),MATCH(F$3,Data_Base_2[#Headers],0))),"")</f>
        <v/>
      </c>
      <c r="G73" s="161" t="str">
        <f ca="1">IFERROR(IF(ISBLANK(INDEX(Data_Base_2[],MATCH($D73,Data_Base_2[[Incumbent]:[Incumbent]],0),MATCH(G$3,Data_Base_2[#Headers],0))),"-",INDEX(Data_Base_2[],MATCH($D73,Data_Base_2[[Incumbent]:[Incumbent]],0),MATCH(G$3,Data_Base_2[#Headers],0))),"")</f>
        <v/>
      </c>
      <c r="H73" s="161" t="str">
        <f ca="1">IFERROR(IF(ISBLANK(INDEX(Data_Base_2[],MATCH($D73,Data_Base_2[[Incumbent]:[Incumbent]],0),MATCH(H$3,Data_Base_2[#Headers],0))),"-",INDEX(Data_Base_2[],MATCH($D73,Data_Base_2[[Incumbent]:[Incumbent]],0),MATCH(H$3,Data_Base_2[#Headers],0))),"")</f>
        <v/>
      </c>
      <c r="I73" s="162" t="str">
        <f ca="1">IFERROR(IF(ISBLANK(INDEX(Data_Base_2[],MATCH($D73,Data_Base_2[[Incumbent]:[Incumbent]],0),MATCH(I$3,Data_Base_2[#Headers],0))),"-",INDEX(Data_Base_2[],MATCH($D73,Data_Base_2[[Incumbent]:[Incumbent]],0),MATCH(I$3,Data_Base_2[#Headers],0))),"")</f>
        <v/>
      </c>
      <c r="J73" s="162" t="str">
        <f ca="1">IFERROR(IF(ISBLANK(INDEX(Data_Base_2[],MATCH($D73,Data_Base_2[[Incumbent]:[Incumbent]],0),MATCH(J$3,Data_Base_2[#Headers],0))),"-",INDEX(Data_Base_2[],MATCH($D73,Data_Base_2[[Incumbent]:[Incumbent]],0),MATCH(J$3,Data_Base_2[#Headers],0))),"")</f>
        <v/>
      </c>
      <c r="K73" s="163" t="str">
        <f ca="1">IFERROR(IF(ISBLANK(INDEX(Data_Base_2[],MATCH($D73,Data_Base_2[[Incumbent]:[Incumbent]],0),MATCH(K$3,Data_Base_2[#Headers],0))),"-",INDEX(Data_Base_2[],MATCH($D73,Data_Base_2[[Incumbent]:[Incumbent]],0),MATCH(K$3,Data_Base_2[#Headers],0))),"")</f>
        <v/>
      </c>
      <c r="L73" s="161" t="str">
        <f ca="1">IFERROR(IF(ISBLANK(INDEX(Data_Base_2[],MATCH($D73,Data_Base_2[[Incumbent]:[Incumbent]],0),MATCH(L$3,Data_Base_2[#Headers],0))),"-",INDEX(Data_Base_2[],MATCH($D73,Data_Base_2[[Incumbent]:[Incumbent]],0),MATCH(L$3,Data_Base_2[#Headers],0))),"")</f>
        <v/>
      </c>
      <c r="M73" s="161" t="str">
        <f ca="1">IFERROR(IF(ISBLANK(INDEX(Data_Base_2[],MATCH($D73,Data_Base_2[[Incumbent]:[Incumbent]],0),MATCH(M$3,Data_Base_2[#Headers],0))),"-",INDEX(Data_Base_2[],MATCH($D73,Data_Base_2[[Incumbent]:[Incumbent]],0),MATCH(M$3,Data_Base_2[#Headers],0))),"")</f>
        <v/>
      </c>
      <c r="N73" s="164" t="str">
        <f ca="1">IFERROR(IF(ISBLANK(INDEX(Data_Base_2[],MATCH($D73,Data_Base_2[[Incumbent]:[Incumbent]],0),MATCH(N$3,Data_Base_2[#Headers],0))),"-",INDEX(Data_Base_2[],MATCH($D73,Data_Base_2[[Incumbent]:[Incumbent]],0),MATCH(N$3,Data_Base_2[#Headers],0))),"")</f>
        <v/>
      </c>
      <c r="O73" s="164" t="str">
        <f ca="1">IFERROR(IF(ISBLANK(INDEX(Data_Base_2[],MATCH($D73,Data_Base_2[[Incumbent]:[Incumbent]],0),MATCH(O$3,Data_Base_2[#Headers],0))),"-",INDEX(Data_Base_2[],MATCH($D73,Data_Base_2[[Incumbent]:[Incumbent]],0),MATCH(O$3,Data_Base_2[#Headers],0))),"")</f>
        <v/>
      </c>
      <c r="P73" s="161" t="str">
        <f ca="1">IFERROR(IF(ISBLANK(INDEX(Data_Base_2[],MATCH($D73,Data_Base_2[[Incumbent]:[Incumbent]],0),MATCH(P$3,Data_Base_2[#Headers],0))),"-",INDEX(Data_Base_2[],MATCH($D73,Data_Base_2[[Incumbent]:[Incumbent]],0),MATCH(P$3,Data_Base_2[#Headers],0))),"")</f>
        <v/>
      </c>
      <c r="Q73" s="161" t="str">
        <f ca="1">IFERROR(IF(ISBLANK(INDEX(Data_Base_2[],MATCH($D73,Data_Base_2[[Incumbent]:[Incumbent]],0),MATCH(Q$3,Data_Base_2[#Headers],0))),"-",INDEX(Data_Base_2[],MATCH($D73,Data_Base_2[[Incumbent]:[Incumbent]],0),MATCH(Q$3,Data_Base_2[#Headers],0))),"")</f>
        <v/>
      </c>
      <c r="R73" s="158"/>
      <c r="S73" s="158"/>
      <c r="T73" s="158" t="str">
        <v>Pandu Winata</v>
      </c>
      <c r="U73" s="158" t="str">
        <v>PKWT</v>
      </c>
      <c r="V73" s="158" t="b">
        <v>1</v>
      </c>
      <c r="W73" s="159" t="b">
        <v>0</v>
      </c>
      <c r="X73" s="159" t="b">
        <v>0</v>
      </c>
      <c r="Y73" s="159">
        <v>0</v>
      </c>
      <c r="Z73" s="159">
        <v>0</v>
      </c>
      <c r="AA73" s="159" t="b">
        <v>1</v>
      </c>
      <c r="AB73" s="159" t="b">
        <f ca="1"/>
        <v>1</v>
      </c>
      <c r="AC73" s="160">
        <v>1</v>
      </c>
      <c r="AD73" s="160">
        <f ca="1"/>
        <v>0</v>
      </c>
    </row>
    <row r="74" spans="4:30" x14ac:dyDescent="0.25">
      <c r="D74" s="8" t="str" cm="1">
        <f t="array" aca="1" ref="D74" ca="1">IFERROR(IF($T$2="",'Data Base'!C68,INDEX(Data_Base_2[Incumbent],_xlfn.AGGREGATE(15,3,((OFFSET($AD$4,0,0,COUNTA($AD$4:AD5069),1)&gt;0)/(OFFSET($AD$4,0,0,COUNTA($AD$4:AD5069),1)&gt;0))*(ROW(OFFSET($AD$4,0,0,COUNTA($AD$4:AD5069),1))-ROW($AD$3)),ROWS($D$4:$D73)))),"")</f>
        <v/>
      </c>
      <c r="E74" s="161" t="str">
        <f ca="1">IFERROR(IF(ISBLANK(INDEX(Data_Base_2[],MATCH($D74,Data_Base_2[[Incumbent]:[Incumbent]],0),MATCH(E$3,Data_Base_2[#Headers],0))),"-",INDEX(Data_Base_2[],MATCH($D74,Data_Base_2[[Incumbent]:[Incumbent]],0),MATCH(E$3,Data_Base_2[#Headers],0))),"")</f>
        <v/>
      </c>
      <c r="F74" s="161" t="str">
        <f ca="1">IFERROR(IF(ISBLANK(INDEX(Data_Base_2[],MATCH($D74,Data_Base_2[[Incumbent]:[Incumbent]],0),MATCH(F$3,Data_Base_2[#Headers],0))),"-",INDEX(Data_Base_2[],MATCH($D74,Data_Base_2[[Incumbent]:[Incumbent]],0),MATCH(F$3,Data_Base_2[#Headers],0))),"")</f>
        <v/>
      </c>
      <c r="G74" s="161" t="str">
        <f ca="1">IFERROR(IF(ISBLANK(INDEX(Data_Base_2[],MATCH($D74,Data_Base_2[[Incumbent]:[Incumbent]],0),MATCH(G$3,Data_Base_2[#Headers],0))),"-",INDEX(Data_Base_2[],MATCH($D74,Data_Base_2[[Incumbent]:[Incumbent]],0),MATCH(G$3,Data_Base_2[#Headers],0))),"")</f>
        <v/>
      </c>
      <c r="H74" s="161" t="str">
        <f ca="1">IFERROR(IF(ISBLANK(INDEX(Data_Base_2[],MATCH($D74,Data_Base_2[[Incumbent]:[Incumbent]],0),MATCH(H$3,Data_Base_2[#Headers],0))),"-",INDEX(Data_Base_2[],MATCH($D74,Data_Base_2[[Incumbent]:[Incumbent]],0),MATCH(H$3,Data_Base_2[#Headers],0))),"")</f>
        <v/>
      </c>
      <c r="I74" s="162" t="str">
        <f ca="1">IFERROR(IF(ISBLANK(INDEX(Data_Base_2[],MATCH($D74,Data_Base_2[[Incumbent]:[Incumbent]],0),MATCH(I$3,Data_Base_2[#Headers],0))),"-",INDEX(Data_Base_2[],MATCH($D74,Data_Base_2[[Incumbent]:[Incumbent]],0),MATCH(I$3,Data_Base_2[#Headers],0))),"")</f>
        <v/>
      </c>
      <c r="J74" s="162" t="str">
        <f ca="1">IFERROR(IF(ISBLANK(INDEX(Data_Base_2[],MATCH($D74,Data_Base_2[[Incumbent]:[Incumbent]],0),MATCH(J$3,Data_Base_2[#Headers],0))),"-",INDEX(Data_Base_2[],MATCH($D74,Data_Base_2[[Incumbent]:[Incumbent]],0),MATCH(J$3,Data_Base_2[#Headers],0))),"")</f>
        <v/>
      </c>
      <c r="K74" s="163" t="str">
        <f ca="1">IFERROR(IF(ISBLANK(INDEX(Data_Base_2[],MATCH($D74,Data_Base_2[[Incumbent]:[Incumbent]],0),MATCH(K$3,Data_Base_2[#Headers],0))),"-",INDEX(Data_Base_2[],MATCH($D74,Data_Base_2[[Incumbent]:[Incumbent]],0),MATCH(K$3,Data_Base_2[#Headers],0))),"")</f>
        <v/>
      </c>
      <c r="L74" s="161" t="str">
        <f ca="1">IFERROR(IF(ISBLANK(INDEX(Data_Base_2[],MATCH($D74,Data_Base_2[[Incumbent]:[Incumbent]],0),MATCH(L$3,Data_Base_2[#Headers],0))),"-",INDEX(Data_Base_2[],MATCH($D74,Data_Base_2[[Incumbent]:[Incumbent]],0),MATCH(L$3,Data_Base_2[#Headers],0))),"")</f>
        <v/>
      </c>
      <c r="M74" s="161" t="str">
        <f ca="1">IFERROR(IF(ISBLANK(INDEX(Data_Base_2[],MATCH($D74,Data_Base_2[[Incumbent]:[Incumbent]],0),MATCH(M$3,Data_Base_2[#Headers],0))),"-",INDEX(Data_Base_2[],MATCH($D74,Data_Base_2[[Incumbent]:[Incumbent]],0),MATCH(M$3,Data_Base_2[#Headers],0))),"")</f>
        <v/>
      </c>
      <c r="N74" s="164" t="str">
        <f ca="1">IFERROR(IF(ISBLANK(INDEX(Data_Base_2[],MATCH($D74,Data_Base_2[[Incumbent]:[Incumbent]],0),MATCH(N$3,Data_Base_2[#Headers],0))),"-",INDEX(Data_Base_2[],MATCH($D74,Data_Base_2[[Incumbent]:[Incumbent]],0),MATCH(N$3,Data_Base_2[#Headers],0))),"")</f>
        <v/>
      </c>
      <c r="O74" s="164" t="str">
        <f ca="1">IFERROR(IF(ISBLANK(INDEX(Data_Base_2[],MATCH($D74,Data_Base_2[[Incumbent]:[Incumbent]],0),MATCH(O$3,Data_Base_2[#Headers],0))),"-",INDEX(Data_Base_2[],MATCH($D74,Data_Base_2[[Incumbent]:[Incumbent]],0),MATCH(O$3,Data_Base_2[#Headers],0))),"")</f>
        <v/>
      </c>
      <c r="P74" s="161" t="str">
        <f ca="1">IFERROR(IF(ISBLANK(INDEX(Data_Base_2[],MATCH($D74,Data_Base_2[[Incumbent]:[Incumbent]],0),MATCH(P$3,Data_Base_2[#Headers],0))),"-",INDEX(Data_Base_2[],MATCH($D74,Data_Base_2[[Incumbent]:[Incumbent]],0),MATCH(P$3,Data_Base_2[#Headers],0))),"")</f>
        <v/>
      </c>
      <c r="Q74" s="161" t="str">
        <f ca="1">IFERROR(IF(ISBLANK(INDEX(Data_Base_2[],MATCH($D74,Data_Base_2[[Incumbent]:[Incumbent]],0),MATCH(Q$3,Data_Base_2[#Headers],0))),"-",INDEX(Data_Base_2[],MATCH($D74,Data_Base_2[[Incumbent]:[Incumbent]],0),MATCH(Q$3,Data_Base_2[#Headers],0))),"")</f>
        <v/>
      </c>
      <c r="R74" s="158"/>
      <c r="S74" s="158"/>
      <c r="T74" s="158" t="str">
        <v>Fiyang Arfiyanto</v>
      </c>
      <c r="U74" s="158" t="str">
        <v>PKWT</v>
      </c>
      <c r="V74" s="158" t="b">
        <v>1</v>
      </c>
      <c r="W74" s="159" t="b">
        <v>0</v>
      </c>
      <c r="X74" s="159" t="b">
        <v>0</v>
      </c>
      <c r="Y74" s="159">
        <v>0</v>
      </c>
      <c r="Z74" s="159">
        <v>0</v>
      </c>
      <c r="AA74" s="159" t="b">
        <v>1</v>
      </c>
      <c r="AB74" s="159" t="b">
        <f ca="1"/>
        <v>1</v>
      </c>
      <c r="AC74" s="160">
        <v>1</v>
      </c>
      <c r="AD74" s="160">
        <f ca="1"/>
        <v>0</v>
      </c>
    </row>
    <row r="75" spans="4:30" x14ac:dyDescent="0.25">
      <c r="D75" s="8" t="str" cm="1">
        <f t="array" aca="1" ref="D75" ca="1">IFERROR(IF($T$2="",'Data Base'!C69,INDEX(Data_Base_2[Incumbent],_xlfn.AGGREGATE(15,3,((OFFSET($AD$4,0,0,COUNTA($AD$4:AD5070),1)&gt;0)/(OFFSET($AD$4,0,0,COUNTA($AD$4:AD5070),1)&gt;0))*(ROW(OFFSET($AD$4,0,0,COUNTA($AD$4:AD5070),1))-ROW($AD$3)),ROWS($D$4:$D74)))),"")</f>
        <v/>
      </c>
      <c r="E75" s="161" t="str">
        <f ca="1">IFERROR(IF(ISBLANK(INDEX(Data_Base_2[],MATCH($D75,Data_Base_2[[Incumbent]:[Incumbent]],0),MATCH(E$3,Data_Base_2[#Headers],0))),"-",INDEX(Data_Base_2[],MATCH($D75,Data_Base_2[[Incumbent]:[Incumbent]],0),MATCH(E$3,Data_Base_2[#Headers],0))),"")</f>
        <v/>
      </c>
      <c r="F75" s="161" t="str">
        <f ca="1">IFERROR(IF(ISBLANK(INDEX(Data_Base_2[],MATCH($D75,Data_Base_2[[Incumbent]:[Incumbent]],0),MATCH(F$3,Data_Base_2[#Headers],0))),"-",INDEX(Data_Base_2[],MATCH($D75,Data_Base_2[[Incumbent]:[Incumbent]],0),MATCH(F$3,Data_Base_2[#Headers],0))),"")</f>
        <v/>
      </c>
      <c r="G75" s="161" t="str">
        <f ca="1">IFERROR(IF(ISBLANK(INDEX(Data_Base_2[],MATCH($D75,Data_Base_2[[Incumbent]:[Incumbent]],0),MATCH(G$3,Data_Base_2[#Headers],0))),"-",INDEX(Data_Base_2[],MATCH($D75,Data_Base_2[[Incumbent]:[Incumbent]],0),MATCH(G$3,Data_Base_2[#Headers],0))),"")</f>
        <v/>
      </c>
      <c r="H75" s="161" t="str">
        <f ca="1">IFERROR(IF(ISBLANK(INDEX(Data_Base_2[],MATCH($D75,Data_Base_2[[Incumbent]:[Incumbent]],0),MATCH(H$3,Data_Base_2[#Headers],0))),"-",INDEX(Data_Base_2[],MATCH($D75,Data_Base_2[[Incumbent]:[Incumbent]],0),MATCH(H$3,Data_Base_2[#Headers],0))),"")</f>
        <v/>
      </c>
      <c r="I75" s="162" t="str">
        <f ca="1">IFERROR(IF(ISBLANK(INDEX(Data_Base_2[],MATCH($D75,Data_Base_2[[Incumbent]:[Incumbent]],0),MATCH(I$3,Data_Base_2[#Headers],0))),"-",INDEX(Data_Base_2[],MATCH($D75,Data_Base_2[[Incumbent]:[Incumbent]],0),MATCH(I$3,Data_Base_2[#Headers],0))),"")</f>
        <v/>
      </c>
      <c r="J75" s="162" t="str">
        <f ca="1">IFERROR(IF(ISBLANK(INDEX(Data_Base_2[],MATCH($D75,Data_Base_2[[Incumbent]:[Incumbent]],0),MATCH(J$3,Data_Base_2[#Headers],0))),"-",INDEX(Data_Base_2[],MATCH($D75,Data_Base_2[[Incumbent]:[Incumbent]],0),MATCH(J$3,Data_Base_2[#Headers],0))),"")</f>
        <v/>
      </c>
      <c r="K75" s="163" t="str">
        <f ca="1">IFERROR(IF(ISBLANK(INDEX(Data_Base_2[],MATCH($D75,Data_Base_2[[Incumbent]:[Incumbent]],0),MATCH(K$3,Data_Base_2[#Headers],0))),"-",INDEX(Data_Base_2[],MATCH($D75,Data_Base_2[[Incumbent]:[Incumbent]],0),MATCH(K$3,Data_Base_2[#Headers],0))),"")</f>
        <v/>
      </c>
      <c r="L75" s="161" t="str">
        <f ca="1">IFERROR(IF(ISBLANK(INDEX(Data_Base_2[],MATCH($D75,Data_Base_2[[Incumbent]:[Incumbent]],0),MATCH(L$3,Data_Base_2[#Headers],0))),"-",INDEX(Data_Base_2[],MATCH($D75,Data_Base_2[[Incumbent]:[Incumbent]],0),MATCH(L$3,Data_Base_2[#Headers],0))),"")</f>
        <v/>
      </c>
      <c r="M75" s="161" t="str">
        <f ca="1">IFERROR(IF(ISBLANK(INDEX(Data_Base_2[],MATCH($D75,Data_Base_2[[Incumbent]:[Incumbent]],0),MATCH(M$3,Data_Base_2[#Headers],0))),"-",INDEX(Data_Base_2[],MATCH($D75,Data_Base_2[[Incumbent]:[Incumbent]],0),MATCH(M$3,Data_Base_2[#Headers],0))),"")</f>
        <v/>
      </c>
      <c r="N75" s="164" t="str">
        <f ca="1">IFERROR(IF(ISBLANK(INDEX(Data_Base_2[],MATCH($D75,Data_Base_2[[Incumbent]:[Incumbent]],0),MATCH(N$3,Data_Base_2[#Headers],0))),"-",INDEX(Data_Base_2[],MATCH($D75,Data_Base_2[[Incumbent]:[Incumbent]],0),MATCH(N$3,Data_Base_2[#Headers],0))),"")</f>
        <v/>
      </c>
      <c r="O75" s="164" t="str">
        <f ca="1">IFERROR(IF(ISBLANK(INDEX(Data_Base_2[],MATCH($D75,Data_Base_2[[Incumbent]:[Incumbent]],0),MATCH(O$3,Data_Base_2[#Headers],0))),"-",INDEX(Data_Base_2[],MATCH($D75,Data_Base_2[[Incumbent]:[Incumbent]],0),MATCH(O$3,Data_Base_2[#Headers],0))),"")</f>
        <v/>
      </c>
      <c r="P75" s="161" t="str">
        <f ca="1">IFERROR(IF(ISBLANK(INDEX(Data_Base_2[],MATCH($D75,Data_Base_2[[Incumbent]:[Incumbent]],0),MATCH(P$3,Data_Base_2[#Headers],0))),"-",INDEX(Data_Base_2[],MATCH($D75,Data_Base_2[[Incumbent]:[Incumbent]],0),MATCH(P$3,Data_Base_2[#Headers],0))),"")</f>
        <v/>
      </c>
      <c r="Q75" s="161" t="str">
        <f ca="1">IFERROR(IF(ISBLANK(INDEX(Data_Base_2[],MATCH($D75,Data_Base_2[[Incumbent]:[Incumbent]],0),MATCH(Q$3,Data_Base_2[#Headers],0))),"-",INDEX(Data_Base_2[],MATCH($D75,Data_Base_2[[Incumbent]:[Incumbent]],0),MATCH(Q$3,Data_Base_2[#Headers],0))),"")</f>
        <v/>
      </c>
      <c r="R75" s="158"/>
      <c r="S75" s="158"/>
      <c r="T75" s="158" t="str">
        <v>Firman Rizki Harahap</v>
      </c>
      <c r="U75" s="158">
        <v>1</v>
      </c>
      <c r="V75" s="158" t="b">
        <v>1</v>
      </c>
      <c r="W75" s="159" t="b">
        <v>1</v>
      </c>
      <c r="X75" s="159" t="b">
        <v>0</v>
      </c>
      <c r="Y75" s="159">
        <v>1</v>
      </c>
      <c r="Z75" s="159">
        <v>0</v>
      </c>
      <c r="AA75" s="159" t="b">
        <v>1</v>
      </c>
      <c r="AB75" s="159" t="b">
        <f ca="1"/>
        <v>1</v>
      </c>
      <c r="AC75" s="160">
        <v>0</v>
      </c>
      <c r="AD75" s="160">
        <f ca="1"/>
        <v>0</v>
      </c>
    </row>
    <row r="76" spans="4:30" x14ac:dyDescent="0.25">
      <c r="D76" s="8" t="str" cm="1">
        <f t="array" aca="1" ref="D76" ca="1">IFERROR(IF($T$2="",'Data Base'!#REF!,INDEX(Data_Base_2[Incumbent],_xlfn.AGGREGATE(15,3,((OFFSET($AD$4,0,0,COUNTA($AD$4:AD5071),1)&gt;0)/(OFFSET($AD$4,0,0,COUNTA($AD$4:AD5071),1)&gt;0))*(ROW(OFFSET($AD$4,0,0,COUNTA($AD$4:AD5071),1))-ROW($AD$3)),ROWS($D$4:$D75)))),"")</f>
        <v/>
      </c>
      <c r="E76" s="161" t="str">
        <f ca="1">IFERROR(IF(ISBLANK(INDEX(Data_Base_2[],MATCH($D76,Data_Base_2[[Incumbent]:[Incumbent]],0),MATCH(E$3,Data_Base_2[#Headers],0))),"-",INDEX(Data_Base_2[],MATCH($D76,Data_Base_2[[Incumbent]:[Incumbent]],0),MATCH(E$3,Data_Base_2[#Headers],0))),"")</f>
        <v/>
      </c>
      <c r="F76" s="161" t="str">
        <f ca="1">IFERROR(IF(ISBLANK(INDEX(Data_Base_2[],MATCH($D76,Data_Base_2[[Incumbent]:[Incumbent]],0),MATCH(F$3,Data_Base_2[#Headers],0))),"-",INDEX(Data_Base_2[],MATCH($D76,Data_Base_2[[Incumbent]:[Incumbent]],0),MATCH(F$3,Data_Base_2[#Headers],0))),"")</f>
        <v/>
      </c>
      <c r="G76" s="161" t="str">
        <f ca="1">IFERROR(IF(ISBLANK(INDEX(Data_Base_2[],MATCH($D76,Data_Base_2[[Incumbent]:[Incumbent]],0),MATCH(G$3,Data_Base_2[#Headers],0))),"-",INDEX(Data_Base_2[],MATCH($D76,Data_Base_2[[Incumbent]:[Incumbent]],0),MATCH(G$3,Data_Base_2[#Headers],0))),"")</f>
        <v/>
      </c>
      <c r="H76" s="161" t="str">
        <f ca="1">IFERROR(IF(ISBLANK(INDEX(Data_Base_2[],MATCH($D76,Data_Base_2[[Incumbent]:[Incumbent]],0),MATCH(H$3,Data_Base_2[#Headers],0))),"-",INDEX(Data_Base_2[],MATCH($D76,Data_Base_2[[Incumbent]:[Incumbent]],0),MATCH(H$3,Data_Base_2[#Headers],0))),"")</f>
        <v/>
      </c>
      <c r="I76" s="162" t="str">
        <f ca="1">IFERROR(IF(ISBLANK(INDEX(Data_Base_2[],MATCH($D76,Data_Base_2[[Incumbent]:[Incumbent]],0),MATCH(I$3,Data_Base_2[#Headers],0))),"-",INDEX(Data_Base_2[],MATCH($D76,Data_Base_2[[Incumbent]:[Incumbent]],0),MATCH(I$3,Data_Base_2[#Headers],0))),"")</f>
        <v/>
      </c>
      <c r="J76" s="162" t="str">
        <f ca="1">IFERROR(IF(ISBLANK(INDEX(Data_Base_2[],MATCH($D76,Data_Base_2[[Incumbent]:[Incumbent]],0),MATCH(J$3,Data_Base_2[#Headers],0))),"-",INDEX(Data_Base_2[],MATCH($D76,Data_Base_2[[Incumbent]:[Incumbent]],0),MATCH(J$3,Data_Base_2[#Headers],0))),"")</f>
        <v/>
      </c>
      <c r="K76" s="163" t="str">
        <f ca="1">IFERROR(IF(ISBLANK(INDEX(Data_Base_2[],MATCH($D76,Data_Base_2[[Incumbent]:[Incumbent]],0),MATCH(K$3,Data_Base_2[#Headers],0))),"-",INDEX(Data_Base_2[],MATCH($D76,Data_Base_2[[Incumbent]:[Incumbent]],0),MATCH(K$3,Data_Base_2[#Headers],0))),"")</f>
        <v/>
      </c>
      <c r="L76" s="161" t="str">
        <f ca="1">IFERROR(IF(ISBLANK(INDEX(Data_Base_2[],MATCH($D76,Data_Base_2[[Incumbent]:[Incumbent]],0),MATCH(L$3,Data_Base_2[#Headers],0))),"-",INDEX(Data_Base_2[],MATCH($D76,Data_Base_2[[Incumbent]:[Incumbent]],0),MATCH(L$3,Data_Base_2[#Headers],0))),"")</f>
        <v/>
      </c>
      <c r="M76" s="161" t="str">
        <f ca="1">IFERROR(IF(ISBLANK(INDEX(Data_Base_2[],MATCH($D76,Data_Base_2[[Incumbent]:[Incumbent]],0),MATCH(M$3,Data_Base_2[#Headers],0))),"-",INDEX(Data_Base_2[],MATCH($D76,Data_Base_2[[Incumbent]:[Incumbent]],0),MATCH(M$3,Data_Base_2[#Headers],0))),"")</f>
        <v/>
      </c>
      <c r="N76" s="164" t="str">
        <f ca="1">IFERROR(IF(ISBLANK(INDEX(Data_Base_2[],MATCH($D76,Data_Base_2[[Incumbent]:[Incumbent]],0),MATCH(N$3,Data_Base_2[#Headers],0))),"-",INDEX(Data_Base_2[],MATCH($D76,Data_Base_2[[Incumbent]:[Incumbent]],0),MATCH(N$3,Data_Base_2[#Headers],0))),"")</f>
        <v/>
      </c>
      <c r="O76" s="164" t="str">
        <f ca="1">IFERROR(IF(ISBLANK(INDEX(Data_Base_2[],MATCH($D76,Data_Base_2[[Incumbent]:[Incumbent]],0),MATCH(O$3,Data_Base_2[#Headers],0))),"-",INDEX(Data_Base_2[],MATCH($D76,Data_Base_2[[Incumbent]:[Incumbent]],0),MATCH(O$3,Data_Base_2[#Headers],0))),"")</f>
        <v/>
      </c>
      <c r="P76" s="161" t="str">
        <f ca="1">IFERROR(IF(ISBLANK(INDEX(Data_Base_2[],MATCH($D76,Data_Base_2[[Incumbent]:[Incumbent]],0),MATCH(P$3,Data_Base_2[#Headers],0))),"-",INDEX(Data_Base_2[],MATCH($D76,Data_Base_2[[Incumbent]:[Incumbent]],0),MATCH(P$3,Data_Base_2[#Headers],0))),"")</f>
        <v/>
      </c>
      <c r="Q76" s="161" t="str">
        <f ca="1">IFERROR(IF(ISBLANK(INDEX(Data_Base_2[],MATCH($D76,Data_Base_2[[Incumbent]:[Incumbent]],0),MATCH(Q$3,Data_Base_2[#Headers],0))),"-",INDEX(Data_Base_2[],MATCH($D76,Data_Base_2[[Incumbent]:[Incumbent]],0),MATCH(Q$3,Data_Base_2[#Headers],0))),"")</f>
        <v/>
      </c>
      <c r="R76" s="158"/>
      <c r="S76" s="158"/>
      <c r="T76" s="158" t="str">
        <v>Pang Stephani Tejo</v>
      </c>
      <c r="U76" s="158">
        <v>4</v>
      </c>
      <c r="V76" s="158" t="b">
        <v>1</v>
      </c>
      <c r="W76" s="159" t="b">
        <v>0</v>
      </c>
      <c r="X76" s="159" t="b">
        <v>0</v>
      </c>
      <c r="Y76" s="159">
        <v>0</v>
      </c>
      <c r="Z76" s="159">
        <v>1</v>
      </c>
      <c r="AA76" s="159" t="b">
        <v>1</v>
      </c>
      <c r="AB76" s="159" t="b">
        <f ca="1"/>
        <v>1</v>
      </c>
      <c r="AC76" s="160">
        <v>1</v>
      </c>
      <c r="AD76" s="160">
        <f ca="1"/>
        <v>0</v>
      </c>
    </row>
    <row r="77" spans="4:30" x14ac:dyDescent="0.25">
      <c r="D77" s="8" t="str" cm="1">
        <f t="array" aca="1" ref="D77" ca="1">IFERROR(IF($T$2="",'Data Base'!C70,INDEX(Data_Base_2[Incumbent],_xlfn.AGGREGATE(15,3,((OFFSET($AD$4,0,0,COUNTA($AD$4:AD5072),1)&gt;0)/(OFFSET($AD$4,0,0,COUNTA($AD$4:AD5072),1)&gt;0))*(ROW(OFFSET($AD$4,0,0,COUNTA($AD$4:AD5072),1))-ROW($AD$3)),ROWS($D$4:$D76)))),"")</f>
        <v/>
      </c>
      <c r="E77" s="161" t="str">
        <f ca="1">IFERROR(IF(ISBLANK(INDEX(Data_Base_2[],MATCH($D77,Data_Base_2[[Incumbent]:[Incumbent]],0),MATCH(E$3,Data_Base_2[#Headers],0))),"-",INDEX(Data_Base_2[],MATCH($D77,Data_Base_2[[Incumbent]:[Incumbent]],0),MATCH(E$3,Data_Base_2[#Headers],0))),"")</f>
        <v/>
      </c>
      <c r="F77" s="161" t="str">
        <f ca="1">IFERROR(IF(ISBLANK(INDEX(Data_Base_2[],MATCH($D77,Data_Base_2[[Incumbent]:[Incumbent]],0),MATCH(F$3,Data_Base_2[#Headers],0))),"-",INDEX(Data_Base_2[],MATCH($D77,Data_Base_2[[Incumbent]:[Incumbent]],0),MATCH(F$3,Data_Base_2[#Headers],0))),"")</f>
        <v/>
      </c>
      <c r="G77" s="161" t="str">
        <f ca="1">IFERROR(IF(ISBLANK(INDEX(Data_Base_2[],MATCH($D77,Data_Base_2[[Incumbent]:[Incumbent]],0),MATCH(G$3,Data_Base_2[#Headers],0))),"-",INDEX(Data_Base_2[],MATCH($D77,Data_Base_2[[Incumbent]:[Incumbent]],0),MATCH(G$3,Data_Base_2[#Headers],0))),"")</f>
        <v/>
      </c>
      <c r="H77" s="161" t="str">
        <f ca="1">IFERROR(IF(ISBLANK(INDEX(Data_Base_2[],MATCH($D77,Data_Base_2[[Incumbent]:[Incumbent]],0),MATCH(H$3,Data_Base_2[#Headers],0))),"-",INDEX(Data_Base_2[],MATCH($D77,Data_Base_2[[Incumbent]:[Incumbent]],0),MATCH(H$3,Data_Base_2[#Headers],0))),"")</f>
        <v/>
      </c>
      <c r="I77" s="162" t="str">
        <f ca="1">IFERROR(IF(ISBLANK(INDEX(Data_Base_2[],MATCH($D77,Data_Base_2[[Incumbent]:[Incumbent]],0),MATCH(I$3,Data_Base_2[#Headers],0))),"-",INDEX(Data_Base_2[],MATCH($D77,Data_Base_2[[Incumbent]:[Incumbent]],0),MATCH(I$3,Data_Base_2[#Headers],0))),"")</f>
        <v/>
      </c>
      <c r="J77" s="162" t="str">
        <f ca="1">IFERROR(IF(ISBLANK(INDEX(Data_Base_2[],MATCH($D77,Data_Base_2[[Incumbent]:[Incumbent]],0),MATCH(J$3,Data_Base_2[#Headers],0))),"-",INDEX(Data_Base_2[],MATCH($D77,Data_Base_2[[Incumbent]:[Incumbent]],0),MATCH(J$3,Data_Base_2[#Headers],0))),"")</f>
        <v/>
      </c>
      <c r="K77" s="163" t="str">
        <f ca="1">IFERROR(IF(ISBLANK(INDEX(Data_Base_2[],MATCH($D77,Data_Base_2[[Incumbent]:[Incumbent]],0),MATCH(K$3,Data_Base_2[#Headers],0))),"-",INDEX(Data_Base_2[],MATCH($D77,Data_Base_2[[Incumbent]:[Incumbent]],0),MATCH(K$3,Data_Base_2[#Headers],0))),"")</f>
        <v/>
      </c>
      <c r="L77" s="161" t="str">
        <f ca="1">IFERROR(IF(ISBLANK(INDEX(Data_Base_2[],MATCH($D77,Data_Base_2[[Incumbent]:[Incumbent]],0),MATCH(L$3,Data_Base_2[#Headers],0))),"-",INDEX(Data_Base_2[],MATCH($D77,Data_Base_2[[Incumbent]:[Incumbent]],0),MATCH(L$3,Data_Base_2[#Headers],0))),"")</f>
        <v/>
      </c>
      <c r="M77" s="161" t="str">
        <f ca="1">IFERROR(IF(ISBLANK(INDEX(Data_Base_2[],MATCH($D77,Data_Base_2[[Incumbent]:[Incumbent]],0),MATCH(M$3,Data_Base_2[#Headers],0))),"-",INDEX(Data_Base_2[],MATCH($D77,Data_Base_2[[Incumbent]:[Incumbent]],0),MATCH(M$3,Data_Base_2[#Headers],0))),"")</f>
        <v/>
      </c>
      <c r="N77" s="164" t="str">
        <f ca="1">IFERROR(IF(ISBLANK(INDEX(Data_Base_2[],MATCH($D77,Data_Base_2[[Incumbent]:[Incumbent]],0),MATCH(N$3,Data_Base_2[#Headers],0))),"-",INDEX(Data_Base_2[],MATCH($D77,Data_Base_2[[Incumbent]:[Incumbent]],0),MATCH(N$3,Data_Base_2[#Headers],0))),"")</f>
        <v/>
      </c>
      <c r="O77" s="164" t="str">
        <f ca="1">IFERROR(IF(ISBLANK(INDEX(Data_Base_2[],MATCH($D77,Data_Base_2[[Incumbent]:[Incumbent]],0),MATCH(O$3,Data_Base_2[#Headers],0))),"-",INDEX(Data_Base_2[],MATCH($D77,Data_Base_2[[Incumbent]:[Incumbent]],0),MATCH(O$3,Data_Base_2[#Headers],0))),"")</f>
        <v/>
      </c>
      <c r="P77" s="161" t="str">
        <f ca="1">IFERROR(IF(ISBLANK(INDEX(Data_Base_2[],MATCH($D77,Data_Base_2[[Incumbent]:[Incumbent]],0),MATCH(P$3,Data_Base_2[#Headers],0))),"-",INDEX(Data_Base_2[],MATCH($D77,Data_Base_2[[Incumbent]:[Incumbent]],0),MATCH(P$3,Data_Base_2[#Headers],0))),"")</f>
        <v/>
      </c>
      <c r="Q77" s="161" t="str">
        <f ca="1">IFERROR(IF(ISBLANK(INDEX(Data_Base_2[],MATCH($D77,Data_Base_2[[Incumbent]:[Incumbent]],0),MATCH(Q$3,Data_Base_2[#Headers],0))),"-",INDEX(Data_Base_2[],MATCH($D77,Data_Base_2[[Incumbent]:[Incumbent]],0),MATCH(Q$3,Data_Base_2[#Headers],0))),"")</f>
        <v/>
      </c>
      <c r="R77" s="158"/>
      <c r="S77" s="158"/>
      <c r="T77" s="158" t="str">
        <v>Arief Syarifudin</v>
      </c>
      <c r="U77" s="158">
        <v>5</v>
      </c>
      <c r="V77" s="158" t="b">
        <v>1</v>
      </c>
      <c r="W77" s="159" t="b">
        <v>0</v>
      </c>
      <c r="X77" s="159" t="b">
        <v>0</v>
      </c>
      <c r="Y77" s="159">
        <v>0</v>
      </c>
      <c r="Z77" s="159">
        <v>0</v>
      </c>
      <c r="AA77" s="159" t="b">
        <v>1</v>
      </c>
      <c r="AB77" s="159" t="b">
        <f ca="1"/>
        <v>1</v>
      </c>
      <c r="AC77" s="160">
        <v>1</v>
      </c>
      <c r="AD77" s="160">
        <f ca="1"/>
        <v>0</v>
      </c>
    </row>
    <row r="78" spans="4:30" x14ac:dyDescent="0.25">
      <c r="D78" s="8" t="str" cm="1">
        <f t="array" aca="1" ref="D78" ca="1">IFERROR(IF($T$2="",'Data Base'!C71,INDEX(Data_Base_2[Incumbent],_xlfn.AGGREGATE(15,3,((OFFSET($AD$4,0,0,COUNTA($AD$4:AD5073),1)&gt;0)/(OFFSET($AD$4,0,0,COUNTA($AD$4:AD5073),1)&gt;0))*(ROW(OFFSET($AD$4,0,0,COUNTA($AD$4:AD5073),1))-ROW($AD$3)),ROWS($D$4:$D77)))),"")</f>
        <v/>
      </c>
      <c r="E78" s="161" t="str">
        <f ca="1">IFERROR(IF(ISBLANK(INDEX(Data_Base_2[],MATCH($D78,Data_Base_2[[Incumbent]:[Incumbent]],0),MATCH(E$3,Data_Base_2[#Headers],0))),"-",INDEX(Data_Base_2[],MATCH($D78,Data_Base_2[[Incumbent]:[Incumbent]],0),MATCH(E$3,Data_Base_2[#Headers],0))),"")</f>
        <v/>
      </c>
      <c r="F78" s="161" t="str">
        <f ca="1">IFERROR(IF(ISBLANK(INDEX(Data_Base_2[],MATCH($D78,Data_Base_2[[Incumbent]:[Incumbent]],0),MATCH(F$3,Data_Base_2[#Headers],0))),"-",INDEX(Data_Base_2[],MATCH($D78,Data_Base_2[[Incumbent]:[Incumbent]],0),MATCH(F$3,Data_Base_2[#Headers],0))),"")</f>
        <v/>
      </c>
      <c r="G78" s="161" t="str">
        <f ca="1">IFERROR(IF(ISBLANK(INDEX(Data_Base_2[],MATCH($D78,Data_Base_2[[Incumbent]:[Incumbent]],0),MATCH(G$3,Data_Base_2[#Headers],0))),"-",INDEX(Data_Base_2[],MATCH($D78,Data_Base_2[[Incumbent]:[Incumbent]],0),MATCH(G$3,Data_Base_2[#Headers],0))),"")</f>
        <v/>
      </c>
      <c r="H78" s="161" t="str">
        <f ca="1">IFERROR(IF(ISBLANK(INDEX(Data_Base_2[],MATCH($D78,Data_Base_2[[Incumbent]:[Incumbent]],0),MATCH(H$3,Data_Base_2[#Headers],0))),"-",INDEX(Data_Base_2[],MATCH($D78,Data_Base_2[[Incumbent]:[Incumbent]],0),MATCH(H$3,Data_Base_2[#Headers],0))),"")</f>
        <v/>
      </c>
      <c r="I78" s="162" t="str">
        <f ca="1">IFERROR(IF(ISBLANK(INDEX(Data_Base_2[],MATCH($D78,Data_Base_2[[Incumbent]:[Incumbent]],0),MATCH(I$3,Data_Base_2[#Headers],0))),"-",INDEX(Data_Base_2[],MATCH($D78,Data_Base_2[[Incumbent]:[Incumbent]],0),MATCH(I$3,Data_Base_2[#Headers],0))),"")</f>
        <v/>
      </c>
      <c r="J78" s="162" t="str">
        <f ca="1">IFERROR(IF(ISBLANK(INDEX(Data_Base_2[],MATCH($D78,Data_Base_2[[Incumbent]:[Incumbent]],0),MATCH(J$3,Data_Base_2[#Headers],0))),"-",INDEX(Data_Base_2[],MATCH($D78,Data_Base_2[[Incumbent]:[Incumbent]],0),MATCH(J$3,Data_Base_2[#Headers],0))),"")</f>
        <v/>
      </c>
      <c r="K78" s="163" t="str">
        <f ca="1">IFERROR(IF(ISBLANK(INDEX(Data_Base_2[],MATCH($D78,Data_Base_2[[Incumbent]:[Incumbent]],0),MATCH(K$3,Data_Base_2[#Headers],0))),"-",INDEX(Data_Base_2[],MATCH($D78,Data_Base_2[[Incumbent]:[Incumbent]],0),MATCH(K$3,Data_Base_2[#Headers],0))),"")</f>
        <v/>
      </c>
      <c r="L78" s="161" t="str">
        <f ca="1">IFERROR(IF(ISBLANK(INDEX(Data_Base_2[],MATCH($D78,Data_Base_2[[Incumbent]:[Incumbent]],0),MATCH(L$3,Data_Base_2[#Headers],0))),"-",INDEX(Data_Base_2[],MATCH($D78,Data_Base_2[[Incumbent]:[Incumbent]],0),MATCH(L$3,Data_Base_2[#Headers],0))),"")</f>
        <v/>
      </c>
      <c r="M78" s="161" t="str">
        <f ca="1">IFERROR(IF(ISBLANK(INDEX(Data_Base_2[],MATCH($D78,Data_Base_2[[Incumbent]:[Incumbent]],0),MATCH(M$3,Data_Base_2[#Headers],0))),"-",INDEX(Data_Base_2[],MATCH($D78,Data_Base_2[[Incumbent]:[Incumbent]],0),MATCH(M$3,Data_Base_2[#Headers],0))),"")</f>
        <v/>
      </c>
      <c r="N78" s="164" t="str">
        <f ca="1">IFERROR(IF(ISBLANK(INDEX(Data_Base_2[],MATCH($D78,Data_Base_2[[Incumbent]:[Incumbent]],0),MATCH(N$3,Data_Base_2[#Headers],0))),"-",INDEX(Data_Base_2[],MATCH($D78,Data_Base_2[[Incumbent]:[Incumbent]],0),MATCH(N$3,Data_Base_2[#Headers],0))),"")</f>
        <v/>
      </c>
      <c r="O78" s="164" t="str">
        <f ca="1">IFERROR(IF(ISBLANK(INDEX(Data_Base_2[],MATCH($D78,Data_Base_2[[Incumbent]:[Incumbent]],0),MATCH(O$3,Data_Base_2[#Headers],0))),"-",INDEX(Data_Base_2[],MATCH($D78,Data_Base_2[[Incumbent]:[Incumbent]],0),MATCH(O$3,Data_Base_2[#Headers],0))),"")</f>
        <v/>
      </c>
      <c r="P78" s="161" t="str">
        <f ca="1">IFERROR(IF(ISBLANK(INDEX(Data_Base_2[],MATCH($D78,Data_Base_2[[Incumbent]:[Incumbent]],0),MATCH(P$3,Data_Base_2[#Headers],0))),"-",INDEX(Data_Base_2[],MATCH($D78,Data_Base_2[[Incumbent]:[Incumbent]],0),MATCH(P$3,Data_Base_2[#Headers],0))),"")</f>
        <v/>
      </c>
      <c r="Q78" s="161" t="str">
        <f ca="1">IFERROR(IF(ISBLANK(INDEX(Data_Base_2[],MATCH($D78,Data_Base_2[[Incumbent]:[Incumbent]],0),MATCH(Q$3,Data_Base_2[#Headers],0))),"-",INDEX(Data_Base_2[],MATCH($D78,Data_Base_2[[Incumbent]:[Incumbent]],0),MATCH(Q$3,Data_Base_2[#Headers],0))),"")</f>
        <v/>
      </c>
      <c r="R78" s="158"/>
      <c r="S78" s="158"/>
      <c r="T78" s="158" t="str">
        <v>M. Syarif Hidayat</v>
      </c>
      <c r="U78" s="158">
        <v>2</v>
      </c>
      <c r="V78" s="158" t="b">
        <v>1</v>
      </c>
      <c r="W78" s="159" t="b">
        <v>0</v>
      </c>
      <c r="X78" s="159" t="b">
        <v>0</v>
      </c>
      <c r="Y78" s="159">
        <v>0</v>
      </c>
      <c r="Z78" s="159">
        <v>1</v>
      </c>
      <c r="AA78" s="159" t="b">
        <v>1</v>
      </c>
      <c r="AB78" s="159" t="b">
        <f ca="1"/>
        <v>1</v>
      </c>
      <c r="AC78" s="160">
        <v>1</v>
      </c>
      <c r="AD78" s="160">
        <f ca="1"/>
        <v>0</v>
      </c>
    </row>
    <row r="79" spans="4:30" x14ac:dyDescent="0.25">
      <c r="D79" s="8" t="str" cm="1">
        <f t="array" aca="1" ref="D79" ca="1">IFERROR(IF($T$2="",'Data Base'!#REF!,INDEX(Data_Base_2[Incumbent],_xlfn.AGGREGATE(15,3,((OFFSET($AD$4,0,0,COUNTA($AD$4:AD5074),1)&gt;0)/(OFFSET($AD$4,0,0,COUNTA($AD$4:AD5074),1)&gt;0))*(ROW(OFFSET($AD$4,0,0,COUNTA($AD$4:AD5074),1))-ROW($AD$3)),ROWS($D$4:$D78)))),"")</f>
        <v/>
      </c>
      <c r="E79" s="161" t="str">
        <f ca="1">IFERROR(IF(ISBLANK(INDEX(Data_Base_2[],MATCH($D79,Data_Base_2[[Incumbent]:[Incumbent]],0),MATCH(E$3,Data_Base_2[#Headers],0))),"-",INDEX(Data_Base_2[],MATCH($D79,Data_Base_2[[Incumbent]:[Incumbent]],0),MATCH(E$3,Data_Base_2[#Headers],0))),"")</f>
        <v/>
      </c>
      <c r="F79" s="161" t="str">
        <f ca="1">IFERROR(IF(ISBLANK(INDEX(Data_Base_2[],MATCH($D79,Data_Base_2[[Incumbent]:[Incumbent]],0),MATCH(F$3,Data_Base_2[#Headers],0))),"-",INDEX(Data_Base_2[],MATCH($D79,Data_Base_2[[Incumbent]:[Incumbent]],0),MATCH(F$3,Data_Base_2[#Headers],0))),"")</f>
        <v/>
      </c>
      <c r="G79" s="161" t="str">
        <f ca="1">IFERROR(IF(ISBLANK(INDEX(Data_Base_2[],MATCH($D79,Data_Base_2[[Incumbent]:[Incumbent]],0),MATCH(G$3,Data_Base_2[#Headers],0))),"-",INDEX(Data_Base_2[],MATCH($D79,Data_Base_2[[Incumbent]:[Incumbent]],0),MATCH(G$3,Data_Base_2[#Headers],0))),"")</f>
        <v/>
      </c>
      <c r="H79" s="161" t="str">
        <f ca="1">IFERROR(IF(ISBLANK(INDEX(Data_Base_2[],MATCH($D79,Data_Base_2[[Incumbent]:[Incumbent]],0),MATCH(H$3,Data_Base_2[#Headers],0))),"-",INDEX(Data_Base_2[],MATCH($D79,Data_Base_2[[Incumbent]:[Incumbent]],0),MATCH(H$3,Data_Base_2[#Headers],0))),"")</f>
        <v/>
      </c>
      <c r="I79" s="162" t="str">
        <f ca="1">IFERROR(IF(ISBLANK(INDEX(Data_Base_2[],MATCH($D79,Data_Base_2[[Incumbent]:[Incumbent]],0),MATCH(I$3,Data_Base_2[#Headers],0))),"-",INDEX(Data_Base_2[],MATCH($D79,Data_Base_2[[Incumbent]:[Incumbent]],0),MATCH(I$3,Data_Base_2[#Headers],0))),"")</f>
        <v/>
      </c>
      <c r="J79" s="162" t="str">
        <f ca="1">IFERROR(IF(ISBLANK(INDEX(Data_Base_2[],MATCH($D79,Data_Base_2[[Incumbent]:[Incumbent]],0),MATCH(J$3,Data_Base_2[#Headers],0))),"-",INDEX(Data_Base_2[],MATCH($D79,Data_Base_2[[Incumbent]:[Incumbent]],0),MATCH(J$3,Data_Base_2[#Headers],0))),"")</f>
        <v/>
      </c>
      <c r="K79" s="163" t="str">
        <f ca="1">IFERROR(IF(ISBLANK(INDEX(Data_Base_2[],MATCH($D79,Data_Base_2[[Incumbent]:[Incumbent]],0),MATCH(K$3,Data_Base_2[#Headers],0))),"-",INDEX(Data_Base_2[],MATCH($D79,Data_Base_2[[Incumbent]:[Incumbent]],0),MATCH(K$3,Data_Base_2[#Headers],0))),"")</f>
        <v/>
      </c>
      <c r="L79" s="161" t="str">
        <f ca="1">IFERROR(IF(ISBLANK(INDEX(Data_Base_2[],MATCH($D79,Data_Base_2[[Incumbent]:[Incumbent]],0),MATCH(L$3,Data_Base_2[#Headers],0))),"-",INDEX(Data_Base_2[],MATCH($D79,Data_Base_2[[Incumbent]:[Incumbent]],0),MATCH(L$3,Data_Base_2[#Headers],0))),"")</f>
        <v/>
      </c>
      <c r="M79" s="161" t="str">
        <f ca="1">IFERROR(IF(ISBLANK(INDEX(Data_Base_2[],MATCH($D79,Data_Base_2[[Incumbent]:[Incumbent]],0),MATCH(M$3,Data_Base_2[#Headers],0))),"-",INDEX(Data_Base_2[],MATCH($D79,Data_Base_2[[Incumbent]:[Incumbent]],0),MATCH(M$3,Data_Base_2[#Headers],0))),"")</f>
        <v/>
      </c>
      <c r="N79" s="164" t="str">
        <f ca="1">IFERROR(IF(ISBLANK(INDEX(Data_Base_2[],MATCH($D79,Data_Base_2[[Incumbent]:[Incumbent]],0),MATCH(N$3,Data_Base_2[#Headers],0))),"-",INDEX(Data_Base_2[],MATCH($D79,Data_Base_2[[Incumbent]:[Incumbent]],0),MATCH(N$3,Data_Base_2[#Headers],0))),"")</f>
        <v/>
      </c>
      <c r="O79" s="164" t="str">
        <f ca="1">IFERROR(IF(ISBLANK(INDEX(Data_Base_2[],MATCH($D79,Data_Base_2[[Incumbent]:[Incumbent]],0),MATCH(O$3,Data_Base_2[#Headers],0))),"-",INDEX(Data_Base_2[],MATCH($D79,Data_Base_2[[Incumbent]:[Incumbent]],0),MATCH(O$3,Data_Base_2[#Headers],0))),"")</f>
        <v/>
      </c>
      <c r="P79" s="161" t="str">
        <f ca="1">IFERROR(IF(ISBLANK(INDEX(Data_Base_2[],MATCH($D79,Data_Base_2[[Incumbent]:[Incumbent]],0),MATCH(P$3,Data_Base_2[#Headers],0))),"-",INDEX(Data_Base_2[],MATCH($D79,Data_Base_2[[Incumbent]:[Incumbent]],0),MATCH(P$3,Data_Base_2[#Headers],0))),"")</f>
        <v/>
      </c>
      <c r="Q79" s="161" t="str">
        <f ca="1">IFERROR(IF(ISBLANK(INDEX(Data_Base_2[],MATCH($D79,Data_Base_2[[Incumbent]:[Incumbent]],0),MATCH(Q$3,Data_Base_2[#Headers],0))),"-",INDEX(Data_Base_2[],MATCH($D79,Data_Base_2[[Incumbent]:[Incumbent]],0),MATCH(Q$3,Data_Base_2[#Headers],0))),"")</f>
        <v/>
      </c>
      <c r="R79" s="158"/>
      <c r="S79" s="158"/>
      <c r="T79" s="158" t="str">
        <v>Hendri Yanto</v>
      </c>
      <c r="U79" s="158">
        <v>1</v>
      </c>
      <c r="V79" s="158" t="b">
        <v>1</v>
      </c>
      <c r="W79" s="159" t="b">
        <v>0</v>
      </c>
      <c r="X79" s="159" t="b">
        <v>0</v>
      </c>
      <c r="Y79" s="159">
        <v>0</v>
      </c>
      <c r="Z79" s="159">
        <v>0</v>
      </c>
      <c r="AA79" s="159" t="b">
        <v>1</v>
      </c>
      <c r="AB79" s="159" t="b">
        <f ca="1"/>
        <v>1</v>
      </c>
      <c r="AC79" s="160">
        <v>1</v>
      </c>
      <c r="AD79" s="160">
        <f ca="1"/>
        <v>0</v>
      </c>
    </row>
    <row r="80" spans="4:30" x14ac:dyDescent="0.25">
      <c r="D80" s="8" t="str" cm="1">
        <f t="array" aca="1" ref="D80" ca="1">IFERROR(IF($T$2="",'Data Base'!#REF!,INDEX(Data_Base_2[Incumbent],_xlfn.AGGREGATE(15,3,((OFFSET($AD$4,0,0,COUNTA($AD$4:AD5075),1)&gt;0)/(OFFSET($AD$4,0,0,COUNTA($AD$4:AD5075),1)&gt;0))*(ROW(OFFSET($AD$4,0,0,COUNTA($AD$4:AD5075),1))-ROW($AD$3)),ROWS($D$4:$D79)))),"")</f>
        <v/>
      </c>
      <c r="E80" s="161" t="str">
        <f ca="1">IFERROR(IF(ISBLANK(INDEX(Data_Base_2[],MATCH($D80,Data_Base_2[[Incumbent]:[Incumbent]],0),MATCH(E$3,Data_Base_2[#Headers],0))),"-",INDEX(Data_Base_2[],MATCH($D80,Data_Base_2[[Incumbent]:[Incumbent]],0),MATCH(E$3,Data_Base_2[#Headers],0))),"")</f>
        <v/>
      </c>
      <c r="F80" s="161" t="str">
        <f ca="1">IFERROR(IF(ISBLANK(INDEX(Data_Base_2[],MATCH($D80,Data_Base_2[[Incumbent]:[Incumbent]],0),MATCH(F$3,Data_Base_2[#Headers],0))),"-",INDEX(Data_Base_2[],MATCH($D80,Data_Base_2[[Incumbent]:[Incumbent]],0),MATCH(F$3,Data_Base_2[#Headers],0))),"")</f>
        <v/>
      </c>
      <c r="G80" s="161" t="str">
        <f ca="1">IFERROR(IF(ISBLANK(INDEX(Data_Base_2[],MATCH($D80,Data_Base_2[[Incumbent]:[Incumbent]],0),MATCH(G$3,Data_Base_2[#Headers],0))),"-",INDEX(Data_Base_2[],MATCH($D80,Data_Base_2[[Incumbent]:[Incumbent]],0),MATCH(G$3,Data_Base_2[#Headers],0))),"")</f>
        <v/>
      </c>
      <c r="H80" s="161" t="str">
        <f ca="1">IFERROR(IF(ISBLANK(INDEX(Data_Base_2[],MATCH($D80,Data_Base_2[[Incumbent]:[Incumbent]],0),MATCH(H$3,Data_Base_2[#Headers],0))),"-",INDEX(Data_Base_2[],MATCH($D80,Data_Base_2[[Incumbent]:[Incumbent]],0),MATCH(H$3,Data_Base_2[#Headers],0))),"")</f>
        <v/>
      </c>
      <c r="I80" s="162" t="str">
        <f ca="1">IFERROR(IF(ISBLANK(INDEX(Data_Base_2[],MATCH($D80,Data_Base_2[[Incumbent]:[Incumbent]],0),MATCH(I$3,Data_Base_2[#Headers],0))),"-",INDEX(Data_Base_2[],MATCH($D80,Data_Base_2[[Incumbent]:[Incumbent]],0),MATCH(I$3,Data_Base_2[#Headers],0))),"")</f>
        <v/>
      </c>
      <c r="J80" s="162" t="str">
        <f ca="1">IFERROR(IF(ISBLANK(INDEX(Data_Base_2[],MATCH($D80,Data_Base_2[[Incumbent]:[Incumbent]],0),MATCH(J$3,Data_Base_2[#Headers],0))),"-",INDEX(Data_Base_2[],MATCH($D80,Data_Base_2[[Incumbent]:[Incumbent]],0),MATCH(J$3,Data_Base_2[#Headers],0))),"")</f>
        <v/>
      </c>
      <c r="K80" s="163" t="str">
        <f ca="1">IFERROR(IF(ISBLANK(INDEX(Data_Base_2[],MATCH($D80,Data_Base_2[[Incumbent]:[Incumbent]],0),MATCH(K$3,Data_Base_2[#Headers],0))),"-",INDEX(Data_Base_2[],MATCH($D80,Data_Base_2[[Incumbent]:[Incumbent]],0),MATCH(K$3,Data_Base_2[#Headers],0))),"")</f>
        <v/>
      </c>
      <c r="L80" s="161" t="str">
        <f ca="1">IFERROR(IF(ISBLANK(INDEX(Data_Base_2[],MATCH($D80,Data_Base_2[[Incumbent]:[Incumbent]],0),MATCH(L$3,Data_Base_2[#Headers],0))),"-",INDEX(Data_Base_2[],MATCH($D80,Data_Base_2[[Incumbent]:[Incumbent]],0),MATCH(L$3,Data_Base_2[#Headers],0))),"")</f>
        <v/>
      </c>
      <c r="M80" s="161" t="str">
        <f ca="1">IFERROR(IF(ISBLANK(INDEX(Data_Base_2[],MATCH($D80,Data_Base_2[[Incumbent]:[Incumbent]],0),MATCH(M$3,Data_Base_2[#Headers],0))),"-",INDEX(Data_Base_2[],MATCH($D80,Data_Base_2[[Incumbent]:[Incumbent]],0),MATCH(M$3,Data_Base_2[#Headers],0))),"")</f>
        <v/>
      </c>
      <c r="N80" s="164" t="str">
        <f ca="1">IFERROR(IF(ISBLANK(INDEX(Data_Base_2[],MATCH($D80,Data_Base_2[[Incumbent]:[Incumbent]],0),MATCH(N$3,Data_Base_2[#Headers],0))),"-",INDEX(Data_Base_2[],MATCH($D80,Data_Base_2[[Incumbent]:[Incumbent]],0),MATCH(N$3,Data_Base_2[#Headers],0))),"")</f>
        <v/>
      </c>
      <c r="O80" s="164" t="str">
        <f ca="1">IFERROR(IF(ISBLANK(INDEX(Data_Base_2[],MATCH($D80,Data_Base_2[[Incumbent]:[Incumbent]],0),MATCH(O$3,Data_Base_2[#Headers],0))),"-",INDEX(Data_Base_2[],MATCH($D80,Data_Base_2[[Incumbent]:[Incumbent]],0),MATCH(O$3,Data_Base_2[#Headers],0))),"")</f>
        <v/>
      </c>
      <c r="P80" s="161" t="str">
        <f ca="1">IFERROR(IF(ISBLANK(INDEX(Data_Base_2[],MATCH($D80,Data_Base_2[[Incumbent]:[Incumbent]],0),MATCH(P$3,Data_Base_2[#Headers],0))),"-",INDEX(Data_Base_2[],MATCH($D80,Data_Base_2[[Incumbent]:[Incumbent]],0),MATCH(P$3,Data_Base_2[#Headers],0))),"")</f>
        <v/>
      </c>
      <c r="Q80" s="161" t="str">
        <f ca="1">IFERROR(IF(ISBLANK(INDEX(Data_Base_2[],MATCH($D80,Data_Base_2[[Incumbent]:[Incumbent]],0),MATCH(Q$3,Data_Base_2[#Headers],0))),"-",INDEX(Data_Base_2[],MATCH($D80,Data_Base_2[[Incumbent]:[Incumbent]],0),MATCH(Q$3,Data_Base_2[#Headers],0))),"")</f>
        <v/>
      </c>
      <c r="R80" s="158"/>
      <c r="S80" s="158"/>
      <c r="T80" s="158" t="str">
        <v>Wantoro</v>
      </c>
      <c r="U80" s="158">
        <v>1</v>
      </c>
      <c r="V80" s="158" t="b">
        <v>1</v>
      </c>
      <c r="W80" s="159" t="b">
        <v>0</v>
      </c>
      <c r="X80" s="159" t="b">
        <v>0</v>
      </c>
      <c r="Y80" s="159">
        <v>0</v>
      </c>
      <c r="Z80" s="159">
        <v>0</v>
      </c>
      <c r="AA80" s="159" t="b">
        <v>1</v>
      </c>
      <c r="AB80" s="159" t="b">
        <f ca="1"/>
        <v>1</v>
      </c>
      <c r="AC80" s="160">
        <v>1</v>
      </c>
      <c r="AD80" s="160">
        <f ca="1"/>
        <v>0</v>
      </c>
    </row>
    <row r="81" spans="4:30" x14ac:dyDescent="0.25">
      <c r="D81" s="8" t="str" cm="1">
        <f t="array" aca="1" ref="D81" ca="1">IFERROR(IF($T$2="",'Data Base'!C72,INDEX(Data_Base_2[Incumbent],_xlfn.AGGREGATE(15,3,((OFFSET($AD$4,0,0,COUNTA($AD$4:AD5076),1)&gt;0)/(OFFSET($AD$4,0,0,COUNTA($AD$4:AD5076),1)&gt;0))*(ROW(OFFSET($AD$4,0,0,COUNTA($AD$4:AD5076),1))-ROW($AD$3)),ROWS($D$4:$D80)))),"")</f>
        <v/>
      </c>
      <c r="E81" s="161" t="str">
        <f ca="1">IFERROR(IF(ISBLANK(INDEX(Data_Base_2[],MATCH($D81,Data_Base_2[[Incumbent]:[Incumbent]],0),MATCH(E$3,Data_Base_2[#Headers],0))),"-",INDEX(Data_Base_2[],MATCH($D81,Data_Base_2[[Incumbent]:[Incumbent]],0),MATCH(E$3,Data_Base_2[#Headers],0))),"")</f>
        <v/>
      </c>
      <c r="F81" s="161" t="str">
        <f ca="1">IFERROR(IF(ISBLANK(INDEX(Data_Base_2[],MATCH($D81,Data_Base_2[[Incumbent]:[Incumbent]],0),MATCH(F$3,Data_Base_2[#Headers],0))),"-",INDEX(Data_Base_2[],MATCH($D81,Data_Base_2[[Incumbent]:[Incumbent]],0),MATCH(F$3,Data_Base_2[#Headers],0))),"")</f>
        <v/>
      </c>
      <c r="G81" s="161" t="str">
        <f ca="1">IFERROR(IF(ISBLANK(INDEX(Data_Base_2[],MATCH($D81,Data_Base_2[[Incumbent]:[Incumbent]],0),MATCH(G$3,Data_Base_2[#Headers],0))),"-",INDEX(Data_Base_2[],MATCH($D81,Data_Base_2[[Incumbent]:[Incumbent]],0),MATCH(G$3,Data_Base_2[#Headers],0))),"")</f>
        <v/>
      </c>
      <c r="H81" s="161" t="str">
        <f ca="1">IFERROR(IF(ISBLANK(INDEX(Data_Base_2[],MATCH($D81,Data_Base_2[[Incumbent]:[Incumbent]],0),MATCH(H$3,Data_Base_2[#Headers],0))),"-",INDEX(Data_Base_2[],MATCH($D81,Data_Base_2[[Incumbent]:[Incumbent]],0),MATCH(H$3,Data_Base_2[#Headers],0))),"")</f>
        <v/>
      </c>
      <c r="I81" s="162" t="str">
        <f ca="1">IFERROR(IF(ISBLANK(INDEX(Data_Base_2[],MATCH($D81,Data_Base_2[[Incumbent]:[Incumbent]],0),MATCH(I$3,Data_Base_2[#Headers],0))),"-",INDEX(Data_Base_2[],MATCH($D81,Data_Base_2[[Incumbent]:[Incumbent]],0),MATCH(I$3,Data_Base_2[#Headers],0))),"")</f>
        <v/>
      </c>
      <c r="J81" s="162" t="str">
        <f ca="1">IFERROR(IF(ISBLANK(INDEX(Data_Base_2[],MATCH($D81,Data_Base_2[[Incumbent]:[Incumbent]],0),MATCH(J$3,Data_Base_2[#Headers],0))),"-",INDEX(Data_Base_2[],MATCH($D81,Data_Base_2[[Incumbent]:[Incumbent]],0),MATCH(J$3,Data_Base_2[#Headers],0))),"")</f>
        <v/>
      </c>
      <c r="K81" s="163" t="str">
        <f ca="1">IFERROR(IF(ISBLANK(INDEX(Data_Base_2[],MATCH($D81,Data_Base_2[[Incumbent]:[Incumbent]],0),MATCH(K$3,Data_Base_2[#Headers],0))),"-",INDEX(Data_Base_2[],MATCH($D81,Data_Base_2[[Incumbent]:[Incumbent]],0),MATCH(K$3,Data_Base_2[#Headers],0))),"")</f>
        <v/>
      </c>
      <c r="L81" s="161" t="str">
        <f ca="1">IFERROR(IF(ISBLANK(INDEX(Data_Base_2[],MATCH($D81,Data_Base_2[[Incumbent]:[Incumbent]],0),MATCH(L$3,Data_Base_2[#Headers],0))),"-",INDEX(Data_Base_2[],MATCH($D81,Data_Base_2[[Incumbent]:[Incumbent]],0),MATCH(L$3,Data_Base_2[#Headers],0))),"")</f>
        <v/>
      </c>
      <c r="M81" s="161" t="str">
        <f ca="1">IFERROR(IF(ISBLANK(INDEX(Data_Base_2[],MATCH($D81,Data_Base_2[[Incumbent]:[Incumbent]],0),MATCH(M$3,Data_Base_2[#Headers],0))),"-",INDEX(Data_Base_2[],MATCH($D81,Data_Base_2[[Incumbent]:[Incumbent]],0),MATCH(M$3,Data_Base_2[#Headers],0))),"")</f>
        <v/>
      </c>
      <c r="N81" s="164" t="str">
        <f ca="1">IFERROR(IF(ISBLANK(INDEX(Data_Base_2[],MATCH($D81,Data_Base_2[[Incumbent]:[Incumbent]],0),MATCH(N$3,Data_Base_2[#Headers],0))),"-",INDEX(Data_Base_2[],MATCH($D81,Data_Base_2[[Incumbent]:[Incumbent]],0),MATCH(N$3,Data_Base_2[#Headers],0))),"")</f>
        <v/>
      </c>
      <c r="O81" s="164" t="str">
        <f ca="1">IFERROR(IF(ISBLANK(INDEX(Data_Base_2[],MATCH($D81,Data_Base_2[[Incumbent]:[Incumbent]],0),MATCH(O$3,Data_Base_2[#Headers],0))),"-",INDEX(Data_Base_2[],MATCH($D81,Data_Base_2[[Incumbent]:[Incumbent]],0),MATCH(O$3,Data_Base_2[#Headers],0))),"")</f>
        <v/>
      </c>
      <c r="P81" s="161" t="str">
        <f ca="1">IFERROR(IF(ISBLANK(INDEX(Data_Base_2[],MATCH($D81,Data_Base_2[[Incumbent]:[Incumbent]],0),MATCH(P$3,Data_Base_2[#Headers],0))),"-",INDEX(Data_Base_2[],MATCH($D81,Data_Base_2[[Incumbent]:[Incumbent]],0),MATCH(P$3,Data_Base_2[#Headers],0))),"")</f>
        <v/>
      </c>
      <c r="Q81" s="161" t="str">
        <f ca="1">IFERROR(IF(ISBLANK(INDEX(Data_Base_2[],MATCH($D81,Data_Base_2[[Incumbent]:[Incumbent]],0),MATCH(Q$3,Data_Base_2[#Headers],0))),"-",INDEX(Data_Base_2[],MATCH($D81,Data_Base_2[[Incumbent]:[Incumbent]],0),MATCH(Q$3,Data_Base_2[#Headers],0))),"")</f>
        <v/>
      </c>
      <c r="R81" s="158"/>
      <c r="S81" s="158"/>
      <c r="T81" s="158" t="str">
        <v>Dudi Hermawan, SE</v>
      </c>
      <c r="U81" s="158" t="str">
        <v>PKWT</v>
      </c>
      <c r="V81" s="158" t="b">
        <v>1</v>
      </c>
      <c r="W81" s="159" t="b">
        <v>0</v>
      </c>
      <c r="X81" s="159" t="b">
        <v>0</v>
      </c>
      <c r="Y81" s="159">
        <v>0</v>
      </c>
      <c r="Z81" s="159">
        <v>0</v>
      </c>
      <c r="AA81" s="159" t="b">
        <v>1</v>
      </c>
      <c r="AB81" s="159" t="b">
        <f ca="1"/>
        <v>1</v>
      </c>
      <c r="AC81" s="160">
        <v>1</v>
      </c>
      <c r="AD81" s="160">
        <f ca="1"/>
        <v>0</v>
      </c>
    </row>
    <row r="82" spans="4:30" x14ac:dyDescent="0.25">
      <c r="D82" s="8" t="str" cm="1">
        <f t="array" aca="1" ref="D82" ca="1">IFERROR(IF($T$2="",'Data Base'!C73,INDEX(Data_Base_2[Incumbent],_xlfn.AGGREGATE(15,3,((OFFSET($AD$4,0,0,COUNTA($AD$4:AD5077),1)&gt;0)/(OFFSET($AD$4,0,0,COUNTA($AD$4:AD5077),1)&gt;0))*(ROW(OFFSET($AD$4,0,0,COUNTA($AD$4:AD5077),1))-ROW($AD$3)),ROWS($D$4:$D81)))),"")</f>
        <v/>
      </c>
      <c r="E82" s="161" t="str">
        <f ca="1">IFERROR(IF(ISBLANK(INDEX(Data_Base_2[],MATCH($D82,Data_Base_2[[Incumbent]:[Incumbent]],0),MATCH(E$3,Data_Base_2[#Headers],0))),"-",INDEX(Data_Base_2[],MATCH($D82,Data_Base_2[[Incumbent]:[Incumbent]],0),MATCH(E$3,Data_Base_2[#Headers],0))),"")</f>
        <v/>
      </c>
      <c r="F82" s="161" t="str">
        <f ca="1">IFERROR(IF(ISBLANK(INDEX(Data_Base_2[],MATCH($D82,Data_Base_2[[Incumbent]:[Incumbent]],0),MATCH(F$3,Data_Base_2[#Headers],0))),"-",INDEX(Data_Base_2[],MATCH($D82,Data_Base_2[[Incumbent]:[Incumbent]],0),MATCH(F$3,Data_Base_2[#Headers],0))),"")</f>
        <v/>
      </c>
      <c r="G82" s="161" t="str">
        <f ca="1">IFERROR(IF(ISBLANK(INDEX(Data_Base_2[],MATCH($D82,Data_Base_2[[Incumbent]:[Incumbent]],0),MATCH(G$3,Data_Base_2[#Headers],0))),"-",INDEX(Data_Base_2[],MATCH($D82,Data_Base_2[[Incumbent]:[Incumbent]],0),MATCH(G$3,Data_Base_2[#Headers],0))),"")</f>
        <v/>
      </c>
      <c r="H82" s="161" t="str">
        <f ca="1">IFERROR(IF(ISBLANK(INDEX(Data_Base_2[],MATCH($D82,Data_Base_2[[Incumbent]:[Incumbent]],0),MATCH(H$3,Data_Base_2[#Headers],0))),"-",INDEX(Data_Base_2[],MATCH($D82,Data_Base_2[[Incumbent]:[Incumbent]],0),MATCH(H$3,Data_Base_2[#Headers],0))),"")</f>
        <v/>
      </c>
      <c r="I82" s="162" t="str">
        <f ca="1">IFERROR(IF(ISBLANK(INDEX(Data_Base_2[],MATCH($D82,Data_Base_2[[Incumbent]:[Incumbent]],0),MATCH(I$3,Data_Base_2[#Headers],0))),"-",INDEX(Data_Base_2[],MATCH($D82,Data_Base_2[[Incumbent]:[Incumbent]],0),MATCH(I$3,Data_Base_2[#Headers],0))),"")</f>
        <v/>
      </c>
      <c r="J82" s="162" t="str">
        <f ca="1">IFERROR(IF(ISBLANK(INDEX(Data_Base_2[],MATCH($D82,Data_Base_2[[Incumbent]:[Incumbent]],0),MATCH(J$3,Data_Base_2[#Headers],0))),"-",INDEX(Data_Base_2[],MATCH($D82,Data_Base_2[[Incumbent]:[Incumbent]],0),MATCH(J$3,Data_Base_2[#Headers],0))),"")</f>
        <v/>
      </c>
      <c r="K82" s="163" t="str">
        <f ca="1">IFERROR(IF(ISBLANK(INDEX(Data_Base_2[],MATCH($D82,Data_Base_2[[Incumbent]:[Incumbent]],0),MATCH(K$3,Data_Base_2[#Headers],0))),"-",INDEX(Data_Base_2[],MATCH($D82,Data_Base_2[[Incumbent]:[Incumbent]],0),MATCH(K$3,Data_Base_2[#Headers],0))),"")</f>
        <v/>
      </c>
      <c r="L82" s="161" t="str">
        <f ca="1">IFERROR(IF(ISBLANK(INDEX(Data_Base_2[],MATCH($D82,Data_Base_2[[Incumbent]:[Incumbent]],0),MATCH(L$3,Data_Base_2[#Headers],0))),"-",INDEX(Data_Base_2[],MATCH($D82,Data_Base_2[[Incumbent]:[Incumbent]],0),MATCH(L$3,Data_Base_2[#Headers],0))),"")</f>
        <v/>
      </c>
      <c r="M82" s="161" t="str">
        <f ca="1">IFERROR(IF(ISBLANK(INDEX(Data_Base_2[],MATCH($D82,Data_Base_2[[Incumbent]:[Incumbent]],0),MATCH(M$3,Data_Base_2[#Headers],0))),"-",INDEX(Data_Base_2[],MATCH($D82,Data_Base_2[[Incumbent]:[Incumbent]],0),MATCH(M$3,Data_Base_2[#Headers],0))),"")</f>
        <v/>
      </c>
      <c r="N82" s="164" t="str">
        <f ca="1">IFERROR(IF(ISBLANK(INDEX(Data_Base_2[],MATCH($D82,Data_Base_2[[Incumbent]:[Incumbent]],0),MATCH(N$3,Data_Base_2[#Headers],0))),"-",INDEX(Data_Base_2[],MATCH($D82,Data_Base_2[[Incumbent]:[Incumbent]],0),MATCH(N$3,Data_Base_2[#Headers],0))),"")</f>
        <v/>
      </c>
      <c r="O82" s="164" t="str">
        <f ca="1">IFERROR(IF(ISBLANK(INDEX(Data_Base_2[],MATCH($D82,Data_Base_2[[Incumbent]:[Incumbent]],0),MATCH(O$3,Data_Base_2[#Headers],0))),"-",INDEX(Data_Base_2[],MATCH($D82,Data_Base_2[[Incumbent]:[Incumbent]],0),MATCH(O$3,Data_Base_2[#Headers],0))),"")</f>
        <v/>
      </c>
      <c r="P82" s="161" t="str">
        <f ca="1">IFERROR(IF(ISBLANK(INDEX(Data_Base_2[],MATCH($D82,Data_Base_2[[Incumbent]:[Incumbent]],0),MATCH(P$3,Data_Base_2[#Headers],0))),"-",INDEX(Data_Base_2[],MATCH($D82,Data_Base_2[[Incumbent]:[Incumbent]],0),MATCH(P$3,Data_Base_2[#Headers],0))),"")</f>
        <v/>
      </c>
      <c r="Q82" s="161" t="str">
        <f ca="1">IFERROR(IF(ISBLANK(INDEX(Data_Base_2[],MATCH($D82,Data_Base_2[[Incumbent]:[Incumbent]],0),MATCH(Q$3,Data_Base_2[#Headers],0))),"-",INDEX(Data_Base_2[],MATCH($D82,Data_Base_2[[Incumbent]:[Incumbent]],0),MATCH(Q$3,Data_Base_2[#Headers],0))),"")</f>
        <v/>
      </c>
      <c r="R82" s="158"/>
      <c r="S82" s="158"/>
      <c r="T82" s="158" t="str">
        <v>Muhammad Syarifuddin</v>
      </c>
      <c r="U82" s="158">
        <v>3</v>
      </c>
      <c r="V82" s="158" t="b">
        <v>1</v>
      </c>
      <c r="W82" s="159" t="b">
        <v>0</v>
      </c>
      <c r="X82" s="159" t="b">
        <v>0</v>
      </c>
      <c r="Y82" s="159">
        <v>0</v>
      </c>
      <c r="Z82" s="159">
        <v>1</v>
      </c>
      <c r="AA82" s="159" t="b">
        <v>1</v>
      </c>
      <c r="AB82" s="159" t="b">
        <f ca="1"/>
        <v>1</v>
      </c>
      <c r="AC82" s="160">
        <v>1</v>
      </c>
      <c r="AD82" s="160">
        <f ca="1"/>
        <v>0</v>
      </c>
    </row>
    <row r="83" spans="4:30" x14ac:dyDescent="0.25">
      <c r="D83" s="8" t="str" cm="1">
        <f t="array" aca="1" ref="D83" ca="1">IFERROR(IF($T$2="",'Data Base'!C74,INDEX(Data_Base_2[Incumbent],_xlfn.AGGREGATE(15,3,((OFFSET($AD$4,0,0,COUNTA($AD$4:AD5078),1)&gt;0)/(OFFSET($AD$4,0,0,COUNTA($AD$4:AD5078),1)&gt;0))*(ROW(OFFSET($AD$4,0,0,COUNTA($AD$4:AD5078),1))-ROW($AD$3)),ROWS($D$4:$D82)))),"")</f>
        <v/>
      </c>
      <c r="E83" s="161" t="str">
        <f ca="1">IFERROR(IF(ISBLANK(INDEX(Data_Base_2[],MATCH($D83,Data_Base_2[[Incumbent]:[Incumbent]],0),MATCH(E$3,Data_Base_2[#Headers],0))),"-",INDEX(Data_Base_2[],MATCH($D83,Data_Base_2[[Incumbent]:[Incumbent]],0),MATCH(E$3,Data_Base_2[#Headers],0))),"")</f>
        <v/>
      </c>
      <c r="F83" s="161" t="str">
        <f ca="1">IFERROR(IF(ISBLANK(INDEX(Data_Base_2[],MATCH($D83,Data_Base_2[[Incumbent]:[Incumbent]],0),MATCH(F$3,Data_Base_2[#Headers],0))),"-",INDEX(Data_Base_2[],MATCH($D83,Data_Base_2[[Incumbent]:[Incumbent]],0),MATCH(F$3,Data_Base_2[#Headers],0))),"")</f>
        <v/>
      </c>
      <c r="G83" s="161" t="str">
        <f ca="1">IFERROR(IF(ISBLANK(INDEX(Data_Base_2[],MATCH($D83,Data_Base_2[[Incumbent]:[Incumbent]],0),MATCH(G$3,Data_Base_2[#Headers],0))),"-",INDEX(Data_Base_2[],MATCH($D83,Data_Base_2[[Incumbent]:[Incumbent]],0),MATCH(G$3,Data_Base_2[#Headers],0))),"")</f>
        <v/>
      </c>
      <c r="H83" s="161" t="str">
        <f ca="1">IFERROR(IF(ISBLANK(INDEX(Data_Base_2[],MATCH($D83,Data_Base_2[[Incumbent]:[Incumbent]],0),MATCH(H$3,Data_Base_2[#Headers],0))),"-",INDEX(Data_Base_2[],MATCH($D83,Data_Base_2[[Incumbent]:[Incumbent]],0),MATCH(H$3,Data_Base_2[#Headers],0))),"")</f>
        <v/>
      </c>
      <c r="I83" s="162" t="str">
        <f ca="1">IFERROR(IF(ISBLANK(INDEX(Data_Base_2[],MATCH($D83,Data_Base_2[[Incumbent]:[Incumbent]],0),MATCH(I$3,Data_Base_2[#Headers],0))),"-",INDEX(Data_Base_2[],MATCH($D83,Data_Base_2[[Incumbent]:[Incumbent]],0),MATCH(I$3,Data_Base_2[#Headers],0))),"")</f>
        <v/>
      </c>
      <c r="J83" s="162" t="str">
        <f ca="1">IFERROR(IF(ISBLANK(INDEX(Data_Base_2[],MATCH($D83,Data_Base_2[[Incumbent]:[Incumbent]],0),MATCH(J$3,Data_Base_2[#Headers],0))),"-",INDEX(Data_Base_2[],MATCH($D83,Data_Base_2[[Incumbent]:[Incumbent]],0),MATCH(J$3,Data_Base_2[#Headers],0))),"")</f>
        <v/>
      </c>
      <c r="K83" s="163" t="str">
        <f ca="1">IFERROR(IF(ISBLANK(INDEX(Data_Base_2[],MATCH($D83,Data_Base_2[[Incumbent]:[Incumbent]],0),MATCH(K$3,Data_Base_2[#Headers],0))),"-",INDEX(Data_Base_2[],MATCH($D83,Data_Base_2[[Incumbent]:[Incumbent]],0),MATCH(K$3,Data_Base_2[#Headers],0))),"")</f>
        <v/>
      </c>
      <c r="L83" s="161" t="str">
        <f ca="1">IFERROR(IF(ISBLANK(INDEX(Data_Base_2[],MATCH($D83,Data_Base_2[[Incumbent]:[Incumbent]],0),MATCH(L$3,Data_Base_2[#Headers],0))),"-",INDEX(Data_Base_2[],MATCH($D83,Data_Base_2[[Incumbent]:[Incumbent]],0),MATCH(L$3,Data_Base_2[#Headers],0))),"")</f>
        <v/>
      </c>
      <c r="M83" s="161" t="str">
        <f ca="1">IFERROR(IF(ISBLANK(INDEX(Data_Base_2[],MATCH($D83,Data_Base_2[[Incumbent]:[Incumbent]],0),MATCH(M$3,Data_Base_2[#Headers],0))),"-",INDEX(Data_Base_2[],MATCH($D83,Data_Base_2[[Incumbent]:[Incumbent]],0),MATCH(M$3,Data_Base_2[#Headers],0))),"")</f>
        <v/>
      </c>
      <c r="N83" s="164" t="str">
        <f ca="1">IFERROR(IF(ISBLANK(INDEX(Data_Base_2[],MATCH($D83,Data_Base_2[[Incumbent]:[Incumbent]],0),MATCH(N$3,Data_Base_2[#Headers],0))),"-",INDEX(Data_Base_2[],MATCH($D83,Data_Base_2[[Incumbent]:[Incumbent]],0),MATCH(N$3,Data_Base_2[#Headers],0))),"")</f>
        <v/>
      </c>
      <c r="O83" s="164" t="str">
        <f ca="1">IFERROR(IF(ISBLANK(INDEX(Data_Base_2[],MATCH($D83,Data_Base_2[[Incumbent]:[Incumbent]],0),MATCH(O$3,Data_Base_2[#Headers],0))),"-",INDEX(Data_Base_2[],MATCH($D83,Data_Base_2[[Incumbent]:[Incumbent]],0),MATCH(O$3,Data_Base_2[#Headers],0))),"")</f>
        <v/>
      </c>
      <c r="P83" s="161" t="str">
        <f ca="1">IFERROR(IF(ISBLANK(INDEX(Data_Base_2[],MATCH($D83,Data_Base_2[[Incumbent]:[Incumbent]],0),MATCH(P$3,Data_Base_2[#Headers],0))),"-",INDEX(Data_Base_2[],MATCH($D83,Data_Base_2[[Incumbent]:[Incumbent]],0),MATCH(P$3,Data_Base_2[#Headers],0))),"")</f>
        <v/>
      </c>
      <c r="Q83" s="161" t="str">
        <f ca="1">IFERROR(IF(ISBLANK(INDEX(Data_Base_2[],MATCH($D83,Data_Base_2[[Incumbent]:[Incumbent]],0),MATCH(Q$3,Data_Base_2[#Headers],0))),"-",INDEX(Data_Base_2[],MATCH($D83,Data_Base_2[[Incumbent]:[Incumbent]],0),MATCH(Q$3,Data_Base_2[#Headers],0))),"")</f>
        <v/>
      </c>
      <c r="R83" s="158"/>
      <c r="S83" s="158"/>
      <c r="T83" s="158" t="str">
        <v>Gabriel Zulfiker</v>
      </c>
      <c r="U83" s="158" t="str">
        <v>PKWT</v>
      </c>
      <c r="V83" s="158" t="b">
        <v>1</v>
      </c>
      <c r="W83" s="159" t="b">
        <v>0</v>
      </c>
      <c r="X83" s="159" t="b">
        <v>0</v>
      </c>
      <c r="Y83" s="159">
        <v>0</v>
      </c>
      <c r="Z83" s="159">
        <v>0</v>
      </c>
      <c r="AA83" s="159" t="b">
        <v>1</v>
      </c>
      <c r="AB83" s="159" t="b">
        <f ca="1"/>
        <v>1</v>
      </c>
      <c r="AC83" s="160">
        <v>1</v>
      </c>
      <c r="AD83" s="160">
        <f ca="1"/>
        <v>0</v>
      </c>
    </row>
    <row r="84" spans="4:30" x14ac:dyDescent="0.25">
      <c r="D84" s="8" t="str" cm="1">
        <f t="array" aca="1" ref="D84" ca="1">IFERROR(IF($T$2="",'Data Base'!C75,INDEX(Data_Base_2[Incumbent],_xlfn.AGGREGATE(15,3,((OFFSET($AD$4,0,0,COUNTA($AD$4:AD5079),1)&gt;0)/(OFFSET($AD$4,0,0,COUNTA($AD$4:AD5079),1)&gt;0))*(ROW(OFFSET($AD$4,0,0,COUNTA($AD$4:AD5079),1))-ROW($AD$3)),ROWS($D$4:$D83)))),"")</f>
        <v/>
      </c>
      <c r="E84" s="161" t="str">
        <f ca="1">IFERROR(IF(ISBLANK(INDEX(Data_Base_2[],MATCH($D84,Data_Base_2[[Incumbent]:[Incumbent]],0),MATCH(E$3,Data_Base_2[#Headers],0))),"-",INDEX(Data_Base_2[],MATCH($D84,Data_Base_2[[Incumbent]:[Incumbent]],0),MATCH(E$3,Data_Base_2[#Headers],0))),"")</f>
        <v/>
      </c>
      <c r="F84" s="161" t="str">
        <f ca="1">IFERROR(IF(ISBLANK(INDEX(Data_Base_2[],MATCH($D84,Data_Base_2[[Incumbent]:[Incumbent]],0),MATCH(F$3,Data_Base_2[#Headers],0))),"-",INDEX(Data_Base_2[],MATCH($D84,Data_Base_2[[Incumbent]:[Incumbent]],0),MATCH(F$3,Data_Base_2[#Headers],0))),"")</f>
        <v/>
      </c>
      <c r="G84" s="161" t="str">
        <f ca="1">IFERROR(IF(ISBLANK(INDEX(Data_Base_2[],MATCH($D84,Data_Base_2[[Incumbent]:[Incumbent]],0),MATCH(G$3,Data_Base_2[#Headers],0))),"-",INDEX(Data_Base_2[],MATCH($D84,Data_Base_2[[Incumbent]:[Incumbent]],0),MATCH(G$3,Data_Base_2[#Headers],0))),"")</f>
        <v/>
      </c>
      <c r="H84" s="161" t="str">
        <f ca="1">IFERROR(IF(ISBLANK(INDEX(Data_Base_2[],MATCH($D84,Data_Base_2[[Incumbent]:[Incumbent]],0),MATCH(H$3,Data_Base_2[#Headers],0))),"-",INDEX(Data_Base_2[],MATCH($D84,Data_Base_2[[Incumbent]:[Incumbent]],0),MATCH(H$3,Data_Base_2[#Headers],0))),"")</f>
        <v/>
      </c>
      <c r="I84" s="162" t="str">
        <f ca="1">IFERROR(IF(ISBLANK(INDEX(Data_Base_2[],MATCH($D84,Data_Base_2[[Incumbent]:[Incumbent]],0),MATCH(I$3,Data_Base_2[#Headers],0))),"-",INDEX(Data_Base_2[],MATCH($D84,Data_Base_2[[Incumbent]:[Incumbent]],0),MATCH(I$3,Data_Base_2[#Headers],0))),"")</f>
        <v/>
      </c>
      <c r="J84" s="162" t="str">
        <f ca="1">IFERROR(IF(ISBLANK(INDEX(Data_Base_2[],MATCH($D84,Data_Base_2[[Incumbent]:[Incumbent]],0),MATCH(J$3,Data_Base_2[#Headers],0))),"-",INDEX(Data_Base_2[],MATCH($D84,Data_Base_2[[Incumbent]:[Incumbent]],0),MATCH(J$3,Data_Base_2[#Headers],0))),"")</f>
        <v/>
      </c>
      <c r="K84" s="163" t="str">
        <f ca="1">IFERROR(IF(ISBLANK(INDEX(Data_Base_2[],MATCH($D84,Data_Base_2[[Incumbent]:[Incumbent]],0),MATCH(K$3,Data_Base_2[#Headers],0))),"-",INDEX(Data_Base_2[],MATCH($D84,Data_Base_2[[Incumbent]:[Incumbent]],0),MATCH(K$3,Data_Base_2[#Headers],0))),"")</f>
        <v/>
      </c>
      <c r="L84" s="161" t="str">
        <f ca="1">IFERROR(IF(ISBLANK(INDEX(Data_Base_2[],MATCH($D84,Data_Base_2[[Incumbent]:[Incumbent]],0),MATCH(L$3,Data_Base_2[#Headers],0))),"-",INDEX(Data_Base_2[],MATCH($D84,Data_Base_2[[Incumbent]:[Incumbent]],0),MATCH(L$3,Data_Base_2[#Headers],0))),"")</f>
        <v/>
      </c>
      <c r="M84" s="161" t="str">
        <f ca="1">IFERROR(IF(ISBLANK(INDEX(Data_Base_2[],MATCH($D84,Data_Base_2[[Incumbent]:[Incumbent]],0),MATCH(M$3,Data_Base_2[#Headers],0))),"-",INDEX(Data_Base_2[],MATCH($D84,Data_Base_2[[Incumbent]:[Incumbent]],0),MATCH(M$3,Data_Base_2[#Headers],0))),"")</f>
        <v/>
      </c>
      <c r="N84" s="164" t="str">
        <f ca="1">IFERROR(IF(ISBLANK(INDEX(Data_Base_2[],MATCH($D84,Data_Base_2[[Incumbent]:[Incumbent]],0),MATCH(N$3,Data_Base_2[#Headers],0))),"-",INDEX(Data_Base_2[],MATCH($D84,Data_Base_2[[Incumbent]:[Incumbent]],0),MATCH(N$3,Data_Base_2[#Headers],0))),"")</f>
        <v/>
      </c>
      <c r="O84" s="164" t="str">
        <f ca="1">IFERROR(IF(ISBLANK(INDEX(Data_Base_2[],MATCH($D84,Data_Base_2[[Incumbent]:[Incumbent]],0),MATCH(O$3,Data_Base_2[#Headers],0))),"-",INDEX(Data_Base_2[],MATCH($D84,Data_Base_2[[Incumbent]:[Incumbent]],0),MATCH(O$3,Data_Base_2[#Headers],0))),"")</f>
        <v/>
      </c>
      <c r="P84" s="161" t="str">
        <f ca="1">IFERROR(IF(ISBLANK(INDEX(Data_Base_2[],MATCH($D84,Data_Base_2[[Incumbent]:[Incumbent]],0),MATCH(P$3,Data_Base_2[#Headers],0))),"-",INDEX(Data_Base_2[],MATCH($D84,Data_Base_2[[Incumbent]:[Incumbent]],0),MATCH(P$3,Data_Base_2[#Headers],0))),"")</f>
        <v/>
      </c>
      <c r="Q84" s="161" t="str">
        <f ca="1">IFERROR(IF(ISBLANK(INDEX(Data_Base_2[],MATCH($D84,Data_Base_2[[Incumbent]:[Incumbent]],0),MATCH(Q$3,Data_Base_2[#Headers],0))),"-",INDEX(Data_Base_2[],MATCH($D84,Data_Base_2[[Incumbent]:[Incumbent]],0),MATCH(Q$3,Data_Base_2[#Headers],0))),"")</f>
        <v/>
      </c>
      <c r="R84" s="158"/>
      <c r="S84" s="158"/>
      <c r="T84" s="158" t="str">
        <v>Ika Yunita Kartikasari</v>
      </c>
      <c r="U84" s="158" t="str">
        <v>PKWT</v>
      </c>
      <c r="V84" s="158" t="b">
        <v>1</v>
      </c>
      <c r="W84" s="159" t="b">
        <v>0</v>
      </c>
      <c r="X84" s="159" t="b">
        <v>0</v>
      </c>
      <c r="Y84" s="159">
        <v>0</v>
      </c>
      <c r="Z84" s="159">
        <v>0</v>
      </c>
      <c r="AA84" s="159" t="b">
        <v>1</v>
      </c>
      <c r="AB84" s="159" t="b">
        <f ca="1"/>
        <v>1</v>
      </c>
      <c r="AC84" s="160">
        <v>1</v>
      </c>
      <c r="AD84" s="160">
        <f ca="1"/>
        <v>0</v>
      </c>
    </row>
    <row r="85" spans="4:30" x14ac:dyDescent="0.25">
      <c r="D85" s="8" t="str" cm="1">
        <f t="array" aca="1" ref="D85" ca="1">IFERROR(IF($T$2="",'Data Base'!C76,INDEX(Data_Base_2[Incumbent],_xlfn.AGGREGATE(15,3,((OFFSET($AD$4,0,0,COUNTA($AD$4:AD5080),1)&gt;0)/(OFFSET($AD$4,0,0,COUNTA($AD$4:AD5080),1)&gt;0))*(ROW(OFFSET($AD$4,0,0,COUNTA($AD$4:AD5080),1))-ROW($AD$3)),ROWS($D$4:$D84)))),"")</f>
        <v/>
      </c>
      <c r="E85" s="161" t="str">
        <f ca="1">IFERROR(IF(ISBLANK(INDEX(Data_Base_2[],MATCH($D85,Data_Base_2[[Incumbent]:[Incumbent]],0),MATCH(E$3,Data_Base_2[#Headers],0))),"-",INDEX(Data_Base_2[],MATCH($D85,Data_Base_2[[Incumbent]:[Incumbent]],0),MATCH(E$3,Data_Base_2[#Headers],0))),"")</f>
        <v/>
      </c>
      <c r="F85" s="161" t="str">
        <f ca="1">IFERROR(IF(ISBLANK(INDEX(Data_Base_2[],MATCH($D85,Data_Base_2[[Incumbent]:[Incumbent]],0),MATCH(F$3,Data_Base_2[#Headers],0))),"-",INDEX(Data_Base_2[],MATCH($D85,Data_Base_2[[Incumbent]:[Incumbent]],0),MATCH(F$3,Data_Base_2[#Headers],0))),"")</f>
        <v/>
      </c>
      <c r="G85" s="161" t="str">
        <f ca="1">IFERROR(IF(ISBLANK(INDEX(Data_Base_2[],MATCH($D85,Data_Base_2[[Incumbent]:[Incumbent]],0),MATCH(G$3,Data_Base_2[#Headers],0))),"-",INDEX(Data_Base_2[],MATCH($D85,Data_Base_2[[Incumbent]:[Incumbent]],0),MATCH(G$3,Data_Base_2[#Headers],0))),"")</f>
        <v/>
      </c>
      <c r="H85" s="161" t="str">
        <f ca="1">IFERROR(IF(ISBLANK(INDEX(Data_Base_2[],MATCH($D85,Data_Base_2[[Incumbent]:[Incumbent]],0),MATCH(H$3,Data_Base_2[#Headers],0))),"-",INDEX(Data_Base_2[],MATCH($D85,Data_Base_2[[Incumbent]:[Incumbent]],0),MATCH(H$3,Data_Base_2[#Headers],0))),"")</f>
        <v/>
      </c>
      <c r="I85" s="162" t="str">
        <f ca="1">IFERROR(IF(ISBLANK(INDEX(Data_Base_2[],MATCH($D85,Data_Base_2[[Incumbent]:[Incumbent]],0),MATCH(I$3,Data_Base_2[#Headers],0))),"-",INDEX(Data_Base_2[],MATCH($D85,Data_Base_2[[Incumbent]:[Incumbent]],0),MATCH(I$3,Data_Base_2[#Headers],0))),"")</f>
        <v/>
      </c>
      <c r="J85" s="162" t="str">
        <f ca="1">IFERROR(IF(ISBLANK(INDEX(Data_Base_2[],MATCH($D85,Data_Base_2[[Incumbent]:[Incumbent]],0),MATCH(J$3,Data_Base_2[#Headers],0))),"-",INDEX(Data_Base_2[],MATCH($D85,Data_Base_2[[Incumbent]:[Incumbent]],0),MATCH(J$3,Data_Base_2[#Headers],0))),"")</f>
        <v/>
      </c>
      <c r="K85" s="163" t="str">
        <f ca="1">IFERROR(IF(ISBLANK(INDEX(Data_Base_2[],MATCH($D85,Data_Base_2[[Incumbent]:[Incumbent]],0),MATCH(K$3,Data_Base_2[#Headers],0))),"-",INDEX(Data_Base_2[],MATCH($D85,Data_Base_2[[Incumbent]:[Incumbent]],0),MATCH(K$3,Data_Base_2[#Headers],0))),"")</f>
        <v/>
      </c>
      <c r="L85" s="161" t="str">
        <f ca="1">IFERROR(IF(ISBLANK(INDEX(Data_Base_2[],MATCH($D85,Data_Base_2[[Incumbent]:[Incumbent]],0),MATCH(L$3,Data_Base_2[#Headers],0))),"-",INDEX(Data_Base_2[],MATCH($D85,Data_Base_2[[Incumbent]:[Incumbent]],0),MATCH(L$3,Data_Base_2[#Headers],0))),"")</f>
        <v/>
      </c>
      <c r="M85" s="161" t="str">
        <f ca="1">IFERROR(IF(ISBLANK(INDEX(Data_Base_2[],MATCH($D85,Data_Base_2[[Incumbent]:[Incumbent]],0),MATCH(M$3,Data_Base_2[#Headers],0))),"-",INDEX(Data_Base_2[],MATCH($D85,Data_Base_2[[Incumbent]:[Incumbent]],0),MATCH(M$3,Data_Base_2[#Headers],0))),"")</f>
        <v/>
      </c>
      <c r="N85" s="164" t="str">
        <f ca="1">IFERROR(IF(ISBLANK(INDEX(Data_Base_2[],MATCH($D85,Data_Base_2[[Incumbent]:[Incumbent]],0),MATCH(N$3,Data_Base_2[#Headers],0))),"-",INDEX(Data_Base_2[],MATCH($D85,Data_Base_2[[Incumbent]:[Incumbent]],0),MATCH(N$3,Data_Base_2[#Headers],0))),"")</f>
        <v/>
      </c>
      <c r="O85" s="164" t="str">
        <f ca="1">IFERROR(IF(ISBLANK(INDEX(Data_Base_2[],MATCH($D85,Data_Base_2[[Incumbent]:[Incumbent]],0),MATCH(O$3,Data_Base_2[#Headers],0))),"-",INDEX(Data_Base_2[],MATCH($D85,Data_Base_2[[Incumbent]:[Incumbent]],0),MATCH(O$3,Data_Base_2[#Headers],0))),"")</f>
        <v/>
      </c>
      <c r="P85" s="161" t="str">
        <f ca="1">IFERROR(IF(ISBLANK(INDEX(Data_Base_2[],MATCH($D85,Data_Base_2[[Incumbent]:[Incumbent]],0),MATCH(P$3,Data_Base_2[#Headers],0))),"-",INDEX(Data_Base_2[],MATCH($D85,Data_Base_2[[Incumbent]:[Incumbent]],0),MATCH(P$3,Data_Base_2[#Headers],0))),"")</f>
        <v/>
      </c>
      <c r="Q85" s="161" t="str">
        <f ca="1">IFERROR(IF(ISBLANK(INDEX(Data_Base_2[],MATCH($D85,Data_Base_2[[Incumbent]:[Incumbent]],0),MATCH(Q$3,Data_Base_2[#Headers],0))),"-",INDEX(Data_Base_2[],MATCH($D85,Data_Base_2[[Incumbent]:[Incumbent]],0),MATCH(Q$3,Data_Base_2[#Headers],0))),"")</f>
        <v/>
      </c>
      <c r="R85" s="158"/>
      <c r="S85" s="158"/>
      <c r="T85" s="158" t="str">
        <v>Suhunan Sinaga, S.Sos</v>
      </c>
      <c r="U85" s="158">
        <v>2</v>
      </c>
      <c r="V85" s="158" t="b">
        <v>1</v>
      </c>
      <c r="W85" s="159" t="b">
        <v>0</v>
      </c>
      <c r="X85" s="159" t="b">
        <v>0</v>
      </c>
      <c r="Y85" s="159">
        <v>0</v>
      </c>
      <c r="Z85" s="159">
        <v>1</v>
      </c>
      <c r="AA85" s="159" t="b">
        <v>1</v>
      </c>
      <c r="AB85" s="159" t="b">
        <f ca="1"/>
        <v>1</v>
      </c>
      <c r="AC85" s="160">
        <v>1</v>
      </c>
      <c r="AD85" s="160">
        <f ca="1"/>
        <v>0</v>
      </c>
    </row>
    <row r="86" spans="4:30" x14ac:dyDescent="0.25">
      <c r="D86" s="8" t="str" cm="1">
        <f t="array" aca="1" ref="D86" ca="1">IFERROR(IF($T$2="",'Data Base'!C77,INDEX(Data_Base_2[Incumbent],_xlfn.AGGREGATE(15,3,((OFFSET($AD$4,0,0,COUNTA($AD$4:AD5081),1)&gt;0)/(OFFSET($AD$4,0,0,COUNTA($AD$4:AD5081),1)&gt;0))*(ROW(OFFSET($AD$4,0,0,COUNTA($AD$4:AD5081),1))-ROW($AD$3)),ROWS($D$4:$D85)))),"")</f>
        <v/>
      </c>
      <c r="E86" s="161" t="str">
        <f ca="1">IFERROR(IF(ISBLANK(INDEX(Data_Base_2[],MATCH($D86,Data_Base_2[[Incumbent]:[Incumbent]],0),MATCH(E$3,Data_Base_2[#Headers],0))),"-",INDEX(Data_Base_2[],MATCH($D86,Data_Base_2[[Incumbent]:[Incumbent]],0),MATCH(E$3,Data_Base_2[#Headers],0))),"")</f>
        <v/>
      </c>
      <c r="F86" s="161" t="str">
        <f ca="1">IFERROR(IF(ISBLANK(INDEX(Data_Base_2[],MATCH($D86,Data_Base_2[[Incumbent]:[Incumbent]],0),MATCH(F$3,Data_Base_2[#Headers],0))),"-",INDEX(Data_Base_2[],MATCH($D86,Data_Base_2[[Incumbent]:[Incumbent]],0),MATCH(F$3,Data_Base_2[#Headers],0))),"")</f>
        <v/>
      </c>
      <c r="G86" s="161" t="str">
        <f ca="1">IFERROR(IF(ISBLANK(INDEX(Data_Base_2[],MATCH($D86,Data_Base_2[[Incumbent]:[Incumbent]],0),MATCH(G$3,Data_Base_2[#Headers],0))),"-",INDEX(Data_Base_2[],MATCH($D86,Data_Base_2[[Incumbent]:[Incumbent]],0),MATCH(G$3,Data_Base_2[#Headers],0))),"")</f>
        <v/>
      </c>
      <c r="H86" s="161" t="str">
        <f ca="1">IFERROR(IF(ISBLANK(INDEX(Data_Base_2[],MATCH($D86,Data_Base_2[[Incumbent]:[Incumbent]],0),MATCH(H$3,Data_Base_2[#Headers],0))),"-",INDEX(Data_Base_2[],MATCH($D86,Data_Base_2[[Incumbent]:[Incumbent]],0),MATCH(H$3,Data_Base_2[#Headers],0))),"")</f>
        <v/>
      </c>
      <c r="I86" s="162" t="str">
        <f ca="1">IFERROR(IF(ISBLANK(INDEX(Data_Base_2[],MATCH($D86,Data_Base_2[[Incumbent]:[Incumbent]],0),MATCH(I$3,Data_Base_2[#Headers],0))),"-",INDEX(Data_Base_2[],MATCH($D86,Data_Base_2[[Incumbent]:[Incumbent]],0),MATCH(I$3,Data_Base_2[#Headers],0))),"")</f>
        <v/>
      </c>
      <c r="J86" s="162" t="str">
        <f ca="1">IFERROR(IF(ISBLANK(INDEX(Data_Base_2[],MATCH($D86,Data_Base_2[[Incumbent]:[Incumbent]],0),MATCH(J$3,Data_Base_2[#Headers],0))),"-",INDEX(Data_Base_2[],MATCH($D86,Data_Base_2[[Incumbent]:[Incumbent]],0),MATCH(J$3,Data_Base_2[#Headers],0))),"")</f>
        <v/>
      </c>
      <c r="K86" s="163" t="str">
        <f ca="1">IFERROR(IF(ISBLANK(INDEX(Data_Base_2[],MATCH($D86,Data_Base_2[[Incumbent]:[Incumbent]],0),MATCH(K$3,Data_Base_2[#Headers],0))),"-",INDEX(Data_Base_2[],MATCH($D86,Data_Base_2[[Incumbent]:[Incumbent]],0),MATCH(K$3,Data_Base_2[#Headers],0))),"")</f>
        <v/>
      </c>
      <c r="L86" s="161" t="str">
        <f ca="1">IFERROR(IF(ISBLANK(INDEX(Data_Base_2[],MATCH($D86,Data_Base_2[[Incumbent]:[Incumbent]],0),MATCH(L$3,Data_Base_2[#Headers],0))),"-",INDEX(Data_Base_2[],MATCH($D86,Data_Base_2[[Incumbent]:[Incumbent]],0),MATCH(L$3,Data_Base_2[#Headers],0))),"")</f>
        <v/>
      </c>
      <c r="M86" s="161" t="str">
        <f ca="1">IFERROR(IF(ISBLANK(INDEX(Data_Base_2[],MATCH($D86,Data_Base_2[[Incumbent]:[Incumbent]],0),MATCH(M$3,Data_Base_2[#Headers],0))),"-",INDEX(Data_Base_2[],MATCH($D86,Data_Base_2[[Incumbent]:[Incumbent]],0),MATCH(M$3,Data_Base_2[#Headers],0))),"")</f>
        <v/>
      </c>
      <c r="N86" s="164" t="str">
        <f ca="1">IFERROR(IF(ISBLANK(INDEX(Data_Base_2[],MATCH($D86,Data_Base_2[[Incumbent]:[Incumbent]],0),MATCH(N$3,Data_Base_2[#Headers],0))),"-",INDEX(Data_Base_2[],MATCH($D86,Data_Base_2[[Incumbent]:[Incumbent]],0),MATCH(N$3,Data_Base_2[#Headers],0))),"")</f>
        <v/>
      </c>
      <c r="O86" s="164" t="str">
        <f ca="1">IFERROR(IF(ISBLANK(INDEX(Data_Base_2[],MATCH($D86,Data_Base_2[[Incumbent]:[Incumbent]],0),MATCH(O$3,Data_Base_2[#Headers],0))),"-",INDEX(Data_Base_2[],MATCH($D86,Data_Base_2[[Incumbent]:[Incumbent]],0),MATCH(O$3,Data_Base_2[#Headers],0))),"")</f>
        <v/>
      </c>
      <c r="P86" s="161" t="str">
        <f ca="1">IFERROR(IF(ISBLANK(INDEX(Data_Base_2[],MATCH($D86,Data_Base_2[[Incumbent]:[Incumbent]],0),MATCH(P$3,Data_Base_2[#Headers],0))),"-",INDEX(Data_Base_2[],MATCH($D86,Data_Base_2[[Incumbent]:[Incumbent]],0),MATCH(P$3,Data_Base_2[#Headers],0))),"")</f>
        <v/>
      </c>
      <c r="Q86" s="161" t="str">
        <f ca="1">IFERROR(IF(ISBLANK(INDEX(Data_Base_2[],MATCH($D86,Data_Base_2[[Incumbent]:[Incumbent]],0),MATCH(Q$3,Data_Base_2[#Headers],0))),"-",INDEX(Data_Base_2[],MATCH($D86,Data_Base_2[[Incumbent]:[Incumbent]],0),MATCH(Q$3,Data_Base_2[#Headers],0))),"")</f>
        <v/>
      </c>
      <c r="R86" s="158"/>
      <c r="S86" s="158"/>
      <c r="T86" s="158" t="str">
        <v>Hasan Akmal Alatas</v>
      </c>
      <c r="U86" s="158" t="str">
        <v>PKWT</v>
      </c>
      <c r="V86" s="158" t="b">
        <v>1</v>
      </c>
      <c r="W86" s="159" t="b">
        <v>0</v>
      </c>
      <c r="X86" s="159" t="b">
        <v>0</v>
      </c>
      <c r="Y86" s="159">
        <v>0</v>
      </c>
      <c r="Z86" s="159">
        <v>0</v>
      </c>
      <c r="AA86" s="159" t="b">
        <v>1</v>
      </c>
      <c r="AB86" s="159" t="b">
        <f ca="1"/>
        <v>1</v>
      </c>
      <c r="AC86" s="160">
        <v>1</v>
      </c>
      <c r="AD86" s="160">
        <f ca="1"/>
        <v>0</v>
      </c>
    </row>
    <row r="87" spans="4:30" x14ac:dyDescent="0.25">
      <c r="D87" s="8" t="str" cm="1">
        <f t="array" aca="1" ref="D87" ca="1">IFERROR(IF($T$2="",'Data Base'!C78,INDEX(Data_Base_2[Incumbent],_xlfn.AGGREGATE(15,3,((OFFSET($AD$4,0,0,COUNTA($AD$4:AD5082),1)&gt;0)/(OFFSET($AD$4,0,0,COUNTA($AD$4:AD5082),1)&gt;0))*(ROW(OFFSET($AD$4,0,0,COUNTA($AD$4:AD5082),1))-ROW($AD$3)),ROWS($D$4:$D86)))),"")</f>
        <v/>
      </c>
      <c r="E87" s="161" t="str">
        <f ca="1">IFERROR(IF(ISBLANK(INDEX(Data_Base_2[],MATCH($D87,Data_Base_2[[Incumbent]:[Incumbent]],0),MATCH(E$3,Data_Base_2[#Headers],0))),"-",INDEX(Data_Base_2[],MATCH($D87,Data_Base_2[[Incumbent]:[Incumbent]],0),MATCH(E$3,Data_Base_2[#Headers],0))),"")</f>
        <v/>
      </c>
      <c r="F87" s="161" t="str">
        <f ca="1">IFERROR(IF(ISBLANK(INDEX(Data_Base_2[],MATCH($D87,Data_Base_2[[Incumbent]:[Incumbent]],0),MATCH(F$3,Data_Base_2[#Headers],0))),"-",INDEX(Data_Base_2[],MATCH($D87,Data_Base_2[[Incumbent]:[Incumbent]],0),MATCH(F$3,Data_Base_2[#Headers],0))),"")</f>
        <v/>
      </c>
      <c r="G87" s="161" t="str">
        <f ca="1">IFERROR(IF(ISBLANK(INDEX(Data_Base_2[],MATCH($D87,Data_Base_2[[Incumbent]:[Incumbent]],0),MATCH(G$3,Data_Base_2[#Headers],0))),"-",INDEX(Data_Base_2[],MATCH($D87,Data_Base_2[[Incumbent]:[Incumbent]],0),MATCH(G$3,Data_Base_2[#Headers],0))),"")</f>
        <v/>
      </c>
      <c r="H87" s="161" t="str">
        <f ca="1">IFERROR(IF(ISBLANK(INDEX(Data_Base_2[],MATCH($D87,Data_Base_2[[Incumbent]:[Incumbent]],0),MATCH(H$3,Data_Base_2[#Headers],0))),"-",INDEX(Data_Base_2[],MATCH($D87,Data_Base_2[[Incumbent]:[Incumbent]],0),MATCH(H$3,Data_Base_2[#Headers],0))),"")</f>
        <v/>
      </c>
      <c r="I87" s="162" t="str">
        <f ca="1">IFERROR(IF(ISBLANK(INDEX(Data_Base_2[],MATCH($D87,Data_Base_2[[Incumbent]:[Incumbent]],0),MATCH(I$3,Data_Base_2[#Headers],0))),"-",INDEX(Data_Base_2[],MATCH($D87,Data_Base_2[[Incumbent]:[Incumbent]],0),MATCH(I$3,Data_Base_2[#Headers],0))),"")</f>
        <v/>
      </c>
      <c r="J87" s="162" t="str">
        <f ca="1">IFERROR(IF(ISBLANK(INDEX(Data_Base_2[],MATCH($D87,Data_Base_2[[Incumbent]:[Incumbent]],0),MATCH(J$3,Data_Base_2[#Headers],0))),"-",INDEX(Data_Base_2[],MATCH($D87,Data_Base_2[[Incumbent]:[Incumbent]],0),MATCH(J$3,Data_Base_2[#Headers],0))),"")</f>
        <v/>
      </c>
      <c r="K87" s="163" t="str">
        <f ca="1">IFERROR(IF(ISBLANK(INDEX(Data_Base_2[],MATCH($D87,Data_Base_2[[Incumbent]:[Incumbent]],0),MATCH(K$3,Data_Base_2[#Headers],0))),"-",INDEX(Data_Base_2[],MATCH($D87,Data_Base_2[[Incumbent]:[Incumbent]],0),MATCH(K$3,Data_Base_2[#Headers],0))),"")</f>
        <v/>
      </c>
      <c r="L87" s="161" t="str">
        <f ca="1">IFERROR(IF(ISBLANK(INDEX(Data_Base_2[],MATCH($D87,Data_Base_2[[Incumbent]:[Incumbent]],0),MATCH(L$3,Data_Base_2[#Headers],0))),"-",INDEX(Data_Base_2[],MATCH($D87,Data_Base_2[[Incumbent]:[Incumbent]],0),MATCH(L$3,Data_Base_2[#Headers],0))),"")</f>
        <v/>
      </c>
      <c r="M87" s="161" t="str">
        <f ca="1">IFERROR(IF(ISBLANK(INDEX(Data_Base_2[],MATCH($D87,Data_Base_2[[Incumbent]:[Incumbent]],0),MATCH(M$3,Data_Base_2[#Headers],0))),"-",INDEX(Data_Base_2[],MATCH($D87,Data_Base_2[[Incumbent]:[Incumbent]],0),MATCH(M$3,Data_Base_2[#Headers],0))),"")</f>
        <v/>
      </c>
      <c r="N87" s="164" t="str">
        <f ca="1">IFERROR(IF(ISBLANK(INDEX(Data_Base_2[],MATCH($D87,Data_Base_2[[Incumbent]:[Incumbent]],0),MATCH(N$3,Data_Base_2[#Headers],0))),"-",INDEX(Data_Base_2[],MATCH($D87,Data_Base_2[[Incumbent]:[Incumbent]],0),MATCH(N$3,Data_Base_2[#Headers],0))),"")</f>
        <v/>
      </c>
      <c r="O87" s="164" t="str">
        <f ca="1">IFERROR(IF(ISBLANK(INDEX(Data_Base_2[],MATCH($D87,Data_Base_2[[Incumbent]:[Incumbent]],0),MATCH(O$3,Data_Base_2[#Headers],0))),"-",INDEX(Data_Base_2[],MATCH($D87,Data_Base_2[[Incumbent]:[Incumbent]],0),MATCH(O$3,Data_Base_2[#Headers],0))),"")</f>
        <v/>
      </c>
      <c r="P87" s="161" t="str">
        <f ca="1">IFERROR(IF(ISBLANK(INDEX(Data_Base_2[],MATCH($D87,Data_Base_2[[Incumbent]:[Incumbent]],0),MATCH(P$3,Data_Base_2[#Headers],0))),"-",INDEX(Data_Base_2[],MATCH($D87,Data_Base_2[[Incumbent]:[Incumbent]],0),MATCH(P$3,Data_Base_2[#Headers],0))),"")</f>
        <v/>
      </c>
      <c r="Q87" s="161" t="str">
        <f ca="1">IFERROR(IF(ISBLANK(INDEX(Data_Base_2[],MATCH($D87,Data_Base_2[[Incumbent]:[Incumbent]],0),MATCH(Q$3,Data_Base_2[#Headers],0))),"-",INDEX(Data_Base_2[],MATCH($D87,Data_Base_2[[Incumbent]:[Incumbent]],0),MATCH(Q$3,Data_Base_2[#Headers],0))),"")</f>
        <v/>
      </c>
      <c r="R87" s="158"/>
      <c r="S87" s="158"/>
      <c r="T87" s="158" t="str">
        <v>Henry Wijaya Purwa</v>
      </c>
      <c r="U87" s="158">
        <v>6</v>
      </c>
      <c r="V87" s="158" t="b">
        <v>1</v>
      </c>
      <c r="W87" s="159" t="b">
        <v>0</v>
      </c>
      <c r="X87" s="159" t="b">
        <v>0</v>
      </c>
      <c r="Y87" s="159">
        <v>0</v>
      </c>
      <c r="Z87" s="159">
        <v>0</v>
      </c>
      <c r="AA87" s="159" t="b">
        <v>1</v>
      </c>
      <c r="AB87" s="159" t="b">
        <f ca="1"/>
        <v>1</v>
      </c>
      <c r="AC87" s="160">
        <v>1</v>
      </c>
      <c r="AD87" s="160">
        <f ca="1"/>
        <v>0</v>
      </c>
    </row>
    <row r="88" spans="4:30" x14ac:dyDescent="0.25">
      <c r="D88" s="8" t="str" cm="1">
        <f t="array" aca="1" ref="D88" ca="1">IFERROR(IF($T$2="",'Data Base'!C79,INDEX(Data_Base_2[Incumbent],_xlfn.AGGREGATE(15,3,((OFFSET($AD$4,0,0,COUNTA($AD$4:AD5083),1)&gt;0)/(OFFSET($AD$4,0,0,COUNTA($AD$4:AD5083),1)&gt;0))*(ROW(OFFSET($AD$4,0,0,COUNTA($AD$4:AD5083),1))-ROW($AD$3)),ROWS($D$4:$D87)))),"")</f>
        <v/>
      </c>
      <c r="E88" s="161" t="str">
        <f ca="1">IFERROR(IF(ISBLANK(INDEX(Data_Base_2[],MATCH($D88,Data_Base_2[[Incumbent]:[Incumbent]],0),MATCH(E$3,Data_Base_2[#Headers],0))),"-",INDEX(Data_Base_2[],MATCH($D88,Data_Base_2[[Incumbent]:[Incumbent]],0),MATCH(E$3,Data_Base_2[#Headers],0))),"")</f>
        <v/>
      </c>
      <c r="F88" s="161" t="str">
        <f ca="1">IFERROR(IF(ISBLANK(INDEX(Data_Base_2[],MATCH($D88,Data_Base_2[[Incumbent]:[Incumbent]],0),MATCH(F$3,Data_Base_2[#Headers],0))),"-",INDEX(Data_Base_2[],MATCH($D88,Data_Base_2[[Incumbent]:[Incumbent]],0),MATCH(F$3,Data_Base_2[#Headers],0))),"")</f>
        <v/>
      </c>
      <c r="G88" s="161" t="str">
        <f ca="1">IFERROR(IF(ISBLANK(INDEX(Data_Base_2[],MATCH($D88,Data_Base_2[[Incumbent]:[Incumbent]],0),MATCH(G$3,Data_Base_2[#Headers],0))),"-",INDEX(Data_Base_2[],MATCH($D88,Data_Base_2[[Incumbent]:[Incumbent]],0),MATCH(G$3,Data_Base_2[#Headers],0))),"")</f>
        <v/>
      </c>
      <c r="H88" s="161" t="str">
        <f ca="1">IFERROR(IF(ISBLANK(INDEX(Data_Base_2[],MATCH($D88,Data_Base_2[[Incumbent]:[Incumbent]],0),MATCH(H$3,Data_Base_2[#Headers],0))),"-",INDEX(Data_Base_2[],MATCH($D88,Data_Base_2[[Incumbent]:[Incumbent]],0),MATCH(H$3,Data_Base_2[#Headers],0))),"")</f>
        <v/>
      </c>
      <c r="I88" s="162" t="str">
        <f ca="1">IFERROR(IF(ISBLANK(INDEX(Data_Base_2[],MATCH($D88,Data_Base_2[[Incumbent]:[Incumbent]],0),MATCH(I$3,Data_Base_2[#Headers],0))),"-",INDEX(Data_Base_2[],MATCH($D88,Data_Base_2[[Incumbent]:[Incumbent]],0),MATCH(I$3,Data_Base_2[#Headers],0))),"")</f>
        <v/>
      </c>
      <c r="J88" s="162" t="str">
        <f ca="1">IFERROR(IF(ISBLANK(INDEX(Data_Base_2[],MATCH($D88,Data_Base_2[[Incumbent]:[Incumbent]],0),MATCH(J$3,Data_Base_2[#Headers],0))),"-",INDEX(Data_Base_2[],MATCH($D88,Data_Base_2[[Incumbent]:[Incumbent]],0),MATCH(J$3,Data_Base_2[#Headers],0))),"")</f>
        <v/>
      </c>
      <c r="K88" s="163" t="str">
        <f ca="1">IFERROR(IF(ISBLANK(INDEX(Data_Base_2[],MATCH($D88,Data_Base_2[[Incumbent]:[Incumbent]],0),MATCH(K$3,Data_Base_2[#Headers],0))),"-",INDEX(Data_Base_2[],MATCH($D88,Data_Base_2[[Incumbent]:[Incumbent]],0),MATCH(K$3,Data_Base_2[#Headers],0))),"")</f>
        <v/>
      </c>
      <c r="L88" s="161" t="str">
        <f ca="1">IFERROR(IF(ISBLANK(INDEX(Data_Base_2[],MATCH($D88,Data_Base_2[[Incumbent]:[Incumbent]],0),MATCH(L$3,Data_Base_2[#Headers],0))),"-",INDEX(Data_Base_2[],MATCH($D88,Data_Base_2[[Incumbent]:[Incumbent]],0),MATCH(L$3,Data_Base_2[#Headers],0))),"")</f>
        <v/>
      </c>
      <c r="M88" s="161" t="str">
        <f ca="1">IFERROR(IF(ISBLANK(INDEX(Data_Base_2[],MATCH($D88,Data_Base_2[[Incumbent]:[Incumbent]],0),MATCH(M$3,Data_Base_2[#Headers],0))),"-",INDEX(Data_Base_2[],MATCH($D88,Data_Base_2[[Incumbent]:[Incumbent]],0),MATCH(M$3,Data_Base_2[#Headers],0))),"")</f>
        <v/>
      </c>
      <c r="N88" s="164" t="str">
        <f ca="1">IFERROR(IF(ISBLANK(INDEX(Data_Base_2[],MATCH($D88,Data_Base_2[[Incumbent]:[Incumbent]],0),MATCH(N$3,Data_Base_2[#Headers],0))),"-",INDEX(Data_Base_2[],MATCH($D88,Data_Base_2[[Incumbent]:[Incumbent]],0),MATCH(N$3,Data_Base_2[#Headers],0))),"")</f>
        <v/>
      </c>
      <c r="O88" s="164" t="str">
        <f ca="1">IFERROR(IF(ISBLANK(INDEX(Data_Base_2[],MATCH($D88,Data_Base_2[[Incumbent]:[Incumbent]],0),MATCH(O$3,Data_Base_2[#Headers],0))),"-",INDEX(Data_Base_2[],MATCH($D88,Data_Base_2[[Incumbent]:[Incumbent]],0),MATCH(O$3,Data_Base_2[#Headers],0))),"")</f>
        <v/>
      </c>
      <c r="P88" s="161" t="str">
        <f ca="1">IFERROR(IF(ISBLANK(INDEX(Data_Base_2[],MATCH($D88,Data_Base_2[[Incumbent]:[Incumbent]],0),MATCH(P$3,Data_Base_2[#Headers],0))),"-",INDEX(Data_Base_2[],MATCH($D88,Data_Base_2[[Incumbent]:[Incumbent]],0),MATCH(P$3,Data_Base_2[#Headers],0))),"")</f>
        <v/>
      </c>
      <c r="Q88" s="161" t="str">
        <f ca="1">IFERROR(IF(ISBLANK(INDEX(Data_Base_2[],MATCH($D88,Data_Base_2[[Incumbent]:[Incumbent]],0),MATCH(Q$3,Data_Base_2[#Headers],0))),"-",INDEX(Data_Base_2[],MATCH($D88,Data_Base_2[[Incumbent]:[Incumbent]],0),MATCH(Q$3,Data_Base_2[#Headers],0))),"")</f>
        <v/>
      </c>
      <c r="R88" s="158"/>
      <c r="S88" s="158"/>
      <c r="T88" s="158" t="str">
        <v>Devin</v>
      </c>
      <c r="U88" s="158">
        <v>2</v>
      </c>
      <c r="V88" s="158" t="b">
        <v>1</v>
      </c>
      <c r="W88" s="159" t="b">
        <v>0</v>
      </c>
      <c r="X88" s="159" t="b">
        <v>0</v>
      </c>
      <c r="Y88" s="159">
        <v>0</v>
      </c>
      <c r="Z88" s="159">
        <v>1</v>
      </c>
      <c r="AA88" s="159" t="b">
        <v>1</v>
      </c>
      <c r="AB88" s="159" t="b">
        <f ca="1"/>
        <v>1</v>
      </c>
      <c r="AC88" s="160">
        <v>1</v>
      </c>
      <c r="AD88" s="160">
        <f ca="1"/>
        <v>0</v>
      </c>
    </row>
    <row r="89" spans="4:30" x14ac:dyDescent="0.25">
      <c r="D89" s="8" t="str" cm="1">
        <f t="array" aca="1" ref="D89" ca="1">IFERROR(IF($T$2="",'Data Base'!C80,INDEX(Data_Base_2[Incumbent],_xlfn.AGGREGATE(15,3,((OFFSET($AD$4,0,0,COUNTA($AD$4:AD5084),1)&gt;0)/(OFFSET($AD$4,0,0,COUNTA($AD$4:AD5084),1)&gt;0))*(ROW(OFFSET($AD$4,0,0,COUNTA($AD$4:AD5084),1))-ROW($AD$3)),ROWS($D$4:$D88)))),"")</f>
        <v/>
      </c>
      <c r="E89" s="161" t="str">
        <f ca="1">IFERROR(IF(ISBLANK(INDEX(Data_Base_2[],MATCH($D89,Data_Base_2[[Incumbent]:[Incumbent]],0),MATCH(E$3,Data_Base_2[#Headers],0))),"-",INDEX(Data_Base_2[],MATCH($D89,Data_Base_2[[Incumbent]:[Incumbent]],0),MATCH(E$3,Data_Base_2[#Headers],0))),"")</f>
        <v/>
      </c>
      <c r="F89" s="161" t="str">
        <f ca="1">IFERROR(IF(ISBLANK(INDEX(Data_Base_2[],MATCH($D89,Data_Base_2[[Incumbent]:[Incumbent]],0),MATCH(F$3,Data_Base_2[#Headers],0))),"-",INDEX(Data_Base_2[],MATCH($D89,Data_Base_2[[Incumbent]:[Incumbent]],0),MATCH(F$3,Data_Base_2[#Headers],0))),"")</f>
        <v/>
      </c>
      <c r="G89" s="161" t="str">
        <f ca="1">IFERROR(IF(ISBLANK(INDEX(Data_Base_2[],MATCH($D89,Data_Base_2[[Incumbent]:[Incumbent]],0),MATCH(G$3,Data_Base_2[#Headers],0))),"-",INDEX(Data_Base_2[],MATCH($D89,Data_Base_2[[Incumbent]:[Incumbent]],0),MATCH(G$3,Data_Base_2[#Headers],0))),"")</f>
        <v/>
      </c>
      <c r="H89" s="161" t="str">
        <f ca="1">IFERROR(IF(ISBLANK(INDEX(Data_Base_2[],MATCH($D89,Data_Base_2[[Incumbent]:[Incumbent]],0),MATCH(H$3,Data_Base_2[#Headers],0))),"-",INDEX(Data_Base_2[],MATCH($D89,Data_Base_2[[Incumbent]:[Incumbent]],0),MATCH(H$3,Data_Base_2[#Headers],0))),"")</f>
        <v/>
      </c>
      <c r="I89" s="162" t="str">
        <f ca="1">IFERROR(IF(ISBLANK(INDEX(Data_Base_2[],MATCH($D89,Data_Base_2[[Incumbent]:[Incumbent]],0),MATCH(I$3,Data_Base_2[#Headers],0))),"-",INDEX(Data_Base_2[],MATCH($D89,Data_Base_2[[Incumbent]:[Incumbent]],0),MATCH(I$3,Data_Base_2[#Headers],0))),"")</f>
        <v/>
      </c>
      <c r="J89" s="162" t="str">
        <f ca="1">IFERROR(IF(ISBLANK(INDEX(Data_Base_2[],MATCH($D89,Data_Base_2[[Incumbent]:[Incumbent]],0),MATCH(J$3,Data_Base_2[#Headers],0))),"-",INDEX(Data_Base_2[],MATCH($D89,Data_Base_2[[Incumbent]:[Incumbent]],0),MATCH(J$3,Data_Base_2[#Headers],0))),"")</f>
        <v/>
      </c>
      <c r="K89" s="163" t="str">
        <f ca="1">IFERROR(IF(ISBLANK(INDEX(Data_Base_2[],MATCH($D89,Data_Base_2[[Incumbent]:[Incumbent]],0),MATCH(K$3,Data_Base_2[#Headers],0))),"-",INDEX(Data_Base_2[],MATCH($D89,Data_Base_2[[Incumbent]:[Incumbent]],0),MATCH(K$3,Data_Base_2[#Headers],0))),"")</f>
        <v/>
      </c>
      <c r="L89" s="161" t="str">
        <f ca="1">IFERROR(IF(ISBLANK(INDEX(Data_Base_2[],MATCH($D89,Data_Base_2[[Incumbent]:[Incumbent]],0),MATCH(L$3,Data_Base_2[#Headers],0))),"-",INDEX(Data_Base_2[],MATCH($D89,Data_Base_2[[Incumbent]:[Incumbent]],0),MATCH(L$3,Data_Base_2[#Headers],0))),"")</f>
        <v/>
      </c>
      <c r="M89" s="161" t="str">
        <f ca="1">IFERROR(IF(ISBLANK(INDEX(Data_Base_2[],MATCH($D89,Data_Base_2[[Incumbent]:[Incumbent]],0),MATCH(M$3,Data_Base_2[#Headers],0))),"-",INDEX(Data_Base_2[],MATCH($D89,Data_Base_2[[Incumbent]:[Incumbent]],0),MATCH(M$3,Data_Base_2[#Headers],0))),"")</f>
        <v/>
      </c>
      <c r="N89" s="164" t="str">
        <f ca="1">IFERROR(IF(ISBLANK(INDEX(Data_Base_2[],MATCH($D89,Data_Base_2[[Incumbent]:[Incumbent]],0),MATCH(N$3,Data_Base_2[#Headers],0))),"-",INDEX(Data_Base_2[],MATCH($D89,Data_Base_2[[Incumbent]:[Incumbent]],0),MATCH(N$3,Data_Base_2[#Headers],0))),"")</f>
        <v/>
      </c>
      <c r="O89" s="164" t="str">
        <f ca="1">IFERROR(IF(ISBLANK(INDEX(Data_Base_2[],MATCH($D89,Data_Base_2[[Incumbent]:[Incumbent]],0),MATCH(O$3,Data_Base_2[#Headers],0))),"-",INDEX(Data_Base_2[],MATCH($D89,Data_Base_2[[Incumbent]:[Incumbent]],0),MATCH(O$3,Data_Base_2[#Headers],0))),"")</f>
        <v/>
      </c>
      <c r="P89" s="161" t="str">
        <f ca="1">IFERROR(IF(ISBLANK(INDEX(Data_Base_2[],MATCH($D89,Data_Base_2[[Incumbent]:[Incumbent]],0),MATCH(P$3,Data_Base_2[#Headers],0))),"-",INDEX(Data_Base_2[],MATCH($D89,Data_Base_2[[Incumbent]:[Incumbent]],0),MATCH(P$3,Data_Base_2[#Headers],0))),"")</f>
        <v/>
      </c>
      <c r="Q89" s="161" t="str">
        <f ca="1">IFERROR(IF(ISBLANK(INDEX(Data_Base_2[],MATCH($D89,Data_Base_2[[Incumbent]:[Incumbent]],0),MATCH(Q$3,Data_Base_2[#Headers],0))),"-",INDEX(Data_Base_2[],MATCH($D89,Data_Base_2[[Incumbent]:[Incumbent]],0),MATCH(Q$3,Data_Base_2[#Headers],0))),"")</f>
        <v/>
      </c>
      <c r="R89" s="158"/>
      <c r="S89" s="158"/>
      <c r="T89" s="158" t="str">
        <v>Eko Matra Tantowie</v>
      </c>
      <c r="U89" s="158">
        <v>4</v>
      </c>
      <c r="V89" s="158" t="b">
        <v>1</v>
      </c>
      <c r="W89" s="159" t="b">
        <v>0</v>
      </c>
      <c r="X89" s="159" t="b">
        <v>0</v>
      </c>
      <c r="Y89" s="159">
        <v>0</v>
      </c>
      <c r="Z89" s="159">
        <v>1</v>
      </c>
      <c r="AA89" s="159" t="b">
        <v>1</v>
      </c>
      <c r="AB89" s="159" t="b">
        <f ca="1"/>
        <v>1</v>
      </c>
      <c r="AC89" s="160">
        <v>1</v>
      </c>
      <c r="AD89" s="160">
        <f ca="1"/>
        <v>0</v>
      </c>
    </row>
    <row r="90" spans="4:30" x14ac:dyDescent="0.25">
      <c r="D90" s="8" t="str" cm="1">
        <f t="array" aca="1" ref="D90" ca="1">IFERROR(IF($T$2="",'Data Base'!C81,INDEX(Data_Base_2[Incumbent],_xlfn.AGGREGATE(15,3,((OFFSET($AD$4,0,0,COUNTA($AD$4:AD5085),1)&gt;0)/(OFFSET($AD$4,0,0,COUNTA($AD$4:AD5085),1)&gt;0))*(ROW(OFFSET($AD$4,0,0,COUNTA($AD$4:AD5085),1))-ROW($AD$3)),ROWS($D$4:$D89)))),"")</f>
        <v/>
      </c>
      <c r="E90" s="161" t="str">
        <f ca="1">IFERROR(IF(ISBLANK(INDEX(Data_Base_2[],MATCH($D90,Data_Base_2[[Incumbent]:[Incumbent]],0),MATCH(E$3,Data_Base_2[#Headers],0))),"-",INDEX(Data_Base_2[],MATCH($D90,Data_Base_2[[Incumbent]:[Incumbent]],0),MATCH(E$3,Data_Base_2[#Headers],0))),"")</f>
        <v/>
      </c>
      <c r="F90" s="161" t="str">
        <f ca="1">IFERROR(IF(ISBLANK(INDEX(Data_Base_2[],MATCH($D90,Data_Base_2[[Incumbent]:[Incumbent]],0),MATCH(F$3,Data_Base_2[#Headers],0))),"-",INDEX(Data_Base_2[],MATCH($D90,Data_Base_2[[Incumbent]:[Incumbent]],0),MATCH(F$3,Data_Base_2[#Headers],0))),"")</f>
        <v/>
      </c>
      <c r="G90" s="161" t="str">
        <f ca="1">IFERROR(IF(ISBLANK(INDEX(Data_Base_2[],MATCH($D90,Data_Base_2[[Incumbent]:[Incumbent]],0),MATCH(G$3,Data_Base_2[#Headers],0))),"-",INDEX(Data_Base_2[],MATCH($D90,Data_Base_2[[Incumbent]:[Incumbent]],0),MATCH(G$3,Data_Base_2[#Headers],0))),"")</f>
        <v/>
      </c>
      <c r="H90" s="161" t="str">
        <f ca="1">IFERROR(IF(ISBLANK(INDEX(Data_Base_2[],MATCH($D90,Data_Base_2[[Incumbent]:[Incumbent]],0),MATCH(H$3,Data_Base_2[#Headers],0))),"-",INDEX(Data_Base_2[],MATCH($D90,Data_Base_2[[Incumbent]:[Incumbent]],0),MATCH(H$3,Data_Base_2[#Headers],0))),"")</f>
        <v/>
      </c>
      <c r="I90" s="162" t="str">
        <f ca="1">IFERROR(IF(ISBLANK(INDEX(Data_Base_2[],MATCH($D90,Data_Base_2[[Incumbent]:[Incumbent]],0),MATCH(I$3,Data_Base_2[#Headers],0))),"-",INDEX(Data_Base_2[],MATCH($D90,Data_Base_2[[Incumbent]:[Incumbent]],0),MATCH(I$3,Data_Base_2[#Headers],0))),"")</f>
        <v/>
      </c>
      <c r="J90" s="162" t="str">
        <f ca="1">IFERROR(IF(ISBLANK(INDEX(Data_Base_2[],MATCH($D90,Data_Base_2[[Incumbent]:[Incumbent]],0),MATCH(J$3,Data_Base_2[#Headers],0))),"-",INDEX(Data_Base_2[],MATCH($D90,Data_Base_2[[Incumbent]:[Incumbent]],0),MATCH(J$3,Data_Base_2[#Headers],0))),"")</f>
        <v/>
      </c>
      <c r="K90" s="163" t="str">
        <f ca="1">IFERROR(IF(ISBLANK(INDEX(Data_Base_2[],MATCH($D90,Data_Base_2[[Incumbent]:[Incumbent]],0),MATCH(K$3,Data_Base_2[#Headers],0))),"-",INDEX(Data_Base_2[],MATCH($D90,Data_Base_2[[Incumbent]:[Incumbent]],0),MATCH(K$3,Data_Base_2[#Headers],0))),"")</f>
        <v/>
      </c>
      <c r="L90" s="161" t="str">
        <f ca="1">IFERROR(IF(ISBLANK(INDEX(Data_Base_2[],MATCH($D90,Data_Base_2[[Incumbent]:[Incumbent]],0),MATCH(L$3,Data_Base_2[#Headers],0))),"-",INDEX(Data_Base_2[],MATCH($D90,Data_Base_2[[Incumbent]:[Incumbent]],0),MATCH(L$3,Data_Base_2[#Headers],0))),"")</f>
        <v/>
      </c>
      <c r="M90" s="161" t="str">
        <f ca="1">IFERROR(IF(ISBLANK(INDEX(Data_Base_2[],MATCH($D90,Data_Base_2[[Incumbent]:[Incumbent]],0),MATCH(M$3,Data_Base_2[#Headers],0))),"-",INDEX(Data_Base_2[],MATCH($D90,Data_Base_2[[Incumbent]:[Incumbent]],0),MATCH(M$3,Data_Base_2[#Headers],0))),"")</f>
        <v/>
      </c>
      <c r="N90" s="164" t="str">
        <f ca="1">IFERROR(IF(ISBLANK(INDEX(Data_Base_2[],MATCH($D90,Data_Base_2[[Incumbent]:[Incumbent]],0),MATCH(N$3,Data_Base_2[#Headers],0))),"-",INDEX(Data_Base_2[],MATCH($D90,Data_Base_2[[Incumbent]:[Incumbent]],0),MATCH(N$3,Data_Base_2[#Headers],0))),"")</f>
        <v/>
      </c>
      <c r="O90" s="164" t="str">
        <f ca="1">IFERROR(IF(ISBLANK(INDEX(Data_Base_2[],MATCH($D90,Data_Base_2[[Incumbent]:[Incumbent]],0),MATCH(O$3,Data_Base_2[#Headers],0))),"-",INDEX(Data_Base_2[],MATCH($D90,Data_Base_2[[Incumbent]:[Incumbent]],0),MATCH(O$3,Data_Base_2[#Headers],0))),"")</f>
        <v/>
      </c>
      <c r="P90" s="161" t="str">
        <f ca="1">IFERROR(IF(ISBLANK(INDEX(Data_Base_2[],MATCH($D90,Data_Base_2[[Incumbent]:[Incumbent]],0),MATCH(P$3,Data_Base_2[#Headers],0))),"-",INDEX(Data_Base_2[],MATCH($D90,Data_Base_2[[Incumbent]:[Incumbent]],0),MATCH(P$3,Data_Base_2[#Headers],0))),"")</f>
        <v/>
      </c>
      <c r="Q90" s="161" t="str">
        <f ca="1">IFERROR(IF(ISBLANK(INDEX(Data_Base_2[],MATCH($D90,Data_Base_2[[Incumbent]:[Incumbent]],0),MATCH(Q$3,Data_Base_2[#Headers],0))),"-",INDEX(Data_Base_2[],MATCH($D90,Data_Base_2[[Incumbent]:[Incumbent]],0),MATCH(Q$3,Data_Base_2[#Headers],0))),"")</f>
        <v/>
      </c>
      <c r="R90" s="158"/>
      <c r="S90" s="158"/>
      <c r="T90" s="158" t="str">
        <v>Yudi Setiawan</v>
      </c>
      <c r="U90" s="158" t="str">
        <v>PKWT</v>
      </c>
      <c r="V90" s="158" t="b">
        <v>1</v>
      </c>
      <c r="W90" s="159" t="b">
        <v>0</v>
      </c>
      <c r="X90" s="159" t="b">
        <v>0</v>
      </c>
      <c r="Y90" s="159">
        <v>0</v>
      </c>
      <c r="Z90" s="159">
        <v>0</v>
      </c>
      <c r="AA90" s="159" t="b">
        <v>1</v>
      </c>
      <c r="AB90" s="159" t="b">
        <f ca="1"/>
        <v>1</v>
      </c>
      <c r="AC90" s="160">
        <v>1</v>
      </c>
      <c r="AD90" s="160">
        <f ca="1"/>
        <v>0</v>
      </c>
    </row>
    <row r="91" spans="4:30" x14ac:dyDescent="0.25">
      <c r="D91" s="8" t="str" cm="1">
        <f t="array" aca="1" ref="D91" ca="1">IFERROR(IF($T$2="",'Data Base'!C82,INDEX(Data_Base_2[Incumbent],_xlfn.AGGREGATE(15,3,((OFFSET($AD$4,0,0,COUNTA($AD$4:AD5086),1)&gt;0)/(OFFSET($AD$4,0,0,COUNTA($AD$4:AD5086),1)&gt;0))*(ROW(OFFSET($AD$4,0,0,COUNTA($AD$4:AD5086),1))-ROW($AD$3)),ROWS($D$4:$D90)))),"")</f>
        <v/>
      </c>
      <c r="E91" s="161" t="str">
        <f ca="1">IFERROR(IF(ISBLANK(INDEX(Data_Base_2[],MATCH($D91,Data_Base_2[[Incumbent]:[Incumbent]],0),MATCH(E$3,Data_Base_2[#Headers],0))),"-",INDEX(Data_Base_2[],MATCH($D91,Data_Base_2[[Incumbent]:[Incumbent]],0),MATCH(E$3,Data_Base_2[#Headers],0))),"")</f>
        <v/>
      </c>
      <c r="F91" s="161" t="str">
        <f ca="1">IFERROR(IF(ISBLANK(INDEX(Data_Base_2[],MATCH($D91,Data_Base_2[[Incumbent]:[Incumbent]],0),MATCH(F$3,Data_Base_2[#Headers],0))),"-",INDEX(Data_Base_2[],MATCH($D91,Data_Base_2[[Incumbent]:[Incumbent]],0),MATCH(F$3,Data_Base_2[#Headers],0))),"")</f>
        <v/>
      </c>
      <c r="G91" s="161" t="str">
        <f ca="1">IFERROR(IF(ISBLANK(INDEX(Data_Base_2[],MATCH($D91,Data_Base_2[[Incumbent]:[Incumbent]],0),MATCH(G$3,Data_Base_2[#Headers],0))),"-",INDEX(Data_Base_2[],MATCH($D91,Data_Base_2[[Incumbent]:[Incumbent]],0),MATCH(G$3,Data_Base_2[#Headers],0))),"")</f>
        <v/>
      </c>
      <c r="H91" s="161" t="str">
        <f ca="1">IFERROR(IF(ISBLANK(INDEX(Data_Base_2[],MATCH($D91,Data_Base_2[[Incumbent]:[Incumbent]],0),MATCH(H$3,Data_Base_2[#Headers],0))),"-",INDEX(Data_Base_2[],MATCH($D91,Data_Base_2[[Incumbent]:[Incumbent]],0),MATCH(H$3,Data_Base_2[#Headers],0))),"")</f>
        <v/>
      </c>
      <c r="I91" s="162" t="str">
        <f ca="1">IFERROR(IF(ISBLANK(INDEX(Data_Base_2[],MATCH($D91,Data_Base_2[[Incumbent]:[Incumbent]],0),MATCH(I$3,Data_Base_2[#Headers],0))),"-",INDEX(Data_Base_2[],MATCH($D91,Data_Base_2[[Incumbent]:[Incumbent]],0),MATCH(I$3,Data_Base_2[#Headers],0))),"")</f>
        <v/>
      </c>
      <c r="J91" s="162" t="str">
        <f ca="1">IFERROR(IF(ISBLANK(INDEX(Data_Base_2[],MATCH($D91,Data_Base_2[[Incumbent]:[Incumbent]],0),MATCH(J$3,Data_Base_2[#Headers],0))),"-",INDEX(Data_Base_2[],MATCH($D91,Data_Base_2[[Incumbent]:[Incumbent]],0),MATCH(J$3,Data_Base_2[#Headers],0))),"")</f>
        <v/>
      </c>
      <c r="K91" s="163" t="str">
        <f ca="1">IFERROR(IF(ISBLANK(INDEX(Data_Base_2[],MATCH($D91,Data_Base_2[[Incumbent]:[Incumbent]],0),MATCH(K$3,Data_Base_2[#Headers],0))),"-",INDEX(Data_Base_2[],MATCH($D91,Data_Base_2[[Incumbent]:[Incumbent]],0),MATCH(K$3,Data_Base_2[#Headers],0))),"")</f>
        <v/>
      </c>
      <c r="L91" s="161" t="str">
        <f ca="1">IFERROR(IF(ISBLANK(INDEX(Data_Base_2[],MATCH($D91,Data_Base_2[[Incumbent]:[Incumbent]],0),MATCH(L$3,Data_Base_2[#Headers],0))),"-",INDEX(Data_Base_2[],MATCH($D91,Data_Base_2[[Incumbent]:[Incumbent]],0),MATCH(L$3,Data_Base_2[#Headers],0))),"")</f>
        <v/>
      </c>
      <c r="M91" s="161" t="str">
        <f ca="1">IFERROR(IF(ISBLANK(INDEX(Data_Base_2[],MATCH($D91,Data_Base_2[[Incumbent]:[Incumbent]],0),MATCH(M$3,Data_Base_2[#Headers],0))),"-",INDEX(Data_Base_2[],MATCH($D91,Data_Base_2[[Incumbent]:[Incumbent]],0),MATCH(M$3,Data_Base_2[#Headers],0))),"")</f>
        <v/>
      </c>
      <c r="N91" s="164" t="str">
        <f ca="1">IFERROR(IF(ISBLANK(INDEX(Data_Base_2[],MATCH($D91,Data_Base_2[[Incumbent]:[Incumbent]],0),MATCH(N$3,Data_Base_2[#Headers],0))),"-",INDEX(Data_Base_2[],MATCH($D91,Data_Base_2[[Incumbent]:[Incumbent]],0),MATCH(N$3,Data_Base_2[#Headers],0))),"")</f>
        <v/>
      </c>
      <c r="O91" s="164" t="str">
        <f ca="1">IFERROR(IF(ISBLANK(INDEX(Data_Base_2[],MATCH($D91,Data_Base_2[[Incumbent]:[Incumbent]],0),MATCH(O$3,Data_Base_2[#Headers],0))),"-",INDEX(Data_Base_2[],MATCH($D91,Data_Base_2[[Incumbent]:[Incumbent]],0),MATCH(O$3,Data_Base_2[#Headers],0))),"")</f>
        <v/>
      </c>
      <c r="P91" s="161" t="str">
        <f ca="1">IFERROR(IF(ISBLANK(INDEX(Data_Base_2[],MATCH($D91,Data_Base_2[[Incumbent]:[Incumbent]],0),MATCH(P$3,Data_Base_2[#Headers],0))),"-",INDEX(Data_Base_2[],MATCH($D91,Data_Base_2[[Incumbent]:[Incumbent]],0),MATCH(P$3,Data_Base_2[#Headers],0))),"")</f>
        <v/>
      </c>
      <c r="Q91" s="161" t="str">
        <f ca="1">IFERROR(IF(ISBLANK(INDEX(Data_Base_2[],MATCH($D91,Data_Base_2[[Incumbent]:[Incumbent]],0),MATCH(Q$3,Data_Base_2[#Headers],0))),"-",INDEX(Data_Base_2[],MATCH($D91,Data_Base_2[[Incumbent]:[Incumbent]],0),MATCH(Q$3,Data_Base_2[#Headers],0))),"")</f>
        <v/>
      </c>
      <c r="R91" s="158"/>
      <c r="S91" s="158"/>
      <c r="T91" s="158" t="str">
        <v>Albert Halomoan Simarmata</v>
      </c>
      <c r="U91" s="158">
        <v>1</v>
      </c>
      <c r="V91" s="158" t="b">
        <v>1</v>
      </c>
      <c r="W91" s="159" t="b">
        <v>0</v>
      </c>
      <c r="X91" s="159" t="b">
        <v>0</v>
      </c>
      <c r="Y91" s="159">
        <v>1</v>
      </c>
      <c r="Z91" s="159">
        <v>0</v>
      </c>
      <c r="AA91" s="159" t="b">
        <v>1</v>
      </c>
      <c r="AB91" s="159" t="b">
        <f ca="1"/>
        <v>1</v>
      </c>
      <c r="AC91" s="160">
        <v>1</v>
      </c>
      <c r="AD91" s="160">
        <f ca="1"/>
        <v>0</v>
      </c>
    </row>
    <row r="92" spans="4:30" x14ac:dyDescent="0.25">
      <c r="D92" s="8" t="str" cm="1">
        <f t="array" aca="1" ref="D92" ca="1">IFERROR(IF($T$2="",'Data Base'!C83,INDEX(Data_Base_2[Incumbent],_xlfn.AGGREGATE(15,3,((OFFSET($AD$4,0,0,COUNTA($AD$4:AD5087),1)&gt;0)/(OFFSET($AD$4,0,0,COUNTA($AD$4:AD5087),1)&gt;0))*(ROW(OFFSET($AD$4,0,0,COUNTA($AD$4:AD5087),1))-ROW($AD$3)),ROWS($D$4:$D91)))),"")</f>
        <v/>
      </c>
      <c r="E92" s="161" t="str">
        <f ca="1">IFERROR(IF(ISBLANK(INDEX(Data_Base_2[],MATCH($D92,Data_Base_2[[Incumbent]:[Incumbent]],0),MATCH(E$3,Data_Base_2[#Headers],0))),"-",INDEX(Data_Base_2[],MATCH($D92,Data_Base_2[[Incumbent]:[Incumbent]],0),MATCH(E$3,Data_Base_2[#Headers],0))),"")</f>
        <v/>
      </c>
      <c r="F92" s="161" t="str">
        <f ca="1">IFERROR(IF(ISBLANK(INDEX(Data_Base_2[],MATCH($D92,Data_Base_2[[Incumbent]:[Incumbent]],0),MATCH(F$3,Data_Base_2[#Headers],0))),"-",INDEX(Data_Base_2[],MATCH($D92,Data_Base_2[[Incumbent]:[Incumbent]],0),MATCH(F$3,Data_Base_2[#Headers],0))),"")</f>
        <v/>
      </c>
      <c r="G92" s="161" t="str">
        <f ca="1">IFERROR(IF(ISBLANK(INDEX(Data_Base_2[],MATCH($D92,Data_Base_2[[Incumbent]:[Incumbent]],0),MATCH(G$3,Data_Base_2[#Headers],0))),"-",INDEX(Data_Base_2[],MATCH($D92,Data_Base_2[[Incumbent]:[Incumbent]],0),MATCH(G$3,Data_Base_2[#Headers],0))),"")</f>
        <v/>
      </c>
      <c r="H92" s="161" t="str">
        <f ca="1">IFERROR(IF(ISBLANK(INDEX(Data_Base_2[],MATCH($D92,Data_Base_2[[Incumbent]:[Incumbent]],0),MATCH(H$3,Data_Base_2[#Headers],0))),"-",INDEX(Data_Base_2[],MATCH($D92,Data_Base_2[[Incumbent]:[Incumbent]],0),MATCH(H$3,Data_Base_2[#Headers],0))),"")</f>
        <v/>
      </c>
      <c r="I92" s="162" t="str">
        <f ca="1">IFERROR(IF(ISBLANK(INDEX(Data_Base_2[],MATCH($D92,Data_Base_2[[Incumbent]:[Incumbent]],0),MATCH(I$3,Data_Base_2[#Headers],0))),"-",INDEX(Data_Base_2[],MATCH($D92,Data_Base_2[[Incumbent]:[Incumbent]],0),MATCH(I$3,Data_Base_2[#Headers],0))),"")</f>
        <v/>
      </c>
      <c r="J92" s="162" t="str">
        <f ca="1">IFERROR(IF(ISBLANK(INDEX(Data_Base_2[],MATCH($D92,Data_Base_2[[Incumbent]:[Incumbent]],0),MATCH(J$3,Data_Base_2[#Headers],0))),"-",INDEX(Data_Base_2[],MATCH($D92,Data_Base_2[[Incumbent]:[Incumbent]],0),MATCH(J$3,Data_Base_2[#Headers],0))),"")</f>
        <v/>
      </c>
      <c r="K92" s="163" t="str">
        <f ca="1">IFERROR(IF(ISBLANK(INDEX(Data_Base_2[],MATCH($D92,Data_Base_2[[Incumbent]:[Incumbent]],0),MATCH(K$3,Data_Base_2[#Headers],0))),"-",INDEX(Data_Base_2[],MATCH($D92,Data_Base_2[[Incumbent]:[Incumbent]],0),MATCH(K$3,Data_Base_2[#Headers],0))),"")</f>
        <v/>
      </c>
      <c r="L92" s="161" t="str">
        <f ca="1">IFERROR(IF(ISBLANK(INDEX(Data_Base_2[],MATCH($D92,Data_Base_2[[Incumbent]:[Incumbent]],0),MATCH(L$3,Data_Base_2[#Headers],0))),"-",INDEX(Data_Base_2[],MATCH($D92,Data_Base_2[[Incumbent]:[Incumbent]],0),MATCH(L$3,Data_Base_2[#Headers],0))),"")</f>
        <v/>
      </c>
      <c r="M92" s="161" t="str">
        <f ca="1">IFERROR(IF(ISBLANK(INDEX(Data_Base_2[],MATCH($D92,Data_Base_2[[Incumbent]:[Incumbent]],0),MATCH(M$3,Data_Base_2[#Headers],0))),"-",INDEX(Data_Base_2[],MATCH($D92,Data_Base_2[[Incumbent]:[Incumbent]],0),MATCH(M$3,Data_Base_2[#Headers],0))),"")</f>
        <v/>
      </c>
      <c r="N92" s="164" t="str">
        <f ca="1">IFERROR(IF(ISBLANK(INDEX(Data_Base_2[],MATCH($D92,Data_Base_2[[Incumbent]:[Incumbent]],0),MATCH(N$3,Data_Base_2[#Headers],0))),"-",INDEX(Data_Base_2[],MATCH($D92,Data_Base_2[[Incumbent]:[Incumbent]],0),MATCH(N$3,Data_Base_2[#Headers],0))),"")</f>
        <v/>
      </c>
      <c r="O92" s="164" t="str">
        <f ca="1">IFERROR(IF(ISBLANK(INDEX(Data_Base_2[],MATCH($D92,Data_Base_2[[Incumbent]:[Incumbent]],0),MATCH(O$3,Data_Base_2[#Headers],0))),"-",INDEX(Data_Base_2[],MATCH($D92,Data_Base_2[[Incumbent]:[Incumbent]],0),MATCH(O$3,Data_Base_2[#Headers],0))),"")</f>
        <v/>
      </c>
      <c r="P92" s="161" t="str">
        <f ca="1">IFERROR(IF(ISBLANK(INDEX(Data_Base_2[],MATCH($D92,Data_Base_2[[Incumbent]:[Incumbent]],0),MATCH(P$3,Data_Base_2[#Headers],0))),"-",INDEX(Data_Base_2[],MATCH($D92,Data_Base_2[[Incumbent]:[Incumbent]],0),MATCH(P$3,Data_Base_2[#Headers],0))),"")</f>
        <v/>
      </c>
      <c r="Q92" s="161" t="str">
        <f ca="1">IFERROR(IF(ISBLANK(INDEX(Data_Base_2[],MATCH($D92,Data_Base_2[[Incumbent]:[Incumbent]],0),MATCH(Q$3,Data_Base_2[#Headers],0))),"-",INDEX(Data_Base_2[],MATCH($D92,Data_Base_2[[Incumbent]:[Incumbent]],0),MATCH(Q$3,Data_Base_2[#Headers],0))),"")</f>
        <v/>
      </c>
      <c r="R92" s="158"/>
      <c r="S92" s="158"/>
      <c r="T92" s="158" t="str">
        <v>Kurnia Ramadani Purba</v>
      </c>
      <c r="U92" s="158">
        <v>1</v>
      </c>
      <c r="V92" s="158" t="b">
        <v>1</v>
      </c>
      <c r="W92" s="159" t="b">
        <v>0</v>
      </c>
      <c r="X92" s="159" t="b">
        <v>0</v>
      </c>
      <c r="Y92" s="159">
        <v>0</v>
      </c>
      <c r="Z92" s="159">
        <v>0</v>
      </c>
      <c r="AA92" s="159" t="b">
        <v>1</v>
      </c>
      <c r="AB92" s="159" t="b">
        <f ca="1"/>
        <v>1</v>
      </c>
      <c r="AC92" s="160">
        <v>1</v>
      </c>
      <c r="AD92" s="160">
        <f ca="1"/>
        <v>0</v>
      </c>
    </row>
    <row r="93" spans="4:30" x14ac:dyDescent="0.25">
      <c r="D93" s="8" t="str" cm="1">
        <f t="array" aca="1" ref="D93" ca="1">IFERROR(IF($T$2="",'Data Base'!C84,INDEX(Data_Base_2[Incumbent],_xlfn.AGGREGATE(15,3,((OFFSET($AD$4,0,0,COUNTA($AD$4:AD5088),1)&gt;0)/(OFFSET($AD$4,0,0,COUNTA($AD$4:AD5088),1)&gt;0))*(ROW(OFFSET($AD$4,0,0,COUNTA($AD$4:AD5088),1))-ROW($AD$3)),ROWS($D$4:$D92)))),"")</f>
        <v/>
      </c>
      <c r="E93" s="161" t="str">
        <f ca="1">IFERROR(IF(ISBLANK(INDEX(Data_Base_2[],MATCH($D93,Data_Base_2[[Incumbent]:[Incumbent]],0),MATCH(E$3,Data_Base_2[#Headers],0))),"-",INDEX(Data_Base_2[],MATCH($D93,Data_Base_2[[Incumbent]:[Incumbent]],0),MATCH(E$3,Data_Base_2[#Headers],0))),"")</f>
        <v/>
      </c>
      <c r="F93" s="161" t="str">
        <f ca="1">IFERROR(IF(ISBLANK(INDEX(Data_Base_2[],MATCH($D93,Data_Base_2[[Incumbent]:[Incumbent]],0),MATCH(F$3,Data_Base_2[#Headers],0))),"-",INDEX(Data_Base_2[],MATCH($D93,Data_Base_2[[Incumbent]:[Incumbent]],0),MATCH(F$3,Data_Base_2[#Headers],0))),"")</f>
        <v/>
      </c>
      <c r="G93" s="161" t="str">
        <f ca="1">IFERROR(IF(ISBLANK(INDEX(Data_Base_2[],MATCH($D93,Data_Base_2[[Incumbent]:[Incumbent]],0),MATCH(G$3,Data_Base_2[#Headers],0))),"-",INDEX(Data_Base_2[],MATCH($D93,Data_Base_2[[Incumbent]:[Incumbent]],0),MATCH(G$3,Data_Base_2[#Headers],0))),"")</f>
        <v/>
      </c>
      <c r="H93" s="161" t="str">
        <f ca="1">IFERROR(IF(ISBLANK(INDEX(Data_Base_2[],MATCH($D93,Data_Base_2[[Incumbent]:[Incumbent]],0),MATCH(H$3,Data_Base_2[#Headers],0))),"-",INDEX(Data_Base_2[],MATCH($D93,Data_Base_2[[Incumbent]:[Incumbent]],0),MATCH(H$3,Data_Base_2[#Headers],0))),"")</f>
        <v/>
      </c>
      <c r="I93" s="162" t="str">
        <f ca="1">IFERROR(IF(ISBLANK(INDEX(Data_Base_2[],MATCH($D93,Data_Base_2[[Incumbent]:[Incumbent]],0),MATCH(I$3,Data_Base_2[#Headers],0))),"-",INDEX(Data_Base_2[],MATCH($D93,Data_Base_2[[Incumbent]:[Incumbent]],0),MATCH(I$3,Data_Base_2[#Headers],0))),"")</f>
        <v/>
      </c>
      <c r="J93" s="162" t="str">
        <f ca="1">IFERROR(IF(ISBLANK(INDEX(Data_Base_2[],MATCH($D93,Data_Base_2[[Incumbent]:[Incumbent]],0),MATCH(J$3,Data_Base_2[#Headers],0))),"-",INDEX(Data_Base_2[],MATCH($D93,Data_Base_2[[Incumbent]:[Incumbent]],0),MATCH(J$3,Data_Base_2[#Headers],0))),"")</f>
        <v/>
      </c>
      <c r="K93" s="163" t="str">
        <f ca="1">IFERROR(IF(ISBLANK(INDEX(Data_Base_2[],MATCH($D93,Data_Base_2[[Incumbent]:[Incumbent]],0),MATCH(K$3,Data_Base_2[#Headers],0))),"-",INDEX(Data_Base_2[],MATCH($D93,Data_Base_2[[Incumbent]:[Incumbent]],0),MATCH(K$3,Data_Base_2[#Headers],0))),"")</f>
        <v/>
      </c>
      <c r="L93" s="161" t="str">
        <f ca="1">IFERROR(IF(ISBLANK(INDEX(Data_Base_2[],MATCH($D93,Data_Base_2[[Incumbent]:[Incumbent]],0),MATCH(L$3,Data_Base_2[#Headers],0))),"-",INDEX(Data_Base_2[],MATCH($D93,Data_Base_2[[Incumbent]:[Incumbent]],0),MATCH(L$3,Data_Base_2[#Headers],0))),"")</f>
        <v/>
      </c>
      <c r="M93" s="161" t="str">
        <f ca="1">IFERROR(IF(ISBLANK(INDEX(Data_Base_2[],MATCH($D93,Data_Base_2[[Incumbent]:[Incumbent]],0),MATCH(M$3,Data_Base_2[#Headers],0))),"-",INDEX(Data_Base_2[],MATCH($D93,Data_Base_2[[Incumbent]:[Incumbent]],0),MATCH(M$3,Data_Base_2[#Headers],0))),"")</f>
        <v/>
      </c>
      <c r="N93" s="164" t="str">
        <f ca="1">IFERROR(IF(ISBLANK(INDEX(Data_Base_2[],MATCH($D93,Data_Base_2[[Incumbent]:[Incumbent]],0),MATCH(N$3,Data_Base_2[#Headers],0))),"-",INDEX(Data_Base_2[],MATCH($D93,Data_Base_2[[Incumbent]:[Incumbent]],0),MATCH(N$3,Data_Base_2[#Headers],0))),"")</f>
        <v/>
      </c>
      <c r="O93" s="164" t="str">
        <f ca="1">IFERROR(IF(ISBLANK(INDEX(Data_Base_2[],MATCH($D93,Data_Base_2[[Incumbent]:[Incumbent]],0),MATCH(O$3,Data_Base_2[#Headers],0))),"-",INDEX(Data_Base_2[],MATCH($D93,Data_Base_2[[Incumbent]:[Incumbent]],0),MATCH(O$3,Data_Base_2[#Headers],0))),"")</f>
        <v/>
      </c>
      <c r="P93" s="161" t="str">
        <f ca="1">IFERROR(IF(ISBLANK(INDEX(Data_Base_2[],MATCH($D93,Data_Base_2[[Incumbent]:[Incumbent]],0),MATCH(P$3,Data_Base_2[#Headers],0))),"-",INDEX(Data_Base_2[],MATCH($D93,Data_Base_2[[Incumbent]:[Incumbent]],0),MATCH(P$3,Data_Base_2[#Headers],0))),"")</f>
        <v/>
      </c>
      <c r="Q93" s="161" t="str">
        <f ca="1">IFERROR(IF(ISBLANK(INDEX(Data_Base_2[],MATCH($D93,Data_Base_2[[Incumbent]:[Incumbent]],0),MATCH(Q$3,Data_Base_2[#Headers],0))),"-",INDEX(Data_Base_2[],MATCH($D93,Data_Base_2[[Incumbent]:[Incumbent]],0),MATCH(Q$3,Data_Base_2[#Headers],0))),"")</f>
        <v/>
      </c>
      <c r="R93" s="158"/>
      <c r="S93" s="158"/>
      <c r="T93" s="158" t="str">
        <v>Ririn Fitriana Lubis</v>
      </c>
      <c r="U93" s="158">
        <v>1</v>
      </c>
      <c r="V93" s="158" t="b">
        <v>1</v>
      </c>
      <c r="W93" s="159" t="b">
        <v>0</v>
      </c>
      <c r="X93" s="159" t="b">
        <v>0</v>
      </c>
      <c r="Y93" s="159">
        <v>0</v>
      </c>
      <c r="Z93" s="159">
        <v>0</v>
      </c>
      <c r="AA93" s="159" t="b">
        <v>1</v>
      </c>
      <c r="AB93" s="159" t="b">
        <f ca="1"/>
        <v>1</v>
      </c>
      <c r="AC93" s="160">
        <v>1</v>
      </c>
      <c r="AD93" s="160">
        <f ca="1"/>
        <v>0</v>
      </c>
    </row>
    <row r="94" spans="4:30" x14ac:dyDescent="0.25">
      <c r="D94" s="8" t="str" cm="1">
        <f t="array" aca="1" ref="D94" ca="1">IFERROR(IF($T$2="",'Data Base'!C85,INDEX(Data_Base_2[Incumbent],_xlfn.AGGREGATE(15,3,((OFFSET($AD$4,0,0,COUNTA($AD$4:AD5089),1)&gt;0)/(OFFSET($AD$4,0,0,COUNTA($AD$4:AD5089),1)&gt;0))*(ROW(OFFSET($AD$4,0,0,COUNTA($AD$4:AD5089),1))-ROW($AD$3)),ROWS($D$4:$D93)))),"")</f>
        <v/>
      </c>
      <c r="E94" s="161" t="str">
        <f ca="1">IFERROR(IF(ISBLANK(INDEX(Data_Base_2[],MATCH($D94,Data_Base_2[[Incumbent]:[Incumbent]],0),MATCH(E$3,Data_Base_2[#Headers],0))),"-",INDEX(Data_Base_2[],MATCH($D94,Data_Base_2[[Incumbent]:[Incumbent]],0),MATCH(E$3,Data_Base_2[#Headers],0))),"")</f>
        <v/>
      </c>
      <c r="F94" s="161" t="str">
        <f ca="1">IFERROR(IF(ISBLANK(INDEX(Data_Base_2[],MATCH($D94,Data_Base_2[[Incumbent]:[Incumbent]],0),MATCH(F$3,Data_Base_2[#Headers],0))),"-",INDEX(Data_Base_2[],MATCH($D94,Data_Base_2[[Incumbent]:[Incumbent]],0),MATCH(F$3,Data_Base_2[#Headers],0))),"")</f>
        <v/>
      </c>
      <c r="G94" s="161" t="str">
        <f ca="1">IFERROR(IF(ISBLANK(INDEX(Data_Base_2[],MATCH($D94,Data_Base_2[[Incumbent]:[Incumbent]],0),MATCH(G$3,Data_Base_2[#Headers],0))),"-",INDEX(Data_Base_2[],MATCH($D94,Data_Base_2[[Incumbent]:[Incumbent]],0),MATCH(G$3,Data_Base_2[#Headers],0))),"")</f>
        <v/>
      </c>
      <c r="H94" s="161" t="str">
        <f ca="1">IFERROR(IF(ISBLANK(INDEX(Data_Base_2[],MATCH($D94,Data_Base_2[[Incumbent]:[Incumbent]],0),MATCH(H$3,Data_Base_2[#Headers],0))),"-",INDEX(Data_Base_2[],MATCH($D94,Data_Base_2[[Incumbent]:[Incumbent]],0),MATCH(H$3,Data_Base_2[#Headers],0))),"")</f>
        <v/>
      </c>
      <c r="I94" s="162" t="str">
        <f ca="1">IFERROR(IF(ISBLANK(INDEX(Data_Base_2[],MATCH($D94,Data_Base_2[[Incumbent]:[Incumbent]],0),MATCH(I$3,Data_Base_2[#Headers],0))),"-",INDEX(Data_Base_2[],MATCH($D94,Data_Base_2[[Incumbent]:[Incumbent]],0),MATCH(I$3,Data_Base_2[#Headers],0))),"")</f>
        <v/>
      </c>
      <c r="J94" s="162" t="str">
        <f ca="1">IFERROR(IF(ISBLANK(INDEX(Data_Base_2[],MATCH($D94,Data_Base_2[[Incumbent]:[Incumbent]],0),MATCH(J$3,Data_Base_2[#Headers],0))),"-",INDEX(Data_Base_2[],MATCH($D94,Data_Base_2[[Incumbent]:[Incumbent]],0),MATCH(J$3,Data_Base_2[#Headers],0))),"")</f>
        <v/>
      </c>
      <c r="K94" s="163" t="str">
        <f ca="1">IFERROR(IF(ISBLANK(INDEX(Data_Base_2[],MATCH($D94,Data_Base_2[[Incumbent]:[Incumbent]],0),MATCH(K$3,Data_Base_2[#Headers],0))),"-",INDEX(Data_Base_2[],MATCH($D94,Data_Base_2[[Incumbent]:[Incumbent]],0),MATCH(K$3,Data_Base_2[#Headers],0))),"")</f>
        <v/>
      </c>
      <c r="L94" s="161" t="str">
        <f ca="1">IFERROR(IF(ISBLANK(INDEX(Data_Base_2[],MATCH($D94,Data_Base_2[[Incumbent]:[Incumbent]],0),MATCH(L$3,Data_Base_2[#Headers],0))),"-",INDEX(Data_Base_2[],MATCH($D94,Data_Base_2[[Incumbent]:[Incumbent]],0),MATCH(L$3,Data_Base_2[#Headers],0))),"")</f>
        <v/>
      </c>
      <c r="M94" s="161" t="str">
        <f ca="1">IFERROR(IF(ISBLANK(INDEX(Data_Base_2[],MATCH($D94,Data_Base_2[[Incumbent]:[Incumbent]],0),MATCH(M$3,Data_Base_2[#Headers],0))),"-",INDEX(Data_Base_2[],MATCH($D94,Data_Base_2[[Incumbent]:[Incumbent]],0),MATCH(M$3,Data_Base_2[#Headers],0))),"")</f>
        <v/>
      </c>
      <c r="N94" s="164" t="str">
        <f ca="1">IFERROR(IF(ISBLANK(INDEX(Data_Base_2[],MATCH($D94,Data_Base_2[[Incumbent]:[Incumbent]],0),MATCH(N$3,Data_Base_2[#Headers],0))),"-",INDEX(Data_Base_2[],MATCH($D94,Data_Base_2[[Incumbent]:[Incumbent]],0),MATCH(N$3,Data_Base_2[#Headers],0))),"")</f>
        <v/>
      </c>
      <c r="O94" s="164" t="str">
        <f ca="1">IFERROR(IF(ISBLANK(INDEX(Data_Base_2[],MATCH($D94,Data_Base_2[[Incumbent]:[Incumbent]],0),MATCH(O$3,Data_Base_2[#Headers],0))),"-",INDEX(Data_Base_2[],MATCH($D94,Data_Base_2[[Incumbent]:[Incumbent]],0),MATCH(O$3,Data_Base_2[#Headers],0))),"")</f>
        <v/>
      </c>
      <c r="P94" s="161" t="str">
        <f ca="1">IFERROR(IF(ISBLANK(INDEX(Data_Base_2[],MATCH($D94,Data_Base_2[[Incumbent]:[Incumbent]],0),MATCH(P$3,Data_Base_2[#Headers],0))),"-",INDEX(Data_Base_2[],MATCH($D94,Data_Base_2[[Incumbent]:[Incumbent]],0),MATCH(P$3,Data_Base_2[#Headers],0))),"")</f>
        <v/>
      </c>
      <c r="Q94" s="161" t="str">
        <f ca="1">IFERROR(IF(ISBLANK(INDEX(Data_Base_2[],MATCH($D94,Data_Base_2[[Incumbent]:[Incumbent]],0),MATCH(Q$3,Data_Base_2[#Headers],0))),"-",INDEX(Data_Base_2[],MATCH($D94,Data_Base_2[[Incumbent]:[Incumbent]],0),MATCH(Q$3,Data_Base_2[#Headers],0))),"")</f>
        <v/>
      </c>
      <c r="R94" s="158"/>
      <c r="S94" s="158"/>
      <c r="T94" s="158" t="str">
        <v>Raabiah</v>
      </c>
      <c r="U94" s="158">
        <v>2</v>
      </c>
      <c r="V94" s="158" t="b">
        <v>1</v>
      </c>
      <c r="W94" s="159" t="b">
        <v>0</v>
      </c>
      <c r="X94" s="159" t="b">
        <v>0</v>
      </c>
      <c r="Y94" s="159">
        <v>0</v>
      </c>
      <c r="Z94" s="159">
        <v>1</v>
      </c>
      <c r="AA94" s="159" t="b">
        <v>1</v>
      </c>
      <c r="AB94" s="159" t="b">
        <f ca="1"/>
        <v>1</v>
      </c>
      <c r="AC94" s="160">
        <v>1</v>
      </c>
      <c r="AD94" s="160">
        <f ca="1"/>
        <v>0</v>
      </c>
    </row>
    <row r="95" spans="4:30" x14ac:dyDescent="0.25">
      <c r="D95" s="8" t="str" cm="1">
        <f t="array" aca="1" ref="D95" ca="1">IFERROR(IF($T$2="",'Data Base'!C86,INDEX(Data_Base_2[Incumbent],_xlfn.AGGREGATE(15,3,((OFFSET($AD$4,0,0,COUNTA($AD$4:AD5090),1)&gt;0)/(OFFSET($AD$4,0,0,COUNTA($AD$4:AD5090),1)&gt;0))*(ROW(OFFSET($AD$4,0,0,COUNTA($AD$4:AD5090),1))-ROW($AD$3)),ROWS($D$4:$D94)))),"")</f>
        <v/>
      </c>
      <c r="E95" s="161" t="str">
        <f ca="1">IFERROR(IF(ISBLANK(INDEX(Data_Base_2[],MATCH($D95,Data_Base_2[[Incumbent]:[Incumbent]],0),MATCH(E$3,Data_Base_2[#Headers],0))),"-",INDEX(Data_Base_2[],MATCH($D95,Data_Base_2[[Incumbent]:[Incumbent]],0),MATCH(E$3,Data_Base_2[#Headers],0))),"")</f>
        <v/>
      </c>
      <c r="F95" s="161" t="str">
        <f ca="1">IFERROR(IF(ISBLANK(INDEX(Data_Base_2[],MATCH($D95,Data_Base_2[[Incumbent]:[Incumbent]],0),MATCH(F$3,Data_Base_2[#Headers],0))),"-",INDEX(Data_Base_2[],MATCH($D95,Data_Base_2[[Incumbent]:[Incumbent]],0),MATCH(F$3,Data_Base_2[#Headers],0))),"")</f>
        <v/>
      </c>
      <c r="G95" s="161" t="str">
        <f ca="1">IFERROR(IF(ISBLANK(INDEX(Data_Base_2[],MATCH($D95,Data_Base_2[[Incumbent]:[Incumbent]],0),MATCH(G$3,Data_Base_2[#Headers],0))),"-",INDEX(Data_Base_2[],MATCH($D95,Data_Base_2[[Incumbent]:[Incumbent]],0),MATCH(G$3,Data_Base_2[#Headers],0))),"")</f>
        <v/>
      </c>
      <c r="H95" s="161" t="str">
        <f ca="1">IFERROR(IF(ISBLANK(INDEX(Data_Base_2[],MATCH($D95,Data_Base_2[[Incumbent]:[Incumbent]],0),MATCH(H$3,Data_Base_2[#Headers],0))),"-",INDEX(Data_Base_2[],MATCH($D95,Data_Base_2[[Incumbent]:[Incumbent]],0),MATCH(H$3,Data_Base_2[#Headers],0))),"")</f>
        <v/>
      </c>
      <c r="I95" s="162" t="str">
        <f ca="1">IFERROR(IF(ISBLANK(INDEX(Data_Base_2[],MATCH($D95,Data_Base_2[[Incumbent]:[Incumbent]],0),MATCH(I$3,Data_Base_2[#Headers],0))),"-",INDEX(Data_Base_2[],MATCH($D95,Data_Base_2[[Incumbent]:[Incumbent]],0),MATCH(I$3,Data_Base_2[#Headers],0))),"")</f>
        <v/>
      </c>
      <c r="J95" s="162" t="str">
        <f ca="1">IFERROR(IF(ISBLANK(INDEX(Data_Base_2[],MATCH($D95,Data_Base_2[[Incumbent]:[Incumbent]],0),MATCH(J$3,Data_Base_2[#Headers],0))),"-",INDEX(Data_Base_2[],MATCH($D95,Data_Base_2[[Incumbent]:[Incumbent]],0),MATCH(J$3,Data_Base_2[#Headers],0))),"")</f>
        <v/>
      </c>
      <c r="K95" s="163" t="str">
        <f ca="1">IFERROR(IF(ISBLANK(INDEX(Data_Base_2[],MATCH($D95,Data_Base_2[[Incumbent]:[Incumbent]],0),MATCH(K$3,Data_Base_2[#Headers],0))),"-",INDEX(Data_Base_2[],MATCH($D95,Data_Base_2[[Incumbent]:[Incumbent]],0),MATCH(K$3,Data_Base_2[#Headers],0))),"")</f>
        <v/>
      </c>
      <c r="L95" s="161" t="str">
        <f ca="1">IFERROR(IF(ISBLANK(INDEX(Data_Base_2[],MATCH($D95,Data_Base_2[[Incumbent]:[Incumbent]],0),MATCH(L$3,Data_Base_2[#Headers],0))),"-",INDEX(Data_Base_2[],MATCH($D95,Data_Base_2[[Incumbent]:[Incumbent]],0),MATCH(L$3,Data_Base_2[#Headers],0))),"")</f>
        <v/>
      </c>
      <c r="M95" s="161" t="str">
        <f ca="1">IFERROR(IF(ISBLANK(INDEX(Data_Base_2[],MATCH($D95,Data_Base_2[[Incumbent]:[Incumbent]],0),MATCH(M$3,Data_Base_2[#Headers],0))),"-",INDEX(Data_Base_2[],MATCH($D95,Data_Base_2[[Incumbent]:[Incumbent]],0),MATCH(M$3,Data_Base_2[#Headers],0))),"")</f>
        <v/>
      </c>
      <c r="N95" s="164" t="str">
        <f ca="1">IFERROR(IF(ISBLANK(INDEX(Data_Base_2[],MATCH($D95,Data_Base_2[[Incumbent]:[Incumbent]],0),MATCH(N$3,Data_Base_2[#Headers],0))),"-",INDEX(Data_Base_2[],MATCH($D95,Data_Base_2[[Incumbent]:[Incumbent]],0),MATCH(N$3,Data_Base_2[#Headers],0))),"")</f>
        <v/>
      </c>
      <c r="O95" s="164" t="str">
        <f ca="1">IFERROR(IF(ISBLANK(INDEX(Data_Base_2[],MATCH($D95,Data_Base_2[[Incumbent]:[Incumbent]],0),MATCH(O$3,Data_Base_2[#Headers],0))),"-",INDEX(Data_Base_2[],MATCH($D95,Data_Base_2[[Incumbent]:[Incumbent]],0),MATCH(O$3,Data_Base_2[#Headers],0))),"")</f>
        <v/>
      </c>
      <c r="P95" s="161" t="str">
        <f ca="1">IFERROR(IF(ISBLANK(INDEX(Data_Base_2[],MATCH($D95,Data_Base_2[[Incumbent]:[Incumbent]],0),MATCH(P$3,Data_Base_2[#Headers],0))),"-",INDEX(Data_Base_2[],MATCH($D95,Data_Base_2[[Incumbent]:[Incumbent]],0),MATCH(P$3,Data_Base_2[#Headers],0))),"")</f>
        <v/>
      </c>
      <c r="Q95" s="161" t="str">
        <f ca="1">IFERROR(IF(ISBLANK(INDEX(Data_Base_2[],MATCH($D95,Data_Base_2[[Incumbent]:[Incumbent]],0),MATCH(Q$3,Data_Base_2[#Headers],0))),"-",INDEX(Data_Base_2[],MATCH($D95,Data_Base_2[[Incumbent]:[Incumbent]],0),MATCH(Q$3,Data_Base_2[#Headers],0))),"")</f>
        <v/>
      </c>
      <c r="R95" s="158"/>
      <c r="S95" s="158"/>
      <c r="T95" s="158" t="str">
        <v>Himas Puspito Putra</v>
      </c>
      <c r="U95" s="158">
        <v>3</v>
      </c>
      <c r="V95" s="158" t="b">
        <v>1</v>
      </c>
      <c r="W95" s="159" t="b">
        <v>0</v>
      </c>
      <c r="X95" s="159" t="b">
        <v>0</v>
      </c>
      <c r="Y95" s="159">
        <v>0</v>
      </c>
      <c r="Z95" s="159">
        <v>1</v>
      </c>
      <c r="AA95" s="159" t="b">
        <v>1</v>
      </c>
      <c r="AB95" s="159" t="b">
        <f ca="1"/>
        <v>1</v>
      </c>
      <c r="AC95" s="160">
        <v>1</v>
      </c>
      <c r="AD95" s="160">
        <f ca="1"/>
        <v>0</v>
      </c>
    </row>
    <row r="96" spans="4:30" x14ac:dyDescent="0.25">
      <c r="D96" s="8" t="str" cm="1">
        <f t="array" aca="1" ref="D96" ca="1">IFERROR(IF($T$2="",'Data Base'!C87,INDEX(Data_Base_2[Incumbent],_xlfn.AGGREGATE(15,3,((OFFSET($AD$4,0,0,COUNTA($AD$4:AD5091),1)&gt;0)/(OFFSET($AD$4,0,0,COUNTA($AD$4:AD5091),1)&gt;0))*(ROW(OFFSET($AD$4,0,0,COUNTA($AD$4:AD5091),1))-ROW($AD$3)),ROWS($D$4:$D95)))),"")</f>
        <v/>
      </c>
      <c r="E96" s="161" t="str">
        <f ca="1">IFERROR(IF(ISBLANK(INDEX(Data_Base_2[],MATCH($D96,Data_Base_2[[Incumbent]:[Incumbent]],0),MATCH(E$3,Data_Base_2[#Headers],0))),"-",INDEX(Data_Base_2[],MATCH($D96,Data_Base_2[[Incumbent]:[Incumbent]],0),MATCH(E$3,Data_Base_2[#Headers],0))),"")</f>
        <v/>
      </c>
      <c r="F96" s="161" t="str">
        <f ca="1">IFERROR(IF(ISBLANK(INDEX(Data_Base_2[],MATCH($D96,Data_Base_2[[Incumbent]:[Incumbent]],0),MATCH(F$3,Data_Base_2[#Headers],0))),"-",INDEX(Data_Base_2[],MATCH($D96,Data_Base_2[[Incumbent]:[Incumbent]],0),MATCH(F$3,Data_Base_2[#Headers],0))),"")</f>
        <v/>
      </c>
      <c r="G96" s="161" t="str">
        <f ca="1">IFERROR(IF(ISBLANK(INDEX(Data_Base_2[],MATCH($D96,Data_Base_2[[Incumbent]:[Incumbent]],0),MATCH(G$3,Data_Base_2[#Headers],0))),"-",INDEX(Data_Base_2[],MATCH($D96,Data_Base_2[[Incumbent]:[Incumbent]],0),MATCH(G$3,Data_Base_2[#Headers],0))),"")</f>
        <v/>
      </c>
      <c r="H96" s="161" t="str">
        <f ca="1">IFERROR(IF(ISBLANK(INDEX(Data_Base_2[],MATCH($D96,Data_Base_2[[Incumbent]:[Incumbent]],0),MATCH(H$3,Data_Base_2[#Headers],0))),"-",INDEX(Data_Base_2[],MATCH($D96,Data_Base_2[[Incumbent]:[Incumbent]],0),MATCH(H$3,Data_Base_2[#Headers],0))),"")</f>
        <v/>
      </c>
      <c r="I96" s="162" t="str">
        <f ca="1">IFERROR(IF(ISBLANK(INDEX(Data_Base_2[],MATCH($D96,Data_Base_2[[Incumbent]:[Incumbent]],0),MATCH(I$3,Data_Base_2[#Headers],0))),"-",INDEX(Data_Base_2[],MATCH($D96,Data_Base_2[[Incumbent]:[Incumbent]],0),MATCH(I$3,Data_Base_2[#Headers],0))),"")</f>
        <v/>
      </c>
      <c r="J96" s="162" t="str">
        <f ca="1">IFERROR(IF(ISBLANK(INDEX(Data_Base_2[],MATCH($D96,Data_Base_2[[Incumbent]:[Incumbent]],0),MATCH(J$3,Data_Base_2[#Headers],0))),"-",INDEX(Data_Base_2[],MATCH($D96,Data_Base_2[[Incumbent]:[Incumbent]],0),MATCH(J$3,Data_Base_2[#Headers],0))),"")</f>
        <v/>
      </c>
      <c r="K96" s="163" t="str">
        <f ca="1">IFERROR(IF(ISBLANK(INDEX(Data_Base_2[],MATCH($D96,Data_Base_2[[Incumbent]:[Incumbent]],0),MATCH(K$3,Data_Base_2[#Headers],0))),"-",INDEX(Data_Base_2[],MATCH($D96,Data_Base_2[[Incumbent]:[Incumbent]],0),MATCH(K$3,Data_Base_2[#Headers],0))),"")</f>
        <v/>
      </c>
      <c r="L96" s="161" t="str">
        <f ca="1">IFERROR(IF(ISBLANK(INDEX(Data_Base_2[],MATCH($D96,Data_Base_2[[Incumbent]:[Incumbent]],0),MATCH(L$3,Data_Base_2[#Headers],0))),"-",INDEX(Data_Base_2[],MATCH($D96,Data_Base_2[[Incumbent]:[Incumbent]],0),MATCH(L$3,Data_Base_2[#Headers],0))),"")</f>
        <v/>
      </c>
      <c r="M96" s="161" t="str">
        <f ca="1">IFERROR(IF(ISBLANK(INDEX(Data_Base_2[],MATCH($D96,Data_Base_2[[Incumbent]:[Incumbent]],0),MATCH(M$3,Data_Base_2[#Headers],0))),"-",INDEX(Data_Base_2[],MATCH($D96,Data_Base_2[[Incumbent]:[Incumbent]],0),MATCH(M$3,Data_Base_2[#Headers],0))),"")</f>
        <v/>
      </c>
      <c r="N96" s="164" t="str">
        <f ca="1">IFERROR(IF(ISBLANK(INDEX(Data_Base_2[],MATCH($D96,Data_Base_2[[Incumbent]:[Incumbent]],0),MATCH(N$3,Data_Base_2[#Headers],0))),"-",INDEX(Data_Base_2[],MATCH($D96,Data_Base_2[[Incumbent]:[Incumbent]],0),MATCH(N$3,Data_Base_2[#Headers],0))),"")</f>
        <v/>
      </c>
      <c r="O96" s="164" t="str">
        <f ca="1">IFERROR(IF(ISBLANK(INDEX(Data_Base_2[],MATCH($D96,Data_Base_2[[Incumbent]:[Incumbent]],0),MATCH(O$3,Data_Base_2[#Headers],0))),"-",INDEX(Data_Base_2[],MATCH($D96,Data_Base_2[[Incumbent]:[Incumbent]],0),MATCH(O$3,Data_Base_2[#Headers],0))),"")</f>
        <v/>
      </c>
      <c r="P96" s="161" t="str">
        <f ca="1">IFERROR(IF(ISBLANK(INDEX(Data_Base_2[],MATCH($D96,Data_Base_2[[Incumbent]:[Incumbent]],0),MATCH(P$3,Data_Base_2[#Headers],0))),"-",INDEX(Data_Base_2[],MATCH($D96,Data_Base_2[[Incumbent]:[Incumbent]],0),MATCH(P$3,Data_Base_2[#Headers],0))),"")</f>
        <v/>
      </c>
      <c r="Q96" s="161" t="str">
        <f ca="1">IFERROR(IF(ISBLANK(INDEX(Data_Base_2[],MATCH($D96,Data_Base_2[[Incumbent]:[Incumbent]],0),MATCH(Q$3,Data_Base_2[#Headers],0))),"-",INDEX(Data_Base_2[],MATCH($D96,Data_Base_2[[Incumbent]:[Incumbent]],0),MATCH(Q$3,Data_Base_2[#Headers],0))),"")</f>
        <v/>
      </c>
      <c r="R96" s="158"/>
      <c r="S96" s="158"/>
      <c r="T96" s="158" t="str">
        <v>Mayenni Saudur Simamora</v>
      </c>
      <c r="U96" s="158">
        <v>2</v>
      </c>
      <c r="V96" s="158" t="b">
        <v>1</v>
      </c>
      <c r="W96" s="159" t="b">
        <v>0</v>
      </c>
      <c r="X96" s="159" t="b">
        <v>0</v>
      </c>
      <c r="Y96" s="159">
        <v>0</v>
      </c>
      <c r="Z96" s="159">
        <v>1</v>
      </c>
      <c r="AA96" s="159" t="b">
        <v>1</v>
      </c>
      <c r="AB96" s="159" t="b">
        <f ca="1"/>
        <v>1</v>
      </c>
      <c r="AC96" s="160">
        <v>1</v>
      </c>
      <c r="AD96" s="160">
        <f ca="1"/>
        <v>0</v>
      </c>
    </row>
    <row r="97" spans="4:30" x14ac:dyDescent="0.25">
      <c r="D97" s="8" t="str" cm="1">
        <f t="array" aca="1" ref="D97" ca="1">IFERROR(IF($T$2="",'Data Base'!C88,INDEX(Data_Base_2[Incumbent],_xlfn.AGGREGATE(15,3,((OFFSET($AD$4,0,0,COUNTA($AD$4:AD5092),1)&gt;0)/(OFFSET($AD$4,0,0,COUNTA($AD$4:AD5092),1)&gt;0))*(ROW(OFFSET($AD$4,0,0,COUNTA($AD$4:AD5092),1))-ROW($AD$3)),ROWS($D$4:$D96)))),"")</f>
        <v/>
      </c>
      <c r="E97" s="161" t="str">
        <f ca="1">IFERROR(IF(ISBLANK(INDEX(Data_Base_2[],MATCH($D97,Data_Base_2[[Incumbent]:[Incumbent]],0),MATCH(E$3,Data_Base_2[#Headers],0))),"-",INDEX(Data_Base_2[],MATCH($D97,Data_Base_2[[Incumbent]:[Incumbent]],0),MATCH(E$3,Data_Base_2[#Headers],0))),"")</f>
        <v/>
      </c>
      <c r="F97" s="161" t="str">
        <f ca="1">IFERROR(IF(ISBLANK(INDEX(Data_Base_2[],MATCH($D97,Data_Base_2[[Incumbent]:[Incumbent]],0),MATCH(F$3,Data_Base_2[#Headers],0))),"-",INDEX(Data_Base_2[],MATCH($D97,Data_Base_2[[Incumbent]:[Incumbent]],0),MATCH(F$3,Data_Base_2[#Headers],0))),"")</f>
        <v/>
      </c>
      <c r="G97" s="161" t="str">
        <f ca="1">IFERROR(IF(ISBLANK(INDEX(Data_Base_2[],MATCH($D97,Data_Base_2[[Incumbent]:[Incumbent]],0),MATCH(G$3,Data_Base_2[#Headers],0))),"-",INDEX(Data_Base_2[],MATCH($D97,Data_Base_2[[Incumbent]:[Incumbent]],0),MATCH(G$3,Data_Base_2[#Headers],0))),"")</f>
        <v/>
      </c>
      <c r="H97" s="161" t="str">
        <f ca="1">IFERROR(IF(ISBLANK(INDEX(Data_Base_2[],MATCH($D97,Data_Base_2[[Incumbent]:[Incumbent]],0),MATCH(H$3,Data_Base_2[#Headers],0))),"-",INDEX(Data_Base_2[],MATCH($D97,Data_Base_2[[Incumbent]:[Incumbent]],0),MATCH(H$3,Data_Base_2[#Headers],0))),"")</f>
        <v/>
      </c>
      <c r="I97" s="162" t="str">
        <f ca="1">IFERROR(IF(ISBLANK(INDEX(Data_Base_2[],MATCH($D97,Data_Base_2[[Incumbent]:[Incumbent]],0),MATCH(I$3,Data_Base_2[#Headers],0))),"-",INDEX(Data_Base_2[],MATCH($D97,Data_Base_2[[Incumbent]:[Incumbent]],0),MATCH(I$3,Data_Base_2[#Headers],0))),"")</f>
        <v/>
      </c>
      <c r="J97" s="162" t="str">
        <f ca="1">IFERROR(IF(ISBLANK(INDEX(Data_Base_2[],MATCH($D97,Data_Base_2[[Incumbent]:[Incumbent]],0),MATCH(J$3,Data_Base_2[#Headers],0))),"-",INDEX(Data_Base_2[],MATCH($D97,Data_Base_2[[Incumbent]:[Incumbent]],0),MATCH(J$3,Data_Base_2[#Headers],0))),"")</f>
        <v/>
      </c>
      <c r="K97" s="163" t="str">
        <f ca="1">IFERROR(IF(ISBLANK(INDEX(Data_Base_2[],MATCH($D97,Data_Base_2[[Incumbent]:[Incumbent]],0),MATCH(K$3,Data_Base_2[#Headers],0))),"-",INDEX(Data_Base_2[],MATCH($D97,Data_Base_2[[Incumbent]:[Incumbent]],0),MATCH(K$3,Data_Base_2[#Headers],0))),"")</f>
        <v/>
      </c>
      <c r="L97" s="161" t="str">
        <f ca="1">IFERROR(IF(ISBLANK(INDEX(Data_Base_2[],MATCH($D97,Data_Base_2[[Incumbent]:[Incumbent]],0),MATCH(L$3,Data_Base_2[#Headers],0))),"-",INDEX(Data_Base_2[],MATCH($D97,Data_Base_2[[Incumbent]:[Incumbent]],0),MATCH(L$3,Data_Base_2[#Headers],0))),"")</f>
        <v/>
      </c>
      <c r="M97" s="161" t="str">
        <f ca="1">IFERROR(IF(ISBLANK(INDEX(Data_Base_2[],MATCH($D97,Data_Base_2[[Incumbent]:[Incumbent]],0),MATCH(M$3,Data_Base_2[#Headers],0))),"-",INDEX(Data_Base_2[],MATCH($D97,Data_Base_2[[Incumbent]:[Incumbent]],0),MATCH(M$3,Data_Base_2[#Headers],0))),"")</f>
        <v/>
      </c>
      <c r="N97" s="164" t="str">
        <f ca="1">IFERROR(IF(ISBLANK(INDEX(Data_Base_2[],MATCH($D97,Data_Base_2[[Incumbent]:[Incumbent]],0),MATCH(N$3,Data_Base_2[#Headers],0))),"-",INDEX(Data_Base_2[],MATCH($D97,Data_Base_2[[Incumbent]:[Incumbent]],0),MATCH(N$3,Data_Base_2[#Headers],0))),"")</f>
        <v/>
      </c>
      <c r="O97" s="164" t="str">
        <f ca="1">IFERROR(IF(ISBLANK(INDEX(Data_Base_2[],MATCH($D97,Data_Base_2[[Incumbent]:[Incumbent]],0),MATCH(O$3,Data_Base_2[#Headers],0))),"-",INDEX(Data_Base_2[],MATCH($D97,Data_Base_2[[Incumbent]:[Incumbent]],0),MATCH(O$3,Data_Base_2[#Headers],0))),"")</f>
        <v/>
      </c>
      <c r="P97" s="161" t="str">
        <f ca="1">IFERROR(IF(ISBLANK(INDEX(Data_Base_2[],MATCH($D97,Data_Base_2[[Incumbent]:[Incumbent]],0),MATCH(P$3,Data_Base_2[#Headers],0))),"-",INDEX(Data_Base_2[],MATCH($D97,Data_Base_2[[Incumbent]:[Incumbent]],0),MATCH(P$3,Data_Base_2[#Headers],0))),"")</f>
        <v/>
      </c>
      <c r="Q97" s="161" t="str">
        <f ca="1">IFERROR(IF(ISBLANK(INDEX(Data_Base_2[],MATCH($D97,Data_Base_2[[Incumbent]:[Incumbent]],0),MATCH(Q$3,Data_Base_2[#Headers],0))),"-",INDEX(Data_Base_2[],MATCH($D97,Data_Base_2[[Incumbent]:[Incumbent]],0),MATCH(Q$3,Data_Base_2[#Headers],0))),"")</f>
        <v/>
      </c>
      <c r="R97" s="158"/>
      <c r="S97" s="158"/>
      <c r="T97" s="158" t="str">
        <v>Dwi Zunianti</v>
      </c>
      <c r="U97" s="158" t="str">
        <v>PKWT</v>
      </c>
      <c r="V97" s="158" t="b">
        <v>1</v>
      </c>
      <c r="W97" s="159" t="b">
        <v>0</v>
      </c>
      <c r="X97" s="159" t="b">
        <v>0</v>
      </c>
      <c r="Y97" s="159">
        <v>0</v>
      </c>
      <c r="Z97" s="159">
        <v>0</v>
      </c>
      <c r="AA97" s="159" t="b">
        <v>1</v>
      </c>
      <c r="AB97" s="159" t="b">
        <f ca="1"/>
        <v>1</v>
      </c>
      <c r="AC97" s="160">
        <v>1</v>
      </c>
      <c r="AD97" s="160">
        <f ca="1"/>
        <v>0</v>
      </c>
    </row>
    <row r="98" spans="4:30" x14ac:dyDescent="0.25">
      <c r="D98" s="8" t="str" cm="1">
        <f t="array" aca="1" ref="D98" ca="1">IFERROR(IF($T$2="",'Data Base'!C89,INDEX(Data_Base_2[Incumbent],_xlfn.AGGREGATE(15,3,((OFFSET($AD$4,0,0,COUNTA($AD$4:AD5093),1)&gt;0)/(OFFSET($AD$4,0,0,COUNTA($AD$4:AD5093),1)&gt;0))*(ROW(OFFSET($AD$4,0,0,COUNTA($AD$4:AD5093),1))-ROW($AD$3)),ROWS($D$4:$D97)))),"")</f>
        <v/>
      </c>
      <c r="E98" s="161" t="str">
        <f ca="1">IFERROR(IF(ISBLANK(INDEX(Data_Base_2[],MATCH($D98,Data_Base_2[[Incumbent]:[Incumbent]],0),MATCH(E$3,Data_Base_2[#Headers],0))),"-",INDEX(Data_Base_2[],MATCH($D98,Data_Base_2[[Incumbent]:[Incumbent]],0),MATCH(E$3,Data_Base_2[#Headers],0))),"")</f>
        <v/>
      </c>
      <c r="F98" s="161" t="str">
        <f ca="1">IFERROR(IF(ISBLANK(INDEX(Data_Base_2[],MATCH($D98,Data_Base_2[[Incumbent]:[Incumbent]],0),MATCH(F$3,Data_Base_2[#Headers],0))),"-",INDEX(Data_Base_2[],MATCH($D98,Data_Base_2[[Incumbent]:[Incumbent]],0),MATCH(F$3,Data_Base_2[#Headers],0))),"")</f>
        <v/>
      </c>
      <c r="G98" s="161" t="str">
        <f ca="1">IFERROR(IF(ISBLANK(INDEX(Data_Base_2[],MATCH($D98,Data_Base_2[[Incumbent]:[Incumbent]],0),MATCH(G$3,Data_Base_2[#Headers],0))),"-",INDEX(Data_Base_2[],MATCH($D98,Data_Base_2[[Incumbent]:[Incumbent]],0),MATCH(G$3,Data_Base_2[#Headers],0))),"")</f>
        <v/>
      </c>
      <c r="H98" s="161" t="str">
        <f ca="1">IFERROR(IF(ISBLANK(INDEX(Data_Base_2[],MATCH($D98,Data_Base_2[[Incumbent]:[Incumbent]],0),MATCH(H$3,Data_Base_2[#Headers],0))),"-",INDEX(Data_Base_2[],MATCH($D98,Data_Base_2[[Incumbent]:[Incumbent]],0),MATCH(H$3,Data_Base_2[#Headers],0))),"")</f>
        <v/>
      </c>
      <c r="I98" s="162" t="str">
        <f ca="1">IFERROR(IF(ISBLANK(INDEX(Data_Base_2[],MATCH($D98,Data_Base_2[[Incumbent]:[Incumbent]],0),MATCH(I$3,Data_Base_2[#Headers],0))),"-",INDEX(Data_Base_2[],MATCH($D98,Data_Base_2[[Incumbent]:[Incumbent]],0),MATCH(I$3,Data_Base_2[#Headers],0))),"")</f>
        <v/>
      </c>
      <c r="J98" s="162" t="str">
        <f ca="1">IFERROR(IF(ISBLANK(INDEX(Data_Base_2[],MATCH($D98,Data_Base_2[[Incumbent]:[Incumbent]],0),MATCH(J$3,Data_Base_2[#Headers],0))),"-",INDEX(Data_Base_2[],MATCH($D98,Data_Base_2[[Incumbent]:[Incumbent]],0),MATCH(J$3,Data_Base_2[#Headers],0))),"")</f>
        <v/>
      </c>
      <c r="K98" s="163" t="str">
        <f ca="1">IFERROR(IF(ISBLANK(INDEX(Data_Base_2[],MATCH($D98,Data_Base_2[[Incumbent]:[Incumbent]],0),MATCH(K$3,Data_Base_2[#Headers],0))),"-",INDEX(Data_Base_2[],MATCH($D98,Data_Base_2[[Incumbent]:[Incumbent]],0),MATCH(K$3,Data_Base_2[#Headers],0))),"")</f>
        <v/>
      </c>
      <c r="L98" s="161" t="str">
        <f ca="1">IFERROR(IF(ISBLANK(INDEX(Data_Base_2[],MATCH($D98,Data_Base_2[[Incumbent]:[Incumbent]],0),MATCH(L$3,Data_Base_2[#Headers],0))),"-",INDEX(Data_Base_2[],MATCH($D98,Data_Base_2[[Incumbent]:[Incumbent]],0),MATCH(L$3,Data_Base_2[#Headers],0))),"")</f>
        <v/>
      </c>
      <c r="M98" s="161" t="str">
        <f ca="1">IFERROR(IF(ISBLANK(INDEX(Data_Base_2[],MATCH($D98,Data_Base_2[[Incumbent]:[Incumbent]],0),MATCH(M$3,Data_Base_2[#Headers],0))),"-",INDEX(Data_Base_2[],MATCH($D98,Data_Base_2[[Incumbent]:[Incumbent]],0),MATCH(M$3,Data_Base_2[#Headers],0))),"")</f>
        <v/>
      </c>
      <c r="N98" s="164" t="str">
        <f ca="1">IFERROR(IF(ISBLANK(INDEX(Data_Base_2[],MATCH($D98,Data_Base_2[[Incumbent]:[Incumbent]],0),MATCH(N$3,Data_Base_2[#Headers],0))),"-",INDEX(Data_Base_2[],MATCH($D98,Data_Base_2[[Incumbent]:[Incumbent]],0),MATCH(N$3,Data_Base_2[#Headers],0))),"")</f>
        <v/>
      </c>
      <c r="O98" s="164" t="str">
        <f ca="1">IFERROR(IF(ISBLANK(INDEX(Data_Base_2[],MATCH($D98,Data_Base_2[[Incumbent]:[Incumbent]],0),MATCH(O$3,Data_Base_2[#Headers],0))),"-",INDEX(Data_Base_2[],MATCH($D98,Data_Base_2[[Incumbent]:[Incumbent]],0),MATCH(O$3,Data_Base_2[#Headers],0))),"")</f>
        <v/>
      </c>
      <c r="P98" s="161" t="str">
        <f ca="1">IFERROR(IF(ISBLANK(INDEX(Data_Base_2[],MATCH($D98,Data_Base_2[[Incumbent]:[Incumbent]],0),MATCH(P$3,Data_Base_2[#Headers],0))),"-",INDEX(Data_Base_2[],MATCH($D98,Data_Base_2[[Incumbent]:[Incumbent]],0),MATCH(P$3,Data_Base_2[#Headers],0))),"")</f>
        <v/>
      </c>
      <c r="Q98" s="161" t="str">
        <f ca="1">IFERROR(IF(ISBLANK(INDEX(Data_Base_2[],MATCH($D98,Data_Base_2[[Incumbent]:[Incumbent]],0),MATCH(Q$3,Data_Base_2[#Headers],0))),"-",INDEX(Data_Base_2[],MATCH($D98,Data_Base_2[[Incumbent]:[Incumbent]],0),MATCH(Q$3,Data_Base_2[#Headers],0))),"")</f>
        <v/>
      </c>
      <c r="R98" s="158"/>
      <c r="S98" s="158"/>
      <c r="T98" s="158" t="str">
        <v>Eko Wiyono</v>
      </c>
      <c r="U98" s="158">
        <v>1</v>
      </c>
      <c r="V98" s="158" t="b">
        <v>1</v>
      </c>
      <c r="W98" s="159" t="b">
        <v>0</v>
      </c>
      <c r="X98" s="159" t="b">
        <v>0</v>
      </c>
      <c r="Y98" s="159">
        <v>0</v>
      </c>
      <c r="Z98" s="159">
        <v>0</v>
      </c>
      <c r="AA98" s="159" t="b">
        <v>1</v>
      </c>
      <c r="AB98" s="159" t="b">
        <f ca="1"/>
        <v>1</v>
      </c>
      <c r="AC98" s="160">
        <v>1</v>
      </c>
      <c r="AD98" s="160">
        <f ca="1"/>
        <v>0</v>
      </c>
    </row>
    <row r="99" spans="4:30" x14ac:dyDescent="0.25">
      <c r="D99" s="8" t="str" cm="1">
        <f t="array" aca="1" ref="D99" ca="1">IFERROR(IF($T$2="",'Data Base'!C90,INDEX(Data_Base_2[Incumbent],_xlfn.AGGREGATE(15,3,((OFFSET($AD$4,0,0,COUNTA($AD$4:AD5094),1)&gt;0)/(OFFSET($AD$4,0,0,COUNTA($AD$4:AD5094),1)&gt;0))*(ROW(OFFSET($AD$4,0,0,COUNTA($AD$4:AD5094),1))-ROW($AD$3)),ROWS($D$4:$D98)))),"")</f>
        <v/>
      </c>
      <c r="E99" s="161" t="str">
        <f ca="1">IFERROR(IF(ISBLANK(INDEX(Data_Base_2[],MATCH($D99,Data_Base_2[[Incumbent]:[Incumbent]],0),MATCH(E$3,Data_Base_2[#Headers],0))),"-",INDEX(Data_Base_2[],MATCH($D99,Data_Base_2[[Incumbent]:[Incumbent]],0),MATCH(E$3,Data_Base_2[#Headers],0))),"")</f>
        <v/>
      </c>
      <c r="F99" s="161" t="str">
        <f ca="1">IFERROR(IF(ISBLANK(INDEX(Data_Base_2[],MATCH($D99,Data_Base_2[[Incumbent]:[Incumbent]],0),MATCH(F$3,Data_Base_2[#Headers],0))),"-",INDEX(Data_Base_2[],MATCH($D99,Data_Base_2[[Incumbent]:[Incumbent]],0),MATCH(F$3,Data_Base_2[#Headers],0))),"")</f>
        <v/>
      </c>
      <c r="G99" s="161" t="str">
        <f ca="1">IFERROR(IF(ISBLANK(INDEX(Data_Base_2[],MATCH($D99,Data_Base_2[[Incumbent]:[Incumbent]],0),MATCH(G$3,Data_Base_2[#Headers],0))),"-",INDEX(Data_Base_2[],MATCH($D99,Data_Base_2[[Incumbent]:[Incumbent]],0),MATCH(G$3,Data_Base_2[#Headers],0))),"")</f>
        <v/>
      </c>
      <c r="H99" s="161" t="str">
        <f ca="1">IFERROR(IF(ISBLANK(INDEX(Data_Base_2[],MATCH($D99,Data_Base_2[[Incumbent]:[Incumbent]],0),MATCH(H$3,Data_Base_2[#Headers],0))),"-",INDEX(Data_Base_2[],MATCH($D99,Data_Base_2[[Incumbent]:[Incumbent]],0),MATCH(H$3,Data_Base_2[#Headers],0))),"")</f>
        <v/>
      </c>
      <c r="I99" s="162" t="str">
        <f ca="1">IFERROR(IF(ISBLANK(INDEX(Data_Base_2[],MATCH($D99,Data_Base_2[[Incumbent]:[Incumbent]],0),MATCH(I$3,Data_Base_2[#Headers],0))),"-",INDEX(Data_Base_2[],MATCH($D99,Data_Base_2[[Incumbent]:[Incumbent]],0),MATCH(I$3,Data_Base_2[#Headers],0))),"")</f>
        <v/>
      </c>
      <c r="J99" s="162" t="str">
        <f ca="1">IFERROR(IF(ISBLANK(INDEX(Data_Base_2[],MATCH($D99,Data_Base_2[[Incumbent]:[Incumbent]],0),MATCH(J$3,Data_Base_2[#Headers],0))),"-",INDEX(Data_Base_2[],MATCH($D99,Data_Base_2[[Incumbent]:[Incumbent]],0),MATCH(J$3,Data_Base_2[#Headers],0))),"")</f>
        <v/>
      </c>
      <c r="K99" s="163" t="str">
        <f ca="1">IFERROR(IF(ISBLANK(INDEX(Data_Base_2[],MATCH($D99,Data_Base_2[[Incumbent]:[Incumbent]],0),MATCH(K$3,Data_Base_2[#Headers],0))),"-",INDEX(Data_Base_2[],MATCH($D99,Data_Base_2[[Incumbent]:[Incumbent]],0),MATCH(K$3,Data_Base_2[#Headers],0))),"")</f>
        <v/>
      </c>
      <c r="L99" s="161" t="str">
        <f ca="1">IFERROR(IF(ISBLANK(INDEX(Data_Base_2[],MATCH($D99,Data_Base_2[[Incumbent]:[Incumbent]],0),MATCH(L$3,Data_Base_2[#Headers],0))),"-",INDEX(Data_Base_2[],MATCH($D99,Data_Base_2[[Incumbent]:[Incumbent]],0),MATCH(L$3,Data_Base_2[#Headers],0))),"")</f>
        <v/>
      </c>
      <c r="M99" s="161" t="str">
        <f ca="1">IFERROR(IF(ISBLANK(INDEX(Data_Base_2[],MATCH($D99,Data_Base_2[[Incumbent]:[Incumbent]],0),MATCH(M$3,Data_Base_2[#Headers],0))),"-",INDEX(Data_Base_2[],MATCH($D99,Data_Base_2[[Incumbent]:[Incumbent]],0),MATCH(M$3,Data_Base_2[#Headers],0))),"")</f>
        <v/>
      </c>
      <c r="N99" s="164" t="str">
        <f ca="1">IFERROR(IF(ISBLANK(INDEX(Data_Base_2[],MATCH($D99,Data_Base_2[[Incumbent]:[Incumbent]],0),MATCH(N$3,Data_Base_2[#Headers],0))),"-",INDEX(Data_Base_2[],MATCH($D99,Data_Base_2[[Incumbent]:[Incumbent]],0),MATCH(N$3,Data_Base_2[#Headers],0))),"")</f>
        <v/>
      </c>
      <c r="O99" s="164" t="str">
        <f ca="1">IFERROR(IF(ISBLANK(INDEX(Data_Base_2[],MATCH($D99,Data_Base_2[[Incumbent]:[Incumbent]],0),MATCH(O$3,Data_Base_2[#Headers],0))),"-",INDEX(Data_Base_2[],MATCH($D99,Data_Base_2[[Incumbent]:[Incumbent]],0),MATCH(O$3,Data_Base_2[#Headers],0))),"")</f>
        <v/>
      </c>
      <c r="P99" s="161" t="str">
        <f ca="1">IFERROR(IF(ISBLANK(INDEX(Data_Base_2[],MATCH($D99,Data_Base_2[[Incumbent]:[Incumbent]],0),MATCH(P$3,Data_Base_2[#Headers],0))),"-",INDEX(Data_Base_2[],MATCH($D99,Data_Base_2[[Incumbent]:[Incumbent]],0),MATCH(P$3,Data_Base_2[#Headers],0))),"")</f>
        <v/>
      </c>
      <c r="Q99" s="161" t="str">
        <f ca="1">IFERROR(IF(ISBLANK(INDEX(Data_Base_2[],MATCH($D99,Data_Base_2[[Incumbent]:[Incumbent]],0),MATCH(Q$3,Data_Base_2[#Headers],0))),"-",INDEX(Data_Base_2[],MATCH($D99,Data_Base_2[[Incumbent]:[Incumbent]],0),MATCH(Q$3,Data_Base_2[#Headers],0))),"")</f>
        <v/>
      </c>
      <c r="R99" s="158"/>
      <c r="S99" s="158"/>
      <c r="T99" s="158" t="str">
        <v>F. Haryo Subyarto</v>
      </c>
      <c r="U99" s="158">
        <v>9</v>
      </c>
      <c r="V99" s="158" t="b">
        <v>1</v>
      </c>
      <c r="W99" s="159" t="b">
        <v>0</v>
      </c>
      <c r="X99" s="159" t="b">
        <v>0</v>
      </c>
      <c r="Y99" s="159">
        <v>0</v>
      </c>
      <c r="Z99" s="159">
        <v>0</v>
      </c>
      <c r="AA99" s="159" t="b">
        <v>1</v>
      </c>
      <c r="AB99" s="159" t="b">
        <f ca="1"/>
        <v>1</v>
      </c>
      <c r="AC99" s="160">
        <v>1</v>
      </c>
      <c r="AD99" s="160">
        <f ca="1"/>
        <v>0</v>
      </c>
    </row>
    <row r="100" spans="4:30" x14ac:dyDescent="0.25">
      <c r="D100" s="8" t="str" cm="1">
        <f t="array" aca="1" ref="D100" ca="1">IFERROR(IF($T$2="",'Data Base'!C91,INDEX(Data_Base_2[Incumbent],_xlfn.AGGREGATE(15,3,((OFFSET($AD$4,0,0,COUNTA($AD$4:AD5095),1)&gt;0)/(OFFSET($AD$4,0,0,COUNTA($AD$4:AD5095),1)&gt;0))*(ROW(OFFSET($AD$4,0,0,COUNTA($AD$4:AD5095),1))-ROW($AD$3)),ROWS($D$4:$D99)))),"")</f>
        <v/>
      </c>
      <c r="E100" s="161" t="str">
        <f ca="1">IFERROR(IF(ISBLANK(INDEX(Data_Base_2[],MATCH($D100,Data_Base_2[[Incumbent]:[Incumbent]],0),MATCH(E$3,Data_Base_2[#Headers],0))),"-",INDEX(Data_Base_2[],MATCH($D100,Data_Base_2[[Incumbent]:[Incumbent]],0),MATCH(E$3,Data_Base_2[#Headers],0))),"")</f>
        <v/>
      </c>
      <c r="F100" s="161" t="str">
        <f ca="1">IFERROR(IF(ISBLANK(INDEX(Data_Base_2[],MATCH($D100,Data_Base_2[[Incumbent]:[Incumbent]],0),MATCH(F$3,Data_Base_2[#Headers],0))),"-",INDEX(Data_Base_2[],MATCH($D100,Data_Base_2[[Incumbent]:[Incumbent]],0),MATCH(F$3,Data_Base_2[#Headers],0))),"")</f>
        <v/>
      </c>
      <c r="G100" s="161" t="str">
        <f ca="1">IFERROR(IF(ISBLANK(INDEX(Data_Base_2[],MATCH($D100,Data_Base_2[[Incumbent]:[Incumbent]],0),MATCH(G$3,Data_Base_2[#Headers],0))),"-",INDEX(Data_Base_2[],MATCH($D100,Data_Base_2[[Incumbent]:[Incumbent]],0),MATCH(G$3,Data_Base_2[#Headers],0))),"")</f>
        <v/>
      </c>
      <c r="H100" s="161" t="str">
        <f ca="1">IFERROR(IF(ISBLANK(INDEX(Data_Base_2[],MATCH($D100,Data_Base_2[[Incumbent]:[Incumbent]],0),MATCH(H$3,Data_Base_2[#Headers],0))),"-",INDEX(Data_Base_2[],MATCH($D100,Data_Base_2[[Incumbent]:[Incumbent]],0),MATCH(H$3,Data_Base_2[#Headers],0))),"")</f>
        <v/>
      </c>
      <c r="I100" s="162" t="str">
        <f ca="1">IFERROR(IF(ISBLANK(INDEX(Data_Base_2[],MATCH($D100,Data_Base_2[[Incumbent]:[Incumbent]],0),MATCH(I$3,Data_Base_2[#Headers],0))),"-",INDEX(Data_Base_2[],MATCH($D100,Data_Base_2[[Incumbent]:[Incumbent]],0),MATCH(I$3,Data_Base_2[#Headers],0))),"")</f>
        <v/>
      </c>
      <c r="J100" s="162" t="str">
        <f ca="1">IFERROR(IF(ISBLANK(INDEX(Data_Base_2[],MATCH($D100,Data_Base_2[[Incumbent]:[Incumbent]],0),MATCH(J$3,Data_Base_2[#Headers],0))),"-",INDEX(Data_Base_2[],MATCH($D100,Data_Base_2[[Incumbent]:[Incumbent]],0),MATCH(J$3,Data_Base_2[#Headers],0))),"")</f>
        <v/>
      </c>
      <c r="K100" s="163" t="str">
        <f ca="1">IFERROR(IF(ISBLANK(INDEX(Data_Base_2[],MATCH($D100,Data_Base_2[[Incumbent]:[Incumbent]],0),MATCH(K$3,Data_Base_2[#Headers],0))),"-",INDEX(Data_Base_2[],MATCH($D100,Data_Base_2[[Incumbent]:[Incumbent]],0),MATCH(K$3,Data_Base_2[#Headers],0))),"")</f>
        <v/>
      </c>
      <c r="L100" s="161" t="str">
        <f ca="1">IFERROR(IF(ISBLANK(INDEX(Data_Base_2[],MATCH($D100,Data_Base_2[[Incumbent]:[Incumbent]],0),MATCH(L$3,Data_Base_2[#Headers],0))),"-",INDEX(Data_Base_2[],MATCH($D100,Data_Base_2[[Incumbent]:[Incumbent]],0),MATCH(L$3,Data_Base_2[#Headers],0))),"")</f>
        <v/>
      </c>
      <c r="M100" s="161" t="str">
        <f ca="1">IFERROR(IF(ISBLANK(INDEX(Data_Base_2[],MATCH($D100,Data_Base_2[[Incumbent]:[Incumbent]],0),MATCH(M$3,Data_Base_2[#Headers],0))),"-",INDEX(Data_Base_2[],MATCH($D100,Data_Base_2[[Incumbent]:[Incumbent]],0),MATCH(M$3,Data_Base_2[#Headers],0))),"")</f>
        <v/>
      </c>
      <c r="N100" s="164" t="str">
        <f ca="1">IFERROR(IF(ISBLANK(INDEX(Data_Base_2[],MATCH($D100,Data_Base_2[[Incumbent]:[Incumbent]],0),MATCH(N$3,Data_Base_2[#Headers],0))),"-",INDEX(Data_Base_2[],MATCH($D100,Data_Base_2[[Incumbent]:[Incumbent]],0),MATCH(N$3,Data_Base_2[#Headers],0))),"")</f>
        <v/>
      </c>
      <c r="O100" s="164" t="str">
        <f ca="1">IFERROR(IF(ISBLANK(INDEX(Data_Base_2[],MATCH($D100,Data_Base_2[[Incumbent]:[Incumbent]],0),MATCH(O$3,Data_Base_2[#Headers],0))),"-",INDEX(Data_Base_2[],MATCH($D100,Data_Base_2[[Incumbent]:[Incumbent]],0),MATCH(O$3,Data_Base_2[#Headers],0))),"")</f>
        <v/>
      </c>
      <c r="P100" s="161" t="str">
        <f ca="1">IFERROR(IF(ISBLANK(INDEX(Data_Base_2[],MATCH($D100,Data_Base_2[[Incumbent]:[Incumbent]],0),MATCH(P$3,Data_Base_2[#Headers],0))),"-",INDEX(Data_Base_2[],MATCH($D100,Data_Base_2[[Incumbent]:[Incumbent]],0),MATCH(P$3,Data_Base_2[#Headers],0))),"")</f>
        <v/>
      </c>
      <c r="Q100" s="161" t="str">
        <f ca="1">IFERROR(IF(ISBLANK(INDEX(Data_Base_2[],MATCH($D100,Data_Base_2[[Incumbent]:[Incumbent]],0),MATCH(Q$3,Data_Base_2[#Headers],0))),"-",INDEX(Data_Base_2[],MATCH($D100,Data_Base_2[[Incumbent]:[Incumbent]],0),MATCH(Q$3,Data_Base_2[#Headers],0))),"")</f>
        <v/>
      </c>
      <c r="R100" s="158"/>
      <c r="S100" s="158"/>
      <c r="T100" s="158" t="str">
        <v>Ahmad Fauzi</v>
      </c>
      <c r="U100" s="158">
        <v>18</v>
      </c>
      <c r="V100" s="158" t="b">
        <v>1</v>
      </c>
      <c r="W100" s="159" t="b">
        <v>0</v>
      </c>
      <c r="X100" s="159" t="b">
        <v>0</v>
      </c>
      <c r="Y100" s="159">
        <v>0</v>
      </c>
      <c r="Z100" s="159">
        <v>0</v>
      </c>
      <c r="AA100" s="159" t="b">
        <v>1</v>
      </c>
      <c r="AB100" s="159" t="b">
        <f ca="1"/>
        <v>1</v>
      </c>
      <c r="AC100" s="160">
        <v>1</v>
      </c>
      <c r="AD100" s="160">
        <f ca="1"/>
        <v>0</v>
      </c>
    </row>
    <row r="101" spans="4:30" x14ac:dyDescent="0.25">
      <c r="D101" s="8" t="str" cm="1">
        <f t="array" aca="1" ref="D101" ca="1">IFERROR(IF($T$2="",'Data Base'!C92,INDEX(Data_Base_2[Incumbent],_xlfn.AGGREGATE(15,3,((OFFSET($AD$4,0,0,COUNTA($AD$4:AD5096),1)&gt;0)/(OFFSET($AD$4,0,0,COUNTA($AD$4:AD5096),1)&gt;0))*(ROW(OFFSET($AD$4,0,0,COUNTA($AD$4:AD5096),1))-ROW($AD$3)),ROWS($D$4:$D100)))),"")</f>
        <v/>
      </c>
      <c r="E101" s="161" t="str">
        <f ca="1">IFERROR(IF(ISBLANK(INDEX(Data_Base_2[],MATCH($D101,Data_Base_2[[Incumbent]:[Incumbent]],0),MATCH(E$3,Data_Base_2[#Headers],0))),"-",INDEX(Data_Base_2[],MATCH($D101,Data_Base_2[[Incumbent]:[Incumbent]],0),MATCH(E$3,Data_Base_2[#Headers],0))),"")</f>
        <v/>
      </c>
      <c r="F101" s="161" t="str">
        <f ca="1">IFERROR(IF(ISBLANK(INDEX(Data_Base_2[],MATCH($D101,Data_Base_2[[Incumbent]:[Incumbent]],0),MATCH(F$3,Data_Base_2[#Headers],0))),"-",INDEX(Data_Base_2[],MATCH($D101,Data_Base_2[[Incumbent]:[Incumbent]],0),MATCH(F$3,Data_Base_2[#Headers],0))),"")</f>
        <v/>
      </c>
      <c r="G101" s="161" t="str">
        <f ca="1">IFERROR(IF(ISBLANK(INDEX(Data_Base_2[],MATCH($D101,Data_Base_2[[Incumbent]:[Incumbent]],0),MATCH(G$3,Data_Base_2[#Headers],0))),"-",INDEX(Data_Base_2[],MATCH($D101,Data_Base_2[[Incumbent]:[Incumbent]],0),MATCH(G$3,Data_Base_2[#Headers],0))),"")</f>
        <v/>
      </c>
      <c r="H101" s="161" t="str">
        <f ca="1">IFERROR(IF(ISBLANK(INDEX(Data_Base_2[],MATCH($D101,Data_Base_2[[Incumbent]:[Incumbent]],0),MATCH(H$3,Data_Base_2[#Headers],0))),"-",INDEX(Data_Base_2[],MATCH($D101,Data_Base_2[[Incumbent]:[Incumbent]],0),MATCH(H$3,Data_Base_2[#Headers],0))),"")</f>
        <v/>
      </c>
      <c r="I101" s="162" t="str">
        <f ca="1">IFERROR(IF(ISBLANK(INDEX(Data_Base_2[],MATCH($D101,Data_Base_2[[Incumbent]:[Incumbent]],0),MATCH(I$3,Data_Base_2[#Headers],0))),"-",INDEX(Data_Base_2[],MATCH($D101,Data_Base_2[[Incumbent]:[Incumbent]],0),MATCH(I$3,Data_Base_2[#Headers],0))),"")</f>
        <v/>
      </c>
      <c r="J101" s="162" t="str">
        <f ca="1">IFERROR(IF(ISBLANK(INDEX(Data_Base_2[],MATCH($D101,Data_Base_2[[Incumbent]:[Incumbent]],0),MATCH(J$3,Data_Base_2[#Headers],0))),"-",INDEX(Data_Base_2[],MATCH($D101,Data_Base_2[[Incumbent]:[Incumbent]],0),MATCH(J$3,Data_Base_2[#Headers],0))),"")</f>
        <v/>
      </c>
      <c r="K101" s="163" t="str">
        <f ca="1">IFERROR(IF(ISBLANK(INDEX(Data_Base_2[],MATCH($D101,Data_Base_2[[Incumbent]:[Incumbent]],0),MATCH(K$3,Data_Base_2[#Headers],0))),"-",INDEX(Data_Base_2[],MATCH($D101,Data_Base_2[[Incumbent]:[Incumbent]],0),MATCH(K$3,Data_Base_2[#Headers],0))),"")</f>
        <v/>
      </c>
      <c r="L101" s="161" t="str">
        <f ca="1">IFERROR(IF(ISBLANK(INDEX(Data_Base_2[],MATCH($D101,Data_Base_2[[Incumbent]:[Incumbent]],0),MATCH(L$3,Data_Base_2[#Headers],0))),"-",INDEX(Data_Base_2[],MATCH($D101,Data_Base_2[[Incumbent]:[Incumbent]],0),MATCH(L$3,Data_Base_2[#Headers],0))),"")</f>
        <v/>
      </c>
      <c r="M101" s="161" t="str">
        <f ca="1">IFERROR(IF(ISBLANK(INDEX(Data_Base_2[],MATCH($D101,Data_Base_2[[Incumbent]:[Incumbent]],0),MATCH(M$3,Data_Base_2[#Headers],0))),"-",INDEX(Data_Base_2[],MATCH($D101,Data_Base_2[[Incumbent]:[Incumbent]],0),MATCH(M$3,Data_Base_2[#Headers],0))),"")</f>
        <v/>
      </c>
      <c r="N101" s="164" t="str">
        <f ca="1">IFERROR(IF(ISBLANK(INDEX(Data_Base_2[],MATCH($D101,Data_Base_2[[Incumbent]:[Incumbent]],0),MATCH(N$3,Data_Base_2[#Headers],0))),"-",INDEX(Data_Base_2[],MATCH($D101,Data_Base_2[[Incumbent]:[Incumbent]],0),MATCH(N$3,Data_Base_2[#Headers],0))),"")</f>
        <v/>
      </c>
      <c r="O101" s="164" t="str">
        <f ca="1">IFERROR(IF(ISBLANK(INDEX(Data_Base_2[],MATCH($D101,Data_Base_2[[Incumbent]:[Incumbent]],0),MATCH(O$3,Data_Base_2[#Headers],0))),"-",INDEX(Data_Base_2[],MATCH($D101,Data_Base_2[[Incumbent]:[Incumbent]],0),MATCH(O$3,Data_Base_2[#Headers],0))),"")</f>
        <v/>
      </c>
      <c r="P101" s="161" t="str">
        <f ca="1">IFERROR(IF(ISBLANK(INDEX(Data_Base_2[],MATCH($D101,Data_Base_2[[Incumbent]:[Incumbent]],0),MATCH(P$3,Data_Base_2[#Headers],0))),"-",INDEX(Data_Base_2[],MATCH($D101,Data_Base_2[[Incumbent]:[Incumbent]],0),MATCH(P$3,Data_Base_2[#Headers],0))),"")</f>
        <v/>
      </c>
      <c r="Q101" s="161" t="str">
        <f ca="1">IFERROR(IF(ISBLANK(INDEX(Data_Base_2[],MATCH($D101,Data_Base_2[[Incumbent]:[Incumbent]],0),MATCH(Q$3,Data_Base_2[#Headers],0))),"-",INDEX(Data_Base_2[],MATCH($D101,Data_Base_2[[Incumbent]:[Incumbent]],0),MATCH(Q$3,Data_Base_2[#Headers],0))),"")</f>
        <v/>
      </c>
      <c r="R101" s="158"/>
      <c r="S101" s="158"/>
      <c r="T101" s="158" t="str">
        <v>Herry Hantono</v>
      </c>
      <c r="U101" s="158">
        <v>5</v>
      </c>
      <c r="V101" s="158" t="b">
        <v>1</v>
      </c>
      <c r="W101" s="159" t="b">
        <v>0</v>
      </c>
      <c r="X101" s="159" t="b">
        <v>0</v>
      </c>
      <c r="Y101" s="159">
        <v>0</v>
      </c>
      <c r="Z101" s="159">
        <v>0</v>
      </c>
      <c r="AA101" s="159" t="b">
        <v>1</v>
      </c>
      <c r="AB101" s="159" t="b">
        <f ca="1"/>
        <v>1</v>
      </c>
      <c r="AC101" s="160">
        <v>1</v>
      </c>
      <c r="AD101" s="160">
        <f ca="1"/>
        <v>0</v>
      </c>
    </row>
    <row r="102" spans="4:30" x14ac:dyDescent="0.25">
      <c r="D102" s="8" t="str" cm="1">
        <f t="array" aca="1" ref="D102" ca="1">IFERROR(IF($T$2="",'Data Base'!C93,INDEX(Data_Base_2[Incumbent],_xlfn.AGGREGATE(15,3,((OFFSET($AD$4,0,0,COUNTA($AD$4:AD5097),1)&gt;0)/(OFFSET($AD$4,0,0,COUNTA($AD$4:AD5097),1)&gt;0))*(ROW(OFFSET($AD$4,0,0,COUNTA($AD$4:AD5097),1))-ROW($AD$3)),ROWS($D$4:$D101)))),"")</f>
        <v/>
      </c>
      <c r="E102" s="161" t="str">
        <f ca="1">IFERROR(IF(ISBLANK(INDEX(Data_Base_2[],MATCH($D102,Data_Base_2[[Incumbent]:[Incumbent]],0),MATCH(E$3,Data_Base_2[#Headers],0))),"-",INDEX(Data_Base_2[],MATCH($D102,Data_Base_2[[Incumbent]:[Incumbent]],0),MATCH(E$3,Data_Base_2[#Headers],0))),"")</f>
        <v/>
      </c>
      <c r="F102" s="161" t="str">
        <f ca="1">IFERROR(IF(ISBLANK(INDEX(Data_Base_2[],MATCH($D102,Data_Base_2[[Incumbent]:[Incumbent]],0),MATCH(F$3,Data_Base_2[#Headers],0))),"-",INDEX(Data_Base_2[],MATCH($D102,Data_Base_2[[Incumbent]:[Incumbent]],0),MATCH(F$3,Data_Base_2[#Headers],0))),"")</f>
        <v/>
      </c>
      <c r="G102" s="161" t="str">
        <f ca="1">IFERROR(IF(ISBLANK(INDEX(Data_Base_2[],MATCH($D102,Data_Base_2[[Incumbent]:[Incumbent]],0),MATCH(G$3,Data_Base_2[#Headers],0))),"-",INDEX(Data_Base_2[],MATCH($D102,Data_Base_2[[Incumbent]:[Incumbent]],0),MATCH(G$3,Data_Base_2[#Headers],0))),"")</f>
        <v/>
      </c>
      <c r="H102" s="161" t="str">
        <f ca="1">IFERROR(IF(ISBLANK(INDEX(Data_Base_2[],MATCH($D102,Data_Base_2[[Incumbent]:[Incumbent]],0),MATCH(H$3,Data_Base_2[#Headers],0))),"-",INDEX(Data_Base_2[],MATCH($D102,Data_Base_2[[Incumbent]:[Incumbent]],0),MATCH(H$3,Data_Base_2[#Headers],0))),"")</f>
        <v/>
      </c>
      <c r="I102" s="162" t="str">
        <f ca="1">IFERROR(IF(ISBLANK(INDEX(Data_Base_2[],MATCH($D102,Data_Base_2[[Incumbent]:[Incumbent]],0),MATCH(I$3,Data_Base_2[#Headers],0))),"-",INDEX(Data_Base_2[],MATCH($D102,Data_Base_2[[Incumbent]:[Incumbent]],0),MATCH(I$3,Data_Base_2[#Headers],0))),"")</f>
        <v/>
      </c>
      <c r="J102" s="162" t="str">
        <f ca="1">IFERROR(IF(ISBLANK(INDEX(Data_Base_2[],MATCH($D102,Data_Base_2[[Incumbent]:[Incumbent]],0),MATCH(J$3,Data_Base_2[#Headers],0))),"-",INDEX(Data_Base_2[],MATCH($D102,Data_Base_2[[Incumbent]:[Incumbent]],0),MATCH(J$3,Data_Base_2[#Headers],0))),"")</f>
        <v/>
      </c>
      <c r="K102" s="163" t="str">
        <f ca="1">IFERROR(IF(ISBLANK(INDEX(Data_Base_2[],MATCH($D102,Data_Base_2[[Incumbent]:[Incumbent]],0),MATCH(K$3,Data_Base_2[#Headers],0))),"-",INDEX(Data_Base_2[],MATCH($D102,Data_Base_2[[Incumbent]:[Incumbent]],0),MATCH(K$3,Data_Base_2[#Headers],0))),"")</f>
        <v/>
      </c>
      <c r="L102" s="161" t="str">
        <f ca="1">IFERROR(IF(ISBLANK(INDEX(Data_Base_2[],MATCH($D102,Data_Base_2[[Incumbent]:[Incumbent]],0),MATCH(L$3,Data_Base_2[#Headers],0))),"-",INDEX(Data_Base_2[],MATCH($D102,Data_Base_2[[Incumbent]:[Incumbent]],0),MATCH(L$3,Data_Base_2[#Headers],0))),"")</f>
        <v/>
      </c>
      <c r="M102" s="161" t="str">
        <f ca="1">IFERROR(IF(ISBLANK(INDEX(Data_Base_2[],MATCH($D102,Data_Base_2[[Incumbent]:[Incumbent]],0),MATCH(M$3,Data_Base_2[#Headers],0))),"-",INDEX(Data_Base_2[],MATCH($D102,Data_Base_2[[Incumbent]:[Incumbent]],0),MATCH(M$3,Data_Base_2[#Headers],0))),"")</f>
        <v/>
      </c>
      <c r="N102" s="164" t="str">
        <f ca="1">IFERROR(IF(ISBLANK(INDEX(Data_Base_2[],MATCH($D102,Data_Base_2[[Incumbent]:[Incumbent]],0),MATCH(N$3,Data_Base_2[#Headers],0))),"-",INDEX(Data_Base_2[],MATCH($D102,Data_Base_2[[Incumbent]:[Incumbent]],0),MATCH(N$3,Data_Base_2[#Headers],0))),"")</f>
        <v/>
      </c>
      <c r="O102" s="164" t="str">
        <f ca="1">IFERROR(IF(ISBLANK(INDEX(Data_Base_2[],MATCH($D102,Data_Base_2[[Incumbent]:[Incumbent]],0),MATCH(O$3,Data_Base_2[#Headers],0))),"-",INDEX(Data_Base_2[],MATCH($D102,Data_Base_2[[Incumbent]:[Incumbent]],0),MATCH(O$3,Data_Base_2[#Headers],0))),"")</f>
        <v/>
      </c>
      <c r="P102" s="161" t="str">
        <f ca="1">IFERROR(IF(ISBLANK(INDEX(Data_Base_2[],MATCH($D102,Data_Base_2[[Incumbent]:[Incumbent]],0),MATCH(P$3,Data_Base_2[#Headers],0))),"-",INDEX(Data_Base_2[],MATCH($D102,Data_Base_2[[Incumbent]:[Incumbent]],0),MATCH(P$3,Data_Base_2[#Headers],0))),"")</f>
        <v/>
      </c>
      <c r="Q102" s="161" t="str">
        <f ca="1">IFERROR(IF(ISBLANK(INDEX(Data_Base_2[],MATCH($D102,Data_Base_2[[Incumbent]:[Incumbent]],0),MATCH(Q$3,Data_Base_2[#Headers],0))),"-",INDEX(Data_Base_2[],MATCH($D102,Data_Base_2[[Incumbent]:[Incumbent]],0),MATCH(Q$3,Data_Base_2[#Headers],0))),"")</f>
        <v/>
      </c>
      <c r="R102" s="158"/>
      <c r="S102" s="158"/>
      <c r="T102" s="158" t="str">
        <v>Yenni Marlina</v>
      </c>
      <c r="U102" s="158">
        <v>6</v>
      </c>
      <c r="V102" s="158" t="b">
        <v>1</v>
      </c>
      <c r="W102" s="159" t="b">
        <v>0</v>
      </c>
      <c r="X102" s="159" t="b">
        <v>0</v>
      </c>
      <c r="Y102" s="159">
        <v>0</v>
      </c>
      <c r="Z102" s="159">
        <v>0</v>
      </c>
      <c r="AA102" s="159" t="b">
        <v>1</v>
      </c>
      <c r="AB102" s="159" t="b">
        <f ca="1"/>
        <v>1</v>
      </c>
      <c r="AC102" s="160">
        <v>1</v>
      </c>
      <c r="AD102" s="160">
        <f ca="1"/>
        <v>0</v>
      </c>
    </row>
    <row r="103" spans="4:30" x14ac:dyDescent="0.25">
      <c r="D103" s="8" t="str" cm="1">
        <f t="array" aca="1" ref="D103" ca="1">IFERROR(IF($T$2="",'Data Base'!C94,INDEX(Data_Base_2[Incumbent],_xlfn.AGGREGATE(15,3,((OFFSET($AD$4,0,0,COUNTA($AD$4:AD5098),1)&gt;0)/(OFFSET($AD$4,0,0,COUNTA($AD$4:AD5098),1)&gt;0))*(ROW(OFFSET($AD$4,0,0,COUNTA($AD$4:AD5098),1))-ROW($AD$3)),ROWS($D$4:$D102)))),"")</f>
        <v/>
      </c>
      <c r="E103" s="161" t="str">
        <f ca="1">IFERROR(IF(ISBLANK(INDEX(Data_Base_2[],MATCH($D103,Data_Base_2[[Incumbent]:[Incumbent]],0),MATCH(E$3,Data_Base_2[#Headers],0))),"-",INDEX(Data_Base_2[],MATCH($D103,Data_Base_2[[Incumbent]:[Incumbent]],0),MATCH(E$3,Data_Base_2[#Headers],0))),"")</f>
        <v/>
      </c>
      <c r="F103" s="161" t="str">
        <f ca="1">IFERROR(IF(ISBLANK(INDEX(Data_Base_2[],MATCH($D103,Data_Base_2[[Incumbent]:[Incumbent]],0),MATCH(F$3,Data_Base_2[#Headers],0))),"-",INDEX(Data_Base_2[],MATCH($D103,Data_Base_2[[Incumbent]:[Incumbent]],0),MATCH(F$3,Data_Base_2[#Headers],0))),"")</f>
        <v/>
      </c>
      <c r="G103" s="161" t="str">
        <f ca="1">IFERROR(IF(ISBLANK(INDEX(Data_Base_2[],MATCH($D103,Data_Base_2[[Incumbent]:[Incumbent]],0),MATCH(G$3,Data_Base_2[#Headers],0))),"-",INDEX(Data_Base_2[],MATCH($D103,Data_Base_2[[Incumbent]:[Incumbent]],0),MATCH(G$3,Data_Base_2[#Headers],0))),"")</f>
        <v/>
      </c>
      <c r="H103" s="161" t="str">
        <f ca="1">IFERROR(IF(ISBLANK(INDEX(Data_Base_2[],MATCH($D103,Data_Base_2[[Incumbent]:[Incumbent]],0),MATCH(H$3,Data_Base_2[#Headers],0))),"-",INDEX(Data_Base_2[],MATCH($D103,Data_Base_2[[Incumbent]:[Incumbent]],0),MATCH(H$3,Data_Base_2[#Headers],0))),"")</f>
        <v/>
      </c>
      <c r="I103" s="162" t="str">
        <f ca="1">IFERROR(IF(ISBLANK(INDEX(Data_Base_2[],MATCH($D103,Data_Base_2[[Incumbent]:[Incumbent]],0),MATCH(I$3,Data_Base_2[#Headers],0))),"-",INDEX(Data_Base_2[],MATCH($D103,Data_Base_2[[Incumbent]:[Incumbent]],0),MATCH(I$3,Data_Base_2[#Headers],0))),"")</f>
        <v/>
      </c>
      <c r="J103" s="162" t="str">
        <f ca="1">IFERROR(IF(ISBLANK(INDEX(Data_Base_2[],MATCH($D103,Data_Base_2[[Incumbent]:[Incumbent]],0),MATCH(J$3,Data_Base_2[#Headers],0))),"-",INDEX(Data_Base_2[],MATCH($D103,Data_Base_2[[Incumbent]:[Incumbent]],0),MATCH(J$3,Data_Base_2[#Headers],0))),"")</f>
        <v/>
      </c>
      <c r="K103" s="163" t="str">
        <f ca="1">IFERROR(IF(ISBLANK(INDEX(Data_Base_2[],MATCH($D103,Data_Base_2[[Incumbent]:[Incumbent]],0),MATCH(K$3,Data_Base_2[#Headers],0))),"-",INDEX(Data_Base_2[],MATCH($D103,Data_Base_2[[Incumbent]:[Incumbent]],0),MATCH(K$3,Data_Base_2[#Headers],0))),"")</f>
        <v/>
      </c>
      <c r="L103" s="161" t="str">
        <f ca="1">IFERROR(IF(ISBLANK(INDEX(Data_Base_2[],MATCH($D103,Data_Base_2[[Incumbent]:[Incumbent]],0),MATCH(L$3,Data_Base_2[#Headers],0))),"-",INDEX(Data_Base_2[],MATCH($D103,Data_Base_2[[Incumbent]:[Incumbent]],0),MATCH(L$3,Data_Base_2[#Headers],0))),"")</f>
        <v/>
      </c>
      <c r="M103" s="161" t="str">
        <f ca="1">IFERROR(IF(ISBLANK(INDEX(Data_Base_2[],MATCH($D103,Data_Base_2[[Incumbent]:[Incumbent]],0),MATCH(M$3,Data_Base_2[#Headers],0))),"-",INDEX(Data_Base_2[],MATCH($D103,Data_Base_2[[Incumbent]:[Incumbent]],0),MATCH(M$3,Data_Base_2[#Headers],0))),"")</f>
        <v/>
      </c>
      <c r="N103" s="164" t="str">
        <f ca="1">IFERROR(IF(ISBLANK(INDEX(Data_Base_2[],MATCH($D103,Data_Base_2[[Incumbent]:[Incumbent]],0),MATCH(N$3,Data_Base_2[#Headers],0))),"-",INDEX(Data_Base_2[],MATCH($D103,Data_Base_2[[Incumbent]:[Incumbent]],0),MATCH(N$3,Data_Base_2[#Headers],0))),"")</f>
        <v/>
      </c>
      <c r="O103" s="164" t="str">
        <f ca="1">IFERROR(IF(ISBLANK(INDEX(Data_Base_2[],MATCH($D103,Data_Base_2[[Incumbent]:[Incumbent]],0),MATCH(O$3,Data_Base_2[#Headers],0))),"-",INDEX(Data_Base_2[],MATCH($D103,Data_Base_2[[Incumbent]:[Incumbent]],0),MATCH(O$3,Data_Base_2[#Headers],0))),"")</f>
        <v/>
      </c>
      <c r="P103" s="161" t="str">
        <f ca="1">IFERROR(IF(ISBLANK(INDEX(Data_Base_2[],MATCH($D103,Data_Base_2[[Incumbent]:[Incumbent]],0),MATCH(P$3,Data_Base_2[#Headers],0))),"-",INDEX(Data_Base_2[],MATCH($D103,Data_Base_2[[Incumbent]:[Incumbent]],0),MATCH(P$3,Data_Base_2[#Headers],0))),"")</f>
        <v/>
      </c>
      <c r="Q103" s="161" t="str">
        <f ca="1">IFERROR(IF(ISBLANK(INDEX(Data_Base_2[],MATCH($D103,Data_Base_2[[Incumbent]:[Incumbent]],0),MATCH(Q$3,Data_Base_2[#Headers],0))),"-",INDEX(Data_Base_2[],MATCH($D103,Data_Base_2[[Incumbent]:[Incumbent]],0),MATCH(Q$3,Data_Base_2[#Headers],0))),"")</f>
        <v/>
      </c>
      <c r="R103" s="158"/>
      <c r="S103" s="158"/>
      <c r="T103" s="158" t="str">
        <v>Ronda Ginting</v>
      </c>
      <c r="U103" s="158">
        <v>3</v>
      </c>
      <c r="V103" s="158" t="b">
        <v>1</v>
      </c>
      <c r="W103" s="159" t="b">
        <v>0</v>
      </c>
      <c r="X103" s="159" t="b">
        <v>0</v>
      </c>
      <c r="Y103" s="159">
        <v>0</v>
      </c>
      <c r="Z103" s="159">
        <v>1</v>
      </c>
      <c r="AA103" s="159" t="b">
        <v>1</v>
      </c>
      <c r="AB103" s="159" t="b">
        <f ca="1"/>
        <v>1</v>
      </c>
      <c r="AC103" s="160">
        <v>0</v>
      </c>
      <c r="AD103" s="160">
        <f ca="1"/>
        <v>0</v>
      </c>
    </row>
    <row r="104" spans="4:30" x14ac:dyDescent="0.25">
      <c r="D104" s="8" t="str" cm="1">
        <f t="array" aca="1" ref="D104" ca="1">IFERROR(IF($T$2="",'Data Base'!C95,INDEX(Data_Base_2[Incumbent],_xlfn.AGGREGATE(15,3,((OFFSET($AD$4,0,0,COUNTA($AD$4:AD5099),1)&gt;0)/(OFFSET($AD$4,0,0,COUNTA($AD$4:AD5099),1)&gt;0))*(ROW(OFFSET($AD$4,0,0,COUNTA($AD$4:AD5099),1))-ROW($AD$3)),ROWS($D$4:$D103)))),"")</f>
        <v/>
      </c>
      <c r="E104" s="161" t="str">
        <f ca="1">IFERROR(IF(ISBLANK(INDEX(Data_Base_2[],MATCH($D104,Data_Base_2[[Incumbent]:[Incumbent]],0),MATCH(E$3,Data_Base_2[#Headers],0))),"-",INDEX(Data_Base_2[],MATCH($D104,Data_Base_2[[Incumbent]:[Incumbent]],0),MATCH(E$3,Data_Base_2[#Headers],0))),"")</f>
        <v/>
      </c>
      <c r="F104" s="161" t="str">
        <f ca="1">IFERROR(IF(ISBLANK(INDEX(Data_Base_2[],MATCH($D104,Data_Base_2[[Incumbent]:[Incumbent]],0),MATCH(F$3,Data_Base_2[#Headers],0))),"-",INDEX(Data_Base_2[],MATCH($D104,Data_Base_2[[Incumbent]:[Incumbent]],0),MATCH(F$3,Data_Base_2[#Headers],0))),"")</f>
        <v/>
      </c>
      <c r="G104" s="161" t="str">
        <f ca="1">IFERROR(IF(ISBLANK(INDEX(Data_Base_2[],MATCH($D104,Data_Base_2[[Incumbent]:[Incumbent]],0),MATCH(G$3,Data_Base_2[#Headers],0))),"-",INDEX(Data_Base_2[],MATCH($D104,Data_Base_2[[Incumbent]:[Incumbent]],0),MATCH(G$3,Data_Base_2[#Headers],0))),"")</f>
        <v/>
      </c>
      <c r="H104" s="161" t="str">
        <f ca="1">IFERROR(IF(ISBLANK(INDEX(Data_Base_2[],MATCH($D104,Data_Base_2[[Incumbent]:[Incumbent]],0),MATCH(H$3,Data_Base_2[#Headers],0))),"-",INDEX(Data_Base_2[],MATCH($D104,Data_Base_2[[Incumbent]:[Incumbent]],0),MATCH(H$3,Data_Base_2[#Headers],0))),"")</f>
        <v/>
      </c>
      <c r="I104" s="162" t="str">
        <f ca="1">IFERROR(IF(ISBLANK(INDEX(Data_Base_2[],MATCH($D104,Data_Base_2[[Incumbent]:[Incumbent]],0),MATCH(I$3,Data_Base_2[#Headers],0))),"-",INDEX(Data_Base_2[],MATCH($D104,Data_Base_2[[Incumbent]:[Incumbent]],0),MATCH(I$3,Data_Base_2[#Headers],0))),"")</f>
        <v/>
      </c>
      <c r="J104" s="162" t="str">
        <f ca="1">IFERROR(IF(ISBLANK(INDEX(Data_Base_2[],MATCH($D104,Data_Base_2[[Incumbent]:[Incumbent]],0),MATCH(J$3,Data_Base_2[#Headers],0))),"-",INDEX(Data_Base_2[],MATCH($D104,Data_Base_2[[Incumbent]:[Incumbent]],0),MATCH(J$3,Data_Base_2[#Headers],0))),"")</f>
        <v/>
      </c>
      <c r="K104" s="163" t="str">
        <f ca="1">IFERROR(IF(ISBLANK(INDEX(Data_Base_2[],MATCH($D104,Data_Base_2[[Incumbent]:[Incumbent]],0),MATCH(K$3,Data_Base_2[#Headers],0))),"-",INDEX(Data_Base_2[],MATCH($D104,Data_Base_2[[Incumbent]:[Incumbent]],0),MATCH(K$3,Data_Base_2[#Headers],0))),"")</f>
        <v/>
      </c>
      <c r="L104" s="161" t="str">
        <f ca="1">IFERROR(IF(ISBLANK(INDEX(Data_Base_2[],MATCH($D104,Data_Base_2[[Incumbent]:[Incumbent]],0),MATCH(L$3,Data_Base_2[#Headers],0))),"-",INDEX(Data_Base_2[],MATCH($D104,Data_Base_2[[Incumbent]:[Incumbent]],0),MATCH(L$3,Data_Base_2[#Headers],0))),"")</f>
        <v/>
      </c>
      <c r="M104" s="161" t="str">
        <f ca="1">IFERROR(IF(ISBLANK(INDEX(Data_Base_2[],MATCH($D104,Data_Base_2[[Incumbent]:[Incumbent]],0),MATCH(M$3,Data_Base_2[#Headers],0))),"-",INDEX(Data_Base_2[],MATCH($D104,Data_Base_2[[Incumbent]:[Incumbent]],0),MATCH(M$3,Data_Base_2[#Headers],0))),"")</f>
        <v/>
      </c>
      <c r="N104" s="164" t="str">
        <f ca="1">IFERROR(IF(ISBLANK(INDEX(Data_Base_2[],MATCH($D104,Data_Base_2[[Incumbent]:[Incumbent]],0),MATCH(N$3,Data_Base_2[#Headers],0))),"-",INDEX(Data_Base_2[],MATCH($D104,Data_Base_2[[Incumbent]:[Incumbent]],0),MATCH(N$3,Data_Base_2[#Headers],0))),"")</f>
        <v/>
      </c>
      <c r="O104" s="164" t="str">
        <f ca="1">IFERROR(IF(ISBLANK(INDEX(Data_Base_2[],MATCH($D104,Data_Base_2[[Incumbent]:[Incumbent]],0),MATCH(O$3,Data_Base_2[#Headers],0))),"-",INDEX(Data_Base_2[],MATCH($D104,Data_Base_2[[Incumbent]:[Incumbent]],0),MATCH(O$3,Data_Base_2[#Headers],0))),"")</f>
        <v/>
      </c>
      <c r="P104" s="161" t="str">
        <f ca="1">IFERROR(IF(ISBLANK(INDEX(Data_Base_2[],MATCH($D104,Data_Base_2[[Incumbent]:[Incumbent]],0),MATCH(P$3,Data_Base_2[#Headers],0))),"-",INDEX(Data_Base_2[],MATCH($D104,Data_Base_2[[Incumbent]:[Incumbent]],0),MATCH(P$3,Data_Base_2[#Headers],0))),"")</f>
        <v/>
      </c>
      <c r="Q104" s="161" t="str">
        <f ca="1">IFERROR(IF(ISBLANK(INDEX(Data_Base_2[],MATCH($D104,Data_Base_2[[Incumbent]:[Incumbent]],0),MATCH(Q$3,Data_Base_2[#Headers],0))),"-",INDEX(Data_Base_2[],MATCH($D104,Data_Base_2[[Incumbent]:[Incumbent]],0),MATCH(Q$3,Data_Base_2[#Headers],0))),"")</f>
        <v/>
      </c>
      <c r="R104" s="158"/>
      <c r="S104" s="158"/>
      <c r="T104" s="158" t="str">
        <v>Ikayana Putra, SE</v>
      </c>
      <c r="U104" s="158">
        <v>2</v>
      </c>
      <c r="V104" s="158" t="b">
        <v>1</v>
      </c>
      <c r="W104" s="159" t="b">
        <v>0</v>
      </c>
      <c r="X104" s="159" t="b">
        <v>0</v>
      </c>
      <c r="Y104" s="159">
        <v>0</v>
      </c>
      <c r="Z104" s="159">
        <v>1</v>
      </c>
      <c r="AA104" s="159" t="b">
        <v>1</v>
      </c>
      <c r="AB104" s="159" t="b">
        <f ca="1"/>
        <v>1</v>
      </c>
      <c r="AC104" s="160">
        <v>1</v>
      </c>
      <c r="AD104" s="160">
        <f ca="1"/>
        <v>0</v>
      </c>
    </row>
    <row r="105" spans="4:30" x14ac:dyDescent="0.25">
      <c r="D105" s="8" t="str" cm="1">
        <f t="array" aca="1" ref="D105" ca="1">IFERROR(IF($T$2="",'Data Base'!C96,INDEX(Data_Base_2[Incumbent],_xlfn.AGGREGATE(15,3,((OFFSET($AD$4,0,0,COUNTA($AD$4:AD5100),1)&gt;0)/(OFFSET($AD$4,0,0,COUNTA($AD$4:AD5100),1)&gt;0))*(ROW(OFFSET($AD$4,0,0,COUNTA($AD$4:AD5100),1))-ROW($AD$3)),ROWS($D$4:$D104)))),"")</f>
        <v/>
      </c>
      <c r="E105" s="161" t="str">
        <f ca="1">IFERROR(IF(ISBLANK(INDEX(Data_Base_2[],MATCH($D105,Data_Base_2[[Incumbent]:[Incumbent]],0),MATCH(E$3,Data_Base_2[#Headers],0))),"-",INDEX(Data_Base_2[],MATCH($D105,Data_Base_2[[Incumbent]:[Incumbent]],0),MATCH(E$3,Data_Base_2[#Headers],0))),"")</f>
        <v/>
      </c>
      <c r="F105" s="161" t="str">
        <f ca="1">IFERROR(IF(ISBLANK(INDEX(Data_Base_2[],MATCH($D105,Data_Base_2[[Incumbent]:[Incumbent]],0),MATCH(F$3,Data_Base_2[#Headers],0))),"-",INDEX(Data_Base_2[],MATCH($D105,Data_Base_2[[Incumbent]:[Incumbent]],0),MATCH(F$3,Data_Base_2[#Headers],0))),"")</f>
        <v/>
      </c>
      <c r="G105" s="161" t="str">
        <f ca="1">IFERROR(IF(ISBLANK(INDEX(Data_Base_2[],MATCH($D105,Data_Base_2[[Incumbent]:[Incumbent]],0),MATCH(G$3,Data_Base_2[#Headers],0))),"-",INDEX(Data_Base_2[],MATCH($D105,Data_Base_2[[Incumbent]:[Incumbent]],0),MATCH(G$3,Data_Base_2[#Headers],0))),"")</f>
        <v/>
      </c>
      <c r="H105" s="161" t="str">
        <f ca="1">IFERROR(IF(ISBLANK(INDEX(Data_Base_2[],MATCH($D105,Data_Base_2[[Incumbent]:[Incumbent]],0),MATCH(H$3,Data_Base_2[#Headers],0))),"-",INDEX(Data_Base_2[],MATCH($D105,Data_Base_2[[Incumbent]:[Incumbent]],0),MATCH(H$3,Data_Base_2[#Headers],0))),"")</f>
        <v/>
      </c>
      <c r="I105" s="162" t="str">
        <f ca="1">IFERROR(IF(ISBLANK(INDEX(Data_Base_2[],MATCH($D105,Data_Base_2[[Incumbent]:[Incumbent]],0),MATCH(I$3,Data_Base_2[#Headers],0))),"-",INDEX(Data_Base_2[],MATCH($D105,Data_Base_2[[Incumbent]:[Incumbent]],0),MATCH(I$3,Data_Base_2[#Headers],0))),"")</f>
        <v/>
      </c>
      <c r="J105" s="162" t="str">
        <f ca="1">IFERROR(IF(ISBLANK(INDEX(Data_Base_2[],MATCH($D105,Data_Base_2[[Incumbent]:[Incumbent]],0),MATCH(J$3,Data_Base_2[#Headers],0))),"-",INDEX(Data_Base_2[],MATCH($D105,Data_Base_2[[Incumbent]:[Incumbent]],0),MATCH(J$3,Data_Base_2[#Headers],0))),"")</f>
        <v/>
      </c>
      <c r="K105" s="163" t="str">
        <f ca="1">IFERROR(IF(ISBLANK(INDEX(Data_Base_2[],MATCH($D105,Data_Base_2[[Incumbent]:[Incumbent]],0),MATCH(K$3,Data_Base_2[#Headers],0))),"-",INDEX(Data_Base_2[],MATCH($D105,Data_Base_2[[Incumbent]:[Incumbent]],0),MATCH(K$3,Data_Base_2[#Headers],0))),"")</f>
        <v/>
      </c>
      <c r="L105" s="161" t="str">
        <f ca="1">IFERROR(IF(ISBLANK(INDEX(Data_Base_2[],MATCH($D105,Data_Base_2[[Incumbent]:[Incumbent]],0),MATCH(L$3,Data_Base_2[#Headers],0))),"-",INDEX(Data_Base_2[],MATCH($D105,Data_Base_2[[Incumbent]:[Incumbent]],0),MATCH(L$3,Data_Base_2[#Headers],0))),"")</f>
        <v/>
      </c>
      <c r="M105" s="161" t="str">
        <f ca="1">IFERROR(IF(ISBLANK(INDEX(Data_Base_2[],MATCH($D105,Data_Base_2[[Incumbent]:[Incumbent]],0),MATCH(M$3,Data_Base_2[#Headers],0))),"-",INDEX(Data_Base_2[],MATCH($D105,Data_Base_2[[Incumbent]:[Incumbent]],0),MATCH(M$3,Data_Base_2[#Headers],0))),"")</f>
        <v/>
      </c>
      <c r="N105" s="164" t="str">
        <f ca="1">IFERROR(IF(ISBLANK(INDEX(Data_Base_2[],MATCH($D105,Data_Base_2[[Incumbent]:[Incumbent]],0),MATCH(N$3,Data_Base_2[#Headers],0))),"-",INDEX(Data_Base_2[],MATCH($D105,Data_Base_2[[Incumbent]:[Incumbent]],0),MATCH(N$3,Data_Base_2[#Headers],0))),"")</f>
        <v/>
      </c>
      <c r="O105" s="164" t="str">
        <f ca="1">IFERROR(IF(ISBLANK(INDEX(Data_Base_2[],MATCH($D105,Data_Base_2[[Incumbent]:[Incumbent]],0),MATCH(O$3,Data_Base_2[#Headers],0))),"-",INDEX(Data_Base_2[],MATCH($D105,Data_Base_2[[Incumbent]:[Incumbent]],0),MATCH(O$3,Data_Base_2[#Headers],0))),"")</f>
        <v/>
      </c>
      <c r="P105" s="161" t="str">
        <f ca="1">IFERROR(IF(ISBLANK(INDEX(Data_Base_2[],MATCH($D105,Data_Base_2[[Incumbent]:[Incumbent]],0),MATCH(P$3,Data_Base_2[#Headers],0))),"-",INDEX(Data_Base_2[],MATCH($D105,Data_Base_2[[Incumbent]:[Incumbent]],0),MATCH(P$3,Data_Base_2[#Headers],0))),"")</f>
        <v/>
      </c>
      <c r="Q105" s="161" t="str">
        <f ca="1">IFERROR(IF(ISBLANK(INDEX(Data_Base_2[],MATCH($D105,Data_Base_2[[Incumbent]:[Incumbent]],0),MATCH(Q$3,Data_Base_2[#Headers],0))),"-",INDEX(Data_Base_2[],MATCH($D105,Data_Base_2[[Incumbent]:[Incumbent]],0),MATCH(Q$3,Data_Base_2[#Headers],0))),"")</f>
        <v/>
      </c>
      <c r="R105" s="158"/>
      <c r="S105" s="158"/>
      <c r="T105" s="158" t="str">
        <v>Jupiter Manurung</v>
      </c>
      <c r="U105" s="158">
        <v>1</v>
      </c>
      <c r="V105" s="158" t="b">
        <v>1</v>
      </c>
      <c r="W105" s="159" t="b">
        <v>0</v>
      </c>
      <c r="X105" s="159" t="b">
        <v>0</v>
      </c>
      <c r="Y105" s="159">
        <v>1</v>
      </c>
      <c r="Z105" s="159">
        <v>0</v>
      </c>
      <c r="AA105" s="159" t="b">
        <v>1</v>
      </c>
      <c r="AB105" s="159" t="b">
        <f ca="1"/>
        <v>1</v>
      </c>
      <c r="AC105" s="160">
        <v>0</v>
      </c>
      <c r="AD105" s="160">
        <f ca="1"/>
        <v>0</v>
      </c>
    </row>
    <row r="106" spans="4:30" x14ac:dyDescent="0.25">
      <c r="D106" s="8" t="str" cm="1">
        <f t="array" aca="1" ref="D106" ca="1">IFERROR(IF($T$2="",'Data Base'!C97,INDEX(Data_Base_2[Incumbent],_xlfn.AGGREGATE(15,3,((OFFSET($AD$4,0,0,COUNTA($AD$4:AD5101),1)&gt;0)/(OFFSET($AD$4,0,0,COUNTA($AD$4:AD5101),1)&gt;0))*(ROW(OFFSET($AD$4,0,0,COUNTA($AD$4:AD5101),1))-ROW($AD$3)),ROWS($D$4:$D105)))),"")</f>
        <v/>
      </c>
      <c r="E106" s="161" t="str">
        <f ca="1">IFERROR(IF(ISBLANK(INDEX(Data_Base_2[],MATCH($D106,Data_Base_2[[Incumbent]:[Incumbent]],0),MATCH(E$3,Data_Base_2[#Headers],0))),"-",INDEX(Data_Base_2[],MATCH($D106,Data_Base_2[[Incumbent]:[Incumbent]],0),MATCH(E$3,Data_Base_2[#Headers],0))),"")</f>
        <v/>
      </c>
      <c r="F106" s="161" t="str">
        <f ca="1">IFERROR(IF(ISBLANK(INDEX(Data_Base_2[],MATCH($D106,Data_Base_2[[Incumbent]:[Incumbent]],0),MATCH(F$3,Data_Base_2[#Headers],0))),"-",INDEX(Data_Base_2[],MATCH($D106,Data_Base_2[[Incumbent]:[Incumbent]],0),MATCH(F$3,Data_Base_2[#Headers],0))),"")</f>
        <v/>
      </c>
      <c r="G106" s="161" t="str">
        <f ca="1">IFERROR(IF(ISBLANK(INDEX(Data_Base_2[],MATCH($D106,Data_Base_2[[Incumbent]:[Incumbent]],0),MATCH(G$3,Data_Base_2[#Headers],0))),"-",INDEX(Data_Base_2[],MATCH($D106,Data_Base_2[[Incumbent]:[Incumbent]],0),MATCH(G$3,Data_Base_2[#Headers],0))),"")</f>
        <v/>
      </c>
      <c r="H106" s="161" t="str">
        <f ca="1">IFERROR(IF(ISBLANK(INDEX(Data_Base_2[],MATCH($D106,Data_Base_2[[Incumbent]:[Incumbent]],0),MATCH(H$3,Data_Base_2[#Headers],0))),"-",INDEX(Data_Base_2[],MATCH($D106,Data_Base_2[[Incumbent]:[Incumbent]],0),MATCH(H$3,Data_Base_2[#Headers],0))),"")</f>
        <v/>
      </c>
      <c r="I106" s="162" t="str">
        <f ca="1">IFERROR(IF(ISBLANK(INDEX(Data_Base_2[],MATCH($D106,Data_Base_2[[Incumbent]:[Incumbent]],0),MATCH(I$3,Data_Base_2[#Headers],0))),"-",INDEX(Data_Base_2[],MATCH($D106,Data_Base_2[[Incumbent]:[Incumbent]],0),MATCH(I$3,Data_Base_2[#Headers],0))),"")</f>
        <v/>
      </c>
      <c r="J106" s="162" t="str">
        <f ca="1">IFERROR(IF(ISBLANK(INDEX(Data_Base_2[],MATCH($D106,Data_Base_2[[Incumbent]:[Incumbent]],0),MATCH(J$3,Data_Base_2[#Headers],0))),"-",INDEX(Data_Base_2[],MATCH($D106,Data_Base_2[[Incumbent]:[Incumbent]],0),MATCH(J$3,Data_Base_2[#Headers],0))),"")</f>
        <v/>
      </c>
      <c r="K106" s="163" t="str">
        <f ca="1">IFERROR(IF(ISBLANK(INDEX(Data_Base_2[],MATCH($D106,Data_Base_2[[Incumbent]:[Incumbent]],0),MATCH(K$3,Data_Base_2[#Headers],0))),"-",INDEX(Data_Base_2[],MATCH($D106,Data_Base_2[[Incumbent]:[Incumbent]],0),MATCH(K$3,Data_Base_2[#Headers],0))),"")</f>
        <v/>
      </c>
      <c r="L106" s="161" t="str">
        <f ca="1">IFERROR(IF(ISBLANK(INDEX(Data_Base_2[],MATCH($D106,Data_Base_2[[Incumbent]:[Incumbent]],0),MATCH(L$3,Data_Base_2[#Headers],0))),"-",INDEX(Data_Base_2[],MATCH($D106,Data_Base_2[[Incumbent]:[Incumbent]],0),MATCH(L$3,Data_Base_2[#Headers],0))),"")</f>
        <v/>
      </c>
      <c r="M106" s="161" t="str">
        <f ca="1">IFERROR(IF(ISBLANK(INDEX(Data_Base_2[],MATCH($D106,Data_Base_2[[Incumbent]:[Incumbent]],0),MATCH(M$3,Data_Base_2[#Headers],0))),"-",INDEX(Data_Base_2[],MATCH($D106,Data_Base_2[[Incumbent]:[Incumbent]],0),MATCH(M$3,Data_Base_2[#Headers],0))),"")</f>
        <v/>
      </c>
      <c r="N106" s="164" t="str">
        <f ca="1">IFERROR(IF(ISBLANK(INDEX(Data_Base_2[],MATCH($D106,Data_Base_2[[Incumbent]:[Incumbent]],0),MATCH(N$3,Data_Base_2[#Headers],0))),"-",INDEX(Data_Base_2[],MATCH($D106,Data_Base_2[[Incumbent]:[Incumbent]],0),MATCH(N$3,Data_Base_2[#Headers],0))),"")</f>
        <v/>
      </c>
      <c r="O106" s="164" t="str">
        <f ca="1">IFERROR(IF(ISBLANK(INDEX(Data_Base_2[],MATCH($D106,Data_Base_2[[Incumbent]:[Incumbent]],0),MATCH(O$3,Data_Base_2[#Headers],0))),"-",INDEX(Data_Base_2[],MATCH($D106,Data_Base_2[[Incumbent]:[Incumbent]],0),MATCH(O$3,Data_Base_2[#Headers],0))),"")</f>
        <v/>
      </c>
      <c r="P106" s="161" t="str">
        <f ca="1">IFERROR(IF(ISBLANK(INDEX(Data_Base_2[],MATCH($D106,Data_Base_2[[Incumbent]:[Incumbent]],0),MATCH(P$3,Data_Base_2[#Headers],0))),"-",INDEX(Data_Base_2[],MATCH($D106,Data_Base_2[[Incumbent]:[Incumbent]],0),MATCH(P$3,Data_Base_2[#Headers],0))),"")</f>
        <v/>
      </c>
      <c r="Q106" s="161" t="str">
        <f ca="1">IFERROR(IF(ISBLANK(INDEX(Data_Base_2[],MATCH($D106,Data_Base_2[[Incumbent]:[Incumbent]],0),MATCH(Q$3,Data_Base_2[#Headers],0))),"-",INDEX(Data_Base_2[],MATCH($D106,Data_Base_2[[Incumbent]:[Incumbent]],0),MATCH(Q$3,Data_Base_2[#Headers],0))),"")</f>
        <v/>
      </c>
      <c r="R106" s="158"/>
      <c r="S106" s="158"/>
      <c r="T106" s="158" t="str">
        <v>Yoki Hermanto</v>
      </c>
      <c r="U106" s="158">
        <v>1</v>
      </c>
      <c r="V106" s="158" t="b">
        <v>1</v>
      </c>
      <c r="W106" s="159" t="b">
        <v>0</v>
      </c>
      <c r="X106" s="159" t="b">
        <v>0</v>
      </c>
      <c r="Y106" s="159">
        <v>1</v>
      </c>
      <c r="Z106" s="159">
        <v>0</v>
      </c>
      <c r="AA106" s="159" t="b">
        <v>1</v>
      </c>
      <c r="AB106" s="159" t="b">
        <f ca="1"/>
        <v>1</v>
      </c>
      <c r="AC106" s="160">
        <v>1</v>
      </c>
      <c r="AD106" s="160">
        <f ca="1"/>
        <v>0</v>
      </c>
    </row>
    <row r="107" spans="4:30" x14ac:dyDescent="0.25">
      <c r="D107" s="8" t="str" cm="1">
        <f t="array" aca="1" ref="D107" ca="1">IFERROR(IF($T$2="",'Data Base'!#REF!,INDEX(Data_Base_2[Incumbent],_xlfn.AGGREGATE(15,3,((OFFSET($AD$4,0,0,COUNTA($AD$4:AD5102),1)&gt;0)/(OFFSET($AD$4,0,0,COUNTA($AD$4:AD5102),1)&gt;0))*(ROW(OFFSET($AD$4,0,0,COUNTA($AD$4:AD5102),1))-ROW($AD$3)),ROWS($D$4:$D106)))),"")</f>
        <v/>
      </c>
      <c r="E107" s="161" t="str">
        <f ca="1">IFERROR(IF(ISBLANK(INDEX(Data_Base_2[],MATCH($D107,Data_Base_2[[Incumbent]:[Incumbent]],0),MATCH(E$3,Data_Base_2[#Headers],0))),"-",INDEX(Data_Base_2[],MATCH($D107,Data_Base_2[[Incumbent]:[Incumbent]],0),MATCH(E$3,Data_Base_2[#Headers],0))),"")</f>
        <v/>
      </c>
      <c r="F107" s="161" t="str">
        <f ca="1">IFERROR(IF(ISBLANK(INDEX(Data_Base_2[],MATCH($D107,Data_Base_2[[Incumbent]:[Incumbent]],0),MATCH(F$3,Data_Base_2[#Headers],0))),"-",INDEX(Data_Base_2[],MATCH($D107,Data_Base_2[[Incumbent]:[Incumbent]],0),MATCH(F$3,Data_Base_2[#Headers],0))),"")</f>
        <v/>
      </c>
      <c r="G107" s="161" t="str">
        <f ca="1">IFERROR(IF(ISBLANK(INDEX(Data_Base_2[],MATCH($D107,Data_Base_2[[Incumbent]:[Incumbent]],0),MATCH(G$3,Data_Base_2[#Headers],0))),"-",INDEX(Data_Base_2[],MATCH($D107,Data_Base_2[[Incumbent]:[Incumbent]],0),MATCH(G$3,Data_Base_2[#Headers],0))),"")</f>
        <v/>
      </c>
      <c r="H107" s="161" t="str">
        <f ca="1">IFERROR(IF(ISBLANK(INDEX(Data_Base_2[],MATCH($D107,Data_Base_2[[Incumbent]:[Incumbent]],0),MATCH(H$3,Data_Base_2[#Headers],0))),"-",INDEX(Data_Base_2[],MATCH($D107,Data_Base_2[[Incumbent]:[Incumbent]],0),MATCH(H$3,Data_Base_2[#Headers],0))),"")</f>
        <v/>
      </c>
      <c r="I107" s="162" t="str">
        <f ca="1">IFERROR(IF(ISBLANK(INDEX(Data_Base_2[],MATCH($D107,Data_Base_2[[Incumbent]:[Incumbent]],0),MATCH(I$3,Data_Base_2[#Headers],0))),"-",INDEX(Data_Base_2[],MATCH($D107,Data_Base_2[[Incumbent]:[Incumbent]],0),MATCH(I$3,Data_Base_2[#Headers],0))),"")</f>
        <v/>
      </c>
      <c r="J107" s="162" t="str">
        <f ca="1">IFERROR(IF(ISBLANK(INDEX(Data_Base_2[],MATCH($D107,Data_Base_2[[Incumbent]:[Incumbent]],0),MATCH(J$3,Data_Base_2[#Headers],0))),"-",INDEX(Data_Base_2[],MATCH($D107,Data_Base_2[[Incumbent]:[Incumbent]],0),MATCH(J$3,Data_Base_2[#Headers],0))),"")</f>
        <v/>
      </c>
      <c r="K107" s="163" t="str">
        <f ca="1">IFERROR(IF(ISBLANK(INDEX(Data_Base_2[],MATCH($D107,Data_Base_2[[Incumbent]:[Incumbent]],0),MATCH(K$3,Data_Base_2[#Headers],0))),"-",INDEX(Data_Base_2[],MATCH($D107,Data_Base_2[[Incumbent]:[Incumbent]],0),MATCH(K$3,Data_Base_2[#Headers],0))),"")</f>
        <v/>
      </c>
      <c r="L107" s="161" t="str">
        <f ca="1">IFERROR(IF(ISBLANK(INDEX(Data_Base_2[],MATCH($D107,Data_Base_2[[Incumbent]:[Incumbent]],0),MATCH(L$3,Data_Base_2[#Headers],0))),"-",INDEX(Data_Base_2[],MATCH($D107,Data_Base_2[[Incumbent]:[Incumbent]],0),MATCH(L$3,Data_Base_2[#Headers],0))),"")</f>
        <v/>
      </c>
      <c r="M107" s="161" t="str">
        <f ca="1">IFERROR(IF(ISBLANK(INDEX(Data_Base_2[],MATCH($D107,Data_Base_2[[Incumbent]:[Incumbent]],0),MATCH(M$3,Data_Base_2[#Headers],0))),"-",INDEX(Data_Base_2[],MATCH($D107,Data_Base_2[[Incumbent]:[Incumbent]],0),MATCH(M$3,Data_Base_2[#Headers],0))),"")</f>
        <v/>
      </c>
      <c r="N107" s="164" t="str">
        <f ca="1">IFERROR(IF(ISBLANK(INDEX(Data_Base_2[],MATCH($D107,Data_Base_2[[Incumbent]:[Incumbent]],0),MATCH(N$3,Data_Base_2[#Headers],0))),"-",INDEX(Data_Base_2[],MATCH($D107,Data_Base_2[[Incumbent]:[Incumbent]],0),MATCH(N$3,Data_Base_2[#Headers],0))),"")</f>
        <v/>
      </c>
      <c r="O107" s="164" t="str">
        <f ca="1">IFERROR(IF(ISBLANK(INDEX(Data_Base_2[],MATCH($D107,Data_Base_2[[Incumbent]:[Incumbent]],0),MATCH(O$3,Data_Base_2[#Headers],0))),"-",INDEX(Data_Base_2[],MATCH($D107,Data_Base_2[[Incumbent]:[Incumbent]],0),MATCH(O$3,Data_Base_2[#Headers],0))),"")</f>
        <v/>
      </c>
      <c r="P107" s="161" t="str">
        <f ca="1">IFERROR(IF(ISBLANK(INDEX(Data_Base_2[],MATCH($D107,Data_Base_2[[Incumbent]:[Incumbent]],0),MATCH(P$3,Data_Base_2[#Headers],0))),"-",INDEX(Data_Base_2[],MATCH($D107,Data_Base_2[[Incumbent]:[Incumbent]],0),MATCH(P$3,Data_Base_2[#Headers],0))),"")</f>
        <v/>
      </c>
      <c r="Q107" s="161" t="str">
        <f ca="1">IFERROR(IF(ISBLANK(INDEX(Data_Base_2[],MATCH($D107,Data_Base_2[[Incumbent]:[Incumbent]],0),MATCH(Q$3,Data_Base_2[#Headers],0))),"-",INDEX(Data_Base_2[],MATCH($D107,Data_Base_2[[Incumbent]:[Incumbent]],0),MATCH(Q$3,Data_Base_2[#Headers],0))),"")</f>
        <v/>
      </c>
      <c r="R107" s="158"/>
      <c r="S107" s="158"/>
      <c r="T107" s="158" t="str">
        <v>Jeskia Eduard Tuwoliu</v>
      </c>
      <c r="U107" s="158">
        <v>1</v>
      </c>
      <c r="V107" s="158" t="b">
        <v>1</v>
      </c>
      <c r="W107" s="159" t="b">
        <v>0</v>
      </c>
      <c r="X107" s="159" t="b">
        <v>0</v>
      </c>
      <c r="Y107" s="159">
        <v>0</v>
      </c>
      <c r="Z107" s="159">
        <v>0</v>
      </c>
      <c r="AA107" s="159" t="b">
        <v>1</v>
      </c>
      <c r="AB107" s="159" t="b">
        <f ca="1"/>
        <v>1</v>
      </c>
      <c r="AC107" s="160">
        <v>1</v>
      </c>
      <c r="AD107" s="160">
        <f ca="1"/>
        <v>0</v>
      </c>
    </row>
    <row r="108" spans="4:30" x14ac:dyDescent="0.25">
      <c r="D108" s="8" t="str" cm="1">
        <f t="array" aca="1" ref="D108" ca="1">IFERROR(IF($T$2="",'Data Base'!C98,INDEX(Data_Base_2[Incumbent],_xlfn.AGGREGATE(15,3,((OFFSET($AD$4,0,0,COUNTA($AD$4:AD5103),1)&gt;0)/(OFFSET($AD$4,0,0,COUNTA($AD$4:AD5103),1)&gt;0))*(ROW(OFFSET($AD$4,0,0,COUNTA($AD$4:AD5103),1))-ROW($AD$3)),ROWS($D$4:$D107)))),"")</f>
        <v/>
      </c>
      <c r="E108" s="161" t="str">
        <f ca="1">IFERROR(IF(ISBLANK(INDEX(Data_Base_2[],MATCH($D108,Data_Base_2[[Incumbent]:[Incumbent]],0),MATCH(E$3,Data_Base_2[#Headers],0))),"-",INDEX(Data_Base_2[],MATCH($D108,Data_Base_2[[Incumbent]:[Incumbent]],0),MATCH(E$3,Data_Base_2[#Headers],0))),"")</f>
        <v/>
      </c>
      <c r="F108" s="161" t="str">
        <f ca="1">IFERROR(IF(ISBLANK(INDEX(Data_Base_2[],MATCH($D108,Data_Base_2[[Incumbent]:[Incumbent]],0),MATCH(F$3,Data_Base_2[#Headers],0))),"-",INDEX(Data_Base_2[],MATCH($D108,Data_Base_2[[Incumbent]:[Incumbent]],0),MATCH(F$3,Data_Base_2[#Headers],0))),"")</f>
        <v/>
      </c>
      <c r="G108" s="161" t="str">
        <f ca="1">IFERROR(IF(ISBLANK(INDEX(Data_Base_2[],MATCH($D108,Data_Base_2[[Incumbent]:[Incumbent]],0),MATCH(G$3,Data_Base_2[#Headers],0))),"-",INDEX(Data_Base_2[],MATCH($D108,Data_Base_2[[Incumbent]:[Incumbent]],0),MATCH(G$3,Data_Base_2[#Headers],0))),"")</f>
        <v/>
      </c>
      <c r="H108" s="161" t="str">
        <f ca="1">IFERROR(IF(ISBLANK(INDEX(Data_Base_2[],MATCH($D108,Data_Base_2[[Incumbent]:[Incumbent]],0),MATCH(H$3,Data_Base_2[#Headers],0))),"-",INDEX(Data_Base_2[],MATCH($D108,Data_Base_2[[Incumbent]:[Incumbent]],0),MATCH(H$3,Data_Base_2[#Headers],0))),"")</f>
        <v/>
      </c>
      <c r="I108" s="162" t="str">
        <f ca="1">IFERROR(IF(ISBLANK(INDEX(Data_Base_2[],MATCH($D108,Data_Base_2[[Incumbent]:[Incumbent]],0),MATCH(I$3,Data_Base_2[#Headers],0))),"-",INDEX(Data_Base_2[],MATCH($D108,Data_Base_2[[Incumbent]:[Incumbent]],0),MATCH(I$3,Data_Base_2[#Headers],0))),"")</f>
        <v/>
      </c>
      <c r="J108" s="162" t="str">
        <f ca="1">IFERROR(IF(ISBLANK(INDEX(Data_Base_2[],MATCH($D108,Data_Base_2[[Incumbent]:[Incumbent]],0),MATCH(J$3,Data_Base_2[#Headers],0))),"-",INDEX(Data_Base_2[],MATCH($D108,Data_Base_2[[Incumbent]:[Incumbent]],0),MATCH(J$3,Data_Base_2[#Headers],0))),"")</f>
        <v/>
      </c>
      <c r="K108" s="163" t="str">
        <f ca="1">IFERROR(IF(ISBLANK(INDEX(Data_Base_2[],MATCH($D108,Data_Base_2[[Incumbent]:[Incumbent]],0),MATCH(K$3,Data_Base_2[#Headers],0))),"-",INDEX(Data_Base_2[],MATCH($D108,Data_Base_2[[Incumbent]:[Incumbent]],0),MATCH(K$3,Data_Base_2[#Headers],0))),"")</f>
        <v/>
      </c>
      <c r="L108" s="161" t="str">
        <f ca="1">IFERROR(IF(ISBLANK(INDEX(Data_Base_2[],MATCH($D108,Data_Base_2[[Incumbent]:[Incumbent]],0),MATCH(L$3,Data_Base_2[#Headers],0))),"-",INDEX(Data_Base_2[],MATCH($D108,Data_Base_2[[Incumbent]:[Incumbent]],0),MATCH(L$3,Data_Base_2[#Headers],0))),"")</f>
        <v/>
      </c>
      <c r="M108" s="161" t="str">
        <f ca="1">IFERROR(IF(ISBLANK(INDEX(Data_Base_2[],MATCH($D108,Data_Base_2[[Incumbent]:[Incumbent]],0),MATCH(M$3,Data_Base_2[#Headers],0))),"-",INDEX(Data_Base_2[],MATCH($D108,Data_Base_2[[Incumbent]:[Incumbent]],0),MATCH(M$3,Data_Base_2[#Headers],0))),"")</f>
        <v/>
      </c>
      <c r="N108" s="164" t="str">
        <f ca="1">IFERROR(IF(ISBLANK(INDEX(Data_Base_2[],MATCH($D108,Data_Base_2[[Incumbent]:[Incumbent]],0),MATCH(N$3,Data_Base_2[#Headers],0))),"-",INDEX(Data_Base_2[],MATCH($D108,Data_Base_2[[Incumbent]:[Incumbent]],0),MATCH(N$3,Data_Base_2[#Headers],0))),"")</f>
        <v/>
      </c>
      <c r="O108" s="164" t="str">
        <f ca="1">IFERROR(IF(ISBLANK(INDEX(Data_Base_2[],MATCH($D108,Data_Base_2[[Incumbent]:[Incumbent]],0),MATCH(O$3,Data_Base_2[#Headers],0))),"-",INDEX(Data_Base_2[],MATCH($D108,Data_Base_2[[Incumbent]:[Incumbent]],0),MATCH(O$3,Data_Base_2[#Headers],0))),"")</f>
        <v/>
      </c>
      <c r="P108" s="161" t="str">
        <f ca="1">IFERROR(IF(ISBLANK(INDEX(Data_Base_2[],MATCH($D108,Data_Base_2[[Incumbent]:[Incumbent]],0),MATCH(P$3,Data_Base_2[#Headers],0))),"-",INDEX(Data_Base_2[],MATCH($D108,Data_Base_2[[Incumbent]:[Incumbent]],0),MATCH(P$3,Data_Base_2[#Headers],0))),"")</f>
        <v/>
      </c>
      <c r="Q108" s="161" t="str">
        <f ca="1">IFERROR(IF(ISBLANK(INDEX(Data_Base_2[],MATCH($D108,Data_Base_2[[Incumbent]:[Incumbent]],0),MATCH(Q$3,Data_Base_2[#Headers],0))),"-",INDEX(Data_Base_2[],MATCH($D108,Data_Base_2[[Incumbent]:[Incumbent]],0),MATCH(Q$3,Data_Base_2[#Headers],0))),"")</f>
        <v/>
      </c>
      <c r="R108" s="158"/>
      <c r="S108" s="158"/>
      <c r="T108" s="158" t="str">
        <v>Syahfan A Lubis</v>
      </c>
      <c r="U108" s="158">
        <v>2</v>
      </c>
      <c r="V108" s="158" t="b">
        <v>1</v>
      </c>
      <c r="W108" s="159" t="b">
        <v>0</v>
      </c>
      <c r="X108" s="159" t="b">
        <v>0</v>
      </c>
      <c r="Y108" s="159">
        <v>0</v>
      </c>
      <c r="Z108" s="159">
        <v>1</v>
      </c>
      <c r="AA108" s="159" t="b">
        <v>1</v>
      </c>
      <c r="AB108" s="159" t="b">
        <f ca="1"/>
        <v>1</v>
      </c>
      <c r="AC108" s="160">
        <v>1</v>
      </c>
      <c r="AD108" s="160">
        <f ca="1"/>
        <v>0</v>
      </c>
    </row>
    <row r="109" spans="4:30" x14ac:dyDescent="0.25">
      <c r="D109" s="8" t="str" cm="1">
        <f t="array" aca="1" ref="D109" ca="1">IFERROR(IF($T$2="",'Data Base'!#REF!,INDEX(Data_Base_2[Incumbent],_xlfn.AGGREGATE(15,3,((OFFSET($AD$4,0,0,COUNTA($AD$4:AD5104),1)&gt;0)/(OFFSET($AD$4,0,0,COUNTA($AD$4:AD5104),1)&gt;0))*(ROW(OFFSET($AD$4,0,0,COUNTA($AD$4:AD5104),1))-ROW($AD$3)),ROWS($D$4:$D108)))),"")</f>
        <v/>
      </c>
      <c r="E109" s="161" t="str">
        <f ca="1">IFERROR(IF(ISBLANK(INDEX(Data_Base_2[],MATCH($D109,Data_Base_2[[Incumbent]:[Incumbent]],0),MATCH(E$3,Data_Base_2[#Headers],0))),"-",INDEX(Data_Base_2[],MATCH($D109,Data_Base_2[[Incumbent]:[Incumbent]],0),MATCH(E$3,Data_Base_2[#Headers],0))),"")</f>
        <v/>
      </c>
      <c r="F109" s="161" t="str">
        <f ca="1">IFERROR(IF(ISBLANK(INDEX(Data_Base_2[],MATCH($D109,Data_Base_2[[Incumbent]:[Incumbent]],0),MATCH(F$3,Data_Base_2[#Headers],0))),"-",INDEX(Data_Base_2[],MATCH($D109,Data_Base_2[[Incumbent]:[Incumbent]],0),MATCH(F$3,Data_Base_2[#Headers],0))),"")</f>
        <v/>
      </c>
      <c r="G109" s="161" t="str">
        <f ca="1">IFERROR(IF(ISBLANK(INDEX(Data_Base_2[],MATCH($D109,Data_Base_2[[Incumbent]:[Incumbent]],0),MATCH(G$3,Data_Base_2[#Headers],0))),"-",INDEX(Data_Base_2[],MATCH($D109,Data_Base_2[[Incumbent]:[Incumbent]],0),MATCH(G$3,Data_Base_2[#Headers],0))),"")</f>
        <v/>
      </c>
      <c r="H109" s="161" t="str">
        <f ca="1">IFERROR(IF(ISBLANK(INDEX(Data_Base_2[],MATCH($D109,Data_Base_2[[Incumbent]:[Incumbent]],0),MATCH(H$3,Data_Base_2[#Headers],0))),"-",INDEX(Data_Base_2[],MATCH($D109,Data_Base_2[[Incumbent]:[Incumbent]],0),MATCH(H$3,Data_Base_2[#Headers],0))),"")</f>
        <v/>
      </c>
      <c r="I109" s="162" t="str">
        <f ca="1">IFERROR(IF(ISBLANK(INDEX(Data_Base_2[],MATCH($D109,Data_Base_2[[Incumbent]:[Incumbent]],0),MATCH(I$3,Data_Base_2[#Headers],0))),"-",INDEX(Data_Base_2[],MATCH($D109,Data_Base_2[[Incumbent]:[Incumbent]],0),MATCH(I$3,Data_Base_2[#Headers],0))),"")</f>
        <v/>
      </c>
      <c r="J109" s="162" t="str">
        <f ca="1">IFERROR(IF(ISBLANK(INDEX(Data_Base_2[],MATCH($D109,Data_Base_2[[Incumbent]:[Incumbent]],0),MATCH(J$3,Data_Base_2[#Headers],0))),"-",INDEX(Data_Base_2[],MATCH($D109,Data_Base_2[[Incumbent]:[Incumbent]],0),MATCH(J$3,Data_Base_2[#Headers],0))),"")</f>
        <v/>
      </c>
      <c r="K109" s="163" t="str">
        <f ca="1">IFERROR(IF(ISBLANK(INDEX(Data_Base_2[],MATCH($D109,Data_Base_2[[Incumbent]:[Incumbent]],0),MATCH(K$3,Data_Base_2[#Headers],0))),"-",INDEX(Data_Base_2[],MATCH($D109,Data_Base_2[[Incumbent]:[Incumbent]],0),MATCH(K$3,Data_Base_2[#Headers],0))),"")</f>
        <v/>
      </c>
      <c r="L109" s="161" t="str">
        <f ca="1">IFERROR(IF(ISBLANK(INDEX(Data_Base_2[],MATCH($D109,Data_Base_2[[Incumbent]:[Incumbent]],0),MATCH(L$3,Data_Base_2[#Headers],0))),"-",INDEX(Data_Base_2[],MATCH($D109,Data_Base_2[[Incumbent]:[Incumbent]],0),MATCH(L$3,Data_Base_2[#Headers],0))),"")</f>
        <v/>
      </c>
      <c r="M109" s="161" t="str">
        <f ca="1">IFERROR(IF(ISBLANK(INDEX(Data_Base_2[],MATCH($D109,Data_Base_2[[Incumbent]:[Incumbent]],0),MATCH(M$3,Data_Base_2[#Headers],0))),"-",INDEX(Data_Base_2[],MATCH($D109,Data_Base_2[[Incumbent]:[Incumbent]],0),MATCH(M$3,Data_Base_2[#Headers],0))),"")</f>
        <v/>
      </c>
      <c r="N109" s="164" t="str">
        <f ca="1">IFERROR(IF(ISBLANK(INDEX(Data_Base_2[],MATCH($D109,Data_Base_2[[Incumbent]:[Incumbent]],0),MATCH(N$3,Data_Base_2[#Headers],0))),"-",INDEX(Data_Base_2[],MATCH($D109,Data_Base_2[[Incumbent]:[Incumbent]],0),MATCH(N$3,Data_Base_2[#Headers],0))),"")</f>
        <v/>
      </c>
      <c r="O109" s="164" t="str">
        <f ca="1">IFERROR(IF(ISBLANK(INDEX(Data_Base_2[],MATCH($D109,Data_Base_2[[Incumbent]:[Incumbent]],0),MATCH(O$3,Data_Base_2[#Headers],0))),"-",INDEX(Data_Base_2[],MATCH($D109,Data_Base_2[[Incumbent]:[Incumbent]],0),MATCH(O$3,Data_Base_2[#Headers],0))),"")</f>
        <v/>
      </c>
      <c r="P109" s="161" t="str">
        <f ca="1">IFERROR(IF(ISBLANK(INDEX(Data_Base_2[],MATCH($D109,Data_Base_2[[Incumbent]:[Incumbent]],0),MATCH(P$3,Data_Base_2[#Headers],0))),"-",INDEX(Data_Base_2[],MATCH($D109,Data_Base_2[[Incumbent]:[Incumbent]],0),MATCH(P$3,Data_Base_2[#Headers],0))),"")</f>
        <v/>
      </c>
      <c r="Q109" s="161" t="str">
        <f ca="1">IFERROR(IF(ISBLANK(INDEX(Data_Base_2[],MATCH($D109,Data_Base_2[[Incumbent]:[Incumbent]],0),MATCH(Q$3,Data_Base_2[#Headers],0))),"-",INDEX(Data_Base_2[],MATCH($D109,Data_Base_2[[Incumbent]:[Incumbent]],0),MATCH(Q$3,Data_Base_2[#Headers],0))),"")</f>
        <v/>
      </c>
      <c r="R109" s="158"/>
      <c r="S109" s="158"/>
      <c r="T109" s="158" t="str">
        <v>Redo Laksana</v>
      </c>
      <c r="U109" s="158">
        <v>1</v>
      </c>
      <c r="V109" s="158" t="b">
        <v>1</v>
      </c>
      <c r="W109" s="159" t="b">
        <v>0</v>
      </c>
      <c r="X109" s="159" t="b">
        <v>1</v>
      </c>
      <c r="Y109" s="159">
        <v>1</v>
      </c>
      <c r="Z109" s="159">
        <v>0</v>
      </c>
      <c r="AA109" s="159" t="b">
        <v>1</v>
      </c>
      <c r="AB109" s="159" t="b">
        <f ca="1"/>
        <v>1</v>
      </c>
      <c r="AC109" s="160">
        <v>0</v>
      </c>
      <c r="AD109" s="160">
        <f ca="1"/>
        <v>0</v>
      </c>
    </row>
    <row r="110" spans="4:30" x14ac:dyDescent="0.25">
      <c r="D110" s="8" t="str" cm="1">
        <f t="array" aca="1" ref="D110" ca="1">IFERROR(IF($T$2="",'Data Base'!C99,INDEX(Data_Base_2[Incumbent],_xlfn.AGGREGATE(15,3,((OFFSET($AD$4,0,0,COUNTA($AD$4:AD5105),1)&gt;0)/(OFFSET($AD$4,0,0,COUNTA($AD$4:AD5105),1)&gt;0))*(ROW(OFFSET($AD$4,0,0,COUNTA($AD$4:AD5105),1))-ROW($AD$3)),ROWS($D$4:$D109)))),"")</f>
        <v/>
      </c>
      <c r="E110" s="161" t="str">
        <f ca="1">IFERROR(IF(ISBLANK(INDEX(Data_Base_2[],MATCH($D110,Data_Base_2[[Incumbent]:[Incumbent]],0),MATCH(E$3,Data_Base_2[#Headers],0))),"-",INDEX(Data_Base_2[],MATCH($D110,Data_Base_2[[Incumbent]:[Incumbent]],0),MATCH(E$3,Data_Base_2[#Headers],0))),"")</f>
        <v/>
      </c>
      <c r="F110" s="161" t="str">
        <f ca="1">IFERROR(IF(ISBLANK(INDEX(Data_Base_2[],MATCH($D110,Data_Base_2[[Incumbent]:[Incumbent]],0),MATCH(F$3,Data_Base_2[#Headers],0))),"-",INDEX(Data_Base_2[],MATCH($D110,Data_Base_2[[Incumbent]:[Incumbent]],0),MATCH(F$3,Data_Base_2[#Headers],0))),"")</f>
        <v/>
      </c>
      <c r="G110" s="161" t="str">
        <f ca="1">IFERROR(IF(ISBLANK(INDEX(Data_Base_2[],MATCH($D110,Data_Base_2[[Incumbent]:[Incumbent]],0),MATCH(G$3,Data_Base_2[#Headers],0))),"-",INDEX(Data_Base_2[],MATCH($D110,Data_Base_2[[Incumbent]:[Incumbent]],0),MATCH(G$3,Data_Base_2[#Headers],0))),"")</f>
        <v/>
      </c>
      <c r="H110" s="161" t="str">
        <f ca="1">IFERROR(IF(ISBLANK(INDEX(Data_Base_2[],MATCH($D110,Data_Base_2[[Incumbent]:[Incumbent]],0),MATCH(H$3,Data_Base_2[#Headers],0))),"-",INDEX(Data_Base_2[],MATCH($D110,Data_Base_2[[Incumbent]:[Incumbent]],0),MATCH(H$3,Data_Base_2[#Headers],0))),"")</f>
        <v/>
      </c>
      <c r="I110" s="162" t="str">
        <f ca="1">IFERROR(IF(ISBLANK(INDEX(Data_Base_2[],MATCH($D110,Data_Base_2[[Incumbent]:[Incumbent]],0),MATCH(I$3,Data_Base_2[#Headers],0))),"-",INDEX(Data_Base_2[],MATCH($D110,Data_Base_2[[Incumbent]:[Incumbent]],0),MATCH(I$3,Data_Base_2[#Headers],0))),"")</f>
        <v/>
      </c>
      <c r="J110" s="162" t="str">
        <f ca="1">IFERROR(IF(ISBLANK(INDEX(Data_Base_2[],MATCH($D110,Data_Base_2[[Incumbent]:[Incumbent]],0),MATCH(J$3,Data_Base_2[#Headers],0))),"-",INDEX(Data_Base_2[],MATCH($D110,Data_Base_2[[Incumbent]:[Incumbent]],0),MATCH(J$3,Data_Base_2[#Headers],0))),"")</f>
        <v/>
      </c>
      <c r="K110" s="163" t="str">
        <f ca="1">IFERROR(IF(ISBLANK(INDEX(Data_Base_2[],MATCH($D110,Data_Base_2[[Incumbent]:[Incumbent]],0),MATCH(K$3,Data_Base_2[#Headers],0))),"-",INDEX(Data_Base_2[],MATCH($D110,Data_Base_2[[Incumbent]:[Incumbent]],0),MATCH(K$3,Data_Base_2[#Headers],0))),"")</f>
        <v/>
      </c>
      <c r="L110" s="161" t="str">
        <f ca="1">IFERROR(IF(ISBLANK(INDEX(Data_Base_2[],MATCH($D110,Data_Base_2[[Incumbent]:[Incumbent]],0),MATCH(L$3,Data_Base_2[#Headers],0))),"-",INDEX(Data_Base_2[],MATCH($D110,Data_Base_2[[Incumbent]:[Incumbent]],0),MATCH(L$3,Data_Base_2[#Headers],0))),"")</f>
        <v/>
      </c>
      <c r="M110" s="161" t="str">
        <f ca="1">IFERROR(IF(ISBLANK(INDEX(Data_Base_2[],MATCH($D110,Data_Base_2[[Incumbent]:[Incumbent]],0),MATCH(M$3,Data_Base_2[#Headers],0))),"-",INDEX(Data_Base_2[],MATCH($D110,Data_Base_2[[Incumbent]:[Incumbent]],0),MATCH(M$3,Data_Base_2[#Headers],0))),"")</f>
        <v/>
      </c>
      <c r="N110" s="164" t="str">
        <f ca="1">IFERROR(IF(ISBLANK(INDEX(Data_Base_2[],MATCH($D110,Data_Base_2[[Incumbent]:[Incumbent]],0),MATCH(N$3,Data_Base_2[#Headers],0))),"-",INDEX(Data_Base_2[],MATCH($D110,Data_Base_2[[Incumbent]:[Incumbent]],0),MATCH(N$3,Data_Base_2[#Headers],0))),"")</f>
        <v/>
      </c>
      <c r="O110" s="164" t="str">
        <f ca="1">IFERROR(IF(ISBLANK(INDEX(Data_Base_2[],MATCH($D110,Data_Base_2[[Incumbent]:[Incumbent]],0),MATCH(O$3,Data_Base_2[#Headers],0))),"-",INDEX(Data_Base_2[],MATCH($D110,Data_Base_2[[Incumbent]:[Incumbent]],0),MATCH(O$3,Data_Base_2[#Headers],0))),"")</f>
        <v/>
      </c>
      <c r="P110" s="161" t="str">
        <f ca="1">IFERROR(IF(ISBLANK(INDEX(Data_Base_2[],MATCH($D110,Data_Base_2[[Incumbent]:[Incumbent]],0),MATCH(P$3,Data_Base_2[#Headers],0))),"-",INDEX(Data_Base_2[],MATCH($D110,Data_Base_2[[Incumbent]:[Incumbent]],0),MATCH(P$3,Data_Base_2[#Headers],0))),"")</f>
        <v/>
      </c>
      <c r="Q110" s="161" t="str">
        <f ca="1">IFERROR(IF(ISBLANK(INDEX(Data_Base_2[],MATCH($D110,Data_Base_2[[Incumbent]:[Incumbent]],0),MATCH(Q$3,Data_Base_2[#Headers],0))),"-",INDEX(Data_Base_2[],MATCH($D110,Data_Base_2[[Incumbent]:[Incumbent]],0),MATCH(Q$3,Data_Base_2[#Headers],0))),"")</f>
        <v/>
      </c>
      <c r="R110" s="158"/>
      <c r="S110" s="158"/>
      <c r="T110" s="158" t="str">
        <v>Muhammad Reza Aprizar S. Sos</v>
      </c>
      <c r="U110" s="158">
        <v>1</v>
      </c>
      <c r="V110" s="158" t="b">
        <v>1</v>
      </c>
      <c r="W110" s="159" t="b">
        <v>0</v>
      </c>
      <c r="X110" s="159" t="b">
        <v>0</v>
      </c>
      <c r="Y110" s="159">
        <v>0</v>
      </c>
      <c r="Z110" s="159">
        <v>0</v>
      </c>
      <c r="AA110" s="159" t="b">
        <v>1</v>
      </c>
      <c r="AB110" s="159" t="b">
        <f ca="1"/>
        <v>1</v>
      </c>
      <c r="AC110" s="160">
        <v>1</v>
      </c>
      <c r="AD110" s="160">
        <f ca="1"/>
        <v>0</v>
      </c>
    </row>
    <row r="111" spans="4:30" x14ac:dyDescent="0.25">
      <c r="D111" s="8" t="str" cm="1">
        <f t="array" aca="1" ref="D111" ca="1">IFERROR(IF($T$2="",'Data Base'!C100,INDEX(Data_Base_2[Incumbent],_xlfn.AGGREGATE(15,3,((OFFSET($AD$4,0,0,COUNTA($AD$4:AD5106),1)&gt;0)/(OFFSET($AD$4,0,0,COUNTA($AD$4:AD5106),1)&gt;0))*(ROW(OFFSET($AD$4,0,0,COUNTA($AD$4:AD5106),1))-ROW($AD$3)),ROWS($D$4:$D110)))),"")</f>
        <v/>
      </c>
      <c r="E111" s="161" t="str">
        <f ca="1">IFERROR(IF(ISBLANK(INDEX(Data_Base_2[],MATCH($D111,Data_Base_2[[Incumbent]:[Incumbent]],0),MATCH(E$3,Data_Base_2[#Headers],0))),"-",INDEX(Data_Base_2[],MATCH($D111,Data_Base_2[[Incumbent]:[Incumbent]],0),MATCH(E$3,Data_Base_2[#Headers],0))),"")</f>
        <v/>
      </c>
      <c r="F111" s="161" t="str">
        <f ca="1">IFERROR(IF(ISBLANK(INDEX(Data_Base_2[],MATCH($D111,Data_Base_2[[Incumbent]:[Incumbent]],0),MATCH(F$3,Data_Base_2[#Headers],0))),"-",INDEX(Data_Base_2[],MATCH($D111,Data_Base_2[[Incumbent]:[Incumbent]],0),MATCH(F$3,Data_Base_2[#Headers],0))),"")</f>
        <v/>
      </c>
      <c r="G111" s="161" t="str">
        <f ca="1">IFERROR(IF(ISBLANK(INDEX(Data_Base_2[],MATCH($D111,Data_Base_2[[Incumbent]:[Incumbent]],0),MATCH(G$3,Data_Base_2[#Headers],0))),"-",INDEX(Data_Base_2[],MATCH($D111,Data_Base_2[[Incumbent]:[Incumbent]],0),MATCH(G$3,Data_Base_2[#Headers],0))),"")</f>
        <v/>
      </c>
      <c r="H111" s="161" t="str">
        <f ca="1">IFERROR(IF(ISBLANK(INDEX(Data_Base_2[],MATCH($D111,Data_Base_2[[Incumbent]:[Incumbent]],0),MATCH(H$3,Data_Base_2[#Headers],0))),"-",INDEX(Data_Base_2[],MATCH($D111,Data_Base_2[[Incumbent]:[Incumbent]],0),MATCH(H$3,Data_Base_2[#Headers],0))),"")</f>
        <v/>
      </c>
      <c r="I111" s="162" t="str">
        <f ca="1">IFERROR(IF(ISBLANK(INDEX(Data_Base_2[],MATCH($D111,Data_Base_2[[Incumbent]:[Incumbent]],0),MATCH(I$3,Data_Base_2[#Headers],0))),"-",INDEX(Data_Base_2[],MATCH($D111,Data_Base_2[[Incumbent]:[Incumbent]],0),MATCH(I$3,Data_Base_2[#Headers],0))),"")</f>
        <v/>
      </c>
      <c r="J111" s="162" t="str">
        <f ca="1">IFERROR(IF(ISBLANK(INDEX(Data_Base_2[],MATCH($D111,Data_Base_2[[Incumbent]:[Incumbent]],0),MATCH(J$3,Data_Base_2[#Headers],0))),"-",INDEX(Data_Base_2[],MATCH($D111,Data_Base_2[[Incumbent]:[Incumbent]],0),MATCH(J$3,Data_Base_2[#Headers],0))),"")</f>
        <v/>
      </c>
      <c r="K111" s="163" t="str">
        <f ca="1">IFERROR(IF(ISBLANK(INDEX(Data_Base_2[],MATCH($D111,Data_Base_2[[Incumbent]:[Incumbent]],0),MATCH(K$3,Data_Base_2[#Headers],0))),"-",INDEX(Data_Base_2[],MATCH($D111,Data_Base_2[[Incumbent]:[Incumbent]],0),MATCH(K$3,Data_Base_2[#Headers],0))),"")</f>
        <v/>
      </c>
      <c r="L111" s="161" t="str">
        <f ca="1">IFERROR(IF(ISBLANK(INDEX(Data_Base_2[],MATCH($D111,Data_Base_2[[Incumbent]:[Incumbent]],0),MATCH(L$3,Data_Base_2[#Headers],0))),"-",INDEX(Data_Base_2[],MATCH($D111,Data_Base_2[[Incumbent]:[Incumbent]],0),MATCH(L$3,Data_Base_2[#Headers],0))),"")</f>
        <v/>
      </c>
      <c r="M111" s="161" t="str">
        <f ca="1">IFERROR(IF(ISBLANK(INDEX(Data_Base_2[],MATCH($D111,Data_Base_2[[Incumbent]:[Incumbent]],0),MATCH(M$3,Data_Base_2[#Headers],0))),"-",INDEX(Data_Base_2[],MATCH($D111,Data_Base_2[[Incumbent]:[Incumbent]],0),MATCH(M$3,Data_Base_2[#Headers],0))),"")</f>
        <v/>
      </c>
      <c r="N111" s="164" t="str">
        <f ca="1">IFERROR(IF(ISBLANK(INDEX(Data_Base_2[],MATCH($D111,Data_Base_2[[Incumbent]:[Incumbent]],0),MATCH(N$3,Data_Base_2[#Headers],0))),"-",INDEX(Data_Base_2[],MATCH($D111,Data_Base_2[[Incumbent]:[Incumbent]],0),MATCH(N$3,Data_Base_2[#Headers],0))),"")</f>
        <v/>
      </c>
      <c r="O111" s="164" t="str">
        <f ca="1">IFERROR(IF(ISBLANK(INDEX(Data_Base_2[],MATCH($D111,Data_Base_2[[Incumbent]:[Incumbent]],0),MATCH(O$3,Data_Base_2[#Headers],0))),"-",INDEX(Data_Base_2[],MATCH($D111,Data_Base_2[[Incumbent]:[Incumbent]],0),MATCH(O$3,Data_Base_2[#Headers],0))),"")</f>
        <v/>
      </c>
      <c r="P111" s="161" t="str">
        <f ca="1">IFERROR(IF(ISBLANK(INDEX(Data_Base_2[],MATCH($D111,Data_Base_2[[Incumbent]:[Incumbent]],0),MATCH(P$3,Data_Base_2[#Headers],0))),"-",INDEX(Data_Base_2[],MATCH($D111,Data_Base_2[[Incumbent]:[Incumbent]],0),MATCH(P$3,Data_Base_2[#Headers],0))),"")</f>
        <v/>
      </c>
      <c r="Q111" s="161" t="str">
        <f ca="1">IFERROR(IF(ISBLANK(INDEX(Data_Base_2[],MATCH($D111,Data_Base_2[[Incumbent]:[Incumbent]],0),MATCH(Q$3,Data_Base_2[#Headers],0))),"-",INDEX(Data_Base_2[],MATCH($D111,Data_Base_2[[Incumbent]:[Incumbent]],0),MATCH(Q$3,Data_Base_2[#Headers],0))),"")</f>
        <v/>
      </c>
      <c r="R111" s="158"/>
      <c r="S111" s="158"/>
      <c r="T111" s="158" t="str">
        <v>Hamimah</v>
      </c>
      <c r="U111" s="158">
        <v>1</v>
      </c>
      <c r="V111" s="158" t="b">
        <v>1</v>
      </c>
      <c r="W111" s="159" t="b">
        <v>0</v>
      </c>
      <c r="X111" s="159" t="b">
        <v>0</v>
      </c>
      <c r="Y111" s="159">
        <v>0</v>
      </c>
      <c r="Z111" s="159">
        <v>0</v>
      </c>
      <c r="AA111" s="159" t="b">
        <v>1</v>
      </c>
      <c r="AB111" s="159" t="b">
        <f ca="1"/>
        <v>1</v>
      </c>
      <c r="AC111" s="160">
        <v>1</v>
      </c>
      <c r="AD111" s="160">
        <f ca="1"/>
        <v>0</v>
      </c>
    </row>
    <row r="112" spans="4:30" x14ac:dyDescent="0.25">
      <c r="D112" s="8" t="str" cm="1">
        <f t="array" aca="1" ref="D112" ca="1">IFERROR(IF($T$2="",'Data Base'!C101,INDEX(Data_Base_2[Incumbent],_xlfn.AGGREGATE(15,3,((OFFSET($AD$4,0,0,COUNTA($AD$4:AD5107),1)&gt;0)/(OFFSET($AD$4,0,0,COUNTA($AD$4:AD5107),1)&gt;0))*(ROW(OFFSET($AD$4,0,0,COUNTA($AD$4:AD5107),1))-ROW($AD$3)),ROWS($D$4:$D111)))),"")</f>
        <v/>
      </c>
      <c r="E112" s="161" t="str">
        <f ca="1">IFERROR(IF(ISBLANK(INDEX(Data_Base_2[],MATCH($D112,Data_Base_2[[Incumbent]:[Incumbent]],0),MATCH(E$3,Data_Base_2[#Headers],0))),"-",INDEX(Data_Base_2[],MATCH($D112,Data_Base_2[[Incumbent]:[Incumbent]],0),MATCH(E$3,Data_Base_2[#Headers],0))),"")</f>
        <v/>
      </c>
      <c r="F112" s="161" t="str">
        <f ca="1">IFERROR(IF(ISBLANK(INDEX(Data_Base_2[],MATCH($D112,Data_Base_2[[Incumbent]:[Incumbent]],0),MATCH(F$3,Data_Base_2[#Headers],0))),"-",INDEX(Data_Base_2[],MATCH($D112,Data_Base_2[[Incumbent]:[Incumbent]],0),MATCH(F$3,Data_Base_2[#Headers],0))),"")</f>
        <v/>
      </c>
      <c r="G112" s="161" t="str">
        <f ca="1">IFERROR(IF(ISBLANK(INDEX(Data_Base_2[],MATCH($D112,Data_Base_2[[Incumbent]:[Incumbent]],0),MATCH(G$3,Data_Base_2[#Headers],0))),"-",INDEX(Data_Base_2[],MATCH($D112,Data_Base_2[[Incumbent]:[Incumbent]],0),MATCH(G$3,Data_Base_2[#Headers],0))),"")</f>
        <v/>
      </c>
      <c r="H112" s="161" t="str">
        <f ca="1">IFERROR(IF(ISBLANK(INDEX(Data_Base_2[],MATCH($D112,Data_Base_2[[Incumbent]:[Incumbent]],0),MATCH(H$3,Data_Base_2[#Headers],0))),"-",INDEX(Data_Base_2[],MATCH($D112,Data_Base_2[[Incumbent]:[Incumbent]],0),MATCH(H$3,Data_Base_2[#Headers],0))),"")</f>
        <v/>
      </c>
      <c r="I112" s="162" t="str">
        <f ca="1">IFERROR(IF(ISBLANK(INDEX(Data_Base_2[],MATCH($D112,Data_Base_2[[Incumbent]:[Incumbent]],0),MATCH(I$3,Data_Base_2[#Headers],0))),"-",INDEX(Data_Base_2[],MATCH($D112,Data_Base_2[[Incumbent]:[Incumbent]],0),MATCH(I$3,Data_Base_2[#Headers],0))),"")</f>
        <v/>
      </c>
      <c r="J112" s="162" t="str">
        <f ca="1">IFERROR(IF(ISBLANK(INDEX(Data_Base_2[],MATCH($D112,Data_Base_2[[Incumbent]:[Incumbent]],0),MATCH(J$3,Data_Base_2[#Headers],0))),"-",INDEX(Data_Base_2[],MATCH($D112,Data_Base_2[[Incumbent]:[Incumbent]],0),MATCH(J$3,Data_Base_2[#Headers],0))),"")</f>
        <v/>
      </c>
      <c r="K112" s="163" t="str">
        <f ca="1">IFERROR(IF(ISBLANK(INDEX(Data_Base_2[],MATCH($D112,Data_Base_2[[Incumbent]:[Incumbent]],0),MATCH(K$3,Data_Base_2[#Headers],0))),"-",INDEX(Data_Base_2[],MATCH($D112,Data_Base_2[[Incumbent]:[Incumbent]],0),MATCH(K$3,Data_Base_2[#Headers],0))),"")</f>
        <v/>
      </c>
      <c r="L112" s="161" t="str">
        <f ca="1">IFERROR(IF(ISBLANK(INDEX(Data_Base_2[],MATCH($D112,Data_Base_2[[Incumbent]:[Incumbent]],0),MATCH(L$3,Data_Base_2[#Headers],0))),"-",INDEX(Data_Base_2[],MATCH($D112,Data_Base_2[[Incumbent]:[Incumbent]],0),MATCH(L$3,Data_Base_2[#Headers],0))),"")</f>
        <v/>
      </c>
      <c r="M112" s="161" t="str">
        <f ca="1">IFERROR(IF(ISBLANK(INDEX(Data_Base_2[],MATCH($D112,Data_Base_2[[Incumbent]:[Incumbent]],0),MATCH(M$3,Data_Base_2[#Headers],0))),"-",INDEX(Data_Base_2[],MATCH($D112,Data_Base_2[[Incumbent]:[Incumbent]],0),MATCH(M$3,Data_Base_2[#Headers],0))),"")</f>
        <v/>
      </c>
      <c r="N112" s="164" t="str">
        <f ca="1">IFERROR(IF(ISBLANK(INDEX(Data_Base_2[],MATCH($D112,Data_Base_2[[Incumbent]:[Incumbent]],0),MATCH(N$3,Data_Base_2[#Headers],0))),"-",INDEX(Data_Base_2[],MATCH($D112,Data_Base_2[[Incumbent]:[Incumbent]],0),MATCH(N$3,Data_Base_2[#Headers],0))),"")</f>
        <v/>
      </c>
      <c r="O112" s="164" t="str">
        <f ca="1">IFERROR(IF(ISBLANK(INDEX(Data_Base_2[],MATCH($D112,Data_Base_2[[Incumbent]:[Incumbent]],0),MATCH(O$3,Data_Base_2[#Headers],0))),"-",INDEX(Data_Base_2[],MATCH($D112,Data_Base_2[[Incumbent]:[Incumbent]],0),MATCH(O$3,Data_Base_2[#Headers],0))),"")</f>
        <v/>
      </c>
      <c r="P112" s="161" t="str">
        <f ca="1">IFERROR(IF(ISBLANK(INDEX(Data_Base_2[],MATCH($D112,Data_Base_2[[Incumbent]:[Incumbent]],0),MATCH(P$3,Data_Base_2[#Headers],0))),"-",INDEX(Data_Base_2[],MATCH($D112,Data_Base_2[[Incumbent]:[Incumbent]],0),MATCH(P$3,Data_Base_2[#Headers],0))),"")</f>
        <v/>
      </c>
      <c r="Q112" s="161" t="str">
        <f ca="1">IFERROR(IF(ISBLANK(INDEX(Data_Base_2[],MATCH($D112,Data_Base_2[[Incumbent]:[Incumbent]],0),MATCH(Q$3,Data_Base_2[#Headers],0))),"-",INDEX(Data_Base_2[],MATCH($D112,Data_Base_2[[Incumbent]:[Incumbent]],0),MATCH(Q$3,Data_Base_2[#Headers],0))),"")</f>
        <v/>
      </c>
      <c r="R112" s="158"/>
      <c r="S112" s="158"/>
      <c r="T112" s="158" t="str">
        <v>M. Ismail Arifin</v>
      </c>
      <c r="U112" s="158">
        <v>1</v>
      </c>
      <c r="V112" s="158" t="b">
        <v>1</v>
      </c>
      <c r="W112" s="159" t="b">
        <v>0</v>
      </c>
      <c r="X112" s="159" t="b">
        <v>0</v>
      </c>
      <c r="Y112" s="159">
        <v>0</v>
      </c>
      <c r="Z112" s="159">
        <v>0</v>
      </c>
      <c r="AA112" s="159" t="b">
        <v>1</v>
      </c>
      <c r="AB112" s="159" t="b">
        <f ca="1"/>
        <v>1</v>
      </c>
      <c r="AC112" s="160">
        <v>1</v>
      </c>
      <c r="AD112" s="160">
        <f ca="1"/>
        <v>0</v>
      </c>
    </row>
    <row r="113" spans="4:30" x14ac:dyDescent="0.25">
      <c r="D113" s="8" t="str" cm="1">
        <f t="array" aca="1" ref="D113" ca="1">IFERROR(IF($T$2="",'Data Base'!#REF!,INDEX(Data_Base_2[Incumbent],_xlfn.AGGREGATE(15,3,((OFFSET($AD$4,0,0,COUNTA($AD$4:AD5108),1)&gt;0)/(OFFSET($AD$4,0,0,COUNTA($AD$4:AD5108),1)&gt;0))*(ROW(OFFSET($AD$4,0,0,COUNTA($AD$4:AD5108),1))-ROW($AD$3)),ROWS($D$4:$D112)))),"")</f>
        <v/>
      </c>
      <c r="E113" s="161" t="str">
        <f ca="1">IFERROR(IF(ISBLANK(INDEX(Data_Base_2[],MATCH($D113,Data_Base_2[[Incumbent]:[Incumbent]],0),MATCH(E$3,Data_Base_2[#Headers],0))),"-",INDEX(Data_Base_2[],MATCH($D113,Data_Base_2[[Incumbent]:[Incumbent]],0),MATCH(E$3,Data_Base_2[#Headers],0))),"")</f>
        <v/>
      </c>
      <c r="F113" s="161" t="str">
        <f ca="1">IFERROR(IF(ISBLANK(INDEX(Data_Base_2[],MATCH($D113,Data_Base_2[[Incumbent]:[Incumbent]],0),MATCH(F$3,Data_Base_2[#Headers],0))),"-",INDEX(Data_Base_2[],MATCH($D113,Data_Base_2[[Incumbent]:[Incumbent]],0),MATCH(F$3,Data_Base_2[#Headers],0))),"")</f>
        <v/>
      </c>
      <c r="G113" s="161" t="str">
        <f ca="1">IFERROR(IF(ISBLANK(INDEX(Data_Base_2[],MATCH($D113,Data_Base_2[[Incumbent]:[Incumbent]],0),MATCH(G$3,Data_Base_2[#Headers],0))),"-",INDEX(Data_Base_2[],MATCH($D113,Data_Base_2[[Incumbent]:[Incumbent]],0),MATCH(G$3,Data_Base_2[#Headers],0))),"")</f>
        <v/>
      </c>
      <c r="H113" s="161" t="str">
        <f ca="1">IFERROR(IF(ISBLANK(INDEX(Data_Base_2[],MATCH($D113,Data_Base_2[[Incumbent]:[Incumbent]],0),MATCH(H$3,Data_Base_2[#Headers],0))),"-",INDEX(Data_Base_2[],MATCH($D113,Data_Base_2[[Incumbent]:[Incumbent]],0),MATCH(H$3,Data_Base_2[#Headers],0))),"")</f>
        <v/>
      </c>
      <c r="I113" s="162" t="str">
        <f ca="1">IFERROR(IF(ISBLANK(INDEX(Data_Base_2[],MATCH($D113,Data_Base_2[[Incumbent]:[Incumbent]],0),MATCH(I$3,Data_Base_2[#Headers],0))),"-",INDEX(Data_Base_2[],MATCH($D113,Data_Base_2[[Incumbent]:[Incumbent]],0),MATCH(I$3,Data_Base_2[#Headers],0))),"")</f>
        <v/>
      </c>
      <c r="J113" s="162" t="str">
        <f ca="1">IFERROR(IF(ISBLANK(INDEX(Data_Base_2[],MATCH($D113,Data_Base_2[[Incumbent]:[Incumbent]],0),MATCH(J$3,Data_Base_2[#Headers],0))),"-",INDEX(Data_Base_2[],MATCH($D113,Data_Base_2[[Incumbent]:[Incumbent]],0),MATCH(J$3,Data_Base_2[#Headers],0))),"")</f>
        <v/>
      </c>
      <c r="K113" s="163" t="str">
        <f ca="1">IFERROR(IF(ISBLANK(INDEX(Data_Base_2[],MATCH($D113,Data_Base_2[[Incumbent]:[Incumbent]],0),MATCH(K$3,Data_Base_2[#Headers],0))),"-",INDEX(Data_Base_2[],MATCH($D113,Data_Base_2[[Incumbent]:[Incumbent]],0),MATCH(K$3,Data_Base_2[#Headers],0))),"")</f>
        <v/>
      </c>
      <c r="L113" s="161" t="str">
        <f ca="1">IFERROR(IF(ISBLANK(INDEX(Data_Base_2[],MATCH($D113,Data_Base_2[[Incumbent]:[Incumbent]],0),MATCH(L$3,Data_Base_2[#Headers],0))),"-",INDEX(Data_Base_2[],MATCH($D113,Data_Base_2[[Incumbent]:[Incumbent]],0),MATCH(L$3,Data_Base_2[#Headers],0))),"")</f>
        <v/>
      </c>
      <c r="M113" s="161" t="str">
        <f ca="1">IFERROR(IF(ISBLANK(INDEX(Data_Base_2[],MATCH($D113,Data_Base_2[[Incumbent]:[Incumbent]],0),MATCH(M$3,Data_Base_2[#Headers],0))),"-",INDEX(Data_Base_2[],MATCH($D113,Data_Base_2[[Incumbent]:[Incumbent]],0),MATCH(M$3,Data_Base_2[#Headers],0))),"")</f>
        <v/>
      </c>
      <c r="N113" s="164" t="str">
        <f ca="1">IFERROR(IF(ISBLANK(INDEX(Data_Base_2[],MATCH($D113,Data_Base_2[[Incumbent]:[Incumbent]],0),MATCH(N$3,Data_Base_2[#Headers],0))),"-",INDEX(Data_Base_2[],MATCH($D113,Data_Base_2[[Incumbent]:[Incumbent]],0),MATCH(N$3,Data_Base_2[#Headers],0))),"")</f>
        <v/>
      </c>
      <c r="O113" s="164" t="str">
        <f ca="1">IFERROR(IF(ISBLANK(INDEX(Data_Base_2[],MATCH($D113,Data_Base_2[[Incumbent]:[Incumbent]],0),MATCH(O$3,Data_Base_2[#Headers],0))),"-",INDEX(Data_Base_2[],MATCH($D113,Data_Base_2[[Incumbent]:[Incumbent]],0),MATCH(O$3,Data_Base_2[#Headers],0))),"")</f>
        <v/>
      </c>
      <c r="P113" s="161" t="str">
        <f ca="1">IFERROR(IF(ISBLANK(INDEX(Data_Base_2[],MATCH($D113,Data_Base_2[[Incumbent]:[Incumbent]],0),MATCH(P$3,Data_Base_2[#Headers],0))),"-",INDEX(Data_Base_2[],MATCH($D113,Data_Base_2[[Incumbent]:[Incumbent]],0),MATCH(P$3,Data_Base_2[#Headers],0))),"")</f>
        <v/>
      </c>
      <c r="Q113" s="161" t="str">
        <f ca="1">IFERROR(IF(ISBLANK(INDEX(Data_Base_2[],MATCH($D113,Data_Base_2[[Incumbent]:[Incumbent]],0),MATCH(Q$3,Data_Base_2[#Headers],0))),"-",INDEX(Data_Base_2[],MATCH($D113,Data_Base_2[[Incumbent]:[Incumbent]],0),MATCH(Q$3,Data_Base_2[#Headers],0))),"")</f>
        <v/>
      </c>
      <c r="R113" s="158"/>
      <c r="S113" s="158"/>
      <c r="T113" s="158" t="str">
        <v>Muslim</v>
      </c>
      <c r="U113" s="158">
        <v>1</v>
      </c>
      <c r="V113" s="158" t="b">
        <v>1</v>
      </c>
      <c r="W113" s="159" t="b">
        <v>0</v>
      </c>
      <c r="X113" s="159" t="b">
        <v>0</v>
      </c>
      <c r="Y113" s="159">
        <v>0</v>
      </c>
      <c r="Z113" s="159">
        <v>0</v>
      </c>
      <c r="AA113" s="159" t="b">
        <v>1</v>
      </c>
      <c r="AB113" s="159" t="b">
        <f ca="1"/>
        <v>1</v>
      </c>
      <c r="AC113" s="160">
        <v>1</v>
      </c>
      <c r="AD113" s="160">
        <f ca="1"/>
        <v>0</v>
      </c>
    </row>
    <row r="114" spans="4:30" x14ac:dyDescent="0.25">
      <c r="D114" s="8" t="str" cm="1">
        <f t="array" aca="1" ref="D114" ca="1">IFERROR(IF($T$2="",'Data Base'!C102,INDEX(Data_Base_2[Incumbent],_xlfn.AGGREGATE(15,3,((OFFSET($AD$4,0,0,COUNTA($AD$4:AD5109),1)&gt;0)/(OFFSET($AD$4,0,0,COUNTA($AD$4:AD5109),1)&gt;0))*(ROW(OFFSET($AD$4,0,0,COUNTA($AD$4:AD5109),1))-ROW($AD$3)),ROWS($D$4:$D113)))),"")</f>
        <v/>
      </c>
      <c r="E114" s="161" t="str">
        <f ca="1">IFERROR(IF(ISBLANK(INDEX(Data_Base_2[],MATCH($D114,Data_Base_2[[Incumbent]:[Incumbent]],0),MATCH(E$3,Data_Base_2[#Headers],0))),"-",INDEX(Data_Base_2[],MATCH($D114,Data_Base_2[[Incumbent]:[Incumbent]],0),MATCH(E$3,Data_Base_2[#Headers],0))),"")</f>
        <v/>
      </c>
      <c r="F114" s="161" t="str">
        <f ca="1">IFERROR(IF(ISBLANK(INDEX(Data_Base_2[],MATCH($D114,Data_Base_2[[Incumbent]:[Incumbent]],0),MATCH(F$3,Data_Base_2[#Headers],0))),"-",INDEX(Data_Base_2[],MATCH($D114,Data_Base_2[[Incumbent]:[Incumbent]],0),MATCH(F$3,Data_Base_2[#Headers],0))),"")</f>
        <v/>
      </c>
      <c r="G114" s="161" t="str">
        <f ca="1">IFERROR(IF(ISBLANK(INDEX(Data_Base_2[],MATCH($D114,Data_Base_2[[Incumbent]:[Incumbent]],0),MATCH(G$3,Data_Base_2[#Headers],0))),"-",INDEX(Data_Base_2[],MATCH($D114,Data_Base_2[[Incumbent]:[Incumbent]],0),MATCH(G$3,Data_Base_2[#Headers],0))),"")</f>
        <v/>
      </c>
      <c r="H114" s="161" t="str">
        <f ca="1">IFERROR(IF(ISBLANK(INDEX(Data_Base_2[],MATCH($D114,Data_Base_2[[Incumbent]:[Incumbent]],0),MATCH(H$3,Data_Base_2[#Headers],0))),"-",INDEX(Data_Base_2[],MATCH($D114,Data_Base_2[[Incumbent]:[Incumbent]],0),MATCH(H$3,Data_Base_2[#Headers],0))),"")</f>
        <v/>
      </c>
      <c r="I114" s="162" t="str">
        <f ca="1">IFERROR(IF(ISBLANK(INDEX(Data_Base_2[],MATCH($D114,Data_Base_2[[Incumbent]:[Incumbent]],0),MATCH(I$3,Data_Base_2[#Headers],0))),"-",INDEX(Data_Base_2[],MATCH($D114,Data_Base_2[[Incumbent]:[Incumbent]],0),MATCH(I$3,Data_Base_2[#Headers],0))),"")</f>
        <v/>
      </c>
      <c r="J114" s="162" t="str">
        <f ca="1">IFERROR(IF(ISBLANK(INDEX(Data_Base_2[],MATCH($D114,Data_Base_2[[Incumbent]:[Incumbent]],0),MATCH(J$3,Data_Base_2[#Headers],0))),"-",INDEX(Data_Base_2[],MATCH($D114,Data_Base_2[[Incumbent]:[Incumbent]],0),MATCH(J$3,Data_Base_2[#Headers],0))),"")</f>
        <v/>
      </c>
      <c r="K114" s="163" t="str">
        <f ca="1">IFERROR(IF(ISBLANK(INDEX(Data_Base_2[],MATCH($D114,Data_Base_2[[Incumbent]:[Incumbent]],0),MATCH(K$3,Data_Base_2[#Headers],0))),"-",INDEX(Data_Base_2[],MATCH($D114,Data_Base_2[[Incumbent]:[Incumbent]],0),MATCH(K$3,Data_Base_2[#Headers],0))),"")</f>
        <v/>
      </c>
      <c r="L114" s="161" t="str">
        <f ca="1">IFERROR(IF(ISBLANK(INDEX(Data_Base_2[],MATCH($D114,Data_Base_2[[Incumbent]:[Incumbent]],0),MATCH(L$3,Data_Base_2[#Headers],0))),"-",INDEX(Data_Base_2[],MATCH($D114,Data_Base_2[[Incumbent]:[Incumbent]],0),MATCH(L$3,Data_Base_2[#Headers],0))),"")</f>
        <v/>
      </c>
      <c r="M114" s="161" t="str">
        <f ca="1">IFERROR(IF(ISBLANK(INDEX(Data_Base_2[],MATCH($D114,Data_Base_2[[Incumbent]:[Incumbent]],0),MATCH(M$3,Data_Base_2[#Headers],0))),"-",INDEX(Data_Base_2[],MATCH($D114,Data_Base_2[[Incumbent]:[Incumbent]],0),MATCH(M$3,Data_Base_2[#Headers],0))),"")</f>
        <v/>
      </c>
      <c r="N114" s="164" t="str">
        <f ca="1">IFERROR(IF(ISBLANK(INDEX(Data_Base_2[],MATCH($D114,Data_Base_2[[Incumbent]:[Incumbent]],0),MATCH(N$3,Data_Base_2[#Headers],0))),"-",INDEX(Data_Base_2[],MATCH($D114,Data_Base_2[[Incumbent]:[Incumbent]],0),MATCH(N$3,Data_Base_2[#Headers],0))),"")</f>
        <v/>
      </c>
      <c r="O114" s="164" t="str">
        <f ca="1">IFERROR(IF(ISBLANK(INDEX(Data_Base_2[],MATCH($D114,Data_Base_2[[Incumbent]:[Incumbent]],0),MATCH(O$3,Data_Base_2[#Headers],0))),"-",INDEX(Data_Base_2[],MATCH($D114,Data_Base_2[[Incumbent]:[Incumbent]],0),MATCH(O$3,Data_Base_2[#Headers],0))),"")</f>
        <v/>
      </c>
      <c r="P114" s="161" t="str">
        <f ca="1">IFERROR(IF(ISBLANK(INDEX(Data_Base_2[],MATCH($D114,Data_Base_2[[Incumbent]:[Incumbent]],0),MATCH(P$3,Data_Base_2[#Headers],0))),"-",INDEX(Data_Base_2[],MATCH($D114,Data_Base_2[[Incumbent]:[Incumbent]],0),MATCH(P$3,Data_Base_2[#Headers],0))),"")</f>
        <v/>
      </c>
      <c r="Q114" s="161" t="str">
        <f ca="1">IFERROR(IF(ISBLANK(INDEX(Data_Base_2[],MATCH($D114,Data_Base_2[[Incumbent]:[Incumbent]],0),MATCH(Q$3,Data_Base_2[#Headers],0))),"-",INDEX(Data_Base_2[],MATCH($D114,Data_Base_2[[Incumbent]:[Incumbent]],0),MATCH(Q$3,Data_Base_2[#Headers],0))),"")</f>
        <v/>
      </c>
      <c r="R114" s="158"/>
      <c r="S114" s="158"/>
      <c r="T114" s="158" t="str">
        <v>Elvidawaty</v>
      </c>
      <c r="U114" s="158">
        <v>2</v>
      </c>
      <c r="V114" s="158" t="b">
        <v>1</v>
      </c>
      <c r="W114" s="159" t="b">
        <v>0</v>
      </c>
      <c r="X114" s="159" t="b">
        <v>0</v>
      </c>
      <c r="Y114" s="159">
        <v>0</v>
      </c>
      <c r="Z114" s="159">
        <v>1</v>
      </c>
      <c r="AA114" s="159" t="b">
        <v>1</v>
      </c>
      <c r="AB114" s="159" t="b">
        <f ca="1"/>
        <v>1</v>
      </c>
      <c r="AC114" s="160">
        <v>1</v>
      </c>
      <c r="AD114" s="160">
        <f ca="1"/>
        <v>0</v>
      </c>
    </row>
    <row r="115" spans="4:30" x14ac:dyDescent="0.25">
      <c r="D115" s="8" t="str" cm="1">
        <f t="array" aca="1" ref="D115" ca="1">IFERROR(IF($T$2="",'Data Base'!C103,INDEX(Data_Base_2[Incumbent],_xlfn.AGGREGATE(15,3,((OFFSET($AD$4,0,0,COUNTA($AD$4:AD5110),1)&gt;0)/(OFFSET($AD$4,0,0,COUNTA($AD$4:AD5110),1)&gt;0))*(ROW(OFFSET($AD$4,0,0,COUNTA($AD$4:AD5110),1))-ROW($AD$3)),ROWS($D$4:$D114)))),"")</f>
        <v/>
      </c>
      <c r="E115" s="161" t="str">
        <f ca="1">IFERROR(IF(ISBLANK(INDEX(Data_Base_2[],MATCH($D115,Data_Base_2[[Incumbent]:[Incumbent]],0),MATCH(E$3,Data_Base_2[#Headers],0))),"-",INDEX(Data_Base_2[],MATCH($D115,Data_Base_2[[Incumbent]:[Incumbent]],0),MATCH(E$3,Data_Base_2[#Headers],0))),"")</f>
        <v/>
      </c>
      <c r="F115" s="161" t="str">
        <f ca="1">IFERROR(IF(ISBLANK(INDEX(Data_Base_2[],MATCH($D115,Data_Base_2[[Incumbent]:[Incumbent]],0),MATCH(F$3,Data_Base_2[#Headers],0))),"-",INDEX(Data_Base_2[],MATCH($D115,Data_Base_2[[Incumbent]:[Incumbent]],0),MATCH(F$3,Data_Base_2[#Headers],0))),"")</f>
        <v/>
      </c>
      <c r="G115" s="161" t="str">
        <f ca="1">IFERROR(IF(ISBLANK(INDEX(Data_Base_2[],MATCH($D115,Data_Base_2[[Incumbent]:[Incumbent]],0),MATCH(G$3,Data_Base_2[#Headers],0))),"-",INDEX(Data_Base_2[],MATCH($D115,Data_Base_2[[Incumbent]:[Incumbent]],0),MATCH(G$3,Data_Base_2[#Headers],0))),"")</f>
        <v/>
      </c>
      <c r="H115" s="161" t="str">
        <f ca="1">IFERROR(IF(ISBLANK(INDEX(Data_Base_2[],MATCH($D115,Data_Base_2[[Incumbent]:[Incumbent]],0),MATCH(H$3,Data_Base_2[#Headers],0))),"-",INDEX(Data_Base_2[],MATCH($D115,Data_Base_2[[Incumbent]:[Incumbent]],0),MATCH(H$3,Data_Base_2[#Headers],0))),"")</f>
        <v/>
      </c>
      <c r="I115" s="162" t="str">
        <f ca="1">IFERROR(IF(ISBLANK(INDEX(Data_Base_2[],MATCH($D115,Data_Base_2[[Incumbent]:[Incumbent]],0),MATCH(I$3,Data_Base_2[#Headers],0))),"-",INDEX(Data_Base_2[],MATCH($D115,Data_Base_2[[Incumbent]:[Incumbent]],0),MATCH(I$3,Data_Base_2[#Headers],0))),"")</f>
        <v/>
      </c>
      <c r="J115" s="162" t="str">
        <f ca="1">IFERROR(IF(ISBLANK(INDEX(Data_Base_2[],MATCH($D115,Data_Base_2[[Incumbent]:[Incumbent]],0),MATCH(J$3,Data_Base_2[#Headers],0))),"-",INDEX(Data_Base_2[],MATCH($D115,Data_Base_2[[Incumbent]:[Incumbent]],0),MATCH(J$3,Data_Base_2[#Headers],0))),"")</f>
        <v/>
      </c>
      <c r="K115" s="163" t="str">
        <f ca="1">IFERROR(IF(ISBLANK(INDEX(Data_Base_2[],MATCH($D115,Data_Base_2[[Incumbent]:[Incumbent]],0),MATCH(K$3,Data_Base_2[#Headers],0))),"-",INDEX(Data_Base_2[],MATCH($D115,Data_Base_2[[Incumbent]:[Incumbent]],0),MATCH(K$3,Data_Base_2[#Headers],0))),"")</f>
        <v/>
      </c>
      <c r="L115" s="161" t="str">
        <f ca="1">IFERROR(IF(ISBLANK(INDEX(Data_Base_2[],MATCH($D115,Data_Base_2[[Incumbent]:[Incumbent]],0),MATCH(L$3,Data_Base_2[#Headers],0))),"-",INDEX(Data_Base_2[],MATCH($D115,Data_Base_2[[Incumbent]:[Incumbent]],0),MATCH(L$3,Data_Base_2[#Headers],0))),"")</f>
        <v/>
      </c>
      <c r="M115" s="161" t="str">
        <f ca="1">IFERROR(IF(ISBLANK(INDEX(Data_Base_2[],MATCH($D115,Data_Base_2[[Incumbent]:[Incumbent]],0),MATCH(M$3,Data_Base_2[#Headers],0))),"-",INDEX(Data_Base_2[],MATCH($D115,Data_Base_2[[Incumbent]:[Incumbent]],0),MATCH(M$3,Data_Base_2[#Headers],0))),"")</f>
        <v/>
      </c>
      <c r="N115" s="164" t="str">
        <f ca="1">IFERROR(IF(ISBLANK(INDEX(Data_Base_2[],MATCH($D115,Data_Base_2[[Incumbent]:[Incumbent]],0),MATCH(N$3,Data_Base_2[#Headers],0))),"-",INDEX(Data_Base_2[],MATCH($D115,Data_Base_2[[Incumbent]:[Incumbent]],0),MATCH(N$3,Data_Base_2[#Headers],0))),"")</f>
        <v/>
      </c>
      <c r="O115" s="164" t="str">
        <f ca="1">IFERROR(IF(ISBLANK(INDEX(Data_Base_2[],MATCH($D115,Data_Base_2[[Incumbent]:[Incumbent]],0),MATCH(O$3,Data_Base_2[#Headers],0))),"-",INDEX(Data_Base_2[],MATCH($D115,Data_Base_2[[Incumbent]:[Incumbent]],0),MATCH(O$3,Data_Base_2[#Headers],0))),"")</f>
        <v/>
      </c>
      <c r="P115" s="161" t="str">
        <f ca="1">IFERROR(IF(ISBLANK(INDEX(Data_Base_2[],MATCH($D115,Data_Base_2[[Incumbent]:[Incumbent]],0),MATCH(P$3,Data_Base_2[#Headers],0))),"-",INDEX(Data_Base_2[],MATCH($D115,Data_Base_2[[Incumbent]:[Incumbent]],0),MATCH(P$3,Data_Base_2[#Headers],0))),"")</f>
        <v/>
      </c>
      <c r="Q115" s="161" t="str">
        <f ca="1">IFERROR(IF(ISBLANK(INDEX(Data_Base_2[],MATCH($D115,Data_Base_2[[Incumbent]:[Incumbent]],0),MATCH(Q$3,Data_Base_2[#Headers],0))),"-",INDEX(Data_Base_2[],MATCH($D115,Data_Base_2[[Incumbent]:[Incumbent]],0),MATCH(Q$3,Data_Base_2[#Headers],0))),"")</f>
        <v/>
      </c>
      <c r="R115" s="158"/>
      <c r="S115" s="158"/>
      <c r="T115" s="158" t="str">
        <v>Rizki Pratiwi Ningrum</v>
      </c>
      <c r="U115" s="158">
        <v>1</v>
      </c>
      <c r="V115" s="158" t="b">
        <v>1</v>
      </c>
      <c r="W115" s="159" t="b">
        <v>0</v>
      </c>
      <c r="X115" s="159" t="b">
        <v>0</v>
      </c>
      <c r="Y115" s="159">
        <v>0</v>
      </c>
      <c r="Z115" s="159">
        <v>0</v>
      </c>
      <c r="AA115" s="159" t="b">
        <v>1</v>
      </c>
      <c r="AB115" s="159" t="b">
        <f ca="1"/>
        <v>1</v>
      </c>
      <c r="AC115" s="160">
        <v>1</v>
      </c>
      <c r="AD115" s="160">
        <f ca="1"/>
        <v>0</v>
      </c>
    </row>
    <row r="116" spans="4:30" x14ac:dyDescent="0.25">
      <c r="D116" s="8" t="str" cm="1">
        <f t="array" aca="1" ref="D116" ca="1">IFERROR(IF($T$2="",'Data Base'!C104,INDEX(Data_Base_2[Incumbent],_xlfn.AGGREGATE(15,3,((OFFSET($AD$4,0,0,COUNTA($AD$4:AD5111),1)&gt;0)/(OFFSET($AD$4,0,0,COUNTA($AD$4:AD5111),1)&gt;0))*(ROW(OFFSET($AD$4,0,0,COUNTA($AD$4:AD5111),1))-ROW($AD$3)),ROWS($D$4:$D115)))),"")</f>
        <v/>
      </c>
      <c r="E116" s="161" t="str">
        <f ca="1">IFERROR(IF(ISBLANK(INDEX(Data_Base_2[],MATCH($D116,Data_Base_2[[Incumbent]:[Incumbent]],0),MATCH(E$3,Data_Base_2[#Headers],0))),"-",INDEX(Data_Base_2[],MATCH($D116,Data_Base_2[[Incumbent]:[Incumbent]],0),MATCH(E$3,Data_Base_2[#Headers],0))),"")</f>
        <v/>
      </c>
      <c r="F116" s="161" t="str">
        <f ca="1">IFERROR(IF(ISBLANK(INDEX(Data_Base_2[],MATCH($D116,Data_Base_2[[Incumbent]:[Incumbent]],0),MATCH(F$3,Data_Base_2[#Headers],0))),"-",INDEX(Data_Base_2[],MATCH($D116,Data_Base_2[[Incumbent]:[Incumbent]],0),MATCH(F$3,Data_Base_2[#Headers],0))),"")</f>
        <v/>
      </c>
      <c r="G116" s="161" t="str">
        <f ca="1">IFERROR(IF(ISBLANK(INDEX(Data_Base_2[],MATCH($D116,Data_Base_2[[Incumbent]:[Incumbent]],0),MATCH(G$3,Data_Base_2[#Headers],0))),"-",INDEX(Data_Base_2[],MATCH($D116,Data_Base_2[[Incumbent]:[Incumbent]],0),MATCH(G$3,Data_Base_2[#Headers],0))),"")</f>
        <v/>
      </c>
      <c r="H116" s="161" t="str">
        <f ca="1">IFERROR(IF(ISBLANK(INDEX(Data_Base_2[],MATCH($D116,Data_Base_2[[Incumbent]:[Incumbent]],0),MATCH(H$3,Data_Base_2[#Headers],0))),"-",INDEX(Data_Base_2[],MATCH($D116,Data_Base_2[[Incumbent]:[Incumbent]],0),MATCH(H$3,Data_Base_2[#Headers],0))),"")</f>
        <v/>
      </c>
      <c r="I116" s="162" t="str">
        <f ca="1">IFERROR(IF(ISBLANK(INDEX(Data_Base_2[],MATCH($D116,Data_Base_2[[Incumbent]:[Incumbent]],0),MATCH(I$3,Data_Base_2[#Headers],0))),"-",INDEX(Data_Base_2[],MATCH($D116,Data_Base_2[[Incumbent]:[Incumbent]],0),MATCH(I$3,Data_Base_2[#Headers],0))),"")</f>
        <v/>
      </c>
      <c r="J116" s="162" t="str">
        <f ca="1">IFERROR(IF(ISBLANK(INDEX(Data_Base_2[],MATCH($D116,Data_Base_2[[Incumbent]:[Incumbent]],0),MATCH(J$3,Data_Base_2[#Headers],0))),"-",INDEX(Data_Base_2[],MATCH($D116,Data_Base_2[[Incumbent]:[Incumbent]],0),MATCH(J$3,Data_Base_2[#Headers],0))),"")</f>
        <v/>
      </c>
      <c r="K116" s="163" t="str">
        <f ca="1">IFERROR(IF(ISBLANK(INDEX(Data_Base_2[],MATCH($D116,Data_Base_2[[Incumbent]:[Incumbent]],0),MATCH(K$3,Data_Base_2[#Headers],0))),"-",INDEX(Data_Base_2[],MATCH($D116,Data_Base_2[[Incumbent]:[Incumbent]],0),MATCH(K$3,Data_Base_2[#Headers],0))),"")</f>
        <v/>
      </c>
      <c r="L116" s="161" t="str">
        <f ca="1">IFERROR(IF(ISBLANK(INDEX(Data_Base_2[],MATCH($D116,Data_Base_2[[Incumbent]:[Incumbent]],0),MATCH(L$3,Data_Base_2[#Headers],0))),"-",INDEX(Data_Base_2[],MATCH($D116,Data_Base_2[[Incumbent]:[Incumbent]],0),MATCH(L$3,Data_Base_2[#Headers],0))),"")</f>
        <v/>
      </c>
      <c r="M116" s="161" t="str">
        <f ca="1">IFERROR(IF(ISBLANK(INDEX(Data_Base_2[],MATCH($D116,Data_Base_2[[Incumbent]:[Incumbent]],0),MATCH(M$3,Data_Base_2[#Headers],0))),"-",INDEX(Data_Base_2[],MATCH($D116,Data_Base_2[[Incumbent]:[Incumbent]],0),MATCH(M$3,Data_Base_2[#Headers],0))),"")</f>
        <v/>
      </c>
      <c r="N116" s="164" t="str">
        <f ca="1">IFERROR(IF(ISBLANK(INDEX(Data_Base_2[],MATCH($D116,Data_Base_2[[Incumbent]:[Incumbent]],0),MATCH(N$3,Data_Base_2[#Headers],0))),"-",INDEX(Data_Base_2[],MATCH($D116,Data_Base_2[[Incumbent]:[Incumbent]],0),MATCH(N$3,Data_Base_2[#Headers],0))),"")</f>
        <v/>
      </c>
      <c r="O116" s="164" t="str">
        <f ca="1">IFERROR(IF(ISBLANK(INDEX(Data_Base_2[],MATCH($D116,Data_Base_2[[Incumbent]:[Incumbent]],0),MATCH(O$3,Data_Base_2[#Headers],0))),"-",INDEX(Data_Base_2[],MATCH($D116,Data_Base_2[[Incumbent]:[Incumbent]],0),MATCH(O$3,Data_Base_2[#Headers],0))),"")</f>
        <v/>
      </c>
      <c r="P116" s="161" t="str">
        <f ca="1">IFERROR(IF(ISBLANK(INDEX(Data_Base_2[],MATCH($D116,Data_Base_2[[Incumbent]:[Incumbent]],0),MATCH(P$3,Data_Base_2[#Headers],0))),"-",INDEX(Data_Base_2[],MATCH($D116,Data_Base_2[[Incumbent]:[Incumbent]],0),MATCH(P$3,Data_Base_2[#Headers],0))),"")</f>
        <v/>
      </c>
      <c r="Q116" s="161" t="str">
        <f ca="1">IFERROR(IF(ISBLANK(INDEX(Data_Base_2[],MATCH($D116,Data_Base_2[[Incumbent]:[Incumbent]],0),MATCH(Q$3,Data_Base_2[#Headers],0))),"-",INDEX(Data_Base_2[],MATCH($D116,Data_Base_2[[Incumbent]:[Incumbent]],0),MATCH(Q$3,Data_Base_2[#Headers],0))),"")</f>
        <v/>
      </c>
      <c r="R116" s="158"/>
      <c r="S116" s="158"/>
      <c r="T116" s="158" t="str">
        <v>Dewi Sumarliah</v>
      </c>
      <c r="U116" s="158">
        <v>1</v>
      </c>
      <c r="V116" s="158" t="b">
        <v>1</v>
      </c>
      <c r="W116" s="159" t="b">
        <v>0</v>
      </c>
      <c r="X116" s="159" t="b">
        <v>0</v>
      </c>
      <c r="Y116" s="159">
        <v>0</v>
      </c>
      <c r="Z116" s="159">
        <v>0</v>
      </c>
      <c r="AA116" s="159" t="b">
        <v>1</v>
      </c>
      <c r="AB116" s="159" t="b">
        <f ca="1"/>
        <v>1</v>
      </c>
      <c r="AC116" s="160">
        <v>1</v>
      </c>
      <c r="AD116" s="160">
        <f ca="1"/>
        <v>0</v>
      </c>
    </row>
    <row r="117" spans="4:30" x14ac:dyDescent="0.25">
      <c r="D117" s="8" t="str" cm="1">
        <f t="array" aca="1" ref="D117" ca="1">IFERROR(IF($T$2="",'Data Base'!C105,INDEX(Data_Base_2[Incumbent],_xlfn.AGGREGATE(15,3,((OFFSET($AD$4,0,0,COUNTA($AD$4:AD5112),1)&gt;0)/(OFFSET($AD$4,0,0,COUNTA($AD$4:AD5112),1)&gt;0))*(ROW(OFFSET($AD$4,0,0,COUNTA($AD$4:AD5112),1))-ROW($AD$3)),ROWS($D$4:$D116)))),"")</f>
        <v/>
      </c>
      <c r="E117" s="161" t="str">
        <f ca="1">IFERROR(IF(ISBLANK(INDEX(Data_Base_2[],MATCH($D117,Data_Base_2[[Incumbent]:[Incumbent]],0),MATCH(E$3,Data_Base_2[#Headers],0))),"-",INDEX(Data_Base_2[],MATCH($D117,Data_Base_2[[Incumbent]:[Incumbent]],0),MATCH(E$3,Data_Base_2[#Headers],0))),"")</f>
        <v/>
      </c>
      <c r="F117" s="161" t="str">
        <f ca="1">IFERROR(IF(ISBLANK(INDEX(Data_Base_2[],MATCH($D117,Data_Base_2[[Incumbent]:[Incumbent]],0),MATCH(F$3,Data_Base_2[#Headers],0))),"-",INDEX(Data_Base_2[],MATCH($D117,Data_Base_2[[Incumbent]:[Incumbent]],0),MATCH(F$3,Data_Base_2[#Headers],0))),"")</f>
        <v/>
      </c>
      <c r="G117" s="161" t="str">
        <f ca="1">IFERROR(IF(ISBLANK(INDEX(Data_Base_2[],MATCH($D117,Data_Base_2[[Incumbent]:[Incumbent]],0),MATCH(G$3,Data_Base_2[#Headers],0))),"-",INDEX(Data_Base_2[],MATCH($D117,Data_Base_2[[Incumbent]:[Incumbent]],0),MATCH(G$3,Data_Base_2[#Headers],0))),"")</f>
        <v/>
      </c>
      <c r="H117" s="161" t="str">
        <f ca="1">IFERROR(IF(ISBLANK(INDEX(Data_Base_2[],MATCH($D117,Data_Base_2[[Incumbent]:[Incumbent]],0),MATCH(H$3,Data_Base_2[#Headers],0))),"-",INDEX(Data_Base_2[],MATCH($D117,Data_Base_2[[Incumbent]:[Incumbent]],0),MATCH(H$3,Data_Base_2[#Headers],0))),"")</f>
        <v/>
      </c>
      <c r="I117" s="162" t="str">
        <f ca="1">IFERROR(IF(ISBLANK(INDEX(Data_Base_2[],MATCH($D117,Data_Base_2[[Incumbent]:[Incumbent]],0),MATCH(I$3,Data_Base_2[#Headers],0))),"-",INDEX(Data_Base_2[],MATCH($D117,Data_Base_2[[Incumbent]:[Incumbent]],0),MATCH(I$3,Data_Base_2[#Headers],0))),"")</f>
        <v/>
      </c>
      <c r="J117" s="162" t="str">
        <f ca="1">IFERROR(IF(ISBLANK(INDEX(Data_Base_2[],MATCH($D117,Data_Base_2[[Incumbent]:[Incumbent]],0),MATCH(J$3,Data_Base_2[#Headers],0))),"-",INDEX(Data_Base_2[],MATCH($D117,Data_Base_2[[Incumbent]:[Incumbent]],0),MATCH(J$3,Data_Base_2[#Headers],0))),"")</f>
        <v/>
      </c>
      <c r="K117" s="163" t="str">
        <f ca="1">IFERROR(IF(ISBLANK(INDEX(Data_Base_2[],MATCH($D117,Data_Base_2[[Incumbent]:[Incumbent]],0),MATCH(K$3,Data_Base_2[#Headers],0))),"-",INDEX(Data_Base_2[],MATCH($D117,Data_Base_2[[Incumbent]:[Incumbent]],0),MATCH(K$3,Data_Base_2[#Headers],0))),"")</f>
        <v/>
      </c>
      <c r="L117" s="161" t="str">
        <f ca="1">IFERROR(IF(ISBLANK(INDEX(Data_Base_2[],MATCH($D117,Data_Base_2[[Incumbent]:[Incumbent]],0),MATCH(L$3,Data_Base_2[#Headers],0))),"-",INDEX(Data_Base_2[],MATCH($D117,Data_Base_2[[Incumbent]:[Incumbent]],0),MATCH(L$3,Data_Base_2[#Headers],0))),"")</f>
        <v/>
      </c>
      <c r="M117" s="161" t="str">
        <f ca="1">IFERROR(IF(ISBLANK(INDEX(Data_Base_2[],MATCH($D117,Data_Base_2[[Incumbent]:[Incumbent]],0),MATCH(M$3,Data_Base_2[#Headers],0))),"-",INDEX(Data_Base_2[],MATCH($D117,Data_Base_2[[Incumbent]:[Incumbent]],0),MATCH(M$3,Data_Base_2[#Headers],0))),"")</f>
        <v/>
      </c>
      <c r="N117" s="164" t="str">
        <f ca="1">IFERROR(IF(ISBLANK(INDEX(Data_Base_2[],MATCH($D117,Data_Base_2[[Incumbent]:[Incumbent]],0),MATCH(N$3,Data_Base_2[#Headers],0))),"-",INDEX(Data_Base_2[],MATCH($D117,Data_Base_2[[Incumbent]:[Incumbent]],0),MATCH(N$3,Data_Base_2[#Headers],0))),"")</f>
        <v/>
      </c>
      <c r="O117" s="164" t="str">
        <f ca="1">IFERROR(IF(ISBLANK(INDEX(Data_Base_2[],MATCH($D117,Data_Base_2[[Incumbent]:[Incumbent]],0),MATCH(O$3,Data_Base_2[#Headers],0))),"-",INDEX(Data_Base_2[],MATCH($D117,Data_Base_2[[Incumbent]:[Incumbent]],0),MATCH(O$3,Data_Base_2[#Headers],0))),"")</f>
        <v/>
      </c>
      <c r="P117" s="161" t="str">
        <f ca="1">IFERROR(IF(ISBLANK(INDEX(Data_Base_2[],MATCH($D117,Data_Base_2[[Incumbent]:[Incumbent]],0),MATCH(P$3,Data_Base_2[#Headers],0))),"-",INDEX(Data_Base_2[],MATCH($D117,Data_Base_2[[Incumbent]:[Incumbent]],0),MATCH(P$3,Data_Base_2[#Headers],0))),"")</f>
        <v/>
      </c>
      <c r="Q117" s="161" t="str">
        <f ca="1">IFERROR(IF(ISBLANK(INDEX(Data_Base_2[],MATCH($D117,Data_Base_2[[Incumbent]:[Incumbent]],0),MATCH(Q$3,Data_Base_2[#Headers],0))),"-",INDEX(Data_Base_2[],MATCH($D117,Data_Base_2[[Incumbent]:[Incumbent]],0),MATCH(Q$3,Data_Base_2[#Headers],0))),"")</f>
        <v/>
      </c>
      <c r="R117" s="158"/>
      <c r="S117" s="158"/>
      <c r="T117" s="158" t="str">
        <v>Irma Ul Hidayah, SE</v>
      </c>
      <c r="U117" s="158">
        <v>1</v>
      </c>
      <c r="V117" s="158" t="b">
        <v>1</v>
      </c>
      <c r="W117" s="159" t="b">
        <v>0</v>
      </c>
      <c r="X117" s="159" t="b">
        <v>0</v>
      </c>
      <c r="Y117" s="159">
        <v>0</v>
      </c>
      <c r="Z117" s="159">
        <v>0</v>
      </c>
      <c r="AA117" s="159" t="b">
        <v>1</v>
      </c>
      <c r="AB117" s="159" t="b">
        <f ca="1"/>
        <v>1</v>
      </c>
      <c r="AC117" s="160">
        <v>1</v>
      </c>
      <c r="AD117" s="160">
        <f ca="1"/>
        <v>0</v>
      </c>
    </row>
    <row r="118" spans="4:30" x14ac:dyDescent="0.25">
      <c r="D118" s="8" t="str" cm="1">
        <f t="array" aca="1" ref="D118" ca="1">IFERROR(IF($T$2="",'Data Base'!C106,INDEX(Data_Base_2[Incumbent],_xlfn.AGGREGATE(15,3,((OFFSET($AD$4,0,0,COUNTA($AD$4:AD5113),1)&gt;0)/(OFFSET($AD$4,0,0,COUNTA($AD$4:AD5113),1)&gt;0))*(ROW(OFFSET($AD$4,0,0,COUNTA($AD$4:AD5113),1))-ROW($AD$3)),ROWS($D$4:$D117)))),"")</f>
        <v/>
      </c>
      <c r="E118" s="161" t="str">
        <f ca="1">IFERROR(IF(ISBLANK(INDEX(Data_Base_2[],MATCH($D118,Data_Base_2[[Incumbent]:[Incumbent]],0),MATCH(E$3,Data_Base_2[#Headers],0))),"-",INDEX(Data_Base_2[],MATCH($D118,Data_Base_2[[Incumbent]:[Incumbent]],0),MATCH(E$3,Data_Base_2[#Headers],0))),"")</f>
        <v/>
      </c>
      <c r="F118" s="161" t="str">
        <f ca="1">IFERROR(IF(ISBLANK(INDEX(Data_Base_2[],MATCH($D118,Data_Base_2[[Incumbent]:[Incumbent]],0),MATCH(F$3,Data_Base_2[#Headers],0))),"-",INDEX(Data_Base_2[],MATCH($D118,Data_Base_2[[Incumbent]:[Incumbent]],0),MATCH(F$3,Data_Base_2[#Headers],0))),"")</f>
        <v/>
      </c>
      <c r="G118" s="161" t="str">
        <f ca="1">IFERROR(IF(ISBLANK(INDEX(Data_Base_2[],MATCH($D118,Data_Base_2[[Incumbent]:[Incumbent]],0),MATCH(G$3,Data_Base_2[#Headers],0))),"-",INDEX(Data_Base_2[],MATCH($D118,Data_Base_2[[Incumbent]:[Incumbent]],0),MATCH(G$3,Data_Base_2[#Headers],0))),"")</f>
        <v/>
      </c>
      <c r="H118" s="161" t="str">
        <f ca="1">IFERROR(IF(ISBLANK(INDEX(Data_Base_2[],MATCH($D118,Data_Base_2[[Incumbent]:[Incumbent]],0),MATCH(H$3,Data_Base_2[#Headers],0))),"-",INDEX(Data_Base_2[],MATCH($D118,Data_Base_2[[Incumbent]:[Incumbent]],0),MATCH(H$3,Data_Base_2[#Headers],0))),"")</f>
        <v/>
      </c>
      <c r="I118" s="162" t="str">
        <f ca="1">IFERROR(IF(ISBLANK(INDEX(Data_Base_2[],MATCH($D118,Data_Base_2[[Incumbent]:[Incumbent]],0),MATCH(I$3,Data_Base_2[#Headers],0))),"-",INDEX(Data_Base_2[],MATCH($D118,Data_Base_2[[Incumbent]:[Incumbent]],0),MATCH(I$3,Data_Base_2[#Headers],0))),"")</f>
        <v/>
      </c>
      <c r="J118" s="162" t="str">
        <f ca="1">IFERROR(IF(ISBLANK(INDEX(Data_Base_2[],MATCH($D118,Data_Base_2[[Incumbent]:[Incumbent]],0),MATCH(J$3,Data_Base_2[#Headers],0))),"-",INDEX(Data_Base_2[],MATCH($D118,Data_Base_2[[Incumbent]:[Incumbent]],0),MATCH(J$3,Data_Base_2[#Headers],0))),"")</f>
        <v/>
      </c>
      <c r="K118" s="163" t="str">
        <f ca="1">IFERROR(IF(ISBLANK(INDEX(Data_Base_2[],MATCH($D118,Data_Base_2[[Incumbent]:[Incumbent]],0),MATCH(K$3,Data_Base_2[#Headers],0))),"-",INDEX(Data_Base_2[],MATCH($D118,Data_Base_2[[Incumbent]:[Incumbent]],0),MATCH(K$3,Data_Base_2[#Headers],0))),"")</f>
        <v/>
      </c>
      <c r="L118" s="161" t="str">
        <f ca="1">IFERROR(IF(ISBLANK(INDEX(Data_Base_2[],MATCH($D118,Data_Base_2[[Incumbent]:[Incumbent]],0),MATCH(L$3,Data_Base_2[#Headers],0))),"-",INDEX(Data_Base_2[],MATCH($D118,Data_Base_2[[Incumbent]:[Incumbent]],0),MATCH(L$3,Data_Base_2[#Headers],0))),"")</f>
        <v/>
      </c>
      <c r="M118" s="161" t="str">
        <f ca="1">IFERROR(IF(ISBLANK(INDEX(Data_Base_2[],MATCH($D118,Data_Base_2[[Incumbent]:[Incumbent]],0),MATCH(M$3,Data_Base_2[#Headers],0))),"-",INDEX(Data_Base_2[],MATCH($D118,Data_Base_2[[Incumbent]:[Incumbent]],0),MATCH(M$3,Data_Base_2[#Headers],0))),"")</f>
        <v/>
      </c>
      <c r="N118" s="164" t="str">
        <f ca="1">IFERROR(IF(ISBLANK(INDEX(Data_Base_2[],MATCH($D118,Data_Base_2[[Incumbent]:[Incumbent]],0),MATCH(N$3,Data_Base_2[#Headers],0))),"-",INDEX(Data_Base_2[],MATCH($D118,Data_Base_2[[Incumbent]:[Incumbent]],0),MATCH(N$3,Data_Base_2[#Headers],0))),"")</f>
        <v/>
      </c>
      <c r="O118" s="164" t="str">
        <f ca="1">IFERROR(IF(ISBLANK(INDEX(Data_Base_2[],MATCH($D118,Data_Base_2[[Incumbent]:[Incumbent]],0),MATCH(O$3,Data_Base_2[#Headers],0))),"-",INDEX(Data_Base_2[],MATCH($D118,Data_Base_2[[Incumbent]:[Incumbent]],0),MATCH(O$3,Data_Base_2[#Headers],0))),"")</f>
        <v/>
      </c>
      <c r="P118" s="161" t="str">
        <f ca="1">IFERROR(IF(ISBLANK(INDEX(Data_Base_2[],MATCH($D118,Data_Base_2[[Incumbent]:[Incumbent]],0),MATCH(P$3,Data_Base_2[#Headers],0))),"-",INDEX(Data_Base_2[],MATCH($D118,Data_Base_2[[Incumbent]:[Incumbent]],0),MATCH(P$3,Data_Base_2[#Headers],0))),"")</f>
        <v/>
      </c>
      <c r="Q118" s="161" t="str">
        <f ca="1">IFERROR(IF(ISBLANK(INDEX(Data_Base_2[],MATCH($D118,Data_Base_2[[Incumbent]:[Incumbent]],0),MATCH(Q$3,Data_Base_2[#Headers],0))),"-",INDEX(Data_Base_2[],MATCH($D118,Data_Base_2[[Incumbent]:[Incumbent]],0),MATCH(Q$3,Data_Base_2[#Headers],0))),"")</f>
        <v/>
      </c>
      <c r="R118" s="158"/>
      <c r="S118" s="158"/>
      <c r="T118" s="158" t="str">
        <v>Ayu Herlyanti</v>
      </c>
      <c r="U118" s="158">
        <v>1</v>
      </c>
      <c r="V118" s="158" t="b">
        <v>1</v>
      </c>
      <c r="W118" s="159" t="b">
        <v>0</v>
      </c>
      <c r="X118" s="159" t="b">
        <v>0</v>
      </c>
      <c r="Y118" s="159">
        <v>0</v>
      </c>
      <c r="Z118" s="159">
        <v>0</v>
      </c>
      <c r="AA118" s="159" t="b">
        <v>1</v>
      </c>
      <c r="AB118" s="159" t="b">
        <f ca="1"/>
        <v>1</v>
      </c>
      <c r="AC118" s="160">
        <v>1</v>
      </c>
      <c r="AD118" s="160">
        <f ca="1"/>
        <v>0</v>
      </c>
    </row>
    <row r="119" spans="4:30" x14ac:dyDescent="0.25">
      <c r="D119" s="8" t="str" cm="1">
        <f t="array" aca="1" ref="D119" ca="1">IFERROR(IF($T$2="",'Data Base'!C107,INDEX(Data_Base_2[Incumbent],_xlfn.AGGREGATE(15,3,((OFFSET($AD$4,0,0,COUNTA($AD$4:AD5114),1)&gt;0)/(OFFSET($AD$4,0,0,COUNTA($AD$4:AD5114),1)&gt;0))*(ROW(OFFSET($AD$4,0,0,COUNTA($AD$4:AD5114),1))-ROW($AD$3)),ROWS($D$4:$D118)))),"")</f>
        <v/>
      </c>
      <c r="E119" s="161" t="str">
        <f ca="1">IFERROR(IF(ISBLANK(INDEX(Data_Base_2[],MATCH($D119,Data_Base_2[[Incumbent]:[Incumbent]],0),MATCH(E$3,Data_Base_2[#Headers],0))),"-",INDEX(Data_Base_2[],MATCH($D119,Data_Base_2[[Incumbent]:[Incumbent]],0),MATCH(E$3,Data_Base_2[#Headers],0))),"")</f>
        <v/>
      </c>
      <c r="F119" s="161" t="str">
        <f ca="1">IFERROR(IF(ISBLANK(INDEX(Data_Base_2[],MATCH($D119,Data_Base_2[[Incumbent]:[Incumbent]],0),MATCH(F$3,Data_Base_2[#Headers],0))),"-",INDEX(Data_Base_2[],MATCH($D119,Data_Base_2[[Incumbent]:[Incumbent]],0),MATCH(F$3,Data_Base_2[#Headers],0))),"")</f>
        <v/>
      </c>
      <c r="G119" s="161" t="str">
        <f ca="1">IFERROR(IF(ISBLANK(INDEX(Data_Base_2[],MATCH($D119,Data_Base_2[[Incumbent]:[Incumbent]],0),MATCH(G$3,Data_Base_2[#Headers],0))),"-",INDEX(Data_Base_2[],MATCH($D119,Data_Base_2[[Incumbent]:[Incumbent]],0),MATCH(G$3,Data_Base_2[#Headers],0))),"")</f>
        <v/>
      </c>
      <c r="H119" s="161" t="str">
        <f ca="1">IFERROR(IF(ISBLANK(INDEX(Data_Base_2[],MATCH($D119,Data_Base_2[[Incumbent]:[Incumbent]],0),MATCH(H$3,Data_Base_2[#Headers],0))),"-",INDEX(Data_Base_2[],MATCH($D119,Data_Base_2[[Incumbent]:[Incumbent]],0),MATCH(H$3,Data_Base_2[#Headers],0))),"")</f>
        <v/>
      </c>
      <c r="I119" s="162" t="str">
        <f ca="1">IFERROR(IF(ISBLANK(INDEX(Data_Base_2[],MATCH($D119,Data_Base_2[[Incumbent]:[Incumbent]],0),MATCH(I$3,Data_Base_2[#Headers],0))),"-",INDEX(Data_Base_2[],MATCH($D119,Data_Base_2[[Incumbent]:[Incumbent]],0),MATCH(I$3,Data_Base_2[#Headers],0))),"")</f>
        <v/>
      </c>
      <c r="J119" s="162" t="str">
        <f ca="1">IFERROR(IF(ISBLANK(INDEX(Data_Base_2[],MATCH($D119,Data_Base_2[[Incumbent]:[Incumbent]],0),MATCH(J$3,Data_Base_2[#Headers],0))),"-",INDEX(Data_Base_2[],MATCH($D119,Data_Base_2[[Incumbent]:[Incumbent]],0),MATCH(J$3,Data_Base_2[#Headers],0))),"")</f>
        <v/>
      </c>
      <c r="K119" s="163" t="str">
        <f ca="1">IFERROR(IF(ISBLANK(INDEX(Data_Base_2[],MATCH($D119,Data_Base_2[[Incumbent]:[Incumbent]],0),MATCH(K$3,Data_Base_2[#Headers],0))),"-",INDEX(Data_Base_2[],MATCH($D119,Data_Base_2[[Incumbent]:[Incumbent]],0),MATCH(K$3,Data_Base_2[#Headers],0))),"")</f>
        <v/>
      </c>
      <c r="L119" s="161" t="str">
        <f ca="1">IFERROR(IF(ISBLANK(INDEX(Data_Base_2[],MATCH($D119,Data_Base_2[[Incumbent]:[Incumbent]],0),MATCH(L$3,Data_Base_2[#Headers],0))),"-",INDEX(Data_Base_2[],MATCH($D119,Data_Base_2[[Incumbent]:[Incumbent]],0),MATCH(L$3,Data_Base_2[#Headers],0))),"")</f>
        <v/>
      </c>
      <c r="M119" s="161" t="str">
        <f ca="1">IFERROR(IF(ISBLANK(INDEX(Data_Base_2[],MATCH($D119,Data_Base_2[[Incumbent]:[Incumbent]],0),MATCH(M$3,Data_Base_2[#Headers],0))),"-",INDEX(Data_Base_2[],MATCH($D119,Data_Base_2[[Incumbent]:[Incumbent]],0),MATCH(M$3,Data_Base_2[#Headers],0))),"")</f>
        <v/>
      </c>
      <c r="N119" s="164" t="str">
        <f ca="1">IFERROR(IF(ISBLANK(INDEX(Data_Base_2[],MATCH($D119,Data_Base_2[[Incumbent]:[Incumbent]],0),MATCH(N$3,Data_Base_2[#Headers],0))),"-",INDEX(Data_Base_2[],MATCH($D119,Data_Base_2[[Incumbent]:[Incumbent]],0),MATCH(N$3,Data_Base_2[#Headers],0))),"")</f>
        <v/>
      </c>
      <c r="O119" s="164" t="str">
        <f ca="1">IFERROR(IF(ISBLANK(INDEX(Data_Base_2[],MATCH($D119,Data_Base_2[[Incumbent]:[Incumbent]],0),MATCH(O$3,Data_Base_2[#Headers],0))),"-",INDEX(Data_Base_2[],MATCH($D119,Data_Base_2[[Incumbent]:[Incumbent]],0),MATCH(O$3,Data_Base_2[#Headers],0))),"")</f>
        <v/>
      </c>
      <c r="P119" s="161" t="str">
        <f ca="1">IFERROR(IF(ISBLANK(INDEX(Data_Base_2[],MATCH($D119,Data_Base_2[[Incumbent]:[Incumbent]],0),MATCH(P$3,Data_Base_2[#Headers],0))),"-",INDEX(Data_Base_2[],MATCH($D119,Data_Base_2[[Incumbent]:[Incumbent]],0),MATCH(P$3,Data_Base_2[#Headers],0))),"")</f>
        <v/>
      </c>
      <c r="Q119" s="161" t="str">
        <f ca="1">IFERROR(IF(ISBLANK(INDEX(Data_Base_2[],MATCH($D119,Data_Base_2[[Incumbent]:[Incumbent]],0),MATCH(Q$3,Data_Base_2[#Headers],0))),"-",INDEX(Data_Base_2[],MATCH($D119,Data_Base_2[[Incumbent]:[Incumbent]],0),MATCH(Q$3,Data_Base_2[#Headers],0))),"")</f>
        <v/>
      </c>
      <c r="R119" s="158"/>
      <c r="S119" s="158"/>
      <c r="T119" s="158" t="str">
        <v>Chanra Hendrianto</v>
      </c>
      <c r="U119" s="158">
        <v>1</v>
      </c>
      <c r="V119" s="158" t="b">
        <v>1</v>
      </c>
      <c r="W119" s="159" t="b">
        <v>0</v>
      </c>
      <c r="X119" s="159" t="b">
        <v>0</v>
      </c>
      <c r="Y119" s="159">
        <v>0</v>
      </c>
      <c r="Z119" s="159">
        <v>0</v>
      </c>
      <c r="AA119" s="159" t="b">
        <v>1</v>
      </c>
      <c r="AB119" s="159" t="b">
        <f ca="1"/>
        <v>1</v>
      </c>
      <c r="AC119" s="160">
        <v>1</v>
      </c>
      <c r="AD119" s="160">
        <f ca="1"/>
        <v>0</v>
      </c>
    </row>
    <row r="120" spans="4:30" x14ac:dyDescent="0.25">
      <c r="D120" s="8" t="str" cm="1">
        <f t="array" aca="1" ref="D120" ca="1">IFERROR(IF($T$2="",'Data Base'!C108,INDEX(Data_Base_2[Incumbent],_xlfn.AGGREGATE(15,3,((OFFSET($AD$4,0,0,COUNTA($AD$4:AD5115),1)&gt;0)/(OFFSET($AD$4,0,0,COUNTA($AD$4:AD5115),1)&gt;0))*(ROW(OFFSET($AD$4,0,0,COUNTA($AD$4:AD5115),1))-ROW($AD$3)),ROWS($D$4:$D119)))),"")</f>
        <v/>
      </c>
      <c r="E120" s="161" t="str">
        <f ca="1">IFERROR(IF(ISBLANK(INDEX(Data_Base_2[],MATCH($D120,Data_Base_2[[Incumbent]:[Incumbent]],0),MATCH(E$3,Data_Base_2[#Headers],0))),"-",INDEX(Data_Base_2[],MATCH($D120,Data_Base_2[[Incumbent]:[Incumbent]],0),MATCH(E$3,Data_Base_2[#Headers],0))),"")</f>
        <v/>
      </c>
      <c r="F120" s="161" t="str">
        <f ca="1">IFERROR(IF(ISBLANK(INDEX(Data_Base_2[],MATCH($D120,Data_Base_2[[Incumbent]:[Incumbent]],0),MATCH(F$3,Data_Base_2[#Headers],0))),"-",INDEX(Data_Base_2[],MATCH($D120,Data_Base_2[[Incumbent]:[Incumbent]],0),MATCH(F$3,Data_Base_2[#Headers],0))),"")</f>
        <v/>
      </c>
      <c r="G120" s="161" t="str">
        <f ca="1">IFERROR(IF(ISBLANK(INDEX(Data_Base_2[],MATCH($D120,Data_Base_2[[Incumbent]:[Incumbent]],0),MATCH(G$3,Data_Base_2[#Headers],0))),"-",INDEX(Data_Base_2[],MATCH($D120,Data_Base_2[[Incumbent]:[Incumbent]],0),MATCH(G$3,Data_Base_2[#Headers],0))),"")</f>
        <v/>
      </c>
      <c r="H120" s="161" t="str">
        <f ca="1">IFERROR(IF(ISBLANK(INDEX(Data_Base_2[],MATCH($D120,Data_Base_2[[Incumbent]:[Incumbent]],0),MATCH(H$3,Data_Base_2[#Headers],0))),"-",INDEX(Data_Base_2[],MATCH($D120,Data_Base_2[[Incumbent]:[Incumbent]],0),MATCH(H$3,Data_Base_2[#Headers],0))),"")</f>
        <v/>
      </c>
      <c r="I120" s="162" t="str">
        <f ca="1">IFERROR(IF(ISBLANK(INDEX(Data_Base_2[],MATCH($D120,Data_Base_2[[Incumbent]:[Incumbent]],0),MATCH(I$3,Data_Base_2[#Headers],0))),"-",INDEX(Data_Base_2[],MATCH($D120,Data_Base_2[[Incumbent]:[Incumbent]],0),MATCH(I$3,Data_Base_2[#Headers],0))),"")</f>
        <v/>
      </c>
      <c r="J120" s="162" t="str">
        <f ca="1">IFERROR(IF(ISBLANK(INDEX(Data_Base_2[],MATCH($D120,Data_Base_2[[Incumbent]:[Incumbent]],0),MATCH(J$3,Data_Base_2[#Headers],0))),"-",INDEX(Data_Base_2[],MATCH($D120,Data_Base_2[[Incumbent]:[Incumbent]],0),MATCH(J$3,Data_Base_2[#Headers],0))),"")</f>
        <v/>
      </c>
      <c r="K120" s="163" t="str">
        <f ca="1">IFERROR(IF(ISBLANK(INDEX(Data_Base_2[],MATCH($D120,Data_Base_2[[Incumbent]:[Incumbent]],0),MATCH(K$3,Data_Base_2[#Headers],0))),"-",INDEX(Data_Base_2[],MATCH($D120,Data_Base_2[[Incumbent]:[Incumbent]],0),MATCH(K$3,Data_Base_2[#Headers],0))),"")</f>
        <v/>
      </c>
      <c r="L120" s="161" t="str">
        <f ca="1">IFERROR(IF(ISBLANK(INDEX(Data_Base_2[],MATCH($D120,Data_Base_2[[Incumbent]:[Incumbent]],0),MATCH(L$3,Data_Base_2[#Headers],0))),"-",INDEX(Data_Base_2[],MATCH($D120,Data_Base_2[[Incumbent]:[Incumbent]],0),MATCH(L$3,Data_Base_2[#Headers],0))),"")</f>
        <v/>
      </c>
      <c r="M120" s="161" t="str">
        <f ca="1">IFERROR(IF(ISBLANK(INDEX(Data_Base_2[],MATCH($D120,Data_Base_2[[Incumbent]:[Incumbent]],0),MATCH(M$3,Data_Base_2[#Headers],0))),"-",INDEX(Data_Base_2[],MATCH($D120,Data_Base_2[[Incumbent]:[Incumbent]],0),MATCH(M$3,Data_Base_2[#Headers],0))),"")</f>
        <v/>
      </c>
      <c r="N120" s="164" t="str">
        <f ca="1">IFERROR(IF(ISBLANK(INDEX(Data_Base_2[],MATCH($D120,Data_Base_2[[Incumbent]:[Incumbent]],0),MATCH(N$3,Data_Base_2[#Headers],0))),"-",INDEX(Data_Base_2[],MATCH($D120,Data_Base_2[[Incumbent]:[Incumbent]],0),MATCH(N$3,Data_Base_2[#Headers],0))),"")</f>
        <v/>
      </c>
      <c r="O120" s="164" t="str">
        <f ca="1">IFERROR(IF(ISBLANK(INDEX(Data_Base_2[],MATCH($D120,Data_Base_2[[Incumbent]:[Incumbent]],0),MATCH(O$3,Data_Base_2[#Headers],0))),"-",INDEX(Data_Base_2[],MATCH($D120,Data_Base_2[[Incumbent]:[Incumbent]],0),MATCH(O$3,Data_Base_2[#Headers],0))),"")</f>
        <v/>
      </c>
      <c r="P120" s="161" t="str">
        <f ca="1">IFERROR(IF(ISBLANK(INDEX(Data_Base_2[],MATCH($D120,Data_Base_2[[Incumbent]:[Incumbent]],0),MATCH(P$3,Data_Base_2[#Headers],0))),"-",INDEX(Data_Base_2[],MATCH($D120,Data_Base_2[[Incumbent]:[Incumbent]],0),MATCH(P$3,Data_Base_2[#Headers],0))),"")</f>
        <v/>
      </c>
      <c r="Q120" s="161" t="str">
        <f ca="1">IFERROR(IF(ISBLANK(INDEX(Data_Base_2[],MATCH($D120,Data_Base_2[[Incumbent]:[Incumbent]],0),MATCH(Q$3,Data_Base_2[#Headers],0))),"-",INDEX(Data_Base_2[],MATCH($D120,Data_Base_2[[Incumbent]:[Incumbent]],0),MATCH(Q$3,Data_Base_2[#Headers],0))),"")</f>
        <v/>
      </c>
      <c r="R120" s="158"/>
      <c r="S120" s="158"/>
      <c r="T120" s="158" t="str">
        <v>Apriono</v>
      </c>
      <c r="U120" s="158">
        <v>1</v>
      </c>
      <c r="V120" s="158" t="b">
        <v>1</v>
      </c>
      <c r="W120" s="159" t="b">
        <v>0</v>
      </c>
      <c r="X120" s="159" t="b">
        <v>0</v>
      </c>
      <c r="Y120" s="159">
        <v>0</v>
      </c>
      <c r="Z120" s="159">
        <v>0</v>
      </c>
      <c r="AA120" s="159" t="b">
        <v>1</v>
      </c>
      <c r="AB120" s="159" t="b">
        <f ca="1"/>
        <v>1</v>
      </c>
      <c r="AC120" s="160">
        <v>1</v>
      </c>
      <c r="AD120" s="160">
        <f ca="1"/>
        <v>0</v>
      </c>
    </row>
    <row r="121" spans="4:30" x14ac:dyDescent="0.25">
      <c r="D121" s="8" t="str" cm="1">
        <f t="array" aca="1" ref="D121" ca="1">IFERROR(IF($T$2="",'Data Base'!C109,INDEX(Data_Base_2[Incumbent],_xlfn.AGGREGATE(15,3,((OFFSET($AD$4,0,0,COUNTA($AD$4:AD5116),1)&gt;0)/(OFFSET($AD$4,0,0,COUNTA($AD$4:AD5116),1)&gt;0))*(ROW(OFFSET($AD$4,0,0,COUNTA($AD$4:AD5116),1))-ROW($AD$3)),ROWS($D$4:$D120)))),"")</f>
        <v/>
      </c>
      <c r="E121" s="161" t="str">
        <f ca="1">IFERROR(IF(ISBLANK(INDEX(Data_Base_2[],MATCH($D121,Data_Base_2[[Incumbent]:[Incumbent]],0),MATCH(E$3,Data_Base_2[#Headers],0))),"-",INDEX(Data_Base_2[],MATCH($D121,Data_Base_2[[Incumbent]:[Incumbent]],0),MATCH(E$3,Data_Base_2[#Headers],0))),"")</f>
        <v/>
      </c>
      <c r="F121" s="161" t="str">
        <f ca="1">IFERROR(IF(ISBLANK(INDEX(Data_Base_2[],MATCH($D121,Data_Base_2[[Incumbent]:[Incumbent]],0),MATCH(F$3,Data_Base_2[#Headers],0))),"-",INDEX(Data_Base_2[],MATCH($D121,Data_Base_2[[Incumbent]:[Incumbent]],0),MATCH(F$3,Data_Base_2[#Headers],0))),"")</f>
        <v/>
      </c>
      <c r="G121" s="161" t="str">
        <f ca="1">IFERROR(IF(ISBLANK(INDEX(Data_Base_2[],MATCH($D121,Data_Base_2[[Incumbent]:[Incumbent]],0),MATCH(G$3,Data_Base_2[#Headers],0))),"-",INDEX(Data_Base_2[],MATCH($D121,Data_Base_2[[Incumbent]:[Incumbent]],0),MATCH(G$3,Data_Base_2[#Headers],0))),"")</f>
        <v/>
      </c>
      <c r="H121" s="161" t="str">
        <f ca="1">IFERROR(IF(ISBLANK(INDEX(Data_Base_2[],MATCH($D121,Data_Base_2[[Incumbent]:[Incumbent]],0),MATCH(H$3,Data_Base_2[#Headers],0))),"-",INDEX(Data_Base_2[],MATCH($D121,Data_Base_2[[Incumbent]:[Incumbent]],0),MATCH(H$3,Data_Base_2[#Headers],0))),"")</f>
        <v/>
      </c>
      <c r="I121" s="162" t="str">
        <f ca="1">IFERROR(IF(ISBLANK(INDEX(Data_Base_2[],MATCH($D121,Data_Base_2[[Incumbent]:[Incumbent]],0),MATCH(I$3,Data_Base_2[#Headers],0))),"-",INDEX(Data_Base_2[],MATCH($D121,Data_Base_2[[Incumbent]:[Incumbent]],0),MATCH(I$3,Data_Base_2[#Headers],0))),"")</f>
        <v/>
      </c>
      <c r="J121" s="162" t="str">
        <f ca="1">IFERROR(IF(ISBLANK(INDEX(Data_Base_2[],MATCH($D121,Data_Base_2[[Incumbent]:[Incumbent]],0),MATCH(J$3,Data_Base_2[#Headers],0))),"-",INDEX(Data_Base_2[],MATCH($D121,Data_Base_2[[Incumbent]:[Incumbent]],0),MATCH(J$3,Data_Base_2[#Headers],0))),"")</f>
        <v/>
      </c>
      <c r="K121" s="163" t="str">
        <f ca="1">IFERROR(IF(ISBLANK(INDEX(Data_Base_2[],MATCH($D121,Data_Base_2[[Incumbent]:[Incumbent]],0),MATCH(K$3,Data_Base_2[#Headers],0))),"-",INDEX(Data_Base_2[],MATCH($D121,Data_Base_2[[Incumbent]:[Incumbent]],0),MATCH(K$3,Data_Base_2[#Headers],0))),"")</f>
        <v/>
      </c>
      <c r="L121" s="161" t="str">
        <f ca="1">IFERROR(IF(ISBLANK(INDEX(Data_Base_2[],MATCH($D121,Data_Base_2[[Incumbent]:[Incumbent]],0),MATCH(L$3,Data_Base_2[#Headers],0))),"-",INDEX(Data_Base_2[],MATCH($D121,Data_Base_2[[Incumbent]:[Incumbent]],0),MATCH(L$3,Data_Base_2[#Headers],0))),"")</f>
        <v/>
      </c>
      <c r="M121" s="161" t="str">
        <f ca="1">IFERROR(IF(ISBLANK(INDEX(Data_Base_2[],MATCH($D121,Data_Base_2[[Incumbent]:[Incumbent]],0),MATCH(M$3,Data_Base_2[#Headers],0))),"-",INDEX(Data_Base_2[],MATCH($D121,Data_Base_2[[Incumbent]:[Incumbent]],0),MATCH(M$3,Data_Base_2[#Headers],0))),"")</f>
        <v/>
      </c>
      <c r="N121" s="164" t="str">
        <f ca="1">IFERROR(IF(ISBLANK(INDEX(Data_Base_2[],MATCH($D121,Data_Base_2[[Incumbent]:[Incumbent]],0),MATCH(N$3,Data_Base_2[#Headers],0))),"-",INDEX(Data_Base_2[],MATCH($D121,Data_Base_2[[Incumbent]:[Incumbent]],0),MATCH(N$3,Data_Base_2[#Headers],0))),"")</f>
        <v/>
      </c>
      <c r="O121" s="164" t="str">
        <f ca="1">IFERROR(IF(ISBLANK(INDEX(Data_Base_2[],MATCH($D121,Data_Base_2[[Incumbent]:[Incumbent]],0),MATCH(O$3,Data_Base_2[#Headers],0))),"-",INDEX(Data_Base_2[],MATCH($D121,Data_Base_2[[Incumbent]:[Incumbent]],0),MATCH(O$3,Data_Base_2[#Headers],0))),"")</f>
        <v/>
      </c>
      <c r="P121" s="161" t="str">
        <f ca="1">IFERROR(IF(ISBLANK(INDEX(Data_Base_2[],MATCH($D121,Data_Base_2[[Incumbent]:[Incumbent]],0),MATCH(P$3,Data_Base_2[#Headers],0))),"-",INDEX(Data_Base_2[],MATCH($D121,Data_Base_2[[Incumbent]:[Incumbent]],0),MATCH(P$3,Data_Base_2[#Headers],0))),"")</f>
        <v/>
      </c>
      <c r="Q121" s="161" t="str">
        <f ca="1">IFERROR(IF(ISBLANK(INDEX(Data_Base_2[],MATCH($D121,Data_Base_2[[Incumbent]:[Incumbent]],0),MATCH(Q$3,Data_Base_2[#Headers],0))),"-",INDEX(Data_Base_2[],MATCH($D121,Data_Base_2[[Incumbent]:[Incumbent]],0),MATCH(Q$3,Data_Base_2[#Headers],0))),"")</f>
        <v/>
      </c>
      <c r="R121" s="158"/>
      <c r="S121" s="158"/>
      <c r="T121" s="158" t="str">
        <v>Andri Guntur</v>
      </c>
      <c r="U121" s="158">
        <v>1</v>
      </c>
      <c r="V121" s="158" t="b">
        <v>1</v>
      </c>
      <c r="W121" s="159" t="b">
        <v>0</v>
      </c>
      <c r="X121" s="159" t="b">
        <v>0</v>
      </c>
      <c r="Y121" s="159">
        <v>0</v>
      </c>
      <c r="Z121" s="159">
        <v>0</v>
      </c>
      <c r="AA121" s="159" t="b">
        <v>1</v>
      </c>
      <c r="AB121" s="159" t="b">
        <f ca="1"/>
        <v>1</v>
      </c>
      <c r="AC121" s="160">
        <v>1</v>
      </c>
      <c r="AD121" s="160">
        <f ca="1"/>
        <v>0</v>
      </c>
    </row>
    <row r="122" spans="4:30" x14ac:dyDescent="0.25">
      <c r="D122" s="8" t="str" cm="1">
        <f t="array" aca="1" ref="D122" ca="1">IFERROR(IF($T$2="",'Data Base'!C110,INDEX(Data_Base_2[Incumbent],_xlfn.AGGREGATE(15,3,((OFFSET($AD$4,0,0,COUNTA($AD$4:AD5117),1)&gt;0)/(OFFSET($AD$4,0,0,COUNTA($AD$4:AD5117),1)&gt;0))*(ROW(OFFSET($AD$4,0,0,COUNTA($AD$4:AD5117),1))-ROW($AD$3)),ROWS($D$4:$D121)))),"")</f>
        <v/>
      </c>
      <c r="E122" s="161" t="str">
        <f ca="1">IFERROR(IF(ISBLANK(INDEX(Data_Base_2[],MATCH($D122,Data_Base_2[[Incumbent]:[Incumbent]],0),MATCH(E$3,Data_Base_2[#Headers],0))),"-",INDEX(Data_Base_2[],MATCH($D122,Data_Base_2[[Incumbent]:[Incumbent]],0),MATCH(E$3,Data_Base_2[#Headers],0))),"")</f>
        <v/>
      </c>
      <c r="F122" s="161" t="str">
        <f ca="1">IFERROR(IF(ISBLANK(INDEX(Data_Base_2[],MATCH($D122,Data_Base_2[[Incumbent]:[Incumbent]],0),MATCH(F$3,Data_Base_2[#Headers],0))),"-",INDEX(Data_Base_2[],MATCH($D122,Data_Base_2[[Incumbent]:[Incumbent]],0),MATCH(F$3,Data_Base_2[#Headers],0))),"")</f>
        <v/>
      </c>
      <c r="G122" s="161" t="str">
        <f ca="1">IFERROR(IF(ISBLANK(INDEX(Data_Base_2[],MATCH($D122,Data_Base_2[[Incumbent]:[Incumbent]],0),MATCH(G$3,Data_Base_2[#Headers],0))),"-",INDEX(Data_Base_2[],MATCH($D122,Data_Base_2[[Incumbent]:[Incumbent]],0),MATCH(G$3,Data_Base_2[#Headers],0))),"")</f>
        <v/>
      </c>
      <c r="H122" s="161" t="str">
        <f ca="1">IFERROR(IF(ISBLANK(INDEX(Data_Base_2[],MATCH($D122,Data_Base_2[[Incumbent]:[Incumbent]],0),MATCH(H$3,Data_Base_2[#Headers],0))),"-",INDEX(Data_Base_2[],MATCH($D122,Data_Base_2[[Incumbent]:[Incumbent]],0),MATCH(H$3,Data_Base_2[#Headers],0))),"")</f>
        <v/>
      </c>
      <c r="I122" s="162" t="str">
        <f ca="1">IFERROR(IF(ISBLANK(INDEX(Data_Base_2[],MATCH($D122,Data_Base_2[[Incumbent]:[Incumbent]],0),MATCH(I$3,Data_Base_2[#Headers],0))),"-",INDEX(Data_Base_2[],MATCH($D122,Data_Base_2[[Incumbent]:[Incumbent]],0),MATCH(I$3,Data_Base_2[#Headers],0))),"")</f>
        <v/>
      </c>
      <c r="J122" s="162" t="str">
        <f ca="1">IFERROR(IF(ISBLANK(INDEX(Data_Base_2[],MATCH($D122,Data_Base_2[[Incumbent]:[Incumbent]],0),MATCH(J$3,Data_Base_2[#Headers],0))),"-",INDEX(Data_Base_2[],MATCH($D122,Data_Base_2[[Incumbent]:[Incumbent]],0),MATCH(J$3,Data_Base_2[#Headers],0))),"")</f>
        <v/>
      </c>
      <c r="K122" s="163" t="str">
        <f ca="1">IFERROR(IF(ISBLANK(INDEX(Data_Base_2[],MATCH($D122,Data_Base_2[[Incumbent]:[Incumbent]],0),MATCH(K$3,Data_Base_2[#Headers],0))),"-",INDEX(Data_Base_2[],MATCH($D122,Data_Base_2[[Incumbent]:[Incumbent]],0),MATCH(K$3,Data_Base_2[#Headers],0))),"")</f>
        <v/>
      </c>
      <c r="L122" s="161" t="str">
        <f ca="1">IFERROR(IF(ISBLANK(INDEX(Data_Base_2[],MATCH($D122,Data_Base_2[[Incumbent]:[Incumbent]],0),MATCH(L$3,Data_Base_2[#Headers],0))),"-",INDEX(Data_Base_2[],MATCH($D122,Data_Base_2[[Incumbent]:[Incumbent]],0),MATCH(L$3,Data_Base_2[#Headers],0))),"")</f>
        <v/>
      </c>
      <c r="M122" s="161" t="str">
        <f ca="1">IFERROR(IF(ISBLANK(INDEX(Data_Base_2[],MATCH($D122,Data_Base_2[[Incumbent]:[Incumbent]],0),MATCH(M$3,Data_Base_2[#Headers],0))),"-",INDEX(Data_Base_2[],MATCH($D122,Data_Base_2[[Incumbent]:[Incumbent]],0),MATCH(M$3,Data_Base_2[#Headers],0))),"")</f>
        <v/>
      </c>
      <c r="N122" s="164" t="str">
        <f ca="1">IFERROR(IF(ISBLANK(INDEX(Data_Base_2[],MATCH($D122,Data_Base_2[[Incumbent]:[Incumbent]],0),MATCH(N$3,Data_Base_2[#Headers],0))),"-",INDEX(Data_Base_2[],MATCH($D122,Data_Base_2[[Incumbent]:[Incumbent]],0),MATCH(N$3,Data_Base_2[#Headers],0))),"")</f>
        <v/>
      </c>
      <c r="O122" s="164" t="str">
        <f ca="1">IFERROR(IF(ISBLANK(INDEX(Data_Base_2[],MATCH($D122,Data_Base_2[[Incumbent]:[Incumbent]],0),MATCH(O$3,Data_Base_2[#Headers],0))),"-",INDEX(Data_Base_2[],MATCH($D122,Data_Base_2[[Incumbent]:[Incumbent]],0),MATCH(O$3,Data_Base_2[#Headers],0))),"")</f>
        <v/>
      </c>
      <c r="P122" s="161" t="str">
        <f ca="1">IFERROR(IF(ISBLANK(INDEX(Data_Base_2[],MATCH($D122,Data_Base_2[[Incumbent]:[Incumbent]],0),MATCH(P$3,Data_Base_2[#Headers],0))),"-",INDEX(Data_Base_2[],MATCH($D122,Data_Base_2[[Incumbent]:[Incumbent]],0),MATCH(P$3,Data_Base_2[#Headers],0))),"")</f>
        <v/>
      </c>
      <c r="Q122" s="161" t="str">
        <f ca="1">IFERROR(IF(ISBLANK(INDEX(Data_Base_2[],MATCH($D122,Data_Base_2[[Incumbent]:[Incumbent]],0),MATCH(Q$3,Data_Base_2[#Headers],0))),"-",INDEX(Data_Base_2[],MATCH($D122,Data_Base_2[[Incumbent]:[Incumbent]],0),MATCH(Q$3,Data_Base_2[#Headers],0))),"")</f>
        <v/>
      </c>
      <c r="R122" s="158"/>
      <c r="S122" s="158"/>
      <c r="T122" s="158" t="str">
        <v>Pujianto</v>
      </c>
      <c r="U122" s="158">
        <v>1</v>
      </c>
      <c r="V122" s="158" t="b">
        <v>1</v>
      </c>
      <c r="W122" s="159" t="b">
        <v>0</v>
      </c>
      <c r="X122" s="159" t="b">
        <v>0</v>
      </c>
      <c r="Y122" s="159">
        <v>0</v>
      </c>
      <c r="Z122" s="159">
        <v>0</v>
      </c>
      <c r="AA122" s="159" t="b">
        <v>1</v>
      </c>
      <c r="AB122" s="159" t="b">
        <f ca="1"/>
        <v>1</v>
      </c>
      <c r="AC122" s="160">
        <v>1</v>
      </c>
      <c r="AD122" s="160">
        <f ca="1"/>
        <v>0</v>
      </c>
    </row>
    <row r="123" spans="4:30" x14ac:dyDescent="0.25">
      <c r="D123" s="8" t="str" cm="1">
        <f t="array" aca="1" ref="D123" ca="1">IFERROR(IF($T$2="",'Data Base'!C111,INDEX(Data_Base_2[Incumbent],_xlfn.AGGREGATE(15,3,((OFFSET($AD$4,0,0,COUNTA($AD$4:AD5118),1)&gt;0)/(OFFSET($AD$4,0,0,COUNTA($AD$4:AD5118),1)&gt;0))*(ROW(OFFSET($AD$4,0,0,COUNTA($AD$4:AD5118),1))-ROW($AD$3)),ROWS($D$4:$D122)))),"")</f>
        <v/>
      </c>
      <c r="E123" s="161" t="str">
        <f ca="1">IFERROR(IF(ISBLANK(INDEX(Data_Base_2[],MATCH($D123,Data_Base_2[[Incumbent]:[Incumbent]],0),MATCH(E$3,Data_Base_2[#Headers],0))),"-",INDEX(Data_Base_2[],MATCH($D123,Data_Base_2[[Incumbent]:[Incumbent]],0),MATCH(E$3,Data_Base_2[#Headers],0))),"")</f>
        <v/>
      </c>
      <c r="F123" s="161" t="str">
        <f ca="1">IFERROR(IF(ISBLANK(INDEX(Data_Base_2[],MATCH($D123,Data_Base_2[[Incumbent]:[Incumbent]],0),MATCH(F$3,Data_Base_2[#Headers],0))),"-",INDEX(Data_Base_2[],MATCH($D123,Data_Base_2[[Incumbent]:[Incumbent]],0),MATCH(F$3,Data_Base_2[#Headers],0))),"")</f>
        <v/>
      </c>
      <c r="G123" s="161" t="str">
        <f ca="1">IFERROR(IF(ISBLANK(INDEX(Data_Base_2[],MATCH($D123,Data_Base_2[[Incumbent]:[Incumbent]],0),MATCH(G$3,Data_Base_2[#Headers],0))),"-",INDEX(Data_Base_2[],MATCH($D123,Data_Base_2[[Incumbent]:[Incumbent]],0),MATCH(G$3,Data_Base_2[#Headers],0))),"")</f>
        <v/>
      </c>
      <c r="H123" s="161" t="str">
        <f ca="1">IFERROR(IF(ISBLANK(INDEX(Data_Base_2[],MATCH($D123,Data_Base_2[[Incumbent]:[Incumbent]],0),MATCH(H$3,Data_Base_2[#Headers],0))),"-",INDEX(Data_Base_2[],MATCH($D123,Data_Base_2[[Incumbent]:[Incumbent]],0),MATCH(H$3,Data_Base_2[#Headers],0))),"")</f>
        <v/>
      </c>
      <c r="I123" s="162" t="str">
        <f ca="1">IFERROR(IF(ISBLANK(INDEX(Data_Base_2[],MATCH($D123,Data_Base_2[[Incumbent]:[Incumbent]],0),MATCH(I$3,Data_Base_2[#Headers],0))),"-",INDEX(Data_Base_2[],MATCH($D123,Data_Base_2[[Incumbent]:[Incumbent]],0),MATCH(I$3,Data_Base_2[#Headers],0))),"")</f>
        <v/>
      </c>
      <c r="J123" s="162" t="str">
        <f ca="1">IFERROR(IF(ISBLANK(INDEX(Data_Base_2[],MATCH($D123,Data_Base_2[[Incumbent]:[Incumbent]],0),MATCH(J$3,Data_Base_2[#Headers],0))),"-",INDEX(Data_Base_2[],MATCH($D123,Data_Base_2[[Incumbent]:[Incumbent]],0),MATCH(J$3,Data_Base_2[#Headers],0))),"")</f>
        <v/>
      </c>
      <c r="K123" s="163" t="str">
        <f ca="1">IFERROR(IF(ISBLANK(INDEX(Data_Base_2[],MATCH($D123,Data_Base_2[[Incumbent]:[Incumbent]],0),MATCH(K$3,Data_Base_2[#Headers],0))),"-",INDEX(Data_Base_2[],MATCH($D123,Data_Base_2[[Incumbent]:[Incumbent]],0),MATCH(K$3,Data_Base_2[#Headers],0))),"")</f>
        <v/>
      </c>
      <c r="L123" s="161" t="str">
        <f ca="1">IFERROR(IF(ISBLANK(INDEX(Data_Base_2[],MATCH($D123,Data_Base_2[[Incumbent]:[Incumbent]],0),MATCH(L$3,Data_Base_2[#Headers],0))),"-",INDEX(Data_Base_2[],MATCH($D123,Data_Base_2[[Incumbent]:[Incumbent]],0),MATCH(L$3,Data_Base_2[#Headers],0))),"")</f>
        <v/>
      </c>
      <c r="M123" s="161" t="str">
        <f ca="1">IFERROR(IF(ISBLANK(INDEX(Data_Base_2[],MATCH($D123,Data_Base_2[[Incumbent]:[Incumbent]],0),MATCH(M$3,Data_Base_2[#Headers],0))),"-",INDEX(Data_Base_2[],MATCH($D123,Data_Base_2[[Incumbent]:[Incumbent]],0),MATCH(M$3,Data_Base_2[#Headers],0))),"")</f>
        <v/>
      </c>
      <c r="N123" s="164" t="str">
        <f ca="1">IFERROR(IF(ISBLANK(INDEX(Data_Base_2[],MATCH($D123,Data_Base_2[[Incumbent]:[Incumbent]],0),MATCH(N$3,Data_Base_2[#Headers],0))),"-",INDEX(Data_Base_2[],MATCH($D123,Data_Base_2[[Incumbent]:[Incumbent]],0),MATCH(N$3,Data_Base_2[#Headers],0))),"")</f>
        <v/>
      </c>
      <c r="O123" s="164" t="str">
        <f ca="1">IFERROR(IF(ISBLANK(INDEX(Data_Base_2[],MATCH($D123,Data_Base_2[[Incumbent]:[Incumbent]],0),MATCH(O$3,Data_Base_2[#Headers],0))),"-",INDEX(Data_Base_2[],MATCH($D123,Data_Base_2[[Incumbent]:[Incumbent]],0),MATCH(O$3,Data_Base_2[#Headers],0))),"")</f>
        <v/>
      </c>
      <c r="P123" s="161" t="str">
        <f ca="1">IFERROR(IF(ISBLANK(INDEX(Data_Base_2[],MATCH($D123,Data_Base_2[[Incumbent]:[Incumbent]],0),MATCH(P$3,Data_Base_2[#Headers],0))),"-",INDEX(Data_Base_2[],MATCH($D123,Data_Base_2[[Incumbent]:[Incumbent]],0),MATCH(P$3,Data_Base_2[#Headers],0))),"")</f>
        <v/>
      </c>
      <c r="Q123" s="161" t="str">
        <f ca="1">IFERROR(IF(ISBLANK(INDEX(Data_Base_2[],MATCH($D123,Data_Base_2[[Incumbent]:[Incumbent]],0),MATCH(Q$3,Data_Base_2[#Headers],0))),"-",INDEX(Data_Base_2[],MATCH($D123,Data_Base_2[[Incumbent]:[Incumbent]],0),MATCH(Q$3,Data_Base_2[#Headers],0))),"")</f>
        <v/>
      </c>
      <c r="R123" s="158"/>
      <c r="S123" s="158"/>
      <c r="T123" s="158" t="str">
        <v>Sujoko</v>
      </c>
      <c r="U123" s="158">
        <v>1</v>
      </c>
      <c r="V123" s="158" t="b">
        <v>1</v>
      </c>
      <c r="W123" s="159" t="b">
        <v>0</v>
      </c>
      <c r="X123" s="159" t="b">
        <v>0</v>
      </c>
      <c r="Y123" s="159">
        <v>0</v>
      </c>
      <c r="Z123" s="159">
        <v>0</v>
      </c>
      <c r="AA123" s="159" t="b">
        <v>1</v>
      </c>
      <c r="AB123" s="159" t="b">
        <f ca="1"/>
        <v>1</v>
      </c>
      <c r="AC123" s="160">
        <v>1</v>
      </c>
      <c r="AD123" s="160">
        <f ca="1"/>
        <v>0</v>
      </c>
    </row>
    <row r="124" spans="4:30" x14ac:dyDescent="0.25">
      <c r="D124" s="8" t="str" cm="1">
        <f t="array" aca="1" ref="D124" ca="1">IFERROR(IF($T$2="",'Data Base'!C112,INDEX(Data_Base_2[Incumbent],_xlfn.AGGREGATE(15,3,((OFFSET($AD$4,0,0,COUNTA($AD$4:AD5119),1)&gt;0)/(OFFSET($AD$4,0,0,COUNTA($AD$4:AD5119),1)&gt;0))*(ROW(OFFSET($AD$4,0,0,COUNTA($AD$4:AD5119),1))-ROW($AD$3)),ROWS($D$4:$D123)))),"")</f>
        <v/>
      </c>
      <c r="E124" s="161" t="str">
        <f ca="1">IFERROR(IF(ISBLANK(INDEX(Data_Base_2[],MATCH($D124,Data_Base_2[[Incumbent]:[Incumbent]],0),MATCH(E$3,Data_Base_2[#Headers],0))),"-",INDEX(Data_Base_2[],MATCH($D124,Data_Base_2[[Incumbent]:[Incumbent]],0),MATCH(E$3,Data_Base_2[#Headers],0))),"")</f>
        <v/>
      </c>
      <c r="F124" s="161" t="str">
        <f ca="1">IFERROR(IF(ISBLANK(INDEX(Data_Base_2[],MATCH($D124,Data_Base_2[[Incumbent]:[Incumbent]],0),MATCH(F$3,Data_Base_2[#Headers],0))),"-",INDEX(Data_Base_2[],MATCH($D124,Data_Base_2[[Incumbent]:[Incumbent]],0),MATCH(F$3,Data_Base_2[#Headers],0))),"")</f>
        <v/>
      </c>
      <c r="G124" s="161" t="str">
        <f ca="1">IFERROR(IF(ISBLANK(INDEX(Data_Base_2[],MATCH($D124,Data_Base_2[[Incumbent]:[Incumbent]],0),MATCH(G$3,Data_Base_2[#Headers],0))),"-",INDEX(Data_Base_2[],MATCH($D124,Data_Base_2[[Incumbent]:[Incumbent]],0),MATCH(G$3,Data_Base_2[#Headers],0))),"")</f>
        <v/>
      </c>
      <c r="H124" s="161" t="str">
        <f ca="1">IFERROR(IF(ISBLANK(INDEX(Data_Base_2[],MATCH($D124,Data_Base_2[[Incumbent]:[Incumbent]],0),MATCH(H$3,Data_Base_2[#Headers],0))),"-",INDEX(Data_Base_2[],MATCH($D124,Data_Base_2[[Incumbent]:[Incumbent]],0),MATCH(H$3,Data_Base_2[#Headers],0))),"")</f>
        <v/>
      </c>
      <c r="I124" s="162" t="str">
        <f ca="1">IFERROR(IF(ISBLANK(INDEX(Data_Base_2[],MATCH($D124,Data_Base_2[[Incumbent]:[Incumbent]],0),MATCH(I$3,Data_Base_2[#Headers],0))),"-",INDEX(Data_Base_2[],MATCH($D124,Data_Base_2[[Incumbent]:[Incumbent]],0),MATCH(I$3,Data_Base_2[#Headers],0))),"")</f>
        <v/>
      </c>
      <c r="J124" s="162" t="str">
        <f ca="1">IFERROR(IF(ISBLANK(INDEX(Data_Base_2[],MATCH($D124,Data_Base_2[[Incumbent]:[Incumbent]],0),MATCH(J$3,Data_Base_2[#Headers],0))),"-",INDEX(Data_Base_2[],MATCH($D124,Data_Base_2[[Incumbent]:[Incumbent]],0),MATCH(J$3,Data_Base_2[#Headers],0))),"")</f>
        <v/>
      </c>
      <c r="K124" s="163" t="str">
        <f ca="1">IFERROR(IF(ISBLANK(INDEX(Data_Base_2[],MATCH($D124,Data_Base_2[[Incumbent]:[Incumbent]],0),MATCH(K$3,Data_Base_2[#Headers],0))),"-",INDEX(Data_Base_2[],MATCH($D124,Data_Base_2[[Incumbent]:[Incumbent]],0),MATCH(K$3,Data_Base_2[#Headers],0))),"")</f>
        <v/>
      </c>
      <c r="L124" s="161" t="str">
        <f ca="1">IFERROR(IF(ISBLANK(INDEX(Data_Base_2[],MATCH($D124,Data_Base_2[[Incumbent]:[Incumbent]],0),MATCH(L$3,Data_Base_2[#Headers],0))),"-",INDEX(Data_Base_2[],MATCH($D124,Data_Base_2[[Incumbent]:[Incumbent]],0),MATCH(L$3,Data_Base_2[#Headers],0))),"")</f>
        <v/>
      </c>
      <c r="M124" s="161" t="str">
        <f ca="1">IFERROR(IF(ISBLANK(INDEX(Data_Base_2[],MATCH($D124,Data_Base_2[[Incumbent]:[Incumbent]],0),MATCH(M$3,Data_Base_2[#Headers],0))),"-",INDEX(Data_Base_2[],MATCH($D124,Data_Base_2[[Incumbent]:[Incumbent]],0),MATCH(M$3,Data_Base_2[#Headers],0))),"")</f>
        <v/>
      </c>
      <c r="N124" s="164" t="str">
        <f ca="1">IFERROR(IF(ISBLANK(INDEX(Data_Base_2[],MATCH($D124,Data_Base_2[[Incumbent]:[Incumbent]],0),MATCH(N$3,Data_Base_2[#Headers],0))),"-",INDEX(Data_Base_2[],MATCH($D124,Data_Base_2[[Incumbent]:[Incumbent]],0),MATCH(N$3,Data_Base_2[#Headers],0))),"")</f>
        <v/>
      </c>
      <c r="O124" s="164" t="str">
        <f ca="1">IFERROR(IF(ISBLANK(INDEX(Data_Base_2[],MATCH($D124,Data_Base_2[[Incumbent]:[Incumbent]],0),MATCH(O$3,Data_Base_2[#Headers],0))),"-",INDEX(Data_Base_2[],MATCH($D124,Data_Base_2[[Incumbent]:[Incumbent]],0),MATCH(O$3,Data_Base_2[#Headers],0))),"")</f>
        <v/>
      </c>
      <c r="P124" s="161" t="str">
        <f ca="1">IFERROR(IF(ISBLANK(INDEX(Data_Base_2[],MATCH($D124,Data_Base_2[[Incumbent]:[Incumbent]],0),MATCH(P$3,Data_Base_2[#Headers],0))),"-",INDEX(Data_Base_2[],MATCH($D124,Data_Base_2[[Incumbent]:[Incumbent]],0),MATCH(P$3,Data_Base_2[#Headers],0))),"")</f>
        <v/>
      </c>
      <c r="Q124" s="161" t="str">
        <f ca="1">IFERROR(IF(ISBLANK(INDEX(Data_Base_2[],MATCH($D124,Data_Base_2[[Incumbent]:[Incumbent]],0),MATCH(Q$3,Data_Base_2[#Headers],0))),"-",INDEX(Data_Base_2[],MATCH($D124,Data_Base_2[[Incumbent]:[Incumbent]],0),MATCH(Q$3,Data_Base_2[#Headers],0))),"")</f>
        <v/>
      </c>
      <c r="R124" s="158"/>
      <c r="S124" s="158"/>
      <c r="T124" s="158" t="str">
        <v>Anang Susanto</v>
      </c>
      <c r="U124" s="158">
        <v>1</v>
      </c>
      <c r="V124" s="158" t="b">
        <v>1</v>
      </c>
      <c r="W124" s="159" t="b">
        <v>0</v>
      </c>
      <c r="X124" s="159" t="b">
        <v>0</v>
      </c>
      <c r="Y124" s="159">
        <v>0</v>
      </c>
      <c r="Z124" s="159">
        <v>0</v>
      </c>
      <c r="AA124" s="159" t="b">
        <v>1</v>
      </c>
      <c r="AB124" s="159" t="b">
        <f ca="1"/>
        <v>1</v>
      </c>
      <c r="AC124" s="160">
        <v>1</v>
      </c>
      <c r="AD124" s="160">
        <f ca="1"/>
        <v>0</v>
      </c>
    </row>
    <row r="125" spans="4:30" x14ac:dyDescent="0.25">
      <c r="D125" s="8" t="str" cm="1">
        <f t="array" aca="1" ref="D125" ca="1">IFERROR(IF($T$2="",'Data Base'!C113,INDEX(Data_Base_2[Incumbent],_xlfn.AGGREGATE(15,3,((OFFSET($AD$4,0,0,COUNTA($AD$4:AD5120),1)&gt;0)/(OFFSET($AD$4,0,0,COUNTA($AD$4:AD5120),1)&gt;0))*(ROW(OFFSET($AD$4,0,0,COUNTA($AD$4:AD5120),1))-ROW($AD$3)),ROWS($D$4:$D124)))),"")</f>
        <v/>
      </c>
      <c r="E125" s="161" t="str">
        <f ca="1">IFERROR(IF(ISBLANK(INDEX(Data_Base_2[],MATCH($D125,Data_Base_2[[Incumbent]:[Incumbent]],0),MATCH(E$3,Data_Base_2[#Headers],0))),"-",INDEX(Data_Base_2[],MATCH($D125,Data_Base_2[[Incumbent]:[Incumbent]],0),MATCH(E$3,Data_Base_2[#Headers],0))),"")</f>
        <v/>
      </c>
      <c r="F125" s="161" t="str">
        <f ca="1">IFERROR(IF(ISBLANK(INDEX(Data_Base_2[],MATCH($D125,Data_Base_2[[Incumbent]:[Incumbent]],0),MATCH(F$3,Data_Base_2[#Headers],0))),"-",INDEX(Data_Base_2[],MATCH($D125,Data_Base_2[[Incumbent]:[Incumbent]],0),MATCH(F$3,Data_Base_2[#Headers],0))),"")</f>
        <v/>
      </c>
      <c r="G125" s="161" t="str">
        <f ca="1">IFERROR(IF(ISBLANK(INDEX(Data_Base_2[],MATCH($D125,Data_Base_2[[Incumbent]:[Incumbent]],0),MATCH(G$3,Data_Base_2[#Headers],0))),"-",INDEX(Data_Base_2[],MATCH($D125,Data_Base_2[[Incumbent]:[Incumbent]],0),MATCH(G$3,Data_Base_2[#Headers],0))),"")</f>
        <v/>
      </c>
      <c r="H125" s="161" t="str">
        <f ca="1">IFERROR(IF(ISBLANK(INDEX(Data_Base_2[],MATCH($D125,Data_Base_2[[Incumbent]:[Incumbent]],0),MATCH(H$3,Data_Base_2[#Headers],0))),"-",INDEX(Data_Base_2[],MATCH($D125,Data_Base_2[[Incumbent]:[Incumbent]],0),MATCH(H$3,Data_Base_2[#Headers],0))),"")</f>
        <v/>
      </c>
      <c r="I125" s="162" t="str">
        <f ca="1">IFERROR(IF(ISBLANK(INDEX(Data_Base_2[],MATCH($D125,Data_Base_2[[Incumbent]:[Incumbent]],0),MATCH(I$3,Data_Base_2[#Headers],0))),"-",INDEX(Data_Base_2[],MATCH($D125,Data_Base_2[[Incumbent]:[Incumbent]],0),MATCH(I$3,Data_Base_2[#Headers],0))),"")</f>
        <v/>
      </c>
      <c r="J125" s="162" t="str">
        <f ca="1">IFERROR(IF(ISBLANK(INDEX(Data_Base_2[],MATCH($D125,Data_Base_2[[Incumbent]:[Incumbent]],0),MATCH(J$3,Data_Base_2[#Headers],0))),"-",INDEX(Data_Base_2[],MATCH($D125,Data_Base_2[[Incumbent]:[Incumbent]],0),MATCH(J$3,Data_Base_2[#Headers],0))),"")</f>
        <v/>
      </c>
      <c r="K125" s="163" t="str">
        <f ca="1">IFERROR(IF(ISBLANK(INDEX(Data_Base_2[],MATCH($D125,Data_Base_2[[Incumbent]:[Incumbent]],0),MATCH(K$3,Data_Base_2[#Headers],0))),"-",INDEX(Data_Base_2[],MATCH($D125,Data_Base_2[[Incumbent]:[Incumbent]],0),MATCH(K$3,Data_Base_2[#Headers],0))),"")</f>
        <v/>
      </c>
      <c r="L125" s="161" t="str">
        <f ca="1">IFERROR(IF(ISBLANK(INDEX(Data_Base_2[],MATCH($D125,Data_Base_2[[Incumbent]:[Incumbent]],0),MATCH(L$3,Data_Base_2[#Headers],0))),"-",INDEX(Data_Base_2[],MATCH($D125,Data_Base_2[[Incumbent]:[Incumbent]],0),MATCH(L$3,Data_Base_2[#Headers],0))),"")</f>
        <v/>
      </c>
      <c r="M125" s="161" t="str">
        <f ca="1">IFERROR(IF(ISBLANK(INDEX(Data_Base_2[],MATCH($D125,Data_Base_2[[Incumbent]:[Incumbent]],0),MATCH(M$3,Data_Base_2[#Headers],0))),"-",INDEX(Data_Base_2[],MATCH($D125,Data_Base_2[[Incumbent]:[Incumbent]],0),MATCH(M$3,Data_Base_2[#Headers],0))),"")</f>
        <v/>
      </c>
      <c r="N125" s="164" t="str">
        <f ca="1">IFERROR(IF(ISBLANK(INDEX(Data_Base_2[],MATCH($D125,Data_Base_2[[Incumbent]:[Incumbent]],0),MATCH(N$3,Data_Base_2[#Headers],0))),"-",INDEX(Data_Base_2[],MATCH($D125,Data_Base_2[[Incumbent]:[Incumbent]],0),MATCH(N$3,Data_Base_2[#Headers],0))),"")</f>
        <v/>
      </c>
      <c r="O125" s="164" t="str">
        <f ca="1">IFERROR(IF(ISBLANK(INDEX(Data_Base_2[],MATCH($D125,Data_Base_2[[Incumbent]:[Incumbent]],0),MATCH(O$3,Data_Base_2[#Headers],0))),"-",INDEX(Data_Base_2[],MATCH($D125,Data_Base_2[[Incumbent]:[Incumbent]],0),MATCH(O$3,Data_Base_2[#Headers],0))),"")</f>
        <v/>
      </c>
      <c r="P125" s="161" t="str">
        <f ca="1">IFERROR(IF(ISBLANK(INDEX(Data_Base_2[],MATCH($D125,Data_Base_2[[Incumbent]:[Incumbent]],0),MATCH(P$3,Data_Base_2[#Headers],0))),"-",INDEX(Data_Base_2[],MATCH($D125,Data_Base_2[[Incumbent]:[Incumbent]],0),MATCH(P$3,Data_Base_2[#Headers],0))),"")</f>
        <v/>
      </c>
      <c r="Q125" s="161" t="str">
        <f ca="1">IFERROR(IF(ISBLANK(INDEX(Data_Base_2[],MATCH($D125,Data_Base_2[[Incumbent]:[Incumbent]],0),MATCH(Q$3,Data_Base_2[#Headers],0))),"-",INDEX(Data_Base_2[],MATCH($D125,Data_Base_2[[Incumbent]:[Incumbent]],0),MATCH(Q$3,Data_Base_2[#Headers],0))),"")</f>
        <v/>
      </c>
      <c r="R125" s="158"/>
      <c r="S125" s="158"/>
      <c r="T125" s="158" t="str">
        <v>Julita Artalina Manik</v>
      </c>
      <c r="U125" s="158">
        <v>5</v>
      </c>
      <c r="V125" s="158" t="b">
        <v>1</v>
      </c>
      <c r="W125" s="159" t="b">
        <v>0</v>
      </c>
      <c r="X125" s="159" t="b">
        <v>0</v>
      </c>
      <c r="Y125" s="159">
        <v>0</v>
      </c>
      <c r="Z125" s="159">
        <v>0</v>
      </c>
      <c r="AA125" s="159" t="b">
        <v>1</v>
      </c>
      <c r="AB125" s="159" t="b">
        <f ca="1"/>
        <v>1</v>
      </c>
      <c r="AC125" s="160">
        <v>1</v>
      </c>
      <c r="AD125" s="160">
        <f ca="1"/>
        <v>0</v>
      </c>
    </row>
    <row r="126" spans="4:30" x14ac:dyDescent="0.25">
      <c r="D126" s="8" t="str" cm="1">
        <f t="array" aca="1" ref="D126" ca="1">IFERROR(IF($T$2="",'Data Base'!C114,INDEX(Data_Base_2[Incumbent],_xlfn.AGGREGATE(15,3,((OFFSET($AD$4,0,0,COUNTA($AD$4:AD5121),1)&gt;0)/(OFFSET($AD$4,0,0,COUNTA($AD$4:AD5121),1)&gt;0))*(ROW(OFFSET($AD$4,0,0,COUNTA($AD$4:AD5121),1))-ROW($AD$3)),ROWS($D$4:$D125)))),"")</f>
        <v/>
      </c>
      <c r="E126" s="161" t="str">
        <f ca="1">IFERROR(IF(ISBLANK(INDEX(Data_Base_2[],MATCH($D126,Data_Base_2[[Incumbent]:[Incumbent]],0),MATCH(E$3,Data_Base_2[#Headers],0))),"-",INDEX(Data_Base_2[],MATCH($D126,Data_Base_2[[Incumbent]:[Incumbent]],0),MATCH(E$3,Data_Base_2[#Headers],0))),"")</f>
        <v/>
      </c>
      <c r="F126" s="161" t="str">
        <f ca="1">IFERROR(IF(ISBLANK(INDEX(Data_Base_2[],MATCH($D126,Data_Base_2[[Incumbent]:[Incumbent]],0),MATCH(F$3,Data_Base_2[#Headers],0))),"-",INDEX(Data_Base_2[],MATCH($D126,Data_Base_2[[Incumbent]:[Incumbent]],0),MATCH(F$3,Data_Base_2[#Headers],0))),"")</f>
        <v/>
      </c>
      <c r="G126" s="161" t="str">
        <f ca="1">IFERROR(IF(ISBLANK(INDEX(Data_Base_2[],MATCH($D126,Data_Base_2[[Incumbent]:[Incumbent]],0),MATCH(G$3,Data_Base_2[#Headers],0))),"-",INDEX(Data_Base_2[],MATCH($D126,Data_Base_2[[Incumbent]:[Incumbent]],0),MATCH(G$3,Data_Base_2[#Headers],0))),"")</f>
        <v/>
      </c>
      <c r="H126" s="161" t="str">
        <f ca="1">IFERROR(IF(ISBLANK(INDEX(Data_Base_2[],MATCH($D126,Data_Base_2[[Incumbent]:[Incumbent]],0),MATCH(H$3,Data_Base_2[#Headers],0))),"-",INDEX(Data_Base_2[],MATCH($D126,Data_Base_2[[Incumbent]:[Incumbent]],0),MATCH(H$3,Data_Base_2[#Headers],0))),"")</f>
        <v/>
      </c>
      <c r="I126" s="162" t="str">
        <f ca="1">IFERROR(IF(ISBLANK(INDEX(Data_Base_2[],MATCH($D126,Data_Base_2[[Incumbent]:[Incumbent]],0),MATCH(I$3,Data_Base_2[#Headers],0))),"-",INDEX(Data_Base_2[],MATCH($D126,Data_Base_2[[Incumbent]:[Incumbent]],0),MATCH(I$3,Data_Base_2[#Headers],0))),"")</f>
        <v/>
      </c>
      <c r="J126" s="162" t="str">
        <f ca="1">IFERROR(IF(ISBLANK(INDEX(Data_Base_2[],MATCH($D126,Data_Base_2[[Incumbent]:[Incumbent]],0),MATCH(J$3,Data_Base_2[#Headers],0))),"-",INDEX(Data_Base_2[],MATCH($D126,Data_Base_2[[Incumbent]:[Incumbent]],0),MATCH(J$3,Data_Base_2[#Headers],0))),"")</f>
        <v/>
      </c>
      <c r="K126" s="163" t="str">
        <f ca="1">IFERROR(IF(ISBLANK(INDEX(Data_Base_2[],MATCH($D126,Data_Base_2[[Incumbent]:[Incumbent]],0),MATCH(K$3,Data_Base_2[#Headers],0))),"-",INDEX(Data_Base_2[],MATCH($D126,Data_Base_2[[Incumbent]:[Incumbent]],0),MATCH(K$3,Data_Base_2[#Headers],0))),"")</f>
        <v/>
      </c>
      <c r="L126" s="161" t="str">
        <f ca="1">IFERROR(IF(ISBLANK(INDEX(Data_Base_2[],MATCH($D126,Data_Base_2[[Incumbent]:[Incumbent]],0),MATCH(L$3,Data_Base_2[#Headers],0))),"-",INDEX(Data_Base_2[],MATCH($D126,Data_Base_2[[Incumbent]:[Incumbent]],0),MATCH(L$3,Data_Base_2[#Headers],0))),"")</f>
        <v/>
      </c>
      <c r="M126" s="161" t="str">
        <f ca="1">IFERROR(IF(ISBLANK(INDEX(Data_Base_2[],MATCH($D126,Data_Base_2[[Incumbent]:[Incumbent]],0),MATCH(M$3,Data_Base_2[#Headers],0))),"-",INDEX(Data_Base_2[],MATCH($D126,Data_Base_2[[Incumbent]:[Incumbent]],0),MATCH(M$3,Data_Base_2[#Headers],0))),"")</f>
        <v/>
      </c>
      <c r="N126" s="164" t="str">
        <f ca="1">IFERROR(IF(ISBLANK(INDEX(Data_Base_2[],MATCH($D126,Data_Base_2[[Incumbent]:[Incumbent]],0),MATCH(N$3,Data_Base_2[#Headers],0))),"-",INDEX(Data_Base_2[],MATCH($D126,Data_Base_2[[Incumbent]:[Incumbent]],0),MATCH(N$3,Data_Base_2[#Headers],0))),"")</f>
        <v/>
      </c>
      <c r="O126" s="164" t="str">
        <f ca="1">IFERROR(IF(ISBLANK(INDEX(Data_Base_2[],MATCH($D126,Data_Base_2[[Incumbent]:[Incumbent]],0),MATCH(O$3,Data_Base_2[#Headers],0))),"-",INDEX(Data_Base_2[],MATCH($D126,Data_Base_2[[Incumbent]:[Incumbent]],0),MATCH(O$3,Data_Base_2[#Headers],0))),"")</f>
        <v/>
      </c>
      <c r="P126" s="161" t="str">
        <f ca="1">IFERROR(IF(ISBLANK(INDEX(Data_Base_2[],MATCH($D126,Data_Base_2[[Incumbent]:[Incumbent]],0),MATCH(P$3,Data_Base_2[#Headers],0))),"-",INDEX(Data_Base_2[],MATCH($D126,Data_Base_2[[Incumbent]:[Incumbent]],0),MATCH(P$3,Data_Base_2[#Headers],0))),"")</f>
        <v/>
      </c>
      <c r="Q126" s="161" t="str">
        <f ca="1">IFERROR(IF(ISBLANK(INDEX(Data_Base_2[],MATCH($D126,Data_Base_2[[Incumbent]:[Incumbent]],0),MATCH(Q$3,Data_Base_2[#Headers],0))),"-",INDEX(Data_Base_2[],MATCH($D126,Data_Base_2[[Incumbent]:[Incumbent]],0),MATCH(Q$3,Data_Base_2[#Headers],0))),"")</f>
        <v/>
      </c>
      <c r="R126" s="158"/>
      <c r="S126" s="158"/>
      <c r="T126" s="158" t="str">
        <v>Mariana</v>
      </c>
      <c r="U126" s="158">
        <v>1</v>
      </c>
      <c r="V126" s="158" t="b">
        <v>1</v>
      </c>
      <c r="W126" s="159" t="b">
        <v>0</v>
      </c>
      <c r="X126" s="159" t="b">
        <v>0</v>
      </c>
      <c r="Y126" s="159">
        <v>0</v>
      </c>
      <c r="Z126" s="159">
        <v>0</v>
      </c>
      <c r="AA126" s="159" t="b">
        <v>1</v>
      </c>
      <c r="AB126" s="159" t="b">
        <f ca="1"/>
        <v>1</v>
      </c>
      <c r="AC126" s="160">
        <v>1</v>
      </c>
      <c r="AD126" s="160">
        <f ca="1"/>
        <v>0</v>
      </c>
    </row>
    <row r="127" spans="4:30" x14ac:dyDescent="0.25">
      <c r="D127" s="8" t="str" cm="1">
        <f t="array" aca="1" ref="D127" ca="1">IFERROR(IF($T$2="",'Data Base'!C115,INDEX(Data_Base_2[Incumbent],_xlfn.AGGREGATE(15,3,((OFFSET($AD$4,0,0,COUNTA($AD$4:AD5122),1)&gt;0)/(OFFSET($AD$4,0,0,COUNTA($AD$4:AD5122),1)&gt;0))*(ROW(OFFSET($AD$4,0,0,COUNTA($AD$4:AD5122),1))-ROW($AD$3)),ROWS($D$4:$D126)))),"")</f>
        <v/>
      </c>
      <c r="E127" s="161" t="str">
        <f ca="1">IFERROR(IF(ISBLANK(INDEX(Data_Base_2[],MATCH($D127,Data_Base_2[[Incumbent]:[Incumbent]],0),MATCH(E$3,Data_Base_2[#Headers],0))),"-",INDEX(Data_Base_2[],MATCH($D127,Data_Base_2[[Incumbent]:[Incumbent]],0),MATCH(E$3,Data_Base_2[#Headers],0))),"")</f>
        <v/>
      </c>
      <c r="F127" s="161" t="str">
        <f ca="1">IFERROR(IF(ISBLANK(INDEX(Data_Base_2[],MATCH($D127,Data_Base_2[[Incumbent]:[Incumbent]],0),MATCH(F$3,Data_Base_2[#Headers],0))),"-",INDEX(Data_Base_2[],MATCH($D127,Data_Base_2[[Incumbent]:[Incumbent]],0),MATCH(F$3,Data_Base_2[#Headers],0))),"")</f>
        <v/>
      </c>
      <c r="G127" s="161" t="str">
        <f ca="1">IFERROR(IF(ISBLANK(INDEX(Data_Base_2[],MATCH($D127,Data_Base_2[[Incumbent]:[Incumbent]],0),MATCH(G$3,Data_Base_2[#Headers],0))),"-",INDEX(Data_Base_2[],MATCH($D127,Data_Base_2[[Incumbent]:[Incumbent]],0),MATCH(G$3,Data_Base_2[#Headers],0))),"")</f>
        <v/>
      </c>
      <c r="H127" s="161" t="str">
        <f ca="1">IFERROR(IF(ISBLANK(INDEX(Data_Base_2[],MATCH($D127,Data_Base_2[[Incumbent]:[Incumbent]],0),MATCH(H$3,Data_Base_2[#Headers],0))),"-",INDEX(Data_Base_2[],MATCH($D127,Data_Base_2[[Incumbent]:[Incumbent]],0),MATCH(H$3,Data_Base_2[#Headers],0))),"")</f>
        <v/>
      </c>
      <c r="I127" s="162" t="str">
        <f ca="1">IFERROR(IF(ISBLANK(INDEX(Data_Base_2[],MATCH($D127,Data_Base_2[[Incumbent]:[Incumbent]],0),MATCH(I$3,Data_Base_2[#Headers],0))),"-",INDEX(Data_Base_2[],MATCH($D127,Data_Base_2[[Incumbent]:[Incumbent]],0),MATCH(I$3,Data_Base_2[#Headers],0))),"")</f>
        <v/>
      </c>
      <c r="J127" s="162" t="str">
        <f ca="1">IFERROR(IF(ISBLANK(INDEX(Data_Base_2[],MATCH($D127,Data_Base_2[[Incumbent]:[Incumbent]],0),MATCH(J$3,Data_Base_2[#Headers],0))),"-",INDEX(Data_Base_2[],MATCH($D127,Data_Base_2[[Incumbent]:[Incumbent]],0),MATCH(J$3,Data_Base_2[#Headers],0))),"")</f>
        <v/>
      </c>
      <c r="K127" s="163" t="str">
        <f ca="1">IFERROR(IF(ISBLANK(INDEX(Data_Base_2[],MATCH($D127,Data_Base_2[[Incumbent]:[Incumbent]],0),MATCH(K$3,Data_Base_2[#Headers],0))),"-",INDEX(Data_Base_2[],MATCH($D127,Data_Base_2[[Incumbent]:[Incumbent]],0),MATCH(K$3,Data_Base_2[#Headers],0))),"")</f>
        <v/>
      </c>
      <c r="L127" s="161" t="str">
        <f ca="1">IFERROR(IF(ISBLANK(INDEX(Data_Base_2[],MATCH($D127,Data_Base_2[[Incumbent]:[Incumbent]],0),MATCH(L$3,Data_Base_2[#Headers],0))),"-",INDEX(Data_Base_2[],MATCH($D127,Data_Base_2[[Incumbent]:[Incumbent]],0),MATCH(L$3,Data_Base_2[#Headers],0))),"")</f>
        <v/>
      </c>
      <c r="M127" s="161" t="str">
        <f ca="1">IFERROR(IF(ISBLANK(INDEX(Data_Base_2[],MATCH($D127,Data_Base_2[[Incumbent]:[Incumbent]],0),MATCH(M$3,Data_Base_2[#Headers],0))),"-",INDEX(Data_Base_2[],MATCH($D127,Data_Base_2[[Incumbent]:[Incumbent]],0),MATCH(M$3,Data_Base_2[#Headers],0))),"")</f>
        <v/>
      </c>
      <c r="N127" s="164" t="str">
        <f ca="1">IFERROR(IF(ISBLANK(INDEX(Data_Base_2[],MATCH($D127,Data_Base_2[[Incumbent]:[Incumbent]],0),MATCH(N$3,Data_Base_2[#Headers],0))),"-",INDEX(Data_Base_2[],MATCH($D127,Data_Base_2[[Incumbent]:[Incumbent]],0),MATCH(N$3,Data_Base_2[#Headers],0))),"")</f>
        <v/>
      </c>
      <c r="O127" s="164" t="str">
        <f ca="1">IFERROR(IF(ISBLANK(INDEX(Data_Base_2[],MATCH($D127,Data_Base_2[[Incumbent]:[Incumbent]],0),MATCH(O$3,Data_Base_2[#Headers],0))),"-",INDEX(Data_Base_2[],MATCH($D127,Data_Base_2[[Incumbent]:[Incumbent]],0),MATCH(O$3,Data_Base_2[#Headers],0))),"")</f>
        <v/>
      </c>
      <c r="P127" s="161" t="str">
        <f ca="1">IFERROR(IF(ISBLANK(INDEX(Data_Base_2[],MATCH($D127,Data_Base_2[[Incumbent]:[Incumbent]],0),MATCH(P$3,Data_Base_2[#Headers],0))),"-",INDEX(Data_Base_2[],MATCH($D127,Data_Base_2[[Incumbent]:[Incumbent]],0),MATCH(P$3,Data_Base_2[#Headers],0))),"")</f>
        <v/>
      </c>
      <c r="Q127" s="161" t="str">
        <f ca="1">IFERROR(IF(ISBLANK(INDEX(Data_Base_2[],MATCH($D127,Data_Base_2[[Incumbent]:[Incumbent]],0),MATCH(Q$3,Data_Base_2[#Headers],0))),"-",INDEX(Data_Base_2[],MATCH($D127,Data_Base_2[[Incumbent]:[Incumbent]],0),MATCH(Q$3,Data_Base_2[#Headers],0))),"")</f>
        <v/>
      </c>
      <c r="R127" s="158"/>
      <c r="S127" s="158"/>
      <c r="T127" s="158" t="str">
        <v>Muhammad Rizqi Dwi Prasetyo</v>
      </c>
      <c r="U127" s="158">
        <v>1</v>
      </c>
      <c r="V127" s="158" t="b">
        <v>1</v>
      </c>
      <c r="W127" s="159" t="b">
        <v>0</v>
      </c>
      <c r="X127" s="159" t="b">
        <v>0</v>
      </c>
      <c r="Y127" s="159">
        <v>0</v>
      </c>
      <c r="Z127" s="159">
        <v>0</v>
      </c>
      <c r="AA127" s="159" t="b">
        <v>1</v>
      </c>
      <c r="AB127" s="159" t="b">
        <f ca="1"/>
        <v>1</v>
      </c>
      <c r="AC127" s="160">
        <v>1</v>
      </c>
      <c r="AD127" s="160">
        <f ca="1"/>
        <v>0</v>
      </c>
    </row>
    <row r="128" spans="4:30" x14ac:dyDescent="0.25">
      <c r="D128" s="8" t="str" cm="1">
        <f t="array" aca="1" ref="D128" ca="1">IFERROR(IF($T$2="",'Data Base'!C116,INDEX(Data_Base_2[Incumbent],_xlfn.AGGREGATE(15,3,((OFFSET($AD$4,0,0,COUNTA($AD$4:AD5123),1)&gt;0)/(OFFSET($AD$4,0,0,COUNTA($AD$4:AD5123),1)&gt;0))*(ROW(OFFSET($AD$4,0,0,COUNTA($AD$4:AD5123),1))-ROW($AD$3)),ROWS($D$4:$D127)))),"")</f>
        <v/>
      </c>
      <c r="E128" s="161" t="str">
        <f ca="1">IFERROR(IF(ISBLANK(INDEX(Data_Base_2[],MATCH($D128,Data_Base_2[[Incumbent]:[Incumbent]],0),MATCH(E$3,Data_Base_2[#Headers],0))),"-",INDEX(Data_Base_2[],MATCH($D128,Data_Base_2[[Incumbent]:[Incumbent]],0),MATCH(E$3,Data_Base_2[#Headers],0))),"")</f>
        <v/>
      </c>
      <c r="F128" s="161" t="str">
        <f ca="1">IFERROR(IF(ISBLANK(INDEX(Data_Base_2[],MATCH($D128,Data_Base_2[[Incumbent]:[Incumbent]],0),MATCH(F$3,Data_Base_2[#Headers],0))),"-",INDEX(Data_Base_2[],MATCH($D128,Data_Base_2[[Incumbent]:[Incumbent]],0),MATCH(F$3,Data_Base_2[#Headers],0))),"")</f>
        <v/>
      </c>
      <c r="G128" s="161" t="str">
        <f ca="1">IFERROR(IF(ISBLANK(INDEX(Data_Base_2[],MATCH($D128,Data_Base_2[[Incumbent]:[Incumbent]],0),MATCH(G$3,Data_Base_2[#Headers],0))),"-",INDEX(Data_Base_2[],MATCH($D128,Data_Base_2[[Incumbent]:[Incumbent]],0),MATCH(G$3,Data_Base_2[#Headers],0))),"")</f>
        <v/>
      </c>
      <c r="H128" s="161" t="str">
        <f ca="1">IFERROR(IF(ISBLANK(INDEX(Data_Base_2[],MATCH($D128,Data_Base_2[[Incumbent]:[Incumbent]],0),MATCH(H$3,Data_Base_2[#Headers],0))),"-",INDEX(Data_Base_2[],MATCH($D128,Data_Base_2[[Incumbent]:[Incumbent]],0),MATCH(H$3,Data_Base_2[#Headers],0))),"")</f>
        <v/>
      </c>
      <c r="I128" s="162" t="str">
        <f ca="1">IFERROR(IF(ISBLANK(INDEX(Data_Base_2[],MATCH($D128,Data_Base_2[[Incumbent]:[Incumbent]],0),MATCH(I$3,Data_Base_2[#Headers],0))),"-",INDEX(Data_Base_2[],MATCH($D128,Data_Base_2[[Incumbent]:[Incumbent]],0),MATCH(I$3,Data_Base_2[#Headers],0))),"")</f>
        <v/>
      </c>
      <c r="J128" s="162" t="str">
        <f ca="1">IFERROR(IF(ISBLANK(INDEX(Data_Base_2[],MATCH($D128,Data_Base_2[[Incumbent]:[Incumbent]],0),MATCH(J$3,Data_Base_2[#Headers],0))),"-",INDEX(Data_Base_2[],MATCH($D128,Data_Base_2[[Incumbent]:[Incumbent]],0),MATCH(J$3,Data_Base_2[#Headers],0))),"")</f>
        <v/>
      </c>
      <c r="K128" s="163" t="str">
        <f ca="1">IFERROR(IF(ISBLANK(INDEX(Data_Base_2[],MATCH($D128,Data_Base_2[[Incumbent]:[Incumbent]],0),MATCH(K$3,Data_Base_2[#Headers],0))),"-",INDEX(Data_Base_2[],MATCH($D128,Data_Base_2[[Incumbent]:[Incumbent]],0),MATCH(K$3,Data_Base_2[#Headers],0))),"")</f>
        <v/>
      </c>
      <c r="L128" s="161" t="str">
        <f ca="1">IFERROR(IF(ISBLANK(INDEX(Data_Base_2[],MATCH($D128,Data_Base_2[[Incumbent]:[Incumbent]],0),MATCH(L$3,Data_Base_2[#Headers],0))),"-",INDEX(Data_Base_2[],MATCH($D128,Data_Base_2[[Incumbent]:[Incumbent]],0),MATCH(L$3,Data_Base_2[#Headers],0))),"")</f>
        <v/>
      </c>
      <c r="M128" s="161" t="str">
        <f ca="1">IFERROR(IF(ISBLANK(INDEX(Data_Base_2[],MATCH($D128,Data_Base_2[[Incumbent]:[Incumbent]],0),MATCH(M$3,Data_Base_2[#Headers],0))),"-",INDEX(Data_Base_2[],MATCH($D128,Data_Base_2[[Incumbent]:[Incumbent]],0),MATCH(M$3,Data_Base_2[#Headers],0))),"")</f>
        <v/>
      </c>
      <c r="N128" s="164" t="str">
        <f ca="1">IFERROR(IF(ISBLANK(INDEX(Data_Base_2[],MATCH($D128,Data_Base_2[[Incumbent]:[Incumbent]],0),MATCH(N$3,Data_Base_2[#Headers],0))),"-",INDEX(Data_Base_2[],MATCH($D128,Data_Base_2[[Incumbent]:[Incumbent]],0),MATCH(N$3,Data_Base_2[#Headers],0))),"")</f>
        <v/>
      </c>
      <c r="O128" s="164" t="str">
        <f ca="1">IFERROR(IF(ISBLANK(INDEX(Data_Base_2[],MATCH($D128,Data_Base_2[[Incumbent]:[Incumbent]],0),MATCH(O$3,Data_Base_2[#Headers],0))),"-",INDEX(Data_Base_2[],MATCH($D128,Data_Base_2[[Incumbent]:[Incumbent]],0),MATCH(O$3,Data_Base_2[#Headers],0))),"")</f>
        <v/>
      </c>
      <c r="P128" s="161" t="str">
        <f ca="1">IFERROR(IF(ISBLANK(INDEX(Data_Base_2[],MATCH($D128,Data_Base_2[[Incumbent]:[Incumbent]],0),MATCH(P$3,Data_Base_2[#Headers],0))),"-",INDEX(Data_Base_2[],MATCH($D128,Data_Base_2[[Incumbent]:[Incumbent]],0),MATCH(P$3,Data_Base_2[#Headers],0))),"")</f>
        <v/>
      </c>
      <c r="Q128" s="161" t="str">
        <f ca="1">IFERROR(IF(ISBLANK(INDEX(Data_Base_2[],MATCH($D128,Data_Base_2[[Incumbent]:[Incumbent]],0),MATCH(Q$3,Data_Base_2[#Headers],0))),"-",INDEX(Data_Base_2[],MATCH($D128,Data_Base_2[[Incumbent]:[Incumbent]],0),MATCH(Q$3,Data_Base_2[#Headers],0))),"")</f>
        <v/>
      </c>
      <c r="R128" s="158"/>
      <c r="S128" s="158"/>
      <c r="T128" s="158" t="str">
        <v>Rofina Budianto</v>
      </c>
      <c r="U128" s="158">
        <v>7</v>
      </c>
      <c r="V128" s="158" t="b">
        <v>1</v>
      </c>
      <c r="W128" s="159" t="b">
        <v>0</v>
      </c>
      <c r="X128" s="159" t="b">
        <v>0</v>
      </c>
      <c r="Y128" s="159">
        <v>0</v>
      </c>
      <c r="Z128" s="159">
        <v>0</v>
      </c>
      <c r="AA128" s="159" t="b">
        <v>1</v>
      </c>
      <c r="AB128" s="159" t="b">
        <f ca="1"/>
        <v>1</v>
      </c>
      <c r="AC128" s="160">
        <v>1</v>
      </c>
      <c r="AD128" s="160">
        <f ca="1"/>
        <v>0</v>
      </c>
    </row>
    <row r="129" spans="4:30" x14ac:dyDescent="0.25">
      <c r="D129" s="8" t="str" cm="1">
        <f t="array" aca="1" ref="D129" ca="1">IFERROR(IF($T$2="",'Data Base'!C117,INDEX(Data_Base_2[Incumbent],_xlfn.AGGREGATE(15,3,((OFFSET($AD$4,0,0,COUNTA($AD$4:AD5124),1)&gt;0)/(OFFSET($AD$4,0,0,COUNTA($AD$4:AD5124),1)&gt;0))*(ROW(OFFSET($AD$4,0,0,COUNTA($AD$4:AD5124),1))-ROW($AD$3)),ROWS($D$4:$D128)))),"")</f>
        <v/>
      </c>
      <c r="E129" s="161" t="str">
        <f ca="1">IFERROR(IF(ISBLANK(INDEX(Data_Base_2[],MATCH($D129,Data_Base_2[[Incumbent]:[Incumbent]],0),MATCH(E$3,Data_Base_2[#Headers],0))),"-",INDEX(Data_Base_2[],MATCH($D129,Data_Base_2[[Incumbent]:[Incumbent]],0),MATCH(E$3,Data_Base_2[#Headers],0))),"")</f>
        <v/>
      </c>
      <c r="F129" s="161" t="str">
        <f ca="1">IFERROR(IF(ISBLANK(INDEX(Data_Base_2[],MATCH($D129,Data_Base_2[[Incumbent]:[Incumbent]],0),MATCH(F$3,Data_Base_2[#Headers],0))),"-",INDEX(Data_Base_2[],MATCH($D129,Data_Base_2[[Incumbent]:[Incumbent]],0),MATCH(F$3,Data_Base_2[#Headers],0))),"")</f>
        <v/>
      </c>
      <c r="G129" s="161" t="str">
        <f ca="1">IFERROR(IF(ISBLANK(INDEX(Data_Base_2[],MATCH($D129,Data_Base_2[[Incumbent]:[Incumbent]],0),MATCH(G$3,Data_Base_2[#Headers],0))),"-",INDEX(Data_Base_2[],MATCH($D129,Data_Base_2[[Incumbent]:[Incumbent]],0),MATCH(G$3,Data_Base_2[#Headers],0))),"")</f>
        <v/>
      </c>
      <c r="H129" s="161" t="str">
        <f ca="1">IFERROR(IF(ISBLANK(INDEX(Data_Base_2[],MATCH($D129,Data_Base_2[[Incumbent]:[Incumbent]],0),MATCH(H$3,Data_Base_2[#Headers],0))),"-",INDEX(Data_Base_2[],MATCH($D129,Data_Base_2[[Incumbent]:[Incumbent]],0),MATCH(H$3,Data_Base_2[#Headers],0))),"")</f>
        <v/>
      </c>
      <c r="I129" s="162" t="str">
        <f ca="1">IFERROR(IF(ISBLANK(INDEX(Data_Base_2[],MATCH($D129,Data_Base_2[[Incumbent]:[Incumbent]],0),MATCH(I$3,Data_Base_2[#Headers],0))),"-",INDEX(Data_Base_2[],MATCH($D129,Data_Base_2[[Incumbent]:[Incumbent]],0),MATCH(I$3,Data_Base_2[#Headers],0))),"")</f>
        <v/>
      </c>
      <c r="J129" s="162" t="str">
        <f ca="1">IFERROR(IF(ISBLANK(INDEX(Data_Base_2[],MATCH($D129,Data_Base_2[[Incumbent]:[Incumbent]],0),MATCH(J$3,Data_Base_2[#Headers],0))),"-",INDEX(Data_Base_2[],MATCH($D129,Data_Base_2[[Incumbent]:[Incumbent]],0),MATCH(J$3,Data_Base_2[#Headers],0))),"")</f>
        <v/>
      </c>
      <c r="K129" s="163" t="str">
        <f ca="1">IFERROR(IF(ISBLANK(INDEX(Data_Base_2[],MATCH($D129,Data_Base_2[[Incumbent]:[Incumbent]],0),MATCH(K$3,Data_Base_2[#Headers],0))),"-",INDEX(Data_Base_2[],MATCH($D129,Data_Base_2[[Incumbent]:[Incumbent]],0),MATCH(K$3,Data_Base_2[#Headers],0))),"")</f>
        <v/>
      </c>
      <c r="L129" s="161" t="str">
        <f ca="1">IFERROR(IF(ISBLANK(INDEX(Data_Base_2[],MATCH($D129,Data_Base_2[[Incumbent]:[Incumbent]],0),MATCH(L$3,Data_Base_2[#Headers],0))),"-",INDEX(Data_Base_2[],MATCH($D129,Data_Base_2[[Incumbent]:[Incumbent]],0),MATCH(L$3,Data_Base_2[#Headers],0))),"")</f>
        <v/>
      </c>
      <c r="M129" s="161" t="str">
        <f ca="1">IFERROR(IF(ISBLANK(INDEX(Data_Base_2[],MATCH($D129,Data_Base_2[[Incumbent]:[Incumbent]],0),MATCH(M$3,Data_Base_2[#Headers],0))),"-",INDEX(Data_Base_2[],MATCH($D129,Data_Base_2[[Incumbent]:[Incumbent]],0),MATCH(M$3,Data_Base_2[#Headers],0))),"")</f>
        <v/>
      </c>
      <c r="N129" s="164" t="str">
        <f ca="1">IFERROR(IF(ISBLANK(INDEX(Data_Base_2[],MATCH($D129,Data_Base_2[[Incumbent]:[Incumbent]],0),MATCH(N$3,Data_Base_2[#Headers],0))),"-",INDEX(Data_Base_2[],MATCH($D129,Data_Base_2[[Incumbent]:[Incumbent]],0),MATCH(N$3,Data_Base_2[#Headers],0))),"")</f>
        <v/>
      </c>
      <c r="O129" s="164" t="str">
        <f ca="1">IFERROR(IF(ISBLANK(INDEX(Data_Base_2[],MATCH($D129,Data_Base_2[[Incumbent]:[Incumbent]],0),MATCH(O$3,Data_Base_2[#Headers],0))),"-",INDEX(Data_Base_2[],MATCH($D129,Data_Base_2[[Incumbent]:[Incumbent]],0),MATCH(O$3,Data_Base_2[#Headers],0))),"")</f>
        <v/>
      </c>
      <c r="P129" s="161" t="str">
        <f ca="1">IFERROR(IF(ISBLANK(INDEX(Data_Base_2[],MATCH($D129,Data_Base_2[[Incumbent]:[Incumbent]],0),MATCH(P$3,Data_Base_2[#Headers],0))),"-",INDEX(Data_Base_2[],MATCH($D129,Data_Base_2[[Incumbent]:[Incumbent]],0),MATCH(P$3,Data_Base_2[#Headers],0))),"")</f>
        <v/>
      </c>
      <c r="Q129" s="161" t="str">
        <f ca="1">IFERROR(IF(ISBLANK(INDEX(Data_Base_2[],MATCH($D129,Data_Base_2[[Incumbent]:[Incumbent]],0),MATCH(Q$3,Data_Base_2[#Headers],0))),"-",INDEX(Data_Base_2[],MATCH($D129,Data_Base_2[[Incumbent]:[Incumbent]],0),MATCH(Q$3,Data_Base_2[#Headers],0))),"")</f>
        <v/>
      </c>
      <c r="R129" s="158"/>
      <c r="S129" s="158"/>
      <c r="T129" s="158" t="str">
        <v>Joko Mariamansya</v>
      </c>
      <c r="U129" s="158">
        <v>2</v>
      </c>
      <c r="V129" s="158" t="b">
        <v>1</v>
      </c>
      <c r="W129" s="159" t="b">
        <v>0</v>
      </c>
      <c r="X129" s="159" t="b">
        <v>0</v>
      </c>
      <c r="Y129" s="159">
        <v>0</v>
      </c>
      <c r="Z129" s="159">
        <v>1</v>
      </c>
      <c r="AA129" s="159" t="b">
        <v>1</v>
      </c>
      <c r="AB129" s="159" t="b">
        <f ca="1"/>
        <v>1</v>
      </c>
      <c r="AC129" s="160">
        <v>1</v>
      </c>
      <c r="AD129" s="160">
        <f ca="1"/>
        <v>0</v>
      </c>
    </row>
    <row r="130" spans="4:30" x14ac:dyDescent="0.25">
      <c r="D130" s="8" t="str" cm="1">
        <f t="array" aca="1" ref="D130" ca="1">IFERROR(IF($T$2="",'Data Base'!C118,INDEX(Data_Base_2[Incumbent],_xlfn.AGGREGATE(15,3,((OFFSET($AD$4,0,0,COUNTA($AD$4:AD5125),1)&gt;0)/(OFFSET($AD$4,0,0,COUNTA($AD$4:AD5125),1)&gt;0))*(ROW(OFFSET($AD$4,0,0,COUNTA($AD$4:AD5125),1))-ROW($AD$3)),ROWS($D$4:$D129)))),"")</f>
        <v/>
      </c>
      <c r="E130" s="161" t="str">
        <f ca="1">IFERROR(IF(ISBLANK(INDEX(Data_Base_2[],MATCH($D130,Data_Base_2[[Incumbent]:[Incumbent]],0),MATCH(E$3,Data_Base_2[#Headers],0))),"-",INDEX(Data_Base_2[],MATCH($D130,Data_Base_2[[Incumbent]:[Incumbent]],0),MATCH(E$3,Data_Base_2[#Headers],0))),"")</f>
        <v/>
      </c>
      <c r="F130" s="161" t="str">
        <f ca="1">IFERROR(IF(ISBLANK(INDEX(Data_Base_2[],MATCH($D130,Data_Base_2[[Incumbent]:[Incumbent]],0),MATCH(F$3,Data_Base_2[#Headers],0))),"-",INDEX(Data_Base_2[],MATCH($D130,Data_Base_2[[Incumbent]:[Incumbent]],0),MATCH(F$3,Data_Base_2[#Headers],0))),"")</f>
        <v/>
      </c>
      <c r="G130" s="161" t="str">
        <f ca="1">IFERROR(IF(ISBLANK(INDEX(Data_Base_2[],MATCH($D130,Data_Base_2[[Incumbent]:[Incumbent]],0),MATCH(G$3,Data_Base_2[#Headers],0))),"-",INDEX(Data_Base_2[],MATCH($D130,Data_Base_2[[Incumbent]:[Incumbent]],0),MATCH(G$3,Data_Base_2[#Headers],0))),"")</f>
        <v/>
      </c>
      <c r="H130" s="161" t="str">
        <f ca="1">IFERROR(IF(ISBLANK(INDEX(Data_Base_2[],MATCH($D130,Data_Base_2[[Incumbent]:[Incumbent]],0),MATCH(H$3,Data_Base_2[#Headers],0))),"-",INDEX(Data_Base_2[],MATCH($D130,Data_Base_2[[Incumbent]:[Incumbent]],0),MATCH(H$3,Data_Base_2[#Headers],0))),"")</f>
        <v/>
      </c>
      <c r="I130" s="162" t="str">
        <f ca="1">IFERROR(IF(ISBLANK(INDEX(Data_Base_2[],MATCH($D130,Data_Base_2[[Incumbent]:[Incumbent]],0),MATCH(I$3,Data_Base_2[#Headers],0))),"-",INDEX(Data_Base_2[],MATCH($D130,Data_Base_2[[Incumbent]:[Incumbent]],0),MATCH(I$3,Data_Base_2[#Headers],0))),"")</f>
        <v/>
      </c>
      <c r="J130" s="162" t="str">
        <f ca="1">IFERROR(IF(ISBLANK(INDEX(Data_Base_2[],MATCH($D130,Data_Base_2[[Incumbent]:[Incumbent]],0),MATCH(J$3,Data_Base_2[#Headers],0))),"-",INDEX(Data_Base_2[],MATCH($D130,Data_Base_2[[Incumbent]:[Incumbent]],0),MATCH(J$3,Data_Base_2[#Headers],0))),"")</f>
        <v/>
      </c>
      <c r="K130" s="163" t="str">
        <f ca="1">IFERROR(IF(ISBLANK(INDEX(Data_Base_2[],MATCH($D130,Data_Base_2[[Incumbent]:[Incumbent]],0),MATCH(K$3,Data_Base_2[#Headers],0))),"-",INDEX(Data_Base_2[],MATCH($D130,Data_Base_2[[Incumbent]:[Incumbent]],0),MATCH(K$3,Data_Base_2[#Headers],0))),"")</f>
        <v/>
      </c>
      <c r="L130" s="161" t="str">
        <f ca="1">IFERROR(IF(ISBLANK(INDEX(Data_Base_2[],MATCH($D130,Data_Base_2[[Incumbent]:[Incumbent]],0),MATCH(L$3,Data_Base_2[#Headers],0))),"-",INDEX(Data_Base_2[],MATCH($D130,Data_Base_2[[Incumbent]:[Incumbent]],0),MATCH(L$3,Data_Base_2[#Headers],0))),"")</f>
        <v/>
      </c>
      <c r="M130" s="161" t="str">
        <f ca="1">IFERROR(IF(ISBLANK(INDEX(Data_Base_2[],MATCH($D130,Data_Base_2[[Incumbent]:[Incumbent]],0),MATCH(M$3,Data_Base_2[#Headers],0))),"-",INDEX(Data_Base_2[],MATCH($D130,Data_Base_2[[Incumbent]:[Incumbent]],0),MATCH(M$3,Data_Base_2[#Headers],0))),"")</f>
        <v/>
      </c>
      <c r="N130" s="164" t="str">
        <f ca="1">IFERROR(IF(ISBLANK(INDEX(Data_Base_2[],MATCH($D130,Data_Base_2[[Incumbent]:[Incumbent]],0),MATCH(N$3,Data_Base_2[#Headers],0))),"-",INDEX(Data_Base_2[],MATCH($D130,Data_Base_2[[Incumbent]:[Incumbent]],0),MATCH(N$3,Data_Base_2[#Headers],0))),"")</f>
        <v/>
      </c>
      <c r="O130" s="164" t="str">
        <f ca="1">IFERROR(IF(ISBLANK(INDEX(Data_Base_2[],MATCH($D130,Data_Base_2[[Incumbent]:[Incumbent]],0),MATCH(O$3,Data_Base_2[#Headers],0))),"-",INDEX(Data_Base_2[],MATCH($D130,Data_Base_2[[Incumbent]:[Incumbent]],0),MATCH(O$3,Data_Base_2[#Headers],0))),"")</f>
        <v/>
      </c>
      <c r="P130" s="161" t="str">
        <f ca="1">IFERROR(IF(ISBLANK(INDEX(Data_Base_2[],MATCH($D130,Data_Base_2[[Incumbent]:[Incumbent]],0),MATCH(P$3,Data_Base_2[#Headers],0))),"-",INDEX(Data_Base_2[],MATCH($D130,Data_Base_2[[Incumbent]:[Incumbent]],0),MATCH(P$3,Data_Base_2[#Headers],0))),"")</f>
        <v/>
      </c>
      <c r="Q130" s="161" t="str">
        <f ca="1">IFERROR(IF(ISBLANK(INDEX(Data_Base_2[],MATCH($D130,Data_Base_2[[Incumbent]:[Incumbent]],0),MATCH(Q$3,Data_Base_2[#Headers],0))),"-",INDEX(Data_Base_2[],MATCH($D130,Data_Base_2[[Incumbent]:[Incumbent]],0),MATCH(Q$3,Data_Base_2[#Headers],0))),"")</f>
        <v/>
      </c>
      <c r="R130" s="158"/>
      <c r="S130" s="158"/>
      <c r="T130" s="158" t="str">
        <v>Neni Sriwahyuni</v>
      </c>
      <c r="U130" s="158">
        <v>2</v>
      </c>
      <c r="V130" s="158" t="b">
        <v>1</v>
      </c>
      <c r="W130" s="159" t="b">
        <v>0</v>
      </c>
      <c r="X130" s="159" t="b">
        <v>0</v>
      </c>
      <c r="Y130" s="159">
        <v>0</v>
      </c>
      <c r="Z130" s="159">
        <v>1</v>
      </c>
      <c r="AA130" s="159" t="b">
        <v>1</v>
      </c>
      <c r="AB130" s="159" t="b">
        <f ca="1"/>
        <v>1</v>
      </c>
      <c r="AC130" s="160">
        <v>1</v>
      </c>
      <c r="AD130" s="160">
        <f ca="1"/>
        <v>0</v>
      </c>
    </row>
    <row r="131" spans="4:30" x14ac:dyDescent="0.25">
      <c r="D131" s="8" t="str" cm="1">
        <f t="array" aca="1" ref="D131" ca="1">IFERROR(IF($T$2="",'Data Base'!C119,INDEX(Data_Base_2[Incumbent],_xlfn.AGGREGATE(15,3,((OFFSET($AD$4,0,0,COUNTA($AD$4:AD5126),1)&gt;0)/(OFFSET($AD$4,0,0,COUNTA($AD$4:AD5126),1)&gt;0))*(ROW(OFFSET($AD$4,0,0,COUNTA($AD$4:AD5126),1))-ROW($AD$3)),ROWS($D$4:$D130)))),"")</f>
        <v/>
      </c>
      <c r="E131" s="161" t="str">
        <f ca="1">IFERROR(IF(ISBLANK(INDEX(Data_Base_2[],MATCH($D131,Data_Base_2[[Incumbent]:[Incumbent]],0),MATCH(E$3,Data_Base_2[#Headers],0))),"-",INDEX(Data_Base_2[],MATCH($D131,Data_Base_2[[Incumbent]:[Incumbent]],0),MATCH(E$3,Data_Base_2[#Headers],0))),"")</f>
        <v/>
      </c>
      <c r="F131" s="161" t="str">
        <f ca="1">IFERROR(IF(ISBLANK(INDEX(Data_Base_2[],MATCH($D131,Data_Base_2[[Incumbent]:[Incumbent]],0),MATCH(F$3,Data_Base_2[#Headers],0))),"-",INDEX(Data_Base_2[],MATCH($D131,Data_Base_2[[Incumbent]:[Incumbent]],0),MATCH(F$3,Data_Base_2[#Headers],0))),"")</f>
        <v/>
      </c>
      <c r="G131" s="161" t="str">
        <f ca="1">IFERROR(IF(ISBLANK(INDEX(Data_Base_2[],MATCH($D131,Data_Base_2[[Incumbent]:[Incumbent]],0),MATCH(G$3,Data_Base_2[#Headers],0))),"-",INDEX(Data_Base_2[],MATCH($D131,Data_Base_2[[Incumbent]:[Incumbent]],0),MATCH(G$3,Data_Base_2[#Headers],0))),"")</f>
        <v/>
      </c>
      <c r="H131" s="161" t="str">
        <f ca="1">IFERROR(IF(ISBLANK(INDEX(Data_Base_2[],MATCH($D131,Data_Base_2[[Incumbent]:[Incumbent]],0),MATCH(H$3,Data_Base_2[#Headers],0))),"-",INDEX(Data_Base_2[],MATCH($D131,Data_Base_2[[Incumbent]:[Incumbent]],0),MATCH(H$3,Data_Base_2[#Headers],0))),"")</f>
        <v/>
      </c>
      <c r="I131" s="162" t="str">
        <f ca="1">IFERROR(IF(ISBLANK(INDEX(Data_Base_2[],MATCH($D131,Data_Base_2[[Incumbent]:[Incumbent]],0),MATCH(I$3,Data_Base_2[#Headers],0))),"-",INDEX(Data_Base_2[],MATCH($D131,Data_Base_2[[Incumbent]:[Incumbent]],0),MATCH(I$3,Data_Base_2[#Headers],0))),"")</f>
        <v/>
      </c>
      <c r="J131" s="162" t="str">
        <f ca="1">IFERROR(IF(ISBLANK(INDEX(Data_Base_2[],MATCH($D131,Data_Base_2[[Incumbent]:[Incumbent]],0),MATCH(J$3,Data_Base_2[#Headers],0))),"-",INDEX(Data_Base_2[],MATCH($D131,Data_Base_2[[Incumbent]:[Incumbent]],0),MATCH(J$3,Data_Base_2[#Headers],0))),"")</f>
        <v/>
      </c>
      <c r="K131" s="163" t="str">
        <f ca="1">IFERROR(IF(ISBLANK(INDEX(Data_Base_2[],MATCH($D131,Data_Base_2[[Incumbent]:[Incumbent]],0),MATCH(K$3,Data_Base_2[#Headers],0))),"-",INDEX(Data_Base_2[],MATCH($D131,Data_Base_2[[Incumbent]:[Incumbent]],0),MATCH(K$3,Data_Base_2[#Headers],0))),"")</f>
        <v/>
      </c>
      <c r="L131" s="161" t="str">
        <f ca="1">IFERROR(IF(ISBLANK(INDEX(Data_Base_2[],MATCH($D131,Data_Base_2[[Incumbent]:[Incumbent]],0),MATCH(L$3,Data_Base_2[#Headers],0))),"-",INDEX(Data_Base_2[],MATCH($D131,Data_Base_2[[Incumbent]:[Incumbent]],0),MATCH(L$3,Data_Base_2[#Headers],0))),"")</f>
        <v/>
      </c>
      <c r="M131" s="161" t="str">
        <f ca="1">IFERROR(IF(ISBLANK(INDEX(Data_Base_2[],MATCH($D131,Data_Base_2[[Incumbent]:[Incumbent]],0),MATCH(M$3,Data_Base_2[#Headers],0))),"-",INDEX(Data_Base_2[],MATCH($D131,Data_Base_2[[Incumbent]:[Incumbent]],0),MATCH(M$3,Data_Base_2[#Headers],0))),"")</f>
        <v/>
      </c>
      <c r="N131" s="164" t="str">
        <f ca="1">IFERROR(IF(ISBLANK(INDEX(Data_Base_2[],MATCH($D131,Data_Base_2[[Incumbent]:[Incumbent]],0),MATCH(N$3,Data_Base_2[#Headers],0))),"-",INDEX(Data_Base_2[],MATCH($D131,Data_Base_2[[Incumbent]:[Incumbent]],0),MATCH(N$3,Data_Base_2[#Headers],0))),"")</f>
        <v/>
      </c>
      <c r="O131" s="164" t="str">
        <f ca="1">IFERROR(IF(ISBLANK(INDEX(Data_Base_2[],MATCH($D131,Data_Base_2[[Incumbent]:[Incumbent]],0),MATCH(O$3,Data_Base_2[#Headers],0))),"-",INDEX(Data_Base_2[],MATCH($D131,Data_Base_2[[Incumbent]:[Incumbent]],0),MATCH(O$3,Data_Base_2[#Headers],0))),"")</f>
        <v/>
      </c>
      <c r="P131" s="161" t="str">
        <f ca="1">IFERROR(IF(ISBLANK(INDEX(Data_Base_2[],MATCH($D131,Data_Base_2[[Incumbent]:[Incumbent]],0),MATCH(P$3,Data_Base_2[#Headers],0))),"-",INDEX(Data_Base_2[],MATCH($D131,Data_Base_2[[Incumbent]:[Incumbent]],0),MATCH(P$3,Data_Base_2[#Headers],0))),"")</f>
        <v/>
      </c>
      <c r="Q131" s="161" t="str">
        <f ca="1">IFERROR(IF(ISBLANK(INDEX(Data_Base_2[],MATCH($D131,Data_Base_2[[Incumbent]:[Incumbent]],0),MATCH(Q$3,Data_Base_2[#Headers],0))),"-",INDEX(Data_Base_2[],MATCH($D131,Data_Base_2[[Incumbent]:[Incumbent]],0),MATCH(Q$3,Data_Base_2[#Headers],0))),"")</f>
        <v/>
      </c>
      <c r="R131" s="158"/>
      <c r="S131" s="158"/>
      <c r="T131" s="158" t="str">
        <v>Rathih Komala Dewi</v>
      </c>
      <c r="U131" s="158">
        <v>1</v>
      </c>
      <c r="V131" s="158" t="b">
        <v>1</v>
      </c>
      <c r="W131" s="159" t="b">
        <v>0</v>
      </c>
      <c r="X131" s="159" t="b">
        <v>0</v>
      </c>
      <c r="Y131" s="159">
        <v>0</v>
      </c>
      <c r="Z131" s="159">
        <v>0</v>
      </c>
      <c r="AA131" s="159" t="b">
        <v>1</v>
      </c>
      <c r="AB131" s="159" t="b">
        <f ca="1"/>
        <v>1</v>
      </c>
      <c r="AC131" s="160">
        <v>1</v>
      </c>
      <c r="AD131" s="160">
        <f ca="1"/>
        <v>0</v>
      </c>
    </row>
    <row r="132" spans="4:30" x14ac:dyDescent="0.25">
      <c r="D132" s="8" t="str" cm="1">
        <f t="array" aca="1" ref="D132" ca="1">IFERROR(IF($T$2="",'Data Base'!C120,INDEX(Data_Base_2[Incumbent],_xlfn.AGGREGATE(15,3,((OFFSET($AD$4,0,0,COUNTA($AD$4:AD5127),1)&gt;0)/(OFFSET($AD$4,0,0,COUNTA($AD$4:AD5127),1)&gt;0))*(ROW(OFFSET($AD$4,0,0,COUNTA($AD$4:AD5127),1))-ROW($AD$3)),ROWS($D$4:$D131)))),"")</f>
        <v/>
      </c>
      <c r="E132" s="161" t="str">
        <f ca="1">IFERROR(IF(ISBLANK(INDEX(Data_Base_2[],MATCH($D132,Data_Base_2[[Incumbent]:[Incumbent]],0),MATCH(E$3,Data_Base_2[#Headers],0))),"-",INDEX(Data_Base_2[],MATCH($D132,Data_Base_2[[Incumbent]:[Incumbent]],0),MATCH(E$3,Data_Base_2[#Headers],0))),"")</f>
        <v/>
      </c>
      <c r="F132" s="161" t="str">
        <f ca="1">IFERROR(IF(ISBLANK(INDEX(Data_Base_2[],MATCH($D132,Data_Base_2[[Incumbent]:[Incumbent]],0),MATCH(F$3,Data_Base_2[#Headers],0))),"-",INDEX(Data_Base_2[],MATCH($D132,Data_Base_2[[Incumbent]:[Incumbent]],0),MATCH(F$3,Data_Base_2[#Headers],0))),"")</f>
        <v/>
      </c>
      <c r="G132" s="161" t="str">
        <f ca="1">IFERROR(IF(ISBLANK(INDEX(Data_Base_2[],MATCH($D132,Data_Base_2[[Incumbent]:[Incumbent]],0),MATCH(G$3,Data_Base_2[#Headers],0))),"-",INDEX(Data_Base_2[],MATCH($D132,Data_Base_2[[Incumbent]:[Incumbent]],0),MATCH(G$3,Data_Base_2[#Headers],0))),"")</f>
        <v/>
      </c>
      <c r="H132" s="161" t="str">
        <f ca="1">IFERROR(IF(ISBLANK(INDEX(Data_Base_2[],MATCH($D132,Data_Base_2[[Incumbent]:[Incumbent]],0),MATCH(H$3,Data_Base_2[#Headers],0))),"-",INDEX(Data_Base_2[],MATCH($D132,Data_Base_2[[Incumbent]:[Incumbent]],0),MATCH(H$3,Data_Base_2[#Headers],0))),"")</f>
        <v/>
      </c>
      <c r="I132" s="162" t="str">
        <f ca="1">IFERROR(IF(ISBLANK(INDEX(Data_Base_2[],MATCH($D132,Data_Base_2[[Incumbent]:[Incumbent]],0),MATCH(I$3,Data_Base_2[#Headers],0))),"-",INDEX(Data_Base_2[],MATCH($D132,Data_Base_2[[Incumbent]:[Incumbent]],0),MATCH(I$3,Data_Base_2[#Headers],0))),"")</f>
        <v/>
      </c>
      <c r="J132" s="162" t="str">
        <f ca="1">IFERROR(IF(ISBLANK(INDEX(Data_Base_2[],MATCH($D132,Data_Base_2[[Incumbent]:[Incumbent]],0),MATCH(J$3,Data_Base_2[#Headers],0))),"-",INDEX(Data_Base_2[],MATCH($D132,Data_Base_2[[Incumbent]:[Incumbent]],0),MATCH(J$3,Data_Base_2[#Headers],0))),"")</f>
        <v/>
      </c>
      <c r="K132" s="163" t="str">
        <f ca="1">IFERROR(IF(ISBLANK(INDEX(Data_Base_2[],MATCH($D132,Data_Base_2[[Incumbent]:[Incumbent]],0),MATCH(K$3,Data_Base_2[#Headers],0))),"-",INDEX(Data_Base_2[],MATCH($D132,Data_Base_2[[Incumbent]:[Incumbent]],0),MATCH(K$3,Data_Base_2[#Headers],0))),"")</f>
        <v/>
      </c>
      <c r="L132" s="161" t="str">
        <f ca="1">IFERROR(IF(ISBLANK(INDEX(Data_Base_2[],MATCH($D132,Data_Base_2[[Incumbent]:[Incumbent]],0),MATCH(L$3,Data_Base_2[#Headers],0))),"-",INDEX(Data_Base_2[],MATCH($D132,Data_Base_2[[Incumbent]:[Incumbent]],0),MATCH(L$3,Data_Base_2[#Headers],0))),"")</f>
        <v/>
      </c>
      <c r="M132" s="161" t="str">
        <f ca="1">IFERROR(IF(ISBLANK(INDEX(Data_Base_2[],MATCH($D132,Data_Base_2[[Incumbent]:[Incumbent]],0),MATCH(M$3,Data_Base_2[#Headers],0))),"-",INDEX(Data_Base_2[],MATCH($D132,Data_Base_2[[Incumbent]:[Incumbent]],0),MATCH(M$3,Data_Base_2[#Headers],0))),"")</f>
        <v/>
      </c>
      <c r="N132" s="164" t="str">
        <f ca="1">IFERROR(IF(ISBLANK(INDEX(Data_Base_2[],MATCH($D132,Data_Base_2[[Incumbent]:[Incumbent]],0),MATCH(N$3,Data_Base_2[#Headers],0))),"-",INDEX(Data_Base_2[],MATCH($D132,Data_Base_2[[Incumbent]:[Incumbent]],0),MATCH(N$3,Data_Base_2[#Headers],0))),"")</f>
        <v/>
      </c>
      <c r="O132" s="164" t="str">
        <f ca="1">IFERROR(IF(ISBLANK(INDEX(Data_Base_2[],MATCH($D132,Data_Base_2[[Incumbent]:[Incumbent]],0),MATCH(O$3,Data_Base_2[#Headers],0))),"-",INDEX(Data_Base_2[],MATCH($D132,Data_Base_2[[Incumbent]:[Incumbent]],0),MATCH(O$3,Data_Base_2[#Headers],0))),"")</f>
        <v/>
      </c>
      <c r="P132" s="161" t="str">
        <f ca="1">IFERROR(IF(ISBLANK(INDEX(Data_Base_2[],MATCH($D132,Data_Base_2[[Incumbent]:[Incumbent]],0),MATCH(P$3,Data_Base_2[#Headers],0))),"-",INDEX(Data_Base_2[],MATCH($D132,Data_Base_2[[Incumbent]:[Incumbent]],0),MATCH(P$3,Data_Base_2[#Headers],0))),"")</f>
        <v/>
      </c>
      <c r="Q132" s="161" t="str">
        <f ca="1">IFERROR(IF(ISBLANK(INDEX(Data_Base_2[],MATCH($D132,Data_Base_2[[Incumbent]:[Incumbent]],0),MATCH(Q$3,Data_Base_2[#Headers],0))),"-",INDEX(Data_Base_2[],MATCH($D132,Data_Base_2[[Incumbent]:[Incumbent]],0),MATCH(Q$3,Data_Base_2[#Headers],0))),"")</f>
        <v/>
      </c>
      <c r="R132" s="158"/>
      <c r="S132" s="158"/>
      <c r="T132" s="158" t="str">
        <v>Agus Suhardi</v>
      </c>
      <c r="U132" s="158">
        <v>1</v>
      </c>
      <c r="V132" s="158" t="b">
        <v>1</v>
      </c>
      <c r="W132" s="159" t="b">
        <v>0</v>
      </c>
      <c r="X132" s="159" t="b">
        <v>0</v>
      </c>
      <c r="Y132" s="159">
        <v>0</v>
      </c>
      <c r="Z132" s="159">
        <v>0</v>
      </c>
      <c r="AA132" s="159" t="b">
        <v>1</v>
      </c>
      <c r="AB132" s="159" t="b">
        <f ca="1"/>
        <v>1</v>
      </c>
      <c r="AC132" s="160">
        <v>1</v>
      </c>
      <c r="AD132" s="160">
        <f ca="1"/>
        <v>0</v>
      </c>
    </row>
    <row r="133" spans="4:30" x14ac:dyDescent="0.25">
      <c r="D133" s="8" t="str" cm="1">
        <f t="array" aca="1" ref="D133" ca="1">IFERROR(IF($T$2="",'Data Base'!C121,INDEX(Data_Base_2[Incumbent],_xlfn.AGGREGATE(15,3,((OFFSET($AD$4,0,0,COUNTA($AD$4:AD5128),1)&gt;0)/(OFFSET($AD$4,0,0,COUNTA($AD$4:AD5128),1)&gt;0))*(ROW(OFFSET($AD$4,0,0,COUNTA($AD$4:AD5128),1))-ROW($AD$3)),ROWS($D$4:$D132)))),"")</f>
        <v/>
      </c>
      <c r="E133" s="161" t="str">
        <f ca="1">IFERROR(IF(ISBLANK(INDEX(Data_Base_2[],MATCH($D133,Data_Base_2[[Incumbent]:[Incumbent]],0),MATCH(E$3,Data_Base_2[#Headers],0))),"-",INDEX(Data_Base_2[],MATCH($D133,Data_Base_2[[Incumbent]:[Incumbent]],0),MATCH(E$3,Data_Base_2[#Headers],0))),"")</f>
        <v/>
      </c>
      <c r="F133" s="161" t="str">
        <f ca="1">IFERROR(IF(ISBLANK(INDEX(Data_Base_2[],MATCH($D133,Data_Base_2[[Incumbent]:[Incumbent]],0),MATCH(F$3,Data_Base_2[#Headers],0))),"-",INDEX(Data_Base_2[],MATCH($D133,Data_Base_2[[Incumbent]:[Incumbent]],0),MATCH(F$3,Data_Base_2[#Headers],0))),"")</f>
        <v/>
      </c>
      <c r="G133" s="161" t="str">
        <f ca="1">IFERROR(IF(ISBLANK(INDEX(Data_Base_2[],MATCH($D133,Data_Base_2[[Incumbent]:[Incumbent]],0),MATCH(G$3,Data_Base_2[#Headers],0))),"-",INDEX(Data_Base_2[],MATCH($D133,Data_Base_2[[Incumbent]:[Incumbent]],0),MATCH(G$3,Data_Base_2[#Headers],0))),"")</f>
        <v/>
      </c>
      <c r="H133" s="161" t="str">
        <f ca="1">IFERROR(IF(ISBLANK(INDEX(Data_Base_2[],MATCH($D133,Data_Base_2[[Incumbent]:[Incumbent]],0),MATCH(H$3,Data_Base_2[#Headers],0))),"-",INDEX(Data_Base_2[],MATCH($D133,Data_Base_2[[Incumbent]:[Incumbent]],0),MATCH(H$3,Data_Base_2[#Headers],0))),"")</f>
        <v/>
      </c>
      <c r="I133" s="162" t="str">
        <f ca="1">IFERROR(IF(ISBLANK(INDEX(Data_Base_2[],MATCH($D133,Data_Base_2[[Incumbent]:[Incumbent]],0),MATCH(I$3,Data_Base_2[#Headers],0))),"-",INDEX(Data_Base_2[],MATCH($D133,Data_Base_2[[Incumbent]:[Incumbent]],0),MATCH(I$3,Data_Base_2[#Headers],0))),"")</f>
        <v/>
      </c>
      <c r="J133" s="162" t="str">
        <f ca="1">IFERROR(IF(ISBLANK(INDEX(Data_Base_2[],MATCH($D133,Data_Base_2[[Incumbent]:[Incumbent]],0),MATCH(J$3,Data_Base_2[#Headers],0))),"-",INDEX(Data_Base_2[],MATCH($D133,Data_Base_2[[Incumbent]:[Incumbent]],0),MATCH(J$3,Data_Base_2[#Headers],0))),"")</f>
        <v/>
      </c>
      <c r="K133" s="163" t="str">
        <f ca="1">IFERROR(IF(ISBLANK(INDEX(Data_Base_2[],MATCH($D133,Data_Base_2[[Incumbent]:[Incumbent]],0),MATCH(K$3,Data_Base_2[#Headers],0))),"-",INDEX(Data_Base_2[],MATCH($D133,Data_Base_2[[Incumbent]:[Incumbent]],0),MATCH(K$3,Data_Base_2[#Headers],0))),"")</f>
        <v/>
      </c>
      <c r="L133" s="161" t="str">
        <f ca="1">IFERROR(IF(ISBLANK(INDEX(Data_Base_2[],MATCH($D133,Data_Base_2[[Incumbent]:[Incumbent]],0),MATCH(L$3,Data_Base_2[#Headers],0))),"-",INDEX(Data_Base_2[],MATCH($D133,Data_Base_2[[Incumbent]:[Incumbent]],0),MATCH(L$3,Data_Base_2[#Headers],0))),"")</f>
        <v/>
      </c>
      <c r="M133" s="161" t="str">
        <f ca="1">IFERROR(IF(ISBLANK(INDEX(Data_Base_2[],MATCH($D133,Data_Base_2[[Incumbent]:[Incumbent]],0),MATCH(M$3,Data_Base_2[#Headers],0))),"-",INDEX(Data_Base_2[],MATCH($D133,Data_Base_2[[Incumbent]:[Incumbent]],0),MATCH(M$3,Data_Base_2[#Headers],0))),"")</f>
        <v/>
      </c>
      <c r="N133" s="164" t="str">
        <f ca="1">IFERROR(IF(ISBLANK(INDEX(Data_Base_2[],MATCH($D133,Data_Base_2[[Incumbent]:[Incumbent]],0),MATCH(N$3,Data_Base_2[#Headers],0))),"-",INDEX(Data_Base_2[],MATCH($D133,Data_Base_2[[Incumbent]:[Incumbent]],0),MATCH(N$3,Data_Base_2[#Headers],0))),"")</f>
        <v/>
      </c>
      <c r="O133" s="164" t="str">
        <f ca="1">IFERROR(IF(ISBLANK(INDEX(Data_Base_2[],MATCH($D133,Data_Base_2[[Incumbent]:[Incumbent]],0),MATCH(O$3,Data_Base_2[#Headers],0))),"-",INDEX(Data_Base_2[],MATCH($D133,Data_Base_2[[Incumbent]:[Incumbent]],0),MATCH(O$3,Data_Base_2[#Headers],0))),"")</f>
        <v/>
      </c>
      <c r="P133" s="161" t="str">
        <f ca="1">IFERROR(IF(ISBLANK(INDEX(Data_Base_2[],MATCH($D133,Data_Base_2[[Incumbent]:[Incumbent]],0),MATCH(P$3,Data_Base_2[#Headers],0))),"-",INDEX(Data_Base_2[],MATCH($D133,Data_Base_2[[Incumbent]:[Incumbent]],0),MATCH(P$3,Data_Base_2[#Headers],0))),"")</f>
        <v/>
      </c>
      <c r="Q133" s="161" t="str">
        <f ca="1">IFERROR(IF(ISBLANK(INDEX(Data_Base_2[],MATCH($D133,Data_Base_2[[Incumbent]:[Incumbent]],0),MATCH(Q$3,Data_Base_2[#Headers],0))),"-",INDEX(Data_Base_2[],MATCH($D133,Data_Base_2[[Incumbent]:[Incumbent]],0),MATCH(Q$3,Data_Base_2[#Headers],0))),"")</f>
        <v/>
      </c>
      <c r="R133" s="158"/>
      <c r="S133" s="158"/>
      <c r="T133" s="158" t="str">
        <v>M. Irpan Tarigan</v>
      </c>
      <c r="U133" s="158">
        <v>1</v>
      </c>
      <c r="V133" s="158" t="b">
        <v>1</v>
      </c>
      <c r="W133" s="159" t="b">
        <v>0</v>
      </c>
      <c r="X133" s="159" t="b">
        <v>0</v>
      </c>
      <c r="Y133" s="159">
        <v>0</v>
      </c>
      <c r="Z133" s="159">
        <v>0</v>
      </c>
      <c r="AA133" s="159" t="b">
        <v>1</v>
      </c>
      <c r="AB133" s="159" t="b">
        <f ca="1"/>
        <v>1</v>
      </c>
      <c r="AC133" s="160">
        <v>1</v>
      </c>
      <c r="AD133" s="160">
        <f ca="1"/>
        <v>0</v>
      </c>
    </row>
    <row r="134" spans="4:30" x14ac:dyDescent="0.25">
      <c r="D134" s="8" t="str" cm="1">
        <f t="array" aca="1" ref="D134" ca="1">IFERROR(IF($T$2="",'Data Base'!C122,INDEX(Data_Base_2[Incumbent],_xlfn.AGGREGATE(15,3,((OFFSET($AD$4,0,0,COUNTA($AD$4:AD5129),1)&gt;0)/(OFFSET($AD$4,0,0,COUNTA($AD$4:AD5129),1)&gt;0))*(ROW(OFFSET($AD$4,0,0,COUNTA($AD$4:AD5129),1))-ROW($AD$3)),ROWS($D$4:$D133)))),"")</f>
        <v/>
      </c>
      <c r="E134" s="161" t="str">
        <f ca="1">IFERROR(IF(ISBLANK(INDEX(Data_Base_2[],MATCH($D134,Data_Base_2[[Incumbent]:[Incumbent]],0),MATCH(E$3,Data_Base_2[#Headers],0))),"-",INDEX(Data_Base_2[],MATCH($D134,Data_Base_2[[Incumbent]:[Incumbent]],0),MATCH(E$3,Data_Base_2[#Headers],0))),"")</f>
        <v/>
      </c>
      <c r="F134" s="161" t="str">
        <f ca="1">IFERROR(IF(ISBLANK(INDEX(Data_Base_2[],MATCH($D134,Data_Base_2[[Incumbent]:[Incumbent]],0),MATCH(F$3,Data_Base_2[#Headers],0))),"-",INDEX(Data_Base_2[],MATCH($D134,Data_Base_2[[Incumbent]:[Incumbent]],0),MATCH(F$3,Data_Base_2[#Headers],0))),"")</f>
        <v/>
      </c>
      <c r="G134" s="161" t="str">
        <f ca="1">IFERROR(IF(ISBLANK(INDEX(Data_Base_2[],MATCH($D134,Data_Base_2[[Incumbent]:[Incumbent]],0),MATCH(G$3,Data_Base_2[#Headers],0))),"-",INDEX(Data_Base_2[],MATCH($D134,Data_Base_2[[Incumbent]:[Incumbent]],0),MATCH(G$3,Data_Base_2[#Headers],0))),"")</f>
        <v/>
      </c>
      <c r="H134" s="161" t="str">
        <f ca="1">IFERROR(IF(ISBLANK(INDEX(Data_Base_2[],MATCH($D134,Data_Base_2[[Incumbent]:[Incumbent]],0),MATCH(H$3,Data_Base_2[#Headers],0))),"-",INDEX(Data_Base_2[],MATCH($D134,Data_Base_2[[Incumbent]:[Incumbent]],0),MATCH(H$3,Data_Base_2[#Headers],0))),"")</f>
        <v/>
      </c>
      <c r="I134" s="162" t="str">
        <f ca="1">IFERROR(IF(ISBLANK(INDEX(Data_Base_2[],MATCH($D134,Data_Base_2[[Incumbent]:[Incumbent]],0),MATCH(I$3,Data_Base_2[#Headers],0))),"-",INDEX(Data_Base_2[],MATCH($D134,Data_Base_2[[Incumbent]:[Incumbent]],0),MATCH(I$3,Data_Base_2[#Headers],0))),"")</f>
        <v/>
      </c>
      <c r="J134" s="162" t="str">
        <f ca="1">IFERROR(IF(ISBLANK(INDEX(Data_Base_2[],MATCH($D134,Data_Base_2[[Incumbent]:[Incumbent]],0),MATCH(J$3,Data_Base_2[#Headers],0))),"-",INDEX(Data_Base_2[],MATCH($D134,Data_Base_2[[Incumbent]:[Incumbent]],0),MATCH(J$3,Data_Base_2[#Headers],0))),"")</f>
        <v/>
      </c>
      <c r="K134" s="163" t="str">
        <f ca="1">IFERROR(IF(ISBLANK(INDEX(Data_Base_2[],MATCH($D134,Data_Base_2[[Incumbent]:[Incumbent]],0),MATCH(K$3,Data_Base_2[#Headers],0))),"-",INDEX(Data_Base_2[],MATCH($D134,Data_Base_2[[Incumbent]:[Incumbent]],0),MATCH(K$3,Data_Base_2[#Headers],0))),"")</f>
        <v/>
      </c>
      <c r="L134" s="161" t="str">
        <f ca="1">IFERROR(IF(ISBLANK(INDEX(Data_Base_2[],MATCH($D134,Data_Base_2[[Incumbent]:[Incumbent]],0),MATCH(L$3,Data_Base_2[#Headers],0))),"-",INDEX(Data_Base_2[],MATCH($D134,Data_Base_2[[Incumbent]:[Incumbent]],0),MATCH(L$3,Data_Base_2[#Headers],0))),"")</f>
        <v/>
      </c>
      <c r="M134" s="161" t="str">
        <f ca="1">IFERROR(IF(ISBLANK(INDEX(Data_Base_2[],MATCH($D134,Data_Base_2[[Incumbent]:[Incumbent]],0),MATCH(M$3,Data_Base_2[#Headers],0))),"-",INDEX(Data_Base_2[],MATCH($D134,Data_Base_2[[Incumbent]:[Incumbent]],0),MATCH(M$3,Data_Base_2[#Headers],0))),"")</f>
        <v/>
      </c>
      <c r="N134" s="164" t="str">
        <f ca="1">IFERROR(IF(ISBLANK(INDEX(Data_Base_2[],MATCH($D134,Data_Base_2[[Incumbent]:[Incumbent]],0),MATCH(N$3,Data_Base_2[#Headers],0))),"-",INDEX(Data_Base_2[],MATCH($D134,Data_Base_2[[Incumbent]:[Incumbent]],0),MATCH(N$3,Data_Base_2[#Headers],0))),"")</f>
        <v/>
      </c>
      <c r="O134" s="164" t="str">
        <f ca="1">IFERROR(IF(ISBLANK(INDEX(Data_Base_2[],MATCH($D134,Data_Base_2[[Incumbent]:[Incumbent]],0),MATCH(O$3,Data_Base_2[#Headers],0))),"-",INDEX(Data_Base_2[],MATCH($D134,Data_Base_2[[Incumbent]:[Incumbent]],0),MATCH(O$3,Data_Base_2[#Headers],0))),"")</f>
        <v/>
      </c>
      <c r="P134" s="161" t="str">
        <f ca="1">IFERROR(IF(ISBLANK(INDEX(Data_Base_2[],MATCH($D134,Data_Base_2[[Incumbent]:[Incumbent]],0),MATCH(P$3,Data_Base_2[#Headers],0))),"-",INDEX(Data_Base_2[],MATCH($D134,Data_Base_2[[Incumbent]:[Incumbent]],0),MATCH(P$3,Data_Base_2[#Headers],0))),"")</f>
        <v/>
      </c>
      <c r="Q134" s="161" t="str">
        <f ca="1">IFERROR(IF(ISBLANK(INDEX(Data_Base_2[],MATCH($D134,Data_Base_2[[Incumbent]:[Incumbent]],0),MATCH(Q$3,Data_Base_2[#Headers],0))),"-",INDEX(Data_Base_2[],MATCH($D134,Data_Base_2[[Incumbent]:[Incumbent]],0),MATCH(Q$3,Data_Base_2[#Headers],0))),"")</f>
        <v/>
      </c>
      <c r="R134" s="158"/>
      <c r="S134" s="158"/>
      <c r="T134" s="158" t="str">
        <v>Ganda Kristiawan</v>
      </c>
      <c r="U134" s="158">
        <v>2</v>
      </c>
      <c r="V134" s="158" t="b">
        <v>1</v>
      </c>
      <c r="W134" s="159" t="b">
        <v>0</v>
      </c>
      <c r="X134" s="159" t="b">
        <v>0</v>
      </c>
      <c r="Y134" s="159">
        <v>0</v>
      </c>
      <c r="Z134" s="159">
        <v>1</v>
      </c>
      <c r="AA134" s="159" t="b">
        <v>1</v>
      </c>
      <c r="AB134" s="159" t="b">
        <f ca="1"/>
        <v>1</v>
      </c>
      <c r="AC134" s="160">
        <v>1</v>
      </c>
      <c r="AD134" s="160">
        <f ca="1"/>
        <v>0</v>
      </c>
    </row>
    <row r="135" spans="4:30" x14ac:dyDescent="0.25">
      <c r="D135" s="8" t="str" cm="1">
        <f t="array" aca="1" ref="D135" ca="1">IFERROR(IF($T$2="",'Data Base'!C123,INDEX(Data_Base_2[Incumbent],_xlfn.AGGREGATE(15,3,((OFFSET($AD$4,0,0,COUNTA($AD$4:AD5130),1)&gt;0)/(OFFSET($AD$4,0,0,COUNTA($AD$4:AD5130),1)&gt;0))*(ROW(OFFSET($AD$4,0,0,COUNTA($AD$4:AD5130),1))-ROW($AD$3)),ROWS($D$4:$D134)))),"")</f>
        <v/>
      </c>
      <c r="E135" s="161" t="str">
        <f ca="1">IFERROR(IF(ISBLANK(INDEX(Data_Base_2[],MATCH($D135,Data_Base_2[[Incumbent]:[Incumbent]],0),MATCH(E$3,Data_Base_2[#Headers],0))),"-",INDEX(Data_Base_2[],MATCH($D135,Data_Base_2[[Incumbent]:[Incumbent]],0),MATCH(E$3,Data_Base_2[#Headers],0))),"")</f>
        <v/>
      </c>
      <c r="F135" s="161" t="str">
        <f ca="1">IFERROR(IF(ISBLANK(INDEX(Data_Base_2[],MATCH($D135,Data_Base_2[[Incumbent]:[Incumbent]],0),MATCH(F$3,Data_Base_2[#Headers],0))),"-",INDEX(Data_Base_2[],MATCH($D135,Data_Base_2[[Incumbent]:[Incumbent]],0),MATCH(F$3,Data_Base_2[#Headers],0))),"")</f>
        <v/>
      </c>
      <c r="G135" s="161" t="str">
        <f ca="1">IFERROR(IF(ISBLANK(INDEX(Data_Base_2[],MATCH($D135,Data_Base_2[[Incumbent]:[Incumbent]],0),MATCH(G$3,Data_Base_2[#Headers],0))),"-",INDEX(Data_Base_2[],MATCH($D135,Data_Base_2[[Incumbent]:[Incumbent]],0),MATCH(G$3,Data_Base_2[#Headers],0))),"")</f>
        <v/>
      </c>
      <c r="H135" s="161" t="str">
        <f ca="1">IFERROR(IF(ISBLANK(INDEX(Data_Base_2[],MATCH($D135,Data_Base_2[[Incumbent]:[Incumbent]],0),MATCH(H$3,Data_Base_2[#Headers],0))),"-",INDEX(Data_Base_2[],MATCH($D135,Data_Base_2[[Incumbent]:[Incumbent]],0),MATCH(H$3,Data_Base_2[#Headers],0))),"")</f>
        <v/>
      </c>
      <c r="I135" s="162" t="str">
        <f ca="1">IFERROR(IF(ISBLANK(INDEX(Data_Base_2[],MATCH($D135,Data_Base_2[[Incumbent]:[Incumbent]],0),MATCH(I$3,Data_Base_2[#Headers],0))),"-",INDEX(Data_Base_2[],MATCH($D135,Data_Base_2[[Incumbent]:[Incumbent]],0),MATCH(I$3,Data_Base_2[#Headers],0))),"")</f>
        <v/>
      </c>
      <c r="J135" s="162" t="str">
        <f ca="1">IFERROR(IF(ISBLANK(INDEX(Data_Base_2[],MATCH($D135,Data_Base_2[[Incumbent]:[Incumbent]],0),MATCH(J$3,Data_Base_2[#Headers],0))),"-",INDEX(Data_Base_2[],MATCH($D135,Data_Base_2[[Incumbent]:[Incumbent]],0),MATCH(J$3,Data_Base_2[#Headers],0))),"")</f>
        <v/>
      </c>
      <c r="K135" s="163" t="str">
        <f ca="1">IFERROR(IF(ISBLANK(INDEX(Data_Base_2[],MATCH($D135,Data_Base_2[[Incumbent]:[Incumbent]],0),MATCH(K$3,Data_Base_2[#Headers],0))),"-",INDEX(Data_Base_2[],MATCH($D135,Data_Base_2[[Incumbent]:[Incumbent]],0),MATCH(K$3,Data_Base_2[#Headers],0))),"")</f>
        <v/>
      </c>
      <c r="L135" s="161" t="str">
        <f ca="1">IFERROR(IF(ISBLANK(INDEX(Data_Base_2[],MATCH($D135,Data_Base_2[[Incumbent]:[Incumbent]],0),MATCH(L$3,Data_Base_2[#Headers],0))),"-",INDEX(Data_Base_2[],MATCH($D135,Data_Base_2[[Incumbent]:[Incumbent]],0),MATCH(L$3,Data_Base_2[#Headers],0))),"")</f>
        <v/>
      </c>
      <c r="M135" s="161" t="str">
        <f ca="1">IFERROR(IF(ISBLANK(INDEX(Data_Base_2[],MATCH($D135,Data_Base_2[[Incumbent]:[Incumbent]],0),MATCH(M$3,Data_Base_2[#Headers],0))),"-",INDEX(Data_Base_2[],MATCH($D135,Data_Base_2[[Incumbent]:[Incumbent]],0),MATCH(M$3,Data_Base_2[#Headers],0))),"")</f>
        <v/>
      </c>
      <c r="N135" s="164" t="str">
        <f ca="1">IFERROR(IF(ISBLANK(INDEX(Data_Base_2[],MATCH($D135,Data_Base_2[[Incumbent]:[Incumbent]],0),MATCH(N$3,Data_Base_2[#Headers],0))),"-",INDEX(Data_Base_2[],MATCH($D135,Data_Base_2[[Incumbent]:[Incumbent]],0),MATCH(N$3,Data_Base_2[#Headers],0))),"")</f>
        <v/>
      </c>
      <c r="O135" s="164" t="str">
        <f ca="1">IFERROR(IF(ISBLANK(INDEX(Data_Base_2[],MATCH($D135,Data_Base_2[[Incumbent]:[Incumbent]],0),MATCH(O$3,Data_Base_2[#Headers],0))),"-",INDEX(Data_Base_2[],MATCH($D135,Data_Base_2[[Incumbent]:[Incumbent]],0),MATCH(O$3,Data_Base_2[#Headers],0))),"")</f>
        <v/>
      </c>
      <c r="P135" s="161" t="str">
        <f ca="1">IFERROR(IF(ISBLANK(INDEX(Data_Base_2[],MATCH($D135,Data_Base_2[[Incumbent]:[Incumbent]],0),MATCH(P$3,Data_Base_2[#Headers],0))),"-",INDEX(Data_Base_2[],MATCH($D135,Data_Base_2[[Incumbent]:[Incumbent]],0),MATCH(P$3,Data_Base_2[#Headers],0))),"")</f>
        <v/>
      </c>
      <c r="Q135" s="161" t="str">
        <f ca="1">IFERROR(IF(ISBLANK(INDEX(Data_Base_2[],MATCH($D135,Data_Base_2[[Incumbent]:[Incumbent]],0),MATCH(Q$3,Data_Base_2[#Headers],0))),"-",INDEX(Data_Base_2[],MATCH($D135,Data_Base_2[[Incumbent]:[Incumbent]],0),MATCH(Q$3,Data_Base_2[#Headers],0))),"")</f>
        <v/>
      </c>
      <c r="R135" s="158"/>
      <c r="S135" s="158"/>
      <c r="T135" s="158" t="str">
        <v>Rizky Afriansyah</v>
      </c>
      <c r="U135" s="158">
        <v>2</v>
      </c>
      <c r="V135" s="158" t="b">
        <v>1</v>
      </c>
      <c r="W135" s="159" t="b">
        <v>0</v>
      </c>
      <c r="X135" s="159" t="b">
        <v>0</v>
      </c>
      <c r="Y135" s="159">
        <v>0</v>
      </c>
      <c r="Z135" s="159">
        <v>1</v>
      </c>
      <c r="AA135" s="159" t="b">
        <v>1</v>
      </c>
      <c r="AB135" s="159" t="b">
        <f ca="1"/>
        <v>1</v>
      </c>
      <c r="AC135" s="160">
        <v>1</v>
      </c>
      <c r="AD135" s="160">
        <f ca="1"/>
        <v>0</v>
      </c>
    </row>
    <row r="136" spans="4:30" x14ac:dyDescent="0.25">
      <c r="D136" s="8" t="str" cm="1">
        <f t="array" aca="1" ref="D136" ca="1">IFERROR(IF($T$2="",'Data Base'!C124,INDEX(Data_Base_2[Incumbent],_xlfn.AGGREGATE(15,3,((OFFSET($AD$4,0,0,COUNTA($AD$4:AD5131),1)&gt;0)/(OFFSET($AD$4,0,0,COUNTA($AD$4:AD5131),1)&gt;0))*(ROW(OFFSET($AD$4,0,0,COUNTA($AD$4:AD5131),1))-ROW($AD$3)),ROWS($D$4:$D135)))),"")</f>
        <v/>
      </c>
      <c r="E136" s="161" t="str">
        <f ca="1">IFERROR(IF(ISBLANK(INDEX(Data_Base_2[],MATCH($D136,Data_Base_2[[Incumbent]:[Incumbent]],0),MATCH(E$3,Data_Base_2[#Headers],0))),"-",INDEX(Data_Base_2[],MATCH($D136,Data_Base_2[[Incumbent]:[Incumbent]],0),MATCH(E$3,Data_Base_2[#Headers],0))),"")</f>
        <v/>
      </c>
      <c r="F136" s="161" t="str">
        <f ca="1">IFERROR(IF(ISBLANK(INDEX(Data_Base_2[],MATCH($D136,Data_Base_2[[Incumbent]:[Incumbent]],0),MATCH(F$3,Data_Base_2[#Headers],0))),"-",INDEX(Data_Base_2[],MATCH($D136,Data_Base_2[[Incumbent]:[Incumbent]],0),MATCH(F$3,Data_Base_2[#Headers],0))),"")</f>
        <v/>
      </c>
      <c r="G136" s="161" t="str">
        <f ca="1">IFERROR(IF(ISBLANK(INDEX(Data_Base_2[],MATCH($D136,Data_Base_2[[Incumbent]:[Incumbent]],0),MATCH(G$3,Data_Base_2[#Headers],0))),"-",INDEX(Data_Base_2[],MATCH($D136,Data_Base_2[[Incumbent]:[Incumbent]],0),MATCH(G$3,Data_Base_2[#Headers],0))),"")</f>
        <v/>
      </c>
      <c r="H136" s="161" t="str">
        <f ca="1">IFERROR(IF(ISBLANK(INDEX(Data_Base_2[],MATCH($D136,Data_Base_2[[Incumbent]:[Incumbent]],0),MATCH(H$3,Data_Base_2[#Headers],0))),"-",INDEX(Data_Base_2[],MATCH($D136,Data_Base_2[[Incumbent]:[Incumbent]],0),MATCH(H$3,Data_Base_2[#Headers],0))),"")</f>
        <v/>
      </c>
      <c r="I136" s="162" t="str">
        <f ca="1">IFERROR(IF(ISBLANK(INDEX(Data_Base_2[],MATCH($D136,Data_Base_2[[Incumbent]:[Incumbent]],0),MATCH(I$3,Data_Base_2[#Headers],0))),"-",INDEX(Data_Base_2[],MATCH($D136,Data_Base_2[[Incumbent]:[Incumbent]],0),MATCH(I$3,Data_Base_2[#Headers],0))),"")</f>
        <v/>
      </c>
      <c r="J136" s="162" t="str">
        <f ca="1">IFERROR(IF(ISBLANK(INDEX(Data_Base_2[],MATCH($D136,Data_Base_2[[Incumbent]:[Incumbent]],0),MATCH(J$3,Data_Base_2[#Headers],0))),"-",INDEX(Data_Base_2[],MATCH($D136,Data_Base_2[[Incumbent]:[Incumbent]],0),MATCH(J$3,Data_Base_2[#Headers],0))),"")</f>
        <v/>
      </c>
      <c r="K136" s="163" t="str">
        <f ca="1">IFERROR(IF(ISBLANK(INDEX(Data_Base_2[],MATCH($D136,Data_Base_2[[Incumbent]:[Incumbent]],0),MATCH(K$3,Data_Base_2[#Headers],0))),"-",INDEX(Data_Base_2[],MATCH($D136,Data_Base_2[[Incumbent]:[Incumbent]],0),MATCH(K$3,Data_Base_2[#Headers],0))),"")</f>
        <v/>
      </c>
      <c r="L136" s="161" t="str">
        <f ca="1">IFERROR(IF(ISBLANK(INDEX(Data_Base_2[],MATCH($D136,Data_Base_2[[Incumbent]:[Incumbent]],0),MATCH(L$3,Data_Base_2[#Headers],0))),"-",INDEX(Data_Base_2[],MATCH($D136,Data_Base_2[[Incumbent]:[Incumbent]],0),MATCH(L$3,Data_Base_2[#Headers],0))),"")</f>
        <v/>
      </c>
      <c r="M136" s="161" t="str">
        <f ca="1">IFERROR(IF(ISBLANK(INDEX(Data_Base_2[],MATCH($D136,Data_Base_2[[Incumbent]:[Incumbent]],0),MATCH(M$3,Data_Base_2[#Headers],0))),"-",INDEX(Data_Base_2[],MATCH($D136,Data_Base_2[[Incumbent]:[Incumbent]],0),MATCH(M$3,Data_Base_2[#Headers],0))),"")</f>
        <v/>
      </c>
      <c r="N136" s="164" t="str">
        <f ca="1">IFERROR(IF(ISBLANK(INDEX(Data_Base_2[],MATCH($D136,Data_Base_2[[Incumbent]:[Incumbent]],0),MATCH(N$3,Data_Base_2[#Headers],0))),"-",INDEX(Data_Base_2[],MATCH($D136,Data_Base_2[[Incumbent]:[Incumbent]],0),MATCH(N$3,Data_Base_2[#Headers],0))),"")</f>
        <v/>
      </c>
      <c r="O136" s="164" t="str">
        <f ca="1">IFERROR(IF(ISBLANK(INDEX(Data_Base_2[],MATCH($D136,Data_Base_2[[Incumbent]:[Incumbent]],0),MATCH(O$3,Data_Base_2[#Headers],0))),"-",INDEX(Data_Base_2[],MATCH($D136,Data_Base_2[[Incumbent]:[Incumbent]],0),MATCH(O$3,Data_Base_2[#Headers],0))),"")</f>
        <v/>
      </c>
      <c r="P136" s="161" t="str">
        <f ca="1">IFERROR(IF(ISBLANK(INDEX(Data_Base_2[],MATCH($D136,Data_Base_2[[Incumbent]:[Incumbent]],0),MATCH(P$3,Data_Base_2[#Headers],0))),"-",INDEX(Data_Base_2[],MATCH($D136,Data_Base_2[[Incumbent]:[Incumbent]],0),MATCH(P$3,Data_Base_2[#Headers],0))),"")</f>
        <v/>
      </c>
      <c r="Q136" s="161" t="str">
        <f ca="1">IFERROR(IF(ISBLANK(INDEX(Data_Base_2[],MATCH($D136,Data_Base_2[[Incumbent]:[Incumbent]],0),MATCH(Q$3,Data_Base_2[#Headers],0))),"-",INDEX(Data_Base_2[],MATCH($D136,Data_Base_2[[Incumbent]:[Incumbent]],0),MATCH(Q$3,Data_Base_2[#Headers],0))),"")</f>
        <v/>
      </c>
      <c r="R136" s="158"/>
      <c r="S136" s="158"/>
      <c r="T136" s="158" t="str">
        <v>Havier Januar</v>
      </c>
      <c r="U136" s="158">
        <v>1</v>
      </c>
      <c r="V136" s="158" t="b">
        <v>1</v>
      </c>
      <c r="W136" s="159" t="b">
        <v>0</v>
      </c>
      <c r="X136" s="159" t="b">
        <v>0</v>
      </c>
      <c r="Y136" s="159">
        <v>0</v>
      </c>
      <c r="Z136" s="159">
        <v>0</v>
      </c>
      <c r="AA136" s="159" t="b">
        <v>1</v>
      </c>
      <c r="AB136" s="159" t="b">
        <f ca="1"/>
        <v>1</v>
      </c>
      <c r="AC136" s="160">
        <v>1</v>
      </c>
      <c r="AD136" s="160">
        <f ca="1"/>
        <v>0</v>
      </c>
    </row>
    <row r="137" spans="4:30" x14ac:dyDescent="0.25">
      <c r="D137" s="8" t="str" cm="1">
        <f t="array" aca="1" ref="D137" ca="1">IFERROR(IF($T$2="",'Data Base'!C125,INDEX(Data_Base_2[Incumbent],_xlfn.AGGREGATE(15,3,((OFFSET($AD$4,0,0,COUNTA($AD$4:AD5132),1)&gt;0)/(OFFSET($AD$4,0,0,COUNTA($AD$4:AD5132),1)&gt;0))*(ROW(OFFSET($AD$4,0,0,COUNTA($AD$4:AD5132),1))-ROW($AD$3)),ROWS($D$4:$D136)))),"")</f>
        <v/>
      </c>
      <c r="E137" s="161" t="str">
        <f ca="1">IFERROR(IF(ISBLANK(INDEX(Data_Base_2[],MATCH($D137,Data_Base_2[[Incumbent]:[Incumbent]],0),MATCH(E$3,Data_Base_2[#Headers],0))),"-",INDEX(Data_Base_2[],MATCH($D137,Data_Base_2[[Incumbent]:[Incumbent]],0),MATCH(E$3,Data_Base_2[#Headers],0))),"")</f>
        <v/>
      </c>
      <c r="F137" s="161" t="str">
        <f ca="1">IFERROR(IF(ISBLANK(INDEX(Data_Base_2[],MATCH($D137,Data_Base_2[[Incumbent]:[Incumbent]],0),MATCH(F$3,Data_Base_2[#Headers],0))),"-",INDEX(Data_Base_2[],MATCH($D137,Data_Base_2[[Incumbent]:[Incumbent]],0),MATCH(F$3,Data_Base_2[#Headers],0))),"")</f>
        <v/>
      </c>
      <c r="G137" s="161" t="str">
        <f ca="1">IFERROR(IF(ISBLANK(INDEX(Data_Base_2[],MATCH($D137,Data_Base_2[[Incumbent]:[Incumbent]],0),MATCH(G$3,Data_Base_2[#Headers],0))),"-",INDEX(Data_Base_2[],MATCH($D137,Data_Base_2[[Incumbent]:[Incumbent]],0),MATCH(G$3,Data_Base_2[#Headers],0))),"")</f>
        <v/>
      </c>
      <c r="H137" s="161" t="str">
        <f ca="1">IFERROR(IF(ISBLANK(INDEX(Data_Base_2[],MATCH($D137,Data_Base_2[[Incumbent]:[Incumbent]],0),MATCH(H$3,Data_Base_2[#Headers],0))),"-",INDEX(Data_Base_2[],MATCH($D137,Data_Base_2[[Incumbent]:[Incumbent]],0),MATCH(H$3,Data_Base_2[#Headers],0))),"")</f>
        <v/>
      </c>
      <c r="I137" s="162" t="str">
        <f ca="1">IFERROR(IF(ISBLANK(INDEX(Data_Base_2[],MATCH($D137,Data_Base_2[[Incumbent]:[Incumbent]],0),MATCH(I$3,Data_Base_2[#Headers],0))),"-",INDEX(Data_Base_2[],MATCH($D137,Data_Base_2[[Incumbent]:[Incumbent]],0),MATCH(I$3,Data_Base_2[#Headers],0))),"")</f>
        <v/>
      </c>
      <c r="J137" s="162" t="str">
        <f ca="1">IFERROR(IF(ISBLANK(INDEX(Data_Base_2[],MATCH($D137,Data_Base_2[[Incumbent]:[Incumbent]],0),MATCH(J$3,Data_Base_2[#Headers],0))),"-",INDEX(Data_Base_2[],MATCH($D137,Data_Base_2[[Incumbent]:[Incumbent]],0),MATCH(J$3,Data_Base_2[#Headers],0))),"")</f>
        <v/>
      </c>
      <c r="K137" s="163" t="str">
        <f ca="1">IFERROR(IF(ISBLANK(INDEX(Data_Base_2[],MATCH($D137,Data_Base_2[[Incumbent]:[Incumbent]],0),MATCH(K$3,Data_Base_2[#Headers],0))),"-",INDEX(Data_Base_2[],MATCH($D137,Data_Base_2[[Incumbent]:[Incumbent]],0),MATCH(K$3,Data_Base_2[#Headers],0))),"")</f>
        <v/>
      </c>
      <c r="L137" s="161" t="str">
        <f ca="1">IFERROR(IF(ISBLANK(INDEX(Data_Base_2[],MATCH($D137,Data_Base_2[[Incumbent]:[Incumbent]],0),MATCH(L$3,Data_Base_2[#Headers],0))),"-",INDEX(Data_Base_2[],MATCH($D137,Data_Base_2[[Incumbent]:[Incumbent]],0),MATCH(L$3,Data_Base_2[#Headers],0))),"")</f>
        <v/>
      </c>
      <c r="M137" s="161" t="str">
        <f ca="1">IFERROR(IF(ISBLANK(INDEX(Data_Base_2[],MATCH($D137,Data_Base_2[[Incumbent]:[Incumbent]],0),MATCH(M$3,Data_Base_2[#Headers],0))),"-",INDEX(Data_Base_2[],MATCH($D137,Data_Base_2[[Incumbent]:[Incumbent]],0),MATCH(M$3,Data_Base_2[#Headers],0))),"")</f>
        <v/>
      </c>
      <c r="N137" s="164" t="str">
        <f ca="1">IFERROR(IF(ISBLANK(INDEX(Data_Base_2[],MATCH($D137,Data_Base_2[[Incumbent]:[Incumbent]],0),MATCH(N$3,Data_Base_2[#Headers],0))),"-",INDEX(Data_Base_2[],MATCH($D137,Data_Base_2[[Incumbent]:[Incumbent]],0),MATCH(N$3,Data_Base_2[#Headers],0))),"")</f>
        <v/>
      </c>
      <c r="O137" s="164" t="str">
        <f ca="1">IFERROR(IF(ISBLANK(INDEX(Data_Base_2[],MATCH($D137,Data_Base_2[[Incumbent]:[Incumbent]],0),MATCH(O$3,Data_Base_2[#Headers],0))),"-",INDEX(Data_Base_2[],MATCH($D137,Data_Base_2[[Incumbent]:[Incumbent]],0),MATCH(O$3,Data_Base_2[#Headers],0))),"")</f>
        <v/>
      </c>
      <c r="P137" s="161" t="str">
        <f ca="1">IFERROR(IF(ISBLANK(INDEX(Data_Base_2[],MATCH($D137,Data_Base_2[[Incumbent]:[Incumbent]],0),MATCH(P$3,Data_Base_2[#Headers],0))),"-",INDEX(Data_Base_2[],MATCH($D137,Data_Base_2[[Incumbent]:[Incumbent]],0),MATCH(P$3,Data_Base_2[#Headers],0))),"")</f>
        <v/>
      </c>
      <c r="Q137" s="161" t="str">
        <f ca="1">IFERROR(IF(ISBLANK(INDEX(Data_Base_2[],MATCH($D137,Data_Base_2[[Incumbent]:[Incumbent]],0),MATCH(Q$3,Data_Base_2[#Headers],0))),"-",INDEX(Data_Base_2[],MATCH($D137,Data_Base_2[[Incumbent]:[Incumbent]],0),MATCH(Q$3,Data_Base_2[#Headers],0))),"")</f>
        <v/>
      </c>
      <c r="R137" s="158"/>
      <c r="S137" s="158"/>
      <c r="T137" s="158" t="str">
        <v>Pau Cin</v>
      </c>
      <c r="U137" s="158">
        <v>4</v>
      </c>
      <c r="V137" s="158" t="b">
        <v>1</v>
      </c>
      <c r="W137" s="159" t="b">
        <v>0</v>
      </c>
      <c r="X137" s="159" t="b">
        <v>0</v>
      </c>
      <c r="Y137" s="159">
        <v>0</v>
      </c>
      <c r="Z137" s="159">
        <v>1</v>
      </c>
      <c r="AA137" s="159" t="b">
        <v>1</v>
      </c>
      <c r="AB137" s="159" t="b">
        <f ca="1"/>
        <v>1</v>
      </c>
      <c r="AC137" s="160">
        <v>1</v>
      </c>
      <c r="AD137" s="160">
        <f ca="1"/>
        <v>0</v>
      </c>
    </row>
    <row r="138" spans="4:30" x14ac:dyDescent="0.25">
      <c r="D138" s="8" t="str" cm="1">
        <f t="array" aca="1" ref="D138" ca="1">IFERROR(IF($T$2="",'Data Base'!C126,INDEX(Data_Base_2[Incumbent],_xlfn.AGGREGATE(15,3,((OFFSET($AD$4,0,0,COUNTA($AD$4:AD5133),1)&gt;0)/(OFFSET($AD$4,0,0,COUNTA($AD$4:AD5133),1)&gt;0))*(ROW(OFFSET($AD$4,0,0,COUNTA($AD$4:AD5133),1))-ROW($AD$3)),ROWS($D$4:$D137)))),"")</f>
        <v/>
      </c>
      <c r="E138" s="161" t="str">
        <f ca="1">IFERROR(IF(ISBLANK(INDEX(Data_Base_2[],MATCH($D138,Data_Base_2[[Incumbent]:[Incumbent]],0),MATCH(E$3,Data_Base_2[#Headers],0))),"-",INDEX(Data_Base_2[],MATCH($D138,Data_Base_2[[Incumbent]:[Incumbent]],0),MATCH(E$3,Data_Base_2[#Headers],0))),"")</f>
        <v/>
      </c>
      <c r="F138" s="161" t="str">
        <f ca="1">IFERROR(IF(ISBLANK(INDEX(Data_Base_2[],MATCH($D138,Data_Base_2[[Incumbent]:[Incumbent]],0),MATCH(F$3,Data_Base_2[#Headers],0))),"-",INDEX(Data_Base_2[],MATCH($D138,Data_Base_2[[Incumbent]:[Incumbent]],0),MATCH(F$3,Data_Base_2[#Headers],0))),"")</f>
        <v/>
      </c>
      <c r="G138" s="161" t="str">
        <f ca="1">IFERROR(IF(ISBLANK(INDEX(Data_Base_2[],MATCH($D138,Data_Base_2[[Incumbent]:[Incumbent]],0),MATCH(G$3,Data_Base_2[#Headers],0))),"-",INDEX(Data_Base_2[],MATCH($D138,Data_Base_2[[Incumbent]:[Incumbent]],0),MATCH(G$3,Data_Base_2[#Headers],0))),"")</f>
        <v/>
      </c>
      <c r="H138" s="161" t="str">
        <f ca="1">IFERROR(IF(ISBLANK(INDEX(Data_Base_2[],MATCH($D138,Data_Base_2[[Incumbent]:[Incumbent]],0),MATCH(H$3,Data_Base_2[#Headers],0))),"-",INDEX(Data_Base_2[],MATCH($D138,Data_Base_2[[Incumbent]:[Incumbent]],0),MATCH(H$3,Data_Base_2[#Headers],0))),"")</f>
        <v/>
      </c>
      <c r="I138" s="162" t="str">
        <f ca="1">IFERROR(IF(ISBLANK(INDEX(Data_Base_2[],MATCH($D138,Data_Base_2[[Incumbent]:[Incumbent]],0),MATCH(I$3,Data_Base_2[#Headers],0))),"-",INDEX(Data_Base_2[],MATCH($D138,Data_Base_2[[Incumbent]:[Incumbent]],0),MATCH(I$3,Data_Base_2[#Headers],0))),"")</f>
        <v/>
      </c>
      <c r="J138" s="162" t="str">
        <f ca="1">IFERROR(IF(ISBLANK(INDEX(Data_Base_2[],MATCH($D138,Data_Base_2[[Incumbent]:[Incumbent]],0),MATCH(J$3,Data_Base_2[#Headers],0))),"-",INDEX(Data_Base_2[],MATCH($D138,Data_Base_2[[Incumbent]:[Incumbent]],0),MATCH(J$3,Data_Base_2[#Headers],0))),"")</f>
        <v/>
      </c>
      <c r="K138" s="163" t="str">
        <f ca="1">IFERROR(IF(ISBLANK(INDEX(Data_Base_2[],MATCH($D138,Data_Base_2[[Incumbent]:[Incumbent]],0),MATCH(K$3,Data_Base_2[#Headers],0))),"-",INDEX(Data_Base_2[],MATCH($D138,Data_Base_2[[Incumbent]:[Incumbent]],0),MATCH(K$3,Data_Base_2[#Headers],0))),"")</f>
        <v/>
      </c>
      <c r="L138" s="161" t="str">
        <f ca="1">IFERROR(IF(ISBLANK(INDEX(Data_Base_2[],MATCH($D138,Data_Base_2[[Incumbent]:[Incumbent]],0),MATCH(L$3,Data_Base_2[#Headers],0))),"-",INDEX(Data_Base_2[],MATCH($D138,Data_Base_2[[Incumbent]:[Incumbent]],0),MATCH(L$3,Data_Base_2[#Headers],0))),"")</f>
        <v/>
      </c>
      <c r="M138" s="161" t="str">
        <f ca="1">IFERROR(IF(ISBLANK(INDEX(Data_Base_2[],MATCH($D138,Data_Base_2[[Incumbent]:[Incumbent]],0),MATCH(M$3,Data_Base_2[#Headers],0))),"-",INDEX(Data_Base_2[],MATCH($D138,Data_Base_2[[Incumbent]:[Incumbent]],0),MATCH(M$3,Data_Base_2[#Headers],0))),"")</f>
        <v/>
      </c>
      <c r="N138" s="164" t="str">
        <f ca="1">IFERROR(IF(ISBLANK(INDEX(Data_Base_2[],MATCH($D138,Data_Base_2[[Incumbent]:[Incumbent]],0),MATCH(N$3,Data_Base_2[#Headers],0))),"-",INDEX(Data_Base_2[],MATCH($D138,Data_Base_2[[Incumbent]:[Incumbent]],0),MATCH(N$3,Data_Base_2[#Headers],0))),"")</f>
        <v/>
      </c>
      <c r="O138" s="164" t="str">
        <f ca="1">IFERROR(IF(ISBLANK(INDEX(Data_Base_2[],MATCH($D138,Data_Base_2[[Incumbent]:[Incumbent]],0),MATCH(O$3,Data_Base_2[#Headers],0))),"-",INDEX(Data_Base_2[],MATCH($D138,Data_Base_2[[Incumbent]:[Incumbent]],0),MATCH(O$3,Data_Base_2[#Headers],0))),"")</f>
        <v/>
      </c>
      <c r="P138" s="161" t="str">
        <f ca="1">IFERROR(IF(ISBLANK(INDEX(Data_Base_2[],MATCH($D138,Data_Base_2[[Incumbent]:[Incumbent]],0),MATCH(P$3,Data_Base_2[#Headers],0))),"-",INDEX(Data_Base_2[],MATCH($D138,Data_Base_2[[Incumbent]:[Incumbent]],0),MATCH(P$3,Data_Base_2[#Headers],0))),"")</f>
        <v/>
      </c>
      <c r="Q138" s="161" t="str">
        <f ca="1">IFERROR(IF(ISBLANK(INDEX(Data_Base_2[],MATCH($D138,Data_Base_2[[Incumbent]:[Incumbent]],0),MATCH(Q$3,Data_Base_2[#Headers],0))),"-",INDEX(Data_Base_2[],MATCH($D138,Data_Base_2[[Incumbent]:[Incumbent]],0),MATCH(Q$3,Data_Base_2[#Headers],0))),"")</f>
        <v/>
      </c>
      <c r="R138" s="158"/>
      <c r="S138" s="158"/>
      <c r="T138" s="158" t="str">
        <v>Irfan Febrianto</v>
      </c>
      <c r="U138" s="158">
        <v>1</v>
      </c>
      <c r="V138" s="158" t="b">
        <v>1</v>
      </c>
      <c r="W138" s="159" t="b">
        <v>0</v>
      </c>
      <c r="X138" s="159" t="b">
        <v>0</v>
      </c>
      <c r="Y138" s="159">
        <v>0</v>
      </c>
      <c r="Z138" s="159">
        <v>0</v>
      </c>
      <c r="AA138" s="159" t="b">
        <v>1</v>
      </c>
      <c r="AB138" s="159" t="b">
        <f ca="1"/>
        <v>1</v>
      </c>
      <c r="AC138" s="160">
        <v>1</v>
      </c>
      <c r="AD138" s="160">
        <f ca="1"/>
        <v>0</v>
      </c>
    </row>
    <row r="139" spans="4:30" x14ac:dyDescent="0.25">
      <c r="D139" s="8" t="str" cm="1">
        <f t="array" aca="1" ref="D139" ca="1">IFERROR(IF($T$2="",'Data Base'!#REF!,INDEX(Data_Base_2[Incumbent],_xlfn.AGGREGATE(15,3,((OFFSET($AD$4,0,0,COUNTA($AD$4:AD5134),1)&gt;0)/(OFFSET($AD$4,0,0,COUNTA($AD$4:AD5134),1)&gt;0))*(ROW(OFFSET($AD$4,0,0,COUNTA($AD$4:AD5134),1))-ROW($AD$3)),ROWS($D$4:$D138)))),"")</f>
        <v/>
      </c>
      <c r="E139" s="161" t="str">
        <f ca="1">IFERROR(IF(ISBLANK(INDEX(Data_Base_2[],MATCH($D139,Data_Base_2[[Incumbent]:[Incumbent]],0),MATCH(E$3,Data_Base_2[#Headers],0))),"-",INDEX(Data_Base_2[],MATCH($D139,Data_Base_2[[Incumbent]:[Incumbent]],0),MATCH(E$3,Data_Base_2[#Headers],0))),"")</f>
        <v/>
      </c>
      <c r="F139" s="161" t="str">
        <f ca="1">IFERROR(IF(ISBLANK(INDEX(Data_Base_2[],MATCH($D139,Data_Base_2[[Incumbent]:[Incumbent]],0),MATCH(F$3,Data_Base_2[#Headers],0))),"-",INDEX(Data_Base_2[],MATCH($D139,Data_Base_2[[Incumbent]:[Incumbent]],0),MATCH(F$3,Data_Base_2[#Headers],0))),"")</f>
        <v/>
      </c>
      <c r="G139" s="161" t="str">
        <f ca="1">IFERROR(IF(ISBLANK(INDEX(Data_Base_2[],MATCH($D139,Data_Base_2[[Incumbent]:[Incumbent]],0),MATCH(G$3,Data_Base_2[#Headers],0))),"-",INDEX(Data_Base_2[],MATCH($D139,Data_Base_2[[Incumbent]:[Incumbent]],0),MATCH(G$3,Data_Base_2[#Headers],0))),"")</f>
        <v/>
      </c>
      <c r="H139" s="161" t="str">
        <f ca="1">IFERROR(IF(ISBLANK(INDEX(Data_Base_2[],MATCH($D139,Data_Base_2[[Incumbent]:[Incumbent]],0),MATCH(H$3,Data_Base_2[#Headers],0))),"-",INDEX(Data_Base_2[],MATCH($D139,Data_Base_2[[Incumbent]:[Incumbent]],0),MATCH(H$3,Data_Base_2[#Headers],0))),"")</f>
        <v/>
      </c>
      <c r="I139" s="162" t="str">
        <f ca="1">IFERROR(IF(ISBLANK(INDEX(Data_Base_2[],MATCH($D139,Data_Base_2[[Incumbent]:[Incumbent]],0),MATCH(I$3,Data_Base_2[#Headers],0))),"-",INDEX(Data_Base_2[],MATCH($D139,Data_Base_2[[Incumbent]:[Incumbent]],0),MATCH(I$3,Data_Base_2[#Headers],0))),"")</f>
        <v/>
      </c>
      <c r="J139" s="162" t="str">
        <f ca="1">IFERROR(IF(ISBLANK(INDEX(Data_Base_2[],MATCH($D139,Data_Base_2[[Incumbent]:[Incumbent]],0),MATCH(J$3,Data_Base_2[#Headers],0))),"-",INDEX(Data_Base_2[],MATCH($D139,Data_Base_2[[Incumbent]:[Incumbent]],0),MATCH(J$3,Data_Base_2[#Headers],0))),"")</f>
        <v/>
      </c>
      <c r="K139" s="163" t="str">
        <f ca="1">IFERROR(IF(ISBLANK(INDEX(Data_Base_2[],MATCH($D139,Data_Base_2[[Incumbent]:[Incumbent]],0),MATCH(K$3,Data_Base_2[#Headers],0))),"-",INDEX(Data_Base_2[],MATCH($D139,Data_Base_2[[Incumbent]:[Incumbent]],0),MATCH(K$3,Data_Base_2[#Headers],0))),"")</f>
        <v/>
      </c>
      <c r="L139" s="161" t="str">
        <f ca="1">IFERROR(IF(ISBLANK(INDEX(Data_Base_2[],MATCH($D139,Data_Base_2[[Incumbent]:[Incumbent]],0),MATCH(L$3,Data_Base_2[#Headers],0))),"-",INDEX(Data_Base_2[],MATCH($D139,Data_Base_2[[Incumbent]:[Incumbent]],0),MATCH(L$3,Data_Base_2[#Headers],0))),"")</f>
        <v/>
      </c>
      <c r="M139" s="161" t="str">
        <f ca="1">IFERROR(IF(ISBLANK(INDEX(Data_Base_2[],MATCH($D139,Data_Base_2[[Incumbent]:[Incumbent]],0),MATCH(M$3,Data_Base_2[#Headers],0))),"-",INDEX(Data_Base_2[],MATCH($D139,Data_Base_2[[Incumbent]:[Incumbent]],0),MATCH(M$3,Data_Base_2[#Headers],0))),"")</f>
        <v/>
      </c>
      <c r="N139" s="164" t="str">
        <f ca="1">IFERROR(IF(ISBLANK(INDEX(Data_Base_2[],MATCH($D139,Data_Base_2[[Incumbent]:[Incumbent]],0),MATCH(N$3,Data_Base_2[#Headers],0))),"-",INDEX(Data_Base_2[],MATCH($D139,Data_Base_2[[Incumbent]:[Incumbent]],0),MATCH(N$3,Data_Base_2[#Headers],0))),"")</f>
        <v/>
      </c>
      <c r="O139" s="164" t="str">
        <f ca="1">IFERROR(IF(ISBLANK(INDEX(Data_Base_2[],MATCH($D139,Data_Base_2[[Incumbent]:[Incumbent]],0),MATCH(O$3,Data_Base_2[#Headers],0))),"-",INDEX(Data_Base_2[],MATCH($D139,Data_Base_2[[Incumbent]:[Incumbent]],0),MATCH(O$3,Data_Base_2[#Headers],0))),"")</f>
        <v/>
      </c>
      <c r="P139" s="161" t="str">
        <f ca="1">IFERROR(IF(ISBLANK(INDEX(Data_Base_2[],MATCH($D139,Data_Base_2[[Incumbent]:[Incumbent]],0),MATCH(P$3,Data_Base_2[#Headers],0))),"-",INDEX(Data_Base_2[],MATCH($D139,Data_Base_2[[Incumbent]:[Incumbent]],0),MATCH(P$3,Data_Base_2[#Headers],0))),"")</f>
        <v/>
      </c>
      <c r="Q139" s="161" t="str">
        <f ca="1">IFERROR(IF(ISBLANK(INDEX(Data_Base_2[],MATCH($D139,Data_Base_2[[Incumbent]:[Incumbent]],0),MATCH(Q$3,Data_Base_2[#Headers],0))),"-",INDEX(Data_Base_2[],MATCH($D139,Data_Base_2[[Incumbent]:[Incumbent]],0),MATCH(Q$3,Data_Base_2[#Headers],0))),"")</f>
        <v/>
      </c>
      <c r="R139" s="158"/>
      <c r="S139" s="158"/>
      <c r="T139" s="158" t="str">
        <v>Yeni Setianingsih</v>
      </c>
      <c r="U139" s="158">
        <v>1</v>
      </c>
      <c r="V139" s="158" t="b">
        <v>1</v>
      </c>
      <c r="W139" s="159" t="b">
        <v>0</v>
      </c>
      <c r="X139" s="159" t="b">
        <v>0</v>
      </c>
      <c r="Y139" s="159">
        <v>0</v>
      </c>
      <c r="Z139" s="159">
        <v>0</v>
      </c>
      <c r="AA139" s="159" t="b">
        <v>1</v>
      </c>
      <c r="AB139" s="159" t="b">
        <f ca="1"/>
        <v>1</v>
      </c>
      <c r="AC139" s="160">
        <v>1</v>
      </c>
      <c r="AD139" s="160">
        <f ca="1"/>
        <v>0</v>
      </c>
    </row>
    <row r="140" spans="4:30" x14ac:dyDescent="0.25">
      <c r="D140" s="8" t="str" cm="1">
        <f t="array" aca="1" ref="D140" ca="1">IFERROR(IF($T$2="",'Data Base'!C127,INDEX(Data_Base_2[Incumbent],_xlfn.AGGREGATE(15,3,((OFFSET($AD$4,0,0,COUNTA($AD$4:AD5135),1)&gt;0)/(OFFSET($AD$4,0,0,COUNTA($AD$4:AD5135),1)&gt;0))*(ROW(OFFSET($AD$4,0,0,COUNTA($AD$4:AD5135),1))-ROW($AD$3)),ROWS($D$4:$D139)))),"")</f>
        <v/>
      </c>
      <c r="E140" s="161" t="str">
        <f ca="1">IFERROR(IF(ISBLANK(INDEX(Data_Base_2[],MATCH($D140,Data_Base_2[[Incumbent]:[Incumbent]],0),MATCH(E$3,Data_Base_2[#Headers],0))),"-",INDEX(Data_Base_2[],MATCH($D140,Data_Base_2[[Incumbent]:[Incumbent]],0),MATCH(E$3,Data_Base_2[#Headers],0))),"")</f>
        <v/>
      </c>
      <c r="F140" s="161" t="str">
        <f ca="1">IFERROR(IF(ISBLANK(INDEX(Data_Base_2[],MATCH($D140,Data_Base_2[[Incumbent]:[Incumbent]],0),MATCH(F$3,Data_Base_2[#Headers],0))),"-",INDEX(Data_Base_2[],MATCH($D140,Data_Base_2[[Incumbent]:[Incumbent]],0),MATCH(F$3,Data_Base_2[#Headers],0))),"")</f>
        <v/>
      </c>
      <c r="G140" s="161" t="str">
        <f ca="1">IFERROR(IF(ISBLANK(INDEX(Data_Base_2[],MATCH($D140,Data_Base_2[[Incumbent]:[Incumbent]],0),MATCH(G$3,Data_Base_2[#Headers],0))),"-",INDEX(Data_Base_2[],MATCH($D140,Data_Base_2[[Incumbent]:[Incumbent]],0),MATCH(G$3,Data_Base_2[#Headers],0))),"")</f>
        <v/>
      </c>
      <c r="H140" s="161" t="str">
        <f ca="1">IFERROR(IF(ISBLANK(INDEX(Data_Base_2[],MATCH($D140,Data_Base_2[[Incumbent]:[Incumbent]],0),MATCH(H$3,Data_Base_2[#Headers],0))),"-",INDEX(Data_Base_2[],MATCH($D140,Data_Base_2[[Incumbent]:[Incumbent]],0),MATCH(H$3,Data_Base_2[#Headers],0))),"")</f>
        <v/>
      </c>
      <c r="I140" s="162" t="str">
        <f ca="1">IFERROR(IF(ISBLANK(INDEX(Data_Base_2[],MATCH($D140,Data_Base_2[[Incumbent]:[Incumbent]],0),MATCH(I$3,Data_Base_2[#Headers],0))),"-",INDEX(Data_Base_2[],MATCH($D140,Data_Base_2[[Incumbent]:[Incumbent]],0),MATCH(I$3,Data_Base_2[#Headers],0))),"")</f>
        <v/>
      </c>
      <c r="J140" s="162" t="str">
        <f ca="1">IFERROR(IF(ISBLANK(INDEX(Data_Base_2[],MATCH($D140,Data_Base_2[[Incumbent]:[Incumbent]],0),MATCH(J$3,Data_Base_2[#Headers],0))),"-",INDEX(Data_Base_2[],MATCH($D140,Data_Base_2[[Incumbent]:[Incumbent]],0),MATCH(J$3,Data_Base_2[#Headers],0))),"")</f>
        <v/>
      </c>
      <c r="K140" s="163" t="str">
        <f ca="1">IFERROR(IF(ISBLANK(INDEX(Data_Base_2[],MATCH($D140,Data_Base_2[[Incumbent]:[Incumbent]],0),MATCH(K$3,Data_Base_2[#Headers],0))),"-",INDEX(Data_Base_2[],MATCH($D140,Data_Base_2[[Incumbent]:[Incumbent]],0),MATCH(K$3,Data_Base_2[#Headers],0))),"")</f>
        <v/>
      </c>
      <c r="L140" s="161" t="str">
        <f ca="1">IFERROR(IF(ISBLANK(INDEX(Data_Base_2[],MATCH($D140,Data_Base_2[[Incumbent]:[Incumbent]],0),MATCH(L$3,Data_Base_2[#Headers],0))),"-",INDEX(Data_Base_2[],MATCH($D140,Data_Base_2[[Incumbent]:[Incumbent]],0),MATCH(L$3,Data_Base_2[#Headers],0))),"")</f>
        <v/>
      </c>
      <c r="M140" s="161" t="str">
        <f ca="1">IFERROR(IF(ISBLANK(INDEX(Data_Base_2[],MATCH($D140,Data_Base_2[[Incumbent]:[Incumbent]],0),MATCH(M$3,Data_Base_2[#Headers],0))),"-",INDEX(Data_Base_2[],MATCH($D140,Data_Base_2[[Incumbent]:[Incumbent]],0),MATCH(M$3,Data_Base_2[#Headers],0))),"")</f>
        <v/>
      </c>
      <c r="N140" s="164" t="str">
        <f ca="1">IFERROR(IF(ISBLANK(INDEX(Data_Base_2[],MATCH($D140,Data_Base_2[[Incumbent]:[Incumbent]],0),MATCH(N$3,Data_Base_2[#Headers],0))),"-",INDEX(Data_Base_2[],MATCH($D140,Data_Base_2[[Incumbent]:[Incumbent]],0),MATCH(N$3,Data_Base_2[#Headers],0))),"")</f>
        <v/>
      </c>
      <c r="O140" s="164" t="str">
        <f ca="1">IFERROR(IF(ISBLANK(INDEX(Data_Base_2[],MATCH($D140,Data_Base_2[[Incumbent]:[Incumbent]],0),MATCH(O$3,Data_Base_2[#Headers],0))),"-",INDEX(Data_Base_2[],MATCH($D140,Data_Base_2[[Incumbent]:[Incumbent]],0),MATCH(O$3,Data_Base_2[#Headers],0))),"")</f>
        <v/>
      </c>
      <c r="P140" s="161" t="str">
        <f ca="1">IFERROR(IF(ISBLANK(INDEX(Data_Base_2[],MATCH($D140,Data_Base_2[[Incumbent]:[Incumbent]],0),MATCH(P$3,Data_Base_2[#Headers],0))),"-",INDEX(Data_Base_2[],MATCH($D140,Data_Base_2[[Incumbent]:[Incumbent]],0),MATCH(P$3,Data_Base_2[#Headers],0))),"")</f>
        <v/>
      </c>
      <c r="Q140" s="161" t="str">
        <f ca="1">IFERROR(IF(ISBLANK(INDEX(Data_Base_2[],MATCH($D140,Data_Base_2[[Incumbent]:[Incumbent]],0),MATCH(Q$3,Data_Base_2[#Headers],0))),"-",INDEX(Data_Base_2[],MATCH($D140,Data_Base_2[[Incumbent]:[Incumbent]],0),MATCH(Q$3,Data_Base_2[#Headers],0))),"")</f>
        <v/>
      </c>
      <c r="R140" s="158"/>
      <c r="S140" s="158"/>
      <c r="T140" s="158" t="str">
        <v>Rahmadanil</v>
      </c>
      <c r="U140" s="158">
        <v>2</v>
      </c>
      <c r="V140" s="158" t="b">
        <v>1</v>
      </c>
      <c r="W140" s="159" t="b">
        <v>0</v>
      </c>
      <c r="X140" s="159" t="b">
        <v>0</v>
      </c>
      <c r="Y140" s="159">
        <v>0</v>
      </c>
      <c r="Z140" s="159">
        <v>1</v>
      </c>
      <c r="AA140" s="159" t="b">
        <v>1</v>
      </c>
      <c r="AB140" s="159" t="b">
        <f ca="1"/>
        <v>1</v>
      </c>
      <c r="AC140" s="160">
        <v>1</v>
      </c>
      <c r="AD140" s="160">
        <f ca="1"/>
        <v>0</v>
      </c>
    </row>
    <row r="141" spans="4:30" x14ac:dyDescent="0.25">
      <c r="D141" s="8" t="str" cm="1">
        <f t="array" aca="1" ref="D141" ca="1">IFERROR(IF($T$2="",'Data Base'!C128,INDEX(Data_Base_2[Incumbent],_xlfn.AGGREGATE(15,3,((OFFSET($AD$4,0,0,COUNTA($AD$4:AD5136),1)&gt;0)/(OFFSET($AD$4,0,0,COUNTA($AD$4:AD5136),1)&gt;0))*(ROW(OFFSET($AD$4,0,0,COUNTA($AD$4:AD5136),1))-ROW($AD$3)),ROWS($D$4:$D140)))),"")</f>
        <v/>
      </c>
      <c r="E141" s="161" t="str">
        <f ca="1">IFERROR(IF(ISBLANK(INDEX(Data_Base_2[],MATCH($D141,Data_Base_2[[Incumbent]:[Incumbent]],0),MATCH(E$3,Data_Base_2[#Headers],0))),"-",INDEX(Data_Base_2[],MATCH($D141,Data_Base_2[[Incumbent]:[Incumbent]],0),MATCH(E$3,Data_Base_2[#Headers],0))),"")</f>
        <v/>
      </c>
      <c r="F141" s="161" t="str">
        <f ca="1">IFERROR(IF(ISBLANK(INDEX(Data_Base_2[],MATCH($D141,Data_Base_2[[Incumbent]:[Incumbent]],0),MATCH(F$3,Data_Base_2[#Headers],0))),"-",INDEX(Data_Base_2[],MATCH($D141,Data_Base_2[[Incumbent]:[Incumbent]],0),MATCH(F$3,Data_Base_2[#Headers],0))),"")</f>
        <v/>
      </c>
      <c r="G141" s="161" t="str">
        <f ca="1">IFERROR(IF(ISBLANK(INDEX(Data_Base_2[],MATCH($D141,Data_Base_2[[Incumbent]:[Incumbent]],0),MATCH(G$3,Data_Base_2[#Headers],0))),"-",INDEX(Data_Base_2[],MATCH($D141,Data_Base_2[[Incumbent]:[Incumbent]],0),MATCH(G$3,Data_Base_2[#Headers],0))),"")</f>
        <v/>
      </c>
      <c r="H141" s="161" t="str">
        <f ca="1">IFERROR(IF(ISBLANK(INDEX(Data_Base_2[],MATCH($D141,Data_Base_2[[Incumbent]:[Incumbent]],0),MATCH(H$3,Data_Base_2[#Headers],0))),"-",INDEX(Data_Base_2[],MATCH($D141,Data_Base_2[[Incumbent]:[Incumbent]],0),MATCH(H$3,Data_Base_2[#Headers],0))),"")</f>
        <v/>
      </c>
      <c r="I141" s="162" t="str">
        <f ca="1">IFERROR(IF(ISBLANK(INDEX(Data_Base_2[],MATCH($D141,Data_Base_2[[Incumbent]:[Incumbent]],0),MATCH(I$3,Data_Base_2[#Headers],0))),"-",INDEX(Data_Base_2[],MATCH($D141,Data_Base_2[[Incumbent]:[Incumbent]],0),MATCH(I$3,Data_Base_2[#Headers],0))),"")</f>
        <v/>
      </c>
      <c r="J141" s="162" t="str">
        <f ca="1">IFERROR(IF(ISBLANK(INDEX(Data_Base_2[],MATCH($D141,Data_Base_2[[Incumbent]:[Incumbent]],0),MATCH(J$3,Data_Base_2[#Headers],0))),"-",INDEX(Data_Base_2[],MATCH($D141,Data_Base_2[[Incumbent]:[Incumbent]],0),MATCH(J$3,Data_Base_2[#Headers],0))),"")</f>
        <v/>
      </c>
      <c r="K141" s="163" t="str">
        <f ca="1">IFERROR(IF(ISBLANK(INDEX(Data_Base_2[],MATCH($D141,Data_Base_2[[Incumbent]:[Incumbent]],0),MATCH(K$3,Data_Base_2[#Headers],0))),"-",INDEX(Data_Base_2[],MATCH($D141,Data_Base_2[[Incumbent]:[Incumbent]],0),MATCH(K$3,Data_Base_2[#Headers],0))),"")</f>
        <v/>
      </c>
      <c r="L141" s="161" t="str">
        <f ca="1">IFERROR(IF(ISBLANK(INDEX(Data_Base_2[],MATCH($D141,Data_Base_2[[Incumbent]:[Incumbent]],0),MATCH(L$3,Data_Base_2[#Headers],0))),"-",INDEX(Data_Base_2[],MATCH($D141,Data_Base_2[[Incumbent]:[Incumbent]],0),MATCH(L$3,Data_Base_2[#Headers],0))),"")</f>
        <v/>
      </c>
      <c r="M141" s="161" t="str">
        <f ca="1">IFERROR(IF(ISBLANK(INDEX(Data_Base_2[],MATCH($D141,Data_Base_2[[Incumbent]:[Incumbent]],0),MATCH(M$3,Data_Base_2[#Headers],0))),"-",INDEX(Data_Base_2[],MATCH($D141,Data_Base_2[[Incumbent]:[Incumbent]],0),MATCH(M$3,Data_Base_2[#Headers],0))),"")</f>
        <v/>
      </c>
      <c r="N141" s="164" t="str">
        <f ca="1">IFERROR(IF(ISBLANK(INDEX(Data_Base_2[],MATCH($D141,Data_Base_2[[Incumbent]:[Incumbent]],0),MATCH(N$3,Data_Base_2[#Headers],0))),"-",INDEX(Data_Base_2[],MATCH($D141,Data_Base_2[[Incumbent]:[Incumbent]],0),MATCH(N$3,Data_Base_2[#Headers],0))),"")</f>
        <v/>
      </c>
      <c r="O141" s="164" t="str">
        <f ca="1">IFERROR(IF(ISBLANK(INDEX(Data_Base_2[],MATCH($D141,Data_Base_2[[Incumbent]:[Incumbent]],0),MATCH(O$3,Data_Base_2[#Headers],0))),"-",INDEX(Data_Base_2[],MATCH($D141,Data_Base_2[[Incumbent]:[Incumbent]],0),MATCH(O$3,Data_Base_2[#Headers],0))),"")</f>
        <v/>
      </c>
      <c r="P141" s="161" t="str">
        <f ca="1">IFERROR(IF(ISBLANK(INDEX(Data_Base_2[],MATCH($D141,Data_Base_2[[Incumbent]:[Incumbent]],0),MATCH(P$3,Data_Base_2[#Headers],0))),"-",INDEX(Data_Base_2[],MATCH($D141,Data_Base_2[[Incumbent]:[Incumbent]],0),MATCH(P$3,Data_Base_2[#Headers],0))),"")</f>
        <v/>
      </c>
      <c r="Q141" s="161" t="str">
        <f ca="1">IFERROR(IF(ISBLANK(INDEX(Data_Base_2[],MATCH($D141,Data_Base_2[[Incumbent]:[Incumbent]],0),MATCH(Q$3,Data_Base_2[#Headers],0))),"-",INDEX(Data_Base_2[],MATCH($D141,Data_Base_2[[Incumbent]:[Incumbent]],0),MATCH(Q$3,Data_Base_2[#Headers],0))),"")</f>
        <v/>
      </c>
      <c r="R141" s="158"/>
      <c r="S141" s="158"/>
      <c r="T141" s="158" t="str">
        <v>Jefri Hidayat</v>
      </c>
      <c r="U141" s="158">
        <v>1</v>
      </c>
      <c r="V141" s="158" t="b">
        <v>1</v>
      </c>
      <c r="W141" s="159" t="b">
        <v>0</v>
      </c>
      <c r="X141" s="159" t="b">
        <v>0</v>
      </c>
      <c r="Y141" s="159">
        <v>0</v>
      </c>
      <c r="Z141" s="159">
        <v>0</v>
      </c>
      <c r="AA141" s="159" t="b">
        <v>1</v>
      </c>
      <c r="AB141" s="159" t="b">
        <f ca="1"/>
        <v>1</v>
      </c>
      <c r="AC141" s="160">
        <v>1</v>
      </c>
      <c r="AD141" s="160">
        <f ca="1"/>
        <v>0</v>
      </c>
    </row>
    <row r="142" spans="4:30" x14ac:dyDescent="0.25">
      <c r="D142" s="8" t="str" cm="1">
        <f t="array" aca="1" ref="D142" ca="1">IFERROR(IF($T$2="",'Data Base'!C129,INDEX(Data_Base_2[Incumbent],_xlfn.AGGREGATE(15,3,((OFFSET($AD$4,0,0,COUNTA($AD$4:AD5137),1)&gt;0)/(OFFSET($AD$4,0,0,COUNTA($AD$4:AD5137),1)&gt;0))*(ROW(OFFSET($AD$4,0,0,COUNTA($AD$4:AD5137),1))-ROW($AD$3)),ROWS($D$4:$D141)))),"")</f>
        <v/>
      </c>
      <c r="E142" s="161" t="str">
        <f ca="1">IFERROR(IF(ISBLANK(INDEX(Data_Base_2[],MATCH($D142,Data_Base_2[[Incumbent]:[Incumbent]],0),MATCH(E$3,Data_Base_2[#Headers],0))),"-",INDEX(Data_Base_2[],MATCH($D142,Data_Base_2[[Incumbent]:[Incumbent]],0),MATCH(E$3,Data_Base_2[#Headers],0))),"")</f>
        <v/>
      </c>
      <c r="F142" s="161" t="str">
        <f ca="1">IFERROR(IF(ISBLANK(INDEX(Data_Base_2[],MATCH($D142,Data_Base_2[[Incumbent]:[Incumbent]],0),MATCH(F$3,Data_Base_2[#Headers],0))),"-",INDEX(Data_Base_2[],MATCH($D142,Data_Base_2[[Incumbent]:[Incumbent]],0),MATCH(F$3,Data_Base_2[#Headers],0))),"")</f>
        <v/>
      </c>
      <c r="G142" s="161" t="str">
        <f ca="1">IFERROR(IF(ISBLANK(INDEX(Data_Base_2[],MATCH($D142,Data_Base_2[[Incumbent]:[Incumbent]],0),MATCH(G$3,Data_Base_2[#Headers],0))),"-",INDEX(Data_Base_2[],MATCH($D142,Data_Base_2[[Incumbent]:[Incumbent]],0),MATCH(G$3,Data_Base_2[#Headers],0))),"")</f>
        <v/>
      </c>
      <c r="H142" s="161" t="str">
        <f ca="1">IFERROR(IF(ISBLANK(INDEX(Data_Base_2[],MATCH($D142,Data_Base_2[[Incumbent]:[Incumbent]],0),MATCH(H$3,Data_Base_2[#Headers],0))),"-",INDEX(Data_Base_2[],MATCH($D142,Data_Base_2[[Incumbent]:[Incumbent]],0),MATCH(H$3,Data_Base_2[#Headers],0))),"")</f>
        <v/>
      </c>
      <c r="I142" s="162" t="str">
        <f ca="1">IFERROR(IF(ISBLANK(INDEX(Data_Base_2[],MATCH($D142,Data_Base_2[[Incumbent]:[Incumbent]],0),MATCH(I$3,Data_Base_2[#Headers],0))),"-",INDEX(Data_Base_2[],MATCH($D142,Data_Base_2[[Incumbent]:[Incumbent]],0),MATCH(I$3,Data_Base_2[#Headers],0))),"")</f>
        <v/>
      </c>
      <c r="J142" s="162" t="str">
        <f ca="1">IFERROR(IF(ISBLANK(INDEX(Data_Base_2[],MATCH($D142,Data_Base_2[[Incumbent]:[Incumbent]],0),MATCH(J$3,Data_Base_2[#Headers],0))),"-",INDEX(Data_Base_2[],MATCH($D142,Data_Base_2[[Incumbent]:[Incumbent]],0),MATCH(J$3,Data_Base_2[#Headers],0))),"")</f>
        <v/>
      </c>
      <c r="K142" s="163" t="str">
        <f ca="1">IFERROR(IF(ISBLANK(INDEX(Data_Base_2[],MATCH($D142,Data_Base_2[[Incumbent]:[Incumbent]],0),MATCH(K$3,Data_Base_2[#Headers],0))),"-",INDEX(Data_Base_2[],MATCH($D142,Data_Base_2[[Incumbent]:[Incumbent]],0),MATCH(K$3,Data_Base_2[#Headers],0))),"")</f>
        <v/>
      </c>
      <c r="L142" s="161" t="str">
        <f ca="1">IFERROR(IF(ISBLANK(INDEX(Data_Base_2[],MATCH($D142,Data_Base_2[[Incumbent]:[Incumbent]],0),MATCH(L$3,Data_Base_2[#Headers],0))),"-",INDEX(Data_Base_2[],MATCH($D142,Data_Base_2[[Incumbent]:[Incumbent]],0),MATCH(L$3,Data_Base_2[#Headers],0))),"")</f>
        <v/>
      </c>
      <c r="M142" s="161" t="str">
        <f ca="1">IFERROR(IF(ISBLANK(INDEX(Data_Base_2[],MATCH($D142,Data_Base_2[[Incumbent]:[Incumbent]],0),MATCH(M$3,Data_Base_2[#Headers],0))),"-",INDEX(Data_Base_2[],MATCH($D142,Data_Base_2[[Incumbent]:[Incumbent]],0),MATCH(M$3,Data_Base_2[#Headers],0))),"")</f>
        <v/>
      </c>
      <c r="N142" s="164" t="str">
        <f ca="1">IFERROR(IF(ISBLANK(INDEX(Data_Base_2[],MATCH($D142,Data_Base_2[[Incumbent]:[Incumbent]],0),MATCH(N$3,Data_Base_2[#Headers],0))),"-",INDEX(Data_Base_2[],MATCH($D142,Data_Base_2[[Incumbent]:[Incumbent]],0),MATCH(N$3,Data_Base_2[#Headers],0))),"")</f>
        <v/>
      </c>
      <c r="O142" s="164" t="str">
        <f ca="1">IFERROR(IF(ISBLANK(INDEX(Data_Base_2[],MATCH($D142,Data_Base_2[[Incumbent]:[Incumbent]],0),MATCH(O$3,Data_Base_2[#Headers],0))),"-",INDEX(Data_Base_2[],MATCH($D142,Data_Base_2[[Incumbent]:[Incumbent]],0),MATCH(O$3,Data_Base_2[#Headers],0))),"")</f>
        <v/>
      </c>
      <c r="P142" s="161" t="str">
        <f ca="1">IFERROR(IF(ISBLANK(INDEX(Data_Base_2[],MATCH($D142,Data_Base_2[[Incumbent]:[Incumbent]],0),MATCH(P$3,Data_Base_2[#Headers],0))),"-",INDEX(Data_Base_2[],MATCH($D142,Data_Base_2[[Incumbent]:[Incumbent]],0),MATCH(P$3,Data_Base_2[#Headers],0))),"")</f>
        <v/>
      </c>
      <c r="Q142" s="161" t="str">
        <f ca="1">IFERROR(IF(ISBLANK(INDEX(Data_Base_2[],MATCH($D142,Data_Base_2[[Incumbent]:[Incumbent]],0),MATCH(Q$3,Data_Base_2[#Headers],0))),"-",INDEX(Data_Base_2[],MATCH($D142,Data_Base_2[[Incumbent]:[Incumbent]],0),MATCH(Q$3,Data_Base_2[#Headers],0))),"")</f>
        <v/>
      </c>
      <c r="R142" s="158"/>
      <c r="S142" s="158"/>
      <c r="T142" s="158" t="str">
        <v>Muhammad Saifun Nizam</v>
      </c>
      <c r="U142" s="158">
        <v>1</v>
      </c>
      <c r="V142" s="158" t="b">
        <v>1</v>
      </c>
      <c r="W142" s="159" t="b">
        <v>0</v>
      </c>
      <c r="X142" s="159" t="b">
        <v>0</v>
      </c>
      <c r="Y142" s="159">
        <v>0</v>
      </c>
      <c r="Z142" s="159">
        <v>0</v>
      </c>
      <c r="AA142" s="159" t="b">
        <v>1</v>
      </c>
      <c r="AB142" s="159" t="b">
        <f ca="1"/>
        <v>1</v>
      </c>
      <c r="AC142" s="160">
        <v>1</v>
      </c>
      <c r="AD142" s="160">
        <f ca="1"/>
        <v>0</v>
      </c>
    </row>
    <row r="143" spans="4:30" x14ac:dyDescent="0.25">
      <c r="D143" s="8" t="str" cm="1">
        <f t="array" aca="1" ref="D143" ca="1">IFERROR(IF($T$2="",'Data Base'!C130,INDEX(Data_Base_2[Incumbent],_xlfn.AGGREGATE(15,3,((OFFSET($AD$4,0,0,COUNTA($AD$4:AD5138),1)&gt;0)/(OFFSET($AD$4,0,0,COUNTA($AD$4:AD5138),1)&gt;0))*(ROW(OFFSET($AD$4,0,0,COUNTA($AD$4:AD5138),1))-ROW($AD$3)),ROWS($D$4:$D142)))),"")</f>
        <v/>
      </c>
      <c r="E143" s="161" t="str">
        <f ca="1">IFERROR(IF(ISBLANK(INDEX(Data_Base_2[],MATCH($D143,Data_Base_2[[Incumbent]:[Incumbent]],0),MATCH(E$3,Data_Base_2[#Headers],0))),"-",INDEX(Data_Base_2[],MATCH($D143,Data_Base_2[[Incumbent]:[Incumbent]],0),MATCH(E$3,Data_Base_2[#Headers],0))),"")</f>
        <v/>
      </c>
      <c r="F143" s="161" t="str">
        <f ca="1">IFERROR(IF(ISBLANK(INDEX(Data_Base_2[],MATCH($D143,Data_Base_2[[Incumbent]:[Incumbent]],0),MATCH(F$3,Data_Base_2[#Headers],0))),"-",INDEX(Data_Base_2[],MATCH($D143,Data_Base_2[[Incumbent]:[Incumbent]],0),MATCH(F$3,Data_Base_2[#Headers],0))),"")</f>
        <v/>
      </c>
      <c r="G143" s="161" t="str">
        <f ca="1">IFERROR(IF(ISBLANK(INDEX(Data_Base_2[],MATCH($D143,Data_Base_2[[Incumbent]:[Incumbent]],0),MATCH(G$3,Data_Base_2[#Headers],0))),"-",INDEX(Data_Base_2[],MATCH($D143,Data_Base_2[[Incumbent]:[Incumbent]],0),MATCH(G$3,Data_Base_2[#Headers],0))),"")</f>
        <v/>
      </c>
      <c r="H143" s="161" t="str">
        <f ca="1">IFERROR(IF(ISBLANK(INDEX(Data_Base_2[],MATCH($D143,Data_Base_2[[Incumbent]:[Incumbent]],0),MATCH(H$3,Data_Base_2[#Headers],0))),"-",INDEX(Data_Base_2[],MATCH($D143,Data_Base_2[[Incumbent]:[Incumbent]],0),MATCH(H$3,Data_Base_2[#Headers],0))),"")</f>
        <v/>
      </c>
      <c r="I143" s="162" t="str">
        <f ca="1">IFERROR(IF(ISBLANK(INDEX(Data_Base_2[],MATCH($D143,Data_Base_2[[Incumbent]:[Incumbent]],0),MATCH(I$3,Data_Base_2[#Headers],0))),"-",INDEX(Data_Base_2[],MATCH($D143,Data_Base_2[[Incumbent]:[Incumbent]],0),MATCH(I$3,Data_Base_2[#Headers],0))),"")</f>
        <v/>
      </c>
      <c r="J143" s="162" t="str">
        <f ca="1">IFERROR(IF(ISBLANK(INDEX(Data_Base_2[],MATCH($D143,Data_Base_2[[Incumbent]:[Incumbent]],0),MATCH(J$3,Data_Base_2[#Headers],0))),"-",INDEX(Data_Base_2[],MATCH($D143,Data_Base_2[[Incumbent]:[Incumbent]],0),MATCH(J$3,Data_Base_2[#Headers],0))),"")</f>
        <v/>
      </c>
      <c r="K143" s="163" t="str">
        <f ca="1">IFERROR(IF(ISBLANK(INDEX(Data_Base_2[],MATCH($D143,Data_Base_2[[Incumbent]:[Incumbent]],0),MATCH(K$3,Data_Base_2[#Headers],0))),"-",INDEX(Data_Base_2[],MATCH($D143,Data_Base_2[[Incumbent]:[Incumbent]],0),MATCH(K$3,Data_Base_2[#Headers],0))),"")</f>
        <v/>
      </c>
      <c r="L143" s="161" t="str">
        <f ca="1">IFERROR(IF(ISBLANK(INDEX(Data_Base_2[],MATCH($D143,Data_Base_2[[Incumbent]:[Incumbent]],0),MATCH(L$3,Data_Base_2[#Headers],0))),"-",INDEX(Data_Base_2[],MATCH($D143,Data_Base_2[[Incumbent]:[Incumbent]],0),MATCH(L$3,Data_Base_2[#Headers],0))),"")</f>
        <v/>
      </c>
      <c r="M143" s="161" t="str">
        <f ca="1">IFERROR(IF(ISBLANK(INDEX(Data_Base_2[],MATCH($D143,Data_Base_2[[Incumbent]:[Incumbent]],0),MATCH(M$3,Data_Base_2[#Headers],0))),"-",INDEX(Data_Base_2[],MATCH($D143,Data_Base_2[[Incumbent]:[Incumbent]],0),MATCH(M$3,Data_Base_2[#Headers],0))),"")</f>
        <v/>
      </c>
      <c r="N143" s="164" t="str">
        <f ca="1">IFERROR(IF(ISBLANK(INDEX(Data_Base_2[],MATCH($D143,Data_Base_2[[Incumbent]:[Incumbent]],0),MATCH(N$3,Data_Base_2[#Headers],0))),"-",INDEX(Data_Base_2[],MATCH($D143,Data_Base_2[[Incumbent]:[Incumbent]],0),MATCH(N$3,Data_Base_2[#Headers],0))),"")</f>
        <v/>
      </c>
      <c r="O143" s="164" t="str">
        <f ca="1">IFERROR(IF(ISBLANK(INDEX(Data_Base_2[],MATCH($D143,Data_Base_2[[Incumbent]:[Incumbent]],0),MATCH(O$3,Data_Base_2[#Headers],0))),"-",INDEX(Data_Base_2[],MATCH($D143,Data_Base_2[[Incumbent]:[Incumbent]],0),MATCH(O$3,Data_Base_2[#Headers],0))),"")</f>
        <v/>
      </c>
      <c r="P143" s="161" t="str">
        <f ca="1">IFERROR(IF(ISBLANK(INDEX(Data_Base_2[],MATCH($D143,Data_Base_2[[Incumbent]:[Incumbent]],0),MATCH(P$3,Data_Base_2[#Headers],0))),"-",INDEX(Data_Base_2[],MATCH($D143,Data_Base_2[[Incumbent]:[Incumbent]],0),MATCH(P$3,Data_Base_2[#Headers],0))),"")</f>
        <v/>
      </c>
      <c r="Q143" s="161" t="str">
        <f ca="1">IFERROR(IF(ISBLANK(INDEX(Data_Base_2[],MATCH($D143,Data_Base_2[[Incumbent]:[Incumbent]],0),MATCH(Q$3,Data_Base_2[#Headers],0))),"-",INDEX(Data_Base_2[],MATCH($D143,Data_Base_2[[Incumbent]:[Incumbent]],0),MATCH(Q$3,Data_Base_2[#Headers],0))),"")</f>
        <v/>
      </c>
      <c r="R143" s="158"/>
      <c r="S143" s="158"/>
      <c r="T143" s="158" t="str">
        <v>Ari Bahtiar</v>
      </c>
      <c r="U143" s="158">
        <v>1</v>
      </c>
      <c r="V143" s="158" t="b">
        <v>1</v>
      </c>
      <c r="W143" s="159" t="b">
        <v>0</v>
      </c>
      <c r="X143" s="159" t="b">
        <v>0</v>
      </c>
      <c r="Y143" s="159">
        <v>0</v>
      </c>
      <c r="Z143" s="159">
        <v>0</v>
      </c>
      <c r="AA143" s="159" t="b">
        <v>1</v>
      </c>
      <c r="AB143" s="159" t="b">
        <f ca="1"/>
        <v>1</v>
      </c>
      <c r="AC143" s="160">
        <v>1</v>
      </c>
      <c r="AD143" s="160">
        <f ca="1"/>
        <v>0</v>
      </c>
    </row>
    <row r="144" spans="4:30" x14ac:dyDescent="0.25">
      <c r="D144" s="8" t="str" cm="1">
        <f t="array" aca="1" ref="D144" ca="1">IFERROR(IF($T$2="",'Data Base'!C131,INDEX(Data_Base_2[Incumbent],_xlfn.AGGREGATE(15,3,((OFFSET($AD$4,0,0,COUNTA($AD$4:AD5139),1)&gt;0)/(OFFSET($AD$4,0,0,COUNTA($AD$4:AD5139),1)&gt;0))*(ROW(OFFSET($AD$4,0,0,COUNTA($AD$4:AD5139),1))-ROW($AD$3)),ROWS($D$4:$D143)))),"")</f>
        <v/>
      </c>
      <c r="E144" s="161" t="str">
        <f ca="1">IFERROR(IF(ISBLANK(INDEX(Data_Base_2[],MATCH($D144,Data_Base_2[[Incumbent]:[Incumbent]],0),MATCH(E$3,Data_Base_2[#Headers],0))),"-",INDEX(Data_Base_2[],MATCH($D144,Data_Base_2[[Incumbent]:[Incumbent]],0),MATCH(E$3,Data_Base_2[#Headers],0))),"")</f>
        <v/>
      </c>
      <c r="F144" s="161" t="str">
        <f ca="1">IFERROR(IF(ISBLANK(INDEX(Data_Base_2[],MATCH($D144,Data_Base_2[[Incumbent]:[Incumbent]],0),MATCH(F$3,Data_Base_2[#Headers],0))),"-",INDEX(Data_Base_2[],MATCH($D144,Data_Base_2[[Incumbent]:[Incumbent]],0),MATCH(F$3,Data_Base_2[#Headers],0))),"")</f>
        <v/>
      </c>
      <c r="G144" s="161" t="str">
        <f ca="1">IFERROR(IF(ISBLANK(INDEX(Data_Base_2[],MATCH($D144,Data_Base_2[[Incumbent]:[Incumbent]],0),MATCH(G$3,Data_Base_2[#Headers],0))),"-",INDEX(Data_Base_2[],MATCH($D144,Data_Base_2[[Incumbent]:[Incumbent]],0),MATCH(G$3,Data_Base_2[#Headers],0))),"")</f>
        <v/>
      </c>
      <c r="H144" s="161" t="str">
        <f ca="1">IFERROR(IF(ISBLANK(INDEX(Data_Base_2[],MATCH($D144,Data_Base_2[[Incumbent]:[Incumbent]],0),MATCH(H$3,Data_Base_2[#Headers],0))),"-",INDEX(Data_Base_2[],MATCH($D144,Data_Base_2[[Incumbent]:[Incumbent]],0),MATCH(H$3,Data_Base_2[#Headers],0))),"")</f>
        <v/>
      </c>
      <c r="I144" s="162" t="str">
        <f ca="1">IFERROR(IF(ISBLANK(INDEX(Data_Base_2[],MATCH($D144,Data_Base_2[[Incumbent]:[Incumbent]],0),MATCH(I$3,Data_Base_2[#Headers],0))),"-",INDEX(Data_Base_2[],MATCH($D144,Data_Base_2[[Incumbent]:[Incumbent]],0),MATCH(I$3,Data_Base_2[#Headers],0))),"")</f>
        <v/>
      </c>
      <c r="J144" s="162" t="str">
        <f ca="1">IFERROR(IF(ISBLANK(INDEX(Data_Base_2[],MATCH($D144,Data_Base_2[[Incumbent]:[Incumbent]],0),MATCH(J$3,Data_Base_2[#Headers],0))),"-",INDEX(Data_Base_2[],MATCH($D144,Data_Base_2[[Incumbent]:[Incumbent]],0),MATCH(J$3,Data_Base_2[#Headers],0))),"")</f>
        <v/>
      </c>
      <c r="K144" s="163" t="str">
        <f ca="1">IFERROR(IF(ISBLANK(INDEX(Data_Base_2[],MATCH($D144,Data_Base_2[[Incumbent]:[Incumbent]],0),MATCH(K$3,Data_Base_2[#Headers],0))),"-",INDEX(Data_Base_2[],MATCH($D144,Data_Base_2[[Incumbent]:[Incumbent]],0),MATCH(K$3,Data_Base_2[#Headers],0))),"")</f>
        <v/>
      </c>
      <c r="L144" s="161" t="str">
        <f ca="1">IFERROR(IF(ISBLANK(INDEX(Data_Base_2[],MATCH($D144,Data_Base_2[[Incumbent]:[Incumbent]],0),MATCH(L$3,Data_Base_2[#Headers],0))),"-",INDEX(Data_Base_2[],MATCH($D144,Data_Base_2[[Incumbent]:[Incumbent]],0),MATCH(L$3,Data_Base_2[#Headers],0))),"")</f>
        <v/>
      </c>
      <c r="M144" s="161" t="str">
        <f ca="1">IFERROR(IF(ISBLANK(INDEX(Data_Base_2[],MATCH($D144,Data_Base_2[[Incumbent]:[Incumbent]],0),MATCH(M$3,Data_Base_2[#Headers],0))),"-",INDEX(Data_Base_2[],MATCH($D144,Data_Base_2[[Incumbent]:[Incumbent]],0),MATCH(M$3,Data_Base_2[#Headers],0))),"")</f>
        <v/>
      </c>
      <c r="N144" s="164" t="str">
        <f ca="1">IFERROR(IF(ISBLANK(INDEX(Data_Base_2[],MATCH($D144,Data_Base_2[[Incumbent]:[Incumbent]],0),MATCH(N$3,Data_Base_2[#Headers],0))),"-",INDEX(Data_Base_2[],MATCH($D144,Data_Base_2[[Incumbent]:[Incumbent]],0),MATCH(N$3,Data_Base_2[#Headers],0))),"")</f>
        <v/>
      </c>
      <c r="O144" s="164" t="str">
        <f ca="1">IFERROR(IF(ISBLANK(INDEX(Data_Base_2[],MATCH($D144,Data_Base_2[[Incumbent]:[Incumbent]],0),MATCH(O$3,Data_Base_2[#Headers],0))),"-",INDEX(Data_Base_2[],MATCH($D144,Data_Base_2[[Incumbent]:[Incumbent]],0),MATCH(O$3,Data_Base_2[#Headers],0))),"")</f>
        <v/>
      </c>
      <c r="P144" s="161" t="str">
        <f ca="1">IFERROR(IF(ISBLANK(INDEX(Data_Base_2[],MATCH($D144,Data_Base_2[[Incumbent]:[Incumbent]],0),MATCH(P$3,Data_Base_2[#Headers],0))),"-",INDEX(Data_Base_2[],MATCH($D144,Data_Base_2[[Incumbent]:[Incumbent]],0),MATCH(P$3,Data_Base_2[#Headers],0))),"")</f>
        <v/>
      </c>
      <c r="Q144" s="161" t="str">
        <f ca="1">IFERROR(IF(ISBLANK(INDEX(Data_Base_2[],MATCH($D144,Data_Base_2[[Incumbent]:[Incumbent]],0),MATCH(Q$3,Data_Base_2[#Headers],0))),"-",INDEX(Data_Base_2[],MATCH($D144,Data_Base_2[[Incumbent]:[Incumbent]],0),MATCH(Q$3,Data_Base_2[#Headers],0))),"")</f>
        <v/>
      </c>
      <c r="R144" s="158"/>
      <c r="S144" s="158"/>
      <c r="T144" s="158" t="str">
        <v>Andry Roy P.S., SE</v>
      </c>
      <c r="U144" s="158">
        <v>4</v>
      </c>
      <c r="V144" s="158" t="b">
        <v>1</v>
      </c>
      <c r="W144" s="159" t="b">
        <v>0</v>
      </c>
      <c r="X144" s="159" t="b">
        <v>0</v>
      </c>
      <c r="Y144" s="159">
        <v>0</v>
      </c>
      <c r="Z144" s="159">
        <v>1</v>
      </c>
      <c r="AA144" s="159" t="b">
        <v>1</v>
      </c>
      <c r="AB144" s="159" t="b">
        <f ca="1"/>
        <v>1</v>
      </c>
      <c r="AC144" s="160">
        <v>1</v>
      </c>
      <c r="AD144" s="160">
        <f ca="1"/>
        <v>0</v>
      </c>
    </row>
    <row r="145" spans="4:30" x14ac:dyDescent="0.25">
      <c r="D145" s="8" t="str" cm="1">
        <f t="array" aca="1" ref="D145" ca="1">IFERROR(IF($T$2="",'Data Base'!C132,INDEX(Data_Base_2[Incumbent],_xlfn.AGGREGATE(15,3,((OFFSET($AD$4,0,0,COUNTA($AD$4:AD5140),1)&gt;0)/(OFFSET($AD$4,0,0,COUNTA($AD$4:AD5140),1)&gt;0))*(ROW(OFFSET($AD$4,0,0,COUNTA($AD$4:AD5140),1))-ROW($AD$3)),ROWS($D$4:$D144)))),"")</f>
        <v/>
      </c>
      <c r="E145" s="161" t="str">
        <f ca="1">IFERROR(IF(ISBLANK(INDEX(Data_Base_2[],MATCH($D145,Data_Base_2[[Incumbent]:[Incumbent]],0),MATCH(E$3,Data_Base_2[#Headers],0))),"-",INDEX(Data_Base_2[],MATCH($D145,Data_Base_2[[Incumbent]:[Incumbent]],0),MATCH(E$3,Data_Base_2[#Headers],0))),"")</f>
        <v/>
      </c>
      <c r="F145" s="161" t="str">
        <f ca="1">IFERROR(IF(ISBLANK(INDEX(Data_Base_2[],MATCH($D145,Data_Base_2[[Incumbent]:[Incumbent]],0),MATCH(F$3,Data_Base_2[#Headers],0))),"-",INDEX(Data_Base_2[],MATCH($D145,Data_Base_2[[Incumbent]:[Incumbent]],0),MATCH(F$3,Data_Base_2[#Headers],0))),"")</f>
        <v/>
      </c>
      <c r="G145" s="161" t="str">
        <f ca="1">IFERROR(IF(ISBLANK(INDEX(Data_Base_2[],MATCH($D145,Data_Base_2[[Incumbent]:[Incumbent]],0),MATCH(G$3,Data_Base_2[#Headers],0))),"-",INDEX(Data_Base_2[],MATCH($D145,Data_Base_2[[Incumbent]:[Incumbent]],0),MATCH(G$3,Data_Base_2[#Headers],0))),"")</f>
        <v/>
      </c>
      <c r="H145" s="161" t="str">
        <f ca="1">IFERROR(IF(ISBLANK(INDEX(Data_Base_2[],MATCH($D145,Data_Base_2[[Incumbent]:[Incumbent]],0),MATCH(H$3,Data_Base_2[#Headers],0))),"-",INDEX(Data_Base_2[],MATCH($D145,Data_Base_2[[Incumbent]:[Incumbent]],0),MATCH(H$3,Data_Base_2[#Headers],0))),"")</f>
        <v/>
      </c>
      <c r="I145" s="162" t="str">
        <f ca="1">IFERROR(IF(ISBLANK(INDEX(Data_Base_2[],MATCH($D145,Data_Base_2[[Incumbent]:[Incumbent]],0),MATCH(I$3,Data_Base_2[#Headers],0))),"-",INDEX(Data_Base_2[],MATCH($D145,Data_Base_2[[Incumbent]:[Incumbent]],0),MATCH(I$3,Data_Base_2[#Headers],0))),"")</f>
        <v/>
      </c>
      <c r="J145" s="162" t="str">
        <f ca="1">IFERROR(IF(ISBLANK(INDEX(Data_Base_2[],MATCH($D145,Data_Base_2[[Incumbent]:[Incumbent]],0),MATCH(J$3,Data_Base_2[#Headers],0))),"-",INDEX(Data_Base_2[],MATCH($D145,Data_Base_2[[Incumbent]:[Incumbent]],0),MATCH(J$3,Data_Base_2[#Headers],0))),"")</f>
        <v/>
      </c>
      <c r="K145" s="163" t="str">
        <f ca="1">IFERROR(IF(ISBLANK(INDEX(Data_Base_2[],MATCH($D145,Data_Base_2[[Incumbent]:[Incumbent]],0),MATCH(K$3,Data_Base_2[#Headers],0))),"-",INDEX(Data_Base_2[],MATCH($D145,Data_Base_2[[Incumbent]:[Incumbent]],0),MATCH(K$3,Data_Base_2[#Headers],0))),"")</f>
        <v/>
      </c>
      <c r="L145" s="161" t="str">
        <f ca="1">IFERROR(IF(ISBLANK(INDEX(Data_Base_2[],MATCH($D145,Data_Base_2[[Incumbent]:[Incumbent]],0),MATCH(L$3,Data_Base_2[#Headers],0))),"-",INDEX(Data_Base_2[],MATCH($D145,Data_Base_2[[Incumbent]:[Incumbent]],0),MATCH(L$3,Data_Base_2[#Headers],0))),"")</f>
        <v/>
      </c>
      <c r="M145" s="161" t="str">
        <f ca="1">IFERROR(IF(ISBLANK(INDEX(Data_Base_2[],MATCH($D145,Data_Base_2[[Incumbent]:[Incumbent]],0),MATCH(M$3,Data_Base_2[#Headers],0))),"-",INDEX(Data_Base_2[],MATCH($D145,Data_Base_2[[Incumbent]:[Incumbent]],0),MATCH(M$3,Data_Base_2[#Headers],0))),"")</f>
        <v/>
      </c>
      <c r="N145" s="164" t="str">
        <f ca="1">IFERROR(IF(ISBLANK(INDEX(Data_Base_2[],MATCH($D145,Data_Base_2[[Incumbent]:[Incumbent]],0),MATCH(N$3,Data_Base_2[#Headers],0))),"-",INDEX(Data_Base_2[],MATCH($D145,Data_Base_2[[Incumbent]:[Incumbent]],0),MATCH(N$3,Data_Base_2[#Headers],0))),"")</f>
        <v/>
      </c>
      <c r="O145" s="164" t="str">
        <f ca="1">IFERROR(IF(ISBLANK(INDEX(Data_Base_2[],MATCH($D145,Data_Base_2[[Incumbent]:[Incumbent]],0),MATCH(O$3,Data_Base_2[#Headers],0))),"-",INDEX(Data_Base_2[],MATCH($D145,Data_Base_2[[Incumbent]:[Incumbent]],0),MATCH(O$3,Data_Base_2[#Headers],0))),"")</f>
        <v/>
      </c>
      <c r="P145" s="161" t="str">
        <f ca="1">IFERROR(IF(ISBLANK(INDEX(Data_Base_2[],MATCH($D145,Data_Base_2[[Incumbent]:[Incumbent]],0),MATCH(P$3,Data_Base_2[#Headers],0))),"-",INDEX(Data_Base_2[],MATCH($D145,Data_Base_2[[Incumbent]:[Incumbent]],0),MATCH(P$3,Data_Base_2[#Headers],0))),"")</f>
        <v/>
      </c>
      <c r="Q145" s="161" t="str">
        <f ca="1">IFERROR(IF(ISBLANK(INDEX(Data_Base_2[],MATCH($D145,Data_Base_2[[Incumbent]:[Incumbent]],0),MATCH(Q$3,Data_Base_2[#Headers],0))),"-",INDEX(Data_Base_2[],MATCH($D145,Data_Base_2[[Incumbent]:[Incumbent]],0),MATCH(Q$3,Data_Base_2[#Headers],0))),"")</f>
        <v/>
      </c>
      <c r="R145" s="158"/>
      <c r="S145" s="158"/>
      <c r="T145" s="158" t="str">
        <v>Sunaryo Sitopu</v>
      </c>
      <c r="U145" s="158">
        <v>3</v>
      </c>
      <c r="V145" s="158" t="b">
        <v>1</v>
      </c>
      <c r="W145" s="159" t="b">
        <v>0</v>
      </c>
      <c r="X145" s="159" t="b">
        <v>0</v>
      </c>
      <c r="Y145" s="159">
        <v>0</v>
      </c>
      <c r="Z145" s="159">
        <v>1</v>
      </c>
      <c r="AA145" s="159" t="b">
        <v>1</v>
      </c>
      <c r="AB145" s="159" t="b">
        <f ca="1"/>
        <v>1</v>
      </c>
      <c r="AC145" s="160">
        <v>1</v>
      </c>
      <c r="AD145" s="160">
        <f ca="1"/>
        <v>0</v>
      </c>
    </row>
    <row r="146" spans="4:30" x14ac:dyDescent="0.25">
      <c r="D146" s="8" t="str" cm="1">
        <f t="array" aca="1" ref="D146" ca="1">IFERROR(IF($T$2="",'Data Base'!C133,INDEX(Data_Base_2[Incumbent],_xlfn.AGGREGATE(15,3,((OFFSET($AD$4,0,0,COUNTA($AD$4:AD5141),1)&gt;0)/(OFFSET($AD$4,0,0,COUNTA($AD$4:AD5141),1)&gt;0))*(ROW(OFFSET($AD$4,0,0,COUNTA($AD$4:AD5141),1))-ROW($AD$3)),ROWS($D$4:$D145)))),"")</f>
        <v/>
      </c>
      <c r="E146" s="161" t="str">
        <f ca="1">IFERROR(IF(ISBLANK(INDEX(Data_Base_2[],MATCH($D146,Data_Base_2[[Incumbent]:[Incumbent]],0),MATCH(E$3,Data_Base_2[#Headers],0))),"-",INDEX(Data_Base_2[],MATCH($D146,Data_Base_2[[Incumbent]:[Incumbent]],0),MATCH(E$3,Data_Base_2[#Headers],0))),"")</f>
        <v/>
      </c>
      <c r="F146" s="161" t="str">
        <f ca="1">IFERROR(IF(ISBLANK(INDEX(Data_Base_2[],MATCH($D146,Data_Base_2[[Incumbent]:[Incumbent]],0),MATCH(F$3,Data_Base_2[#Headers],0))),"-",INDEX(Data_Base_2[],MATCH($D146,Data_Base_2[[Incumbent]:[Incumbent]],0),MATCH(F$3,Data_Base_2[#Headers],0))),"")</f>
        <v/>
      </c>
      <c r="G146" s="161" t="str">
        <f ca="1">IFERROR(IF(ISBLANK(INDEX(Data_Base_2[],MATCH($D146,Data_Base_2[[Incumbent]:[Incumbent]],0),MATCH(G$3,Data_Base_2[#Headers],0))),"-",INDEX(Data_Base_2[],MATCH($D146,Data_Base_2[[Incumbent]:[Incumbent]],0),MATCH(G$3,Data_Base_2[#Headers],0))),"")</f>
        <v/>
      </c>
      <c r="H146" s="161" t="str">
        <f ca="1">IFERROR(IF(ISBLANK(INDEX(Data_Base_2[],MATCH($D146,Data_Base_2[[Incumbent]:[Incumbent]],0),MATCH(H$3,Data_Base_2[#Headers],0))),"-",INDEX(Data_Base_2[],MATCH($D146,Data_Base_2[[Incumbent]:[Incumbent]],0),MATCH(H$3,Data_Base_2[#Headers],0))),"")</f>
        <v/>
      </c>
      <c r="I146" s="162" t="str">
        <f ca="1">IFERROR(IF(ISBLANK(INDEX(Data_Base_2[],MATCH($D146,Data_Base_2[[Incumbent]:[Incumbent]],0),MATCH(I$3,Data_Base_2[#Headers],0))),"-",INDEX(Data_Base_2[],MATCH($D146,Data_Base_2[[Incumbent]:[Incumbent]],0),MATCH(I$3,Data_Base_2[#Headers],0))),"")</f>
        <v/>
      </c>
      <c r="J146" s="162" t="str">
        <f ca="1">IFERROR(IF(ISBLANK(INDEX(Data_Base_2[],MATCH($D146,Data_Base_2[[Incumbent]:[Incumbent]],0),MATCH(J$3,Data_Base_2[#Headers],0))),"-",INDEX(Data_Base_2[],MATCH($D146,Data_Base_2[[Incumbent]:[Incumbent]],0),MATCH(J$3,Data_Base_2[#Headers],0))),"")</f>
        <v/>
      </c>
      <c r="K146" s="163" t="str">
        <f ca="1">IFERROR(IF(ISBLANK(INDEX(Data_Base_2[],MATCH($D146,Data_Base_2[[Incumbent]:[Incumbent]],0),MATCH(K$3,Data_Base_2[#Headers],0))),"-",INDEX(Data_Base_2[],MATCH($D146,Data_Base_2[[Incumbent]:[Incumbent]],0),MATCH(K$3,Data_Base_2[#Headers],0))),"")</f>
        <v/>
      </c>
      <c r="L146" s="161" t="str">
        <f ca="1">IFERROR(IF(ISBLANK(INDEX(Data_Base_2[],MATCH($D146,Data_Base_2[[Incumbent]:[Incumbent]],0),MATCH(L$3,Data_Base_2[#Headers],0))),"-",INDEX(Data_Base_2[],MATCH($D146,Data_Base_2[[Incumbent]:[Incumbent]],0),MATCH(L$3,Data_Base_2[#Headers],0))),"")</f>
        <v/>
      </c>
      <c r="M146" s="161" t="str">
        <f ca="1">IFERROR(IF(ISBLANK(INDEX(Data_Base_2[],MATCH($D146,Data_Base_2[[Incumbent]:[Incumbent]],0),MATCH(M$3,Data_Base_2[#Headers],0))),"-",INDEX(Data_Base_2[],MATCH($D146,Data_Base_2[[Incumbent]:[Incumbent]],0),MATCH(M$3,Data_Base_2[#Headers],0))),"")</f>
        <v/>
      </c>
      <c r="N146" s="164" t="str">
        <f ca="1">IFERROR(IF(ISBLANK(INDEX(Data_Base_2[],MATCH($D146,Data_Base_2[[Incumbent]:[Incumbent]],0),MATCH(N$3,Data_Base_2[#Headers],0))),"-",INDEX(Data_Base_2[],MATCH($D146,Data_Base_2[[Incumbent]:[Incumbent]],0),MATCH(N$3,Data_Base_2[#Headers],0))),"")</f>
        <v/>
      </c>
      <c r="O146" s="164" t="str">
        <f ca="1">IFERROR(IF(ISBLANK(INDEX(Data_Base_2[],MATCH($D146,Data_Base_2[[Incumbent]:[Incumbent]],0),MATCH(O$3,Data_Base_2[#Headers],0))),"-",INDEX(Data_Base_2[],MATCH($D146,Data_Base_2[[Incumbent]:[Incumbent]],0),MATCH(O$3,Data_Base_2[#Headers],0))),"")</f>
        <v/>
      </c>
      <c r="P146" s="161" t="str">
        <f ca="1">IFERROR(IF(ISBLANK(INDEX(Data_Base_2[],MATCH($D146,Data_Base_2[[Incumbent]:[Incumbent]],0),MATCH(P$3,Data_Base_2[#Headers],0))),"-",INDEX(Data_Base_2[],MATCH($D146,Data_Base_2[[Incumbent]:[Incumbent]],0),MATCH(P$3,Data_Base_2[#Headers],0))),"")</f>
        <v/>
      </c>
      <c r="Q146" s="161" t="str">
        <f ca="1">IFERROR(IF(ISBLANK(INDEX(Data_Base_2[],MATCH($D146,Data_Base_2[[Incumbent]:[Incumbent]],0),MATCH(Q$3,Data_Base_2[#Headers],0))),"-",INDEX(Data_Base_2[],MATCH($D146,Data_Base_2[[Incumbent]:[Incumbent]],0),MATCH(Q$3,Data_Base_2[#Headers],0))),"")</f>
        <v/>
      </c>
      <c r="R146" s="158"/>
      <c r="S146" s="158"/>
      <c r="T146" s="158" t="str">
        <v>M. Zaimi Arif SPY</v>
      </c>
      <c r="U146" s="158">
        <v>3</v>
      </c>
      <c r="V146" s="158" t="b">
        <v>1</v>
      </c>
      <c r="W146" s="159" t="b">
        <v>0</v>
      </c>
      <c r="X146" s="159" t="b">
        <v>0</v>
      </c>
      <c r="Y146" s="159">
        <v>0</v>
      </c>
      <c r="Z146" s="159">
        <v>1</v>
      </c>
      <c r="AA146" s="159" t="b">
        <v>1</v>
      </c>
      <c r="AB146" s="159" t="b">
        <f ca="1"/>
        <v>1</v>
      </c>
      <c r="AC146" s="160">
        <v>1</v>
      </c>
      <c r="AD146" s="160">
        <f ca="1"/>
        <v>0</v>
      </c>
    </row>
    <row r="147" spans="4:30" x14ac:dyDescent="0.25">
      <c r="D147" s="8" t="str" cm="1">
        <f t="array" aca="1" ref="D147" ca="1">IFERROR(IF($T$2="",'Data Base'!C134,INDEX(Data_Base_2[Incumbent],_xlfn.AGGREGATE(15,3,((OFFSET($AD$4,0,0,COUNTA($AD$4:AD5142),1)&gt;0)/(OFFSET($AD$4,0,0,COUNTA($AD$4:AD5142),1)&gt;0))*(ROW(OFFSET($AD$4,0,0,COUNTA($AD$4:AD5142),1))-ROW($AD$3)),ROWS($D$4:$D146)))),"")</f>
        <v/>
      </c>
      <c r="E147" s="161" t="str">
        <f ca="1">IFERROR(IF(ISBLANK(INDEX(Data_Base_2[],MATCH($D147,Data_Base_2[[Incumbent]:[Incumbent]],0),MATCH(E$3,Data_Base_2[#Headers],0))),"-",INDEX(Data_Base_2[],MATCH($D147,Data_Base_2[[Incumbent]:[Incumbent]],0),MATCH(E$3,Data_Base_2[#Headers],0))),"")</f>
        <v/>
      </c>
      <c r="F147" s="161" t="str">
        <f ca="1">IFERROR(IF(ISBLANK(INDEX(Data_Base_2[],MATCH($D147,Data_Base_2[[Incumbent]:[Incumbent]],0),MATCH(F$3,Data_Base_2[#Headers],0))),"-",INDEX(Data_Base_2[],MATCH($D147,Data_Base_2[[Incumbent]:[Incumbent]],0),MATCH(F$3,Data_Base_2[#Headers],0))),"")</f>
        <v/>
      </c>
      <c r="G147" s="161" t="str">
        <f ca="1">IFERROR(IF(ISBLANK(INDEX(Data_Base_2[],MATCH($D147,Data_Base_2[[Incumbent]:[Incumbent]],0),MATCH(G$3,Data_Base_2[#Headers],0))),"-",INDEX(Data_Base_2[],MATCH($D147,Data_Base_2[[Incumbent]:[Incumbent]],0),MATCH(G$3,Data_Base_2[#Headers],0))),"")</f>
        <v/>
      </c>
      <c r="H147" s="161" t="str">
        <f ca="1">IFERROR(IF(ISBLANK(INDEX(Data_Base_2[],MATCH($D147,Data_Base_2[[Incumbent]:[Incumbent]],0),MATCH(H$3,Data_Base_2[#Headers],0))),"-",INDEX(Data_Base_2[],MATCH($D147,Data_Base_2[[Incumbent]:[Incumbent]],0),MATCH(H$3,Data_Base_2[#Headers],0))),"")</f>
        <v/>
      </c>
      <c r="I147" s="162" t="str">
        <f ca="1">IFERROR(IF(ISBLANK(INDEX(Data_Base_2[],MATCH($D147,Data_Base_2[[Incumbent]:[Incumbent]],0),MATCH(I$3,Data_Base_2[#Headers],0))),"-",INDEX(Data_Base_2[],MATCH($D147,Data_Base_2[[Incumbent]:[Incumbent]],0),MATCH(I$3,Data_Base_2[#Headers],0))),"")</f>
        <v/>
      </c>
      <c r="J147" s="162" t="str">
        <f ca="1">IFERROR(IF(ISBLANK(INDEX(Data_Base_2[],MATCH($D147,Data_Base_2[[Incumbent]:[Incumbent]],0),MATCH(J$3,Data_Base_2[#Headers],0))),"-",INDEX(Data_Base_2[],MATCH($D147,Data_Base_2[[Incumbent]:[Incumbent]],0),MATCH(J$3,Data_Base_2[#Headers],0))),"")</f>
        <v/>
      </c>
      <c r="K147" s="163" t="str">
        <f ca="1">IFERROR(IF(ISBLANK(INDEX(Data_Base_2[],MATCH($D147,Data_Base_2[[Incumbent]:[Incumbent]],0),MATCH(K$3,Data_Base_2[#Headers],0))),"-",INDEX(Data_Base_2[],MATCH($D147,Data_Base_2[[Incumbent]:[Incumbent]],0),MATCH(K$3,Data_Base_2[#Headers],0))),"")</f>
        <v/>
      </c>
      <c r="L147" s="161" t="str">
        <f ca="1">IFERROR(IF(ISBLANK(INDEX(Data_Base_2[],MATCH($D147,Data_Base_2[[Incumbent]:[Incumbent]],0),MATCH(L$3,Data_Base_2[#Headers],0))),"-",INDEX(Data_Base_2[],MATCH($D147,Data_Base_2[[Incumbent]:[Incumbent]],0),MATCH(L$3,Data_Base_2[#Headers],0))),"")</f>
        <v/>
      </c>
      <c r="M147" s="161" t="str">
        <f ca="1">IFERROR(IF(ISBLANK(INDEX(Data_Base_2[],MATCH($D147,Data_Base_2[[Incumbent]:[Incumbent]],0),MATCH(M$3,Data_Base_2[#Headers],0))),"-",INDEX(Data_Base_2[],MATCH($D147,Data_Base_2[[Incumbent]:[Incumbent]],0),MATCH(M$3,Data_Base_2[#Headers],0))),"")</f>
        <v/>
      </c>
      <c r="N147" s="164" t="str">
        <f ca="1">IFERROR(IF(ISBLANK(INDEX(Data_Base_2[],MATCH($D147,Data_Base_2[[Incumbent]:[Incumbent]],0),MATCH(N$3,Data_Base_2[#Headers],0))),"-",INDEX(Data_Base_2[],MATCH($D147,Data_Base_2[[Incumbent]:[Incumbent]],0),MATCH(N$3,Data_Base_2[#Headers],0))),"")</f>
        <v/>
      </c>
      <c r="O147" s="164" t="str">
        <f ca="1">IFERROR(IF(ISBLANK(INDEX(Data_Base_2[],MATCH($D147,Data_Base_2[[Incumbent]:[Incumbent]],0),MATCH(O$3,Data_Base_2[#Headers],0))),"-",INDEX(Data_Base_2[],MATCH($D147,Data_Base_2[[Incumbent]:[Incumbent]],0),MATCH(O$3,Data_Base_2[#Headers],0))),"")</f>
        <v/>
      </c>
      <c r="P147" s="161" t="str">
        <f ca="1">IFERROR(IF(ISBLANK(INDEX(Data_Base_2[],MATCH($D147,Data_Base_2[[Incumbent]:[Incumbent]],0),MATCH(P$3,Data_Base_2[#Headers],0))),"-",INDEX(Data_Base_2[],MATCH($D147,Data_Base_2[[Incumbent]:[Incumbent]],0),MATCH(P$3,Data_Base_2[#Headers],0))),"")</f>
        <v/>
      </c>
      <c r="Q147" s="161" t="str">
        <f ca="1">IFERROR(IF(ISBLANK(INDEX(Data_Base_2[],MATCH($D147,Data_Base_2[[Incumbent]:[Incumbent]],0),MATCH(Q$3,Data_Base_2[#Headers],0))),"-",INDEX(Data_Base_2[],MATCH($D147,Data_Base_2[[Incumbent]:[Incumbent]],0),MATCH(Q$3,Data_Base_2[#Headers],0))),"")</f>
        <v/>
      </c>
      <c r="R147" s="158"/>
      <c r="S147" s="158"/>
      <c r="T147" s="158" t="str">
        <v>Hesron Tarigan</v>
      </c>
      <c r="U147" s="158">
        <v>2</v>
      </c>
      <c r="V147" s="158" t="b">
        <v>1</v>
      </c>
      <c r="W147" s="159" t="b">
        <v>0</v>
      </c>
      <c r="X147" s="159" t="b">
        <v>0</v>
      </c>
      <c r="Y147" s="159">
        <v>0</v>
      </c>
      <c r="Z147" s="159">
        <v>1</v>
      </c>
      <c r="AA147" s="159" t="b">
        <v>1</v>
      </c>
      <c r="AB147" s="159" t="b">
        <f ca="1"/>
        <v>1</v>
      </c>
      <c r="AC147" s="160">
        <v>1</v>
      </c>
      <c r="AD147" s="160">
        <f ca="1"/>
        <v>0</v>
      </c>
    </row>
    <row r="148" spans="4:30" x14ac:dyDescent="0.25">
      <c r="D148" s="8" t="str" cm="1">
        <f t="array" aca="1" ref="D148" ca="1">IFERROR(IF($T$2="",'Data Base'!C135,INDEX(Data_Base_2[Incumbent],_xlfn.AGGREGATE(15,3,((OFFSET($AD$4,0,0,COUNTA($AD$4:AD5143),1)&gt;0)/(OFFSET($AD$4,0,0,COUNTA($AD$4:AD5143),1)&gt;0))*(ROW(OFFSET($AD$4,0,0,COUNTA($AD$4:AD5143),1))-ROW($AD$3)),ROWS($D$4:$D147)))),"")</f>
        <v/>
      </c>
      <c r="E148" s="161" t="str">
        <f ca="1">IFERROR(IF(ISBLANK(INDEX(Data_Base_2[],MATCH($D148,Data_Base_2[[Incumbent]:[Incumbent]],0),MATCH(E$3,Data_Base_2[#Headers],0))),"-",INDEX(Data_Base_2[],MATCH($D148,Data_Base_2[[Incumbent]:[Incumbent]],0),MATCH(E$3,Data_Base_2[#Headers],0))),"")</f>
        <v/>
      </c>
      <c r="F148" s="161" t="str">
        <f ca="1">IFERROR(IF(ISBLANK(INDEX(Data_Base_2[],MATCH($D148,Data_Base_2[[Incumbent]:[Incumbent]],0),MATCH(F$3,Data_Base_2[#Headers],0))),"-",INDEX(Data_Base_2[],MATCH($D148,Data_Base_2[[Incumbent]:[Incumbent]],0),MATCH(F$3,Data_Base_2[#Headers],0))),"")</f>
        <v/>
      </c>
      <c r="G148" s="161" t="str">
        <f ca="1">IFERROR(IF(ISBLANK(INDEX(Data_Base_2[],MATCH($D148,Data_Base_2[[Incumbent]:[Incumbent]],0),MATCH(G$3,Data_Base_2[#Headers],0))),"-",INDEX(Data_Base_2[],MATCH($D148,Data_Base_2[[Incumbent]:[Incumbent]],0),MATCH(G$3,Data_Base_2[#Headers],0))),"")</f>
        <v/>
      </c>
      <c r="H148" s="161" t="str">
        <f ca="1">IFERROR(IF(ISBLANK(INDEX(Data_Base_2[],MATCH($D148,Data_Base_2[[Incumbent]:[Incumbent]],0),MATCH(H$3,Data_Base_2[#Headers],0))),"-",INDEX(Data_Base_2[],MATCH($D148,Data_Base_2[[Incumbent]:[Incumbent]],0),MATCH(H$3,Data_Base_2[#Headers],0))),"")</f>
        <v/>
      </c>
      <c r="I148" s="162" t="str">
        <f ca="1">IFERROR(IF(ISBLANK(INDEX(Data_Base_2[],MATCH($D148,Data_Base_2[[Incumbent]:[Incumbent]],0),MATCH(I$3,Data_Base_2[#Headers],0))),"-",INDEX(Data_Base_2[],MATCH($D148,Data_Base_2[[Incumbent]:[Incumbent]],0),MATCH(I$3,Data_Base_2[#Headers],0))),"")</f>
        <v/>
      </c>
      <c r="J148" s="162" t="str">
        <f ca="1">IFERROR(IF(ISBLANK(INDEX(Data_Base_2[],MATCH($D148,Data_Base_2[[Incumbent]:[Incumbent]],0),MATCH(J$3,Data_Base_2[#Headers],0))),"-",INDEX(Data_Base_2[],MATCH($D148,Data_Base_2[[Incumbent]:[Incumbent]],0),MATCH(J$3,Data_Base_2[#Headers],0))),"")</f>
        <v/>
      </c>
      <c r="K148" s="163" t="str">
        <f ca="1">IFERROR(IF(ISBLANK(INDEX(Data_Base_2[],MATCH($D148,Data_Base_2[[Incumbent]:[Incumbent]],0),MATCH(K$3,Data_Base_2[#Headers],0))),"-",INDEX(Data_Base_2[],MATCH($D148,Data_Base_2[[Incumbent]:[Incumbent]],0),MATCH(K$3,Data_Base_2[#Headers],0))),"")</f>
        <v/>
      </c>
      <c r="L148" s="161" t="str">
        <f ca="1">IFERROR(IF(ISBLANK(INDEX(Data_Base_2[],MATCH($D148,Data_Base_2[[Incumbent]:[Incumbent]],0),MATCH(L$3,Data_Base_2[#Headers],0))),"-",INDEX(Data_Base_2[],MATCH($D148,Data_Base_2[[Incumbent]:[Incumbent]],0),MATCH(L$3,Data_Base_2[#Headers],0))),"")</f>
        <v/>
      </c>
      <c r="M148" s="161" t="str">
        <f ca="1">IFERROR(IF(ISBLANK(INDEX(Data_Base_2[],MATCH($D148,Data_Base_2[[Incumbent]:[Incumbent]],0),MATCH(M$3,Data_Base_2[#Headers],0))),"-",INDEX(Data_Base_2[],MATCH($D148,Data_Base_2[[Incumbent]:[Incumbent]],0),MATCH(M$3,Data_Base_2[#Headers],0))),"")</f>
        <v/>
      </c>
      <c r="N148" s="164" t="str">
        <f ca="1">IFERROR(IF(ISBLANK(INDEX(Data_Base_2[],MATCH($D148,Data_Base_2[[Incumbent]:[Incumbent]],0),MATCH(N$3,Data_Base_2[#Headers],0))),"-",INDEX(Data_Base_2[],MATCH($D148,Data_Base_2[[Incumbent]:[Incumbent]],0),MATCH(N$3,Data_Base_2[#Headers],0))),"")</f>
        <v/>
      </c>
      <c r="O148" s="164" t="str">
        <f ca="1">IFERROR(IF(ISBLANK(INDEX(Data_Base_2[],MATCH($D148,Data_Base_2[[Incumbent]:[Incumbent]],0),MATCH(O$3,Data_Base_2[#Headers],0))),"-",INDEX(Data_Base_2[],MATCH($D148,Data_Base_2[[Incumbent]:[Incumbent]],0),MATCH(O$3,Data_Base_2[#Headers],0))),"")</f>
        <v/>
      </c>
      <c r="P148" s="161" t="str">
        <f ca="1">IFERROR(IF(ISBLANK(INDEX(Data_Base_2[],MATCH($D148,Data_Base_2[[Incumbent]:[Incumbent]],0),MATCH(P$3,Data_Base_2[#Headers],0))),"-",INDEX(Data_Base_2[],MATCH($D148,Data_Base_2[[Incumbent]:[Incumbent]],0),MATCH(P$3,Data_Base_2[#Headers],0))),"")</f>
        <v/>
      </c>
      <c r="Q148" s="161" t="str">
        <f ca="1">IFERROR(IF(ISBLANK(INDEX(Data_Base_2[],MATCH($D148,Data_Base_2[[Incumbent]:[Incumbent]],0),MATCH(Q$3,Data_Base_2[#Headers],0))),"-",INDEX(Data_Base_2[],MATCH($D148,Data_Base_2[[Incumbent]:[Incumbent]],0),MATCH(Q$3,Data_Base_2[#Headers],0))),"")</f>
        <v/>
      </c>
      <c r="R148" s="158"/>
      <c r="S148" s="158"/>
      <c r="T148" s="158" t="str">
        <v>Indra Feriadi</v>
      </c>
      <c r="U148" s="158">
        <v>4</v>
      </c>
      <c r="V148" s="158" t="b">
        <v>1</v>
      </c>
      <c r="W148" s="159" t="b">
        <v>0</v>
      </c>
      <c r="X148" s="159" t="b">
        <v>0</v>
      </c>
      <c r="Y148" s="159">
        <v>0</v>
      </c>
      <c r="Z148" s="159">
        <v>1</v>
      </c>
      <c r="AA148" s="159" t="b">
        <v>1</v>
      </c>
      <c r="AB148" s="159" t="b">
        <f ca="1"/>
        <v>1</v>
      </c>
      <c r="AC148" s="160">
        <v>1</v>
      </c>
      <c r="AD148" s="160">
        <f ca="1"/>
        <v>0</v>
      </c>
    </row>
    <row r="149" spans="4:30" x14ac:dyDescent="0.25">
      <c r="D149" s="8" t="str" cm="1">
        <f t="array" aca="1" ref="D149" ca="1">IFERROR(IF($T$2="",'Data Base'!C136,INDEX(Data_Base_2[Incumbent],_xlfn.AGGREGATE(15,3,((OFFSET($AD$4,0,0,COUNTA($AD$4:AD5144),1)&gt;0)/(OFFSET($AD$4,0,0,COUNTA($AD$4:AD5144),1)&gt;0))*(ROW(OFFSET($AD$4,0,0,COUNTA($AD$4:AD5144),1))-ROW($AD$3)),ROWS($D$4:$D148)))),"")</f>
        <v/>
      </c>
      <c r="E149" s="161" t="str">
        <f ca="1">IFERROR(IF(ISBLANK(INDEX(Data_Base_2[],MATCH($D149,Data_Base_2[[Incumbent]:[Incumbent]],0),MATCH(E$3,Data_Base_2[#Headers],0))),"-",INDEX(Data_Base_2[],MATCH($D149,Data_Base_2[[Incumbent]:[Incumbent]],0),MATCH(E$3,Data_Base_2[#Headers],0))),"")</f>
        <v/>
      </c>
      <c r="F149" s="161" t="str">
        <f ca="1">IFERROR(IF(ISBLANK(INDEX(Data_Base_2[],MATCH($D149,Data_Base_2[[Incumbent]:[Incumbent]],0),MATCH(F$3,Data_Base_2[#Headers],0))),"-",INDEX(Data_Base_2[],MATCH($D149,Data_Base_2[[Incumbent]:[Incumbent]],0),MATCH(F$3,Data_Base_2[#Headers],0))),"")</f>
        <v/>
      </c>
      <c r="G149" s="161" t="str">
        <f ca="1">IFERROR(IF(ISBLANK(INDEX(Data_Base_2[],MATCH($D149,Data_Base_2[[Incumbent]:[Incumbent]],0),MATCH(G$3,Data_Base_2[#Headers],0))),"-",INDEX(Data_Base_2[],MATCH($D149,Data_Base_2[[Incumbent]:[Incumbent]],0),MATCH(G$3,Data_Base_2[#Headers],0))),"")</f>
        <v/>
      </c>
      <c r="H149" s="161" t="str">
        <f ca="1">IFERROR(IF(ISBLANK(INDEX(Data_Base_2[],MATCH($D149,Data_Base_2[[Incumbent]:[Incumbent]],0),MATCH(H$3,Data_Base_2[#Headers],0))),"-",INDEX(Data_Base_2[],MATCH($D149,Data_Base_2[[Incumbent]:[Incumbent]],0),MATCH(H$3,Data_Base_2[#Headers],0))),"")</f>
        <v/>
      </c>
      <c r="I149" s="162" t="str">
        <f ca="1">IFERROR(IF(ISBLANK(INDEX(Data_Base_2[],MATCH($D149,Data_Base_2[[Incumbent]:[Incumbent]],0),MATCH(I$3,Data_Base_2[#Headers],0))),"-",INDEX(Data_Base_2[],MATCH($D149,Data_Base_2[[Incumbent]:[Incumbent]],0),MATCH(I$3,Data_Base_2[#Headers],0))),"")</f>
        <v/>
      </c>
      <c r="J149" s="162" t="str">
        <f ca="1">IFERROR(IF(ISBLANK(INDEX(Data_Base_2[],MATCH($D149,Data_Base_2[[Incumbent]:[Incumbent]],0),MATCH(J$3,Data_Base_2[#Headers],0))),"-",INDEX(Data_Base_2[],MATCH($D149,Data_Base_2[[Incumbent]:[Incumbent]],0),MATCH(J$3,Data_Base_2[#Headers],0))),"")</f>
        <v/>
      </c>
      <c r="K149" s="163" t="str">
        <f ca="1">IFERROR(IF(ISBLANK(INDEX(Data_Base_2[],MATCH($D149,Data_Base_2[[Incumbent]:[Incumbent]],0),MATCH(K$3,Data_Base_2[#Headers],0))),"-",INDEX(Data_Base_2[],MATCH($D149,Data_Base_2[[Incumbent]:[Incumbent]],0),MATCH(K$3,Data_Base_2[#Headers],0))),"")</f>
        <v/>
      </c>
      <c r="L149" s="161" t="str">
        <f ca="1">IFERROR(IF(ISBLANK(INDEX(Data_Base_2[],MATCH($D149,Data_Base_2[[Incumbent]:[Incumbent]],0),MATCH(L$3,Data_Base_2[#Headers],0))),"-",INDEX(Data_Base_2[],MATCH($D149,Data_Base_2[[Incumbent]:[Incumbent]],0),MATCH(L$3,Data_Base_2[#Headers],0))),"")</f>
        <v/>
      </c>
      <c r="M149" s="161" t="str">
        <f ca="1">IFERROR(IF(ISBLANK(INDEX(Data_Base_2[],MATCH($D149,Data_Base_2[[Incumbent]:[Incumbent]],0),MATCH(M$3,Data_Base_2[#Headers],0))),"-",INDEX(Data_Base_2[],MATCH($D149,Data_Base_2[[Incumbent]:[Incumbent]],0),MATCH(M$3,Data_Base_2[#Headers],0))),"")</f>
        <v/>
      </c>
      <c r="N149" s="164" t="str">
        <f ca="1">IFERROR(IF(ISBLANK(INDEX(Data_Base_2[],MATCH($D149,Data_Base_2[[Incumbent]:[Incumbent]],0),MATCH(N$3,Data_Base_2[#Headers],0))),"-",INDEX(Data_Base_2[],MATCH($D149,Data_Base_2[[Incumbent]:[Incumbent]],0),MATCH(N$3,Data_Base_2[#Headers],0))),"")</f>
        <v/>
      </c>
      <c r="O149" s="164" t="str">
        <f ca="1">IFERROR(IF(ISBLANK(INDEX(Data_Base_2[],MATCH($D149,Data_Base_2[[Incumbent]:[Incumbent]],0),MATCH(O$3,Data_Base_2[#Headers],0))),"-",INDEX(Data_Base_2[],MATCH($D149,Data_Base_2[[Incumbent]:[Incumbent]],0),MATCH(O$3,Data_Base_2[#Headers],0))),"")</f>
        <v/>
      </c>
      <c r="P149" s="161" t="str">
        <f ca="1">IFERROR(IF(ISBLANK(INDEX(Data_Base_2[],MATCH($D149,Data_Base_2[[Incumbent]:[Incumbent]],0),MATCH(P$3,Data_Base_2[#Headers],0))),"-",INDEX(Data_Base_2[],MATCH($D149,Data_Base_2[[Incumbent]:[Incumbent]],0),MATCH(P$3,Data_Base_2[#Headers],0))),"")</f>
        <v/>
      </c>
      <c r="Q149" s="161" t="str">
        <f ca="1">IFERROR(IF(ISBLANK(INDEX(Data_Base_2[],MATCH($D149,Data_Base_2[[Incumbent]:[Incumbent]],0),MATCH(Q$3,Data_Base_2[#Headers],0))),"-",INDEX(Data_Base_2[],MATCH($D149,Data_Base_2[[Incumbent]:[Incumbent]],0),MATCH(Q$3,Data_Base_2[#Headers],0))),"")</f>
        <v/>
      </c>
      <c r="R149" s="158"/>
      <c r="S149" s="158"/>
      <c r="T149" s="158" t="str">
        <v>Dedi Kristanto</v>
      </c>
      <c r="U149" s="158">
        <v>3</v>
      </c>
      <c r="V149" s="158" t="b">
        <v>1</v>
      </c>
      <c r="W149" s="159" t="b">
        <v>0</v>
      </c>
      <c r="X149" s="159" t="b">
        <v>0</v>
      </c>
      <c r="Y149" s="159">
        <v>0</v>
      </c>
      <c r="Z149" s="159">
        <v>1</v>
      </c>
      <c r="AA149" s="159" t="b">
        <v>1</v>
      </c>
      <c r="AB149" s="159" t="b">
        <f ca="1"/>
        <v>1</v>
      </c>
      <c r="AC149" s="160">
        <v>1</v>
      </c>
      <c r="AD149" s="160">
        <f ca="1"/>
        <v>0</v>
      </c>
    </row>
    <row r="150" spans="4:30" x14ac:dyDescent="0.25">
      <c r="D150" s="8" t="str" cm="1">
        <f t="array" aca="1" ref="D150" ca="1">IFERROR(IF($T$2="",'Data Base'!C137,INDEX(Data_Base_2[Incumbent],_xlfn.AGGREGATE(15,3,((OFFSET($AD$4,0,0,COUNTA($AD$4:AD5145),1)&gt;0)/(OFFSET($AD$4,0,0,COUNTA($AD$4:AD5145),1)&gt;0))*(ROW(OFFSET($AD$4,0,0,COUNTA($AD$4:AD5145),1))-ROW($AD$3)),ROWS($D$4:$D149)))),"")</f>
        <v/>
      </c>
      <c r="E150" s="161" t="str">
        <f ca="1">IFERROR(IF(ISBLANK(INDEX(Data_Base_2[],MATCH($D150,Data_Base_2[[Incumbent]:[Incumbent]],0),MATCH(E$3,Data_Base_2[#Headers],0))),"-",INDEX(Data_Base_2[],MATCH($D150,Data_Base_2[[Incumbent]:[Incumbent]],0),MATCH(E$3,Data_Base_2[#Headers],0))),"")</f>
        <v/>
      </c>
      <c r="F150" s="161" t="str">
        <f ca="1">IFERROR(IF(ISBLANK(INDEX(Data_Base_2[],MATCH($D150,Data_Base_2[[Incumbent]:[Incumbent]],0),MATCH(F$3,Data_Base_2[#Headers],0))),"-",INDEX(Data_Base_2[],MATCH($D150,Data_Base_2[[Incumbent]:[Incumbent]],0),MATCH(F$3,Data_Base_2[#Headers],0))),"")</f>
        <v/>
      </c>
      <c r="G150" s="161" t="str">
        <f ca="1">IFERROR(IF(ISBLANK(INDEX(Data_Base_2[],MATCH($D150,Data_Base_2[[Incumbent]:[Incumbent]],0),MATCH(G$3,Data_Base_2[#Headers],0))),"-",INDEX(Data_Base_2[],MATCH($D150,Data_Base_2[[Incumbent]:[Incumbent]],0),MATCH(G$3,Data_Base_2[#Headers],0))),"")</f>
        <v/>
      </c>
      <c r="H150" s="161" t="str">
        <f ca="1">IFERROR(IF(ISBLANK(INDEX(Data_Base_2[],MATCH($D150,Data_Base_2[[Incumbent]:[Incumbent]],0),MATCH(H$3,Data_Base_2[#Headers],0))),"-",INDEX(Data_Base_2[],MATCH($D150,Data_Base_2[[Incumbent]:[Incumbent]],0),MATCH(H$3,Data_Base_2[#Headers],0))),"")</f>
        <v/>
      </c>
      <c r="I150" s="162" t="str">
        <f ca="1">IFERROR(IF(ISBLANK(INDEX(Data_Base_2[],MATCH($D150,Data_Base_2[[Incumbent]:[Incumbent]],0),MATCH(I$3,Data_Base_2[#Headers],0))),"-",INDEX(Data_Base_2[],MATCH($D150,Data_Base_2[[Incumbent]:[Incumbent]],0),MATCH(I$3,Data_Base_2[#Headers],0))),"")</f>
        <v/>
      </c>
      <c r="J150" s="162" t="str">
        <f ca="1">IFERROR(IF(ISBLANK(INDEX(Data_Base_2[],MATCH($D150,Data_Base_2[[Incumbent]:[Incumbent]],0),MATCH(J$3,Data_Base_2[#Headers],0))),"-",INDEX(Data_Base_2[],MATCH($D150,Data_Base_2[[Incumbent]:[Incumbent]],0),MATCH(J$3,Data_Base_2[#Headers],0))),"")</f>
        <v/>
      </c>
      <c r="K150" s="163" t="str">
        <f ca="1">IFERROR(IF(ISBLANK(INDEX(Data_Base_2[],MATCH($D150,Data_Base_2[[Incumbent]:[Incumbent]],0),MATCH(K$3,Data_Base_2[#Headers],0))),"-",INDEX(Data_Base_2[],MATCH($D150,Data_Base_2[[Incumbent]:[Incumbent]],0),MATCH(K$3,Data_Base_2[#Headers],0))),"")</f>
        <v/>
      </c>
      <c r="L150" s="161" t="str">
        <f ca="1">IFERROR(IF(ISBLANK(INDEX(Data_Base_2[],MATCH($D150,Data_Base_2[[Incumbent]:[Incumbent]],0),MATCH(L$3,Data_Base_2[#Headers],0))),"-",INDEX(Data_Base_2[],MATCH($D150,Data_Base_2[[Incumbent]:[Incumbent]],0),MATCH(L$3,Data_Base_2[#Headers],0))),"")</f>
        <v/>
      </c>
      <c r="M150" s="161" t="str">
        <f ca="1">IFERROR(IF(ISBLANK(INDEX(Data_Base_2[],MATCH($D150,Data_Base_2[[Incumbent]:[Incumbent]],0),MATCH(M$3,Data_Base_2[#Headers],0))),"-",INDEX(Data_Base_2[],MATCH($D150,Data_Base_2[[Incumbent]:[Incumbent]],0),MATCH(M$3,Data_Base_2[#Headers],0))),"")</f>
        <v/>
      </c>
      <c r="N150" s="164" t="str">
        <f ca="1">IFERROR(IF(ISBLANK(INDEX(Data_Base_2[],MATCH($D150,Data_Base_2[[Incumbent]:[Incumbent]],0),MATCH(N$3,Data_Base_2[#Headers],0))),"-",INDEX(Data_Base_2[],MATCH($D150,Data_Base_2[[Incumbent]:[Incumbent]],0),MATCH(N$3,Data_Base_2[#Headers],0))),"")</f>
        <v/>
      </c>
      <c r="O150" s="164" t="str">
        <f ca="1">IFERROR(IF(ISBLANK(INDEX(Data_Base_2[],MATCH($D150,Data_Base_2[[Incumbent]:[Incumbent]],0),MATCH(O$3,Data_Base_2[#Headers],0))),"-",INDEX(Data_Base_2[],MATCH($D150,Data_Base_2[[Incumbent]:[Incumbent]],0),MATCH(O$3,Data_Base_2[#Headers],0))),"")</f>
        <v/>
      </c>
      <c r="P150" s="161" t="str">
        <f ca="1">IFERROR(IF(ISBLANK(INDEX(Data_Base_2[],MATCH($D150,Data_Base_2[[Incumbent]:[Incumbent]],0),MATCH(P$3,Data_Base_2[#Headers],0))),"-",INDEX(Data_Base_2[],MATCH($D150,Data_Base_2[[Incumbent]:[Incumbent]],0),MATCH(P$3,Data_Base_2[#Headers],0))),"")</f>
        <v/>
      </c>
      <c r="Q150" s="161" t="str">
        <f ca="1">IFERROR(IF(ISBLANK(INDEX(Data_Base_2[],MATCH($D150,Data_Base_2[[Incumbent]:[Incumbent]],0),MATCH(Q$3,Data_Base_2[#Headers],0))),"-",INDEX(Data_Base_2[],MATCH($D150,Data_Base_2[[Incumbent]:[Incumbent]],0),MATCH(Q$3,Data_Base_2[#Headers],0))),"")</f>
        <v/>
      </c>
      <c r="R150" s="158"/>
      <c r="S150" s="158"/>
      <c r="T150" s="158" t="str">
        <v>Supriyani</v>
      </c>
      <c r="U150" s="158">
        <v>3</v>
      </c>
      <c r="V150" s="158" t="b">
        <v>1</v>
      </c>
      <c r="W150" s="159" t="b">
        <v>0</v>
      </c>
      <c r="X150" s="159" t="b">
        <v>0</v>
      </c>
      <c r="Y150" s="159">
        <v>0</v>
      </c>
      <c r="Z150" s="159">
        <v>1</v>
      </c>
      <c r="AA150" s="159" t="b">
        <v>1</v>
      </c>
      <c r="AB150" s="159" t="b">
        <f ca="1"/>
        <v>1</v>
      </c>
      <c r="AC150" s="160">
        <v>1</v>
      </c>
      <c r="AD150" s="160">
        <f ca="1"/>
        <v>0</v>
      </c>
    </row>
    <row r="151" spans="4:30" x14ac:dyDescent="0.25">
      <c r="D151" s="8" t="str" cm="1">
        <f t="array" aca="1" ref="D151" ca="1">IFERROR(IF($T$2="",'Data Base'!C138,INDEX(Data_Base_2[Incumbent],_xlfn.AGGREGATE(15,3,((OFFSET($AD$4,0,0,COUNTA($AD$4:AD5146),1)&gt;0)/(OFFSET($AD$4,0,0,COUNTA($AD$4:AD5146),1)&gt;0))*(ROW(OFFSET($AD$4,0,0,COUNTA($AD$4:AD5146),1))-ROW($AD$3)),ROWS($D$4:$D150)))),"")</f>
        <v/>
      </c>
      <c r="E151" s="161" t="str">
        <f ca="1">IFERROR(IF(ISBLANK(INDEX(Data_Base_2[],MATCH($D151,Data_Base_2[[Incumbent]:[Incumbent]],0),MATCH(E$3,Data_Base_2[#Headers],0))),"-",INDEX(Data_Base_2[],MATCH($D151,Data_Base_2[[Incumbent]:[Incumbent]],0),MATCH(E$3,Data_Base_2[#Headers],0))),"")</f>
        <v/>
      </c>
      <c r="F151" s="161" t="str">
        <f ca="1">IFERROR(IF(ISBLANK(INDEX(Data_Base_2[],MATCH($D151,Data_Base_2[[Incumbent]:[Incumbent]],0),MATCH(F$3,Data_Base_2[#Headers],0))),"-",INDEX(Data_Base_2[],MATCH($D151,Data_Base_2[[Incumbent]:[Incumbent]],0),MATCH(F$3,Data_Base_2[#Headers],0))),"")</f>
        <v/>
      </c>
      <c r="G151" s="161" t="str">
        <f ca="1">IFERROR(IF(ISBLANK(INDEX(Data_Base_2[],MATCH($D151,Data_Base_2[[Incumbent]:[Incumbent]],0),MATCH(G$3,Data_Base_2[#Headers],0))),"-",INDEX(Data_Base_2[],MATCH($D151,Data_Base_2[[Incumbent]:[Incumbent]],0),MATCH(G$3,Data_Base_2[#Headers],0))),"")</f>
        <v/>
      </c>
      <c r="H151" s="161" t="str">
        <f ca="1">IFERROR(IF(ISBLANK(INDEX(Data_Base_2[],MATCH($D151,Data_Base_2[[Incumbent]:[Incumbent]],0),MATCH(H$3,Data_Base_2[#Headers],0))),"-",INDEX(Data_Base_2[],MATCH($D151,Data_Base_2[[Incumbent]:[Incumbent]],0),MATCH(H$3,Data_Base_2[#Headers],0))),"")</f>
        <v/>
      </c>
      <c r="I151" s="162" t="str">
        <f ca="1">IFERROR(IF(ISBLANK(INDEX(Data_Base_2[],MATCH($D151,Data_Base_2[[Incumbent]:[Incumbent]],0),MATCH(I$3,Data_Base_2[#Headers],0))),"-",INDEX(Data_Base_2[],MATCH($D151,Data_Base_2[[Incumbent]:[Incumbent]],0),MATCH(I$3,Data_Base_2[#Headers],0))),"")</f>
        <v/>
      </c>
      <c r="J151" s="162" t="str">
        <f ca="1">IFERROR(IF(ISBLANK(INDEX(Data_Base_2[],MATCH($D151,Data_Base_2[[Incumbent]:[Incumbent]],0),MATCH(J$3,Data_Base_2[#Headers],0))),"-",INDEX(Data_Base_2[],MATCH($D151,Data_Base_2[[Incumbent]:[Incumbent]],0),MATCH(J$3,Data_Base_2[#Headers],0))),"")</f>
        <v/>
      </c>
      <c r="K151" s="163" t="str">
        <f ca="1">IFERROR(IF(ISBLANK(INDEX(Data_Base_2[],MATCH($D151,Data_Base_2[[Incumbent]:[Incumbent]],0),MATCH(K$3,Data_Base_2[#Headers],0))),"-",INDEX(Data_Base_2[],MATCH($D151,Data_Base_2[[Incumbent]:[Incumbent]],0),MATCH(K$3,Data_Base_2[#Headers],0))),"")</f>
        <v/>
      </c>
      <c r="L151" s="161" t="str">
        <f ca="1">IFERROR(IF(ISBLANK(INDEX(Data_Base_2[],MATCH($D151,Data_Base_2[[Incumbent]:[Incumbent]],0),MATCH(L$3,Data_Base_2[#Headers],0))),"-",INDEX(Data_Base_2[],MATCH($D151,Data_Base_2[[Incumbent]:[Incumbent]],0),MATCH(L$3,Data_Base_2[#Headers],0))),"")</f>
        <v/>
      </c>
      <c r="M151" s="161" t="str">
        <f ca="1">IFERROR(IF(ISBLANK(INDEX(Data_Base_2[],MATCH($D151,Data_Base_2[[Incumbent]:[Incumbent]],0),MATCH(M$3,Data_Base_2[#Headers],0))),"-",INDEX(Data_Base_2[],MATCH($D151,Data_Base_2[[Incumbent]:[Incumbent]],0),MATCH(M$3,Data_Base_2[#Headers],0))),"")</f>
        <v/>
      </c>
      <c r="N151" s="164" t="str">
        <f ca="1">IFERROR(IF(ISBLANK(INDEX(Data_Base_2[],MATCH($D151,Data_Base_2[[Incumbent]:[Incumbent]],0),MATCH(N$3,Data_Base_2[#Headers],0))),"-",INDEX(Data_Base_2[],MATCH($D151,Data_Base_2[[Incumbent]:[Incumbent]],0),MATCH(N$3,Data_Base_2[#Headers],0))),"")</f>
        <v/>
      </c>
      <c r="O151" s="164" t="str">
        <f ca="1">IFERROR(IF(ISBLANK(INDEX(Data_Base_2[],MATCH($D151,Data_Base_2[[Incumbent]:[Incumbent]],0),MATCH(O$3,Data_Base_2[#Headers],0))),"-",INDEX(Data_Base_2[],MATCH($D151,Data_Base_2[[Incumbent]:[Incumbent]],0),MATCH(O$3,Data_Base_2[#Headers],0))),"")</f>
        <v/>
      </c>
      <c r="P151" s="161" t="str">
        <f ca="1">IFERROR(IF(ISBLANK(INDEX(Data_Base_2[],MATCH($D151,Data_Base_2[[Incumbent]:[Incumbent]],0),MATCH(P$3,Data_Base_2[#Headers],0))),"-",INDEX(Data_Base_2[],MATCH($D151,Data_Base_2[[Incumbent]:[Incumbent]],0),MATCH(P$3,Data_Base_2[#Headers],0))),"")</f>
        <v/>
      </c>
      <c r="Q151" s="161" t="str">
        <f ca="1">IFERROR(IF(ISBLANK(INDEX(Data_Base_2[],MATCH($D151,Data_Base_2[[Incumbent]:[Incumbent]],0),MATCH(Q$3,Data_Base_2[#Headers],0))),"-",INDEX(Data_Base_2[],MATCH($D151,Data_Base_2[[Incumbent]:[Incumbent]],0),MATCH(Q$3,Data_Base_2[#Headers],0))),"")</f>
        <v/>
      </c>
      <c r="T151" t="str">
        <v>Hardeep Kaur, SE</v>
      </c>
      <c r="U151" s="140">
        <v>2</v>
      </c>
      <c r="V151" s="124" t="b">
        <v>1</v>
      </c>
      <c r="W151" s="3" t="b">
        <v>0</v>
      </c>
      <c r="X151" s="3" t="b">
        <v>0</v>
      </c>
      <c r="Y151" s="3">
        <v>0</v>
      </c>
      <c r="Z151" s="3">
        <v>1</v>
      </c>
      <c r="AA151" s="3" t="b">
        <v>1</v>
      </c>
      <c r="AB151" s="3" t="b">
        <f ca="1"/>
        <v>1</v>
      </c>
      <c r="AC151" s="99">
        <v>1</v>
      </c>
      <c r="AD151" s="99">
        <f ca="1"/>
        <v>0</v>
      </c>
    </row>
    <row r="152" spans="4:30" x14ac:dyDescent="0.25">
      <c r="D152" s="8" t="str" cm="1">
        <f t="array" aca="1" ref="D152" ca="1">IFERROR(IF($T$2="",'Data Base'!C139,INDEX(Data_Base_2[Incumbent],_xlfn.AGGREGATE(15,3,((OFFSET($AD$4,0,0,COUNTA($AD$4:AD5147),1)&gt;0)/(OFFSET($AD$4,0,0,COUNTA($AD$4:AD5147),1)&gt;0))*(ROW(OFFSET($AD$4,0,0,COUNTA($AD$4:AD5147),1))-ROW($AD$3)),ROWS($D$4:$D151)))),"")</f>
        <v/>
      </c>
      <c r="E152" s="161" t="str">
        <f ca="1">IFERROR(IF(ISBLANK(INDEX(Data_Base_2[],MATCH($D152,Data_Base_2[[Incumbent]:[Incumbent]],0),MATCH(E$3,Data_Base_2[#Headers],0))),"-",INDEX(Data_Base_2[],MATCH($D152,Data_Base_2[[Incumbent]:[Incumbent]],0),MATCH(E$3,Data_Base_2[#Headers],0))),"")</f>
        <v/>
      </c>
      <c r="F152" s="161" t="str">
        <f ca="1">IFERROR(IF(ISBLANK(INDEX(Data_Base_2[],MATCH($D152,Data_Base_2[[Incumbent]:[Incumbent]],0),MATCH(F$3,Data_Base_2[#Headers],0))),"-",INDEX(Data_Base_2[],MATCH($D152,Data_Base_2[[Incumbent]:[Incumbent]],0),MATCH(F$3,Data_Base_2[#Headers],0))),"")</f>
        <v/>
      </c>
      <c r="G152" s="161" t="str">
        <f ca="1">IFERROR(IF(ISBLANK(INDEX(Data_Base_2[],MATCH($D152,Data_Base_2[[Incumbent]:[Incumbent]],0),MATCH(G$3,Data_Base_2[#Headers],0))),"-",INDEX(Data_Base_2[],MATCH($D152,Data_Base_2[[Incumbent]:[Incumbent]],0),MATCH(G$3,Data_Base_2[#Headers],0))),"")</f>
        <v/>
      </c>
      <c r="H152" s="161" t="str">
        <f ca="1">IFERROR(IF(ISBLANK(INDEX(Data_Base_2[],MATCH($D152,Data_Base_2[[Incumbent]:[Incumbent]],0),MATCH(H$3,Data_Base_2[#Headers],0))),"-",INDEX(Data_Base_2[],MATCH($D152,Data_Base_2[[Incumbent]:[Incumbent]],0),MATCH(H$3,Data_Base_2[#Headers],0))),"")</f>
        <v/>
      </c>
      <c r="I152" s="162" t="str">
        <f ca="1">IFERROR(IF(ISBLANK(INDEX(Data_Base_2[],MATCH($D152,Data_Base_2[[Incumbent]:[Incumbent]],0),MATCH(I$3,Data_Base_2[#Headers],0))),"-",INDEX(Data_Base_2[],MATCH($D152,Data_Base_2[[Incumbent]:[Incumbent]],0),MATCH(I$3,Data_Base_2[#Headers],0))),"")</f>
        <v/>
      </c>
      <c r="J152" s="162" t="str">
        <f ca="1">IFERROR(IF(ISBLANK(INDEX(Data_Base_2[],MATCH($D152,Data_Base_2[[Incumbent]:[Incumbent]],0),MATCH(J$3,Data_Base_2[#Headers],0))),"-",INDEX(Data_Base_2[],MATCH($D152,Data_Base_2[[Incumbent]:[Incumbent]],0),MATCH(J$3,Data_Base_2[#Headers],0))),"")</f>
        <v/>
      </c>
      <c r="K152" s="163" t="str">
        <f ca="1">IFERROR(IF(ISBLANK(INDEX(Data_Base_2[],MATCH($D152,Data_Base_2[[Incumbent]:[Incumbent]],0),MATCH(K$3,Data_Base_2[#Headers],0))),"-",INDEX(Data_Base_2[],MATCH($D152,Data_Base_2[[Incumbent]:[Incumbent]],0),MATCH(K$3,Data_Base_2[#Headers],0))),"")</f>
        <v/>
      </c>
      <c r="L152" s="161" t="str">
        <f ca="1">IFERROR(IF(ISBLANK(INDEX(Data_Base_2[],MATCH($D152,Data_Base_2[[Incumbent]:[Incumbent]],0),MATCH(L$3,Data_Base_2[#Headers],0))),"-",INDEX(Data_Base_2[],MATCH($D152,Data_Base_2[[Incumbent]:[Incumbent]],0),MATCH(L$3,Data_Base_2[#Headers],0))),"")</f>
        <v/>
      </c>
      <c r="M152" s="161" t="str">
        <f ca="1">IFERROR(IF(ISBLANK(INDEX(Data_Base_2[],MATCH($D152,Data_Base_2[[Incumbent]:[Incumbent]],0),MATCH(M$3,Data_Base_2[#Headers],0))),"-",INDEX(Data_Base_2[],MATCH($D152,Data_Base_2[[Incumbent]:[Incumbent]],0),MATCH(M$3,Data_Base_2[#Headers],0))),"")</f>
        <v/>
      </c>
      <c r="N152" s="164" t="str">
        <f ca="1">IFERROR(IF(ISBLANK(INDEX(Data_Base_2[],MATCH($D152,Data_Base_2[[Incumbent]:[Incumbent]],0),MATCH(N$3,Data_Base_2[#Headers],0))),"-",INDEX(Data_Base_2[],MATCH($D152,Data_Base_2[[Incumbent]:[Incumbent]],0),MATCH(N$3,Data_Base_2[#Headers],0))),"")</f>
        <v/>
      </c>
      <c r="O152" s="164" t="str">
        <f ca="1">IFERROR(IF(ISBLANK(INDEX(Data_Base_2[],MATCH($D152,Data_Base_2[[Incumbent]:[Incumbent]],0),MATCH(O$3,Data_Base_2[#Headers],0))),"-",INDEX(Data_Base_2[],MATCH($D152,Data_Base_2[[Incumbent]:[Incumbent]],0),MATCH(O$3,Data_Base_2[#Headers],0))),"")</f>
        <v/>
      </c>
      <c r="P152" s="161" t="str">
        <f ca="1">IFERROR(IF(ISBLANK(INDEX(Data_Base_2[],MATCH($D152,Data_Base_2[[Incumbent]:[Incumbent]],0),MATCH(P$3,Data_Base_2[#Headers],0))),"-",INDEX(Data_Base_2[],MATCH($D152,Data_Base_2[[Incumbent]:[Incumbent]],0),MATCH(P$3,Data_Base_2[#Headers],0))),"")</f>
        <v/>
      </c>
      <c r="Q152" s="161" t="str">
        <f ca="1">IFERROR(IF(ISBLANK(INDEX(Data_Base_2[],MATCH($D152,Data_Base_2[[Incumbent]:[Incumbent]],0),MATCH(Q$3,Data_Base_2[#Headers],0))),"-",INDEX(Data_Base_2[],MATCH($D152,Data_Base_2[[Incumbent]:[Incumbent]],0),MATCH(Q$3,Data_Base_2[#Headers],0))),"")</f>
        <v/>
      </c>
      <c r="T152" t="str">
        <v>Anjena Dewi</v>
      </c>
      <c r="U152" s="140">
        <v>4</v>
      </c>
      <c r="V152" s="124" t="b">
        <v>1</v>
      </c>
      <c r="W152" s="3" t="b">
        <v>0</v>
      </c>
      <c r="X152" s="3" t="b">
        <v>0</v>
      </c>
      <c r="Y152" s="3">
        <v>0</v>
      </c>
      <c r="Z152" s="3">
        <v>1</v>
      </c>
      <c r="AA152" s="3" t="b">
        <v>1</v>
      </c>
      <c r="AB152" s="3" t="b">
        <f ca="1"/>
        <v>1</v>
      </c>
      <c r="AC152" s="99">
        <v>1</v>
      </c>
      <c r="AD152" s="99">
        <f ca="1"/>
        <v>0</v>
      </c>
    </row>
    <row r="153" spans="4:30" x14ac:dyDescent="0.25">
      <c r="D153" s="8" t="str" cm="1">
        <f t="array" aca="1" ref="D153" ca="1">IFERROR(IF($T$2="",'Data Base'!C140,INDEX(Data_Base_2[Incumbent],_xlfn.AGGREGATE(15,3,((OFFSET($AD$4,0,0,COUNTA($AD$4:AD5148),1)&gt;0)/(OFFSET($AD$4,0,0,COUNTA($AD$4:AD5148),1)&gt;0))*(ROW(OFFSET($AD$4,0,0,COUNTA($AD$4:AD5148),1))-ROW($AD$3)),ROWS($D$4:$D152)))),"")</f>
        <v/>
      </c>
      <c r="E153" s="161" t="str">
        <f ca="1">IFERROR(IF(ISBLANK(INDEX(Data_Base_2[],MATCH($D153,Data_Base_2[[Incumbent]:[Incumbent]],0),MATCH(E$3,Data_Base_2[#Headers],0))),"-",INDEX(Data_Base_2[],MATCH($D153,Data_Base_2[[Incumbent]:[Incumbent]],0),MATCH(E$3,Data_Base_2[#Headers],0))),"")</f>
        <v/>
      </c>
      <c r="F153" s="161" t="str">
        <f ca="1">IFERROR(IF(ISBLANK(INDEX(Data_Base_2[],MATCH($D153,Data_Base_2[[Incumbent]:[Incumbent]],0),MATCH(F$3,Data_Base_2[#Headers],0))),"-",INDEX(Data_Base_2[],MATCH($D153,Data_Base_2[[Incumbent]:[Incumbent]],0),MATCH(F$3,Data_Base_2[#Headers],0))),"")</f>
        <v/>
      </c>
      <c r="G153" s="161" t="str">
        <f ca="1">IFERROR(IF(ISBLANK(INDEX(Data_Base_2[],MATCH($D153,Data_Base_2[[Incumbent]:[Incumbent]],0),MATCH(G$3,Data_Base_2[#Headers],0))),"-",INDEX(Data_Base_2[],MATCH($D153,Data_Base_2[[Incumbent]:[Incumbent]],0),MATCH(G$3,Data_Base_2[#Headers],0))),"")</f>
        <v/>
      </c>
      <c r="H153" s="161" t="str">
        <f ca="1">IFERROR(IF(ISBLANK(INDEX(Data_Base_2[],MATCH($D153,Data_Base_2[[Incumbent]:[Incumbent]],0),MATCH(H$3,Data_Base_2[#Headers],0))),"-",INDEX(Data_Base_2[],MATCH($D153,Data_Base_2[[Incumbent]:[Incumbent]],0),MATCH(H$3,Data_Base_2[#Headers],0))),"")</f>
        <v/>
      </c>
      <c r="I153" s="162" t="str">
        <f ca="1">IFERROR(IF(ISBLANK(INDEX(Data_Base_2[],MATCH($D153,Data_Base_2[[Incumbent]:[Incumbent]],0),MATCH(I$3,Data_Base_2[#Headers],0))),"-",INDEX(Data_Base_2[],MATCH($D153,Data_Base_2[[Incumbent]:[Incumbent]],0),MATCH(I$3,Data_Base_2[#Headers],0))),"")</f>
        <v/>
      </c>
      <c r="J153" s="162" t="str">
        <f ca="1">IFERROR(IF(ISBLANK(INDEX(Data_Base_2[],MATCH($D153,Data_Base_2[[Incumbent]:[Incumbent]],0),MATCH(J$3,Data_Base_2[#Headers],0))),"-",INDEX(Data_Base_2[],MATCH($D153,Data_Base_2[[Incumbent]:[Incumbent]],0),MATCH(J$3,Data_Base_2[#Headers],0))),"")</f>
        <v/>
      </c>
      <c r="K153" s="163" t="str">
        <f ca="1">IFERROR(IF(ISBLANK(INDEX(Data_Base_2[],MATCH($D153,Data_Base_2[[Incumbent]:[Incumbent]],0),MATCH(K$3,Data_Base_2[#Headers],0))),"-",INDEX(Data_Base_2[],MATCH($D153,Data_Base_2[[Incumbent]:[Incumbent]],0),MATCH(K$3,Data_Base_2[#Headers],0))),"")</f>
        <v/>
      </c>
      <c r="L153" s="161" t="str">
        <f ca="1">IFERROR(IF(ISBLANK(INDEX(Data_Base_2[],MATCH($D153,Data_Base_2[[Incumbent]:[Incumbent]],0),MATCH(L$3,Data_Base_2[#Headers],0))),"-",INDEX(Data_Base_2[],MATCH($D153,Data_Base_2[[Incumbent]:[Incumbent]],0),MATCH(L$3,Data_Base_2[#Headers],0))),"")</f>
        <v/>
      </c>
      <c r="M153" s="161" t="str">
        <f ca="1">IFERROR(IF(ISBLANK(INDEX(Data_Base_2[],MATCH($D153,Data_Base_2[[Incumbent]:[Incumbent]],0),MATCH(M$3,Data_Base_2[#Headers],0))),"-",INDEX(Data_Base_2[],MATCH($D153,Data_Base_2[[Incumbent]:[Incumbent]],0),MATCH(M$3,Data_Base_2[#Headers],0))),"")</f>
        <v/>
      </c>
      <c r="N153" s="164" t="str">
        <f ca="1">IFERROR(IF(ISBLANK(INDEX(Data_Base_2[],MATCH($D153,Data_Base_2[[Incumbent]:[Incumbent]],0),MATCH(N$3,Data_Base_2[#Headers],0))),"-",INDEX(Data_Base_2[],MATCH($D153,Data_Base_2[[Incumbent]:[Incumbent]],0),MATCH(N$3,Data_Base_2[#Headers],0))),"")</f>
        <v/>
      </c>
      <c r="O153" s="164" t="str">
        <f ca="1">IFERROR(IF(ISBLANK(INDEX(Data_Base_2[],MATCH($D153,Data_Base_2[[Incumbent]:[Incumbent]],0),MATCH(O$3,Data_Base_2[#Headers],0))),"-",INDEX(Data_Base_2[],MATCH($D153,Data_Base_2[[Incumbent]:[Incumbent]],0),MATCH(O$3,Data_Base_2[#Headers],0))),"")</f>
        <v/>
      </c>
      <c r="P153" s="161" t="str">
        <f ca="1">IFERROR(IF(ISBLANK(INDEX(Data_Base_2[],MATCH($D153,Data_Base_2[[Incumbent]:[Incumbent]],0),MATCH(P$3,Data_Base_2[#Headers],0))),"-",INDEX(Data_Base_2[],MATCH($D153,Data_Base_2[[Incumbent]:[Incumbent]],0),MATCH(P$3,Data_Base_2[#Headers],0))),"")</f>
        <v/>
      </c>
      <c r="Q153" s="161" t="str">
        <f ca="1">IFERROR(IF(ISBLANK(INDEX(Data_Base_2[],MATCH($D153,Data_Base_2[[Incumbent]:[Incumbent]],0),MATCH(Q$3,Data_Base_2[#Headers],0))),"-",INDEX(Data_Base_2[],MATCH($D153,Data_Base_2[[Incumbent]:[Incumbent]],0),MATCH(Q$3,Data_Base_2[#Headers],0))),"")</f>
        <v/>
      </c>
      <c r="T153" t="str">
        <v>Ahmad Jahri</v>
      </c>
      <c r="U153" s="140">
        <v>4</v>
      </c>
      <c r="V153" s="124" t="b">
        <v>1</v>
      </c>
      <c r="W153" s="3" t="b">
        <v>0</v>
      </c>
      <c r="X153" s="3" t="b">
        <v>0</v>
      </c>
      <c r="Y153" s="3">
        <v>0</v>
      </c>
      <c r="Z153" s="3">
        <v>1</v>
      </c>
      <c r="AA153" s="3" t="b">
        <v>1</v>
      </c>
      <c r="AB153" s="3" t="b">
        <f ca="1"/>
        <v>1</v>
      </c>
      <c r="AC153" s="99">
        <v>1</v>
      </c>
      <c r="AD153" s="99">
        <f ca="1"/>
        <v>0</v>
      </c>
    </row>
    <row r="154" spans="4:30" x14ac:dyDescent="0.25">
      <c r="D154" s="8" t="str" cm="1">
        <f t="array" aca="1" ref="D154" ca="1">IFERROR(IF($T$2="",'Data Base'!C141,INDEX(Data_Base_2[Incumbent],_xlfn.AGGREGATE(15,3,((OFFSET($AD$4,0,0,COUNTA($AD$4:AD5149),1)&gt;0)/(OFFSET($AD$4,0,0,COUNTA($AD$4:AD5149),1)&gt;0))*(ROW(OFFSET($AD$4,0,0,COUNTA($AD$4:AD5149),1))-ROW($AD$3)),ROWS($D$4:$D153)))),"")</f>
        <v/>
      </c>
      <c r="E154" s="161" t="str">
        <f ca="1">IFERROR(IF(ISBLANK(INDEX(Data_Base_2[],MATCH($D154,Data_Base_2[[Incumbent]:[Incumbent]],0),MATCH(E$3,Data_Base_2[#Headers],0))),"-",INDEX(Data_Base_2[],MATCH($D154,Data_Base_2[[Incumbent]:[Incumbent]],0),MATCH(E$3,Data_Base_2[#Headers],0))),"")</f>
        <v/>
      </c>
      <c r="F154" s="161" t="str">
        <f ca="1">IFERROR(IF(ISBLANK(INDEX(Data_Base_2[],MATCH($D154,Data_Base_2[[Incumbent]:[Incumbent]],0),MATCH(F$3,Data_Base_2[#Headers],0))),"-",INDEX(Data_Base_2[],MATCH($D154,Data_Base_2[[Incumbent]:[Incumbent]],0),MATCH(F$3,Data_Base_2[#Headers],0))),"")</f>
        <v/>
      </c>
      <c r="G154" s="161" t="str">
        <f ca="1">IFERROR(IF(ISBLANK(INDEX(Data_Base_2[],MATCH($D154,Data_Base_2[[Incumbent]:[Incumbent]],0),MATCH(G$3,Data_Base_2[#Headers],0))),"-",INDEX(Data_Base_2[],MATCH($D154,Data_Base_2[[Incumbent]:[Incumbent]],0),MATCH(G$3,Data_Base_2[#Headers],0))),"")</f>
        <v/>
      </c>
      <c r="H154" s="161" t="str">
        <f ca="1">IFERROR(IF(ISBLANK(INDEX(Data_Base_2[],MATCH($D154,Data_Base_2[[Incumbent]:[Incumbent]],0),MATCH(H$3,Data_Base_2[#Headers],0))),"-",INDEX(Data_Base_2[],MATCH($D154,Data_Base_2[[Incumbent]:[Incumbent]],0),MATCH(H$3,Data_Base_2[#Headers],0))),"")</f>
        <v/>
      </c>
      <c r="I154" s="162" t="str">
        <f ca="1">IFERROR(IF(ISBLANK(INDEX(Data_Base_2[],MATCH($D154,Data_Base_2[[Incumbent]:[Incumbent]],0),MATCH(I$3,Data_Base_2[#Headers],0))),"-",INDEX(Data_Base_2[],MATCH($D154,Data_Base_2[[Incumbent]:[Incumbent]],0),MATCH(I$3,Data_Base_2[#Headers],0))),"")</f>
        <v/>
      </c>
      <c r="J154" s="162" t="str">
        <f ca="1">IFERROR(IF(ISBLANK(INDEX(Data_Base_2[],MATCH($D154,Data_Base_2[[Incumbent]:[Incumbent]],0),MATCH(J$3,Data_Base_2[#Headers],0))),"-",INDEX(Data_Base_2[],MATCH($D154,Data_Base_2[[Incumbent]:[Incumbent]],0),MATCH(J$3,Data_Base_2[#Headers],0))),"")</f>
        <v/>
      </c>
      <c r="K154" s="163" t="str">
        <f ca="1">IFERROR(IF(ISBLANK(INDEX(Data_Base_2[],MATCH($D154,Data_Base_2[[Incumbent]:[Incumbent]],0),MATCH(K$3,Data_Base_2[#Headers],0))),"-",INDEX(Data_Base_2[],MATCH($D154,Data_Base_2[[Incumbent]:[Incumbent]],0),MATCH(K$3,Data_Base_2[#Headers],0))),"")</f>
        <v/>
      </c>
      <c r="L154" s="161" t="str">
        <f ca="1">IFERROR(IF(ISBLANK(INDEX(Data_Base_2[],MATCH($D154,Data_Base_2[[Incumbent]:[Incumbent]],0),MATCH(L$3,Data_Base_2[#Headers],0))),"-",INDEX(Data_Base_2[],MATCH($D154,Data_Base_2[[Incumbent]:[Incumbent]],0),MATCH(L$3,Data_Base_2[#Headers],0))),"")</f>
        <v/>
      </c>
      <c r="M154" s="161" t="str">
        <f ca="1">IFERROR(IF(ISBLANK(INDEX(Data_Base_2[],MATCH($D154,Data_Base_2[[Incumbent]:[Incumbent]],0),MATCH(M$3,Data_Base_2[#Headers],0))),"-",INDEX(Data_Base_2[],MATCH($D154,Data_Base_2[[Incumbent]:[Incumbent]],0),MATCH(M$3,Data_Base_2[#Headers],0))),"")</f>
        <v/>
      </c>
      <c r="N154" s="164" t="str">
        <f ca="1">IFERROR(IF(ISBLANK(INDEX(Data_Base_2[],MATCH($D154,Data_Base_2[[Incumbent]:[Incumbent]],0),MATCH(N$3,Data_Base_2[#Headers],0))),"-",INDEX(Data_Base_2[],MATCH($D154,Data_Base_2[[Incumbent]:[Incumbent]],0),MATCH(N$3,Data_Base_2[#Headers],0))),"")</f>
        <v/>
      </c>
      <c r="O154" s="164" t="str">
        <f ca="1">IFERROR(IF(ISBLANK(INDEX(Data_Base_2[],MATCH($D154,Data_Base_2[[Incumbent]:[Incumbent]],0),MATCH(O$3,Data_Base_2[#Headers],0))),"-",INDEX(Data_Base_2[],MATCH($D154,Data_Base_2[[Incumbent]:[Incumbent]],0),MATCH(O$3,Data_Base_2[#Headers],0))),"")</f>
        <v/>
      </c>
      <c r="P154" s="161" t="str">
        <f ca="1">IFERROR(IF(ISBLANK(INDEX(Data_Base_2[],MATCH($D154,Data_Base_2[[Incumbent]:[Incumbent]],0),MATCH(P$3,Data_Base_2[#Headers],0))),"-",INDEX(Data_Base_2[],MATCH($D154,Data_Base_2[[Incumbent]:[Incumbent]],0),MATCH(P$3,Data_Base_2[#Headers],0))),"")</f>
        <v/>
      </c>
      <c r="Q154" s="161" t="str">
        <f ca="1">IFERROR(IF(ISBLANK(INDEX(Data_Base_2[],MATCH($D154,Data_Base_2[[Incumbent]:[Incumbent]],0),MATCH(Q$3,Data_Base_2[#Headers],0))),"-",INDEX(Data_Base_2[],MATCH($D154,Data_Base_2[[Incumbent]:[Incumbent]],0),MATCH(Q$3,Data_Base_2[#Headers],0))),"")</f>
        <v/>
      </c>
      <c r="T154" t="str">
        <v>Febru Hartati, SH</v>
      </c>
      <c r="U154" s="140">
        <v>2</v>
      </c>
      <c r="V154" s="124" t="b">
        <v>1</v>
      </c>
      <c r="W154" s="3" t="b">
        <v>0</v>
      </c>
      <c r="X154" s="3" t="b">
        <v>0</v>
      </c>
      <c r="Y154" s="3">
        <v>0</v>
      </c>
      <c r="Z154" s="3">
        <v>1</v>
      </c>
      <c r="AA154" s="3" t="b">
        <v>1</v>
      </c>
      <c r="AB154" s="3" t="b">
        <f ca="1"/>
        <v>1</v>
      </c>
      <c r="AC154" s="99">
        <v>1</v>
      </c>
      <c r="AD154" s="99">
        <f ca="1"/>
        <v>0</v>
      </c>
    </row>
    <row r="155" spans="4:30" x14ac:dyDescent="0.25">
      <c r="D155" s="8" t="str" cm="1">
        <f t="array" aca="1" ref="D155" ca="1">IFERROR(IF($T$2="",'Data Base'!C142,INDEX(Data_Base_2[Incumbent],_xlfn.AGGREGATE(15,3,((OFFSET($AD$4,0,0,COUNTA($AD$4:AD5150),1)&gt;0)/(OFFSET($AD$4,0,0,COUNTA($AD$4:AD5150),1)&gt;0))*(ROW(OFFSET($AD$4,0,0,COUNTA($AD$4:AD5150),1))-ROW($AD$3)),ROWS($D$4:$D154)))),"")</f>
        <v/>
      </c>
      <c r="E155" s="161" t="str">
        <f ca="1">IFERROR(IF(ISBLANK(INDEX(Data_Base_2[],MATCH($D155,Data_Base_2[[Incumbent]:[Incumbent]],0),MATCH(E$3,Data_Base_2[#Headers],0))),"-",INDEX(Data_Base_2[],MATCH($D155,Data_Base_2[[Incumbent]:[Incumbent]],0),MATCH(E$3,Data_Base_2[#Headers],0))),"")</f>
        <v/>
      </c>
      <c r="F155" s="161" t="str">
        <f ca="1">IFERROR(IF(ISBLANK(INDEX(Data_Base_2[],MATCH($D155,Data_Base_2[[Incumbent]:[Incumbent]],0),MATCH(F$3,Data_Base_2[#Headers],0))),"-",INDEX(Data_Base_2[],MATCH($D155,Data_Base_2[[Incumbent]:[Incumbent]],0),MATCH(F$3,Data_Base_2[#Headers],0))),"")</f>
        <v/>
      </c>
      <c r="G155" s="161" t="str">
        <f ca="1">IFERROR(IF(ISBLANK(INDEX(Data_Base_2[],MATCH($D155,Data_Base_2[[Incumbent]:[Incumbent]],0),MATCH(G$3,Data_Base_2[#Headers],0))),"-",INDEX(Data_Base_2[],MATCH($D155,Data_Base_2[[Incumbent]:[Incumbent]],0),MATCH(G$3,Data_Base_2[#Headers],0))),"")</f>
        <v/>
      </c>
      <c r="H155" s="161" t="str">
        <f ca="1">IFERROR(IF(ISBLANK(INDEX(Data_Base_2[],MATCH($D155,Data_Base_2[[Incumbent]:[Incumbent]],0),MATCH(H$3,Data_Base_2[#Headers],0))),"-",INDEX(Data_Base_2[],MATCH($D155,Data_Base_2[[Incumbent]:[Incumbent]],0),MATCH(H$3,Data_Base_2[#Headers],0))),"")</f>
        <v/>
      </c>
      <c r="I155" s="162" t="str">
        <f ca="1">IFERROR(IF(ISBLANK(INDEX(Data_Base_2[],MATCH($D155,Data_Base_2[[Incumbent]:[Incumbent]],0),MATCH(I$3,Data_Base_2[#Headers],0))),"-",INDEX(Data_Base_2[],MATCH($D155,Data_Base_2[[Incumbent]:[Incumbent]],0),MATCH(I$3,Data_Base_2[#Headers],0))),"")</f>
        <v/>
      </c>
      <c r="J155" s="162" t="str">
        <f ca="1">IFERROR(IF(ISBLANK(INDEX(Data_Base_2[],MATCH($D155,Data_Base_2[[Incumbent]:[Incumbent]],0),MATCH(J$3,Data_Base_2[#Headers],0))),"-",INDEX(Data_Base_2[],MATCH($D155,Data_Base_2[[Incumbent]:[Incumbent]],0),MATCH(J$3,Data_Base_2[#Headers],0))),"")</f>
        <v/>
      </c>
      <c r="K155" s="163" t="str">
        <f ca="1">IFERROR(IF(ISBLANK(INDEX(Data_Base_2[],MATCH($D155,Data_Base_2[[Incumbent]:[Incumbent]],0),MATCH(K$3,Data_Base_2[#Headers],0))),"-",INDEX(Data_Base_2[],MATCH($D155,Data_Base_2[[Incumbent]:[Incumbent]],0),MATCH(K$3,Data_Base_2[#Headers],0))),"")</f>
        <v/>
      </c>
      <c r="L155" s="161" t="str">
        <f ca="1">IFERROR(IF(ISBLANK(INDEX(Data_Base_2[],MATCH($D155,Data_Base_2[[Incumbent]:[Incumbent]],0),MATCH(L$3,Data_Base_2[#Headers],0))),"-",INDEX(Data_Base_2[],MATCH($D155,Data_Base_2[[Incumbent]:[Incumbent]],0),MATCH(L$3,Data_Base_2[#Headers],0))),"")</f>
        <v/>
      </c>
      <c r="M155" s="161" t="str">
        <f ca="1">IFERROR(IF(ISBLANK(INDEX(Data_Base_2[],MATCH($D155,Data_Base_2[[Incumbent]:[Incumbent]],0),MATCH(M$3,Data_Base_2[#Headers],0))),"-",INDEX(Data_Base_2[],MATCH($D155,Data_Base_2[[Incumbent]:[Incumbent]],0),MATCH(M$3,Data_Base_2[#Headers],0))),"")</f>
        <v/>
      </c>
      <c r="N155" s="164" t="str">
        <f ca="1">IFERROR(IF(ISBLANK(INDEX(Data_Base_2[],MATCH($D155,Data_Base_2[[Incumbent]:[Incumbent]],0),MATCH(N$3,Data_Base_2[#Headers],0))),"-",INDEX(Data_Base_2[],MATCH($D155,Data_Base_2[[Incumbent]:[Incumbent]],0),MATCH(N$3,Data_Base_2[#Headers],0))),"")</f>
        <v/>
      </c>
      <c r="O155" s="164" t="str">
        <f ca="1">IFERROR(IF(ISBLANK(INDEX(Data_Base_2[],MATCH($D155,Data_Base_2[[Incumbent]:[Incumbent]],0),MATCH(O$3,Data_Base_2[#Headers],0))),"-",INDEX(Data_Base_2[],MATCH($D155,Data_Base_2[[Incumbent]:[Incumbent]],0),MATCH(O$3,Data_Base_2[#Headers],0))),"")</f>
        <v/>
      </c>
      <c r="P155" s="161" t="str">
        <f ca="1">IFERROR(IF(ISBLANK(INDEX(Data_Base_2[],MATCH($D155,Data_Base_2[[Incumbent]:[Incumbent]],0),MATCH(P$3,Data_Base_2[#Headers],0))),"-",INDEX(Data_Base_2[],MATCH($D155,Data_Base_2[[Incumbent]:[Incumbent]],0),MATCH(P$3,Data_Base_2[#Headers],0))),"")</f>
        <v/>
      </c>
      <c r="Q155" s="161" t="str">
        <f ca="1">IFERROR(IF(ISBLANK(INDEX(Data_Base_2[],MATCH($D155,Data_Base_2[[Incumbent]:[Incumbent]],0),MATCH(Q$3,Data_Base_2[#Headers],0))),"-",INDEX(Data_Base_2[],MATCH($D155,Data_Base_2[[Incumbent]:[Incumbent]],0),MATCH(Q$3,Data_Base_2[#Headers],0))),"")</f>
        <v/>
      </c>
      <c r="T155" t="str">
        <v>Sri Prihatini</v>
      </c>
      <c r="U155" s="140">
        <v>2</v>
      </c>
      <c r="V155" s="124" t="b">
        <v>1</v>
      </c>
      <c r="W155" s="3" t="b">
        <v>0</v>
      </c>
      <c r="X155" s="3" t="b">
        <v>0</v>
      </c>
      <c r="Y155" s="3">
        <v>0</v>
      </c>
      <c r="Z155" s="3">
        <v>1</v>
      </c>
      <c r="AA155" s="3" t="b">
        <v>1</v>
      </c>
      <c r="AB155" s="3" t="b">
        <f ca="1"/>
        <v>1</v>
      </c>
      <c r="AC155" s="99">
        <v>1</v>
      </c>
      <c r="AD155" s="99">
        <f ca="1"/>
        <v>0</v>
      </c>
    </row>
    <row r="156" spans="4:30" x14ac:dyDescent="0.25">
      <c r="D156" s="8" t="str" cm="1">
        <f t="array" aca="1" ref="D156" ca="1">IFERROR(IF($T$2="",'Data Base'!C143,INDEX(Data_Base_2[Incumbent],_xlfn.AGGREGATE(15,3,((OFFSET($AD$4,0,0,COUNTA($AD$4:AD5151),1)&gt;0)/(OFFSET($AD$4,0,0,COUNTA($AD$4:AD5151),1)&gt;0))*(ROW(OFFSET($AD$4,0,0,COUNTA($AD$4:AD5151),1))-ROW($AD$3)),ROWS($D$4:$D155)))),"")</f>
        <v/>
      </c>
      <c r="E156" s="161" t="str">
        <f ca="1">IFERROR(IF(ISBLANK(INDEX(Data_Base_2[],MATCH($D156,Data_Base_2[[Incumbent]:[Incumbent]],0),MATCH(E$3,Data_Base_2[#Headers],0))),"-",INDEX(Data_Base_2[],MATCH($D156,Data_Base_2[[Incumbent]:[Incumbent]],0),MATCH(E$3,Data_Base_2[#Headers],0))),"")</f>
        <v/>
      </c>
      <c r="F156" s="161" t="str">
        <f ca="1">IFERROR(IF(ISBLANK(INDEX(Data_Base_2[],MATCH($D156,Data_Base_2[[Incumbent]:[Incumbent]],0),MATCH(F$3,Data_Base_2[#Headers],0))),"-",INDEX(Data_Base_2[],MATCH($D156,Data_Base_2[[Incumbent]:[Incumbent]],0),MATCH(F$3,Data_Base_2[#Headers],0))),"")</f>
        <v/>
      </c>
      <c r="G156" s="161" t="str">
        <f ca="1">IFERROR(IF(ISBLANK(INDEX(Data_Base_2[],MATCH($D156,Data_Base_2[[Incumbent]:[Incumbent]],0),MATCH(G$3,Data_Base_2[#Headers],0))),"-",INDEX(Data_Base_2[],MATCH($D156,Data_Base_2[[Incumbent]:[Incumbent]],0),MATCH(G$3,Data_Base_2[#Headers],0))),"")</f>
        <v/>
      </c>
      <c r="H156" s="161" t="str">
        <f ca="1">IFERROR(IF(ISBLANK(INDEX(Data_Base_2[],MATCH($D156,Data_Base_2[[Incumbent]:[Incumbent]],0),MATCH(H$3,Data_Base_2[#Headers],0))),"-",INDEX(Data_Base_2[],MATCH($D156,Data_Base_2[[Incumbent]:[Incumbent]],0),MATCH(H$3,Data_Base_2[#Headers],0))),"")</f>
        <v/>
      </c>
      <c r="I156" s="162" t="str">
        <f ca="1">IFERROR(IF(ISBLANK(INDEX(Data_Base_2[],MATCH($D156,Data_Base_2[[Incumbent]:[Incumbent]],0),MATCH(I$3,Data_Base_2[#Headers],0))),"-",INDEX(Data_Base_2[],MATCH($D156,Data_Base_2[[Incumbent]:[Incumbent]],0),MATCH(I$3,Data_Base_2[#Headers],0))),"")</f>
        <v/>
      </c>
      <c r="J156" s="162" t="str">
        <f ca="1">IFERROR(IF(ISBLANK(INDEX(Data_Base_2[],MATCH($D156,Data_Base_2[[Incumbent]:[Incumbent]],0),MATCH(J$3,Data_Base_2[#Headers],0))),"-",INDEX(Data_Base_2[],MATCH($D156,Data_Base_2[[Incumbent]:[Incumbent]],0),MATCH(J$3,Data_Base_2[#Headers],0))),"")</f>
        <v/>
      </c>
      <c r="K156" s="163" t="str">
        <f ca="1">IFERROR(IF(ISBLANK(INDEX(Data_Base_2[],MATCH($D156,Data_Base_2[[Incumbent]:[Incumbent]],0),MATCH(K$3,Data_Base_2[#Headers],0))),"-",INDEX(Data_Base_2[],MATCH($D156,Data_Base_2[[Incumbent]:[Incumbent]],0),MATCH(K$3,Data_Base_2[#Headers],0))),"")</f>
        <v/>
      </c>
      <c r="L156" s="161" t="str">
        <f ca="1">IFERROR(IF(ISBLANK(INDEX(Data_Base_2[],MATCH($D156,Data_Base_2[[Incumbent]:[Incumbent]],0),MATCH(L$3,Data_Base_2[#Headers],0))),"-",INDEX(Data_Base_2[],MATCH($D156,Data_Base_2[[Incumbent]:[Incumbent]],0),MATCH(L$3,Data_Base_2[#Headers],0))),"")</f>
        <v/>
      </c>
      <c r="M156" s="161" t="str">
        <f ca="1">IFERROR(IF(ISBLANK(INDEX(Data_Base_2[],MATCH($D156,Data_Base_2[[Incumbent]:[Incumbent]],0),MATCH(M$3,Data_Base_2[#Headers],0))),"-",INDEX(Data_Base_2[],MATCH($D156,Data_Base_2[[Incumbent]:[Incumbent]],0),MATCH(M$3,Data_Base_2[#Headers],0))),"")</f>
        <v/>
      </c>
      <c r="N156" s="164" t="str">
        <f ca="1">IFERROR(IF(ISBLANK(INDEX(Data_Base_2[],MATCH($D156,Data_Base_2[[Incumbent]:[Incumbent]],0),MATCH(N$3,Data_Base_2[#Headers],0))),"-",INDEX(Data_Base_2[],MATCH($D156,Data_Base_2[[Incumbent]:[Incumbent]],0),MATCH(N$3,Data_Base_2[#Headers],0))),"")</f>
        <v/>
      </c>
      <c r="O156" s="164" t="str">
        <f ca="1">IFERROR(IF(ISBLANK(INDEX(Data_Base_2[],MATCH($D156,Data_Base_2[[Incumbent]:[Incumbent]],0),MATCH(O$3,Data_Base_2[#Headers],0))),"-",INDEX(Data_Base_2[],MATCH($D156,Data_Base_2[[Incumbent]:[Incumbent]],0),MATCH(O$3,Data_Base_2[#Headers],0))),"")</f>
        <v/>
      </c>
      <c r="P156" s="161" t="str">
        <f ca="1">IFERROR(IF(ISBLANK(INDEX(Data_Base_2[],MATCH($D156,Data_Base_2[[Incumbent]:[Incumbent]],0),MATCH(P$3,Data_Base_2[#Headers],0))),"-",INDEX(Data_Base_2[],MATCH($D156,Data_Base_2[[Incumbent]:[Incumbent]],0),MATCH(P$3,Data_Base_2[#Headers],0))),"")</f>
        <v/>
      </c>
      <c r="Q156" s="161" t="str">
        <f ca="1">IFERROR(IF(ISBLANK(INDEX(Data_Base_2[],MATCH($D156,Data_Base_2[[Incumbent]:[Incumbent]],0),MATCH(Q$3,Data_Base_2[#Headers],0))),"-",INDEX(Data_Base_2[],MATCH($D156,Data_Base_2[[Incumbent]:[Incumbent]],0),MATCH(Q$3,Data_Base_2[#Headers],0))),"")</f>
        <v/>
      </c>
      <c r="T156" t="str">
        <v>Irwan Disanto</v>
      </c>
      <c r="U156" s="140">
        <v>2</v>
      </c>
      <c r="V156" s="124" t="b">
        <v>1</v>
      </c>
      <c r="W156" s="3" t="b">
        <v>0</v>
      </c>
      <c r="X156" s="3" t="b">
        <v>0</v>
      </c>
      <c r="Y156" s="3">
        <v>0</v>
      </c>
      <c r="Z156" s="3">
        <v>1</v>
      </c>
      <c r="AA156" s="3" t="b">
        <v>1</v>
      </c>
      <c r="AB156" s="3" t="b">
        <f ca="1"/>
        <v>1</v>
      </c>
      <c r="AC156" s="99">
        <v>1</v>
      </c>
      <c r="AD156" s="99">
        <f ca="1"/>
        <v>0</v>
      </c>
    </row>
    <row r="157" spans="4:30" x14ac:dyDescent="0.25">
      <c r="D157" s="8" t="str" cm="1">
        <f t="array" aca="1" ref="D157" ca="1">IFERROR(IF($T$2="",'Data Base'!C144,INDEX(Data_Base_2[Incumbent],_xlfn.AGGREGATE(15,3,((OFFSET($AD$4,0,0,COUNTA($AD$4:AD5152),1)&gt;0)/(OFFSET($AD$4,0,0,COUNTA($AD$4:AD5152),1)&gt;0))*(ROW(OFFSET($AD$4,0,0,COUNTA($AD$4:AD5152),1))-ROW($AD$3)),ROWS($D$4:$D156)))),"")</f>
        <v/>
      </c>
      <c r="E157" s="161" t="str">
        <f ca="1">IFERROR(IF(ISBLANK(INDEX(Data_Base_2[],MATCH($D157,Data_Base_2[[Incumbent]:[Incumbent]],0),MATCH(E$3,Data_Base_2[#Headers],0))),"-",INDEX(Data_Base_2[],MATCH($D157,Data_Base_2[[Incumbent]:[Incumbent]],0),MATCH(E$3,Data_Base_2[#Headers],0))),"")</f>
        <v/>
      </c>
      <c r="F157" s="161" t="str">
        <f ca="1">IFERROR(IF(ISBLANK(INDEX(Data_Base_2[],MATCH($D157,Data_Base_2[[Incumbent]:[Incumbent]],0),MATCH(F$3,Data_Base_2[#Headers],0))),"-",INDEX(Data_Base_2[],MATCH($D157,Data_Base_2[[Incumbent]:[Incumbent]],0),MATCH(F$3,Data_Base_2[#Headers],0))),"")</f>
        <v/>
      </c>
      <c r="G157" s="161" t="str">
        <f ca="1">IFERROR(IF(ISBLANK(INDEX(Data_Base_2[],MATCH($D157,Data_Base_2[[Incumbent]:[Incumbent]],0),MATCH(G$3,Data_Base_2[#Headers],0))),"-",INDEX(Data_Base_2[],MATCH($D157,Data_Base_2[[Incumbent]:[Incumbent]],0),MATCH(G$3,Data_Base_2[#Headers],0))),"")</f>
        <v/>
      </c>
      <c r="H157" s="161" t="str">
        <f ca="1">IFERROR(IF(ISBLANK(INDEX(Data_Base_2[],MATCH($D157,Data_Base_2[[Incumbent]:[Incumbent]],0),MATCH(H$3,Data_Base_2[#Headers],0))),"-",INDEX(Data_Base_2[],MATCH($D157,Data_Base_2[[Incumbent]:[Incumbent]],0),MATCH(H$3,Data_Base_2[#Headers],0))),"")</f>
        <v/>
      </c>
      <c r="I157" s="162" t="str">
        <f ca="1">IFERROR(IF(ISBLANK(INDEX(Data_Base_2[],MATCH($D157,Data_Base_2[[Incumbent]:[Incumbent]],0),MATCH(I$3,Data_Base_2[#Headers],0))),"-",INDEX(Data_Base_2[],MATCH($D157,Data_Base_2[[Incumbent]:[Incumbent]],0),MATCH(I$3,Data_Base_2[#Headers],0))),"")</f>
        <v/>
      </c>
      <c r="J157" s="162" t="str">
        <f ca="1">IFERROR(IF(ISBLANK(INDEX(Data_Base_2[],MATCH($D157,Data_Base_2[[Incumbent]:[Incumbent]],0),MATCH(J$3,Data_Base_2[#Headers],0))),"-",INDEX(Data_Base_2[],MATCH($D157,Data_Base_2[[Incumbent]:[Incumbent]],0),MATCH(J$3,Data_Base_2[#Headers],0))),"")</f>
        <v/>
      </c>
      <c r="K157" s="163" t="str">
        <f ca="1">IFERROR(IF(ISBLANK(INDEX(Data_Base_2[],MATCH($D157,Data_Base_2[[Incumbent]:[Incumbent]],0),MATCH(K$3,Data_Base_2[#Headers],0))),"-",INDEX(Data_Base_2[],MATCH($D157,Data_Base_2[[Incumbent]:[Incumbent]],0),MATCH(K$3,Data_Base_2[#Headers],0))),"")</f>
        <v/>
      </c>
      <c r="L157" s="161" t="str">
        <f ca="1">IFERROR(IF(ISBLANK(INDEX(Data_Base_2[],MATCH($D157,Data_Base_2[[Incumbent]:[Incumbent]],0),MATCH(L$3,Data_Base_2[#Headers],0))),"-",INDEX(Data_Base_2[],MATCH($D157,Data_Base_2[[Incumbent]:[Incumbent]],0),MATCH(L$3,Data_Base_2[#Headers],0))),"")</f>
        <v/>
      </c>
      <c r="M157" s="161" t="str">
        <f ca="1">IFERROR(IF(ISBLANK(INDEX(Data_Base_2[],MATCH($D157,Data_Base_2[[Incumbent]:[Incumbent]],0),MATCH(M$3,Data_Base_2[#Headers],0))),"-",INDEX(Data_Base_2[],MATCH($D157,Data_Base_2[[Incumbent]:[Incumbent]],0),MATCH(M$3,Data_Base_2[#Headers],0))),"")</f>
        <v/>
      </c>
      <c r="N157" s="164" t="str">
        <f ca="1">IFERROR(IF(ISBLANK(INDEX(Data_Base_2[],MATCH($D157,Data_Base_2[[Incumbent]:[Incumbent]],0),MATCH(N$3,Data_Base_2[#Headers],0))),"-",INDEX(Data_Base_2[],MATCH($D157,Data_Base_2[[Incumbent]:[Incumbent]],0),MATCH(N$3,Data_Base_2[#Headers],0))),"")</f>
        <v/>
      </c>
      <c r="O157" s="164" t="str">
        <f ca="1">IFERROR(IF(ISBLANK(INDEX(Data_Base_2[],MATCH($D157,Data_Base_2[[Incumbent]:[Incumbent]],0),MATCH(O$3,Data_Base_2[#Headers],0))),"-",INDEX(Data_Base_2[],MATCH($D157,Data_Base_2[[Incumbent]:[Incumbent]],0),MATCH(O$3,Data_Base_2[#Headers],0))),"")</f>
        <v/>
      </c>
      <c r="P157" s="161" t="str">
        <f ca="1">IFERROR(IF(ISBLANK(INDEX(Data_Base_2[],MATCH($D157,Data_Base_2[[Incumbent]:[Incumbent]],0),MATCH(P$3,Data_Base_2[#Headers],0))),"-",INDEX(Data_Base_2[],MATCH($D157,Data_Base_2[[Incumbent]:[Incumbent]],0),MATCH(P$3,Data_Base_2[#Headers],0))),"")</f>
        <v/>
      </c>
      <c r="Q157" s="161" t="str">
        <f ca="1">IFERROR(IF(ISBLANK(INDEX(Data_Base_2[],MATCH($D157,Data_Base_2[[Incumbent]:[Incumbent]],0),MATCH(Q$3,Data_Base_2[#Headers],0))),"-",INDEX(Data_Base_2[],MATCH($D157,Data_Base_2[[Incumbent]:[Incumbent]],0),MATCH(Q$3,Data_Base_2[#Headers],0))),"")</f>
        <v/>
      </c>
      <c r="T157" t="str">
        <v>Andy Wijaya</v>
      </c>
      <c r="U157" s="140">
        <v>2</v>
      </c>
      <c r="V157" s="124" t="b">
        <v>1</v>
      </c>
      <c r="W157" s="3" t="b">
        <v>0</v>
      </c>
      <c r="X157" s="3" t="b">
        <v>0</v>
      </c>
      <c r="Y157" s="3">
        <v>0</v>
      </c>
      <c r="Z157" s="3">
        <v>1</v>
      </c>
      <c r="AA157" s="3" t="b">
        <v>1</v>
      </c>
      <c r="AB157" s="3" t="b">
        <f ca="1"/>
        <v>1</v>
      </c>
      <c r="AC157" s="99">
        <v>1</v>
      </c>
      <c r="AD157" s="99">
        <f ca="1"/>
        <v>0</v>
      </c>
    </row>
    <row r="158" spans="4:30" x14ac:dyDescent="0.25">
      <c r="D158" s="8" t="str" cm="1">
        <f t="array" aca="1" ref="D158" ca="1">IFERROR(IF($T$2="",'Data Base'!C145,INDEX(Data_Base_2[Incumbent],_xlfn.AGGREGATE(15,3,((OFFSET($AD$4,0,0,COUNTA($AD$4:AD5153),1)&gt;0)/(OFFSET($AD$4,0,0,COUNTA($AD$4:AD5153),1)&gt;0))*(ROW(OFFSET($AD$4,0,0,COUNTA($AD$4:AD5153),1))-ROW($AD$3)),ROWS($D$4:$D157)))),"")</f>
        <v/>
      </c>
      <c r="E158" s="161" t="str">
        <f ca="1">IFERROR(IF(ISBLANK(INDEX(Data_Base_2[],MATCH($D158,Data_Base_2[[Incumbent]:[Incumbent]],0),MATCH(E$3,Data_Base_2[#Headers],0))),"-",INDEX(Data_Base_2[],MATCH($D158,Data_Base_2[[Incumbent]:[Incumbent]],0),MATCH(E$3,Data_Base_2[#Headers],0))),"")</f>
        <v/>
      </c>
      <c r="F158" s="161" t="str">
        <f ca="1">IFERROR(IF(ISBLANK(INDEX(Data_Base_2[],MATCH($D158,Data_Base_2[[Incumbent]:[Incumbent]],0),MATCH(F$3,Data_Base_2[#Headers],0))),"-",INDEX(Data_Base_2[],MATCH($D158,Data_Base_2[[Incumbent]:[Incumbent]],0),MATCH(F$3,Data_Base_2[#Headers],0))),"")</f>
        <v/>
      </c>
      <c r="G158" s="161" t="str">
        <f ca="1">IFERROR(IF(ISBLANK(INDEX(Data_Base_2[],MATCH($D158,Data_Base_2[[Incumbent]:[Incumbent]],0),MATCH(G$3,Data_Base_2[#Headers],0))),"-",INDEX(Data_Base_2[],MATCH($D158,Data_Base_2[[Incumbent]:[Incumbent]],0),MATCH(G$3,Data_Base_2[#Headers],0))),"")</f>
        <v/>
      </c>
      <c r="H158" s="161" t="str">
        <f ca="1">IFERROR(IF(ISBLANK(INDEX(Data_Base_2[],MATCH($D158,Data_Base_2[[Incumbent]:[Incumbent]],0),MATCH(H$3,Data_Base_2[#Headers],0))),"-",INDEX(Data_Base_2[],MATCH($D158,Data_Base_2[[Incumbent]:[Incumbent]],0),MATCH(H$3,Data_Base_2[#Headers],0))),"")</f>
        <v/>
      </c>
      <c r="I158" s="162" t="str">
        <f ca="1">IFERROR(IF(ISBLANK(INDEX(Data_Base_2[],MATCH($D158,Data_Base_2[[Incumbent]:[Incumbent]],0),MATCH(I$3,Data_Base_2[#Headers],0))),"-",INDEX(Data_Base_2[],MATCH($D158,Data_Base_2[[Incumbent]:[Incumbent]],0),MATCH(I$3,Data_Base_2[#Headers],0))),"")</f>
        <v/>
      </c>
      <c r="J158" s="162" t="str">
        <f ca="1">IFERROR(IF(ISBLANK(INDEX(Data_Base_2[],MATCH($D158,Data_Base_2[[Incumbent]:[Incumbent]],0),MATCH(J$3,Data_Base_2[#Headers],0))),"-",INDEX(Data_Base_2[],MATCH($D158,Data_Base_2[[Incumbent]:[Incumbent]],0),MATCH(J$3,Data_Base_2[#Headers],0))),"")</f>
        <v/>
      </c>
      <c r="K158" s="163" t="str">
        <f ca="1">IFERROR(IF(ISBLANK(INDEX(Data_Base_2[],MATCH($D158,Data_Base_2[[Incumbent]:[Incumbent]],0),MATCH(K$3,Data_Base_2[#Headers],0))),"-",INDEX(Data_Base_2[],MATCH($D158,Data_Base_2[[Incumbent]:[Incumbent]],0),MATCH(K$3,Data_Base_2[#Headers],0))),"")</f>
        <v/>
      </c>
      <c r="L158" s="161" t="str">
        <f ca="1">IFERROR(IF(ISBLANK(INDEX(Data_Base_2[],MATCH($D158,Data_Base_2[[Incumbent]:[Incumbent]],0),MATCH(L$3,Data_Base_2[#Headers],0))),"-",INDEX(Data_Base_2[],MATCH($D158,Data_Base_2[[Incumbent]:[Incumbent]],0),MATCH(L$3,Data_Base_2[#Headers],0))),"")</f>
        <v/>
      </c>
      <c r="M158" s="161" t="str">
        <f ca="1">IFERROR(IF(ISBLANK(INDEX(Data_Base_2[],MATCH($D158,Data_Base_2[[Incumbent]:[Incumbent]],0),MATCH(M$3,Data_Base_2[#Headers],0))),"-",INDEX(Data_Base_2[],MATCH($D158,Data_Base_2[[Incumbent]:[Incumbent]],0),MATCH(M$3,Data_Base_2[#Headers],0))),"")</f>
        <v/>
      </c>
      <c r="N158" s="164" t="str">
        <f ca="1">IFERROR(IF(ISBLANK(INDEX(Data_Base_2[],MATCH($D158,Data_Base_2[[Incumbent]:[Incumbent]],0),MATCH(N$3,Data_Base_2[#Headers],0))),"-",INDEX(Data_Base_2[],MATCH($D158,Data_Base_2[[Incumbent]:[Incumbent]],0),MATCH(N$3,Data_Base_2[#Headers],0))),"")</f>
        <v/>
      </c>
      <c r="O158" s="164" t="str">
        <f ca="1">IFERROR(IF(ISBLANK(INDEX(Data_Base_2[],MATCH($D158,Data_Base_2[[Incumbent]:[Incumbent]],0),MATCH(O$3,Data_Base_2[#Headers],0))),"-",INDEX(Data_Base_2[],MATCH($D158,Data_Base_2[[Incumbent]:[Incumbent]],0),MATCH(O$3,Data_Base_2[#Headers],0))),"")</f>
        <v/>
      </c>
      <c r="P158" s="161" t="str">
        <f ca="1">IFERROR(IF(ISBLANK(INDEX(Data_Base_2[],MATCH($D158,Data_Base_2[[Incumbent]:[Incumbent]],0),MATCH(P$3,Data_Base_2[#Headers],0))),"-",INDEX(Data_Base_2[],MATCH($D158,Data_Base_2[[Incumbent]:[Incumbent]],0),MATCH(P$3,Data_Base_2[#Headers],0))),"")</f>
        <v/>
      </c>
      <c r="Q158" s="161" t="str">
        <f ca="1">IFERROR(IF(ISBLANK(INDEX(Data_Base_2[],MATCH($D158,Data_Base_2[[Incumbent]:[Incumbent]],0),MATCH(Q$3,Data_Base_2[#Headers],0))),"-",INDEX(Data_Base_2[],MATCH($D158,Data_Base_2[[Incumbent]:[Incumbent]],0),MATCH(Q$3,Data_Base_2[#Headers],0))),"")</f>
        <v/>
      </c>
      <c r="T158" t="str">
        <v>Fahruli Manurung</v>
      </c>
      <c r="U158" s="140">
        <v>4</v>
      </c>
      <c r="V158" s="124" t="b">
        <v>1</v>
      </c>
      <c r="W158" s="3" t="b">
        <v>0</v>
      </c>
      <c r="X158" s="3" t="b">
        <v>0</v>
      </c>
      <c r="Y158" s="3">
        <v>0</v>
      </c>
      <c r="Z158" s="3">
        <v>1</v>
      </c>
      <c r="AA158" s="3" t="b">
        <v>1</v>
      </c>
      <c r="AB158" s="3" t="b">
        <f ca="1"/>
        <v>1</v>
      </c>
      <c r="AC158" s="99">
        <v>1</v>
      </c>
      <c r="AD158" s="99">
        <f ca="1"/>
        <v>0</v>
      </c>
    </row>
    <row r="159" spans="4:30" x14ac:dyDescent="0.25">
      <c r="D159" s="8" t="str" cm="1">
        <f t="array" aca="1" ref="D159" ca="1">IFERROR(IF($T$2="",'Data Base'!C146,INDEX(Data_Base_2[Incumbent],_xlfn.AGGREGATE(15,3,((OFFSET($AD$4,0,0,COUNTA($AD$4:AD5154),1)&gt;0)/(OFFSET($AD$4,0,0,COUNTA($AD$4:AD5154),1)&gt;0))*(ROW(OFFSET($AD$4,0,0,COUNTA($AD$4:AD5154),1))-ROW($AD$3)),ROWS($D$4:$D158)))),"")</f>
        <v/>
      </c>
      <c r="E159" s="161" t="str">
        <f ca="1">IFERROR(IF(ISBLANK(INDEX(Data_Base_2[],MATCH($D159,Data_Base_2[[Incumbent]:[Incumbent]],0),MATCH(E$3,Data_Base_2[#Headers],0))),"-",INDEX(Data_Base_2[],MATCH($D159,Data_Base_2[[Incumbent]:[Incumbent]],0),MATCH(E$3,Data_Base_2[#Headers],0))),"")</f>
        <v/>
      </c>
      <c r="F159" s="161" t="str">
        <f ca="1">IFERROR(IF(ISBLANK(INDEX(Data_Base_2[],MATCH($D159,Data_Base_2[[Incumbent]:[Incumbent]],0),MATCH(F$3,Data_Base_2[#Headers],0))),"-",INDEX(Data_Base_2[],MATCH($D159,Data_Base_2[[Incumbent]:[Incumbent]],0),MATCH(F$3,Data_Base_2[#Headers],0))),"")</f>
        <v/>
      </c>
      <c r="G159" s="161" t="str">
        <f ca="1">IFERROR(IF(ISBLANK(INDEX(Data_Base_2[],MATCH($D159,Data_Base_2[[Incumbent]:[Incumbent]],0),MATCH(G$3,Data_Base_2[#Headers],0))),"-",INDEX(Data_Base_2[],MATCH($D159,Data_Base_2[[Incumbent]:[Incumbent]],0),MATCH(G$3,Data_Base_2[#Headers],0))),"")</f>
        <v/>
      </c>
      <c r="H159" s="161" t="str">
        <f ca="1">IFERROR(IF(ISBLANK(INDEX(Data_Base_2[],MATCH($D159,Data_Base_2[[Incumbent]:[Incumbent]],0),MATCH(H$3,Data_Base_2[#Headers],0))),"-",INDEX(Data_Base_2[],MATCH($D159,Data_Base_2[[Incumbent]:[Incumbent]],0),MATCH(H$3,Data_Base_2[#Headers],0))),"")</f>
        <v/>
      </c>
      <c r="I159" s="162" t="str">
        <f ca="1">IFERROR(IF(ISBLANK(INDEX(Data_Base_2[],MATCH($D159,Data_Base_2[[Incumbent]:[Incumbent]],0),MATCH(I$3,Data_Base_2[#Headers],0))),"-",INDEX(Data_Base_2[],MATCH($D159,Data_Base_2[[Incumbent]:[Incumbent]],0),MATCH(I$3,Data_Base_2[#Headers],0))),"")</f>
        <v/>
      </c>
      <c r="J159" s="162" t="str">
        <f ca="1">IFERROR(IF(ISBLANK(INDEX(Data_Base_2[],MATCH($D159,Data_Base_2[[Incumbent]:[Incumbent]],0),MATCH(J$3,Data_Base_2[#Headers],0))),"-",INDEX(Data_Base_2[],MATCH($D159,Data_Base_2[[Incumbent]:[Incumbent]],0),MATCH(J$3,Data_Base_2[#Headers],0))),"")</f>
        <v/>
      </c>
      <c r="K159" s="163" t="str">
        <f ca="1">IFERROR(IF(ISBLANK(INDEX(Data_Base_2[],MATCH($D159,Data_Base_2[[Incumbent]:[Incumbent]],0),MATCH(K$3,Data_Base_2[#Headers],0))),"-",INDEX(Data_Base_2[],MATCH($D159,Data_Base_2[[Incumbent]:[Incumbent]],0),MATCH(K$3,Data_Base_2[#Headers],0))),"")</f>
        <v/>
      </c>
      <c r="L159" s="161" t="str">
        <f ca="1">IFERROR(IF(ISBLANK(INDEX(Data_Base_2[],MATCH($D159,Data_Base_2[[Incumbent]:[Incumbent]],0),MATCH(L$3,Data_Base_2[#Headers],0))),"-",INDEX(Data_Base_2[],MATCH($D159,Data_Base_2[[Incumbent]:[Incumbent]],0),MATCH(L$3,Data_Base_2[#Headers],0))),"")</f>
        <v/>
      </c>
      <c r="M159" s="161" t="str">
        <f ca="1">IFERROR(IF(ISBLANK(INDEX(Data_Base_2[],MATCH($D159,Data_Base_2[[Incumbent]:[Incumbent]],0),MATCH(M$3,Data_Base_2[#Headers],0))),"-",INDEX(Data_Base_2[],MATCH($D159,Data_Base_2[[Incumbent]:[Incumbent]],0),MATCH(M$3,Data_Base_2[#Headers],0))),"")</f>
        <v/>
      </c>
      <c r="N159" s="164" t="str">
        <f ca="1">IFERROR(IF(ISBLANK(INDEX(Data_Base_2[],MATCH($D159,Data_Base_2[[Incumbent]:[Incumbent]],0),MATCH(N$3,Data_Base_2[#Headers],0))),"-",INDEX(Data_Base_2[],MATCH($D159,Data_Base_2[[Incumbent]:[Incumbent]],0),MATCH(N$3,Data_Base_2[#Headers],0))),"")</f>
        <v/>
      </c>
      <c r="O159" s="164" t="str">
        <f ca="1">IFERROR(IF(ISBLANK(INDEX(Data_Base_2[],MATCH($D159,Data_Base_2[[Incumbent]:[Incumbent]],0),MATCH(O$3,Data_Base_2[#Headers],0))),"-",INDEX(Data_Base_2[],MATCH($D159,Data_Base_2[[Incumbent]:[Incumbent]],0),MATCH(O$3,Data_Base_2[#Headers],0))),"")</f>
        <v/>
      </c>
      <c r="P159" s="161" t="str">
        <f ca="1">IFERROR(IF(ISBLANK(INDEX(Data_Base_2[],MATCH($D159,Data_Base_2[[Incumbent]:[Incumbent]],0),MATCH(P$3,Data_Base_2[#Headers],0))),"-",INDEX(Data_Base_2[],MATCH($D159,Data_Base_2[[Incumbent]:[Incumbent]],0),MATCH(P$3,Data_Base_2[#Headers],0))),"")</f>
        <v/>
      </c>
      <c r="Q159" s="161" t="str">
        <f ca="1">IFERROR(IF(ISBLANK(INDEX(Data_Base_2[],MATCH($D159,Data_Base_2[[Incumbent]:[Incumbent]],0),MATCH(Q$3,Data_Base_2[#Headers],0))),"-",INDEX(Data_Base_2[],MATCH($D159,Data_Base_2[[Incumbent]:[Incumbent]],0),MATCH(Q$3,Data_Base_2[#Headers],0))),"")</f>
        <v/>
      </c>
      <c r="T159" t="str">
        <v>Akhmad Farizal</v>
      </c>
      <c r="U159" s="140">
        <v>2</v>
      </c>
      <c r="V159" s="124" t="b">
        <v>1</v>
      </c>
      <c r="W159" s="3" t="b">
        <v>0</v>
      </c>
      <c r="X159" s="3" t="b">
        <v>0</v>
      </c>
      <c r="Y159" s="3">
        <v>0</v>
      </c>
      <c r="Z159" s="3">
        <v>1</v>
      </c>
      <c r="AA159" s="3" t="b">
        <v>1</v>
      </c>
      <c r="AB159" s="3" t="b">
        <f ca="1"/>
        <v>1</v>
      </c>
      <c r="AC159" s="99">
        <v>1</v>
      </c>
      <c r="AD159" s="99">
        <f ca="1"/>
        <v>0</v>
      </c>
    </row>
    <row r="160" spans="4:30" x14ac:dyDescent="0.25">
      <c r="D160" s="8" t="str" cm="1">
        <f t="array" aca="1" ref="D160" ca="1">IFERROR(IF($T$2="",'Data Base'!C147,INDEX(Data_Base_2[Incumbent],_xlfn.AGGREGATE(15,3,((OFFSET($AD$4,0,0,COUNTA($AD$4:AD5155),1)&gt;0)/(OFFSET($AD$4,0,0,COUNTA($AD$4:AD5155),1)&gt;0))*(ROW(OFFSET($AD$4,0,0,COUNTA($AD$4:AD5155),1))-ROW($AD$3)),ROWS($D$4:$D159)))),"")</f>
        <v/>
      </c>
      <c r="E160" s="161" t="str">
        <f ca="1">IFERROR(IF(ISBLANK(INDEX(Data_Base_2[],MATCH($D160,Data_Base_2[[Incumbent]:[Incumbent]],0),MATCH(E$3,Data_Base_2[#Headers],0))),"-",INDEX(Data_Base_2[],MATCH($D160,Data_Base_2[[Incumbent]:[Incumbent]],0),MATCH(E$3,Data_Base_2[#Headers],0))),"")</f>
        <v/>
      </c>
      <c r="F160" s="161" t="str">
        <f ca="1">IFERROR(IF(ISBLANK(INDEX(Data_Base_2[],MATCH($D160,Data_Base_2[[Incumbent]:[Incumbent]],0),MATCH(F$3,Data_Base_2[#Headers],0))),"-",INDEX(Data_Base_2[],MATCH($D160,Data_Base_2[[Incumbent]:[Incumbent]],0),MATCH(F$3,Data_Base_2[#Headers],0))),"")</f>
        <v/>
      </c>
      <c r="G160" s="161" t="str">
        <f ca="1">IFERROR(IF(ISBLANK(INDEX(Data_Base_2[],MATCH($D160,Data_Base_2[[Incumbent]:[Incumbent]],0),MATCH(G$3,Data_Base_2[#Headers],0))),"-",INDEX(Data_Base_2[],MATCH($D160,Data_Base_2[[Incumbent]:[Incumbent]],0),MATCH(G$3,Data_Base_2[#Headers],0))),"")</f>
        <v/>
      </c>
      <c r="H160" s="161" t="str">
        <f ca="1">IFERROR(IF(ISBLANK(INDEX(Data_Base_2[],MATCH($D160,Data_Base_2[[Incumbent]:[Incumbent]],0),MATCH(H$3,Data_Base_2[#Headers],0))),"-",INDEX(Data_Base_2[],MATCH($D160,Data_Base_2[[Incumbent]:[Incumbent]],0),MATCH(H$3,Data_Base_2[#Headers],0))),"")</f>
        <v/>
      </c>
      <c r="I160" s="162" t="str">
        <f ca="1">IFERROR(IF(ISBLANK(INDEX(Data_Base_2[],MATCH($D160,Data_Base_2[[Incumbent]:[Incumbent]],0),MATCH(I$3,Data_Base_2[#Headers],0))),"-",INDEX(Data_Base_2[],MATCH($D160,Data_Base_2[[Incumbent]:[Incumbent]],0),MATCH(I$3,Data_Base_2[#Headers],0))),"")</f>
        <v/>
      </c>
      <c r="J160" s="162" t="str">
        <f ca="1">IFERROR(IF(ISBLANK(INDEX(Data_Base_2[],MATCH($D160,Data_Base_2[[Incumbent]:[Incumbent]],0),MATCH(J$3,Data_Base_2[#Headers],0))),"-",INDEX(Data_Base_2[],MATCH($D160,Data_Base_2[[Incumbent]:[Incumbent]],0),MATCH(J$3,Data_Base_2[#Headers],0))),"")</f>
        <v/>
      </c>
      <c r="K160" s="163" t="str">
        <f ca="1">IFERROR(IF(ISBLANK(INDEX(Data_Base_2[],MATCH($D160,Data_Base_2[[Incumbent]:[Incumbent]],0),MATCH(K$3,Data_Base_2[#Headers],0))),"-",INDEX(Data_Base_2[],MATCH($D160,Data_Base_2[[Incumbent]:[Incumbent]],0),MATCH(K$3,Data_Base_2[#Headers],0))),"")</f>
        <v/>
      </c>
      <c r="L160" s="161" t="str">
        <f ca="1">IFERROR(IF(ISBLANK(INDEX(Data_Base_2[],MATCH($D160,Data_Base_2[[Incumbent]:[Incumbent]],0),MATCH(L$3,Data_Base_2[#Headers],0))),"-",INDEX(Data_Base_2[],MATCH($D160,Data_Base_2[[Incumbent]:[Incumbent]],0),MATCH(L$3,Data_Base_2[#Headers],0))),"")</f>
        <v/>
      </c>
      <c r="M160" s="161" t="str">
        <f ca="1">IFERROR(IF(ISBLANK(INDEX(Data_Base_2[],MATCH($D160,Data_Base_2[[Incumbent]:[Incumbent]],0),MATCH(M$3,Data_Base_2[#Headers],0))),"-",INDEX(Data_Base_2[],MATCH($D160,Data_Base_2[[Incumbent]:[Incumbent]],0),MATCH(M$3,Data_Base_2[#Headers],0))),"")</f>
        <v/>
      </c>
      <c r="N160" s="164" t="str">
        <f ca="1">IFERROR(IF(ISBLANK(INDEX(Data_Base_2[],MATCH($D160,Data_Base_2[[Incumbent]:[Incumbent]],0),MATCH(N$3,Data_Base_2[#Headers],0))),"-",INDEX(Data_Base_2[],MATCH($D160,Data_Base_2[[Incumbent]:[Incumbent]],0),MATCH(N$3,Data_Base_2[#Headers],0))),"")</f>
        <v/>
      </c>
      <c r="O160" s="164" t="str">
        <f ca="1">IFERROR(IF(ISBLANK(INDEX(Data_Base_2[],MATCH($D160,Data_Base_2[[Incumbent]:[Incumbent]],0),MATCH(O$3,Data_Base_2[#Headers],0))),"-",INDEX(Data_Base_2[],MATCH($D160,Data_Base_2[[Incumbent]:[Incumbent]],0),MATCH(O$3,Data_Base_2[#Headers],0))),"")</f>
        <v/>
      </c>
      <c r="P160" s="161" t="str">
        <f ca="1">IFERROR(IF(ISBLANK(INDEX(Data_Base_2[],MATCH($D160,Data_Base_2[[Incumbent]:[Incumbent]],0),MATCH(P$3,Data_Base_2[#Headers],0))),"-",INDEX(Data_Base_2[],MATCH($D160,Data_Base_2[[Incumbent]:[Incumbent]],0),MATCH(P$3,Data_Base_2[#Headers],0))),"")</f>
        <v/>
      </c>
      <c r="Q160" s="161" t="str">
        <f ca="1">IFERROR(IF(ISBLANK(INDEX(Data_Base_2[],MATCH($D160,Data_Base_2[[Incumbent]:[Incumbent]],0),MATCH(Q$3,Data_Base_2[#Headers],0))),"-",INDEX(Data_Base_2[],MATCH($D160,Data_Base_2[[Incumbent]:[Incumbent]],0),MATCH(Q$3,Data_Base_2[#Headers],0))),"")</f>
        <v/>
      </c>
      <c r="T160" t="str">
        <v>Suriyanto</v>
      </c>
      <c r="U160" s="140">
        <v>1</v>
      </c>
      <c r="V160" s="124" t="b">
        <v>1</v>
      </c>
      <c r="W160" s="3" t="b">
        <v>0</v>
      </c>
      <c r="X160" s="3" t="b">
        <v>0</v>
      </c>
      <c r="Y160" s="3">
        <v>0</v>
      </c>
      <c r="Z160" s="3">
        <v>0</v>
      </c>
      <c r="AA160" s="3" t="b">
        <v>1</v>
      </c>
      <c r="AB160" s="3" t="b">
        <f ca="1"/>
        <v>1</v>
      </c>
      <c r="AC160" s="99">
        <v>1</v>
      </c>
      <c r="AD160" s="99">
        <f ca="1"/>
        <v>0</v>
      </c>
    </row>
    <row r="161" spans="4:30" x14ac:dyDescent="0.25">
      <c r="D161" s="8" t="str" cm="1">
        <f t="array" aca="1" ref="D161" ca="1">IFERROR(IF($T$2="",'Data Base'!C148,INDEX(Data_Base_2[Incumbent],_xlfn.AGGREGATE(15,3,((OFFSET($AD$4,0,0,COUNTA($AD$4:AD5156),1)&gt;0)/(OFFSET($AD$4,0,0,COUNTA($AD$4:AD5156),1)&gt;0))*(ROW(OFFSET($AD$4,0,0,COUNTA($AD$4:AD5156),1))-ROW($AD$3)),ROWS($D$4:$D160)))),"")</f>
        <v/>
      </c>
      <c r="E161" s="161" t="str">
        <f ca="1">IFERROR(IF(ISBLANK(INDEX(Data_Base_2[],MATCH($D161,Data_Base_2[[Incumbent]:[Incumbent]],0),MATCH(E$3,Data_Base_2[#Headers],0))),"-",INDEX(Data_Base_2[],MATCH($D161,Data_Base_2[[Incumbent]:[Incumbent]],0),MATCH(E$3,Data_Base_2[#Headers],0))),"")</f>
        <v/>
      </c>
      <c r="F161" s="161" t="str">
        <f ca="1">IFERROR(IF(ISBLANK(INDEX(Data_Base_2[],MATCH($D161,Data_Base_2[[Incumbent]:[Incumbent]],0),MATCH(F$3,Data_Base_2[#Headers],0))),"-",INDEX(Data_Base_2[],MATCH($D161,Data_Base_2[[Incumbent]:[Incumbent]],0),MATCH(F$3,Data_Base_2[#Headers],0))),"")</f>
        <v/>
      </c>
      <c r="G161" s="161" t="str">
        <f ca="1">IFERROR(IF(ISBLANK(INDEX(Data_Base_2[],MATCH($D161,Data_Base_2[[Incumbent]:[Incumbent]],0),MATCH(G$3,Data_Base_2[#Headers],0))),"-",INDEX(Data_Base_2[],MATCH($D161,Data_Base_2[[Incumbent]:[Incumbent]],0),MATCH(G$3,Data_Base_2[#Headers],0))),"")</f>
        <v/>
      </c>
      <c r="H161" s="161" t="str">
        <f ca="1">IFERROR(IF(ISBLANK(INDEX(Data_Base_2[],MATCH($D161,Data_Base_2[[Incumbent]:[Incumbent]],0),MATCH(H$3,Data_Base_2[#Headers],0))),"-",INDEX(Data_Base_2[],MATCH($D161,Data_Base_2[[Incumbent]:[Incumbent]],0),MATCH(H$3,Data_Base_2[#Headers],0))),"")</f>
        <v/>
      </c>
      <c r="I161" s="162" t="str">
        <f ca="1">IFERROR(IF(ISBLANK(INDEX(Data_Base_2[],MATCH($D161,Data_Base_2[[Incumbent]:[Incumbent]],0),MATCH(I$3,Data_Base_2[#Headers],0))),"-",INDEX(Data_Base_2[],MATCH($D161,Data_Base_2[[Incumbent]:[Incumbent]],0),MATCH(I$3,Data_Base_2[#Headers],0))),"")</f>
        <v/>
      </c>
      <c r="J161" s="162" t="str">
        <f ca="1">IFERROR(IF(ISBLANK(INDEX(Data_Base_2[],MATCH($D161,Data_Base_2[[Incumbent]:[Incumbent]],0),MATCH(J$3,Data_Base_2[#Headers],0))),"-",INDEX(Data_Base_2[],MATCH($D161,Data_Base_2[[Incumbent]:[Incumbent]],0),MATCH(J$3,Data_Base_2[#Headers],0))),"")</f>
        <v/>
      </c>
      <c r="K161" s="163" t="str">
        <f ca="1">IFERROR(IF(ISBLANK(INDEX(Data_Base_2[],MATCH($D161,Data_Base_2[[Incumbent]:[Incumbent]],0),MATCH(K$3,Data_Base_2[#Headers],0))),"-",INDEX(Data_Base_2[],MATCH($D161,Data_Base_2[[Incumbent]:[Incumbent]],0),MATCH(K$3,Data_Base_2[#Headers],0))),"")</f>
        <v/>
      </c>
      <c r="L161" s="161" t="str">
        <f ca="1">IFERROR(IF(ISBLANK(INDEX(Data_Base_2[],MATCH($D161,Data_Base_2[[Incumbent]:[Incumbent]],0),MATCH(L$3,Data_Base_2[#Headers],0))),"-",INDEX(Data_Base_2[],MATCH($D161,Data_Base_2[[Incumbent]:[Incumbent]],0),MATCH(L$3,Data_Base_2[#Headers],0))),"")</f>
        <v/>
      </c>
      <c r="M161" s="161" t="str">
        <f ca="1">IFERROR(IF(ISBLANK(INDEX(Data_Base_2[],MATCH($D161,Data_Base_2[[Incumbent]:[Incumbent]],0),MATCH(M$3,Data_Base_2[#Headers],0))),"-",INDEX(Data_Base_2[],MATCH($D161,Data_Base_2[[Incumbent]:[Incumbent]],0),MATCH(M$3,Data_Base_2[#Headers],0))),"")</f>
        <v/>
      </c>
      <c r="N161" s="164" t="str">
        <f ca="1">IFERROR(IF(ISBLANK(INDEX(Data_Base_2[],MATCH($D161,Data_Base_2[[Incumbent]:[Incumbent]],0),MATCH(N$3,Data_Base_2[#Headers],0))),"-",INDEX(Data_Base_2[],MATCH($D161,Data_Base_2[[Incumbent]:[Incumbent]],0),MATCH(N$3,Data_Base_2[#Headers],0))),"")</f>
        <v/>
      </c>
      <c r="O161" s="164" t="str">
        <f ca="1">IFERROR(IF(ISBLANK(INDEX(Data_Base_2[],MATCH($D161,Data_Base_2[[Incumbent]:[Incumbent]],0),MATCH(O$3,Data_Base_2[#Headers],0))),"-",INDEX(Data_Base_2[],MATCH($D161,Data_Base_2[[Incumbent]:[Incumbent]],0),MATCH(O$3,Data_Base_2[#Headers],0))),"")</f>
        <v/>
      </c>
      <c r="P161" s="161" t="str">
        <f ca="1">IFERROR(IF(ISBLANK(INDEX(Data_Base_2[],MATCH($D161,Data_Base_2[[Incumbent]:[Incumbent]],0),MATCH(P$3,Data_Base_2[#Headers],0))),"-",INDEX(Data_Base_2[],MATCH($D161,Data_Base_2[[Incumbent]:[Incumbent]],0),MATCH(P$3,Data_Base_2[#Headers],0))),"")</f>
        <v/>
      </c>
      <c r="Q161" s="161" t="str">
        <f ca="1">IFERROR(IF(ISBLANK(INDEX(Data_Base_2[],MATCH($D161,Data_Base_2[[Incumbent]:[Incumbent]],0),MATCH(Q$3,Data_Base_2[#Headers],0))),"-",INDEX(Data_Base_2[],MATCH($D161,Data_Base_2[[Incumbent]:[Incumbent]],0),MATCH(Q$3,Data_Base_2[#Headers],0))),"")</f>
        <v/>
      </c>
      <c r="T161" t="str">
        <v>Evamiko Sofiah</v>
      </c>
      <c r="U161" s="140">
        <v>3</v>
      </c>
      <c r="V161" s="124" t="b">
        <v>1</v>
      </c>
      <c r="W161" s="3" t="b">
        <v>0</v>
      </c>
      <c r="X161" s="3" t="b">
        <v>0</v>
      </c>
      <c r="Y161" s="3">
        <v>0</v>
      </c>
      <c r="Z161" s="3">
        <v>1</v>
      </c>
      <c r="AA161" s="3" t="b">
        <v>1</v>
      </c>
      <c r="AB161" s="3" t="b">
        <f ca="1"/>
        <v>1</v>
      </c>
      <c r="AC161" s="99">
        <v>1</v>
      </c>
      <c r="AD161" s="99">
        <f ca="1"/>
        <v>0</v>
      </c>
    </row>
    <row r="162" spans="4:30" x14ac:dyDescent="0.25">
      <c r="D162" s="8" t="str" cm="1">
        <f t="array" aca="1" ref="D162" ca="1">IFERROR(IF($T$2="",'Data Base'!C149,INDEX(Data_Base_2[Incumbent],_xlfn.AGGREGATE(15,3,((OFFSET($AD$4,0,0,COUNTA($AD$4:AD5157),1)&gt;0)/(OFFSET($AD$4,0,0,COUNTA($AD$4:AD5157),1)&gt;0))*(ROW(OFFSET($AD$4,0,0,COUNTA($AD$4:AD5157),1))-ROW($AD$3)),ROWS($D$4:$D161)))),"")</f>
        <v/>
      </c>
      <c r="E162" s="161" t="str">
        <f ca="1">IFERROR(IF(ISBLANK(INDEX(Data_Base_2[],MATCH($D162,Data_Base_2[[Incumbent]:[Incumbent]],0),MATCH(E$3,Data_Base_2[#Headers],0))),"-",INDEX(Data_Base_2[],MATCH($D162,Data_Base_2[[Incumbent]:[Incumbent]],0),MATCH(E$3,Data_Base_2[#Headers],0))),"")</f>
        <v/>
      </c>
      <c r="F162" s="161" t="str">
        <f ca="1">IFERROR(IF(ISBLANK(INDEX(Data_Base_2[],MATCH($D162,Data_Base_2[[Incumbent]:[Incumbent]],0),MATCH(F$3,Data_Base_2[#Headers],0))),"-",INDEX(Data_Base_2[],MATCH($D162,Data_Base_2[[Incumbent]:[Incumbent]],0),MATCH(F$3,Data_Base_2[#Headers],0))),"")</f>
        <v/>
      </c>
      <c r="G162" s="161" t="str">
        <f ca="1">IFERROR(IF(ISBLANK(INDEX(Data_Base_2[],MATCH($D162,Data_Base_2[[Incumbent]:[Incumbent]],0),MATCH(G$3,Data_Base_2[#Headers],0))),"-",INDEX(Data_Base_2[],MATCH($D162,Data_Base_2[[Incumbent]:[Incumbent]],0),MATCH(G$3,Data_Base_2[#Headers],0))),"")</f>
        <v/>
      </c>
      <c r="H162" s="161" t="str">
        <f ca="1">IFERROR(IF(ISBLANK(INDEX(Data_Base_2[],MATCH($D162,Data_Base_2[[Incumbent]:[Incumbent]],0),MATCH(H$3,Data_Base_2[#Headers],0))),"-",INDEX(Data_Base_2[],MATCH($D162,Data_Base_2[[Incumbent]:[Incumbent]],0),MATCH(H$3,Data_Base_2[#Headers],0))),"")</f>
        <v/>
      </c>
      <c r="I162" s="162" t="str">
        <f ca="1">IFERROR(IF(ISBLANK(INDEX(Data_Base_2[],MATCH($D162,Data_Base_2[[Incumbent]:[Incumbent]],0),MATCH(I$3,Data_Base_2[#Headers],0))),"-",INDEX(Data_Base_2[],MATCH($D162,Data_Base_2[[Incumbent]:[Incumbent]],0),MATCH(I$3,Data_Base_2[#Headers],0))),"")</f>
        <v/>
      </c>
      <c r="J162" s="162" t="str">
        <f ca="1">IFERROR(IF(ISBLANK(INDEX(Data_Base_2[],MATCH($D162,Data_Base_2[[Incumbent]:[Incumbent]],0),MATCH(J$3,Data_Base_2[#Headers],0))),"-",INDEX(Data_Base_2[],MATCH($D162,Data_Base_2[[Incumbent]:[Incumbent]],0),MATCH(J$3,Data_Base_2[#Headers],0))),"")</f>
        <v/>
      </c>
      <c r="K162" s="163" t="str">
        <f ca="1">IFERROR(IF(ISBLANK(INDEX(Data_Base_2[],MATCH($D162,Data_Base_2[[Incumbent]:[Incumbent]],0),MATCH(K$3,Data_Base_2[#Headers],0))),"-",INDEX(Data_Base_2[],MATCH($D162,Data_Base_2[[Incumbent]:[Incumbent]],0),MATCH(K$3,Data_Base_2[#Headers],0))),"")</f>
        <v/>
      </c>
      <c r="L162" s="161" t="str">
        <f ca="1">IFERROR(IF(ISBLANK(INDEX(Data_Base_2[],MATCH($D162,Data_Base_2[[Incumbent]:[Incumbent]],0),MATCH(L$3,Data_Base_2[#Headers],0))),"-",INDEX(Data_Base_2[],MATCH($D162,Data_Base_2[[Incumbent]:[Incumbent]],0),MATCH(L$3,Data_Base_2[#Headers],0))),"")</f>
        <v/>
      </c>
      <c r="M162" s="161" t="str">
        <f ca="1">IFERROR(IF(ISBLANK(INDEX(Data_Base_2[],MATCH($D162,Data_Base_2[[Incumbent]:[Incumbent]],0),MATCH(M$3,Data_Base_2[#Headers],0))),"-",INDEX(Data_Base_2[],MATCH($D162,Data_Base_2[[Incumbent]:[Incumbent]],0),MATCH(M$3,Data_Base_2[#Headers],0))),"")</f>
        <v/>
      </c>
      <c r="N162" s="164" t="str">
        <f ca="1">IFERROR(IF(ISBLANK(INDEX(Data_Base_2[],MATCH($D162,Data_Base_2[[Incumbent]:[Incumbent]],0),MATCH(N$3,Data_Base_2[#Headers],0))),"-",INDEX(Data_Base_2[],MATCH($D162,Data_Base_2[[Incumbent]:[Incumbent]],0),MATCH(N$3,Data_Base_2[#Headers],0))),"")</f>
        <v/>
      </c>
      <c r="O162" s="164" t="str">
        <f ca="1">IFERROR(IF(ISBLANK(INDEX(Data_Base_2[],MATCH($D162,Data_Base_2[[Incumbent]:[Incumbent]],0),MATCH(O$3,Data_Base_2[#Headers],0))),"-",INDEX(Data_Base_2[],MATCH($D162,Data_Base_2[[Incumbent]:[Incumbent]],0),MATCH(O$3,Data_Base_2[#Headers],0))),"")</f>
        <v/>
      </c>
      <c r="P162" s="161" t="str">
        <f ca="1">IFERROR(IF(ISBLANK(INDEX(Data_Base_2[],MATCH($D162,Data_Base_2[[Incumbent]:[Incumbent]],0),MATCH(P$3,Data_Base_2[#Headers],0))),"-",INDEX(Data_Base_2[],MATCH($D162,Data_Base_2[[Incumbent]:[Incumbent]],0),MATCH(P$3,Data_Base_2[#Headers],0))),"")</f>
        <v/>
      </c>
      <c r="Q162" s="161" t="str">
        <f ca="1">IFERROR(IF(ISBLANK(INDEX(Data_Base_2[],MATCH($D162,Data_Base_2[[Incumbent]:[Incumbent]],0),MATCH(Q$3,Data_Base_2[#Headers],0))),"-",INDEX(Data_Base_2[],MATCH($D162,Data_Base_2[[Incumbent]:[Incumbent]],0),MATCH(Q$3,Data_Base_2[#Headers],0))),"")</f>
        <v/>
      </c>
      <c r="T162" t="str">
        <v>Sitti Fadhilah</v>
      </c>
      <c r="U162" s="140">
        <v>4</v>
      </c>
      <c r="V162" s="124" t="b">
        <v>1</v>
      </c>
      <c r="W162" s="3" t="b">
        <v>0</v>
      </c>
      <c r="X162" s="3" t="b">
        <v>0</v>
      </c>
      <c r="Y162" s="3">
        <v>0</v>
      </c>
      <c r="Z162" s="3">
        <v>1</v>
      </c>
      <c r="AA162" s="3" t="b">
        <v>1</v>
      </c>
      <c r="AB162" s="3" t="b">
        <f ca="1"/>
        <v>1</v>
      </c>
      <c r="AC162" s="99">
        <v>1</v>
      </c>
      <c r="AD162" s="99">
        <f ca="1"/>
        <v>0</v>
      </c>
    </row>
    <row r="163" spans="4:30" x14ac:dyDescent="0.25">
      <c r="D163" s="8" t="str" cm="1">
        <f t="array" aca="1" ref="D163" ca="1">IFERROR(IF($T$2="",'Data Base'!C150,INDEX(Data_Base_2[Incumbent],_xlfn.AGGREGATE(15,3,((OFFSET($AD$4,0,0,COUNTA($AD$4:AD5158),1)&gt;0)/(OFFSET($AD$4,0,0,COUNTA($AD$4:AD5158),1)&gt;0))*(ROW(OFFSET($AD$4,0,0,COUNTA($AD$4:AD5158),1))-ROW($AD$3)),ROWS($D$4:$D162)))),"")</f>
        <v/>
      </c>
      <c r="E163" s="161" t="str">
        <f ca="1">IFERROR(IF(ISBLANK(INDEX(Data_Base_2[],MATCH($D163,Data_Base_2[[Incumbent]:[Incumbent]],0),MATCH(E$3,Data_Base_2[#Headers],0))),"-",INDEX(Data_Base_2[],MATCH($D163,Data_Base_2[[Incumbent]:[Incumbent]],0),MATCH(E$3,Data_Base_2[#Headers],0))),"")</f>
        <v/>
      </c>
      <c r="F163" s="161" t="str">
        <f ca="1">IFERROR(IF(ISBLANK(INDEX(Data_Base_2[],MATCH($D163,Data_Base_2[[Incumbent]:[Incumbent]],0),MATCH(F$3,Data_Base_2[#Headers],0))),"-",INDEX(Data_Base_2[],MATCH($D163,Data_Base_2[[Incumbent]:[Incumbent]],0),MATCH(F$3,Data_Base_2[#Headers],0))),"")</f>
        <v/>
      </c>
      <c r="G163" s="161" t="str">
        <f ca="1">IFERROR(IF(ISBLANK(INDEX(Data_Base_2[],MATCH($D163,Data_Base_2[[Incumbent]:[Incumbent]],0),MATCH(G$3,Data_Base_2[#Headers],0))),"-",INDEX(Data_Base_2[],MATCH($D163,Data_Base_2[[Incumbent]:[Incumbent]],0),MATCH(G$3,Data_Base_2[#Headers],0))),"")</f>
        <v/>
      </c>
      <c r="H163" s="161" t="str">
        <f ca="1">IFERROR(IF(ISBLANK(INDEX(Data_Base_2[],MATCH($D163,Data_Base_2[[Incumbent]:[Incumbent]],0),MATCH(H$3,Data_Base_2[#Headers],0))),"-",INDEX(Data_Base_2[],MATCH($D163,Data_Base_2[[Incumbent]:[Incumbent]],0),MATCH(H$3,Data_Base_2[#Headers],0))),"")</f>
        <v/>
      </c>
      <c r="I163" s="162" t="str">
        <f ca="1">IFERROR(IF(ISBLANK(INDEX(Data_Base_2[],MATCH($D163,Data_Base_2[[Incumbent]:[Incumbent]],0),MATCH(I$3,Data_Base_2[#Headers],0))),"-",INDEX(Data_Base_2[],MATCH($D163,Data_Base_2[[Incumbent]:[Incumbent]],0),MATCH(I$3,Data_Base_2[#Headers],0))),"")</f>
        <v/>
      </c>
      <c r="J163" s="162" t="str">
        <f ca="1">IFERROR(IF(ISBLANK(INDEX(Data_Base_2[],MATCH($D163,Data_Base_2[[Incumbent]:[Incumbent]],0),MATCH(J$3,Data_Base_2[#Headers],0))),"-",INDEX(Data_Base_2[],MATCH($D163,Data_Base_2[[Incumbent]:[Incumbent]],0),MATCH(J$3,Data_Base_2[#Headers],0))),"")</f>
        <v/>
      </c>
      <c r="K163" s="163" t="str">
        <f ca="1">IFERROR(IF(ISBLANK(INDEX(Data_Base_2[],MATCH($D163,Data_Base_2[[Incumbent]:[Incumbent]],0),MATCH(K$3,Data_Base_2[#Headers],0))),"-",INDEX(Data_Base_2[],MATCH($D163,Data_Base_2[[Incumbent]:[Incumbent]],0),MATCH(K$3,Data_Base_2[#Headers],0))),"")</f>
        <v/>
      </c>
      <c r="L163" s="161" t="str">
        <f ca="1">IFERROR(IF(ISBLANK(INDEX(Data_Base_2[],MATCH($D163,Data_Base_2[[Incumbent]:[Incumbent]],0),MATCH(L$3,Data_Base_2[#Headers],0))),"-",INDEX(Data_Base_2[],MATCH($D163,Data_Base_2[[Incumbent]:[Incumbent]],0),MATCH(L$3,Data_Base_2[#Headers],0))),"")</f>
        <v/>
      </c>
      <c r="M163" s="161" t="str">
        <f ca="1">IFERROR(IF(ISBLANK(INDEX(Data_Base_2[],MATCH($D163,Data_Base_2[[Incumbent]:[Incumbent]],0),MATCH(M$3,Data_Base_2[#Headers],0))),"-",INDEX(Data_Base_2[],MATCH($D163,Data_Base_2[[Incumbent]:[Incumbent]],0),MATCH(M$3,Data_Base_2[#Headers],0))),"")</f>
        <v/>
      </c>
      <c r="N163" s="164" t="str">
        <f ca="1">IFERROR(IF(ISBLANK(INDEX(Data_Base_2[],MATCH($D163,Data_Base_2[[Incumbent]:[Incumbent]],0),MATCH(N$3,Data_Base_2[#Headers],0))),"-",INDEX(Data_Base_2[],MATCH($D163,Data_Base_2[[Incumbent]:[Incumbent]],0),MATCH(N$3,Data_Base_2[#Headers],0))),"")</f>
        <v/>
      </c>
      <c r="O163" s="164" t="str">
        <f ca="1">IFERROR(IF(ISBLANK(INDEX(Data_Base_2[],MATCH($D163,Data_Base_2[[Incumbent]:[Incumbent]],0),MATCH(O$3,Data_Base_2[#Headers],0))),"-",INDEX(Data_Base_2[],MATCH($D163,Data_Base_2[[Incumbent]:[Incumbent]],0),MATCH(O$3,Data_Base_2[#Headers],0))),"")</f>
        <v/>
      </c>
      <c r="P163" s="161" t="str">
        <f ca="1">IFERROR(IF(ISBLANK(INDEX(Data_Base_2[],MATCH($D163,Data_Base_2[[Incumbent]:[Incumbent]],0),MATCH(P$3,Data_Base_2[#Headers],0))),"-",INDEX(Data_Base_2[],MATCH($D163,Data_Base_2[[Incumbent]:[Incumbent]],0),MATCH(P$3,Data_Base_2[#Headers],0))),"")</f>
        <v/>
      </c>
      <c r="Q163" s="161" t="str">
        <f ca="1">IFERROR(IF(ISBLANK(INDEX(Data_Base_2[],MATCH($D163,Data_Base_2[[Incumbent]:[Incumbent]],0),MATCH(Q$3,Data_Base_2[#Headers],0))),"-",INDEX(Data_Base_2[],MATCH($D163,Data_Base_2[[Incumbent]:[Incumbent]],0),MATCH(Q$3,Data_Base_2[#Headers],0))),"")</f>
        <v/>
      </c>
      <c r="T163" t="str">
        <v>Masniari Sianturi</v>
      </c>
      <c r="U163" s="140">
        <v>2</v>
      </c>
      <c r="V163" s="124" t="b">
        <v>1</v>
      </c>
      <c r="W163" s="3" t="b">
        <v>0</v>
      </c>
      <c r="X163" s="3" t="b">
        <v>0</v>
      </c>
      <c r="Y163" s="3">
        <v>0</v>
      </c>
      <c r="Z163" s="3">
        <v>1</v>
      </c>
      <c r="AA163" s="3" t="b">
        <v>1</v>
      </c>
      <c r="AB163" s="3" t="b">
        <f ca="1"/>
        <v>1</v>
      </c>
      <c r="AC163" s="99">
        <v>1</v>
      </c>
      <c r="AD163" s="99">
        <f ca="1"/>
        <v>0</v>
      </c>
    </row>
    <row r="164" spans="4:30" x14ac:dyDescent="0.25">
      <c r="D164" s="8" t="str" cm="1">
        <f t="array" aca="1" ref="D164" ca="1">IFERROR(IF($T$2="",'Data Base'!C151,INDEX(Data_Base_2[Incumbent],_xlfn.AGGREGATE(15,3,((OFFSET($AD$4,0,0,COUNTA($AD$4:AD5159),1)&gt;0)/(OFFSET($AD$4,0,0,COUNTA($AD$4:AD5159),1)&gt;0))*(ROW(OFFSET($AD$4,0,0,COUNTA($AD$4:AD5159),1))-ROW($AD$3)),ROWS($D$4:$D163)))),"")</f>
        <v/>
      </c>
      <c r="E164" s="161" t="str">
        <f ca="1">IFERROR(IF(ISBLANK(INDEX(Data_Base_2[],MATCH($D164,Data_Base_2[[Incumbent]:[Incumbent]],0),MATCH(E$3,Data_Base_2[#Headers],0))),"-",INDEX(Data_Base_2[],MATCH($D164,Data_Base_2[[Incumbent]:[Incumbent]],0),MATCH(E$3,Data_Base_2[#Headers],0))),"")</f>
        <v/>
      </c>
      <c r="F164" s="161" t="str">
        <f ca="1">IFERROR(IF(ISBLANK(INDEX(Data_Base_2[],MATCH($D164,Data_Base_2[[Incumbent]:[Incumbent]],0),MATCH(F$3,Data_Base_2[#Headers],0))),"-",INDEX(Data_Base_2[],MATCH($D164,Data_Base_2[[Incumbent]:[Incumbent]],0),MATCH(F$3,Data_Base_2[#Headers],0))),"")</f>
        <v/>
      </c>
      <c r="G164" s="161" t="str">
        <f ca="1">IFERROR(IF(ISBLANK(INDEX(Data_Base_2[],MATCH($D164,Data_Base_2[[Incumbent]:[Incumbent]],0),MATCH(G$3,Data_Base_2[#Headers],0))),"-",INDEX(Data_Base_2[],MATCH($D164,Data_Base_2[[Incumbent]:[Incumbent]],0),MATCH(G$3,Data_Base_2[#Headers],0))),"")</f>
        <v/>
      </c>
      <c r="H164" s="161" t="str">
        <f ca="1">IFERROR(IF(ISBLANK(INDEX(Data_Base_2[],MATCH($D164,Data_Base_2[[Incumbent]:[Incumbent]],0),MATCH(H$3,Data_Base_2[#Headers],0))),"-",INDEX(Data_Base_2[],MATCH($D164,Data_Base_2[[Incumbent]:[Incumbent]],0),MATCH(H$3,Data_Base_2[#Headers],0))),"")</f>
        <v/>
      </c>
      <c r="I164" s="162" t="str">
        <f ca="1">IFERROR(IF(ISBLANK(INDEX(Data_Base_2[],MATCH($D164,Data_Base_2[[Incumbent]:[Incumbent]],0),MATCH(I$3,Data_Base_2[#Headers],0))),"-",INDEX(Data_Base_2[],MATCH($D164,Data_Base_2[[Incumbent]:[Incumbent]],0),MATCH(I$3,Data_Base_2[#Headers],0))),"")</f>
        <v/>
      </c>
      <c r="J164" s="162" t="str">
        <f ca="1">IFERROR(IF(ISBLANK(INDEX(Data_Base_2[],MATCH($D164,Data_Base_2[[Incumbent]:[Incumbent]],0),MATCH(J$3,Data_Base_2[#Headers],0))),"-",INDEX(Data_Base_2[],MATCH($D164,Data_Base_2[[Incumbent]:[Incumbent]],0),MATCH(J$3,Data_Base_2[#Headers],0))),"")</f>
        <v/>
      </c>
      <c r="K164" s="163" t="str">
        <f ca="1">IFERROR(IF(ISBLANK(INDEX(Data_Base_2[],MATCH($D164,Data_Base_2[[Incumbent]:[Incumbent]],0),MATCH(K$3,Data_Base_2[#Headers],0))),"-",INDEX(Data_Base_2[],MATCH($D164,Data_Base_2[[Incumbent]:[Incumbent]],0),MATCH(K$3,Data_Base_2[#Headers],0))),"")</f>
        <v/>
      </c>
      <c r="L164" s="161" t="str">
        <f ca="1">IFERROR(IF(ISBLANK(INDEX(Data_Base_2[],MATCH($D164,Data_Base_2[[Incumbent]:[Incumbent]],0),MATCH(L$3,Data_Base_2[#Headers],0))),"-",INDEX(Data_Base_2[],MATCH($D164,Data_Base_2[[Incumbent]:[Incumbent]],0),MATCH(L$3,Data_Base_2[#Headers],0))),"")</f>
        <v/>
      </c>
      <c r="M164" s="161" t="str">
        <f ca="1">IFERROR(IF(ISBLANK(INDEX(Data_Base_2[],MATCH($D164,Data_Base_2[[Incumbent]:[Incumbent]],0),MATCH(M$3,Data_Base_2[#Headers],0))),"-",INDEX(Data_Base_2[],MATCH($D164,Data_Base_2[[Incumbent]:[Incumbent]],0),MATCH(M$3,Data_Base_2[#Headers],0))),"")</f>
        <v/>
      </c>
      <c r="N164" s="164" t="str">
        <f ca="1">IFERROR(IF(ISBLANK(INDEX(Data_Base_2[],MATCH($D164,Data_Base_2[[Incumbent]:[Incumbent]],0),MATCH(N$3,Data_Base_2[#Headers],0))),"-",INDEX(Data_Base_2[],MATCH($D164,Data_Base_2[[Incumbent]:[Incumbent]],0),MATCH(N$3,Data_Base_2[#Headers],0))),"")</f>
        <v/>
      </c>
      <c r="O164" s="164" t="str">
        <f ca="1">IFERROR(IF(ISBLANK(INDEX(Data_Base_2[],MATCH($D164,Data_Base_2[[Incumbent]:[Incumbent]],0),MATCH(O$3,Data_Base_2[#Headers],0))),"-",INDEX(Data_Base_2[],MATCH($D164,Data_Base_2[[Incumbent]:[Incumbent]],0),MATCH(O$3,Data_Base_2[#Headers],0))),"")</f>
        <v/>
      </c>
      <c r="P164" s="161" t="str">
        <f ca="1">IFERROR(IF(ISBLANK(INDEX(Data_Base_2[],MATCH($D164,Data_Base_2[[Incumbent]:[Incumbent]],0),MATCH(P$3,Data_Base_2[#Headers],0))),"-",INDEX(Data_Base_2[],MATCH($D164,Data_Base_2[[Incumbent]:[Incumbent]],0),MATCH(P$3,Data_Base_2[#Headers],0))),"")</f>
        <v/>
      </c>
      <c r="Q164" s="161" t="str">
        <f ca="1">IFERROR(IF(ISBLANK(INDEX(Data_Base_2[],MATCH($D164,Data_Base_2[[Incumbent]:[Incumbent]],0),MATCH(Q$3,Data_Base_2[#Headers],0))),"-",INDEX(Data_Base_2[],MATCH($D164,Data_Base_2[[Incumbent]:[Incumbent]],0),MATCH(Q$3,Data_Base_2[#Headers],0))),"")</f>
        <v/>
      </c>
      <c r="T164" t="str">
        <v>Endang Saptorini</v>
      </c>
      <c r="U164" s="140">
        <v>2</v>
      </c>
      <c r="V164" s="124" t="b">
        <v>1</v>
      </c>
      <c r="W164" s="3" t="b">
        <v>0</v>
      </c>
      <c r="X164" s="3" t="b">
        <v>0</v>
      </c>
      <c r="Y164" s="3">
        <v>0</v>
      </c>
      <c r="Z164" s="3">
        <v>1</v>
      </c>
      <c r="AA164" s="3" t="b">
        <v>1</v>
      </c>
      <c r="AB164" s="3" t="b">
        <f ca="1"/>
        <v>1</v>
      </c>
      <c r="AC164" s="99">
        <v>1</v>
      </c>
      <c r="AD164" s="99">
        <f ca="1"/>
        <v>0</v>
      </c>
    </row>
    <row r="165" spans="4:30" x14ac:dyDescent="0.25">
      <c r="D165" s="8" t="str" cm="1">
        <f t="array" aca="1" ref="D165" ca="1">IFERROR(IF($T$2="",'Data Base'!C152,INDEX(Data_Base_2[Incumbent],_xlfn.AGGREGATE(15,3,((OFFSET($AD$4,0,0,COUNTA($AD$4:AD5160),1)&gt;0)/(OFFSET($AD$4,0,0,COUNTA($AD$4:AD5160),1)&gt;0))*(ROW(OFFSET($AD$4,0,0,COUNTA($AD$4:AD5160),1))-ROW($AD$3)),ROWS($D$4:$D164)))),"")</f>
        <v/>
      </c>
      <c r="E165" s="161" t="str">
        <f ca="1">IFERROR(IF(ISBLANK(INDEX(Data_Base_2[],MATCH($D165,Data_Base_2[[Incumbent]:[Incumbent]],0),MATCH(E$3,Data_Base_2[#Headers],0))),"-",INDEX(Data_Base_2[],MATCH($D165,Data_Base_2[[Incumbent]:[Incumbent]],0),MATCH(E$3,Data_Base_2[#Headers],0))),"")</f>
        <v/>
      </c>
      <c r="F165" s="161" t="str">
        <f ca="1">IFERROR(IF(ISBLANK(INDEX(Data_Base_2[],MATCH($D165,Data_Base_2[[Incumbent]:[Incumbent]],0),MATCH(F$3,Data_Base_2[#Headers],0))),"-",INDEX(Data_Base_2[],MATCH($D165,Data_Base_2[[Incumbent]:[Incumbent]],0),MATCH(F$3,Data_Base_2[#Headers],0))),"")</f>
        <v/>
      </c>
      <c r="G165" s="161" t="str">
        <f ca="1">IFERROR(IF(ISBLANK(INDEX(Data_Base_2[],MATCH($D165,Data_Base_2[[Incumbent]:[Incumbent]],0),MATCH(G$3,Data_Base_2[#Headers],0))),"-",INDEX(Data_Base_2[],MATCH($D165,Data_Base_2[[Incumbent]:[Incumbent]],0),MATCH(G$3,Data_Base_2[#Headers],0))),"")</f>
        <v/>
      </c>
      <c r="H165" s="161" t="str">
        <f ca="1">IFERROR(IF(ISBLANK(INDEX(Data_Base_2[],MATCH($D165,Data_Base_2[[Incumbent]:[Incumbent]],0),MATCH(H$3,Data_Base_2[#Headers],0))),"-",INDEX(Data_Base_2[],MATCH($D165,Data_Base_2[[Incumbent]:[Incumbent]],0),MATCH(H$3,Data_Base_2[#Headers],0))),"")</f>
        <v/>
      </c>
      <c r="I165" s="162" t="str">
        <f ca="1">IFERROR(IF(ISBLANK(INDEX(Data_Base_2[],MATCH($D165,Data_Base_2[[Incumbent]:[Incumbent]],0),MATCH(I$3,Data_Base_2[#Headers],0))),"-",INDEX(Data_Base_2[],MATCH($D165,Data_Base_2[[Incumbent]:[Incumbent]],0),MATCH(I$3,Data_Base_2[#Headers],0))),"")</f>
        <v/>
      </c>
      <c r="J165" s="162" t="str">
        <f ca="1">IFERROR(IF(ISBLANK(INDEX(Data_Base_2[],MATCH($D165,Data_Base_2[[Incumbent]:[Incumbent]],0),MATCH(J$3,Data_Base_2[#Headers],0))),"-",INDEX(Data_Base_2[],MATCH($D165,Data_Base_2[[Incumbent]:[Incumbent]],0),MATCH(J$3,Data_Base_2[#Headers],0))),"")</f>
        <v/>
      </c>
      <c r="K165" s="163" t="str">
        <f ca="1">IFERROR(IF(ISBLANK(INDEX(Data_Base_2[],MATCH($D165,Data_Base_2[[Incumbent]:[Incumbent]],0),MATCH(K$3,Data_Base_2[#Headers],0))),"-",INDEX(Data_Base_2[],MATCH($D165,Data_Base_2[[Incumbent]:[Incumbent]],0),MATCH(K$3,Data_Base_2[#Headers],0))),"")</f>
        <v/>
      </c>
      <c r="L165" s="161" t="str">
        <f ca="1">IFERROR(IF(ISBLANK(INDEX(Data_Base_2[],MATCH($D165,Data_Base_2[[Incumbent]:[Incumbent]],0),MATCH(L$3,Data_Base_2[#Headers],0))),"-",INDEX(Data_Base_2[],MATCH($D165,Data_Base_2[[Incumbent]:[Incumbent]],0),MATCH(L$3,Data_Base_2[#Headers],0))),"")</f>
        <v/>
      </c>
      <c r="M165" s="161" t="str">
        <f ca="1">IFERROR(IF(ISBLANK(INDEX(Data_Base_2[],MATCH($D165,Data_Base_2[[Incumbent]:[Incumbent]],0),MATCH(M$3,Data_Base_2[#Headers],0))),"-",INDEX(Data_Base_2[],MATCH($D165,Data_Base_2[[Incumbent]:[Incumbent]],0),MATCH(M$3,Data_Base_2[#Headers],0))),"")</f>
        <v/>
      </c>
      <c r="N165" s="164" t="str">
        <f ca="1">IFERROR(IF(ISBLANK(INDEX(Data_Base_2[],MATCH($D165,Data_Base_2[[Incumbent]:[Incumbent]],0),MATCH(N$3,Data_Base_2[#Headers],0))),"-",INDEX(Data_Base_2[],MATCH($D165,Data_Base_2[[Incumbent]:[Incumbent]],0),MATCH(N$3,Data_Base_2[#Headers],0))),"")</f>
        <v/>
      </c>
      <c r="O165" s="164" t="str">
        <f ca="1">IFERROR(IF(ISBLANK(INDEX(Data_Base_2[],MATCH($D165,Data_Base_2[[Incumbent]:[Incumbent]],0),MATCH(O$3,Data_Base_2[#Headers],0))),"-",INDEX(Data_Base_2[],MATCH($D165,Data_Base_2[[Incumbent]:[Incumbent]],0),MATCH(O$3,Data_Base_2[#Headers],0))),"")</f>
        <v/>
      </c>
      <c r="P165" s="161" t="str">
        <f ca="1">IFERROR(IF(ISBLANK(INDEX(Data_Base_2[],MATCH($D165,Data_Base_2[[Incumbent]:[Incumbent]],0),MATCH(P$3,Data_Base_2[#Headers],0))),"-",INDEX(Data_Base_2[],MATCH($D165,Data_Base_2[[Incumbent]:[Incumbent]],0),MATCH(P$3,Data_Base_2[#Headers],0))),"")</f>
        <v/>
      </c>
      <c r="Q165" s="161" t="str">
        <f ca="1">IFERROR(IF(ISBLANK(INDEX(Data_Base_2[],MATCH($D165,Data_Base_2[[Incumbent]:[Incumbent]],0),MATCH(Q$3,Data_Base_2[#Headers],0))),"-",INDEX(Data_Base_2[],MATCH($D165,Data_Base_2[[Incumbent]:[Incumbent]],0),MATCH(Q$3,Data_Base_2[#Headers],0))),"")</f>
        <v/>
      </c>
      <c r="T165" t="str">
        <v>Sumartini</v>
      </c>
      <c r="U165" s="140">
        <v>2</v>
      </c>
      <c r="V165" s="124" t="b">
        <v>1</v>
      </c>
      <c r="W165" s="3" t="b">
        <v>0</v>
      </c>
      <c r="X165" s="3" t="b">
        <v>0</v>
      </c>
      <c r="Y165" s="3">
        <v>0</v>
      </c>
      <c r="Z165" s="3">
        <v>1</v>
      </c>
      <c r="AA165" s="3" t="b">
        <v>1</v>
      </c>
      <c r="AB165" s="3" t="b">
        <f ca="1"/>
        <v>1</v>
      </c>
      <c r="AC165" s="99">
        <v>1</v>
      </c>
      <c r="AD165" s="99">
        <f ca="1"/>
        <v>0</v>
      </c>
    </row>
    <row r="166" spans="4:30" x14ac:dyDescent="0.25">
      <c r="D166" s="8" t="str" cm="1">
        <f t="array" aca="1" ref="D166" ca="1">IFERROR(IF($T$2="",'Data Base'!C153,INDEX(Data_Base_2[Incumbent],_xlfn.AGGREGATE(15,3,((OFFSET($AD$4,0,0,COUNTA($AD$4:AD5161),1)&gt;0)/(OFFSET($AD$4,0,0,COUNTA($AD$4:AD5161),1)&gt;0))*(ROW(OFFSET($AD$4,0,0,COUNTA($AD$4:AD5161),1))-ROW($AD$3)),ROWS($D$4:$D165)))),"")</f>
        <v/>
      </c>
      <c r="E166" s="161" t="str">
        <f ca="1">IFERROR(IF(ISBLANK(INDEX(Data_Base_2[],MATCH($D166,Data_Base_2[[Incumbent]:[Incumbent]],0),MATCH(E$3,Data_Base_2[#Headers],0))),"-",INDEX(Data_Base_2[],MATCH($D166,Data_Base_2[[Incumbent]:[Incumbent]],0),MATCH(E$3,Data_Base_2[#Headers],0))),"")</f>
        <v/>
      </c>
      <c r="F166" s="161" t="str">
        <f ca="1">IFERROR(IF(ISBLANK(INDEX(Data_Base_2[],MATCH($D166,Data_Base_2[[Incumbent]:[Incumbent]],0),MATCH(F$3,Data_Base_2[#Headers],0))),"-",INDEX(Data_Base_2[],MATCH($D166,Data_Base_2[[Incumbent]:[Incumbent]],0),MATCH(F$3,Data_Base_2[#Headers],0))),"")</f>
        <v/>
      </c>
      <c r="G166" s="161" t="str">
        <f ca="1">IFERROR(IF(ISBLANK(INDEX(Data_Base_2[],MATCH($D166,Data_Base_2[[Incumbent]:[Incumbent]],0),MATCH(G$3,Data_Base_2[#Headers],0))),"-",INDEX(Data_Base_2[],MATCH($D166,Data_Base_2[[Incumbent]:[Incumbent]],0),MATCH(G$3,Data_Base_2[#Headers],0))),"")</f>
        <v/>
      </c>
      <c r="H166" s="161" t="str">
        <f ca="1">IFERROR(IF(ISBLANK(INDEX(Data_Base_2[],MATCH($D166,Data_Base_2[[Incumbent]:[Incumbent]],0),MATCH(H$3,Data_Base_2[#Headers],0))),"-",INDEX(Data_Base_2[],MATCH($D166,Data_Base_2[[Incumbent]:[Incumbent]],0),MATCH(H$3,Data_Base_2[#Headers],0))),"")</f>
        <v/>
      </c>
      <c r="I166" s="162" t="str">
        <f ca="1">IFERROR(IF(ISBLANK(INDEX(Data_Base_2[],MATCH($D166,Data_Base_2[[Incumbent]:[Incumbent]],0),MATCH(I$3,Data_Base_2[#Headers],0))),"-",INDEX(Data_Base_2[],MATCH($D166,Data_Base_2[[Incumbent]:[Incumbent]],0),MATCH(I$3,Data_Base_2[#Headers],0))),"")</f>
        <v/>
      </c>
      <c r="J166" s="162" t="str">
        <f ca="1">IFERROR(IF(ISBLANK(INDEX(Data_Base_2[],MATCH($D166,Data_Base_2[[Incumbent]:[Incumbent]],0),MATCH(J$3,Data_Base_2[#Headers],0))),"-",INDEX(Data_Base_2[],MATCH($D166,Data_Base_2[[Incumbent]:[Incumbent]],0),MATCH(J$3,Data_Base_2[#Headers],0))),"")</f>
        <v/>
      </c>
      <c r="K166" s="163" t="str">
        <f ca="1">IFERROR(IF(ISBLANK(INDEX(Data_Base_2[],MATCH($D166,Data_Base_2[[Incumbent]:[Incumbent]],0),MATCH(K$3,Data_Base_2[#Headers],0))),"-",INDEX(Data_Base_2[],MATCH($D166,Data_Base_2[[Incumbent]:[Incumbent]],0),MATCH(K$3,Data_Base_2[#Headers],0))),"")</f>
        <v/>
      </c>
      <c r="L166" s="161" t="str">
        <f ca="1">IFERROR(IF(ISBLANK(INDEX(Data_Base_2[],MATCH($D166,Data_Base_2[[Incumbent]:[Incumbent]],0),MATCH(L$3,Data_Base_2[#Headers],0))),"-",INDEX(Data_Base_2[],MATCH($D166,Data_Base_2[[Incumbent]:[Incumbent]],0),MATCH(L$3,Data_Base_2[#Headers],0))),"")</f>
        <v/>
      </c>
      <c r="M166" s="161" t="str">
        <f ca="1">IFERROR(IF(ISBLANK(INDEX(Data_Base_2[],MATCH($D166,Data_Base_2[[Incumbent]:[Incumbent]],0),MATCH(M$3,Data_Base_2[#Headers],0))),"-",INDEX(Data_Base_2[],MATCH($D166,Data_Base_2[[Incumbent]:[Incumbent]],0),MATCH(M$3,Data_Base_2[#Headers],0))),"")</f>
        <v/>
      </c>
      <c r="N166" s="164" t="str">
        <f ca="1">IFERROR(IF(ISBLANK(INDEX(Data_Base_2[],MATCH($D166,Data_Base_2[[Incumbent]:[Incumbent]],0),MATCH(N$3,Data_Base_2[#Headers],0))),"-",INDEX(Data_Base_2[],MATCH($D166,Data_Base_2[[Incumbent]:[Incumbent]],0),MATCH(N$3,Data_Base_2[#Headers],0))),"")</f>
        <v/>
      </c>
      <c r="O166" s="164" t="str">
        <f ca="1">IFERROR(IF(ISBLANK(INDEX(Data_Base_2[],MATCH($D166,Data_Base_2[[Incumbent]:[Incumbent]],0),MATCH(O$3,Data_Base_2[#Headers],0))),"-",INDEX(Data_Base_2[],MATCH($D166,Data_Base_2[[Incumbent]:[Incumbent]],0),MATCH(O$3,Data_Base_2[#Headers],0))),"")</f>
        <v/>
      </c>
      <c r="P166" s="161" t="str">
        <f ca="1">IFERROR(IF(ISBLANK(INDEX(Data_Base_2[],MATCH($D166,Data_Base_2[[Incumbent]:[Incumbent]],0),MATCH(P$3,Data_Base_2[#Headers],0))),"-",INDEX(Data_Base_2[],MATCH($D166,Data_Base_2[[Incumbent]:[Incumbent]],0),MATCH(P$3,Data_Base_2[#Headers],0))),"")</f>
        <v/>
      </c>
      <c r="Q166" s="161" t="str">
        <f ca="1">IFERROR(IF(ISBLANK(INDEX(Data_Base_2[],MATCH($D166,Data_Base_2[[Incumbent]:[Incumbent]],0),MATCH(Q$3,Data_Base_2[#Headers],0))),"-",INDEX(Data_Base_2[],MATCH($D166,Data_Base_2[[Incumbent]:[Incumbent]],0),MATCH(Q$3,Data_Base_2[#Headers],0))),"")</f>
        <v/>
      </c>
      <c r="T166" t="str">
        <v>Khairuddin</v>
      </c>
      <c r="U166" s="140">
        <v>3</v>
      </c>
      <c r="V166" s="124" t="b">
        <v>1</v>
      </c>
      <c r="W166" s="3" t="b">
        <v>0</v>
      </c>
      <c r="X166" s="3" t="b">
        <v>0</v>
      </c>
      <c r="Y166" s="3">
        <v>0</v>
      </c>
      <c r="Z166" s="3">
        <v>1</v>
      </c>
      <c r="AA166" s="3" t="b">
        <v>1</v>
      </c>
      <c r="AB166" s="3" t="b">
        <f ca="1"/>
        <v>1</v>
      </c>
      <c r="AC166" s="99">
        <v>1</v>
      </c>
      <c r="AD166" s="99">
        <f ca="1"/>
        <v>0</v>
      </c>
    </row>
    <row r="167" spans="4:30" x14ac:dyDescent="0.25">
      <c r="D167" s="8" t="str" cm="1">
        <f t="array" aca="1" ref="D167" ca="1">IFERROR(IF($T$2="",'Data Base'!C154,INDEX(Data_Base_2[Incumbent],_xlfn.AGGREGATE(15,3,((OFFSET($AD$4,0,0,COUNTA($AD$4:AD5162),1)&gt;0)/(OFFSET($AD$4,0,0,COUNTA($AD$4:AD5162),1)&gt;0))*(ROW(OFFSET($AD$4,0,0,COUNTA($AD$4:AD5162),1))-ROW($AD$3)),ROWS($D$4:$D166)))),"")</f>
        <v/>
      </c>
      <c r="E167" s="161" t="str">
        <f ca="1">IFERROR(IF(ISBLANK(INDEX(Data_Base_2[],MATCH($D167,Data_Base_2[[Incumbent]:[Incumbent]],0),MATCH(E$3,Data_Base_2[#Headers],0))),"-",INDEX(Data_Base_2[],MATCH($D167,Data_Base_2[[Incumbent]:[Incumbent]],0),MATCH(E$3,Data_Base_2[#Headers],0))),"")</f>
        <v/>
      </c>
      <c r="F167" s="161" t="str">
        <f ca="1">IFERROR(IF(ISBLANK(INDEX(Data_Base_2[],MATCH($D167,Data_Base_2[[Incumbent]:[Incumbent]],0),MATCH(F$3,Data_Base_2[#Headers],0))),"-",INDEX(Data_Base_2[],MATCH($D167,Data_Base_2[[Incumbent]:[Incumbent]],0),MATCH(F$3,Data_Base_2[#Headers],0))),"")</f>
        <v/>
      </c>
      <c r="G167" s="161" t="str">
        <f ca="1">IFERROR(IF(ISBLANK(INDEX(Data_Base_2[],MATCH($D167,Data_Base_2[[Incumbent]:[Incumbent]],0),MATCH(G$3,Data_Base_2[#Headers],0))),"-",INDEX(Data_Base_2[],MATCH($D167,Data_Base_2[[Incumbent]:[Incumbent]],0),MATCH(G$3,Data_Base_2[#Headers],0))),"")</f>
        <v/>
      </c>
      <c r="H167" s="161" t="str">
        <f ca="1">IFERROR(IF(ISBLANK(INDEX(Data_Base_2[],MATCH($D167,Data_Base_2[[Incumbent]:[Incumbent]],0),MATCH(H$3,Data_Base_2[#Headers],0))),"-",INDEX(Data_Base_2[],MATCH($D167,Data_Base_2[[Incumbent]:[Incumbent]],0),MATCH(H$3,Data_Base_2[#Headers],0))),"")</f>
        <v/>
      </c>
      <c r="I167" s="162" t="str">
        <f ca="1">IFERROR(IF(ISBLANK(INDEX(Data_Base_2[],MATCH($D167,Data_Base_2[[Incumbent]:[Incumbent]],0),MATCH(I$3,Data_Base_2[#Headers],0))),"-",INDEX(Data_Base_2[],MATCH($D167,Data_Base_2[[Incumbent]:[Incumbent]],0),MATCH(I$3,Data_Base_2[#Headers],0))),"")</f>
        <v/>
      </c>
      <c r="J167" s="162" t="str">
        <f ca="1">IFERROR(IF(ISBLANK(INDEX(Data_Base_2[],MATCH($D167,Data_Base_2[[Incumbent]:[Incumbent]],0),MATCH(J$3,Data_Base_2[#Headers],0))),"-",INDEX(Data_Base_2[],MATCH($D167,Data_Base_2[[Incumbent]:[Incumbent]],0),MATCH(J$3,Data_Base_2[#Headers],0))),"")</f>
        <v/>
      </c>
      <c r="K167" s="163" t="str">
        <f ca="1">IFERROR(IF(ISBLANK(INDEX(Data_Base_2[],MATCH($D167,Data_Base_2[[Incumbent]:[Incumbent]],0),MATCH(K$3,Data_Base_2[#Headers],0))),"-",INDEX(Data_Base_2[],MATCH($D167,Data_Base_2[[Incumbent]:[Incumbent]],0),MATCH(K$3,Data_Base_2[#Headers],0))),"")</f>
        <v/>
      </c>
      <c r="L167" s="161" t="str">
        <f ca="1">IFERROR(IF(ISBLANK(INDEX(Data_Base_2[],MATCH($D167,Data_Base_2[[Incumbent]:[Incumbent]],0),MATCH(L$3,Data_Base_2[#Headers],0))),"-",INDEX(Data_Base_2[],MATCH($D167,Data_Base_2[[Incumbent]:[Incumbent]],0),MATCH(L$3,Data_Base_2[#Headers],0))),"")</f>
        <v/>
      </c>
      <c r="M167" s="161" t="str">
        <f ca="1">IFERROR(IF(ISBLANK(INDEX(Data_Base_2[],MATCH($D167,Data_Base_2[[Incumbent]:[Incumbent]],0),MATCH(M$3,Data_Base_2[#Headers],0))),"-",INDEX(Data_Base_2[],MATCH($D167,Data_Base_2[[Incumbent]:[Incumbent]],0),MATCH(M$3,Data_Base_2[#Headers],0))),"")</f>
        <v/>
      </c>
      <c r="N167" s="164" t="str">
        <f ca="1">IFERROR(IF(ISBLANK(INDEX(Data_Base_2[],MATCH($D167,Data_Base_2[[Incumbent]:[Incumbent]],0),MATCH(N$3,Data_Base_2[#Headers],0))),"-",INDEX(Data_Base_2[],MATCH($D167,Data_Base_2[[Incumbent]:[Incumbent]],0),MATCH(N$3,Data_Base_2[#Headers],0))),"")</f>
        <v/>
      </c>
      <c r="O167" s="164" t="str">
        <f ca="1">IFERROR(IF(ISBLANK(INDEX(Data_Base_2[],MATCH($D167,Data_Base_2[[Incumbent]:[Incumbent]],0),MATCH(O$3,Data_Base_2[#Headers],0))),"-",INDEX(Data_Base_2[],MATCH($D167,Data_Base_2[[Incumbent]:[Incumbent]],0),MATCH(O$3,Data_Base_2[#Headers],0))),"")</f>
        <v/>
      </c>
      <c r="P167" s="161" t="str">
        <f ca="1">IFERROR(IF(ISBLANK(INDEX(Data_Base_2[],MATCH($D167,Data_Base_2[[Incumbent]:[Incumbent]],0),MATCH(P$3,Data_Base_2[#Headers],0))),"-",INDEX(Data_Base_2[],MATCH($D167,Data_Base_2[[Incumbent]:[Incumbent]],0),MATCH(P$3,Data_Base_2[#Headers],0))),"")</f>
        <v/>
      </c>
      <c r="Q167" s="161" t="str">
        <f ca="1">IFERROR(IF(ISBLANK(INDEX(Data_Base_2[],MATCH($D167,Data_Base_2[[Incumbent]:[Incumbent]],0),MATCH(Q$3,Data_Base_2[#Headers],0))),"-",INDEX(Data_Base_2[],MATCH($D167,Data_Base_2[[Incumbent]:[Incumbent]],0),MATCH(Q$3,Data_Base_2[#Headers],0))),"")</f>
        <v/>
      </c>
      <c r="T167" t="str">
        <v>Ade Susilo</v>
      </c>
      <c r="U167" s="140">
        <v>4</v>
      </c>
      <c r="V167" s="124" t="b">
        <v>1</v>
      </c>
      <c r="W167" s="3" t="b">
        <v>0</v>
      </c>
      <c r="X167" s="3" t="b">
        <v>0</v>
      </c>
      <c r="Y167" s="3">
        <v>0</v>
      </c>
      <c r="Z167" s="3">
        <v>1</v>
      </c>
      <c r="AA167" s="3" t="b">
        <v>1</v>
      </c>
      <c r="AB167" s="3" t="b">
        <f ca="1"/>
        <v>1</v>
      </c>
      <c r="AC167" s="99">
        <v>1</v>
      </c>
      <c r="AD167" s="99">
        <f ca="1"/>
        <v>0</v>
      </c>
    </row>
    <row r="168" spans="4:30" x14ac:dyDescent="0.25">
      <c r="D168" s="8" t="str" cm="1">
        <f t="array" aca="1" ref="D168" ca="1">IFERROR(IF($T$2="",'Data Base'!C155,INDEX(Data_Base_2[Incumbent],_xlfn.AGGREGATE(15,3,((OFFSET($AD$4,0,0,COUNTA($AD$4:AD5163),1)&gt;0)/(OFFSET($AD$4,0,0,COUNTA($AD$4:AD5163),1)&gt;0))*(ROW(OFFSET($AD$4,0,0,COUNTA($AD$4:AD5163),1))-ROW($AD$3)),ROWS($D$4:$D167)))),"")</f>
        <v/>
      </c>
      <c r="E168" s="161" t="str">
        <f ca="1">IFERROR(IF(ISBLANK(INDEX(Data_Base_2[],MATCH($D168,Data_Base_2[[Incumbent]:[Incumbent]],0),MATCH(E$3,Data_Base_2[#Headers],0))),"-",INDEX(Data_Base_2[],MATCH($D168,Data_Base_2[[Incumbent]:[Incumbent]],0),MATCH(E$3,Data_Base_2[#Headers],0))),"")</f>
        <v/>
      </c>
      <c r="F168" s="161" t="str">
        <f ca="1">IFERROR(IF(ISBLANK(INDEX(Data_Base_2[],MATCH($D168,Data_Base_2[[Incumbent]:[Incumbent]],0),MATCH(F$3,Data_Base_2[#Headers],0))),"-",INDEX(Data_Base_2[],MATCH($D168,Data_Base_2[[Incumbent]:[Incumbent]],0),MATCH(F$3,Data_Base_2[#Headers],0))),"")</f>
        <v/>
      </c>
      <c r="G168" s="161" t="str">
        <f ca="1">IFERROR(IF(ISBLANK(INDEX(Data_Base_2[],MATCH($D168,Data_Base_2[[Incumbent]:[Incumbent]],0),MATCH(G$3,Data_Base_2[#Headers],0))),"-",INDEX(Data_Base_2[],MATCH($D168,Data_Base_2[[Incumbent]:[Incumbent]],0),MATCH(G$3,Data_Base_2[#Headers],0))),"")</f>
        <v/>
      </c>
      <c r="H168" s="161" t="str">
        <f ca="1">IFERROR(IF(ISBLANK(INDEX(Data_Base_2[],MATCH($D168,Data_Base_2[[Incumbent]:[Incumbent]],0),MATCH(H$3,Data_Base_2[#Headers],0))),"-",INDEX(Data_Base_2[],MATCH($D168,Data_Base_2[[Incumbent]:[Incumbent]],0),MATCH(H$3,Data_Base_2[#Headers],0))),"")</f>
        <v/>
      </c>
      <c r="I168" s="162" t="str">
        <f ca="1">IFERROR(IF(ISBLANK(INDEX(Data_Base_2[],MATCH($D168,Data_Base_2[[Incumbent]:[Incumbent]],0),MATCH(I$3,Data_Base_2[#Headers],0))),"-",INDEX(Data_Base_2[],MATCH($D168,Data_Base_2[[Incumbent]:[Incumbent]],0),MATCH(I$3,Data_Base_2[#Headers],0))),"")</f>
        <v/>
      </c>
      <c r="J168" s="162" t="str">
        <f ca="1">IFERROR(IF(ISBLANK(INDEX(Data_Base_2[],MATCH($D168,Data_Base_2[[Incumbent]:[Incumbent]],0),MATCH(J$3,Data_Base_2[#Headers],0))),"-",INDEX(Data_Base_2[],MATCH($D168,Data_Base_2[[Incumbent]:[Incumbent]],0),MATCH(J$3,Data_Base_2[#Headers],0))),"")</f>
        <v/>
      </c>
      <c r="K168" s="163" t="str">
        <f ca="1">IFERROR(IF(ISBLANK(INDEX(Data_Base_2[],MATCH($D168,Data_Base_2[[Incumbent]:[Incumbent]],0),MATCH(K$3,Data_Base_2[#Headers],0))),"-",INDEX(Data_Base_2[],MATCH($D168,Data_Base_2[[Incumbent]:[Incumbent]],0),MATCH(K$3,Data_Base_2[#Headers],0))),"")</f>
        <v/>
      </c>
      <c r="L168" s="161" t="str">
        <f ca="1">IFERROR(IF(ISBLANK(INDEX(Data_Base_2[],MATCH($D168,Data_Base_2[[Incumbent]:[Incumbent]],0),MATCH(L$3,Data_Base_2[#Headers],0))),"-",INDEX(Data_Base_2[],MATCH($D168,Data_Base_2[[Incumbent]:[Incumbent]],0),MATCH(L$3,Data_Base_2[#Headers],0))),"")</f>
        <v/>
      </c>
      <c r="M168" s="161" t="str">
        <f ca="1">IFERROR(IF(ISBLANK(INDEX(Data_Base_2[],MATCH($D168,Data_Base_2[[Incumbent]:[Incumbent]],0),MATCH(M$3,Data_Base_2[#Headers],0))),"-",INDEX(Data_Base_2[],MATCH($D168,Data_Base_2[[Incumbent]:[Incumbent]],0),MATCH(M$3,Data_Base_2[#Headers],0))),"")</f>
        <v/>
      </c>
      <c r="N168" s="164" t="str">
        <f ca="1">IFERROR(IF(ISBLANK(INDEX(Data_Base_2[],MATCH($D168,Data_Base_2[[Incumbent]:[Incumbent]],0),MATCH(N$3,Data_Base_2[#Headers],0))),"-",INDEX(Data_Base_2[],MATCH($D168,Data_Base_2[[Incumbent]:[Incumbent]],0),MATCH(N$3,Data_Base_2[#Headers],0))),"")</f>
        <v/>
      </c>
      <c r="O168" s="164" t="str">
        <f ca="1">IFERROR(IF(ISBLANK(INDEX(Data_Base_2[],MATCH($D168,Data_Base_2[[Incumbent]:[Incumbent]],0),MATCH(O$3,Data_Base_2[#Headers],0))),"-",INDEX(Data_Base_2[],MATCH($D168,Data_Base_2[[Incumbent]:[Incumbent]],0),MATCH(O$3,Data_Base_2[#Headers],0))),"")</f>
        <v/>
      </c>
      <c r="P168" s="161" t="str">
        <f ca="1">IFERROR(IF(ISBLANK(INDEX(Data_Base_2[],MATCH($D168,Data_Base_2[[Incumbent]:[Incumbent]],0),MATCH(P$3,Data_Base_2[#Headers],0))),"-",INDEX(Data_Base_2[],MATCH($D168,Data_Base_2[[Incumbent]:[Incumbent]],0),MATCH(P$3,Data_Base_2[#Headers],0))),"")</f>
        <v/>
      </c>
      <c r="Q168" s="161" t="str">
        <f ca="1">IFERROR(IF(ISBLANK(INDEX(Data_Base_2[],MATCH($D168,Data_Base_2[[Incumbent]:[Incumbent]],0),MATCH(Q$3,Data_Base_2[#Headers],0))),"-",INDEX(Data_Base_2[],MATCH($D168,Data_Base_2[[Incumbent]:[Incumbent]],0),MATCH(Q$3,Data_Base_2[#Headers],0))),"")</f>
        <v/>
      </c>
      <c r="T168" t="str">
        <v>R. Suprayogi Syahputra</v>
      </c>
      <c r="U168" s="140">
        <v>1</v>
      </c>
      <c r="V168" s="124" t="b">
        <v>1</v>
      </c>
      <c r="W168" s="3" t="b">
        <v>0</v>
      </c>
      <c r="X168" s="3" t="b">
        <v>0</v>
      </c>
      <c r="Y168" s="3">
        <v>0</v>
      </c>
      <c r="Z168" s="3">
        <v>0</v>
      </c>
      <c r="AA168" s="3" t="b">
        <v>1</v>
      </c>
      <c r="AB168" s="3" t="b">
        <f ca="1"/>
        <v>1</v>
      </c>
      <c r="AC168" s="99">
        <v>1</v>
      </c>
      <c r="AD168" s="99">
        <f ca="1"/>
        <v>0</v>
      </c>
    </row>
    <row r="169" spans="4:30" x14ac:dyDescent="0.25">
      <c r="D169" s="8" t="str" cm="1">
        <f t="array" aca="1" ref="D169" ca="1">IFERROR(IF($T$2="",'Data Base'!C156,INDEX(Data_Base_2[Incumbent],_xlfn.AGGREGATE(15,3,((OFFSET($AD$4,0,0,COUNTA($AD$4:AD5164),1)&gt;0)/(OFFSET($AD$4,0,0,COUNTA($AD$4:AD5164),1)&gt;0))*(ROW(OFFSET($AD$4,0,0,COUNTA($AD$4:AD5164),1))-ROW($AD$3)),ROWS($D$4:$D168)))),"")</f>
        <v/>
      </c>
      <c r="E169" s="161" t="str">
        <f ca="1">IFERROR(IF(ISBLANK(INDEX(Data_Base_2[],MATCH($D169,Data_Base_2[[Incumbent]:[Incumbent]],0),MATCH(E$3,Data_Base_2[#Headers],0))),"-",INDEX(Data_Base_2[],MATCH($D169,Data_Base_2[[Incumbent]:[Incumbent]],0),MATCH(E$3,Data_Base_2[#Headers],0))),"")</f>
        <v/>
      </c>
      <c r="F169" s="161" t="str">
        <f ca="1">IFERROR(IF(ISBLANK(INDEX(Data_Base_2[],MATCH($D169,Data_Base_2[[Incumbent]:[Incumbent]],0),MATCH(F$3,Data_Base_2[#Headers],0))),"-",INDEX(Data_Base_2[],MATCH($D169,Data_Base_2[[Incumbent]:[Incumbent]],0),MATCH(F$3,Data_Base_2[#Headers],0))),"")</f>
        <v/>
      </c>
      <c r="G169" s="161" t="str">
        <f ca="1">IFERROR(IF(ISBLANK(INDEX(Data_Base_2[],MATCH($D169,Data_Base_2[[Incumbent]:[Incumbent]],0),MATCH(G$3,Data_Base_2[#Headers],0))),"-",INDEX(Data_Base_2[],MATCH($D169,Data_Base_2[[Incumbent]:[Incumbent]],0),MATCH(G$3,Data_Base_2[#Headers],0))),"")</f>
        <v/>
      </c>
      <c r="H169" s="161" t="str">
        <f ca="1">IFERROR(IF(ISBLANK(INDEX(Data_Base_2[],MATCH($D169,Data_Base_2[[Incumbent]:[Incumbent]],0),MATCH(H$3,Data_Base_2[#Headers],0))),"-",INDEX(Data_Base_2[],MATCH($D169,Data_Base_2[[Incumbent]:[Incumbent]],0),MATCH(H$3,Data_Base_2[#Headers],0))),"")</f>
        <v/>
      </c>
      <c r="I169" s="162" t="str">
        <f ca="1">IFERROR(IF(ISBLANK(INDEX(Data_Base_2[],MATCH($D169,Data_Base_2[[Incumbent]:[Incumbent]],0),MATCH(I$3,Data_Base_2[#Headers],0))),"-",INDEX(Data_Base_2[],MATCH($D169,Data_Base_2[[Incumbent]:[Incumbent]],0),MATCH(I$3,Data_Base_2[#Headers],0))),"")</f>
        <v/>
      </c>
      <c r="J169" s="162" t="str">
        <f ca="1">IFERROR(IF(ISBLANK(INDEX(Data_Base_2[],MATCH($D169,Data_Base_2[[Incumbent]:[Incumbent]],0),MATCH(J$3,Data_Base_2[#Headers],0))),"-",INDEX(Data_Base_2[],MATCH($D169,Data_Base_2[[Incumbent]:[Incumbent]],0),MATCH(J$3,Data_Base_2[#Headers],0))),"")</f>
        <v/>
      </c>
      <c r="K169" s="163" t="str">
        <f ca="1">IFERROR(IF(ISBLANK(INDEX(Data_Base_2[],MATCH($D169,Data_Base_2[[Incumbent]:[Incumbent]],0),MATCH(K$3,Data_Base_2[#Headers],0))),"-",INDEX(Data_Base_2[],MATCH($D169,Data_Base_2[[Incumbent]:[Incumbent]],0),MATCH(K$3,Data_Base_2[#Headers],0))),"")</f>
        <v/>
      </c>
      <c r="L169" s="161" t="str">
        <f ca="1">IFERROR(IF(ISBLANK(INDEX(Data_Base_2[],MATCH($D169,Data_Base_2[[Incumbent]:[Incumbent]],0),MATCH(L$3,Data_Base_2[#Headers],0))),"-",INDEX(Data_Base_2[],MATCH($D169,Data_Base_2[[Incumbent]:[Incumbent]],0),MATCH(L$3,Data_Base_2[#Headers],0))),"")</f>
        <v/>
      </c>
      <c r="M169" s="161" t="str">
        <f ca="1">IFERROR(IF(ISBLANK(INDEX(Data_Base_2[],MATCH($D169,Data_Base_2[[Incumbent]:[Incumbent]],0),MATCH(M$3,Data_Base_2[#Headers],0))),"-",INDEX(Data_Base_2[],MATCH($D169,Data_Base_2[[Incumbent]:[Incumbent]],0),MATCH(M$3,Data_Base_2[#Headers],0))),"")</f>
        <v/>
      </c>
      <c r="N169" s="164" t="str">
        <f ca="1">IFERROR(IF(ISBLANK(INDEX(Data_Base_2[],MATCH($D169,Data_Base_2[[Incumbent]:[Incumbent]],0),MATCH(N$3,Data_Base_2[#Headers],0))),"-",INDEX(Data_Base_2[],MATCH($D169,Data_Base_2[[Incumbent]:[Incumbent]],0),MATCH(N$3,Data_Base_2[#Headers],0))),"")</f>
        <v/>
      </c>
      <c r="O169" s="164" t="str">
        <f ca="1">IFERROR(IF(ISBLANK(INDEX(Data_Base_2[],MATCH($D169,Data_Base_2[[Incumbent]:[Incumbent]],0),MATCH(O$3,Data_Base_2[#Headers],0))),"-",INDEX(Data_Base_2[],MATCH($D169,Data_Base_2[[Incumbent]:[Incumbent]],0),MATCH(O$3,Data_Base_2[#Headers],0))),"")</f>
        <v/>
      </c>
      <c r="P169" s="161" t="str">
        <f ca="1">IFERROR(IF(ISBLANK(INDEX(Data_Base_2[],MATCH($D169,Data_Base_2[[Incumbent]:[Incumbent]],0),MATCH(P$3,Data_Base_2[#Headers],0))),"-",INDEX(Data_Base_2[],MATCH($D169,Data_Base_2[[Incumbent]:[Incumbent]],0),MATCH(P$3,Data_Base_2[#Headers],0))),"")</f>
        <v/>
      </c>
      <c r="Q169" s="161" t="str">
        <f ca="1">IFERROR(IF(ISBLANK(INDEX(Data_Base_2[],MATCH($D169,Data_Base_2[[Incumbent]:[Incumbent]],0),MATCH(Q$3,Data_Base_2[#Headers],0))),"-",INDEX(Data_Base_2[],MATCH($D169,Data_Base_2[[Incumbent]:[Incumbent]],0),MATCH(Q$3,Data_Base_2[#Headers],0))),"")</f>
        <v/>
      </c>
      <c r="T169" t="str">
        <v>Wilson</v>
      </c>
      <c r="U169" s="140">
        <v>4</v>
      </c>
      <c r="V169" s="124" t="b">
        <v>1</v>
      </c>
      <c r="W169" s="3" t="b">
        <v>0</v>
      </c>
      <c r="X169" s="3" t="b">
        <v>0</v>
      </c>
      <c r="Y169" s="3">
        <v>0</v>
      </c>
      <c r="Z169" s="3">
        <v>1</v>
      </c>
      <c r="AA169" s="3" t="b">
        <v>1</v>
      </c>
      <c r="AB169" s="3" t="b">
        <f ca="1"/>
        <v>1</v>
      </c>
      <c r="AC169" s="99">
        <v>1</v>
      </c>
      <c r="AD169" s="99">
        <f ca="1"/>
        <v>0</v>
      </c>
    </row>
    <row r="170" spans="4:30" x14ac:dyDescent="0.25">
      <c r="D170" s="8" t="str" cm="1">
        <f t="array" aca="1" ref="D170" ca="1">IFERROR(IF($T$2="",'Data Base'!C157,INDEX(Data_Base_2[Incumbent],_xlfn.AGGREGATE(15,3,((OFFSET($AD$4,0,0,COUNTA($AD$4:AD5165),1)&gt;0)/(OFFSET($AD$4,0,0,COUNTA($AD$4:AD5165),1)&gt;0))*(ROW(OFFSET($AD$4,0,0,COUNTA($AD$4:AD5165),1))-ROW($AD$3)),ROWS($D$4:$D169)))),"")</f>
        <v/>
      </c>
      <c r="E170" s="161" t="str">
        <f ca="1">IFERROR(IF(ISBLANK(INDEX(Data_Base_2[],MATCH($D170,Data_Base_2[[Incumbent]:[Incumbent]],0),MATCH(E$3,Data_Base_2[#Headers],0))),"-",INDEX(Data_Base_2[],MATCH($D170,Data_Base_2[[Incumbent]:[Incumbent]],0),MATCH(E$3,Data_Base_2[#Headers],0))),"")</f>
        <v/>
      </c>
      <c r="F170" s="161" t="str">
        <f ca="1">IFERROR(IF(ISBLANK(INDEX(Data_Base_2[],MATCH($D170,Data_Base_2[[Incumbent]:[Incumbent]],0),MATCH(F$3,Data_Base_2[#Headers],0))),"-",INDEX(Data_Base_2[],MATCH($D170,Data_Base_2[[Incumbent]:[Incumbent]],0),MATCH(F$3,Data_Base_2[#Headers],0))),"")</f>
        <v/>
      </c>
      <c r="G170" s="161" t="str">
        <f ca="1">IFERROR(IF(ISBLANK(INDEX(Data_Base_2[],MATCH($D170,Data_Base_2[[Incumbent]:[Incumbent]],0),MATCH(G$3,Data_Base_2[#Headers],0))),"-",INDEX(Data_Base_2[],MATCH($D170,Data_Base_2[[Incumbent]:[Incumbent]],0),MATCH(G$3,Data_Base_2[#Headers],0))),"")</f>
        <v/>
      </c>
      <c r="H170" s="161" t="str">
        <f ca="1">IFERROR(IF(ISBLANK(INDEX(Data_Base_2[],MATCH($D170,Data_Base_2[[Incumbent]:[Incumbent]],0),MATCH(H$3,Data_Base_2[#Headers],0))),"-",INDEX(Data_Base_2[],MATCH($D170,Data_Base_2[[Incumbent]:[Incumbent]],0),MATCH(H$3,Data_Base_2[#Headers],0))),"")</f>
        <v/>
      </c>
      <c r="I170" s="162" t="str">
        <f ca="1">IFERROR(IF(ISBLANK(INDEX(Data_Base_2[],MATCH($D170,Data_Base_2[[Incumbent]:[Incumbent]],0),MATCH(I$3,Data_Base_2[#Headers],0))),"-",INDEX(Data_Base_2[],MATCH($D170,Data_Base_2[[Incumbent]:[Incumbent]],0),MATCH(I$3,Data_Base_2[#Headers],0))),"")</f>
        <v/>
      </c>
      <c r="J170" s="162" t="str">
        <f ca="1">IFERROR(IF(ISBLANK(INDEX(Data_Base_2[],MATCH($D170,Data_Base_2[[Incumbent]:[Incumbent]],0),MATCH(J$3,Data_Base_2[#Headers],0))),"-",INDEX(Data_Base_2[],MATCH($D170,Data_Base_2[[Incumbent]:[Incumbent]],0),MATCH(J$3,Data_Base_2[#Headers],0))),"")</f>
        <v/>
      </c>
      <c r="K170" s="163" t="str">
        <f ca="1">IFERROR(IF(ISBLANK(INDEX(Data_Base_2[],MATCH($D170,Data_Base_2[[Incumbent]:[Incumbent]],0),MATCH(K$3,Data_Base_2[#Headers],0))),"-",INDEX(Data_Base_2[],MATCH($D170,Data_Base_2[[Incumbent]:[Incumbent]],0),MATCH(K$3,Data_Base_2[#Headers],0))),"")</f>
        <v/>
      </c>
      <c r="L170" s="161" t="str">
        <f ca="1">IFERROR(IF(ISBLANK(INDEX(Data_Base_2[],MATCH($D170,Data_Base_2[[Incumbent]:[Incumbent]],0),MATCH(L$3,Data_Base_2[#Headers],0))),"-",INDEX(Data_Base_2[],MATCH($D170,Data_Base_2[[Incumbent]:[Incumbent]],0),MATCH(L$3,Data_Base_2[#Headers],0))),"")</f>
        <v/>
      </c>
      <c r="M170" s="161" t="str">
        <f ca="1">IFERROR(IF(ISBLANK(INDEX(Data_Base_2[],MATCH($D170,Data_Base_2[[Incumbent]:[Incumbent]],0),MATCH(M$3,Data_Base_2[#Headers],0))),"-",INDEX(Data_Base_2[],MATCH($D170,Data_Base_2[[Incumbent]:[Incumbent]],0),MATCH(M$3,Data_Base_2[#Headers],0))),"")</f>
        <v/>
      </c>
      <c r="N170" s="164" t="str">
        <f ca="1">IFERROR(IF(ISBLANK(INDEX(Data_Base_2[],MATCH($D170,Data_Base_2[[Incumbent]:[Incumbent]],0),MATCH(N$3,Data_Base_2[#Headers],0))),"-",INDEX(Data_Base_2[],MATCH($D170,Data_Base_2[[Incumbent]:[Incumbent]],0),MATCH(N$3,Data_Base_2[#Headers],0))),"")</f>
        <v/>
      </c>
      <c r="O170" s="164" t="str">
        <f ca="1">IFERROR(IF(ISBLANK(INDEX(Data_Base_2[],MATCH($D170,Data_Base_2[[Incumbent]:[Incumbent]],0),MATCH(O$3,Data_Base_2[#Headers],0))),"-",INDEX(Data_Base_2[],MATCH($D170,Data_Base_2[[Incumbent]:[Incumbent]],0),MATCH(O$3,Data_Base_2[#Headers],0))),"")</f>
        <v/>
      </c>
      <c r="P170" s="161" t="str">
        <f ca="1">IFERROR(IF(ISBLANK(INDEX(Data_Base_2[],MATCH($D170,Data_Base_2[[Incumbent]:[Incumbent]],0),MATCH(P$3,Data_Base_2[#Headers],0))),"-",INDEX(Data_Base_2[],MATCH($D170,Data_Base_2[[Incumbent]:[Incumbent]],0),MATCH(P$3,Data_Base_2[#Headers],0))),"")</f>
        <v/>
      </c>
      <c r="Q170" s="161" t="str">
        <f ca="1">IFERROR(IF(ISBLANK(INDEX(Data_Base_2[],MATCH($D170,Data_Base_2[[Incumbent]:[Incumbent]],0),MATCH(Q$3,Data_Base_2[#Headers],0))),"-",INDEX(Data_Base_2[],MATCH($D170,Data_Base_2[[Incumbent]:[Incumbent]],0),MATCH(Q$3,Data_Base_2[#Headers],0))),"")</f>
        <v/>
      </c>
      <c r="T170" t="str">
        <v>Agus Wahyu Widodo</v>
      </c>
      <c r="U170" s="140">
        <v>4</v>
      </c>
      <c r="V170" s="124" t="b">
        <v>1</v>
      </c>
      <c r="W170" s="3" t="b">
        <v>0</v>
      </c>
      <c r="X170" s="3" t="b">
        <v>0</v>
      </c>
      <c r="Y170" s="3">
        <v>0</v>
      </c>
      <c r="Z170" s="3">
        <v>1</v>
      </c>
      <c r="AA170" s="3" t="b">
        <v>1</v>
      </c>
      <c r="AB170" s="3" t="b">
        <f ca="1"/>
        <v>1</v>
      </c>
      <c r="AC170" s="99">
        <v>1</v>
      </c>
      <c r="AD170" s="99">
        <f ca="1"/>
        <v>0</v>
      </c>
    </row>
    <row r="171" spans="4:30" x14ac:dyDescent="0.25">
      <c r="D171" s="8" t="str" cm="1">
        <f t="array" aca="1" ref="D171" ca="1">IFERROR(IF($T$2="",'Data Base'!C158,INDEX(Data_Base_2[Incumbent],_xlfn.AGGREGATE(15,3,((OFFSET($AD$4,0,0,COUNTA($AD$4:AD5166),1)&gt;0)/(OFFSET($AD$4,0,0,COUNTA($AD$4:AD5166),1)&gt;0))*(ROW(OFFSET($AD$4,0,0,COUNTA($AD$4:AD5166),1))-ROW($AD$3)),ROWS($D$4:$D170)))),"")</f>
        <v/>
      </c>
      <c r="E171" s="161" t="str">
        <f ca="1">IFERROR(IF(ISBLANK(INDEX(Data_Base_2[],MATCH($D171,Data_Base_2[[Incumbent]:[Incumbent]],0),MATCH(E$3,Data_Base_2[#Headers],0))),"-",INDEX(Data_Base_2[],MATCH($D171,Data_Base_2[[Incumbent]:[Incumbent]],0),MATCH(E$3,Data_Base_2[#Headers],0))),"")</f>
        <v/>
      </c>
      <c r="F171" s="161" t="str">
        <f ca="1">IFERROR(IF(ISBLANK(INDEX(Data_Base_2[],MATCH($D171,Data_Base_2[[Incumbent]:[Incumbent]],0),MATCH(F$3,Data_Base_2[#Headers],0))),"-",INDEX(Data_Base_2[],MATCH($D171,Data_Base_2[[Incumbent]:[Incumbent]],0),MATCH(F$3,Data_Base_2[#Headers],0))),"")</f>
        <v/>
      </c>
      <c r="G171" s="161" t="str">
        <f ca="1">IFERROR(IF(ISBLANK(INDEX(Data_Base_2[],MATCH($D171,Data_Base_2[[Incumbent]:[Incumbent]],0),MATCH(G$3,Data_Base_2[#Headers],0))),"-",INDEX(Data_Base_2[],MATCH($D171,Data_Base_2[[Incumbent]:[Incumbent]],0),MATCH(G$3,Data_Base_2[#Headers],0))),"")</f>
        <v/>
      </c>
      <c r="H171" s="161" t="str">
        <f ca="1">IFERROR(IF(ISBLANK(INDEX(Data_Base_2[],MATCH($D171,Data_Base_2[[Incumbent]:[Incumbent]],0),MATCH(H$3,Data_Base_2[#Headers],0))),"-",INDEX(Data_Base_2[],MATCH($D171,Data_Base_2[[Incumbent]:[Incumbent]],0),MATCH(H$3,Data_Base_2[#Headers],0))),"")</f>
        <v/>
      </c>
      <c r="I171" s="162" t="str">
        <f ca="1">IFERROR(IF(ISBLANK(INDEX(Data_Base_2[],MATCH($D171,Data_Base_2[[Incumbent]:[Incumbent]],0),MATCH(I$3,Data_Base_2[#Headers],0))),"-",INDEX(Data_Base_2[],MATCH($D171,Data_Base_2[[Incumbent]:[Incumbent]],0),MATCH(I$3,Data_Base_2[#Headers],0))),"")</f>
        <v/>
      </c>
      <c r="J171" s="162" t="str">
        <f ca="1">IFERROR(IF(ISBLANK(INDEX(Data_Base_2[],MATCH($D171,Data_Base_2[[Incumbent]:[Incumbent]],0),MATCH(J$3,Data_Base_2[#Headers],0))),"-",INDEX(Data_Base_2[],MATCH($D171,Data_Base_2[[Incumbent]:[Incumbent]],0),MATCH(J$3,Data_Base_2[#Headers],0))),"")</f>
        <v/>
      </c>
      <c r="K171" s="163" t="str">
        <f ca="1">IFERROR(IF(ISBLANK(INDEX(Data_Base_2[],MATCH($D171,Data_Base_2[[Incumbent]:[Incumbent]],0),MATCH(K$3,Data_Base_2[#Headers],0))),"-",INDEX(Data_Base_2[],MATCH($D171,Data_Base_2[[Incumbent]:[Incumbent]],0),MATCH(K$3,Data_Base_2[#Headers],0))),"")</f>
        <v/>
      </c>
      <c r="L171" s="161" t="str">
        <f ca="1">IFERROR(IF(ISBLANK(INDEX(Data_Base_2[],MATCH($D171,Data_Base_2[[Incumbent]:[Incumbent]],0),MATCH(L$3,Data_Base_2[#Headers],0))),"-",INDEX(Data_Base_2[],MATCH($D171,Data_Base_2[[Incumbent]:[Incumbent]],0),MATCH(L$3,Data_Base_2[#Headers],0))),"")</f>
        <v/>
      </c>
      <c r="M171" s="161" t="str">
        <f ca="1">IFERROR(IF(ISBLANK(INDEX(Data_Base_2[],MATCH($D171,Data_Base_2[[Incumbent]:[Incumbent]],0),MATCH(M$3,Data_Base_2[#Headers],0))),"-",INDEX(Data_Base_2[],MATCH($D171,Data_Base_2[[Incumbent]:[Incumbent]],0),MATCH(M$3,Data_Base_2[#Headers],0))),"")</f>
        <v/>
      </c>
      <c r="N171" s="164" t="str">
        <f ca="1">IFERROR(IF(ISBLANK(INDEX(Data_Base_2[],MATCH($D171,Data_Base_2[[Incumbent]:[Incumbent]],0),MATCH(N$3,Data_Base_2[#Headers],0))),"-",INDEX(Data_Base_2[],MATCH($D171,Data_Base_2[[Incumbent]:[Incumbent]],0),MATCH(N$3,Data_Base_2[#Headers],0))),"")</f>
        <v/>
      </c>
      <c r="O171" s="164" t="str">
        <f ca="1">IFERROR(IF(ISBLANK(INDEX(Data_Base_2[],MATCH($D171,Data_Base_2[[Incumbent]:[Incumbent]],0),MATCH(O$3,Data_Base_2[#Headers],0))),"-",INDEX(Data_Base_2[],MATCH($D171,Data_Base_2[[Incumbent]:[Incumbent]],0),MATCH(O$3,Data_Base_2[#Headers],0))),"")</f>
        <v/>
      </c>
      <c r="P171" s="161" t="str">
        <f ca="1">IFERROR(IF(ISBLANK(INDEX(Data_Base_2[],MATCH($D171,Data_Base_2[[Incumbent]:[Incumbent]],0),MATCH(P$3,Data_Base_2[#Headers],0))),"-",INDEX(Data_Base_2[],MATCH($D171,Data_Base_2[[Incumbent]:[Incumbent]],0),MATCH(P$3,Data_Base_2[#Headers],0))),"")</f>
        <v/>
      </c>
      <c r="Q171" s="161" t="str">
        <f ca="1">IFERROR(IF(ISBLANK(INDEX(Data_Base_2[],MATCH($D171,Data_Base_2[[Incumbent]:[Incumbent]],0),MATCH(Q$3,Data_Base_2[#Headers],0))),"-",INDEX(Data_Base_2[],MATCH($D171,Data_Base_2[[Incumbent]:[Incumbent]],0),MATCH(Q$3,Data_Base_2[#Headers],0))),"")</f>
        <v/>
      </c>
      <c r="T171" t="str">
        <v>Nurdiana</v>
      </c>
      <c r="U171" s="140">
        <v>1</v>
      </c>
      <c r="V171" s="124" t="b">
        <v>1</v>
      </c>
      <c r="W171" s="3" t="b">
        <v>0</v>
      </c>
      <c r="X171" s="3" t="b">
        <v>1</v>
      </c>
      <c r="Y171" s="3">
        <v>0</v>
      </c>
      <c r="Z171" s="3">
        <v>0</v>
      </c>
      <c r="AA171" s="3" t="b">
        <v>1</v>
      </c>
      <c r="AB171" s="3" t="b">
        <f ca="1"/>
        <v>1</v>
      </c>
      <c r="AC171" s="99">
        <v>0</v>
      </c>
      <c r="AD171" s="99">
        <f ca="1"/>
        <v>0</v>
      </c>
    </row>
    <row r="172" spans="4:30" x14ac:dyDescent="0.25">
      <c r="D172" s="8" t="str" cm="1">
        <f t="array" aca="1" ref="D172" ca="1">IFERROR(IF($T$2="",'Data Base'!C159,INDEX(Data_Base_2[Incumbent],_xlfn.AGGREGATE(15,3,((OFFSET($AD$4,0,0,COUNTA($AD$4:AD5167),1)&gt;0)/(OFFSET($AD$4,0,0,COUNTA($AD$4:AD5167),1)&gt;0))*(ROW(OFFSET($AD$4,0,0,COUNTA($AD$4:AD5167),1))-ROW($AD$3)),ROWS($D$4:$D171)))),"")</f>
        <v/>
      </c>
      <c r="E172" s="161" t="str">
        <f ca="1">IFERROR(IF(ISBLANK(INDEX(Data_Base_2[],MATCH($D172,Data_Base_2[[Incumbent]:[Incumbent]],0),MATCH(E$3,Data_Base_2[#Headers],0))),"-",INDEX(Data_Base_2[],MATCH($D172,Data_Base_2[[Incumbent]:[Incumbent]],0),MATCH(E$3,Data_Base_2[#Headers],0))),"")</f>
        <v/>
      </c>
      <c r="F172" s="161" t="str">
        <f ca="1">IFERROR(IF(ISBLANK(INDEX(Data_Base_2[],MATCH($D172,Data_Base_2[[Incumbent]:[Incumbent]],0),MATCH(F$3,Data_Base_2[#Headers],0))),"-",INDEX(Data_Base_2[],MATCH($D172,Data_Base_2[[Incumbent]:[Incumbent]],0),MATCH(F$3,Data_Base_2[#Headers],0))),"")</f>
        <v/>
      </c>
      <c r="G172" s="161" t="str">
        <f ca="1">IFERROR(IF(ISBLANK(INDEX(Data_Base_2[],MATCH($D172,Data_Base_2[[Incumbent]:[Incumbent]],0),MATCH(G$3,Data_Base_2[#Headers],0))),"-",INDEX(Data_Base_2[],MATCH($D172,Data_Base_2[[Incumbent]:[Incumbent]],0),MATCH(G$3,Data_Base_2[#Headers],0))),"")</f>
        <v/>
      </c>
      <c r="H172" s="161" t="str">
        <f ca="1">IFERROR(IF(ISBLANK(INDEX(Data_Base_2[],MATCH($D172,Data_Base_2[[Incumbent]:[Incumbent]],0),MATCH(H$3,Data_Base_2[#Headers],0))),"-",INDEX(Data_Base_2[],MATCH($D172,Data_Base_2[[Incumbent]:[Incumbent]],0),MATCH(H$3,Data_Base_2[#Headers],0))),"")</f>
        <v/>
      </c>
      <c r="I172" s="162" t="str">
        <f ca="1">IFERROR(IF(ISBLANK(INDEX(Data_Base_2[],MATCH($D172,Data_Base_2[[Incumbent]:[Incumbent]],0),MATCH(I$3,Data_Base_2[#Headers],0))),"-",INDEX(Data_Base_2[],MATCH($D172,Data_Base_2[[Incumbent]:[Incumbent]],0),MATCH(I$3,Data_Base_2[#Headers],0))),"")</f>
        <v/>
      </c>
      <c r="J172" s="162" t="str">
        <f ca="1">IFERROR(IF(ISBLANK(INDEX(Data_Base_2[],MATCH($D172,Data_Base_2[[Incumbent]:[Incumbent]],0),MATCH(J$3,Data_Base_2[#Headers],0))),"-",INDEX(Data_Base_2[],MATCH($D172,Data_Base_2[[Incumbent]:[Incumbent]],0),MATCH(J$3,Data_Base_2[#Headers],0))),"")</f>
        <v/>
      </c>
      <c r="K172" s="163" t="str">
        <f ca="1">IFERROR(IF(ISBLANK(INDEX(Data_Base_2[],MATCH($D172,Data_Base_2[[Incumbent]:[Incumbent]],0),MATCH(K$3,Data_Base_2[#Headers],0))),"-",INDEX(Data_Base_2[],MATCH($D172,Data_Base_2[[Incumbent]:[Incumbent]],0),MATCH(K$3,Data_Base_2[#Headers],0))),"")</f>
        <v/>
      </c>
      <c r="L172" s="161" t="str">
        <f ca="1">IFERROR(IF(ISBLANK(INDEX(Data_Base_2[],MATCH($D172,Data_Base_2[[Incumbent]:[Incumbent]],0),MATCH(L$3,Data_Base_2[#Headers],0))),"-",INDEX(Data_Base_2[],MATCH($D172,Data_Base_2[[Incumbent]:[Incumbent]],0),MATCH(L$3,Data_Base_2[#Headers],0))),"")</f>
        <v/>
      </c>
      <c r="M172" s="161" t="str">
        <f ca="1">IFERROR(IF(ISBLANK(INDEX(Data_Base_2[],MATCH($D172,Data_Base_2[[Incumbent]:[Incumbent]],0),MATCH(M$3,Data_Base_2[#Headers],0))),"-",INDEX(Data_Base_2[],MATCH($D172,Data_Base_2[[Incumbent]:[Incumbent]],0),MATCH(M$3,Data_Base_2[#Headers],0))),"")</f>
        <v/>
      </c>
      <c r="N172" s="164" t="str">
        <f ca="1">IFERROR(IF(ISBLANK(INDEX(Data_Base_2[],MATCH($D172,Data_Base_2[[Incumbent]:[Incumbent]],0),MATCH(N$3,Data_Base_2[#Headers],0))),"-",INDEX(Data_Base_2[],MATCH($D172,Data_Base_2[[Incumbent]:[Incumbent]],0),MATCH(N$3,Data_Base_2[#Headers],0))),"")</f>
        <v/>
      </c>
      <c r="O172" s="164" t="str">
        <f ca="1">IFERROR(IF(ISBLANK(INDEX(Data_Base_2[],MATCH($D172,Data_Base_2[[Incumbent]:[Incumbent]],0),MATCH(O$3,Data_Base_2[#Headers],0))),"-",INDEX(Data_Base_2[],MATCH($D172,Data_Base_2[[Incumbent]:[Incumbent]],0),MATCH(O$3,Data_Base_2[#Headers],0))),"")</f>
        <v/>
      </c>
      <c r="P172" s="161" t="str">
        <f ca="1">IFERROR(IF(ISBLANK(INDEX(Data_Base_2[],MATCH($D172,Data_Base_2[[Incumbent]:[Incumbent]],0),MATCH(P$3,Data_Base_2[#Headers],0))),"-",INDEX(Data_Base_2[],MATCH($D172,Data_Base_2[[Incumbent]:[Incumbent]],0),MATCH(P$3,Data_Base_2[#Headers],0))),"")</f>
        <v/>
      </c>
      <c r="Q172" s="161" t="str">
        <f ca="1">IFERROR(IF(ISBLANK(INDEX(Data_Base_2[],MATCH($D172,Data_Base_2[[Incumbent]:[Incumbent]],0),MATCH(Q$3,Data_Base_2[#Headers],0))),"-",INDEX(Data_Base_2[],MATCH($D172,Data_Base_2[[Incumbent]:[Incumbent]],0),MATCH(Q$3,Data_Base_2[#Headers],0))),"")</f>
        <v/>
      </c>
      <c r="T172" t="str">
        <v>Muhammad Dimas Hertanto</v>
      </c>
      <c r="U172" s="140">
        <v>3</v>
      </c>
      <c r="V172" s="124" t="b">
        <v>1</v>
      </c>
      <c r="W172" s="3" t="b">
        <v>0</v>
      </c>
      <c r="X172" s="3" t="b">
        <v>0</v>
      </c>
      <c r="Y172" s="3">
        <v>0</v>
      </c>
      <c r="Z172" s="3">
        <v>1</v>
      </c>
      <c r="AA172" s="3" t="b">
        <v>1</v>
      </c>
      <c r="AB172" s="3" t="b">
        <f ca="1"/>
        <v>1</v>
      </c>
      <c r="AC172" s="99">
        <v>1</v>
      </c>
      <c r="AD172" s="99">
        <f ca="1"/>
        <v>0</v>
      </c>
    </row>
    <row r="173" spans="4:30" x14ac:dyDescent="0.25">
      <c r="D173" s="8" t="str" cm="1">
        <f t="array" aca="1" ref="D173" ca="1">IFERROR(IF($T$2="",'Data Base'!C160,INDEX(Data_Base_2[Incumbent],_xlfn.AGGREGATE(15,3,((OFFSET($AD$4,0,0,COUNTA($AD$4:AD5168),1)&gt;0)/(OFFSET($AD$4,0,0,COUNTA($AD$4:AD5168),1)&gt;0))*(ROW(OFFSET($AD$4,0,0,COUNTA($AD$4:AD5168),1))-ROW($AD$3)),ROWS($D$4:$D172)))),"")</f>
        <v/>
      </c>
      <c r="E173" s="161" t="str">
        <f ca="1">IFERROR(IF(ISBLANK(INDEX(Data_Base_2[],MATCH($D173,Data_Base_2[[Incumbent]:[Incumbent]],0),MATCH(E$3,Data_Base_2[#Headers],0))),"-",INDEX(Data_Base_2[],MATCH($D173,Data_Base_2[[Incumbent]:[Incumbent]],0),MATCH(E$3,Data_Base_2[#Headers],0))),"")</f>
        <v/>
      </c>
      <c r="F173" s="161" t="str">
        <f ca="1">IFERROR(IF(ISBLANK(INDEX(Data_Base_2[],MATCH($D173,Data_Base_2[[Incumbent]:[Incumbent]],0),MATCH(F$3,Data_Base_2[#Headers],0))),"-",INDEX(Data_Base_2[],MATCH($D173,Data_Base_2[[Incumbent]:[Incumbent]],0),MATCH(F$3,Data_Base_2[#Headers],0))),"")</f>
        <v/>
      </c>
      <c r="G173" s="161" t="str">
        <f ca="1">IFERROR(IF(ISBLANK(INDEX(Data_Base_2[],MATCH($D173,Data_Base_2[[Incumbent]:[Incumbent]],0),MATCH(G$3,Data_Base_2[#Headers],0))),"-",INDEX(Data_Base_2[],MATCH($D173,Data_Base_2[[Incumbent]:[Incumbent]],0),MATCH(G$3,Data_Base_2[#Headers],0))),"")</f>
        <v/>
      </c>
      <c r="H173" s="161" t="str">
        <f ca="1">IFERROR(IF(ISBLANK(INDEX(Data_Base_2[],MATCH($D173,Data_Base_2[[Incumbent]:[Incumbent]],0),MATCH(H$3,Data_Base_2[#Headers],0))),"-",INDEX(Data_Base_2[],MATCH($D173,Data_Base_2[[Incumbent]:[Incumbent]],0),MATCH(H$3,Data_Base_2[#Headers],0))),"")</f>
        <v/>
      </c>
      <c r="I173" s="162" t="str">
        <f ca="1">IFERROR(IF(ISBLANK(INDEX(Data_Base_2[],MATCH($D173,Data_Base_2[[Incumbent]:[Incumbent]],0),MATCH(I$3,Data_Base_2[#Headers],0))),"-",INDEX(Data_Base_2[],MATCH($D173,Data_Base_2[[Incumbent]:[Incumbent]],0),MATCH(I$3,Data_Base_2[#Headers],0))),"")</f>
        <v/>
      </c>
      <c r="J173" s="162" t="str">
        <f ca="1">IFERROR(IF(ISBLANK(INDEX(Data_Base_2[],MATCH($D173,Data_Base_2[[Incumbent]:[Incumbent]],0),MATCH(J$3,Data_Base_2[#Headers],0))),"-",INDEX(Data_Base_2[],MATCH($D173,Data_Base_2[[Incumbent]:[Incumbent]],0),MATCH(J$3,Data_Base_2[#Headers],0))),"")</f>
        <v/>
      </c>
      <c r="K173" s="163" t="str">
        <f ca="1">IFERROR(IF(ISBLANK(INDEX(Data_Base_2[],MATCH($D173,Data_Base_2[[Incumbent]:[Incumbent]],0),MATCH(K$3,Data_Base_2[#Headers],0))),"-",INDEX(Data_Base_2[],MATCH($D173,Data_Base_2[[Incumbent]:[Incumbent]],0),MATCH(K$3,Data_Base_2[#Headers],0))),"")</f>
        <v/>
      </c>
      <c r="L173" s="161" t="str">
        <f ca="1">IFERROR(IF(ISBLANK(INDEX(Data_Base_2[],MATCH($D173,Data_Base_2[[Incumbent]:[Incumbent]],0),MATCH(L$3,Data_Base_2[#Headers],0))),"-",INDEX(Data_Base_2[],MATCH($D173,Data_Base_2[[Incumbent]:[Incumbent]],0),MATCH(L$3,Data_Base_2[#Headers],0))),"")</f>
        <v/>
      </c>
      <c r="M173" s="161" t="str">
        <f ca="1">IFERROR(IF(ISBLANK(INDEX(Data_Base_2[],MATCH($D173,Data_Base_2[[Incumbent]:[Incumbent]],0),MATCH(M$3,Data_Base_2[#Headers],0))),"-",INDEX(Data_Base_2[],MATCH($D173,Data_Base_2[[Incumbent]:[Incumbent]],0),MATCH(M$3,Data_Base_2[#Headers],0))),"")</f>
        <v/>
      </c>
      <c r="N173" s="164" t="str">
        <f ca="1">IFERROR(IF(ISBLANK(INDEX(Data_Base_2[],MATCH($D173,Data_Base_2[[Incumbent]:[Incumbent]],0),MATCH(N$3,Data_Base_2[#Headers],0))),"-",INDEX(Data_Base_2[],MATCH($D173,Data_Base_2[[Incumbent]:[Incumbent]],0),MATCH(N$3,Data_Base_2[#Headers],0))),"")</f>
        <v/>
      </c>
      <c r="O173" s="164" t="str">
        <f ca="1">IFERROR(IF(ISBLANK(INDEX(Data_Base_2[],MATCH($D173,Data_Base_2[[Incumbent]:[Incumbent]],0),MATCH(O$3,Data_Base_2[#Headers],0))),"-",INDEX(Data_Base_2[],MATCH($D173,Data_Base_2[[Incumbent]:[Incumbent]],0),MATCH(O$3,Data_Base_2[#Headers],0))),"")</f>
        <v/>
      </c>
      <c r="P173" s="161" t="str">
        <f ca="1">IFERROR(IF(ISBLANK(INDEX(Data_Base_2[],MATCH($D173,Data_Base_2[[Incumbent]:[Incumbent]],0),MATCH(P$3,Data_Base_2[#Headers],0))),"-",INDEX(Data_Base_2[],MATCH($D173,Data_Base_2[[Incumbent]:[Incumbent]],0),MATCH(P$3,Data_Base_2[#Headers],0))),"")</f>
        <v/>
      </c>
      <c r="Q173" s="161" t="str">
        <f ca="1">IFERROR(IF(ISBLANK(INDEX(Data_Base_2[],MATCH($D173,Data_Base_2[[Incumbent]:[Incumbent]],0),MATCH(Q$3,Data_Base_2[#Headers],0))),"-",INDEX(Data_Base_2[],MATCH($D173,Data_Base_2[[Incumbent]:[Incumbent]],0),MATCH(Q$3,Data_Base_2[#Headers],0))),"")</f>
        <v/>
      </c>
      <c r="T173" t="str">
        <v>Meilany Sari Ulina</v>
      </c>
      <c r="U173" s="140">
        <v>2</v>
      </c>
      <c r="V173" s="124" t="b">
        <v>1</v>
      </c>
      <c r="W173" s="3" t="b">
        <v>0</v>
      </c>
      <c r="X173" s="3" t="b">
        <v>0</v>
      </c>
      <c r="Y173" s="3">
        <v>0</v>
      </c>
      <c r="Z173" s="3">
        <v>1</v>
      </c>
      <c r="AA173" s="3" t="b">
        <v>1</v>
      </c>
      <c r="AB173" s="3" t="b">
        <f ca="1"/>
        <v>1</v>
      </c>
      <c r="AC173" s="99">
        <v>1</v>
      </c>
      <c r="AD173" s="99">
        <f ca="1"/>
        <v>0</v>
      </c>
    </row>
    <row r="174" spans="4:30" x14ac:dyDescent="0.25">
      <c r="D174" s="8" t="str" cm="1">
        <f t="array" aca="1" ref="D174" ca="1">IFERROR(IF($T$2="",'Data Base'!C161,INDEX(Data_Base_2[Incumbent],_xlfn.AGGREGATE(15,3,((OFFSET($AD$4,0,0,COUNTA($AD$4:AD5169),1)&gt;0)/(OFFSET($AD$4,0,0,COUNTA($AD$4:AD5169),1)&gt;0))*(ROW(OFFSET($AD$4,0,0,COUNTA($AD$4:AD5169),1))-ROW($AD$3)),ROWS($D$4:$D173)))),"")</f>
        <v/>
      </c>
      <c r="E174" s="161" t="str">
        <f ca="1">IFERROR(IF(ISBLANK(INDEX(Data_Base_2[],MATCH($D174,Data_Base_2[[Incumbent]:[Incumbent]],0),MATCH(E$3,Data_Base_2[#Headers],0))),"-",INDEX(Data_Base_2[],MATCH($D174,Data_Base_2[[Incumbent]:[Incumbent]],0),MATCH(E$3,Data_Base_2[#Headers],0))),"")</f>
        <v/>
      </c>
      <c r="F174" s="161" t="str">
        <f ca="1">IFERROR(IF(ISBLANK(INDEX(Data_Base_2[],MATCH($D174,Data_Base_2[[Incumbent]:[Incumbent]],0),MATCH(F$3,Data_Base_2[#Headers],0))),"-",INDEX(Data_Base_2[],MATCH($D174,Data_Base_2[[Incumbent]:[Incumbent]],0),MATCH(F$3,Data_Base_2[#Headers],0))),"")</f>
        <v/>
      </c>
      <c r="G174" s="161" t="str">
        <f ca="1">IFERROR(IF(ISBLANK(INDEX(Data_Base_2[],MATCH($D174,Data_Base_2[[Incumbent]:[Incumbent]],0),MATCH(G$3,Data_Base_2[#Headers],0))),"-",INDEX(Data_Base_2[],MATCH($D174,Data_Base_2[[Incumbent]:[Incumbent]],0),MATCH(G$3,Data_Base_2[#Headers],0))),"")</f>
        <v/>
      </c>
      <c r="H174" s="161" t="str">
        <f ca="1">IFERROR(IF(ISBLANK(INDEX(Data_Base_2[],MATCH($D174,Data_Base_2[[Incumbent]:[Incumbent]],0),MATCH(H$3,Data_Base_2[#Headers],0))),"-",INDEX(Data_Base_2[],MATCH($D174,Data_Base_2[[Incumbent]:[Incumbent]],0),MATCH(H$3,Data_Base_2[#Headers],0))),"")</f>
        <v/>
      </c>
      <c r="I174" s="162" t="str">
        <f ca="1">IFERROR(IF(ISBLANK(INDEX(Data_Base_2[],MATCH($D174,Data_Base_2[[Incumbent]:[Incumbent]],0),MATCH(I$3,Data_Base_2[#Headers],0))),"-",INDEX(Data_Base_2[],MATCH($D174,Data_Base_2[[Incumbent]:[Incumbent]],0),MATCH(I$3,Data_Base_2[#Headers],0))),"")</f>
        <v/>
      </c>
      <c r="J174" s="162" t="str">
        <f ca="1">IFERROR(IF(ISBLANK(INDEX(Data_Base_2[],MATCH($D174,Data_Base_2[[Incumbent]:[Incumbent]],0),MATCH(J$3,Data_Base_2[#Headers],0))),"-",INDEX(Data_Base_2[],MATCH($D174,Data_Base_2[[Incumbent]:[Incumbent]],0),MATCH(J$3,Data_Base_2[#Headers],0))),"")</f>
        <v/>
      </c>
      <c r="K174" s="163" t="str">
        <f ca="1">IFERROR(IF(ISBLANK(INDEX(Data_Base_2[],MATCH($D174,Data_Base_2[[Incumbent]:[Incumbent]],0),MATCH(K$3,Data_Base_2[#Headers],0))),"-",INDEX(Data_Base_2[],MATCH($D174,Data_Base_2[[Incumbent]:[Incumbent]],0),MATCH(K$3,Data_Base_2[#Headers],0))),"")</f>
        <v/>
      </c>
      <c r="L174" s="161" t="str">
        <f ca="1">IFERROR(IF(ISBLANK(INDEX(Data_Base_2[],MATCH($D174,Data_Base_2[[Incumbent]:[Incumbent]],0),MATCH(L$3,Data_Base_2[#Headers],0))),"-",INDEX(Data_Base_2[],MATCH($D174,Data_Base_2[[Incumbent]:[Incumbent]],0),MATCH(L$3,Data_Base_2[#Headers],0))),"")</f>
        <v/>
      </c>
      <c r="M174" s="161" t="str">
        <f ca="1">IFERROR(IF(ISBLANK(INDEX(Data_Base_2[],MATCH($D174,Data_Base_2[[Incumbent]:[Incumbent]],0),MATCH(M$3,Data_Base_2[#Headers],0))),"-",INDEX(Data_Base_2[],MATCH($D174,Data_Base_2[[Incumbent]:[Incumbent]],0),MATCH(M$3,Data_Base_2[#Headers],0))),"")</f>
        <v/>
      </c>
      <c r="N174" s="164" t="str">
        <f ca="1">IFERROR(IF(ISBLANK(INDEX(Data_Base_2[],MATCH($D174,Data_Base_2[[Incumbent]:[Incumbent]],0),MATCH(N$3,Data_Base_2[#Headers],0))),"-",INDEX(Data_Base_2[],MATCH($D174,Data_Base_2[[Incumbent]:[Incumbent]],0),MATCH(N$3,Data_Base_2[#Headers],0))),"")</f>
        <v/>
      </c>
      <c r="O174" s="164" t="str">
        <f ca="1">IFERROR(IF(ISBLANK(INDEX(Data_Base_2[],MATCH($D174,Data_Base_2[[Incumbent]:[Incumbent]],0),MATCH(O$3,Data_Base_2[#Headers],0))),"-",INDEX(Data_Base_2[],MATCH($D174,Data_Base_2[[Incumbent]:[Incumbent]],0),MATCH(O$3,Data_Base_2[#Headers],0))),"")</f>
        <v/>
      </c>
      <c r="P174" s="161" t="str">
        <f ca="1">IFERROR(IF(ISBLANK(INDEX(Data_Base_2[],MATCH($D174,Data_Base_2[[Incumbent]:[Incumbent]],0),MATCH(P$3,Data_Base_2[#Headers],0))),"-",INDEX(Data_Base_2[],MATCH($D174,Data_Base_2[[Incumbent]:[Incumbent]],0),MATCH(P$3,Data_Base_2[#Headers],0))),"")</f>
        <v/>
      </c>
      <c r="Q174" s="161" t="str">
        <f ca="1">IFERROR(IF(ISBLANK(INDEX(Data_Base_2[],MATCH($D174,Data_Base_2[[Incumbent]:[Incumbent]],0),MATCH(Q$3,Data_Base_2[#Headers],0))),"-",INDEX(Data_Base_2[],MATCH($D174,Data_Base_2[[Incumbent]:[Incumbent]],0),MATCH(Q$3,Data_Base_2[#Headers],0))),"")</f>
        <v/>
      </c>
      <c r="T174" t="str">
        <v>Yenmy Felina</v>
      </c>
      <c r="U174" s="140">
        <v>4</v>
      </c>
      <c r="V174" s="124" t="b">
        <v>1</v>
      </c>
      <c r="W174" s="3" t="b">
        <v>0</v>
      </c>
      <c r="X174" s="3" t="b">
        <v>0</v>
      </c>
      <c r="Y174" s="3">
        <v>0</v>
      </c>
      <c r="Z174" s="3">
        <v>1</v>
      </c>
      <c r="AA174" s="3" t="b">
        <v>1</v>
      </c>
      <c r="AB174" s="3" t="b">
        <f ca="1"/>
        <v>1</v>
      </c>
      <c r="AC174" s="99">
        <v>1</v>
      </c>
      <c r="AD174" s="99">
        <f ca="1"/>
        <v>0</v>
      </c>
    </row>
    <row r="175" spans="4:30" x14ac:dyDescent="0.25">
      <c r="D175" s="8" t="str" cm="1">
        <f t="array" aca="1" ref="D175" ca="1">IFERROR(IF($T$2="",'Data Base'!C162,INDEX(Data_Base_2[Incumbent],_xlfn.AGGREGATE(15,3,((OFFSET($AD$4,0,0,COUNTA($AD$4:AD5170),1)&gt;0)/(OFFSET($AD$4,0,0,COUNTA($AD$4:AD5170),1)&gt;0))*(ROW(OFFSET($AD$4,0,0,COUNTA($AD$4:AD5170),1))-ROW($AD$3)),ROWS($D$4:$D174)))),"")</f>
        <v/>
      </c>
      <c r="E175" s="161" t="str">
        <f ca="1">IFERROR(IF(ISBLANK(INDEX(Data_Base_2[],MATCH($D175,Data_Base_2[[Incumbent]:[Incumbent]],0),MATCH(E$3,Data_Base_2[#Headers],0))),"-",INDEX(Data_Base_2[],MATCH($D175,Data_Base_2[[Incumbent]:[Incumbent]],0),MATCH(E$3,Data_Base_2[#Headers],0))),"")</f>
        <v/>
      </c>
      <c r="F175" s="161" t="str">
        <f ca="1">IFERROR(IF(ISBLANK(INDEX(Data_Base_2[],MATCH($D175,Data_Base_2[[Incumbent]:[Incumbent]],0),MATCH(F$3,Data_Base_2[#Headers],0))),"-",INDEX(Data_Base_2[],MATCH($D175,Data_Base_2[[Incumbent]:[Incumbent]],0),MATCH(F$3,Data_Base_2[#Headers],0))),"")</f>
        <v/>
      </c>
      <c r="G175" s="161" t="str">
        <f ca="1">IFERROR(IF(ISBLANK(INDEX(Data_Base_2[],MATCH($D175,Data_Base_2[[Incumbent]:[Incumbent]],0),MATCH(G$3,Data_Base_2[#Headers],0))),"-",INDEX(Data_Base_2[],MATCH($D175,Data_Base_2[[Incumbent]:[Incumbent]],0),MATCH(G$3,Data_Base_2[#Headers],0))),"")</f>
        <v/>
      </c>
      <c r="H175" s="161" t="str">
        <f ca="1">IFERROR(IF(ISBLANK(INDEX(Data_Base_2[],MATCH($D175,Data_Base_2[[Incumbent]:[Incumbent]],0),MATCH(H$3,Data_Base_2[#Headers],0))),"-",INDEX(Data_Base_2[],MATCH($D175,Data_Base_2[[Incumbent]:[Incumbent]],0),MATCH(H$3,Data_Base_2[#Headers],0))),"")</f>
        <v/>
      </c>
      <c r="I175" s="162" t="str">
        <f ca="1">IFERROR(IF(ISBLANK(INDEX(Data_Base_2[],MATCH($D175,Data_Base_2[[Incumbent]:[Incumbent]],0),MATCH(I$3,Data_Base_2[#Headers],0))),"-",INDEX(Data_Base_2[],MATCH($D175,Data_Base_2[[Incumbent]:[Incumbent]],0),MATCH(I$3,Data_Base_2[#Headers],0))),"")</f>
        <v/>
      </c>
      <c r="J175" s="162" t="str">
        <f ca="1">IFERROR(IF(ISBLANK(INDEX(Data_Base_2[],MATCH($D175,Data_Base_2[[Incumbent]:[Incumbent]],0),MATCH(J$3,Data_Base_2[#Headers],0))),"-",INDEX(Data_Base_2[],MATCH($D175,Data_Base_2[[Incumbent]:[Incumbent]],0),MATCH(J$3,Data_Base_2[#Headers],0))),"")</f>
        <v/>
      </c>
      <c r="K175" s="163" t="str">
        <f ca="1">IFERROR(IF(ISBLANK(INDEX(Data_Base_2[],MATCH($D175,Data_Base_2[[Incumbent]:[Incumbent]],0),MATCH(K$3,Data_Base_2[#Headers],0))),"-",INDEX(Data_Base_2[],MATCH($D175,Data_Base_2[[Incumbent]:[Incumbent]],0),MATCH(K$3,Data_Base_2[#Headers],0))),"")</f>
        <v/>
      </c>
      <c r="L175" s="161" t="str">
        <f ca="1">IFERROR(IF(ISBLANK(INDEX(Data_Base_2[],MATCH($D175,Data_Base_2[[Incumbent]:[Incumbent]],0),MATCH(L$3,Data_Base_2[#Headers],0))),"-",INDEX(Data_Base_2[],MATCH($D175,Data_Base_2[[Incumbent]:[Incumbent]],0),MATCH(L$3,Data_Base_2[#Headers],0))),"")</f>
        <v/>
      </c>
      <c r="M175" s="161" t="str">
        <f ca="1">IFERROR(IF(ISBLANK(INDEX(Data_Base_2[],MATCH($D175,Data_Base_2[[Incumbent]:[Incumbent]],0),MATCH(M$3,Data_Base_2[#Headers],0))),"-",INDEX(Data_Base_2[],MATCH($D175,Data_Base_2[[Incumbent]:[Incumbent]],0),MATCH(M$3,Data_Base_2[#Headers],0))),"")</f>
        <v/>
      </c>
      <c r="N175" s="164" t="str">
        <f ca="1">IFERROR(IF(ISBLANK(INDEX(Data_Base_2[],MATCH($D175,Data_Base_2[[Incumbent]:[Incumbent]],0),MATCH(N$3,Data_Base_2[#Headers],0))),"-",INDEX(Data_Base_2[],MATCH($D175,Data_Base_2[[Incumbent]:[Incumbent]],0),MATCH(N$3,Data_Base_2[#Headers],0))),"")</f>
        <v/>
      </c>
      <c r="O175" s="164" t="str">
        <f ca="1">IFERROR(IF(ISBLANK(INDEX(Data_Base_2[],MATCH($D175,Data_Base_2[[Incumbent]:[Incumbent]],0),MATCH(O$3,Data_Base_2[#Headers],0))),"-",INDEX(Data_Base_2[],MATCH($D175,Data_Base_2[[Incumbent]:[Incumbent]],0),MATCH(O$3,Data_Base_2[#Headers],0))),"")</f>
        <v/>
      </c>
      <c r="P175" s="161" t="str">
        <f ca="1">IFERROR(IF(ISBLANK(INDEX(Data_Base_2[],MATCH($D175,Data_Base_2[[Incumbent]:[Incumbent]],0),MATCH(P$3,Data_Base_2[#Headers],0))),"-",INDEX(Data_Base_2[],MATCH($D175,Data_Base_2[[Incumbent]:[Incumbent]],0),MATCH(P$3,Data_Base_2[#Headers],0))),"")</f>
        <v/>
      </c>
      <c r="Q175" s="161" t="str">
        <f ca="1">IFERROR(IF(ISBLANK(INDEX(Data_Base_2[],MATCH($D175,Data_Base_2[[Incumbent]:[Incumbent]],0),MATCH(Q$3,Data_Base_2[#Headers],0))),"-",INDEX(Data_Base_2[],MATCH($D175,Data_Base_2[[Incumbent]:[Incumbent]],0),MATCH(Q$3,Data_Base_2[#Headers],0))),"")</f>
        <v/>
      </c>
      <c r="T175" t="str">
        <v>Vertiny Wulansari</v>
      </c>
      <c r="U175" s="140">
        <v>3</v>
      </c>
      <c r="V175" s="124" t="b">
        <v>1</v>
      </c>
      <c r="W175" s="3" t="b">
        <v>0</v>
      </c>
      <c r="X175" s="3" t="b">
        <v>0</v>
      </c>
      <c r="Y175" s="3">
        <v>0</v>
      </c>
      <c r="Z175" s="3">
        <v>1</v>
      </c>
      <c r="AA175" s="3" t="b">
        <v>1</v>
      </c>
      <c r="AB175" s="3" t="b">
        <f ca="1"/>
        <v>1</v>
      </c>
      <c r="AC175" s="99">
        <v>1</v>
      </c>
      <c r="AD175" s="99">
        <f ca="1"/>
        <v>0</v>
      </c>
    </row>
    <row r="176" spans="4:30" x14ac:dyDescent="0.25">
      <c r="D176" s="8" t="str" cm="1">
        <f t="array" aca="1" ref="D176" ca="1">IFERROR(IF($T$2="",'Data Base'!C163,INDEX(Data_Base_2[Incumbent],_xlfn.AGGREGATE(15,3,((OFFSET($AD$4,0,0,COUNTA($AD$4:AD5171),1)&gt;0)/(OFFSET($AD$4,0,0,COUNTA($AD$4:AD5171),1)&gt;0))*(ROW(OFFSET($AD$4,0,0,COUNTA($AD$4:AD5171),1))-ROW($AD$3)),ROWS($D$4:$D175)))),"")</f>
        <v/>
      </c>
      <c r="E176" s="161" t="str">
        <f ca="1">IFERROR(IF(ISBLANK(INDEX(Data_Base_2[],MATCH($D176,Data_Base_2[[Incumbent]:[Incumbent]],0),MATCH(E$3,Data_Base_2[#Headers],0))),"-",INDEX(Data_Base_2[],MATCH($D176,Data_Base_2[[Incumbent]:[Incumbent]],0),MATCH(E$3,Data_Base_2[#Headers],0))),"")</f>
        <v/>
      </c>
      <c r="F176" s="161" t="str">
        <f ca="1">IFERROR(IF(ISBLANK(INDEX(Data_Base_2[],MATCH($D176,Data_Base_2[[Incumbent]:[Incumbent]],0),MATCH(F$3,Data_Base_2[#Headers],0))),"-",INDEX(Data_Base_2[],MATCH($D176,Data_Base_2[[Incumbent]:[Incumbent]],0),MATCH(F$3,Data_Base_2[#Headers],0))),"")</f>
        <v/>
      </c>
      <c r="G176" s="161" t="str">
        <f ca="1">IFERROR(IF(ISBLANK(INDEX(Data_Base_2[],MATCH($D176,Data_Base_2[[Incumbent]:[Incumbent]],0),MATCH(G$3,Data_Base_2[#Headers],0))),"-",INDEX(Data_Base_2[],MATCH($D176,Data_Base_2[[Incumbent]:[Incumbent]],0),MATCH(G$3,Data_Base_2[#Headers],0))),"")</f>
        <v/>
      </c>
      <c r="H176" s="161" t="str">
        <f ca="1">IFERROR(IF(ISBLANK(INDEX(Data_Base_2[],MATCH($D176,Data_Base_2[[Incumbent]:[Incumbent]],0),MATCH(H$3,Data_Base_2[#Headers],0))),"-",INDEX(Data_Base_2[],MATCH($D176,Data_Base_2[[Incumbent]:[Incumbent]],0),MATCH(H$3,Data_Base_2[#Headers],0))),"")</f>
        <v/>
      </c>
      <c r="I176" s="162" t="str">
        <f ca="1">IFERROR(IF(ISBLANK(INDEX(Data_Base_2[],MATCH($D176,Data_Base_2[[Incumbent]:[Incumbent]],0),MATCH(I$3,Data_Base_2[#Headers],0))),"-",INDEX(Data_Base_2[],MATCH($D176,Data_Base_2[[Incumbent]:[Incumbent]],0),MATCH(I$3,Data_Base_2[#Headers],0))),"")</f>
        <v/>
      </c>
      <c r="J176" s="162" t="str">
        <f ca="1">IFERROR(IF(ISBLANK(INDEX(Data_Base_2[],MATCH($D176,Data_Base_2[[Incumbent]:[Incumbent]],0),MATCH(J$3,Data_Base_2[#Headers],0))),"-",INDEX(Data_Base_2[],MATCH($D176,Data_Base_2[[Incumbent]:[Incumbent]],0),MATCH(J$3,Data_Base_2[#Headers],0))),"")</f>
        <v/>
      </c>
      <c r="K176" s="163" t="str">
        <f ca="1">IFERROR(IF(ISBLANK(INDEX(Data_Base_2[],MATCH($D176,Data_Base_2[[Incumbent]:[Incumbent]],0),MATCH(K$3,Data_Base_2[#Headers],0))),"-",INDEX(Data_Base_2[],MATCH($D176,Data_Base_2[[Incumbent]:[Incumbent]],0),MATCH(K$3,Data_Base_2[#Headers],0))),"")</f>
        <v/>
      </c>
      <c r="L176" s="161" t="str">
        <f ca="1">IFERROR(IF(ISBLANK(INDEX(Data_Base_2[],MATCH($D176,Data_Base_2[[Incumbent]:[Incumbent]],0),MATCH(L$3,Data_Base_2[#Headers],0))),"-",INDEX(Data_Base_2[],MATCH($D176,Data_Base_2[[Incumbent]:[Incumbent]],0),MATCH(L$3,Data_Base_2[#Headers],0))),"")</f>
        <v/>
      </c>
      <c r="M176" s="161" t="str">
        <f ca="1">IFERROR(IF(ISBLANK(INDEX(Data_Base_2[],MATCH($D176,Data_Base_2[[Incumbent]:[Incumbent]],0),MATCH(M$3,Data_Base_2[#Headers],0))),"-",INDEX(Data_Base_2[],MATCH($D176,Data_Base_2[[Incumbent]:[Incumbent]],0),MATCH(M$3,Data_Base_2[#Headers],0))),"")</f>
        <v/>
      </c>
      <c r="N176" s="164" t="str">
        <f ca="1">IFERROR(IF(ISBLANK(INDEX(Data_Base_2[],MATCH($D176,Data_Base_2[[Incumbent]:[Incumbent]],0),MATCH(N$3,Data_Base_2[#Headers],0))),"-",INDEX(Data_Base_2[],MATCH($D176,Data_Base_2[[Incumbent]:[Incumbent]],0),MATCH(N$3,Data_Base_2[#Headers],0))),"")</f>
        <v/>
      </c>
      <c r="O176" s="164" t="str">
        <f ca="1">IFERROR(IF(ISBLANK(INDEX(Data_Base_2[],MATCH($D176,Data_Base_2[[Incumbent]:[Incumbent]],0),MATCH(O$3,Data_Base_2[#Headers],0))),"-",INDEX(Data_Base_2[],MATCH($D176,Data_Base_2[[Incumbent]:[Incumbent]],0),MATCH(O$3,Data_Base_2[#Headers],0))),"")</f>
        <v/>
      </c>
      <c r="P176" s="161" t="str">
        <f ca="1">IFERROR(IF(ISBLANK(INDEX(Data_Base_2[],MATCH($D176,Data_Base_2[[Incumbent]:[Incumbent]],0),MATCH(P$3,Data_Base_2[#Headers],0))),"-",INDEX(Data_Base_2[],MATCH($D176,Data_Base_2[[Incumbent]:[Incumbent]],0),MATCH(P$3,Data_Base_2[#Headers],0))),"")</f>
        <v/>
      </c>
      <c r="Q176" s="161" t="str">
        <f ca="1">IFERROR(IF(ISBLANK(INDEX(Data_Base_2[],MATCH($D176,Data_Base_2[[Incumbent]:[Incumbent]],0),MATCH(Q$3,Data_Base_2[#Headers],0))),"-",INDEX(Data_Base_2[],MATCH($D176,Data_Base_2[[Incumbent]:[Incumbent]],0),MATCH(Q$3,Data_Base_2[#Headers],0))),"")</f>
        <v/>
      </c>
      <c r="T176" t="str">
        <v>Rika Tania</v>
      </c>
      <c r="U176" s="140">
        <v>2</v>
      </c>
      <c r="V176" s="124" t="b">
        <v>1</v>
      </c>
      <c r="W176" s="3" t="b">
        <v>0</v>
      </c>
      <c r="X176" s="3" t="b">
        <v>0</v>
      </c>
      <c r="Y176" s="3">
        <v>0</v>
      </c>
      <c r="Z176" s="3">
        <v>1</v>
      </c>
      <c r="AA176" s="3" t="b">
        <v>1</v>
      </c>
      <c r="AB176" s="3" t="b">
        <f ca="1"/>
        <v>1</v>
      </c>
      <c r="AC176" s="99">
        <v>1</v>
      </c>
      <c r="AD176" s="99">
        <f ca="1"/>
        <v>0</v>
      </c>
    </row>
    <row r="177" spans="4:30" x14ac:dyDescent="0.25">
      <c r="D177" s="8" t="str" cm="1">
        <f t="array" aca="1" ref="D177" ca="1">IFERROR(IF($T$2="",'Data Base'!C164,INDEX(Data_Base_2[Incumbent],_xlfn.AGGREGATE(15,3,((OFFSET($AD$4,0,0,COUNTA($AD$4:AD5172),1)&gt;0)/(OFFSET($AD$4,0,0,COUNTA($AD$4:AD5172),1)&gt;0))*(ROW(OFFSET($AD$4,0,0,COUNTA($AD$4:AD5172),1))-ROW($AD$3)),ROWS($D$4:$D176)))),"")</f>
        <v/>
      </c>
      <c r="E177" s="161" t="str">
        <f ca="1">IFERROR(IF(ISBLANK(INDEX(Data_Base_2[],MATCH($D177,Data_Base_2[[Incumbent]:[Incumbent]],0),MATCH(E$3,Data_Base_2[#Headers],0))),"-",INDEX(Data_Base_2[],MATCH($D177,Data_Base_2[[Incumbent]:[Incumbent]],0),MATCH(E$3,Data_Base_2[#Headers],0))),"")</f>
        <v/>
      </c>
      <c r="F177" s="161" t="str">
        <f ca="1">IFERROR(IF(ISBLANK(INDEX(Data_Base_2[],MATCH($D177,Data_Base_2[[Incumbent]:[Incumbent]],0),MATCH(F$3,Data_Base_2[#Headers],0))),"-",INDEX(Data_Base_2[],MATCH($D177,Data_Base_2[[Incumbent]:[Incumbent]],0),MATCH(F$3,Data_Base_2[#Headers],0))),"")</f>
        <v/>
      </c>
      <c r="G177" s="161" t="str">
        <f ca="1">IFERROR(IF(ISBLANK(INDEX(Data_Base_2[],MATCH($D177,Data_Base_2[[Incumbent]:[Incumbent]],0),MATCH(G$3,Data_Base_2[#Headers],0))),"-",INDEX(Data_Base_2[],MATCH($D177,Data_Base_2[[Incumbent]:[Incumbent]],0),MATCH(G$3,Data_Base_2[#Headers],0))),"")</f>
        <v/>
      </c>
      <c r="H177" s="161" t="str">
        <f ca="1">IFERROR(IF(ISBLANK(INDEX(Data_Base_2[],MATCH($D177,Data_Base_2[[Incumbent]:[Incumbent]],0),MATCH(H$3,Data_Base_2[#Headers],0))),"-",INDEX(Data_Base_2[],MATCH($D177,Data_Base_2[[Incumbent]:[Incumbent]],0),MATCH(H$3,Data_Base_2[#Headers],0))),"")</f>
        <v/>
      </c>
      <c r="I177" s="162" t="str">
        <f ca="1">IFERROR(IF(ISBLANK(INDEX(Data_Base_2[],MATCH($D177,Data_Base_2[[Incumbent]:[Incumbent]],0),MATCH(I$3,Data_Base_2[#Headers],0))),"-",INDEX(Data_Base_2[],MATCH($D177,Data_Base_2[[Incumbent]:[Incumbent]],0),MATCH(I$3,Data_Base_2[#Headers],0))),"")</f>
        <v/>
      </c>
      <c r="J177" s="162" t="str">
        <f ca="1">IFERROR(IF(ISBLANK(INDEX(Data_Base_2[],MATCH($D177,Data_Base_2[[Incumbent]:[Incumbent]],0),MATCH(J$3,Data_Base_2[#Headers],0))),"-",INDEX(Data_Base_2[],MATCH($D177,Data_Base_2[[Incumbent]:[Incumbent]],0),MATCH(J$3,Data_Base_2[#Headers],0))),"")</f>
        <v/>
      </c>
      <c r="K177" s="163" t="str">
        <f ca="1">IFERROR(IF(ISBLANK(INDEX(Data_Base_2[],MATCH($D177,Data_Base_2[[Incumbent]:[Incumbent]],0),MATCH(K$3,Data_Base_2[#Headers],0))),"-",INDEX(Data_Base_2[],MATCH($D177,Data_Base_2[[Incumbent]:[Incumbent]],0),MATCH(K$3,Data_Base_2[#Headers],0))),"")</f>
        <v/>
      </c>
      <c r="L177" s="161" t="str">
        <f ca="1">IFERROR(IF(ISBLANK(INDEX(Data_Base_2[],MATCH($D177,Data_Base_2[[Incumbent]:[Incumbent]],0),MATCH(L$3,Data_Base_2[#Headers],0))),"-",INDEX(Data_Base_2[],MATCH($D177,Data_Base_2[[Incumbent]:[Incumbent]],0),MATCH(L$3,Data_Base_2[#Headers],0))),"")</f>
        <v/>
      </c>
      <c r="M177" s="161" t="str">
        <f ca="1">IFERROR(IF(ISBLANK(INDEX(Data_Base_2[],MATCH($D177,Data_Base_2[[Incumbent]:[Incumbent]],0),MATCH(M$3,Data_Base_2[#Headers],0))),"-",INDEX(Data_Base_2[],MATCH($D177,Data_Base_2[[Incumbent]:[Incumbent]],0),MATCH(M$3,Data_Base_2[#Headers],0))),"")</f>
        <v/>
      </c>
      <c r="N177" s="164" t="str">
        <f ca="1">IFERROR(IF(ISBLANK(INDEX(Data_Base_2[],MATCH($D177,Data_Base_2[[Incumbent]:[Incumbent]],0),MATCH(N$3,Data_Base_2[#Headers],0))),"-",INDEX(Data_Base_2[],MATCH($D177,Data_Base_2[[Incumbent]:[Incumbent]],0),MATCH(N$3,Data_Base_2[#Headers],0))),"")</f>
        <v/>
      </c>
      <c r="O177" s="164" t="str">
        <f ca="1">IFERROR(IF(ISBLANK(INDEX(Data_Base_2[],MATCH($D177,Data_Base_2[[Incumbent]:[Incumbent]],0),MATCH(O$3,Data_Base_2[#Headers],0))),"-",INDEX(Data_Base_2[],MATCH($D177,Data_Base_2[[Incumbent]:[Incumbent]],0),MATCH(O$3,Data_Base_2[#Headers],0))),"")</f>
        <v/>
      </c>
      <c r="P177" s="161" t="str">
        <f ca="1">IFERROR(IF(ISBLANK(INDEX(Data_Base_2[],MATCH($D177,Data_Base_2[[Incumbent]:[Incumbent]],0),MATCH(P$3,Data_Base_2[#Headers],0))),"-",INDEX(Data_Base_2[],MATCH($D177,Data_Base_2[[Incumbent]:[Incumbent]],0),MATCH(P$3,Data_Base_2[#Headers],0))),"")</f>
        <v/>
      </c>
      <c r="Q177" s="161" t="str">
        <f ca="1">IFERROR(IF(ISBLANK(INDEX(Data_Base_2[],MATCH($D177,Data_Base_2[[Incumbent]:[Incumbent]],0),MATCH(Q$3,Data_Base_2[#Headers],0))),"-",INDEX(Data_Base_2[],MATCH($D177,Data_Base_2[[Incumbent]:[Incumbent]],0),MATCH(Q$3,Data_Base_2[#Headers],0))),"")</f>
        <v/>
      </c>
      <c r="T177" t="str">
        <v>Nopial Ishak</v>
      </c>
      <c r="U177" s="140">
        <v>1</v>
      </c>
      <c r="V177" s="124" t="b">
        <v>1</v>
      </c>
      <c r="W177" s="3" t="b">
        <v>0</v>
      </c>
      <c r="X177" s="3" t="b">
        <v>0</v>
      </c>
      <c r="Y177" s="3">
        <v>0</v>
      </c>
      <c r="Z177" s="3">
        <v>0</v>
      </c>
      <c r="AA177" s="3" t="b">
        <v>1</v>
      </c>
      <c r="AB177" s="3" t="b">
        <f ca="1"/>
        <v>1</v>
      </c>
      <c r="AC177" s="99">
        <v>1</v>
      </c>
      <c r="AD177" s="99">
        <f ca="1"/>
        <v>0</v>
      </c>
    </row>
    <row r="178" spans="4:30" x14ac:dyDescent="0.25">
      <c r="D178" s="8" t="str" cm="1">
        <f t="array" aca="1" ref="D178" ca="1">IFERROR(IF($T$2="",'Data Base'!C165,INDEX(Data_Base_2[Incumbent],_xlfn.AGGREGATE(15,3,((OFFSET($AD$4,0,0,COUNTA($AD$4:AD5173),1)&gt;0)/(OFFSET($AD$4,0,0,COUNTA($AD$4:AD5173),1)&gt;0))*(ROW(OFFSET($AD$4,0,0,COUNTA($AD$4:AD5173),1))-ROW($AD$3)),ROWS($D$4:$D177)))),"")</f>
        <v/>
      </c>
      <c r="E178" s="161" t="str">
        <f ca="1">IFERROR(IF(ISBLANK(INDEX(Data_Base_2[],MATCH($D178,Data_Base_2[[Incumbent]:[Incumbent]],0),MATCH(E$3,Data_Base_2[#Headers],0))),"-",INDEX(Data_Base_2[],MATCH($D178,Data_Base_2[[Incumbent]:[Incumbent]],0),MATCH(E$3,Data_Base_2[#Headers],0))),"")</f>
        <v/>
      </c>
      <c r="F178" s="161" t="str">
        <f ca="1">IFERROR(IF(ISBLANK(INDEX(Data_Base_2[],MATCH($D178,Data_Base_2[[Incumbent]:[Incumbent]],0),MATCH(F$3,Data_Base_2[#Headers],0))),"-",INDEX(Data_Base_2[],MATCH($D178,Data_Base_2[[Incumbent]:[Incumbent]],0),MATCH(F$3,Data_Base_2[#Headers],0))),"")</f>
        <v/>
      </c>
      <c r="G178" s="161" t="str">
        <f ca="1">IFERROR(IF(ISBLANK(INDEX(Data_Base_2[],MATCH($D178,Data_Base_2[[Incumbent]:[Incumbent]],0),MATCH(G$3,Data_Base_2[#Headers],0))),"-",INDEX(Data_Base_2[],MATCH($D178,Data_Base_2[[Incumbent]:[Incumbent]],0),MATCH(G$3,Data_Base_2[#Headers],0))),"")</f>
        <v/>
      </c>
      <c r="H178" s="161" t="str">
        <f ca="1">IFERROR(IF(ISBLANK(INDEX(Data_Base_2[],MATCH($D178,Data_Base_2[[Incumbent]:[Incumbent]],0),MATCH(H$3,Data_Base_2[#Headers],0))),"-",INDEX(Data_Base_2[],MATCH($D178,Data_Base_2[[Incumbent]:[Incumbent]],0),MATCH(H$3,Data_Base_2[#Headers],0))),"")</f>
        <v/>
      </c>
      <c r="I178" s="162" t="str">
        <f ca="1">IFERROR(IF(ISBLANK(INDEX(Data_Base_2[],MATCH($D178,Data_Base_2[[Incumbent]:[Incumbent]],0),MATCH(I$3,Data_Base_2[#Headers],0))),"-",INDEX(Data_Base_2[],MATCH($D178,Data_Base_2[[Incumbent]:[Incumbent]],0),MATCH(I$3,Data_Base_2[#Headers],0))),"")</f>
        <v/>
      </c>
      <c r="J178" s="162" t="str">
        <f ca="1">IFERROR(IF(ISBLANK(INDEX(Data_Base_2[],MATCH($D178,Data_Base_2[[Incumbent]:[Incumbent]],0),MATCH(J$3,Data_Base_2[#Headers],0))),"-",INDEX(Data_Base_2[],MATCH($D178,Data_Base_2[[Incumbent]:[Incumbent]],0),MATCH(J$3,Data_Base_2[#Headers],0))),"")</f>
        <v/>
      </c>
      <c r="K178" s="163" t="str">
        <f ca="1">IFERROR(IF(ISBLANK(INDEX(Data_Base_2[],MATCH($D178,Data_Base_2[[Incumbent]:[Incumbent]],0),MATCH(K$3,Data_Base_2[#Headers],0))),"-",INDEX(Data_Base_2[],MATCH($D178,Data_Base_2[[Incumbent]:[Incumbent]],0),MATCH(K$3,Data_Base_2[#Headers],0))),"")</f>
        <v/>
      </c>
      <c r="L178" s="161" t="str">
        <f ca="1">IFERROR(IF(ISBLANK(INDEX(Data_Base_2[],MATCH($D178,Data_Base_2[[Incumbent]:[Incumbent]],0),MATCH(L$3,Data_Base_2[#Headers],0))),"-",INDEX(Data_Base_2[],MATCH($D178,Data_Base_2[[Incumbent]:[Incumbent]],0),MATCH(L$3,Data_Base_2[#Headers],0))),"")</f>
        <v/>
      </c>
      <c r="M178" s="161" t="str">
        <f ca="1">IFERROR(IF(ISBLANK(INDEX(Data_Base_2[],MATCH($D178,Data_Base_2[[Incumbent]:[Incumbent]],0),MATCH(M$3,Data_Base_2[#Headers],0))),"-",INDEX(Data_Base_2[],MATCH($D178,Data_Base_2[[Incumbent]:[Incumbent]],0),MATCH(M$3,Data_Base_2[#Headers],0))),"")</f>
        <v/>
      </c>
      <c r="N178" s="164" t="str">
        <f ca="1">IFERROR(IF(ISBLANK(INDEX(Data_Base_2[],MATCH($D178,Data_Base_2[[Incumbent]:[Incumbent]],0),MATCH(N$3,Data_Base_2[#Headers],0))),"-",INDEX(Data_Base_2[],MATCH($D178,Data_Base_2[[Incumbent]:[Incumbent]],0),MATCH(N$3,Data_Base_2[#Headers],0))),"")</f>
        <v/>
      </c>
      <c r="O178" s="164" t="str">
        <f ca="1">IFERROR(IF(ISBLANK(INDEX(Data_Base_2[],MATCH($D178,Data_Base_2[[Incumbent]:[Incumbent]],0),MATCH(O$3,Data_Base_2[#Headers],0))),"-",INDEX(Data_Base_2[],MATCH($D178,Data_Base_2[[Incumbent]:[Incumbent]],0),MATCH(O$3,Data_Base_2[#Headers],0))),"")</f>
        <v/>
      </c>
      <c r="P178" s="161" t="str">
        <f ca="1">IFERROR(IF(ISBLANK(INDEX(Data_Base_2[],MATCH($D178,Data_Base_2[[Incumbent]:[Incumbent]],0),MATCH(P$3,Data_Base_2[#Headers],0))),"-",INDEX(Data_Base_2[],MATCH($D178,Data_Base_2[[Incumbent]:[Incumbent]],0),MATCH(P$3,Data_Base_2[#Headers],0))),"")</f>
        <v/>
      </c>
      <c r="Q178" s="161" t="str">
        <f ca="1">IFERROR(IF(ISBLANK(INDEX(Data_Base_2[],MATCH($D178,Data_Base_2[[Incumbent]:[Incumbent]],0),MATCH(Q$3,Data_Base_2[#Headers],0))),"-",INDEX(Data_Base_2[],MATCH($D178,Data_Base_2[[Incumbent]:[Incumbent]],0),MATCH(Q$3,Data_Base_2[#Headers],0))),"")</f>
        <v/>
      </c>
      <c r="T178" t="str">
        <v>Herdyana Achmadi</v>
      </c>
      <c r="U178" s="140">
        <v>3</v>
      </c>
      <c r="V178" s="124" t="b">
        <v>1</v>
      </c>
      <c r="W178" s="3" t="b">
        <v>0</v>
      </c>
      <c r="X178" s="3" t="b">
        <v>0</v>
      </c>
      <c r="Y178" s="3">
        <v>0</v>
      </c>
      <c r="Z178" s="3">
        <v>1</v>
      </c>
      <c r="AA178" s="3" t="b">
        <v>1</v>
      </c>
      <c r="AB178" s="3" t="b">
        <f ca="1"/>
        <v>1</v>
      </c>
      <c r="AC178" s="99">
        <v>1</v>
      </c>
      <c r="AD178" s="99">
        <f ca="1"/>
        <v>0</v>
      </c>
    </row>
    <row r="179" spans="4:30" x14ac:dyDescent="0.25">
      <c r="D179" s="8" t="str" cm="1">
        <f t="array" aca="1" ref="D179" ca="1">IFERROR(IF($T$2="",'Data Base'!C166,INDEX(Data_Base_2[Incumbent],_xlfn.AGGREGATE(15,3,((OFFSET($AD$4,0,0,COUNTA($AD$4:AD5174),1)&gt;0)/(OFFSET($AD$4,0,0,COUNTA($AD$4:AD5174),1)&gt;0))*(ROW(OFFSET($AD$4,0,0,COUNTA($AD$4:AD5174),1))-ROW($AD$3)),ROWS($D$4:$D178)))),"")</f>
        <v/>
      </c>
      <c r="E179" s="161" t="str">
        <f ca="1">IFERROR(IF(ISBLANK(INDEX(Data_Base_2[],MATCH($D179,Data_Base_2[[Incumbent]:[Incumbent]],0),MATCH(E$3,Data_Base_2[#Headers],0))),"-",INDEX(Data_Base_2[],MATCH($D179,Data_Base_2[[Incumbent]:[Incumbent]],0),MATCH(E$3,Data_Base_2[#Headers],0))),"")</f>
        <v/>
      </c>
      <c r="F179" s="161" t="str">
        <f ca="1">IFERROR(IF(ISBLANK(INDEX(Data_Base_2[],MATCH($D179,Data_Base_2[[Incumbent]:[Incumbent]],0),MATCH(F$3,Data_Base_2[#Headers],0))),"-",INDEX(Data_Base_2[],MATCH($D179,Data_Base_2[[Incumbent]:[Incumbent]],0),MATCH(F$3,Data_Base_2[#Headers],0))),"")</f>
        <v/>
      </c>
      <c r="G179" s="161" t="str">
        <f ca="1">IFERROR(IF(ISBLANK(INDEX(Data_Base_2[],MATCH($D179,Data_Base_2[[Incumbent]:[Incumbent]],0),MATCH(G$3,Data_Base_2[#Headers],0))),"-",INDEX(Data_Base_2[],MATCH($D179,Data_Base_2[[Incumbent]:[Incumbent]],0),MATCH(G$3,Data_Base_2[#Headers],0))),"")</f>
        <v/>
      </c>
      <c r="H179" s="161" t="str">
        <f ca="1">IFERROR(IF(ISBLANK(INDEX(Data_Base_2[],MATCH($D179,Data_Base_2[[Incumbent]:[Incumbent]],0),MATCH(H$3,Data_Base_2[#Headers],0))),"-",INDEX(Data_Base_2[],MATCH($D179,Data_Base_2[[Incumbent]:[Incumbent]],0),MATCH(H$3,Data_Base_2[#Headers],0))),"")</f>
        <v/>
      </c>
      <c r="I179" s="162" t="str">
        <f ca="1">IFERROR(IF(ISBLANK(INDEX(Data_Base_2[],MATCH($D179,Data_Base_2[[Incumbent]:[Incumbent]],0),MATCH(I$3,Data_Base_2[#Headers],0))),"-",INDEX(Data_Base_2[],MATCH($D179,Data_Base_2[[Incumbent]:[Incumbent]],0),MATCH(I$3,Data_Base_2[#Headers],0))),"")</f>
        <v/>
      </c>
      <c r="J179" s="162" t="str">
        <f ca="1">IFERROR(IF(ISBLANK(INDEX(Data_Base_2[],MATCH($D179,Data_Base_2[[Incumbent]:[Incumbent]],0),MATCH(J$3,Data_Base_2[#Headers],0))),"-",INDEX(Data_Base_2[],MATCH($D179,Data_Base_2[[Incumbent]:[Incumbent]],0),MATCH(J$3,Data_Base_2[#Headers],0))),"")</f>
        <v/>
      </c>
      <c r="K179" s="163" t="str">
        <f ca="1">IFERROR(IF(ISBLANK(INDEX(Data_Base_2[],MATCH($D179,Data_Base_2[[Incumbent]:[Incumbent]],0),MATCH(K$3,Data_Base_2[#Headers],0))),"-",INDEX(Data_Base_2[],MATCH($D179,Data_Base_2[[Incumbent]:[Incumbent]],0),MATCH(K$3,Data_Base_2[#Headers],0))),"")</f>
        <v/>
      </c>
      <c r="L179" s="161" t="str">
        <f ca="1">IFERROR(IF(ISBLANK(INDEX(Data_Base_2[],MATCH($D179,Data_Base_2[[Incumbent]:[Incumbent]],0),MATCH(L$3,Data_Base_2[#Headers],0))),"-",INDEX(Data_Base_2[],MATCH($D179,Data_Base_2[[Incumbent]:[Incumbent]],0),MATCH(L$3,Data_Base_2[#Headers],0))),"")</f>
        <v/>
      </c>
      <c r="M179" s="161" t="str">
        <f ca="1">IFERROR(IF(ISBLANK(INDEX(Data_Base_2[],MATCH($D179,Data_Base_2[[Incumbent]:[Incumbent]],0),MATCH(M$3,Data_Base_2[#Headers],0))),"-",INDEX(Data_Base_2[],MATCH($D179,Data_Base_2[[Incumbent]:[Incumbent]],0),MATCH(M$3,Data_Base_2[#Headers],0))),"")</f>
        <v/>
      </c>
      <c r="N179" s="164" t="str">
        <f ca="1">IFERROR(IF(ISBLANK(INDEX(Data_Base_2[],MATCH($D179,Data_Base_2[[Incumbent]:[Incumbent]],0),MATCH(N$3,Data_Base_2[#Headers],0))),"-",INDEX(Data_Base_2[],MATCH($D179,Data_Base_2[[Incumbent]:[Incumbent]],0),MATCH(N$3,Data_Base_2[#Headers],0))),"")</f>
        <v/>
      </c>
      <c r="O179" s="164" t="str">
        <f ca="1">IFERROR(IF(ISBLANK(INDEX(Data_Base_2[],MATCH($D179,Data_Base_2[[Incumbent]:[Incumbent]],0),MATCH(O$3,Data_Base_2[#Headers],0))),"-",INDEX(Data_Base_2[],MATCH($D179,Data_Base_2[[Incumbent]:[Incumbent]],0),MATCH(O$3,Data_Base_2[#Headers],0))),"")</f>
        <v/>
      </c>
      <c r="P179" s="161" t="str">
        <f ca="1">IFERROR(IF(ISBLANK(INDEX(Data_Base_2[],MATCH($D179,Data_Base_2[[Incumbent]:[Incumbent]],0),MATCH(P$3,Data_Base_2[#Headers],0))),"-",INDEX(Data_Base_2[],MATCH($D179,Data_Base_2[[Incumbent]:[Incumbent]],0),MATCH(P$3,Data_Base_2[#Headers],0))),"")</f>
        <v/>
      </c>
      <c r="Q179" s="161" t="str">
        <f ca="1">IFERROR(IF(ISBLANK(INDEX(Data_Base_2[],MATCH($D179,Data_Base_2[[Incumbent]:[Incumbent]],0),MATCH(Q$3,Data_Base_2[#Headers],0))),"-",INDEX(Data_Base_2[],MATCH($D179,Data_Base_2[[Incumbent]:[Incumbent]],0),MATCH(Q$3,Data_Base_2[#Headers],0))),"")</f>
        <v/>
      </c>
      <c r="T179" t="str">
        <v>Rika Ade Septiana</v>
      </c>
      <c r="U179" s="140">
        <v>3</v>
      </c>
      <c r="V179" s="124" t="b">
        <v>1</v>
      </c>
      <c r="W179" s="3" t="b">
        <v>0</v>
      </c>
      <c r="X179" s="3" t="b">
        <v>0</v>
      </c>
      <c r="Y179" s="3">
        <v>0</v>
      </c>
      <c r="Z179" s="3">
        <v>1</v>
      </c>
      <c r="AA179" s="3" t="b">
        <v>1</v>
      </c>
      <c r="AB179" s="3" t="b">
        <f ca="1"/>
        <v>1</v>
      </c>
      <c r="AC179" s="99">
        <v>1</v>
      </c>
      <c r="AD179" s="99">
        <f ca="1"/>
        <v>0</v>
      </c>
    </row>
    <row r="180" spans="4:30" x14ac:dyDescent="0.25">
      <c r="D180" s="8" t="str" cm="1">
        <f t="array" aca="1" ref="D180" ca="1">IFERROR(IF($T$2="",'Data Base'!C167,INDEX(Data_Base_2[Incumbent],_xlfn.AGGREGATE(15,3,((OFFSET($AD$4,0,0,COUNTA($AD$4:AD5175),1)&gt;0)/(OFFSET($AD$4,0,0,COUNTA($AD$4:AD5175),1)&gt;0))*(ROW(OFFSET($AD$4,0,0,COUNTA($AD$4:AD5175),1))-ROW($AD$3)),ROWS($D$4:$D179)))),"")</f>
        <v/>
      </c>
      <c r="E180" s="161" t="str">
        <f ca="1">IFERROR(IF(ISBLANK(INDEX(Data_Base_2[],MATCH($D180,Data_Base_2[[Incumbent]:[Incumbent]],0),MATCH(E$3,Data_Base_2[#Headers],0))),"-",INDEX(Data_Base_2[],MATCH($D180,Data_Base_2[[Incumbent]:[Incumbent]],0),MATCH(E$3,Data_Base_2[#Headers],0))),"")</f>
        <v/>
      </c>
      <c r="F180" s="161" t="str">
        <f ca="1">IFERROR(IF(ISBLANK(INDEX(Data_Base_2[],MATCH($D180,Data_Base_2[[Incumbent]:[Incumbent]],0),MATCH(F$3,Data_Base_2[#Headers],0))),"-",INDEX(Data_Base_2[],MATCH($D180,Data_Base_2[[Incumbent]:[Incumbent]],0),MATCH(F$3,Data_Base_2[#Headers],0))),"")</f>
        <v/>
      </c>
      <c r="G180" s="161" t="str">
        <f ca="1">IFERROR(IF(ISBLANK(INDEX(Data_Base_2[],MATCH($D180,Data_Base_2[[Incumbent]:[Incumbent]],0),MATCH(G$3,Data_Base_2[#Headers],0))),"-",INDEX(Data_Base_2[],MATCH($D180,Data_Base_2[[Incumbent]:[Incumbent]],0),MATCH(G$3,Data_Base_2[#Headers],0))),"")</f>
        <v/>
      </c>
      <c r="H180" s="161" t="str">
        <f ca="1">IFERROR(IF(ISBLANK(INDEX(Data_Base_2[],MATCH($D180,Data_Base_2[[Incumbent]:[Incumbent]],0),MATCH(H$3,Data_Base_2[#Headers],0))),"-",INDEX(Data_Base_2[],MATCH($D180,Data_Base_2[[Incumbent]:[Incumbent]],0),MATCH(H$3,Data_Base_2[#Headers],0))),"")</f>
        <v/>
      </c>
      <c r="I180" s="162" t="str">
        <f ca="1">IFERROR(IF(ISBLANK(INDEX(Data_Base_2[],MATCH($D180,Data_Base_2[[Incumbent]:[Incumbent]],0),MATCH(I$3,Data_Base_2[#Headers],0))),"-",INDEX(Data_Base_2[],MATCH($D180,Data_Base_2[[Incumbent]:[Incumbent]],0),MATCH(I$3,Data_Base_2[#Headers],0))),"")</f>
        <v/>
      </c>
      <c r="J180" s="162" t="str">
        <f ca="1">IFERROR(IF(ISBLANK(INDEX(Data_Base_2[],MATCH($D180,Data_Base_2[[Incumbent]:[Incumbent]],0),MATCH(J$3,Data_Base_2[#Headers],0))),"-",INDEX(Data_Base_2[],MATCH($D180,Data_Base_2[[Incumbent]:[Incumbent]],0),MATCH(J$3,Data_Base_2[#Headers],0))),"")</f>
        <v/>
      </c>
      <c r="K180" s="163" t="str">
        <f ca="1">IFERROR(IF(ISBLANK(INDEX(Data_Base_2[],MATCH($D180,Data_Base_2[[Incumbent]:[Incumbent]],0),MATCH(K$3,Data_Base_2[#Headers],0))),"-",INDEX(Data_Base_2[],MATCH($D180,Data_Base_2[[Incumbent]:[Incumbent]],0),MATCH(K$3,Data_Base_2[#Headers],0))),"")</f>
        <v/>
      </c>
      <c r="L180" s="161" t="str">
        <f ca="1">IFERROR(IF(ISBLANK(INDEX(Data_Base_2[],MATCH($D180,Data_Base_2[[Incumbent]:[Incumbent]],0),MATCH(L$3,Data_Base_2[#Headers],0))),"-",INDEX(Data_Base_2[],MATCH($D180,Data_Base_2[[Incumbent]:[Incumbent]],0),MATCH(L$3,Data_Base_2[#Headers],0))),"")</f>
        <v/>
      </c>
      <c r="M180" s="161" t="str">
        <f ca="1">IFERROR(IF(ISBLANK(INDEX(Data_Base_2[],MATCH($D180,Data_Base_2[[Incumbent]:[Incumbent]],0),MATCH(M$3,Data_Base_2[#Headers],0))),"-",INDEX(Data_Base_2[],MATCH($D180,Data_Base_2[[Incumbent]:[Incumbent]],0),MATCH(M$3,Data_Base_2[#Headers],0))),"")</f>
        <v/>
      </c>
      <c r="N180" s="164" t="str">
        <f ca="1">IFERROR(IF(ISBLANK(INDEX(Data_Base_2[],MATCH($D180,Data_Base_2[[Incumbent]:[Incumbent]],0),MATCH(N$3,Data_Base_2[#Headers],0))),"-",INDEX(Data_Base_2[],MATCH($D180,Data_Base_2[[Incumbent]:[Incumbent]],0),MATCH(N$3,Data_Base_2[#Headers],0))),"")</f>
        <v/>
      </c>
      <c r="O180" s="164" t="str">
        <f ca="1">IFERROR(IF(ISBLANK(INDEX(Data_Base_2[],MATCH($D180,Data_Base_2[[Incumbent]:[Incumbent]],0),MATCH(O$3,Data_Base_2[#Headers],0))),"-",INDEX(Data_Base_2[],MATCH($D180,Data_Base_2[[Incumbent]:[Incumbent]],0),MATCH(O$3,Data_Base_2[#Headers],0))),"")</f>
        <v/>
      </c>
      <c r="P180" s="161" t="str">
        <f ca="1">IFERROR(IF(ISBLANK(INDEX(Data_Base_2[],MATCH($D180,Data_Base_2[[Incumbent]:[Incumbent]],0),MATCH(P$3,Data_Base_2[#Headers],0))),"-",INDEX(Data_Base_2[],MATCH($D180,Data_Base_2[[Incumbent]:[Incumbent]],0),MATCH(P$3,Data_Base_2[#Headers],0))),"")</f>
        <v/>
      </c>
      <c r="Q180" s="161" t="str">
        <f ca="1">IFERROR(IF(ISBLANK(INDEX(Data_Base_2[],MATCH($D180,Data_Base_2[[Incumbent]:[Incumbent]],0),MATCH(Q$3,Data_Base_2[#Headers],0))),"-",INDEX(Data_Base_2[],MATCH($D180,Data_Base_2[[Incumbent]:[Incumbent]],0),MATCH(Q$3,Data_Base_2[#Headers],0))),"")</f>
        <v/>
      </c>
      <c r="T180" t="str">
        <v>Donni Febianto</v>
      </c>
      <c r="U180" s="140">
        <v>5</v>
      </c>
      <c r="V180" s="124" t="b">
        <v>1</v>
      </c>
      <c r="W180" s="3" t="b">
        <v>0</v>
      </c>
      <c r="X180" s="3" t="b">
        <v>0</v>
      </c>
      <c r="Y180" s="3">
        <v>0</v>
      </c>
      <c r="Z180" s="3">
        <v>0</v>
      </c>
      <c r="AA180" s="3" t="b">
        <v>1</v>
      </c>
      <c r="AB180" s="3" t="b">
        <f ca="1"/>
        <v>1</v>
      </c>
      <c r="AC180" s="99">
        <v>1</v>
      </c>
      <c r="AD180" s="99">
        <f ca="1"/>
        <v>0</v>
      </c>
    </row>
    <row r="181" spans="4:30" x14ac:dyDescent="0.25">
      <c r="D181" s="8" t="str" cm="1">
        <f t="array" aca="1" ref="D181" ca="1">IFERROR(IF($T$2="",'Data Base'!C168,INDEX(Data_Base_2[Incumbent],_xlfn.AGGREGATE(15,3,((OFFSET($AD$4,0,0,COUNTA($AD$4:AD5176),1)&gt;0)/(OFFSET($AD$4,0,0,COUNTA($AD$4:AD5176),1)&gt;0))*(ROW(OFFSET($AD$4,0,0,COUNTA($AD$4:AD5176),1))-ROW($AD$3)),ROWS($D$4:$D180)))),"")</f>
        <v/>
      </c>
      <c r="E181" s="161" t="str">
        <f ca="1">IFERROR(IF(ISBLANK(INDEX(Data_Base_2[],MATCH($D181,Data_Base_2[[Incumbent]:[Incumbent]],0),MATCH(E$3,Data_Base_2[#Headers],0))),"-",INDEX(Data_Base_2[],MATCH($D181,Data_Base_2[[Incumbent]:[Incumbent]],0),MATCH(E$3,Data_Base_2[#Headers],0))),"")</f>
        <v/>
      </c>
      <c r="F181" s="161" t="str">
        <f ca="1">IFERROR(IF(ISBLANK(INDEX(Data_Base_2[],MATCH($D181,Data_Base_2[[Incumbent]:[Incumbent]],0),MATCH(F$3,Data_Base_2[#Headers],0))),"-",INDEX(Data_Base_2[],MATCH($D181,Data_Base_2[[Incumbent]:[Incumbent]],0),MATCH(F$3,Data_Base_2[#Headers],0))),"")</f>
        <v/>
      </c>
      <c r="G181" s="161" t="str">
        <f ca="1">IFERROR(IF(ISBLANK(INDEX(Data_Base_2[],MATCH($D181,Data_Base_2[[Incumbent]:[Incumbent]],0),MATCH(G$3,Data_Base_2[#Headers],0))),"-",INDEX(Data_Base_2[],MATCH($D181,Data_Base_2[[Incumbent]:[Incumbent]],0),MATCH(G$3,Data_Base_2[#Headers],0))),"")</f>
        <v/>
      </c>
      <c r="H181" s="161" t="str">
        <f ca="1">IFERROR(IF(ISBLANK(INDEX(Data_Base_2[],MATCH($D181,Data_Base_2[[Incumbent]:[Incumbent]],0),MATCH(H$3,Data_Base_2[#Headers],0))),"-",INDEX(Data_Base_2[],MATCH($D181,Data_Base_2[[Incumbent]:[Incumbent]],0),MATCH(H$3,Data_Base_2[#Headers],0))),"")</f>
        <v/>
      </c>
      <c r="I181" s="162" t="str">
        <f ca="1">IFERROR(IF(ISBLANK(INDEX(Data_Base_2[],MATCH($D181,Data_Base_2[[Incumbent]:[Incumbent]],0),MATCH(I$3,Data_Base_2[#Headers],0))),"-",INDEX(Data_Base_2[],MATCH($D181,Data_Base_2[[Incumbent]:[Incumbent]],0),MATCH(I$3,Data_Base_2[#Headers],0))),"")</f>
        <v/>
      </c>
      <c r="J181" s="162" t="str">
        <f ca="1">IFERROR(IF(ISBLANK(INDEX(Data_Base_2[],MATCH($D181,Data_Base_2[[Incumbent]:[Incumbent]],0),MATCH(J$3,Data_Base_2[#Headers],0))),"-",INDEX(Data_Base_2[],MATCH($D181,Data_Base_2[[Incumbent]:[Incumbent]],0),MATCH(J$3,Data_Base_2[#Headers],0))),"")</f>
        <v/>
      </c>
      <c r="K181" s="163" t="str">
        <f ca="1">IFERROR(IF(ISBLANK(INDEX(Data_Base_2[],MATCH($D181,Data_Base_2[[Incumbent]:[Incumbent]],0),MATCH(K$3,Data_Base_2[#Headers],0))),"-",INDEX(Data_Base_2[],MATCH($D181,Data_Base_2[[Incumbent]:[Incumbent]],0),MATCH(K$3,Data_Base_2[#Headers],0))),"")</f>
        <v/>
      </c>
      <c r="L181" s="161" t="str">
        <f ca="1">IFERROR(IF(ISBLANK(INDEX(Data_Base_2[],MATCH($D181,Data_Base_2[[Incumbent]:[Incumbent]],0),MATCH(L$3,Data_Base_2[#Headers],0))),"-",INDEX(Data_Base_2[],MATCH($D181,Data_Base_2[[Incumbent]:[Incumbent]],0),MATCH(L$3,Data_Base_2[#Headers],0))),"")</f>
        <v/>
      </c>
      <c r="M181" s="161" t="str">
        <f ca="1">IFERROR(IF(ISBLANK(INDEX(Data_Base_2[],MATCH($D181,Data_Base_2[[Incumbent]:[Incumbent]],0),MATCH(M$3,Data_Base_2[#Headers],0))),"-",INDEX(Data_Base_2[],MATCH($D181,Data_Base_2[[Incumbent]:[Incumbent]],0),MATCH(M$3,Data_Base_2[#Headers],0))),"")</f>
        <v/>
      </c>
      <c r="N181" s="164" t="str">
        <f ca="1">IFERROR(IF(ISBLANK(INDEX(Data_Base_2[],MATCH($D181,Data_Base_2[[Incumbent]:[Incumbent]],0),MATCH(N$3,Data_Base_2[#Headers],0))),"-",INDEX(Data_Base_2[],MATCH($D181,Data_Base_2[[Incumbent]:[Incumbent]],0),MATCH(N$3,Data_Base_2[#Headers],0))),"")</f>
        <v/>
      </c>
      <c r="O181" s="164" t="str">
        <f ca="1">IFERROR(IF(ISBLANK(INDEX(Data_Base_2[],MATCH($D181,Data_Base_2[[Incumbent]:[Incumbent]],0),MATCH(O$3,Data_Base_2[#Headers],0))),"-",INDEX(Data_Base_2[],MATCH($D181,Data_Base_2[[Incumbent]:[Incumbent]],0),MATCH(O$3,Data_Base_2[#Headers],0))),"")</f>
        <v/>
      </c>
      <c r="P181" s="161" t="str">
        <f ca="1">IFERROR(IF(ISBLANK(INDEX(Data_Base_2[],MATCH($D181,Data_Base_2[[Incumbent]:[Incumbent]],0),MATCH(P$3,Data_Base_2[#Headers],0))),"-",INDEX(Data_Base_2[],MATCH($D181,Data_Base_2[[Incumbent]:[Incumbent]],0),MATCH(P$3,Data_Base_2[#Headers],0))),"")</f>
        <v/>
      </c>
      <c r="Q181" s="161" t="str">
        <f ca="1">IFERROR(IF(ISBLANK(INDEX(Data_Base_2[],MATCH($D181,Data_Base_2[[Incumbent]:[Incumbent]],0),MATCH(Q$3,Data_Base_2[#Headers],0))),"-",INDEX(Data_Base_2[],MATCH($D181,Data_Base_2[[Incumbent]:[Incumbent]],0),MATCH(Q$3,Data_Base_2[#Headers],0))),"")</f>
        <v/>
      </c>
      <c r="T181" t="str">
        <v>Susanty Loka</v>
      </c>
      <c r="U181" s="140">
        <v>4</v>
      </c>
      <c r="V181" s="124" t="b">
        <v>1</v>
      </c>
      <c r="W181" s="3" t="b">
        <v>0</v>
      </c>
      <c r="X181" s="3" t="b">
        <v>0</v>
      </c>
      <c r="Y181" s="3">
        <v>0</v>
      </c>
      <c r="Z181" s="3">
        <v>1</v>
      </c>
      <c r="AA181" s="3" t="b">
        <v>1</v>
      </c>
      <c r="AB181" s="3" t="b">
        <f ca="1"/>
        <v>1</v>
      </c>
      <c r="AC181" s="99">
        <v>1</v>
      </c>
      <c r="AD181" s="99">
        <f ca="1"/>
        <v>0</v>
      </c>
    </row>
    <row r="182" spans="4:30" x14ac:dyDescent="0.25">
      <c r="D182" s="8" t="str" cm="1">
        <f t="array" aca="1" ref="D182" ca="1">IFERROR(IF($T$2="",'Data Base'!C169,INDEX(Data_Base_2[Incumbent],_xlfn.AGGREGATE(15,3,((OFFSET($AD$4,0,0,COUNTA($AD$4:AD5177),1)&gt;0)/(OFFSET($AD$4,0,0,COUNTA($AD$4:AD5177),1)&gt;0))*(ROW(OFFSET($AD$4,0,0,COUNTA($AD$4:AD5177),1))-ROW($AD$3)),ROWS($D$4:$D181)))),"")</f>
        <v/>
      </c>
      <c r="E182" s="161" t="str">
        <f ca="1">IFERROR(IF(ISBLANK(INDEX(Data_Base_2[],MATCH($D182,Data_Base_2[[Incumbent]:[Incumbent]],0),MATCH(E$3,Data_Base_2[#Headers],0))),"-",INDEX(Data_Base_2[],MATCH($D182,Data_Base_2[[Incumbent]:[Incumbent]],0),MATCH(E$3,Data_Base_2[#Headers],0))),"")</f>
        <v/>
      </c>
      <c r="F182" s="161" t="str">
        <f ca="1">IFERROR(IF(ISBLANK(INDEX(Data_Base_2[],MATCH($D182,Data_Base_2[[Incumbent]:[Incumbent]],0),MATCH(F$3,Data_Base_2[#Headers],0))),"-",INDEX(Data_Base_2[],MATCH($D182,Data_Base_2[[Incumbent]:[Incumbent]],0),MATCH(F$3,Data_Base_2[#Headers],0))),"")</f>
        <v/>
      </c>
      <c r="G182" s="161" t="str">
        <f ca="1">IFERROR(IF(ISBLANK(INDEX(Data_Base_2[],MATCH($D182,Data_Base_2[[Incumbent]:[Incumbent]],0),MATCH(G$3,Data_Base_2[#Headers],0))),"-",INDEX(Data_Base_2[],MATCH($D182,Data_Base_2[[Incumbent]:[Incumbent]],0),MATCH(G$3,Data_Base_2[#Headers],0))),"")</f>
        <v/>
      </c>
      <c r="H182" s="161" t="str">
        <f ca="1">IFERROR(IF(ISBLANK(INDEX(Data_Base_2[],MATCH($D182,Data_Base_2[[Incumbent]:[Incumbent]],0),MATCH(H$3,Data_Base_2[#Headers],0))),"-",INDEX(Data_Base_2[],MATCH($D182,Data_Base_2[[Incumbent]:[Incumbent]],0),MATCH(H$3,Data_Base_2[#Headers],0))),"")</f>
        <v/>
      </c>
      <c r="I182" s="162" t="str">
        <f ca="1">IFERROR(IF(ISBLANK(INDEX(Data_Base_2[],MATCH($D182,Data_Base_2[[Incumbent]:[Incumbent]],0),MATCH(I$3,Data_Base_2[#Headers],0))),"-",INDEX(Data_Base_2[],MATCH($D182,Data_Base_2[[Incumbent]:[Incumbent]],0),MATCH(I$3,Data_Base_2[#Headers],0))),"")</f>
        <v/>
      </c>
      <c r="J182" s="162" t="str">
        <f ca="1">IFERROR(IF(ISBLANK(INDEX(Data_Base_2[],MATCH($D182,Data_Base_2[[Incumbent]:[Incumbent]],0),MATCH(J$3,Data_Base_2[#Headers],0))),"-",INDEX(Data_Base_2[],MATCH($D182,Data_Base_2[[Incumbent]:[Incumbent]],0),MATCH(J$3,Data_Base_2[#Headers],0))),"")</f>
        <v/>
      </c>
      <c r="K182" s="163" t="str">
        <f ca="1">IFERROR(IF(ISBLANK(INDEX(Data_Base_2[],MATCH($D182,Data_Base_2[[Incumbent]:[Incumbent]],0),MATCH(K$3,Data_Base_2[#Headers],0))),"-",INDEX(Data_Base_2[],MATCH($D182,Data_Base_2[[Incumbent]:[Incumbent]],0),MATCH(K$3,Data_Base_2[#Headers],0))),"")</f>
        <v/>
      </c>
      <c r="L182" s="161" t="str">
        <f ca="1">IFERROR(IF(ISBLANK(INDEX(Data_Base_2[],MATCH($D182,Data_Base_2[[Incumbent]:[Incumbent]],0),MATCH(L$3,Data_Base_2[#Headers],0))),"-",INDEX(Data_Base_2[],MATCH($D182,Data_Base_2[[Incumbent]:[Incumbent]],0),MATCH(L$3,Data_Base_2[#Headers],0))),"")</f>
        <v/>
      </c>
      <c r="M182" s="161" t="str">
        <f ca="1">IFERROR(IF(ISBLANK(INDEX(Data_Base_2[],MATCH($D182,Data_Base_2[[Incumbent]:[Incumbent]],0),MATCH(M$3,Data_Base_2[#Headers],0))),"-",INDEX(Data_Base_2[],MATCH($D182,Data_Base_2[[Incumbent]:[Incumbent]],0),MATCH(M$3,Data_Base_2[#Headers],0))),"")</f>
        <v/>
      </c>
      <c r="N182" s="164" t="str">
        <f ca="1">IFERROR(IF(ISBLANK(INDEX(Data_Base_2[],MATCH($D182,Data_Base_2[[Incumbent]:[Incumbent]],0),MATCH(N$3,Data_Base_2[#Headers],0))),"-",INDEX(Data_Base_2[],MATCH($D182,Data_Base_2[[Incumbent]:[Incumbent]],0),MATCH(N$3,Data_Base_2[#Headers],0))),"")</f>
        <v/>
      </c>
      <c r="O182" s="164" t="str">
        <f ca="1">IFERROR(IF(ISBLANK(INDEX(Data_Base_2[],MATCH($D182,Data_Base_2[[Incumbent]:[Incumbent]],0),MATCH(O$3,Data_Base_2[#Headers],0))),"-",INDEX(Data_Base_2[],MATCH($D182,Data_Base_2[[Incumbent]:[Incumbent]],0),MATCH(O$3,Data_Base_2[#Headers],0))),"")</f>
        <v/>
      </c>
      <c r="P182" s="161" t="str">
        <f ca="1">IFERROR(IF(ISBLANK(INDEX(Data_Base_2[],MATCH($D182,Data_Base_2[[Incumbent]:[Incumbent]],0),MATCH(P$3,Data_Base_2[#Headers],0))),"-",INDEX(Data_Base_2[],MATCH($D182,Data_Base_2[[Incumbent]:[Incumbent]],0),MATCH(P$3,Data_Base_2[#Headers],0))),"")</f>
        <v/>
      </c>
      <c r="Q182" s="161" t="str">
        <f ca="1">IFERROR(IF(ISBLANK(INDEX(Data_Base_2[],MATCH($D182,Data_Base_2[[Incumbent]:[Incumbent]],0),MATCH(Q$3,Data_Base_2[#Headers],0))),"-",INDEX(Data_Base_2[],MATCH($D182,Data_Base_2[[Incumbent]:[Incumbent]],0),MATCH(Q$3,Data_Base_2[#Headers],0))),"")</f>
        <v/>
      </c>
      <c r="T182" t="str">
        <v>Septiyani</v>
      </c>
      <c r="U182" s="140">
        <v>2</v>
      </c>
      <c r="V182" s="124" t="b">
        <v>1</v>
      </c>
      <c r="W182" s="3" t="b">
        <v>0</v>
      </c>
      <c r="X182" s="3" t="b">
        <v>0</v>
      </c>
      <c r="Y182" s="3">
        <v>0</v>
      </c>
      <c r="Z182" s="3">
        <v>1</v>
      </c>
      <c r="AA182" s="3" t="b">
        <v>1</v>
      </c>
      <c r="AB182" s="3" t="b">
        <f ca="1"/>
        <v>1</v>
      </c>
      <c r="AC182" s="99">
        <v>1</v>
      </c>
      <c r="AD182" s="99">
        <f ca="1"/>
        <v>0</v>
      </c>
    </row>
    <row r="183" spans="4:30" x14ac:dyDescent="0.25">
      <c r="D183" s="8" t="str" cm="1">
        <f t="array" aca="1" ref="D183" ca="1">IFERROR(IF($T$2="",'Data Base'!C170,INDEX(Data_Base_2[Incumbent],_xlfn.AGGREGATE(15,3,((OFFSET($AD$4,0,0,COUNTA($AD$4:AD5178),1)&gt;0)/(OFFSET($AD$4,0,0,COUNTA($AD$4:AD5178),1)&gt;0))*(ROW(OFFSET($AD$4,0,0,COUNTA($AD$4:AD5178),1))-ROW($AD$3)),ROWS($D$4:$D182)))),"")</f>
        <v/>
      </c>
      <c r="E183" s="161" t="str">
        <f ca="1">IFERROR(IF(ISBLANK(INDEX(Data_Base_2[],MATCH($D183,Data_Base_2[[Incumbent]:[Incumbent]],0),MATCH(E$3,Data_Base_2[#Headers],0))),"-",INDEX(Data_Base_2[],MATCH($D183,Data_Base_2[[Incumbent]:[Incumbent]],0),MATCH(E$3,Data_Base_2[#Headers],0))),"")</f>
        <v/>
      </c>
      <c r="F183" s="161" t="str">
        <f ca="1">IFERROR(IF(ISBLANK(INDEX(Data_Base_2[],MATCH($D183,Data_Base_2[[Incumbent]:[Incumbent]],0),MATCH(F$3,Data_Base_2[#Headers],0))),"-",INDEX(Data_Base_2[],MATCH($D183,Data_Base_2[[Incumbent]:[Incumbent]],0),MATCH(F$3,Data_Base_2[#Headers],0))),"")</f>
        <v/>
      </c>
      <c r="G183" s="161" t="str">
        <f ca="1">IFERROR(IF(ISBLANK(INDEX(Data_Base_2[],MATCH($D183,Data_Base_2[[Incumbent]:[Incumbent]],0),MATCH(G$3,Data_Base_2[#Headers],0))),"-",INDEX(Data_Base_2[],MATCH($D183,Data_Base_2[[Incumbent]:[Incumbent]],0),MATCH(G$3,Data_Base_2[#Headers],0))),"")</f>
        <v/>
      </c>
      <c r="H183" s="161" t="str">
        <f ca="1">IFERROR(IF(ISBLANK(INDEX(Data_Base_2[],MATCH($D183,Data_Base_2[[Incumbent]:[Incumbent]],0),MATCH(H$3,Data_Base_2[#Headers],0))),"-",INDEX(Data_Base_2[],MATCH($D183,Data_Base_2[[Incumbent]:[Incumbent]],0),MATCH(H$3,Data_Base_2[#Headers],0))),"")</f>
        <v/>
      </c>
      <c r="I183" s="162" t="str">
        <f ca="1">IFERROR(IF(ISBLANK(INDEX(Data_Base_2[],MATCH($D183,Data_Base_2[[Incumbent]:[Incumbent]],0),MATCH(I$3,Data_Base_2[#Headers],0))),"-",INDEX(Data_Base_2[],MATCH($D183,Data_Base_2[[Incumbent]:[Incumbent]],0),MATCH(I$3,Data_Base_2[#Headers],0))),"")</f>
        <v/>
      </c>
      <c r="J183" s="162" t="str">
        <f ca="1">IFERROR(IF(ISBLANK(INDEX(Data_Base_2[],MATCH($D183,Data_Base_2[[Incumbent]:[Incumbent]],0),MATCH(J$3,Data_Base_2[#Headers],0))),"-",INDEX(Data_Base_2[],MATCH($D183,Data_Base_2[[Incumbent]:[Incumbent]],0),MATCH(J$3,Data_Base_2[#Headers],0))),"")</f>
        <v/>
      </c>
      <c r="K183" s="163" t="str">
        <f ca="1">IFERROR(IF(ISBLANK(INDEX(Data_Base_2[],MATCH($D183,Data_Base_2[[Incumbent]:[Incumbent]],0),MATCH(K$3,Data_Base_2[#Headers],0))),"-",INDEX(Data_Base_2[],MATCH($D183,Data_Base_2[[Incumbent]:[Incumbent]],0),MATCH(K$3,Data_Base_2[#Headers],0))),"")</f>
        <v/>
      </c>
      <c r="L183" s="161" t="str">
        <f ca="1">IFERROR(IF(ISBLANK(INDEX(Data_Base_2[],MATCH($D183,Data_Base_2[[Incumbent]:[Incumbent]],0),MATCH(L$3,Data_Base_2[#Headers],0))),"-",INDEX(Data_Base_2[],MATCH($D183,Data_Base_2[[Incumbent]:[Incumbent]],0),MATCH(L$3,Data_Base_2[#Headers],0))),"")</f>
        <v/>
      </c>
      <c r="M183" s="161" t="str">
        <f ca="1">IFERROR(IF(ISBLANK(INDEX(Data_Base_2[],MATCH($D183,Data_Base_2[[Incumbent]:[Incumbent]],0),MATCH(M$3,Data_Base_2[#Headers],0))),"-",INDEX(Data_Base_2[],MATCH($D183,Data_Base_2[[Incumbent]:[Incumbent]],0),MATCH(M$3,Data_Base_2[#Headers],0))),"")</f>
        <v/>
      </c>
      <c r="N183" s="164" t="str">
        <f ca="1">IFERROR(IF(ISBLANK(INDEX(Data_Base_2[],MATCH($D183,Data_Base_2[[Incumbent]:[Incumbent]],0),MATCH(N$3,Data_Base_2[#Headers],0))),"-",INDEX(Data_Base_2[],MATCH($D183,Data_Base_2[[Incumbent]:[Incumbent]],0),MATCH(N$3,Data_Base_2[#Headers],0))),"")</f>
        <v/>
      </c>
      <c r="O183" s="164" t="str">
        <f ca="1">IFERROR(IF(ISBLANK(INDEX(Data_Base_2[],MATCH($D183,Data_Base_2[[Incumbent]:[Incumbent]],0),MATCH(O$3,Data_Base_2[#Headers],0))),"-",INDEX(Data_Base_2[],MATCH($D183,Data_Base_2[[Incumbent]:[Incumbent]],0),MATCH(O$3,Data_Base_2[#Headers],0))),"")</f>
        <v/>
      </c>
      <c r="P183" s="161" t="str">
        <f ca="1">IFERROR(IF(ISBLANK(INDEX(Data_Base_2[],MATCH($D183,Data_Base_2[[Incumbent]:[Incumbent]],0),MATCH(P$3,Data_Base_2[#Headers],0))),"-",INDEX(Data_Base_2[],MATCH($D183,Data_Base_2[[Incumbent]:[Incumbent]],0),MATCH(P$3,Data_Base_2[#Headers],0))),"")</f>
        <v/>
      </c>
      <c r="Q183" s="161" t="str">
        <f ca="1">IFERROR(IF(ISBLANK(INDEX(Data_Base_2[],MATCH($D183,Data_Base_2[[Incumbent]:[Incumbent]],0),MATCH(Q$3,Data_Base_2[#Headers],0))),"-",INDEX(Data_Base_2[],MATCH($D183,Data_Base_2[[Incumbent]:[Incumbent]],0),MATCH(Q$3,Data_Base_2[#Headers],0))),"")</f>
        <v/>
      </c>
      <c r="T183" t="str">
        <v>Felicita Maureen Cassela</v>
      </c>
      <c r="U183" s="140">
        <v>2</v>
      </c>
      <c r="V183" s="124" t="b">
        <v>1</v>
      </c>
      <c r="W183" s="3" t="b">
        <v>0</v>
      </c>
      <c r="X183" s="3" t="b">
        <v>0</v>
      </c>
      <c r="Y183" s="3">
        <v>0</v>
      </c>
      <c r="Z183" s="3">
        <v>1</v>
      </c>
      <c r="AA183" s="3" t="b">
        <v>1</v>
      </c>
      <c r="AB183" s="3" t="b">
        <f ca="1"/>
        <v>1</v>
      </c>
      <c r="AC183" s="99">
        <v>1</v>
      </c>
      <c r="AD183" s="99">
        <f ca="1"/>
        <v>0</v>
      </c>
    </row>
    <row r="184" spans="4:30" x14ac:dyDescent="0.25">
      <c r="D184" s="8" t="str" cm="1">
        <f t="array" aca="1" ref="D184" ca="1">IFERROR(IF($T$2="",'Data Base'!C171,INDEX(Data_Base_2[Incumbent],_xlfn.AGGREGATE(15,3,((OFFSET($AD$4,0,0,COUNTA($AD$4:AD5179),1)&gt;0)/(OFFSET($AD$4,0,0,COUNTA($AD$4:AD5179),1)&gt;0))*(ROW(OFFSET($AD$4,0,0,COUNTA($AD$4:AD5179),1))-ROW($AD$3)),ROWS($D$4:$D183)))),"")</f>
        <v/>
      </c>
      <c r="E184" s="161" t="str">
        <f ca="1">IFERROR(IF(ISBLANK(INDEX(Data_Base_2[],MATCH($D184,Data_Base_2[[Incumbent]:[Incumbent]],0),MATCH(E$3,Data_Base_2[#Headers],0))),"-",INDEX(Data_Base_2[],MATCH($D184,Data_Base_2[[Incumbent]:[Incumbent]],0),MATCH(E$3,Data_Base_2[#Headers],0))),"")</f>
        <v/>
      </c>
      <c r="F184" s="161" t="str">
        <f ca="1">IFERROR(IF(ISBLANK(INDEX(Data_Base_2[],MATCH($D184,Data_Base_2[[Incumbent]:[Incumbent]],0),MATCH(F$3,Data_Base_2[#Headers],0))),"-",INDEX(Data_Base_2[],MATCH($D184,Data_Base_2[[Incumbent]:[Incumbent]],0),MATCH(F$3,Data_Base_2[#Headers],0))),"")</f>
        <v/>
      </c>
      <c r="G184" s="161" t="str">
        <f ca="1">IFERROR(IF(ISBLANK(INDEX(Data_Base_2[],MATCH($D184,Data_Base_2[[Incumbent]:[Incumbent]],0),MATCH(G$3,Data_Base_2[#Headers],0))),"-",INDEX(Data_Base_2[],MATCH($D184,Data_Base_2[[Incumbent]:[Incumbent]],0),MATCH(G$3,Data_Base_2[#Headers],0))),"")</f>
        <v/>
      </c>
      <c r="H184" s="161" t="str">
        <f ca="1">IFERROR(IF(ISBLANK(INDEX(Data_Base_2[],MATCH($D184,Data_Base_2[[Incumbent]:[Incumbent]],0),MATCH(H$3,Data_Base_2[#Headers],0))),"-",INDEX(Data_Base_2[],MATCH($D184,Data_Base_2[[Incumbent]:[Incumbent]],0),MATCH(H$3,Data_Base_2[#Headers],0))),"")</f>
        <v/>
      </c>
      <c r="I184" s="162" t="str">
        <f ca="1">IFERROR(IF(ISBLANK(INDEX(Data_Base_2[],MATCH($D184,Data_Base_2[[Incumbent]:[Incumbent]],0),MATCH(I$3,Data_Base_2[#Headers],0))),"-",INDEX(Data_Base_2[],MATCH($D184,Data_Base_2[[Incumbent]:[Incumbent]],0),MATCH(I$3,Data_Base_2[#Headers],0))),"")</f>
        <v/>
      </c>
      <c r="J184" s="162" t="str">
        <f ca="1">IFERROR(IF(ISBLANK(INDEX(Data_Base_2[],MATCH($D184,Data_Base_2[[Incumbent]:[Incumbent]],0),MATCH(J$3,Data_Base_2[#Headers],0))),"-",INDEX(Data_Base_2[],MATCH($D184,Data_Base_2[[Incumbent]:[Incumbent]],0),MATCH(J$3,Data_Base_2[#Headers],0))),"")</f>
        <v/>
      </c>
      <c r="K184" s="163" t="str">
        <f ca="1">IFERROR(IF(ISBLANK(INDEX(Data_Base_2[],MATCH($D184,Data_Base_2[[Incumbent]:[Incumbent]],0),MATCH(K$3,Data_Base_2[#Headers],0))),"-",INDEX(Data_Base_2[],MATCH($D184,Data_Base_2[[Incumbent]:[Incumbent]],0),MATCH(K$3,Data_Base_2[#Headers],0))),"")</f>
        <v/>
      </c>
      <c r="L184" s="161" t="str">
        <f ca="1">IFERROR(IF(ISBLANK(INDEX(Data_Base_2[],MATCH($D184,Data_Base_2[[Incumbent]:[Incumbent]],0),MATCH(L$3,Data_Base_2[#Headers],0))),"-",INDEX(Data_Base_2[],MATCH($D184,Data_Base_2[[Incumbent]:[Incumbent]],0),MATCH(L$3,Data_Base_2[#Headers],0))),"")</f>
        <v/>
      </c>
      <c r="M184" s="161" t="str">
        <f ca="1">IFERROR(IF(ISBLANK(INDEX(Data_Base_2[],MATCH($D184,Data_Base_2[[Incumbent]:[Incumbent]],0),MATCH(M$3,Data_Base_2[#Headers],0))),"-",INDEX(Data_Base_2[],MATCH($D184,Data_Base_2[[Incumbent]:[Incumbent]],0),MATCH(M$3,Data_Base_2[#Headers],0))),"")</f>
        <v/>
      </c>
      <c r="N184" s="164" t="str">
        <f ca="1">IFERROR(IF(ISBLANK(INDEX(Data_Base_2[],MATCH($D184,Data_Base_2[[Incumbent]:[Incumbent]],0),MATCH(N$3,Data_Base_2[#Headers],0))),"-",INDEX(Data_Base_2[],MATCH($D184,Data_Base_2[[Incumbent]:[Incumbent]],0),MATCH(N$3,Data_Base_2[#Headers],0))),"")</f>
        <v/>
      </c>
      <c r="O184" s="164" t="str">
        <f ca="1">IFERROR(IF(ISBLANK(INDEX(Data_Base_2[],MATCH($D184,Data_Base_2[[Incumbent]:[Incumbent]],0),MATCH(O$3,Data_Base_2[#Headers],0))),"-",INDEX(Data_Base_2[],MATCH($D184,Data_Base_2[[Incumbent]:[Incumbent]],0),MATCH(O$3,Data_Base_2[#Headers],0))),"")</f>
        <v/>
      </c>
      <c r="P184" s="161" t="str">
        <f ca="1">IFERROR(IF(ISBLANK(INDEX(Data_Base_2[],MATCH($D184,Data_Base_2[[Incumbent]:[Incumbent]],0),MATCH(P$3,Data_Base_2[#Headers],0))),"-",INDEX(Data_Base_2[],MATCH($D184,Data_Base_2[[Incumbent]:[Incumbent]],0),MATCH(P$3,Data_Base_2[#Headers],0))),"")</f>
        <v/>
      </c>
      <c r="Q184" s="161" t="str">
        <f ca="1">IFERROR(IF(ISBLANK(INDEX(Data_Base_2[],MATCH($D184,Data_Base_2[[Incumbent]:[Incumbent]],0),MATCH(Q$3,Data_Base_2[#Headers],0))),"-",INDEX(Data_Base_2[],MATCH($D184,Data_Base_2[[Incumbent]:[Incumbent]],0),MATCH(Q$3,Data_Base_2[#Headers],0))),"")</f>
        <v/>
      </c>
      <c r="T184" t="str">
        <v>Dian Fidelia</v>
      </c>
      <c r="U184" s="140">
        <v>2</v>
      </c>
      <c r="V184" s="124" t="b">
        <v>1</v>
      </c>
      <c r="W184" s="3" t="b">
        <v>0</v>
      </c>
      <c r="X184" s="3" t="b">
        <v>0</v>
      </c>
      <c r="Y184" s="3">
        <v>0</v>
      </c>
      <c r="Z184" s="3">
        <v>1</v>
      </c>
      <c r="AA184" s="3" t="b">
        <v>1</v>
      </c>
      <c r="AB184" s="3" t="b">
        <f ca="1"/>
        <v>1</v>
      </c>
      <c r="AC184" s="99">
        <v>1</v>
      </c>
      <c r="AD184" s="99">
        <f ca="1"/>
        <v>0</v>
      </c>
    </row>
    <row r="185" spans="4:30" x14ac:dyDescent="0.25">
      <c r="D185" s="8" t="str" cm="1">
        <f t="array" aca="1" ref="D185" ca="1">IFERROR(IF($T$2="",'Data Base'!C172,INDEX(Data_Base_2[Incumbent],_xlfn.AGGREGATE(15,3,((OFFSET($AD$4,0,0,COUNTA($AD$4:AD5180),1)&gt;0)/(OFFSET($AD$4,0,0,COUNTA($AD$4:AD5180),1)&gt;0))*(ROW(OFFSET($AD$4,0,0,COUNTA($AD$4:AD5180),1))-ROW($AD$3)),ROWS($D$4:$D184)))),"")</f>
        <v/>
      </c>
      <c r="E185" s="161" t="str">
        <f ca="1">IFERROR(IF(ISBLANK(INDEX(Data_Base_2[],MATCH($D185,Data_Base_2[[Incumbent]:[Incumbent]],0),MATCH(E$3,Data_Base_2[#Headers],0))),"-",INDEX(Data_Base_2[],MATCH($D185,Data_Base_2[[Incumbent]:[Incumbent]],0),MATCH(E$3,Data_Base_2[#Headers],0))),"")</f>
        <v/>
      </c>
      <c r="F185" s="161" t="str">
        <f ca="1">IFERROR(IF(ISBLANK(INDEX(Data_Base_2[],MATCH($D185,Data_Base_2[[Incumbent]:[Incumbent]],0),MATCH(F$3,Data_Base_2[#Headers],0))),"-",INDEX(Data_Base_2[],MATCH($D185,Data_Base_2[[Incumbent]:[Incumbent]],0),MATCH(F$3,Data_Base_2[#Headers],0))),"")</f>
        <v/>
      </c>
      <c r="G185" s="161" t="str">
        <f ca="1">IFERROR(IF(ISBLANK(INDEX(Data_Base_2[],MATCH($D185,Data_Base_2[[Incumbent]:[Incumbent]],0),MATCH(G$3,Data_Base_2[#Headers],0))),"-",INDEX(Data_Base_2[],MATCH($D185,Data_Base_2[[Incumbent]:[Incumbent]],0),MATCH(G$3,Data_Base_2[#Headers],0))),"")</f>
        <v/>
      </c>
      <c r="H185" s="161" t="str">
        <f ca="1">IFERROR(IF(ISBLANK(INDEX(Data_Base_2[],MATCH($D185,Data_Base_2[[Incumbent]:[Incumbent]],0),MATCH(H$3,Data_Base_2[#Headers],0))),"-",INDEX(Data_Base_2[],MATCH($D185,Data_Base_2[[Incumbent]:[Incumbent]],0),MATCH(H$3,Data_Base_2[#Headers],0))),"")</f>
        <v/>
      </c>
      <c r="I185" s="162" t="str">
        <f ca="1">IFERROR(IF(ISBLANK(INDEX(Data_Base_2[],MATCH($D185,Data_Base_2[[Incumbent]:[Incumbent]],0),MATCH(I$3,Data_Base_2[#Headers],0))),"-",INDEX(Data_Base_2[],MATCH($D185,Data_Base_2[[Incumbent]:[Incumbent]],0),MATCH(I$3,Data_Base_2[#Headers],0))),"")</f>
        <v/>
      </c>
      <c r="J185" s="162" t="str">
        <f ca="1">IFERROR(IF(ISBLANK(INDEX(Data_Base_2[],MATCH($D185,Data_Base_2[[Incumbent]:[Incumbent]],0),MATCH(J$3,Data_Base_2[#Headers],0))),"-",INDEX(Data_Base_2[],MATCH($D185,Data_Base_2[[Incumbent]:[Incumbent]],0),MATCH(J$3,Data_Base_2[#Headers],0))),"")</f>
        <v/>
      </c>
      <c r="K185" s="163" t="str">
        <f ca="1">IFERROR(IF(ISBLANK(INDEX(Data_Base_2[],MATCH($D185,Data_Base_2[[Incumbent]:[Incumbent]],0),MATCH(K$3,Data_Base_2[#Headers],0))),"-",INDEX(Data_Base_2[],MATCH($D185,Data_Base_2[[Incumbent]:[Incumbent]],0),MATCH(K$3,Data_Base_2[#Headers],0))),"")</f>
        <v/>
      </c>
      <c r="L185" s="161" t="str">
        <f ca="1">IFERROR(IF(ISBLANK(INDEX(Data_Base_2[],MATCH($D185,Data_Base_2[[Incumbent]:[Incumbent]],0),MATCH(L$3,Data_Base_2[#Headers],0))),"-",INDEX(Data_Base_2[],MATCH($D185,Data_Base_2[[Incumbent]:[Incumbent]],0),MATCH(L$3,Data_Base_2[#Headers],0))),"")</f>
        <v/>
      </c>
      <c r="M185" s="161" t="str">
        <f ca="1">IFERROR(IF(ISBLANK(INDEX(Data_Base_2[],MATCH($D185,Data_Base_2[[Incumbent]:[Incumbent]],0),MATCH(M$3,Data_Base_2[#Headers],0))),"-",INDEX(Data_Base_2[],MATCH($D185,Data_Base_2[[Incumbent]:[Incumbent]],0),MATCH(M$3,Data_Base_2[#Headers],0))),"")</f>
        <v/>
      </c>
      <c r="N185" s="164" t="str">
        <f ca="1">IFERROR(IF(ISBLANK(INDEX(Data_Base_2[],MATCH($D185,Data_Base_2[[Incumbent]:[Incumbent]],0),MATCH(N$3,Data_Base_2[#Headers],0))),"-",INDEX(Data_Base_2[],MATCH($D185,Data_Base_2[[Incumbent]:[Incumbent]],0),MATCH(N$3,Data_Base_2[#Headers],0))),"")</f>
        <v/>
      </c>
      <c r="O185" s="164" t="str">
        <f ca="1">IFERROR(IF(ISBLANK(INDEX(Data_Base_2[],MATCH($D185,Data_Base_2[[Incumbent]:[Incumbent]],0),MATCH(O$3,Data_Base_2[#Headers],0))),"-",INDEX(Data_Base_2[],MATCH($D185,Data_Base_2[[Incumbent]:[Incumbent]],0),MATCH(O$3,Data_Base_2[#Headers],0))),"")</f>
        <v/>
      </c>
      <c r="P185" s="161" t="str">
        <f ca="1">IFERROR(IF(ISBLANK(INDEX(Data_Base_2[],MATCH($D185,Data_Base_2[[Incumbent]:[Incumbent]],0),MATCH(P$3,Data_Base_2[#Headers],0))),"-",INDEX(Data_Base_2[],MATCH($D185,Data_Base_2[[Incumbent]:[Incumbent]],0),MATCH(P$3,Data_Base_2[#Headers],0))),"")</f>
        <v/>
      </c>
      <c r="Q185" s="161" t="str">
        <f ca="1">IFERROR(IF(ISBLANK(INDEX(Data_Base_2[],MATCH($D185,Data_Base_2[[Incumbent]:[Incumbent]],0),MATCH(Q$3,Data_Base_2[#Headers],0))),"-",INDEX(Data_Base_2[],MATCH($D185,Data_Base_2[[Incumbent]:[Incumbent]],0),MATCH(Q$3,Data_Base_2[#Headers],0))),"")</f>
        <v/>
      </c>
      <c r="T185" t="str">
        <v>Indah Rosnindah</v>
      </c>
      <c r="U185" s="140">
        <v>3</v>
      </c>
      <c r="V185" s="124" t="b">
        <v>1</v>
      </c>
      <c r="W185" s="3" t="b">
        <v>0</v>
      </c>
      <c r="X185" s="3" t="b">
        <v>0</v>
      </c>
      <c r="Y185" s="3">
        <v>0</v>
      </c>
      <c r="Z185" s="3">
        <v>1</v>
      </c>
      <c r="AA185" s="3" t="b">
        <v>1</v>
      </c>
      <c r="AB185" s="3" t="b">
        <f ca="1"/>
        <v>1</v>
      </c>
      <c r="AC185" s="99">
        <v>1</v>
      </c>
      <c r="AD185" s="99">
        <f ca="1"/>
        <v>0</v>
      </c>
    </row>
    <row r="186" spans="4:30" x14ac:dyDescent="0.25">
      <c r="D186" s="8" t="str" cm="1">
        <f t="array" aca="1" ref="D186" ca="1">IFERROR(IF($T$2="",'Data Base'!C173,INDEX(Data_Base_2[Incumbent],_xlfn.AGGREGATE(15,3,((OFFSET($AD$4,0,0,COUNTA($AD$4:AD5181),1)&gt;0)/(OFFSET($AD$4,0,0,COUNTA($AD$4:AD5181),1)&gt;0))*(ROW(OFFSET($AD$4,0,0,COUNTA($AD$4:AD5181),1))-ROW($AD$3)),ROWS($D$4:$D185)))),"")</f>
        <v/>
      </c>
      <c r="E186" s="161" t="str">
        <f ca="1">IFERROR(IF(ISBLANK(INDEX(Data_Base_2[],MATCH($D186,Data_Base_2[[Incumbent]:[Incumbent]],0),MATCH(E$3,Data_Base_2[#Headers],0))),"-",INDEX(Data_Base_2[],MATCH($D186,Data_Base_2[[Incumbent]:[Incumbent]],0),MATCH(E$3,Data_Base_2[#Headers],0))),"")</f>
        <v/>
      </c>
      <c r="F186" s="161" t="str">
        <f ca="1">IFERROR(IF(ISBLANK(INDEX(Data_Base_2[],MATCH($D186,Data_Base_2[[Incumbent]:[Incumbent]],0),MATCH(F$3,Data_Base_2[#Headers],0))),"-",INDEX(Data_Base_2[],MATCH($D186,Data_Base_2[[Incumbent]:[Incumbent]],0),MATCH(F$3,Data_Base_2[#Headers],0))),"")</f>
        <v/>
      </c>
      <c r="G186" s="161" t="str">
        <f ca="1">IFERROR(IF(ISBLANK(INDEX(Data_Base_2[],MATCH($D186,Data_Base_2[[Incumbent]:[Incumbent]],0),MATCH(G$3,Data_Base_2[#Headers],0))),"-",INDEX(Data_Base_2[],MATCH($D186,Data_Base_2[[Incumbent]:[Incumbent]],0),MATCH(G$3,Data_Base_2[#Headers],0))),"")</f>
        <v/>
      </c>
      <c r="H186" s="161" t="str">
        <f ca="1">IFERROR(IF(ISBLANK(INDEX(Data_Base_2[],MATCH($D186,Data_Base_2[[Incumbent]:[Incumbent]],0),MATCH(H$3,Data_Base_2[#Headers],0))),"-",INDEX(Data_Base_2[],MATCH($D186,Data_Base_2[[Incumbent]:[Incumbent]],0),MATCH(H$3,Data_Base_2[#Headers],0))),"")</f>
        <v/>
      </c>
      <c r="I186" s="162" t="str">
        <f ca="1">IFERROR(IF(ISBLANK(INDEX(Data_Base_2[],MATCH($D186,Data_Base_2[[Incumbent]:[Incumbent]],0),MATCH(I$3,Data_Base_2[#Headers],0))),"-",INDEX(Data_Base_2[],MATCH($D186,Data_Base_2[[Incumbent]:[Incumbent]],0),MATCH(I$3,Data_Base_2[#Headers],0))),"")</f>
        <v/>
      </c>
      <c r="J186" s="162" t="str">
        <f ca="1">IFERROR(IF(ISBLANK(INDEX(Data_Base_2[],MATCH($D186,Data_Base_2[[Incumbent]:[Incumbent]],0),MATCH(J$3,Data_Base_2[#Headers],0))),"-",INDEX(Data_Base_2[],MATCH($D186,Data_Base_2[[Incumbent]:[Incumbent]],0),MATCH(J$3,Data_Base_2[#Headers],0))),"")</f>
        <v/>
      </c>
      <c r="K186" s="163" t="str">
        <f ca="1">IFERROR(IF(ISBLANK(INDEX(Data_Base_2[],MATCH($D186,Data_Base_2[[Incumbent]:[Incumbent]],0),MATCH(K$3,Data_Base_2[#Headers],0))),"-",INDEX(Data_Base_2[],MATCH($D186,Data_Base_2[[Incumbent]:[Incumbent]],0),MATCH(K$3,Data_Base_2[#Headers],0))),"")</f>
        <v/>
      </c>
      <c r="L186" s="161" t="str">
        <f ca="1">IFERROR(IF(ISBLANK(INDEX(Data_Base_2[],MATCH($D186,Data_Base_2[[Incumbent]:[Incumbent]],0),MATCH(L$3,Data_Base_2[#Headers],0))),"-",INDEX(Data_Base_2[],MATCH($D186,Data_Base_2[[Incumbent]:[Incumbent]],0),MATCH(L$3,Data_Base_2[#Headers],0))),"")</f>
        <v/>
      </c>
      <c r="M186" s="161" t="str">
        <f ca="1">IFERROR(IF(ISBLANK(INDEX(Data_Base_2[],MATCH($D186,Data_Base_2[[Incumbent]:[Incumbent]],0),MATCH(M$3,Data_Base_2[#Headers],0))),"-",INDEX(Data_Base_2[],MATCH($D186,Data_Base_2[[Incumbent]:[Incumbent]],0),MATCH(M$3,Data_Base_2[#Headers],0))),"")</f>
        <v/>
      </c>
      <c r="N186" s="164" t="str">
        <f ca="1">IFERROR(IF(ISBLANK(INDEX(Data_Base_2[],MATCH($D186,Data_Base_2[[Incumbent]:[Incumbent]],0),MATCH(N$3,Data_Base_2[#Headers],0))),"-",INDEX(Data_Base_2[],MATCH($D186,Data_Base_2[[Incumbent]:[Incumbent]],0),MATCH(N$3,Data_Base_2[#Headers],0))),"")</f>
        <v/>
      </c>
      <c r="O186" s="164" t="str">
        <f ca="1">IFERROR(IF(ISBLANK(INDEX(Data_Base_2[],MATCH($D186,Data_Base_2[[Incumbent]:[Incumbent]],0),MATCH(O$3,Data_Base_2[#Headers],0))),"-",INDEX(Data_Base_2[],MATCH($D186,Data_Base_2[[Incumbent]:[Incumbent]],0),MATCH(O$3,Data_Base_2[#Headers],0))),"")</f>
        <v/>
      </c>
      <c r="P186" s="161" t="str">
        <f ca="1">IFERROR(IF(ISBLANK(INDEX(Data_Base_2[],MATCH($D186,Data_Base_2[[Incumbent]:[Incumbent]],0),MATCH(P$3,Data_Base_2[#Headers],0))),"-",INDEX(Data_Base_2[],MATCH($D186,Data_Base_2[[Incumbent]:[Incumbent]],0),MATCH(P$3,Data_Base_2[#Headers],0))),"")</f>
        <v/>
      </c>
      <c r="Q186" s="161" t="str">
        <f ca="1">IFERROR(IF(ISBLANK(INDEX(Data_Base_2[],MATCH($D186,Data_Base_2[[Incumbent]:[Incumbent]],0),MATCH(Q$3,Data_Base_2[#Headers],0))),"-",INDEX(Data_Base_2[],MATCH($D186,Data_Base_2[[Incumbent]:[Incumbent]],0),MATCH(Q$3,Data_Base_2[#Headers],0))),"")</f>
        <v/>
      </c>
      <c r="T186" t="str">
        <v>M. Anggoro Cipto</v>
      </c>
      <c r="U186" s="140">
        <v>3</v>
      </c>
      <c r="V186" s="124" t="b">
        <v>1</v>
      </c>
      <c r="W186" s="3" t="b">
        <v>0</v>
      </c>
      <c r="X186" s="3" t="b">
        <v>0</v>
      </c>
      <c r="Y186" s="3">
        <v>0</v>
      </c>
      <c r="Z186" s="3">
        <v>1</v>
      </c>
      <c r="AA186" s="3" t="b">
        <v>1</v>
      </c>
      <c r="AB186" s="3" t="b">
        <f ca="1"/>
        <v>1</v>
      </c>
      <c r="AC186" s="99">
        <v>0</v>
      </c>
      <c r="AD186" s="99">
        <f ca="1"/>
        <v>0</v>
      </c>
    </row>
    <row r="187" spans="4:30" x14ac:dyDescent="0.25">
      <c r="D187" s="8" t="str" cm="1">
        <f t="array" aca="1" ref="D187" ca="1">IFERROR(IF($T$2="",'Data Base'!C174,INDEX(Data_Base_2[Incumbent],_xlfn.AGGREGATE(15,3,((OFFSET($AD$4,0,0,COUNTA($AD$4:AD5182),1)&gt;0)/(OFFSET($AD$4,0,0,COUNTA($AD$4:AD5182),1)&gt;0))*(ROW(OFFSET($AD$4,0,0,COUNTA($AD$4:AD5182),1))-ROW($AD$3)),ROWS($D$4:$D186)))),"")</f>
        <v/>
      </c>
      <c r="E187" s="161" t="str">
        <f ca="1">IFERROR(IF(ISBLANK(INDEX(Data_Base_2[],MATCH($D187,Data_Base_2[[Incumbent]:[Incumbent]],0),MATCH(E$3,Data_Base_2[#Headers],0))),"-",INDEX(Data_Base_2[],MATCH($D187,Data_Base_2[[Incumbent]:[Incumbent]],0),MATCH(E$3,Data_Base_2[#Headers],0))),"")</f>
        <v/>
      </c>
      <c r="F187" s="161" t="str">
        <f ca="1">IFERROR(IF(ISBLANK(INDEX(Data_Base_2[],MATCH($D187,Data_Base_2[[Incumbent]:[Incumbent]],0),MATCH(F$3,Data_Base_2[#Headers],0))),"-",INDEX(Data_Base_2[],MATCH($D187,Data_Base_2[[Incumbent]:[Incumbent]],0),MATCH(F$3,Data_Base_2[#Headers],0))),"")</f>
        <v/>
      </c>
      <c r="G187" s="161" t="str">
        <f ca="1">IFERROR(IF(ISBLANK(INDEX(Data_Base_2[],MATCH($D187,Data_Base_2[[Incumbent]:[Incumbent]],0),MATCH(G$3,Data_Base_2[#Headers],0))),"-",INDEX(Data_Base_2[],MATCH($D187,Data_Base_2[[Incumbent]:[Incumbent]],0),MATCH(G$3,Data_Base_2[#Headers],0))),"")</f>
        <v/>
      </c>
      <c r="H187" s="161" t="str">
        <f ca="1">IFERROR(IF(ISBLANK(INDEX(Data_Base_2[],MATCH($D187,Data_Base_2[[Incumbent]:[Incumbent]],0),MATCH(H$3,Data_Base_2[#Headers],0))),"-",INDEX(Data_Base_2[],MATCH($D187,Data_Base_2[[Incumbent]:[Incumbent]],0),MATCH(H$3,Data_Base_2[#Headers],0))),"")</f>
        <v/>
      </c>
      <c r="I187" s="162" t="str">
        <f ca="1">IFERROR(IF(ISBLANK(INDEX(Data_Base_2[],MATCH($D187,Data_Base_2[[Incumbent]:[Incumbent]],0),MATCH(I$3,Data_Base_2[#Headers],0))),"-",INDEX(Data_Base_2[],MATCH($D187,Data_Base_2[[Incumbent]:[Incumbent]],0),MATCH(I$3,Data_Base_2[#Headers],0))),"")</f>
        <v/>
      </c>
      <c r="J187" s="162" t="str">
        <f ca="1">IFERROR(IF(ISBLANK(INDEX(Data_Base_2[],MATCH($D187,Data_Base_2[[Incumbent]:[Incumbent]],0),MATCH(J$3,Data_Base_2[#Headers],0))),"-",INDEX(Data_Base_2[],MATCH($D187,Data_Base_2[[Incumbent]:[Incumbent]],0),MATCH(J$3,Data_Base_2[#Headers],0))),"")</f>
        <v/>
      </c>
      <c r="K187" s="163" t="str">
        <f ca="1">IFERROR(IF(ISBLANK(INDEX(Data_Base_2[],MATCH($D187,Data_Base_2[[Incumbent]:[Incumbent]],0),MATCH(K$3,Data_Base_2[#Headers],0))),"-",INDEX(Data_Base_2[],MATCH($D187,Data_Base_2[[Incumbent]:[Incumbent]],0),MATCH(K$3,Data_Base_2[#Headers],0))),"")</f>
        <v/>
      </c>
      <c r="L187" s="161" t="str">
        <f ca="1">IFERROR(IF(ISBLANK(INDEX(Data_Base_2[],MATCH($D187,Data_Base_2[[Incumbent]:[Incumbent]],0),MATCH(L$3,Data_Base_2[#Headers],0))),"-",INDEX(Data_Base_2[],MATCH($D187,Data_Base_2[[Incumbent]:[Incumbent]],0),MATCH(L$3,Data_Base_2[#Headers],0))),"")</f>
        <v/>
      </c>
      <c r="M187" s="161" t="str">
        <f ca="1">IFERROR(IF(ISBLANK(INDEX(Data_Base_2[],MATCH($D187,Data_Base_2[[Incumbent]:[Incumbent]],0),MATCH(M$3,Data_Base_2[#Headers],0))),"-",INDEX(Data_Base_2[],MATCH($D187,Data_Base_2[[Incumbent]:[Incumbent]],0),MATCH(M$3,Data_Base_2[#Headers],0))),"")</f>
        <v/>
      </c>
      <c r="N187" s="164" t="str">
        <f ca="1">IFERROR(IF(ISBLANK(INDEX(Data_Base_2[],MATCH($D187,Data_Base_2[[Incumbent]:[Incumbent]],0),MATCH(N$3,Data_Base_2[#Headers],0))),"-",INDEX(Data_Base_2[],MATCH($D187,Data_Base_2[[Incumbent]:[Incumbent]],0),MATCH(N$3,Data_Base_2[#Headers],0))),"")</f>
        <v/>
      </c>
      <c r="O187" s="164" t="str">
        <f ca="1">IFERROR(IF(ISBLANK(INDEX(Data_Base_2[],MATCH($D187,Data_Base_2[[Incumbent]:[Incumbent]],0),MATCH(O$3,Data_Base_2[#Headers],0))),"-",INDEX(Data_Base_2[],MATCH($D187,Data_Base_2[[Incumbent]:[Incumbent]],0),MATCH(O$3,Data_Base_2[#Headers],0))),"")</f>
        <v/>
      </c>
      <c r="P187" s="161" t="str">
        <f ca="1">IFERROR(IF(ISBLANK(INDEX(Data_Base_2[],MATCH($D187,Data_Base_2[[Incumbent]:[Incumbent]],0),MATCH(P$3,Data_Base_2[#Headers],0))),"-",INDEX(Data_Base_2[],MATCH($D187,Data_Base_2[[Incumbent]:[Incumbent]],0),MATCH(P$3,Data_Base_2[#Headers],0))),"")</f>
        <v/>
      </c>
      <c r="Q187" s="161" t="str">
        <f ca="1">IFERROR(IF(ISBLANK(INDEX(Data_Base_2[],MATCH($D187,Data_Base_2[[Incumbent]:[Incumbent]],0),MATCH(Q$3,Data_Base_2[#Headers],0))),"-",INDEX(Data_Base_2[],MATCH($D187,Data_Base_2[[Incumbent]:[Incumbent]],0),MATCH(Q$3,Data_Base_2[#Headers],0))),"")</f>
        <v/>
      </c>
      <c r="T187" t="str">
        <v>Endah Resmiati Madnawidjaja</v>
      </c>
      <c r="U187" s="140">
        <v>9</v>
      </c>
      <c r="V187" s="124" t="b">
        <v>1</v>
      </c>
      <c r="W187" s="3" t="b">
        <v>0</v>
      </c>
      <c r="X187" s="3" t="b">
        <v>0</v>
      </c>
      <c r="Y187" s="3">
        <v>0</v>
      </c>
      <c r="Z187" s="3">
        <v>0</v>
      </c>
      <c r="AA187" s="3" t="b">
        <v>1</v>
      </c>
      <c r="AB187" s="3" t="b">
        <f ca="1"/>
        <v>1</v>
      </c>
      <c r="AC187" s="99">
        <v>1</v>
      </c>
      <c r="AD187" s="99">
        <f ca="1"/>
        <v>0</v>
      </c>
    </row>
    <row r="188" spans="4:30" x14ac:dyDescent="0.25">
      <c r="D188" s="8" t="str" cm="1">
        <f t="array" aca="1" ref="D188" ca="1">IFERROR(IF($T$2="",'Data Base'!C175,INDEX(Data_Base_2[Incumbent],_xlfn.AGGREGATE(15,3,((OFFSET($AD$4,0,0,COUNTA($AD$4:AD5183),1)&gt;0)/(OFFSET($AD$4,0,0,COUNTA($AD$4:AD5183),1)&gt;0))*(ROW(OFFSET($AD$4,0,0,COUNTA($AD$4:AD5183),1))-ROW($AD$3)),ROWS($D$4:$D187)))),"")</f>
        <v/>
      </c>
      <c r="E188" s="161" t="str">
        <f ca="1">IFERROR(IF(ISBLANK(INDEX(Data_Base_2[],MATCH($D188,Data_Base_2[[Incumbent]:[Incumbent]],0),MATCH(E$3,Data_Base_2[#Headers],0))),"-",INDEX(Data_Base_2[],MATCH($D188,Data_Base_2[[Incumbent]:[Incumbent]],0),MATCH(E$3,Data_Base_2[#Headers],0))),"")</f>
        <v/>
      </c>
      <c r="F188" s="161" t="str">
        <f ca="1">IFERROR(IF(ISBLANK(INDEX(Data_Base_2[],MATCH($D188,Data_Base_2[[Incumbent]:[Incumbent]],0),MATCH(F$3,Data_Base_2[#Headers],0))),"-",INDEX(Data_Base_2[],MATCH($D188,Data_Base_2[[Incumbent]:[Incumbent]],0),MATCH(F$3,Data_Base_2[#Headers],0))),"")</f>
        <v/>
      </c>
      <c r="G188" s="161" t="str">
        <f ca="1">IFERROR(IF(ISBLANK(INDEX(Data_Base_2[],MATCH($D188,Data_Base_2[[Incumbent]:[Incumbent]],0),MATCH(G$3,Data_Base_2[#Headers],0))),"-",INDEX(Data_Base_2[],MATCH($D188,Data_Base_2[[Incumbent]:[Incumbent]],0),MATCH(G$3,Data_Base_2[#Headers],0))),"")</f>
        <v/>
      </c>
      <c r="H188" s="161" t="str">
        <f ca="1">IFERROR(IF(ISBLANK(INDEX(Data_Base_2[],MATCH($D188,Data_Base_2[[Incumbent]:[Incumbent]],0),MATCH(H$3,Data_Base_2[#Headers],0))),"-",INDEX(Data_Base_2[],MATCH($D188,Data_Base_2[[Incumbent]:[Incumbent]],0),MATCH(H$3,Data_Base_2[#Headers],0))),"")</f>
        <v/>
      </c>
      <c r="I188" s="162" t="str">
        <f ca="1">IFERROR(IF(ISBLANK(INDEX(Data_Base_2[],MATCH($D188,Data_Base_2[[Incumbent]:[Incumbent]],0),MATCH(I$3,Data_Base_2[#Headers],0))),"-",INDEX(Data_Base_2[],MATCH($D188,Data_Base_2[[Incumbent]:[Incumbent]],0),MATCH(I$3,Data_Base_2[#Headers],0))),"")</f>
        <v/>
      </c>
      <c r="J188" s="162" t="str">
        <f ca="1">IFERROR(IF(ISBLANK(INDEX(Data_Base_2[],MATCH($D188,Data_Base_2[[Incumbent]:[Incumbent]],0),MATCH(J$3,Data_Base_2[#Headers],0))),"-",INDEX(Data_Base_2[],MATCH($D188,Data_Base_2[[Incumbent]:[Incumbent]],0),MATCH(J$3,Data_Base_2[#Headers],0))),"")</f>
        <v/>
      </c>
      <c r="K188" s="163" t="str">
        <f ca="1">IFERROR(IF(ISBLANK(INDEX(Data_Base_2[],MATCH($D188,Data_Base_2[[Incumbent]:[Incumbent]],0),MATCH(K$3,Data_Base_2[#Headers],0))),"-",INDEX(Data_Base_2[],MATCH($D188,Data_Base_2[[Incumbent]:[Incumbent]],0),MATCH(K$3,Data_Base_2[#Headers],0))),"")</f>
        <v/>
      </c>
      <c r="L188" s="161" t="str">
        <f ca="1">IFERROR(IF(ISBLANK(INDEX(Data_Base_2[],MATCH($D188,Data_Base_2[[Incumbent]:[Incumbent]],0),MATCH(L$3,Data_Base_2[#Headers],0))),"-",INDEX(Data_Base_2[],MATCH($D188,Data_Base_2[[Incumbent]:[Incumbent]],0),MATCH(L$3,Data_Base_2[#Headers],0))),"")</f>
        <v/>
      </c>
      <c r="M188" s="161" t="str">
        <f ca="1">IFERROR(IF(ISBLANK(INDEX(Data_Base_2[],MATCH($D188,Data_Base_2[[Incumbent]:[Incumbent]],0),MATCH(M$3,Data_Base_2[#Headers],0))),"-",INDEX(Data_Base_2[],MATCH($D188,Data_Base_2[[Incumbent]:[Incumbent]],0),MATCH(M$3,Data_Base_2[#Headers],0))),"")</f>
        <v/>
      </c>
      <c r="N188" s="164" t="str">
        <f ca="1">IFERROR(IF(ISBLANK(INDEX(Data_Base_2[],MATCH($D188,Data_Base_2[[Incumbent]:[Incumbent]],0),MATCH(N$3,Data_Base_2[#Headers],0))),"-",INDEX(Data_Base_2[],MATCH($D188,Data_Base_2[[Incumbent]:[Incumbent]],0),MATCH(N$3,Data_Base_2[#Headers],0))),"")</f>
        <v/>
      </c>
      <c r="O188" s="164" t="str">
        <f ca="1">IFERROR(IF(ISBLANK(INDEX(Data_Base_2[],MATCH($D188,Data_Base_2[[Incumbent]:[Incumbent]],0),MATCH(O$3,Data_Base_2[#Headers],0))),"-",INDEX(Data_Base_2[],MATCH($D188,Data_Base_2[[Incumbent]:[Incumbent]],0),MATCH(O$3,Data_Base_2[#Headers],0))),"")</f>
        <v/>
      </c>
      <c r="P188" s="161" t="str">
        <f ca="1">IFERROR(IF(ISBLANK(INDEX(Data_Base_2[],MATCH($D188,Data_Base_2[[Incumbent]:[Incumbent]],0),MATCH(P$3,Data_Base_2[#Headers],0))),"-",INDEX(Data_Base_2[],MATCH($D188,Data_Base_2[[Incumbent]:[Incumbent]],0),MATCH(P$3,Data_Base_2[#Headers],0))),"")</f>
        <v/>
      </c>
      <c r="Q188" s="161" t="str">
        <f ca="1">IFERROR(IF(ISBLANK(INDEX(Data_Base_2[],MATCH($D188,Data_Base_2[[Incumbent]:[Incumbent]],0),MATCH(Q$3,Data_Base_2[#Headers],0))),"-",INDEX(Data_Base_2[],MATCH($D188,Data_Base_2[[Incumbent]:[Incumbent]],0),MATCH(Q$3,Data_Base_2[#Headers],0))),"")</f>
        <v/>
      </c>
      <c r="T188" t="str">
        <v>Halima Tusadiah</v>
      </c>
      <c r="U188" s="140">
        <v>3</v>
      </c>
      <c r="V188" s="124" t="b">
        <v>1</v>
      </c>
      <c r="W188" s="3" t="b">
        <v>0</v>
      </c>
      <c r="X188" s="3" t="b">
        <v>0</v>
      </c>
      <c r="Y188" s="3">
        <v>0</v>
      </c>
      <c r="Z188" s="3">
        <v>1</v>
      </c>
      <c r="AA188" s="3" t="b">
        <v>1</v>
      </c>
      <c r="AB188" s="3" t="b">
        <f ca="1"/>
        <v>1</v>
      </c>
      <c r="AC188" s="99">
        <v>1</v>
      </c>
      <c r="AD188" s="99">
        <f ca="1"/>
        <v>0</v>
      </c>
    </row>
    <row r="189" spans="4:30" x14ac:dyDescent="0.25">
      <c r="D189" s="8" t="str" cm="1">
        <f t="array" aca="1" ref="D189" ca="1">IFERROR(IF($T$2="",'Data Base'!C176,INDEX(Data_Base_2[Incumbent],_xlfn.AGGREGATE(15,3,((OFFSET($AD$4,0,0,COUNTA($AD$4:AD5184),1)&gt;0)/(OFFSET($AD$4,0,0,COUNTA($AD$4:AD5184),1)&gt;0))*(ROW(OFFSET($AD$4,0,0,COUNTA($AD$4:AD5184),1))-ROW($AD$3)),ROWS($D$4:$D188)))),"")</f>
        <v/>
      </c>
      <c r="E189" s="161" t="str">
        <f ca="1">IFERROR(IF(ISBLANK(INDEX(Data_Base_2[],MATCH($D189,Data_Base_2[[Incumbent]:[Incumbent]],0),MATCH(E$3,Data_Base_2[#Headers],0))),"-",INDEX(Data_Base_2[],MATCH($D189,Data_Base_2[[Incumbent]:[Incumbent]],0),MATCH(E$3,Data_Base_2[#Headers],0))),"")</f>
        <v/>
      </c>
      <c r="F189" s="161" t="str">
        <f ca="1">IFERROR(IF(ISBLANK(INDEX(Data_Base_2[],MATCH($D189,Data_Base_2[[Incumbent]:[Incumbent]],0),MATCH(F$3,Data_Base_2[#Headers],0))),"-",INDEX(Data_Base_2[],MATCH($D189,Data_Base_2[[Incumbent]:[Incumbent]],0),MATCH(F$3,Data_Base_2[#Headers],0))),"")</f>
        <v/>
      </c>
      <c r="G189" s="161" t="str">
        <f ca="1">IFERROR(IF(ISBLANK(INDEX(Data_Base_2[],MATCH($D189,Data_Base_2[[Incumbent]:[Incumbent]],0),MATCH(G$3,Data_Base_2[#Headers],0))),"-",INDEX(Data_Base_2[],MATCH($D189,Data_Base_2[[Incumbent]:[Incumbent]],0),MATCH(G$3,Data_Base_2[#Headers],0))),"")</f>
        <v/>
      </c>
      <c r="H189" s="161" t="str">
        <f ca="1">IFERROR(IF(ISBLANK(INDEX(Data_Base_2[],MATCH($D189,Data_Base_2[[Incumbent]:[Incumbent]],0),MATCH(H$3,Data_Base_2[#Headers],0))),"-",INDEX(Data_Base_2[],MATCH($D189,Data_Base_2[[Incumbent]:[Incumbent]],0),MATCH(H$3,Data_Base_2[#Headers],0))),"")</f>
        <v/>
      </c>
      <c r="I189" s="162" t="str">
        <f ca="1">IFERROR(IF(ISBLANK(INDEX(Data_Base_2[],MATCH($D189,Data_Base_2[[Incumbent]:[Incumbent]],0),MATCH(I$3,Data_Base_2[#Headers],0))),"-",INDEX(Data_Base_2[],MATCH($D189,Data_Base_2[[Incumbent]:[Incumbent]],0),MATCH(I$3,Data_Base_2[#Headers],0))),"")</f>
        <v/>
      </c>
      <c r="J189" s="162" t="str">
        <f ca="1">IFERROR(IF(ISBLANK(INDEX(Data_Base_2[],MATCH($D189,Data_Base_2[[Incumbent]:[Incumbent]],0),MATCH(J$3,Data_Base_2[#Headers],0))),"-",INDEX(Data_Base_2[],MATCH($D189,Data_Base_2[[Incumbent]:[Incumbent]],0),MATCH(J$3,Data_Base_2[#Headers],0))),"")</f>
        <v/>
      </c>
      <c r="K189" s="163" t="str">
        <f ca="1">IFERROR(IF(ISBLANK(INDEX(Data_Base_2[],MATCH($D189,Data_Base_2[[Incumbent]:[Incumbent]],0),MATCH(K$3,Data_Base_2[#Headers],0))),"-",INDEX(Data_Base_2[],MATCH($D189,Data_Base_2[[Incumbent]:[Incumbent]],0),MATCH(K$3,Data_Base_2[#Headers],0))),"")</f>
        <v/>
      </c>
      <c r="L189" s="161" t="str">
        <f ca="1">IFERROR(IF(ISBLANK(INDEX(Data_Base_2[],MATCH($D189,Data_Base_2[[Incumbent]:[Incumbent]],0),MATCH(L$3,Data_Base_2[#Headers],0))),"-",INDEX(Data_Base_2[],MATCH($D189,Data_Base_2[[Incumbent]:[Incumbent]],0),MATCH(L$3,Data_Base_2[#Headers],0))),"")</f>
        <v/>
      </c>
      <c r="M189" s="161" t="str">
        <f ca="1">IFERROR(IF(ISBLANK(INDEX(Data_Base_2[],MATCH($D189,Data_Base_2[[Incumbent]:[Incumbent]],0),MATCH(M$3,Data_Base_2[#Headers],0))),"-",INDEX(Data_Base_2[],MATCH($D189,Data_Base_2[[Incumbent]:[Incumbent]],0),MATCH(M$3,Data_Base_2[#Headers],0))),"")</f>
        <v/>
      </c>
      <c r="N189" s="164" t="str">
        <f ca="1">IFERROR(IF(ISBLANK(INDEX(Data_Base_2[],MATCH($D189,Data_Base_2[[Incumbent]:[Incumbent]],0),MATCH(N$3,Data_Base_2[#Headers],0))),"-",INDEX(Data_Base_2[],MATCH($D189,Data_Base_2[[Incumbent]:[Incumbent]],0),MATCH(N$3,Data_Base_2[#Headers],0))),"")</f>
        <v/>
      </c>
      <c r="O189" s="164" t="str">
        <f ca="1">IFERROR(IF(ISBLANK(INDEX(Data_Base_2[],MATCH($D189,Data_Base_2[[Incumbent]:[Incumbent]],0),MATCH(O$3,Data_Base_2[#Headers],0))),"-",INDEX(Data_Base_2[],MATCH($D189,Data_Base_2[[Incumbent]:[Incumbent]],0),MATCH(O$3,Data_Base_2[#Headers],0))),"")</f>
        <v/>
      </c>
      <c r="P189" s="161" t="str">
        <f ca="1">IFERROR(IF(ISBLANK(INDEX(Data_Base_2[],MATCH($D189,Data_Base_2[[Incumbent]:[Incumbent]],0),MATCH(P$3,Data_Base_2[#Headers],0))),"-",INDEX(Data_Base_2[],MATCH($D189,Data_Base_2[[Incumbent]:[Incumbent]],0),MATCH(P$3,Data_Base_2[#Headers],0))),"")</f>
        <v/>
      </c>
      <c r="Q189" s="161" t="str">
        <f ca="1">IFERROR(IF(ISBLANK(INDEX(Data_Base_2[],MATCH($D189,Data_Base_2[[Incumbent]:[Incumbent]],0),MATCH(Q$3,Data_Base_2[#Headers],0))),"-",INDEX(Data_Base_2[],MATCH($D189,Data_Base_2[[Incumbent]:[Incumbent]],0),MATCH(Q$3,Data_Base_2[#Headers],0))),"")</f>
        <v/>
      </c>
      <c r="T189" t="str">
        <v>Werdini</v>
      </c>
      <c r="U189" s="140">
        <v>3</v>
      </c>
      <c r="V189" s="124" t="b">
        <v>1</v>
      </c>
      <c r="W189" s="3" t="b">
        <v>0</v>
      </c>
      <c r="X189" s="3" t="b">
        <v>0</v>
      </c>
      <c r="Y189" s="3">
        <v>0</v>
      </c>
      <c r="Z189" s="3">
        <v>1</v>
      </c>
      <c r="AA189" s="3" t="b">
        <v>1</v>
      </c>
      <c r="AB189" s="3" t="b">
        <f ca="1"/>
        <v>1</v>
      </c>
      <c r="AC189" s="99">
        <v>1</v>
      </c>
      <c r="AD189" s="99">
        <f ca="1"/>
        <v>0</v>
      </c>
    </row>
    <row r="190" spans="4:30" x14ac:dyDescent="0.25">
      <c r="D190" s="8" t="str" cm="1">
        <f t="array" aca="1" ref="D190" ca="1">IFERROR(IF($T$2="",'Data Base'!C177,INDEX(Data_Base_2[Incumbent],_xlfn.AGGREGATE(15,3,((OFFSET($AD$4,0,0,COUNTA($AD$4:AD5185),1)&gt;0)/(OFFSET($AD$4,0,0,COUNTA($AD$4:AD5185),1)&gt;0))*(ROW(OFFSET($AD$4,0,0,COUNTA($AD$4:AD5185),1))-ROW($AD$3)),ROWS($D$4:$D189)))),"")</f>
        <v/>
      </c>
      <c r="E190" s="161" t="str">
        <f ca="1">IFERROR(IF(ISBLANK(INDEX(Data_Base_2[],MATCH($D190,Data_Base_2[[Incumbent]:[Incumbent]],0),MATCH(E$3,Data_Base_2[#Headers],0))),"-",INDEX(Data_Base_2[],MATCH($D190,Data_Base_2[[Incumbent]:[Incumbent]],0),MATCH(E$3,Data_Base_2[#Headers],0))),"")</f>
        <v/>
      </c>
      <c r="F190" s="161" t="str">
        <f ca="1">IFERROR(IF(ISBLANK(INDEX(Data_Base_2[],MATCH($D190,Data_Base_2[[Incumbent]:[Incumbent]],0),MATCH(F$3,Data_Base_2[#Headers],0))),"-",INDEX(Data_Base_2[],MATCH($D190,Data_Base_2[[Incumbent]:[Incumbent]],0),MATCH(F$3,Data_Base_2[#Headers],0))),"")</f>
        <v/>
      </c>
      <c r="G190" s="161" t="str">
        <f ca="1">IFERROR(IF(ISBLANK(INDEX(Data_Base_2[],MATCH($D190,Data_Base_2[[Incumbent]:[Incumbent]],0),MATCH(G$3,Data_Base_2[#Headers],0))),"-",INDEX(Data_Base_2[],MATCH($D190,Data_Base_2[[Incumbent]:[Incumbent]],0),MATCH(G$3,Data_Base_2[#Headers],0))),"")</f>
        <v/>
      </c>
      <c r="H190" s="161" t="str">
        <f ca="1">IFERROR(IF(ISBLANK(INDEX(Data_Base_2[],MATCH($D190,Data_Base_2[[Incumbent]:[Incumbent]],0),MATCH(H$3,Data_Base_2[#Headers],0))),"-",INDEX(Data_Base_2[],MATCH($D190,Data_Base_2[[Incumbent]:[Incumbent]],0),MATCH(H$3,Data_Base_2[#Headers],0))),"")</f>
        <v/>
      </c>
      <c r="I190" s="162" t="str">
        <f ca="1">IFERROR(IF(ISBLANK(INDEX(Data_Base_2[],MATCH($D190,Data_Base_2[[Incumbent]:[Incumbent]],0),MATCH(I$3,Data_Base_2[#Headers],0))),"-",INDEX(Data_Base_2[],MATCH($D190,Data_Base_2[[Incumbent]:[Incumbent]],0),MATCH(I$3,Data_Base_2[#Headers],0))),"")</f>
        <v/>
      </c>
      <c r="J190" s="162" t="str">
        <f ca="1">IFERROR(IF(ISBLANK(INDEX(Data_Base_2[],MATCH($D190,Data_Base_2[[Incumbent]:[Incumbent]],0),MATCH(J$3,Data_Base_2[#Headers],0))),"-",INDEX(Data_Base_2[],MATCH($D190,Data_Base_2[[Incumbent]:[Incumbent]],0),MATCH(J$3,Data_Base_2[#Headers],0))),"")</f>
        <v/>
      </c>
      <c r="K190" s="163" t="str">
        <f ca="1">IFERROR(IF(ISBLANK(INDEX(Data_Base_2[],MATCH($D190,Data_Base_2[[Incumbent]:[Incumbent]],0),MATCH(K$3,Data_Base_2[#Headers],0))),"-",INDEX(Data_Base_2[],MATCH($D190,Data_Base_2[[Incumbent]:[Incumbent]],0),MATCH(K$3,Data_Base_2[#Headers],0))),"")</f>
        <v/>
      </c>
      <c r="L190" s="161" t="str">
        <f ca="1">IFERROR(IF(ISBLANK(INDEX(Data_Base_2[],MATCH($D190,Data_Base_2[[Incumbent]:[Incumbent]],0),MATCH(L$3,Data_Base_2[#Headers],0))),"-",INDEX(Data_Base_2[],MATCH($D190,Data_Base_2[[Incumbent]:[Incumbent]],0),MATCH(L$3,Data_Base_2[#Headers],0))),"")</f>
        <v/>
      </c>
      <c r="M190" s="161" t="str">
        <f ca="1">IFERROR(IF(ISBLANK(INDEX(Data_Base_2[],MATCH($D190,Data_Base_2[[Incumbent]:[Incumbent]],0),MATCH(M$3,Data_Base_2[#Headers],0))),"-",INDEX(Data_Base_2[],MATCH($D190,Data_Base_2[[Incumbent]:[Incumbent]],0),MATCH(M$3,Data_Base_2[#Headers],0))),"")</f>
        <v/>
      </c>
      <c r="N190" s="164" t="str">
        <f ca="1">IFERROR(IF(ISBLANK(INDEX(Data_Base_2[],MATCH($D190,Data_Base_2[[Incumbent]:[Incumbent]],0),MATCH(N$3,Data_Base_2[#Headers],0))),"-",INDEX(Data_Base_2[],MATCH($D190,Data_Base_2[[Incumbent]:[Incumbent]],0),MATCH(N$3,Data_Base_2[#Headers],0))),"")</f>
        <v/>
      </c>
      <c r="O190" s="164" t="str">
        <f ca="1">IFERROR(IF(ISBLANK(INDEX(Data_Base_2[],MATCH($D190,Data_Base_2[[Incumbent]:[Incumbent]],0),MATCH(O$3,Data_Base_2[#Headers],0))),"-",INDEX(Data_Base_2[],MATCH($D190,Data_Base_2[[Incumbent]:[Incumbent]],0),MATCH(O$3,Data_Base_2[#Headers],0))),"")</f>
        <v/>
      </c>
      <c r="P190" s="161" t="str">
        <f ca="1">IFERROR(IF(ISBLANK(INDEX(Data_Base_2[],MATCH($D190,Data_Base_2[[Incumbent]:[Incumbent]],0),MATCH(P$3,Data_Base_2[#Headers],0))),"-",INDEX(Data_Base_2[],MATCH($D190,Data_Base_2[[Incumbent]:[Incumbent]],0),MATCH(P$3,Data_Base_2[#Headers],0))),"")</f>
        <v/>
      </c>
      <c r="Q190" s="161" t="str">
        <f ca="1">IFERROR(IF(ISBLANK(INDEX(Data_Base_2[],MATCH($D190,Data_Base_2[[Incumbent]:[Incumbent]],0),MATCH(Q$3,Data_Base_2[#Headers],0))),"-",INDEX(Data_Base_2[],MATCH($D190,Data_Base_2[[Incumbent]:[Incumbent]],0),MATCH(Q$3,Data_Base_2[#Headers],0))),"")</f>
        <v/>
      </c>
      <c r="T190" t="str">
        <v>Kris Hendarjo Setiawan</v>
      </c>
      <c r="U190" s="140">
        <v>4</v>
      </c>
      <c r="V190" s="124" t="b">
        <v>1</v>
      </c>
      <c r="W190" s="3" t="b">
        <v>0</v>
      </c>
      <c r="X190" s="3" t="b">
        <v>0</v>
      </c>
      <c r="Y190" s="3">
        <v>0</v>
      </c>
      <c r="Z190" s="3">
        <v>1</v>
      </c>
      <c r="AA190" s="3" t="b">
        <v>1</v>
      </c>
      <c r="AB190" s="3" t="b">
        <f ca="1"/>
        <v>1</v>
      </c>
      <c r="AC190" s="99">
        <v>1</v>
      </c>
      <c r="AD190" s="99">
        <f ca="1"/>
        <v>0</v>
      </c>
    </row>
    <row r="191" spans="4:30" x14ac:dyDescent="0.25">
      <c r="D191" s="8" t="str" cm="1">
        <f t="array" aca="1" ref="D191" ca="1">IFERROR(IF($T$2="",'Data Base'!C178,INDEX(Data_Base_2[Incumbent],_xlfn.AGGREGATE(15,3,((OFFSET($AD$4,0,0,COUNTA($AD$4:AD5186),1)&gt;0)/(OFFSET($AD$4,0,0,COUNTA($AD$4:AD5186),1)&gt;0))*(ROW(OFFSET($AD$4,0,0,COUNTA($AD$4:AD5186),1))-ROW($AD$3)),ROWS($D$4:$D190)))),"")</f>
        <v/>
      </c>
      <c r="E191" s="161" t="str">
        <f ca="1">IFERROR(IF(ISBLANK(INDEX(Data_Base_2[],MATCH($D191,Data_Base_2[[Incumbent]:[Incumbent]],0),MATCH(E$3,Data_Base_2[#Headers],0))),"-",INDEX(Data_Base_2[],MATCH($D191,Data_Base_2[[Incumbent]:[Incumbent]],0),MATCH(E$3,Data_Base_2[#Headers],0))),"")</f>
        <v/>
      </c>
      <c r="F191" s="161" t="str">
        <f ca="1">IFERROR(IF(ISBLANK(INDEX(Data_Base_2[],MATCH($D191,Data_Base_2[[Incumbent]:[Incumbent]],0),MATCH(F$3,Data_Base_2[#Headers],0))),"-",INDEX(Data_Base_2[],MATCH($D191,Data_Base_2[[Incumbent]:[Incumbent]],0),MATCH(F$3,Data_Base_2[#Headers],0))),"")</f>
        <v/>
      </c>
      <c r="G191" s="161" t="str">
        <f ca="1">IFERROR(IF(ISBLANK(INDEX(Data_Base_2[],MATCH($D191,Data_Base_2[[Incumbent]:[Incumbent]],0),MATCH(G$3,Data_Base_2[#Headers],0))),"-",INDEX(Data_Base_2[],MATCH($D191,Data_Base_2[[Incumbent]:[Incumbent]],0),MATCH(G$3,Data_Base_2[#Headers],0))),"")</f>
        <v/>
      </c>
      <c r="H191" s="161" t="str">
        <f ca="1">IFERROR(IF(ISBLANK(INDEX(Data_Base_2[],MATCH($D191,Data_Base_2[[Incumbent]:[Incumbent]],0),MATCH(H$3,Data_Base_2[#Headers],0))),"-",INDEX(Data_Base_2[],MATCH($D191,Data_Base_2[[Incumbent]:[Incumbent]],0),MATCH(H$3,Data_Base_2[#Headers],0))),"")</f>
        <v/>
      </c>
      <c r="I191" s="162" t="str">
        <f ca="1">IFERROR(IF(ISBLANK(INDEX(Data_Base_2[],MATCH($D191,Data_Base_2[[Incumbent]:[Incumbent]],0),MATCH(I$3,Data_Base_2[#Headers],0))),"-",INDEX(Data_Base_2[],MATCH($D191,Data_Base_2[[Incumbent]:[Incumbent]],0),MATCH(I$3,Data_Base_2[#Headers],0))),"")</f>
        <v/>
      </c>
      <c r="J191" s="162" t="str">
        <f ca="1">IFERROR(IF(ISBLANK(INDEX(Data_Base_2[],MATCH($D191,Data_Base_2[[Incumbent]:[Incumbent]],0),MATCH(J$3,Data_Base_2[#Headers],0))),"-",INDEX(Data_Base_2[],MATCH($D191,Data_Base_2[[Incumbent]:[Incumbent]],0),MATCH(J$3,Data_Base_2[#Headers],0))),"")</f>
        <v/>
      </c>
      <c r="K191" s="163" t="str">
        <f ca="1">IFERROR(IF(ISBLANK(INDEX(Data_Base_2[],MATCH($D191,Data_Base_2[[Incumbent]:[Incumbent]],0),MATCH(K$3,Data_Base_2[#Headers],0))),"-",INDEX(Data_Base_2[],MATCH($D191,Data_Base_2[[Incumbent]:[Incumbent]],0),MATCH(K$3,Data_Base_2[#Headers],0))),"")</f>
        <v/>
      </c>
      <c r="L191" s="161" t="str">
        <f ca="1">IFERROR(IF(ISBLANK(INDEX(Data_Base_2[],MATCH($D191,Data_Base_2[[Incumbent]:[Incumbent]],0),MATCH(L$3,Data_Base_2[#Headers],0))),"-",INDEX(Data_Base_2[],MATCH($D191,Data_Base_2[[Incumbent]:[Incumbent]],0),MATCH(L$3,Data_Base_2[#Headers],0))),"")</f>
        <v/>
      </c>
      <c r="M191" s="161" t="str">
        <f ca="1">IFERROR(IF(ISBLANK(INDEX(Data_Base_2[],MATCH($D191,Data_Base_2[[Incumbent]:[Incumbent]],0),MATCH(M$3,Data_Base_2[#Headers],0))),"-",INDEX(Data_Base_2[],MATCH($D191,Data_Base_2[[Incumbent]:[Incumbent]],0),MATCH(M$3,Data_Base_2[#Headers],0))),"")</f>
        <v/>
      </c>
      <c r="N191" s="164" t="str">
        <f ca="1">IFERROR(IF(ISBLANK(INDEX(Data_Base_2[],MATCH($D191,Data_Base_2[[Incumbent]:[Incumbent]],0),MATCH(N$3,Data_Base_2[#Headers],0))),"-",INDEX(Data_Base_2[],MATCH($D191,Data_Base_2[[Incumbent]:[Incumbent]],0),MATCH(N$3,Data_Base_2[#Headers],0))),"")</f>
        <v/>
      </c>
      <c r="O191" s="164" t="str">
        <f ca="1">IFERROR(IF(ISBLANK(INDEX(Data_Base_2[],MATCH($D191,Data_Base_2[[Incumbent]:[Incumbent]],0),MATCH(O$3,Data_Base_2[#Headers],0))),"-",INDEX(Data_Base_2[],MATCH($D191,Data_Base_2[[Incumbent]:[Incumbent]],0),MATCH(O$3,Data_Base_2[#Headers],0))),"")</f>
        <v/>
      </c>
      <c r="P191" s="161" t="str">
        <f ca="1">IFERROR(IF(ISBLANK(INDEX(Data_Base_2[],MATCH($D191,Data_Base_2[[Incumbent]:[Incumbent]],0),MATCH(P$3,Data_Base_2[#Headers],0))),"-",INDEX(Data_Base_2[],MATCH($D191,Data_Base_2[[Incumbent]:[Incumbent]],0),MATCH(P$3,Data_Base_2[#Headers],0))),"")</f>
        <v/>
      </c>
      <c r="Q191" s="161" t="str">
        <f ca="1">IFERROR(IF(ISBLANK(INDEX(Data_Base_2[],MATCH($D191,Data_Base_2[[Incumbent]:[Incumbent]],0),MATCH(Q$3,Data_Base_2[#Headers],0))),"-",INDEX(Data_Base_2[],MATCH($D191,Data_Base_2[[Incumbent]:[Incumbent]],0),MATCH(Q$3,Data_Base_2[#Headers],0))),"")</f>
        <v/>
      </c>
      <c r="T191" t="str">
        <v>Fadli Munawar</v>
      </c>
      <c r="U191" s="140">
        <v>2</v>
      </c>
      <c r="V191" s="124" t="b">
        <v>1</v>
      </c>
      <c r="W191" s="3" t="b">
        <v>0</v>
      </c>
      <c r="X191" s="3" t="b">
        <v>0</v>
      </c>
      <c r="Y191" s="3">
        <v>0</v>
      </c>
      <c r="Z191" s="3">
        <v>1</v>
      </c>
      <c r="AA191" s="3" t="b">
        <v>1</v>
      </c>
      <c r="AB191" s="3" t="b">
        <f ca="1"/>
        <v>1</v>
      </c>
      <c r="AC191" s="99">
        <v>1</v>
      </c>
      <c r="AD191" s="99">
        <f ca="1"/>
        <v>0</v>
      </c>
    </row>
    <row r="192" spans="4:30" x14ac:dyDescent="0.25">
      <c r="D192" s="8" t="str" cm="1">
        <f t="array" aca="1" ref="D192" ca="1">IFERROR(IF($T$2="",'Data Base'!C179,INDEX(Data_Base_2[Incumbent],_xlfn.AGGREGATE(15,3,((OFFSET($AD$4,0,0,COUNTA($AD$4:AD5187),1)&gt;0)/(OFFSET($AD$4,0,0,COUNTA($AD$4:AD5187),1)&gt;0))*(ROW(OFFSET($AD$4,0,0,COUNTA($AD$4:AD5187),1))-ROW($AD$3)),ROWS($D$4:$D191)))),"")</f>
        <v/>
      </c>
      <c r="E192" s="161" t="str">
        <f ca="1">IFERROR(IF(ISBLANK(INDEX(Data_Base_2[],MATCH($D192,Data_Base_2[[Incumbent]:[Incumbent]],0),MATCH(E$3,Data_Base_2[#Headers],0))),"-",INDEX(Data_Base_2[],MATCH($D192,Data_Base_2[[Incumbent]:[Incumbent]],0),MATCH(E$3,Data_Base_2[#Headers],0))),"")</f>
        <v/>
      </c>
      <c r="F192" s="161" t="str">
        <f ca="1">IFERROR(IF(ISBLANK(INDEX(Data_Base_2[],MATCH($D192,Data_Base_2[[Incumbent]:[Incumbent]],0),MATCH(F$3,Data_Base_2[#Headers],0))),"-",INDEX(Data_Base_2[],MATCH($D192,Data_Base_2[[Incumbent]:[Incumbent]],0),MATCH(F$3,Data_Base_2[#Headers],0))),"")</f>
        <v/>
      </c>
      <c r="G192" s="161" t="str">
        <f ca="1">IFERROR(IF(ISBLANK(INDEX(Data_Base_2[],MATCH($D192,Data_Base_2[[Incumbent]:[Incumbent]],0),MATCH(G$3,Data_Base_2[#Headers],0))),"-",INDEX(Data_Base_2[],MATCH($D192,Data_Base_2[[Incumbent]:[Incumbent]],0),MATCH(G$3,Data_Base_2[#Headers],0))),"")</f>
        <v/>
      </c>
      <c r="H192" s="161" t="str">
        <f ca="1">IFERROR(IF(ISBLANK(INDEX(Data_Base_2[],MATCH($D192,Data_Base_2[[Incumbent]:[Incumbent]],0),MATCH(H$3,Data_Base_2[#Headers],0))),"-",INDEX(Data_Base_2[],MATCH($D192,Data_Base_2[[Incumbent]:[Incumbent]],0),MATCH(H$3,Data_Base_2[#Headers],0))),"")</f>
        <v/>
      </c>
      <c r="I192" s="162" t="str">
        <f ca="1">IFERROR(IF(ISBLANK(INDEX(Data_Base_2[],MATCH($D192,Data_Base_2[[Incumbent]:[Incumbent]],0),MATCH(I$3,Data_Base_2[#Headers],0))),"-",INDEX(Data_Base_2[],MATCH($D192,Data_Base_2[[Incumbent]:[Incumbent]],0),MATCH(I$3,Data_Base_2[#Headers],0))),"")</f>
        <v/>
      </c>
      <c r="J192" s="162" t="str">
        <f ca="1">IFERROR(IF(ISBLANK(INDEX(Data_Base_2[],MATCH($D192,Data_Base_2[[Incumbent]:[Incumbent]],0),MATCH(J$3,Data_Base_2[#Headers],0))),"-",INDEX(Data_Base_2[],MATCH($D192,Data_Base_2[[Incumbent]:[Incumbent]],0),MATCH(J$3,Data_Base_2[#Headers],0))),"")</f>
        <v/>
      </c>
      <c r="K192" s="163" t="str">
        <f ca="1">IFERROR(IF(ISBLANK(INDEX(Data_Base_2[],MATCH($D192,Data_Base_2[[Incumbent]:[Incumbent]],0),MATCH(K$3,Data_Base_2[#Headers],0))),"-",INDEX(Data_Base_2[],MATCH($D192,Data_Base_2[[Incumbent]:[Incumbent]],0),MATCH(K$3,Data_Base_2[#Headers],0))),"")</f>
        <v/>
      </c>
      <c r="L192" s="161" t="str">
        <f ca="1">IFERROR(IF(ISBLANK(INDEX(Data_Base_2[],MATCH($D192,Data_Base_2[[Incumbent]:[Incumbent]],0),MATCH(L$3,Data_Base_2[#Headers],0))),"-",INDEX(Data_Base_2[],MATCH($D192,Data_Base_2[[Incumbent]:[Incumbent]],0),MATCH(L$3,Data_Base_2[#Headers],0))),"")</f>
        <v/>
      </c>
      <c r="M192" s="161" t="str">
        <f ca="1">IFERROR(IF(ISBLANK(INDEX(Data_Base_2[],MATCH($D192,Data_Base_2[[Incumbent]:[Incumbent]],0),MATCH(M$3,Data_Base_2[#Headers],0))),"-",INDEX(Data_Base_2[],MATCH($D192,Data_Base_2[[Incumbent]:[Incumbent]],0),MATCH(M$3,Data_Base_2[#Headers],0))),"")</f>
        <v/>
      </c>
      <c r="N192" s="164" t="str">
        <f ca="1">IFERROR(IF(ISBLANK(INDEX(Data_Base_2[],MATCH($D192,Data_Base_2[[Incumbent]:[Incumbent]],0),MATCH(N$3,Data_Base_2[#Headers],0))),"-",INDEX(Data_Base_2[],MATCH($D192,Data_Base_2[[Incumbent]:[Incumbent]],0),MATCH(N$3,Data_Base_2[#Headers],0))),"")</f>
        <v/>
      </c>
      <c r="O192" s="164" t="str">
        <f ca="1">IFERROR(IF(ISBLANK(INDEX(Data_Base_2[],MATCH($D192,Data_Base_2[[Incumbent]:[Incumbent]],0),MATCH(O$3,Data_Base_2[#Headers],0))),"-",INDEX(Data_Base_2[],MATCH($D192,Data_Base_2[[Incumbent]:[Incumbent]],0),MATCH(O$3,Data_Base_2[#Headers],0))),"")</f>
        <v/>
      </c>
      <c r="P192" s="161" t="str">
        <f ca="1">IFERROR(IF(ISBLANK(INDEX(Data_Base_2[],MATCH($D192,Data_Base_2[[Incumbent]:[Incumbent]],0),MATCH(P$3,Data_Base_2[#Headers],0))),"-",INDEX(Data_Base_2[],MATCH($D192,Data_Base_2[[Incumbent]:[Incumbent]],0),MATCH(P$3,Data_Base_2[#Headers],0))),"")</f>
        <v/>
      </c>
      <c r="Q192" s="161" t="str">
        <f ca="1">IFERROR(IF(ISBLANK(INDEX(Data_Base_2[],MATCH($D192,Data_Base_2[[Incumbent]:[Incumbent]],0),MATCH(Q$3,Data_Base_2[#Headers],0))),"-",INDEX(Data_Base_2[],MATCH($D192,Data_Base_2[[Incumbent]:[Incumbent]],0),MATCH(Q$3,Data_Base_2[#Headers],0))),"")</f>
        <v/>
      </c>
      <c r="T192" t="str">
        <v>Lusi Marlinda</v>
      </c>
      <c r="U192" s="140">
        <v>4</v>
      </c>
      <c r="V192" s="124" t="b">
        <v>1</v>
      </c>
      <c r="W192" s="3" t="b">
        <v>0</v>
      </c>
      <c r="X192" s="3" t="b">
        <v>0</v>
      </c>
      <c r="Y192" s="3">
        <v>0</v>
      </c>
      <c r="Z192" s="3">
        <v>1</v>
      </c>
      <c r="AA192" s="3" t="b">
        <v>1</v>
      </c>
      <c r="AB192" s="3" t="b">
        <f ca="1"/>
        <v>1</v>
      </c>
      <c r="AC192" s="99">
        <v>1</v>
      </c>
      <c r="AD192" s="99">
        <f ca="1"/>
        <v>0</v>
      </c>
    </row>
    <row r="193" spans="4:30" x14ac:dyDescent="0.25">
      <c r="D193" s="8" t="str" cm="1">
        <f t="array" aca="1" ref="D193" ca="1">IFERROR(IF($T$2="",'Data Base'!C180,INDEX(Data_Base_2[Incumbent],_xlfn.AGGREGATE(15,3,((OFFSET($AD$4,0,0,COUNTA($AD$4:AD5188),1)&gt;0)/(OFFSET($AD$4,0,0,COUNTA($AD$4:AD5188),1)&gt;0))*(ROW(OFFSET($AD$4,0,0,COUNTA($AD$4:AD5188),1))-ROW($AD$3)),ROWS($D$4:$D192)))),"")</f>
        <v/>
      </c>
      <c r="E193" s="161" t="str">
        <f ca="1">IFERROR(IF(ISBLANK(INDEX(Data_Base_2[],MATCH($D193,Data_Base_2[[Incumbent]:[Incumbent]],0),MATCH(E$3,Data_Base_2[#Headers],0))),"-",INDEX(Data_Base_2[],MATCH($D193,Data_Base_2[[Incumbent]:[Incumbent]],0),MATCH(E$3,Data_Base_2[#Headers],0))),"")</f>
        <v/>
      </c>
      <c r="F193" s="161" t="str">
        <f ca="1">IFERROR(IF(ISBLANK(INDEX(Data_Base_2[],MATCH($D193,Data_Base_2[[Incumbent]:[Incumbent]],0),MATCH(F$3,Data_Base_2[#Headers],0))),"-",INDEX(Data_Base_2[],MATCH($D193,Data_Base_2[[Incumbent]:[Incumbent]],0),MATCH(F$3,Data_Base_2[#Headers],0))),"")</f>
        <v/>
      </c>
      <c r="G193" s="161" t="str">
        <f ca="1">IFERROR(IF(ISBLANK(INDEX(Data_Base_2[],MATCH($D193,Data_Base_2[[Incumbent]:[Incumbent]],0),MATCH(G$3,Data_Base_2[#Headers],0))),"-",INDEX(Data_Base_2[],MATCH($D193,Data_Base_2[[Incumbent]:[Incumbent]],0),MATCH(G$3,Data_Base_2[#Headers],0))),"")</f>
        <v/>
      </c>
      <c r="H193" s="161" t="str">
        <f ca="1">IFERROR(IF(ISBLANK(INDEX(Data_Base_2[],MATCH($D193,Data_Base_2[[Incumbent]:[Incumbent]],0),MATCH(H$3,Data_Base_2[#Headers],0))),"-",INDEX(Data_Base_2[],MATCH($D193,Data_Base_2[[Incumbent]:[Incumbent]],0),MATCH(H$3,Data_Base_2[#Headers],0))),"")</f>
        <v/>
      </c>
      <c r="I193" s="162" t="str">
        <f ca="1">IFERROR(IF(ISBLANK(INDEX(Data_Base_2[],MATCH($D193,Data_Base_2[[Incumbent]:[Incumbent]],0),MATCH(I$3,Data_Base_2[#Headers],0))),"-",INDEX(Data_Base_2[],MATCH($D193,Data_Base_2[[Incumbent]:[Incumbent]],0),MATCH(I$3,Data_Base_2[#Headers],0))),"")</f>
        <v/>
      </c>
      <c r="J193" s="162" t="str">
        <f ca="1">IFERROR(IF(ISBLANK(INDEX(Data_Base_2[],MATCH($D193,Data_Base_2[[Incumbent]:[Incumbent]],0),MATCH(J$3,Data_Base_2[#Headers],0))),"-",INDEX(Data_Base_2[],MATCH($D193,Data_Base_2[[Incumbent]:[Incumbent]],0),MATCH(J$3,Data_Base_2[#Headers],0))),"")</f>
        <v/>
      </c>
      <c r="K193" s="163" t="str">
        <f ca="1">IFERROR(IF(ISBLANK(INDEX(Data_Base_2[],MATCH($D193,Data_Base_2[[Incumbent]:[Incumbent]],0),MATCH(K$3,Data_Base_2[#Headers],0))),"-",INDEX(Data_Base_2[],MATCH($D193,Data_Base_2[[Incumbent]:[Incumbent]],0),MATCH(K$3,Data_Base_2[#Headers],0))),"")</f>
        <v/>
      </c>
      <c r="L193" s="161" t="str">
        <f ca="1">IFERROR(IF(ISBLANK(INDEX(Data_Base_2[],MATCH($D193,Data_Base_2[[Incumbent]:[Incumbent]],0),MATCH(L$3,Data_Base_2[#Headers],0))),"-",INDEX(Data_Base_2[],MATCH($D193,Data_Base_2[[Incumbent]:[Incumbent]],0),MATCH(L$3,Data_Base_2[#Headers],0))),"")</f>
        <v/>
      </c>
      <c r="M193" s="161" t="str">
        <f ca="1">IFERROR(IF(ISBLANK(INDEX(Data_Base_2[],MATCH($D193,Data_Base_2[[Incumbent]:[Incumbent]],0),MATCH(M$3,Data_Base_2[#Headers],0))),"-",INDEX(Data_Base_2[],MATCH($D193,Data_Base_2[[Incumbent]:[Incumbent]],0),MATCH(M$3,Data_Base_2[#Headers],0))),"")</f>
        <v/>
      </c>
      <c r="N193" s="164" t="str">
        <f ca="1">IFERROR(IF(ISBLANK(INDEX(Data_Base_2[],MATCH($D193,Data_Base_2[[Incumbent]:[Incumbent]],0),MATCH(N$3,Data_Base_2[#Headers],0))),"-",INDEX(Data_Base_2[],MATCH($D193,Data_Base_2[[Incumbent]:[Incumbent]],0),MATCH(N$3,Data_Base_2[#Headers],0))),"")</f>
        <v/>
      </c>
      <c r="O193" s="164" t="str">
        <f ca="1">IFERROR(IF(ISBLANK(INDEX(Data_Base_2[],MATCH($D193,Data_Base_2[[Incumbent]:[Incumbent]],0),MATCH(O$3,Data_Base_2[#Headers],0))),"-",INDEX(Data_Base_2[],MATCH($D193,Data_Base_2[[Incumbent]:[Incumbent]],0),MATCH(O$3,Data_Base_2[#Headers],0))),"")</f>
        <v/>
      </c>
      <c r="P193" s="161" t="str">
        <f ca="1">IFERROR(IF(ISBLANK(INDEX(Data_Base_2[],MATCH($D193,Data_Base_2[[Incumbent]:[Incumbent]],0),MATCH(P$3,Data_Base_2[#Headers],0))),"-",INDEX(Data_Base_2[],MATCH($D193,Data_Base_2[[Incumbent]:[Incumbent]],0),MATCH(P$3,Data_Base_2[#Headers],0))),"")</f>
        <v/>
      </c>
      <c r="Q193" s="161" t="str">
        <f ca="1">IFERROR(IF(ISBLANK(INDEX(Data_Base_2[],MATCH($D193,Data_Base_2[[Incumbent]:[Incumbent]],0),MATCH(Q$3,Data_Base_2[#Headers],0))),"-",INDEX(Data_Base_2[],MATCH($D193,Data_Base_2[[Incumbent]:[Incumbent]],0),MATCH(Q$3,Data_Base_2[#Headers],0))),"")</f>
        <v/>
      </c>
      <c r="T193" t="str">
        <v>Setyo Arie Wahyudi</v>
      </c>
      <c r="U193" s="140">
        <v>4</v>
      </c>
      <c r="V193" s="124" t="b">
        <v>1</v>
      </c>
      <c r="W193" s="3" t="b">
        <v>0</v>
      </c>
      <c r="X193" s="3" t="b">
        <v>0</v>
      </c>
      <c r="Y193" s="3">
        <v>0</v>
      </c>
      <c r="Z193" s="3">
        <v>1</v>
      </c>
      <c r="AA193" s="3" t="b">
        <v>1</v>
      </c>
      <c r="AB193" s="3" t="b">
        <f ca="1"/>
        <v>1</v>
      </c>
      <c r="AC193" s="99">
        <v>1</v>
      </c>
      <c r="AD193" s="99">
        <f ca="1"/>
        <v>0</v>
      </c>
    </row>
    <row r="194" spans="4:30" x14ac:dyDescent="0.25">
      <c r="D194" s="8" t="str" cm="1">
        <f t="array" aca="1" ref="D194" ca="1">IFERROR(IF($T$2="",'Data Base'!C181,INDEX(Data_Base_2[Incumbent],_xlfn.AGGREGATE(15,3,((OFFSET($AD$4,0,0,COUNTA($AD$4:AD5189),1)&gt;0)/(OFFSET($AD$4,0,0,COUNTA($AD$4:AD5189),1)&gt;0))*(ROW(OFFSET($AD$4,0,0,COUNTA($AD$4:AD5189),1))-ROW($AD$3)),ROWS($D$4:$D193)))),"")</f>
        <v/>
      </c>
      <c r="E194" s="161" t="str">
        <f ca="1">IFERROR(IF(ISBLANK(INDEX(Data_Base_2[],MATCH($D194,Data_Base_2[[Incumbent]:[Incumbent]],0),MATCH(E$3,Data_Base_2[#Headers],0))),"-",INDEX(Data_Base_2[],MATCH($D194,Data_Base_2[[Incumbent]:[Incumbent]],0),MATCH(E$3,Data_Base_2[#Headers],0))),"")</f>
        <v/>
      </c>
      <c r="F194" s="161" t="str">
        <f ca="1">IFERROR(IF(ISBLANK(INDEX(Data_Base_2[],MATCH($D194,Data_Base_2[[Incumbent]:[Incumbent]],0),MATCH(F$3,Data_Base_2[#Headers],0))),"-",INDEX(Data_Base_2[],MATCH($D194,Data_Base_2[[Incumbent]:[Incumbent]],0),MATCH(F$3,Data_Base_2[#Headers],0))),"")</f>
        <v/>
      </c>
      <c r="G194" s="161" t="str">
        <f ca="1">IFERROR(IF(ISBLANK(INDEX(Data_Base_2[],MATCH($D194,Data_Base_2[[Incumbent]:[Incumbent]],0),MATCH(G$3,Data_Base_2[#Headers],0))),"-",INDEX(Data_Base_2[],MATCH($D194,Data_Base_2[[Incumbent]:[Incumbent]],0),MATCH(G$3,Data_Base_2[#Headers],0))),"")</f>
        <v/>
      </c>
      <c r="H194" s="161" t="str">
        <f ca="1">IFERROR(IF(ISBLANK(INDEX(Data_Base_2[],MATCH($D194,Data_Base_2[[Incumbent]:[Incumbent]],0),MATCH(H$3,Data_Base_2[#Headers],0))),"-",INDEX(Data_Base_2[],MATCH($D194,Data_Base_2[[Incumbent]:[Incumbent]],0),MATCH(H$3,Data_Base_2[#Headers],0))),"")</f>
        <v/>
      </c>
      <c r="I194" s="162" t="str">
        <f ca="1">IFERROR(IF(ISBLANK(INDEX(Data_Base_2[],MATCH($D194,Data_Base_2[[Incumbent]:[Incumbent]],0),MATCH(I$3,Data_Base_2[#Headers],0))),"-",INDEX(Data_Base_2[],MATCH($D194,Data_Base_2[[Incumbent]:[Incumbent]],0),MATCH(I$3,Data_Base_2[#Headers],0))),"")</f>
        <v/>
      </c>
      <c r="J194" s="162" t="str">
        <f ca="1">IFERROR(IF(ISBLANK(INDEX(Data_Base_2[],MATCH($D194,Data_Base_2[[Incumbent]:[Incumbent]],0),MATCH(J$3,Data_Base_2[#Headers],0))),"-",INDEX(Data_Base_2[],MATCH($D194,Data_Base_2[[Incumbent]:[Incumbent]],0),MATCH(J$3,Data_Base_2[#Headers],0))),"")</f>
        <v/>
      </c>
      <c r="K194" s="163" t="str">
        <f ca="1">IFERROR(IF(ISBLANK(INDEX(Data_Base_2[],MATCH($D194,Data_Base_2[[Incumbent]:[Incumbent]],0),MATCH(K$3,Data_Base_2[#Headers],0))),"-",INDEX(Data_Base_2[],MATCH($D194,Data_Base_2[[Incumbent]:[Incumbent]],0),MATCH(K$3,Data_Base_2[#Headers],0))),"")</f>
        <v/>
      </c>
      <c r="L194" s="161" t="str">
        <f ca="1">IFERROR(IF(ISBLANK(INDEX(Data_Base_2[],MATCH($D194,Data_Base_2[[Incumbent]:[Incumbent]],0),MATCH(L$3,Data_Base_2[#Headers],0))),"-",INDEX(Data_Base_2[],MATCH($D194,Data_Base_2[[Incumbent]:[Incumbent]],0),MATCH(L$3,Data_Base_2[#Headers],0))),"")</f>
        <v/>
      </c>
      <c r="M194" s="161" t="str">
        <f ca="1">IFERROR(IF(ISBLANK(INDEX(Data_Base_2[],MATCH($D194,Data_Base_2[[Incumbent]:[Incumbent]],0),MATCH(M$3,Data_Base_2[#Headers],0))),"-",INDEX(Data_Base_2[],MATCH($D194,Data_Base_2[[Incumbent]:[Incumbent]],0),MATCH(M$3,Data_Base_2[#Headers],0))),"")</f>
        <v/>
      </c>
      <c r="N194" s="164" t="str">
        <f ca="1">IFERROR(IF(ISBLANK(INDEX(Data_Base_2[],MATCH($D194,Data_Base_2[[Incumbent]:[Incumbent]],0),MATCH(N$3,Data_Base_2[#Headers],0))),"-",INDEX(Data_Base_2[],MATCH($D194,Data_Base_2[[Incumbent]:[Incumbent]],0),MATCH(N$3,Data_Base_2[#Headers],0))),"")</f>
        <v/>
      </c>
      <c r="O194" s="164" t="str">
        <f ca="1">IFERROR(IF(ISBLANK(INDEX(Data_Base_2[],MATCH($D194,Data_Base_2[[Incumbent]:[Incumbent]],0),MATCH(O$3,Data_Base_2[#Headers],0))),"-",INDEX(Data_Base_2[],MATCH($D194,Data_Base_2[[Incumbent]:[Incumbent]],0),MATCH(O$3,Data_Base_2[#Headers],0))),"")</f>
        <v/>
      </c>
      <c r="P194" s="161" t="str">
        <f ca="1">IFERROR(IF(ISBLANK(INDEX(Data_Base_2[],MATCH($D194,Data_Base_2[[Incumbent]:[Incumbent]],0),MATCH(P$3,Data_Base_2[#Headers],0))),"-",INDEX(Data_Base_2[],MATCH($D194,Data_Base_2[[Incumbent]:[Incumbent]],0),MATCH(P$3,Data_Base_2[#Headers],0))),"")</f>
        <v/>
      </c>
      <c r="Q194" s="161" t="str">
        <f ca="1">IFERROR(IF(ISBLANK(INDEX(Data_Base_2[],MATCH($D194,Data_Base_2[[Incumbent]:[Incumbent]],0),MATCH(Q$3,Data_Base_2[#Headers],0))),"-",INDEX(Data_Base_2[],MATCH($D194,Data_Base_2[[Incumbent]:[Incumbent]],0),MATCH(Q$3,Data_Base_2[#Headers],0))),"")</f>
        <v/>
      </c>
      <c r="T194" t="str">
        <v>Edy Suprayitno</v>
      </c>
      <c r="U194" s="140">
        <v>1</v>
      </c>
      <c r="V194" s="124" t="b">
        <v>1</v>
      </c>
      <c r="W194" s="3" t="b">
        <v>0</v>
      </c>
      <c r="X194" s="3" t="b">
        <v>0</v>
      </c>
      <c r="Y194" s="3">
        <v>0</v>
      </c>
      <c r="Z194" s="3">
        <v>0</v>
      </c>
      <c r="AA194" s="3" t="b">
        <v>1</v>
      </c>
      <c r="AB194" s="3" t="b">
        <f ca="1"/>
        <v>1</v>
      </c>
      <c r="AC194" s="99">
        <v>1</v>
      </c>
      <c r="AD194" s="99">
        <f ca="1"/>
        <v>0</v>
      </c>
    </row>
    <row r="195" spans="4:30" x14ac:dyDescent="0.25">
      <c r="D195" s="8" t="str" cm="1">
        <f t="array" aca="1" ref="D195" ca="1">IFERROR(IF($T$2="",'Data Base'!C182,INDEX(Data_Base_2[Incumbent],_xlfn.AGGREGATE(15,3,((OFFSET($AD$4,0,0,COUNTA($AD$4:AD5190),1)&gt;0)/(OFFSET($AD$4,0,0,COUNTA($AD$4:AD5190),1)&gt;0))*(ROW(OFFSET($AD$4,0,0,COUNTA($AD$4:AD5190),1))-ROW($AD$3)),ROWS($D$4:$D194)))),"")</f>
        <v/>
      </c>
      <c r="E195" s="161" t="str">
        <f ca="1">IFERROR(IF(ISBLANK(INDEX(Data_Base_2[],MATCH($D195,Data_Base_2[[Incumbent]:[Incumbent]],0),MATCH(E$3,Data_Base_2[#Headers],0))),"-",INDEX(Data_Base_2[],MATCH($D195,Data_Base_2[[Incumbent]:[Incumbent]],0),MATCH(E$3,Data_Base_2[#Headers],0))),"")</f>
        <v/>
      </c>
      <c r="F195" s="161" t="str">
        <f ca="1">IFERROR(IF(ISBLANK(INDEX(Data_Base_2[],MATCH($D195,Data_Base_2[[Incumbent]:[Incumbent]],0),MATCH(F$3,Data_Base_2[#Headers],0))),"-",INDEX(Data_Base_2[],MATCH($D195,Data_Base_2[[Incumbent]:[Incumbent]],0),MATCH(F$3,Data_Base_2[#Headers],0))),"")</f>
        <v/>
      </c>
      <c r="G195" s="161" t="str">
        <f ca="1">IFERROR(IF(ISBLANK(INDEX(Data_Base_2[],MATCH($D195,Data_Base_2[[Incumbent]:[Incumbent]],0),MATCH(G$3,Data_Base_2[#Headers],0))),"-",INDEX(Data_Base_2[],MATCH($D195,Data_Base_2[[Incumbent]:[Incumbent]],0),MATCH(G$3,Data_Base_2[#Headers],0))),"")</f>
        <v/>
      </c>
      <c r="H195" s="161" t="str">
        <f ca="1">IFERROR(IF(ISBLANK(INDEX(Data_Base_2[],MATCH($D195,Data_Base_2[[Incumbent]:[Incumbent]],0),MATCH(H$3,Data_Base_2[#Headers],0))),"-",INDEX(Data_Base_2[],MATCH($D195,Data_Base_2[[Incumbent]:[Incumbent]],0),MATCH(H$3,Data_Base_2[#Headers],0))),"")</f>
        <v/>
      </c>
      <c r="I195" s="162" t="str">
        <f ca="1">IFERROR(IF(ISBLANK(INDEX(Data_Base_2[],MATCH($D195,Data_Base_2[[Incumbent]:[Incumbent]],0),MATCH(I$3,Data_Base_2[#Headers],0))),"-",INDEX(Data_Base_2[],MATCH($D195,Data_Base_2[[Incumbent]:[Incumbent]],0),MATCH(I$3,Data_Base_2[#Headers],0))),"")</f>
        <v/>
      </c>
      <c r="J195" s="162" t="str">
        <f ca="1">IFERROR(IF(ISBLANK(INDEX(Data_Base_2[],MATCH($D195,Data_Base_2[[Incumbent]:[Incumbent]],0),MATCH(J$3,Data_Base_2[#Headers],0))),"-",INDEX(Data_Base_2[],MATCH($D195,Data_Base_2[[Incumbent]:[Incumbent]],0),MATCH(J$3,Data_Base_2[#Headers],0))),"")</f>
        <v/>
      </c>
      <c r="K195" s="163" t="str">
        <f ca="1">IFERROR(IF(ISBLANK(INDEX(Data_Base_2[],MATCH($D195,Data_Base_2[[Incumbent]:[Incumbent]],0),MATCH(K$3,Data_Base_2[#Headers],0))),"-",INDEX(Data_Base_2[],MATCH($D195,Data_Base_2[[Incumbent]:[Incumbent]],0),MATCH(K$3,Data_Base_2[#Headers],0))),"")</f>
        <v/>
      </c>
      <c r="L195" s="161" t="str">
        <f ca="1">IFERROR(IF(ISBLANK(INDEX(Data_Base_2[],MATCH($D195,Data_Base_2[[Incumbent]:[Incumbent]],0),MATCH(L$3,Data_Base_2[#Headers],0))),"-",INDEX(Data_Base_2[],MATCH($D195,Data_Base_2[[Incumbent]:[Incumbent]],0),MATCH(L$3,Data_Base_2[#Headers],0))),"")</f>
        <v/>
      </c>
      <c r="M195" s="161" t="str">
        <f ca="1">IFERROR(IF(ISBLANK(INDEX(Data_Base_2[],MATCH($D195,Data_Base_2[[Incumbent]:[Incumbent]],0),MATCH(M$3,Data_Base_2[#Headers],0))),"-",INDEX(Data_Base_2[],MATCH($D195,Data_Base_2[[Incumbent]:[Incumbent]],0),MATCH(M$3,Data_Base_2[#Headers],0))),"")</f>
        <v/>
      </c>
      <c r="N195" s="164" t="str">
        <f ca="1">IFERROR(IF(ISBLANK(INDEX(Data_Base_2[],MATCH($D195,Data_Base_2[[Incumbent]:[Incumbent]],0),MATCH(N$3,Data_Base_2[#Headers],0))),"-",INDEX(Data_Base_2[],MATCH($D195,Data_Base_2[[Incumbent]:[Incumbent]],0),MATCH(N$3,Data_Base_2[#Headers],0))),"")</f>
        <v/>
      </c>
      <c r="O195" s="164" t="str">
        <f ca="1">IFERROR(IF(ISBLANK(INDEX(Data_Base_2[],MATCH($D195,Data_Base_2[[Incumbent]:[Incumbent]],0),MATCH(O$3,Data_Base_2[#Headers],0))),"-",INDEX(Data_Base_2[],MATCH($D195,Data_Base_2[[Incumbent]:[Incumbent]],0),MATCH(O$3,Data_Base_2[#Headers],0))),"")</f>
        <v/>
      </c>
      <c r="P195" s="161" t="str">
        <f ca="1">IFERROR(IF(ISBLANK(INDEX(Data_Base_2[],MATCH($D195,Data_Base_2[[Incumbent]:[Incumbent]],0),MATCH(P$3,Data_Base_2[#Headers],0))),"-",INDEX(Data_Base_2[],MATCH($D195,Data_Base_2[[Incumbent]:[Incumbent]],0),MATCH(P$3,Data_Base_2[#Headers],0))),"")</f>
        <v/>
      </c>
      <c r="Q195" s="161" t="str">
        <f ca="1">IFERROR(IF(ISBLANK(INDEX(Data_Base_2[],MATCH($D195,Data_Base_2[[Incumbent]:[Incumbent]],0),MATCH(Q$3,Data_Base_2[#Headers],0))),"-",INDEX(Data_Base_2[],MATCH($D195,Data_Base_2[[Incumbent]:[Incumbent]],0),MATCH(Q$3,Data_Base_2[#Headers],0))),"")</f>
        <v/>
      </c>
      <c r="T195" t="str">
        <v>Bambang Hermanto, Ir.</v>
      </c>
      <c r="U195" s="140">
        <v>6</v>
      </c>
      <c r="V195" s="124" t="b">
        <v>1</v>
      </c>
      <c r="W195" s="3" t="b">
        <v>1</v>
      </c>
      <c r="X195" s="3" t="b">
        <v>1</v>
      </c>
      <c r="Y195" s="3">
        <v>0</v>
      </c>
      <c r="Z195" s="3">
        <v>0</v>
      </c>
      <c r="AA195" s="3" t="b">
        <v>1</v>
      </c>
      <c r="AB195" s="3" t="b">
        <f ca="1"/>
        <v>0</v>
      </c>
      <c r="AC195" s="99">
        <v>1</v>
      </c>
      <c r="AD195" s="99">
        <f ca="1"/>
        <v>0</v>
      </c>
    </row>
    <row r="196" spans="4:30" x14ac:dyDescent="0.25">
      <c r="D196" s="8" t="str" cm="1">
        <f t="array" aca="1" ref="D196" ca="1">IFERROR(IF($T$2="",'Data Base'!C183,INDEX(Data_Base_2[Incumbent],_xlfn.AGGREGATE(15,3,((OFFSET($AD$4,0,0,COUNTA($AD$4:AD5191),1)&gt;0)/(OFFSET($AD$4,0,0,COUNTA($AD$4:AD5191),1)&gt;0))*(ROW(OFFSET($AD$4,0,0,COUNTA($AD$4:AD5191),1))-ROW($AD$3)),ROWS($D$4:$D195)))),"")</f>
        <v/>
      </c>
      <c r="E196" s="161" t="str">
        <f ca="1">IFERROR(IF(ISBLANK(INDEX(Data_Base_2[],MATCH($D196,Data_Base_2[[Incumbent]:[Incumbent]],0),MATCH(E$3,Data_Base_2[#Headers],0))),"-",INDEX(Data_Base_2[],MATCH($D196,Data_Base_2[[Incumbent]:[Incumbent]],0),MATCH(E$3,Data_Base_2[#Headers],0))),"")</f>
        <v/>
      </c>
      <c r="F196" s="161" t="str">
        <f ca="1">IFERROR(IF(ISBLANK(INDEX(Data_Base_2[],MATCH($D196,Data_Base_2[[Incumbent]:[Incumbent]],0),MATCH(F$3,Data_Base_2[#Headers],0))),"-",INDEX(Data_Base_2[],MATCH($D196,Data_Base_2[[Incumbent]:[Incumbent]],0),MATCH(F$3,Data_Base_2[#Headers],0))),"")</f>
        <v/>
      </c>
      <c r="G196" s="161" t="str">
        <f ca="1">IFERROR(IF(ISBLANK(INDEX(Data_Base_2[],MATCH($D196,Data_Base_2[[Incumbent]:[Incumbent]],0),MATCH(G$3,Data_Base_2[#Headers],0))),"-",INDEX(Data_Base_2[],MATCH($D196,Data_Base_2[[Incumbent]:[Incumbent]],0),MATCH(G$3,Data_Base_2[#Headers],0))),"")</f>
        <v/>
      </c>
      <c r="H196" s="161" t="str">
        <f ca="1">IFERROR(IF(ISBLANK(INDEX(Data_Base_2[],MATCH($D196,Data_Base_2[[Incumbent]:[Incumbent]],0),MATCH(H$3,Data_Base_2[#Headers],0))),"-",INDEX(Data_Base_2[],MATCH($D196,Data_Base_2[[Incumbent]:[Incumbent]],0),MATCH(H$3,Data_Base_2[#Headers],0))),"")</f>
        <v/>
      </c>
      <c r="I196" s="162" t="str">
        <f ca="1">IFERROR(IF(ISBLANK(INDEX(Data_Base_2[],MATCH($D196,Data_Base_2[[Incumbent]:[Incumbent]],0),MATCH(I$3,Data_Base_2[#Headers],0))),"-",INDEX(Data_Base_2[],MATCH($D196,Data_Base_2[[Incumbent]:[Incumbent]],0),MATCH(I$3,Data_Base_2[#Headers],0))),"")</f>
        <v/>
      </c>
      <c r="J196" s="162" t="str">
        <f ca="1">IFERROR(IF(ISBLANK(INDEX(Data_Base_2[],MATCH($D196,Data_Base_2[[Incumbent]:[Incumbent]],0),MATCH(J$3,Data_Base_2[#Headers],0))),"-",INDEX(Data_Base_2[],MATCH($D196,Data_Base_2[[Incumbent]:[Incumbent]],0),MATCH(J$3,Data_Base_2[#Headers],0))),"")</f>
        <v/>
      </c>
      <c r="K196" s="163" t="str">
        <f ca="1">IFERROR(IF(ISBLANK(INDEX(Data_Base_2[],MATCH($D196,Data_Base_2[[Incumbent]:[Incumbent]],0),MATCH(K$3,Data_Base_2[#Headers],0))),"-",INDEX(Data_Base_2[],MATCH($D196,Data_Base_2[[Incumbent]:[Incumbent]],0),MATCH(K$3,Data_Base_2[#Headers],0))),"")</f>
        <v/>
      </c>
      <c r="L196" s="161" t="str">
        <f ca="1">IFERROR(IF(ISBLANK(INDEX(Data_Base_2[],MATCH($D196,Data_Base_2[[Incumbent]:[Incumbent]],0),MATCH(L$3,Data_Base_2[#Headers],0))),"-",INDEX(Data_Base_2[],MATCH($D196,Data_Base_2[[Incumbent]:[Incumbent]],0),MATCH(L$3,Data_Base_2[#Headers],0))),"")</f>
        <v/>
      </c>
      <c r="M196" s="161" t="str">
        <f ca="1">IFERROR(IF(ISBLANK(INDEX(Data_Base_2[],MATCH($D196,Data_Base_2[[Incumbent]:[Incumbent]],0),MATCH(M$3,Data_Base_2[#Headers],0))),"-",INDEX(Data_Base_2[],MATCH($D196,Data_Base_2[[Incumbent]:[Incumbent]],0),MATCH(M$3,Data_Base_2[#Headers],0))),"")</f>
        <v/>
      </c>
      <c r="N196" s="164" t="str">
        <f ca="1">IFERROR(IF(ISBLANK(INDEX(Data_Base_2[],MATCH($D196,Data_Base_2[[Incumbent]:[Incumbent]],0),MATCH(N$3,Data_Base_2[#Headers],0))),"-",INDEX(Data_Base_2[],MATCH($D196,Data_Base_2[[Incumbent]:[Incumbent]],0),MATCH(N$3,Data_Base_2[#Headers],0))),"")</f>
        <v/>
      </c>
      <c r="O196" s="164" t="str">
        <f ca="1">IFERROR(IF(ISBLANK(INDEX(Data_Base_2[],MATCH($D196,Data_Base_2[[Incumbent]:[Incumbent]],0),MATCH(O$3,Data_Base_2[#Headers],0))),"-",INDEX(Data_Base_2[],MATCH($D196,Data_Base_2[[Incumbent]:[Incumbent]],0),MATCH(O$3,Data_Base_2[#Headers],0))),"")</f>
        <v/>
      </c>
      <c r="P196" s="161" t="str">
        <f ca="1">IFERROR(IF(ISBLANK(INDEX(Data_Base_2[],MATCH($D196,Data_Base_2[[Incumbent]:[Incumbent]],0),MATCH(P$3,Data_Base_2[#Headers],0))),"-",INDEX(Data_Base_2[],MATCH($D196,Data_Base_2[[Incumbent]:[Incumbent]],0),MATCH(P$3,Data_Base_2[#Headers],0))),"")</f>
        <v/>
      </c>
      <c r="Q196" s="161" t="str">
        <f ca="1">IFERROR(IF(ISBLANK(INDEX(Data_Base_2[],MATCH($D196,Data_Base_2[[Incumbent]:[Incumbent]],0),MATCH(Q$3,Data_Base_2[#Headers],0))),"-",INDEX(Data_Base_2[],MATCH($D196,Data_Base_2[[Incumbent]:[Incumbent]],0),MATCH(Q$3,Data_Base_2[#Headers],0))),"")</f>
        <v/>
      </c>
      <c r="T196" t="str">
        <v>Auzai Matondang, Ir.</v>
      </c>
      <c r="U196" s="140">
        <v>7</v>
      </c>
      <c r="V196" s="124" t="b">
        <v>1</v>
      </c>
      <c r="W196" s="3" t="b">
        <v>1</v>
      </c>
      <c r="X196" s="3" t="b">
        <v>0</v>
      </c>
      <c r="Y196" s="3">
        <v>0</v>
      </c>
      <c r="Z196" s="3">
        <v>0</v>
      </c>
      <c r="AA196" s="3" t="b">
        <v>1</v>
      </c>
      <c r="AB196" s="3" t="b">
        <f ca="1"/>
        <v>1</v>
      </c>
      <c r="AC196" s="99">
        <v>1</v>
      </c>
      <c r="AD196" s="99">
        <f ca="1"/>
        <v>0</v>
      </c>
    </row>
    <row r="197" spans="4:30" x14ac:dyDescent="0.25">
      <c r="D197" s="8" t="str" cm="1">
        <f t="array" aca="1" ref="D197" ca="1">IFERROR(IF($T$2="",'Data Base'!C184,INDEX(Data_Base_2[Incumbent],_xlfn.AGGREGATE(15,3,((OFFSET($AD$4,0,0,COUNTA($AD$4:AD5192),1)&gt;0)/(OFFSET($AD$4,0,0,COUNTA($AD$4:AD5192),1)&gt;0))*(ROW(OFFSET($AD$4,0,0,COUNTA($AD$4:AD5192),1))-ROW($AD$3)),ROWS($D$4:$D196)))),"")</f>
        <v/>
      </c>
      <c r="E197" s="161" t="str">
        <f ca="1">IFERROR(IF(ISBLANK(INDEX(Data_Base_2[],MATCH($D197,Data_Base_2[[Incumbent]:[Incumbent]],0),MATCH(E$3,Data_Base_2[#Headers],0))),"-",INDEX(Data_Base_2[],MATCH($D197,Data_Base_2[[Incumbent]:[Incumbent]],0),MATCH(E$3,Data_Base_2[#Headers],0))),"")</f>
        <v/>
      </c>
      <c r="F197" s="161" t="str">
        <f ca="1">IFERROR(IF(ISBLANK(INDEX(Data_Base_2[],MATCH($D197,Data_Base_2[[Incumbent]:[Incumbent]],0),MATCH(F$3,Data_Base_2[#Headers],0))),"-",INDEX(Data_Base_2[],MATCH($D197,Data_Base_2[[Incumbent]:[Incumbent]],0),MATCH(F$3,Data_Base_2[#Headers],0))),"")</f>
        <v/>
      </c>
      <c r="G197" s="161" t="str">
        <f ca="1">IFERROR(IF(ISBLANK(INDEX(Data_Base_2[],MATCH($D197,Data_Base_2[[Incumbent]:[Incumbent]],0),MATCH(G$3,Data_Base_2[#Headers],0))),"-",INDEX(Data_Base_2[],MATCH($D197,Data_Base_2[[Incumbent]:[Incumbent]],0),MATCH(G$3,Data_Base_2[#Headers],0))),"")</f>
        <v/>
      </c>
      <c r="H197" s="161" t="str">
        <f ca="1">IFERROR(IF(ISBLANK(INDEX(Data_Base_2[],MATCH($D197,Data_Base_2[[Incumbent]:[Incumbent]],0),MATCH(H$3,Data_Base_2[#Headers],0))),"-",INDEX(Data_Base_2[],MATCH($D197,Data_Base_2[[Incumbent]:[Incumbent]],0),MATCH(H$3,Data_Base_2[#Headers],0))),"")</f>
        <v/>
      </c>
      <c r="I197" s="162" t="str">
        <f ca="1">IFERROR(IF(ISBLANK(INDEX(Data_Base_2[],MATCH($D197,Data_Base_2[[Incumbent]:[Incumbent]],0),MATCH(I$3,Data_Base_2[#Headers],0))),"-",INDEX(Data_Base_2[],MATCH($D197,Data_Base_2[[Incumbent]:[Incumbent]],0),MATCH(I$3,Data_Base_2[#Headers],0))),"")</f>
        <v/>
      </c>
      <c r="J197" s="162" t="str">
        <f ca="1">IFERROR(IF(ISBLANK(INDEX(Data_Base_2[],MATCH($D197,Data_Base_2[[Incumbent]:[Incumbent]],0),MATCH(J$3,Data_Base_2[#Headers],0))),"-",INDEX(Data_Base_2[],MATCH($D197,Data_Base_2[[Incumbent]:[Incumbent]],0),MATCH(J$3,Data_Base_2[#Headers],0))),"")</f>
        <v/>
      </c>
      <c r="K197" s="163" t="str">
        <f ca="1">IFERROR(IF(ISBLANK(INDEX(Data_Base_2[],MATCH($D197,Data_Base_2[[Incumbent]:[Incumbent]],0),MATCH(K$3,Data_Base_2[#Headers],0))),"-",INDEX(Data_Base_2[],MATCH($D197,Data_Base_2[[Incumbent]:[Incumbent]],0),MATCH(K$3,Data_Base_2[#Headers],0))),"")</f>
        <v/>
      </c>
      <c r="L197" s="161" t="str">
        <f ca="1">IFERROR(IF(ISBLANK(INDEX(Data_Base_2[],MATCH($D197,Data_Base_2[[Incumbent]:[Incumbent]],0),MATCH(L$3,Data_Base_2[#Headers],0))),"-",INDEX(Data_Base_2[],MATCH($D197,Data_Base_2[[Incumbent]:[Incumbent]],0),MATCH(L$3,Data_Base_2[#Headers],0))),"")</f>
        <v/>
      </c>
      <c r="M197" s="161" t="str">
        <f ca="1">IFERROR(IF(ISBLANK(INDEX(Data_Base_2[],MATCH($D197,Data_Base_2[[Incumbent]:[Incumbent]],0),MATCH(M$3,Data_Base_2[#Headers],0))),"-",INDEX(Data_Base_2[],MATCH($D197,Data_Base_2[[Incumbent]:[Incumbent]],0),MATCH(M$3,Data_Base_2[#Headers],0))),"")</f>
        <v/>
      </c>
      <c r="N197" s="164" t="str">
        <f ca="1">IFERROR(IF(ISBLANK(INDEX(Data_Base_2[],MATCH($D197,Data_Base_2[[Incumbent]:[Incumbent]],0),MATCH(N$3,Data_Base_2[#Headers],0))),"-",INDEX(Data_Base_2[],MATCH($D197,Data_Base_2[[Incumbent]:[Incumbent]],0),MATCH(N$3,Data_Base_2[#Headers],0))),"")</f>
        <v/>
      </c>
      <c r="O197" s="164" t="str">
        <f ca="1">IFERROR(IF(ISBLANK(INDEX(Data_Base_2[],MATCH($D197,Data_Base_2[[Incumbent]:[Incumbent]],0),MATCH(O$3,Data_Base_2[#Headers],0))),"-",INDEX(Data_Base_2[],MATCH($D197,Data_Base_2[[Incumbent]:[Incumbent]],0),MATCH(O$3,Data_Base_2[#Headers],0))),"")</f>
        <v/>
      </c>
      <c r="P197" s="161" t="str">
        <f ca="1">IFERROR(IF(ISBLANK(INDEX(Data_Base_2[],MATCH($D197,Data_Base_2[[Incumbent]:[Incumbent]],0),MATCH(P$3,Data_Base_2[#Headers],0))),"-",INDEX(Data_Base_2[],MATCH($D197,Data_Base_2[[Incumbent]:[Incumbent]],0),MATCH(P$3,Data_Base_2[#Headers],0))),"")</f>
        <v/>
      </c>
      <c r="Q197" s="161" t="str">
        <f ca="1">IFERROR(IF(ISBLANK(INDEX(Data_Base_2[],MATCH($D197,Data_Base_2[[Incumbent]:[Incumbent]],0),MATCH(Q$3,Data_Base_2[#Headers],0))),"-",INDEX(Data_Base_2[],MATCH($D197,Data_Base_2[[Incumbent]:[Incumbent]],0),MATCH(Q$3,Data_Base_2[#Headers],0))),"")</f>
        <v/>
      </c>
      <c r="T197" t="str">
        <v>M. Mahadani Lubis</v>
      </c>
      <c r="U197" s="140">
        <v>4</v>
      </c>
      <c r="V197" s="124" t="b">
        <v>1</v>
      </c>
      <c r="W197" s="3" t="b">
        <v>0</v>
      </c>
      <c r="X197" s="3" t="b">
        <v>0</v>
      </c>
      <c r="Y197" s="3">
        <v>0</v>
      </c>
      <c r="Z197" s="3">
        <v>1</v>
      </c>
      <c r="AA197" s="3" t="b">
        <v>1</v>
      </c>
      <c r="AB197" s="3" t="b">
        <f ca="1"/>
        <v>1</v>
      </c>
      <c r="AC197" s="99">
        <v>1</v>
      </c>
      <c r="AD197" s="99">
        <f ca="1"/>
        <v>0</v>
      </c>
    </row>
    <row r="198" spans="4:30" x14ac:dyDescent="0.25">
      <c r="D198" s="8" t="str" cm="1">
        <f t="array" aca="1" ref="D198" ca="1">IFERROR(IF($T$2="",'Data Base'!C185,INDEX(Data_Base_2[Incumbent],_xlfn.AGGREGATE(15,3,((OFFSET($AD$4,0,0,COUNTA($AD$4:AD5193),1)&gt;0)/(OFFSET($AD$4,0,0,COUNTA($AD$4:AD5193),1)&gt;0))*(ROW(OFFSET($AD$4,0,0,COUNTA($AD$4:AD5193),1))-ROW($AD$3)),ROWS($D$4:$D197)))),"")</f>
        <v/>
      </c>
      <c r="E198" s="161" t="str">
        <f ca="1">IFERROR(IF(ISBLANK(INDEX(Data_Base_2[],MATCH($D198,Data_Base_2[[Incumbent]:[Incumbent]],0),MATCH(E$3,Data_Base_2[#Headers],0))),"-",INDEX(Data_Base_2[],MATCH($D198,Data_Base_2[[Incumbent]:[Incumbent]],0),MATCH(E$3,Data_Base_2[#Headers],0))),"")</f>
        <v/>
      </c>
      <c r="F198" s="161" t="str">
        <f ca="1">IFERROR(IF(ISBLANK(INDEX(Data_Base_2[],MATCH($D198,Data_Base_2[[Incumbent]:[Incumbent]],0),MATCH(F$3,Data_Base_2[#Headers],0))),"-",INDEX(Data_Base_2[],MATCH($D198,Data_Base_2[[Incumbent]:[Incumbent]],0),MATCH(F$3,Data_Base_2[#Headers],0))),"")</f>
        <v/>
      </c>
      <c r="G198" s="161" t="str">
        <f ca="1">IFERROR(IF(ISBLANK(INDEX(Data_Base_2[],MATCH($D198,Data_Base_2[[Incumbent]:[Incumbent]],0),MATCH(G$3,Data_Base_2[#Headers],0))),"-",INDEX(Data_Base_2[],MATCH($D198,Data_Base_2[[Incumbent]:[Incumbent]],0),MATCH(G$3,Data_Base_2[#Headers],0))),"")</f>
        <v/>
      </c>
      <c r="H198" s="161" t="str">
        <f ca="1">IFERROR(IF(ISBLANK(INDEX(Data_Base_2[],MATCH($D198,Data_Base_2[[Incumbent]:[Incumbent]],0),MATCH(H$3,Data_Base_2[#Headers],0))),"-",INDEX(Data_Base_2[],MATCH($D198,Data_Base_2[[Incumbent]:[Incumbent]],0),MATCH(H$3,Data_Base_2[#Headers],0))),"")</f>
        <v/>
      </c>
      <c r="I198" s="162" t="str">
        <f ca="1">IFERROR(IF(ISBLANK(INDEX(Data_Base_2[],MATCH($D198,Data_Base_2[[Incumbent]:[Incumbent]],0),MATCH(I$3,Data_Base_2[#Headers],0))),"-",INDEX(Data_Base_2[],MATCH($D198,Data_Base_2[[Incumbent]:[Incumbent]],0),MATCH(I$3,Data_Base_2[#Headers],0))),"")</f>
        <v/>
      </c>
      <c r="J198" s="162" t="str">
        <f ca="1">IFERROR(IF(ISBLANK(INDEX(Data_Base_2[],MATCH($D198,Data_Base_2[[Incumbent]:[Incumbent]],0),MATCH(J$3,Data_Base_2[#Headers],0))),"-",INDEX(Data_Base_2[],MATCH($D198,Data_Base_2[[Incumbent]:[Incumbent]],0),MATCH(J$3,Data_Base_2[#Headers],0))),"")</f>
        <v/>
      </c>
      <c r="K198" s="163" t="str">
        <f ca="1">IFERROR(IF(ISBLANK(INDEX(Data_Base_2[],MATCH($D198,Data_Base_2[[Incumbent]:[Incumbent]],0),MATCH(K$3,Data_Base_2[#Headers],0))),"-",INDEX(Data_Base_2[],MATCH($D198,Data_Base_2[[Incumbent]:[Incumbent]],0),MATCH(K$3,Data_Base_2[#Headers],0))),"")</f>
        <v/>
      </c>
      <c r="L198" s="161" t="str">
        <f ca="1">IFERROR(IF(ISBLANK(INDEX(Data_Base_2[],MATCH($D198,Data_Base_2[[Incumbent]:[Incumbent]],0),MATCH(L$3,Data_Base_2[#Headers],0))),"-",INDEX(Data_Base_2[],MATCH($D198,Data_Base_2[[Incumbent]:[Incumbent]],0),MATCH(L$3,Data_Base_2[#Headers],0))),"")</f>
        <v/>
      </c>
      <c r="M198" s="161" t="str">
        <f ca="1">IFERROR(IF(ISBLANK(INDEX(Data_Base_2[],MATCH($D198,Data_Base_2[[Incumbent]:[Incumbent]],0),MATCH(M$3,Data_Base_2[#Headers],0))),"-",INDEX(Data_Base_2[],MATCH($D198,Data_Base_2[[Incumbent]:[Incumbent]],0),MATCH(M$3,Data_Base_2[#Headers],0))),"")</f>
        <v/>
      </c>
      <c r="N198" s="164" t="str">
        <f ca="1">IFERROR(IF(ISBLANK(INDEX(Data_Base_2[],MATCH($D198,Data_Base_2[[Incumbent]:[Incumbent]],0),MATCH(N$3,Data_Base_2[#Headers],0))),"-",INDEX(Data_Base_2[],MATCH($D198,Data_Base_2[[Incumbent]:[Incumbent]],0),MATCH(N$3,Data_Base_2[#Headers],0))),"")</f>
        <v/>
      </c>
      <c r="O198" s="164" t="str">
        <f ca="1">IFERROR(IF(ISBLANK(INDEX(Data_Base_2[],MATCH($D198,Data_Base_2[[Incumbent]:[Incumbent]],0),MATCH(O$3,Data_Base_2[#Headers],0))),"-",INDEX(Data_Base_2[],MATCH($D198,Data_Base_2[[Incumbent]:[Incumbent]],0),MATCH(O$3,Data_Base_2[#Headers],0))),"")</f>
        <v/>
      </c>
      <c r="P198" s="161" t="str">
        <f ca="1">IFERROR(IF(ISBLANK(INDEX(Data_Base_2[],MATCH($D198,Data_Base_2[[Incumbent]:[Incumbent]],0),MATCH(P$3,Data_Base_2[#Headers],0))),"-",INDEX(Data_Base_2[],MATCH($D198,Data_Base_2[[Incumbent]:[Incumbent]],0),MATCH(P$3,Data_Base_2[#Headers],0))),"")</f>
        <v/>
      </c>
      <c r="Q198" s="161" t="str">
        <f ca="1">IFERROR(IF(ISBLANK(INDEX(Data_Base_2[],MATCH($D198,Data_Base_2[[Incumbent]:[Incumbent]],0),MATCH(Q$3,Data_Base_2[#Headers],0))),"-",INDEX(Data_Base_2[],MATCH($D198,Data_Base_2[[Incumbent]:[Incumbent]],0),MATCH(Q$3,Data_Base_2[#Headers],0))),"")</f>
        <v/>
      </c>
      <c r="T198" t="str">
        <v>Muhammad Abror</v>
      </c>
      <c r="U198" s="140">
        <v>2</v>
      </c>
      <c r="V198" s="124" t="b">
        <v>1</v>
      </c>
      <c r="W198" s="3" t="b">
        <v>0</v>
      </c>
      <c r="X198" s="3" t="b">
        <v>0</v>
      </c>
      <c r="Y198" s="3">
        <v>0</v>
      </c>
      <c r="Z198" s="3">
        <v>1</v>
      </c>
      <c r="AA198" s="3" t="b">
        <v>1</v>
      </c>
      <c r="AB198" s="3" t="b">
        <f ca="1"/>
        <v>1</v>
      </c>
      <c r="AC198" s="99">
        <v>1</v>
      </c>
      <c r="AD198" s="99">
        <f ca="1"/>
        <v>0</v>
      </c>
    </row>
    <row r="199" spans="4:30" x14ac:dyDescent="0.25">
      <c r="D199" s="8" t="str" cm="1">
        <f t="array" aca="1" ref="D199" ca="1">IFERROR(IF($T$2="",'Data Base'!C186,INDEX(Data_Base_2[Incumbent],_xlfn.AGGREGATE(15,3,((OFFSET($AD$4,0,0,COUNTA($AD$4:AD5194),1)&gt;0)/(OFFSET($AD$4,0,0,COUNTA($AD$4:AD5194),1)&gt;0))*(ROW(OFFSET($AD$4,0,0,COUNTA($AD$4:AD5194),1))-ROW($AD$3)),ROWS($D$4:$D198)))),"")</f>
        <v/>
      </c>
      <c r="E199" s="161" t="str">
        <f ca="1">IFERROR(IF(ISBLANK(INDEX(Data_Base_2[],MATCH($D199,Data_Base_2[[Incumbent]:[Incumbent]],0),MATCH(E$3,Data_Base_2[#Headers],0))),"-",INDEX(Data_Base_2[],MATCH($D199,Data_Base_2[[Incumbent]:[Incumbent]],0),MATCH(E$3,Data_Base_2[#Headers],0))),"")</f>
        <v/>
      </c>
      <c r="F199" s="161" t="str">
        <f ca="1">IFERROR(IF(ISBLANK(INDEX(Data_Base_2[],MATCH($D199,Data_Base_2[[Incumbent]:[Incumbent]],0),MATCH(F$3,Data_Base_2[#Headers],0))),"-",INDEX(Data_Base_2[],MATCH($D199,Data_Base_2[[Incumbent]:[Incumbent]],0),MATCH(F$3,Data_Base_2[#Headers],0))),"")</f>
        <v/>
      </c>
      <c r="G199" s="161" t="str">
        <f ca="1">IFERROR(IF(ISBLANK(INDEX(Data_Base_2[],MATCH($D199,Data_Base_2[[Incumbent]:[Incumbent]],0),MATCH(G$3,Data_Base_2[#Headers],0))),"-",INDEX(Data_Base_2[],MATCH($D199,Data_Base_2[[Incumbent]:[Incumbent]],0),MATCH(G$3,Data_Base_2[#Headers],0))),"")</f>
        <v/>
      </c>
      <c r="H199" s="161" t="str">
        <f ca="1">IFERROR(IF(ISBLANK(INDEX(Data_Base_2[],MATCH($D199,Data_Base_2[[Incumbent]:[Incumbent]],0),MATCH(H$3,Data_Base_2[#Headers],0))),"-",INDEX(Data_Base_2[],MATCH($D199,Data_Base_2[[Incumbent]:[Incumbent]],0),MATCH(H$3,Data_Base_2[#Headers],0))),"")</f>
        <v/>
      </c>
      <c r="I199" s="162" t="str">
        <f ca="1">IFERROR(IF(ISBLANK(INDEX(Data_Base_2[],MATCH($D199,Data_Base_2[[Incumbent]:[Incumbent]],0),MATCH(I$3,Data_Base_2[#Headers],0))),"-",INDEX(Data_Base_2[],MATCH($D199,Data_Base_2[[Incumbent]:[Incumbent]],0),MATCH(I$3,Data_Base_2[#Headers],0))),"")</f>
        <v/>
      </c>
      <c r="J199" s="162" t="str">
        <f ca="1">IFERROR(IF(ISBLANK(INDEX(Data_Base_2[],MATCH($D199,Data_Base_2[[Incumbent]:[Incumbent]],0),MATCH(J$3,Data_Base_2[#Headers],0))),"-",INDEX(Data_Base_2[],MATCH($D199,Data_Base_2[[Incumbent]:[Incumbent]],0),MATCH(J$3,Data_Base_2[#Headers],0))),"")</f>
        <v/>
      </c>
      <c r="K199" s="163" t="str">
        <f ca="1">IFERROR(IF(ISBLANK(INDEX(Data_Base_2[],MATCH($D199,Data_Base_2[[Incumbent]:[Incumbent]],0),MATCH(K$3,Data_Base_2[#Headers],0))),"-",INDEX(Data_Base_2[],MATCH($D199,Data_Base_2[[Incumbent]:[Incumbent]],0),MATCH(K$3,Data_Base_2[#Headers],0))),"")</f>
        <v/>
      </c>
      <c r="L199" s="161" t="str">
        <f ca="1">IFERROR(IF(ISBLANK(INDEX(Data_Base_2[],MATCH($D199,Data_Base_2[[Incumbent]:[Incumbent]],0),MATCH(L$3,Data_Base_2[#Headers],0))),"-",INDEX(Data_Base_2[],MATCH($D199,Data_Base_2[[Incumbent]:[Incumbent]],0),MATCH(L$3,Data_Base_2[#Headers],0))),"")</f>
        <v/>
      </c>
      <c r="M199" s="161" t="str">
        <f ca="1">IFERROR(IF(ISBLANK(INDEX(Data_Base_2[],MATCH($D199,Data_Base_2[[Incumbent]:[Incumbent]],0),MATCH(M$3,Data_Base_2[#Headers],0))),"-",INDEX(Data_Base_2[],MATCH($D199,Data_Base_2[[Incumbent]:[Incumbent]],0),MATCH(M$3,Data_Base_2[#Headers],0))),"")</f>
        <v/>
      </c>
      <c r="N199" s="164" t="str">
        <f ca="1">IFERROR(IF(ISBLANK(INDEX(Data_Base_2[],MATCH($D199,Data_Base_2[[Incumbent]:[Incumbent]],0),MATCH(N$3,Data_Base_2[#Headers],0))),"-",INDEX(Data_Base_2[],MATCH($D199,Data_Base_2[[Incumbent]:[Incumbent]],0),MATCH(N$3,Data_Base_2[#Headers],0))),"")</f>
        <v/>
      </c>
      <c r="O199" s="164" t="str">
        <f ca="1">IFERROR(IF(ISBLANK(INDEX(Data_Base_2[],MATCH($D199,Data_Base_2[[Incumbent]:[Incumbent]],0),MATCH(O$3,Data_Base_2[#Headers],0))),"-",INDEX(Data_Base_2[],MATCH($D199,Data_Base_2[[Incumbent]:[Incumbent]],0),MATCH(O$3,Data_Base_2[#Headers],0))),"")</f>
        <v/>
      </c>
      <c r="P199" s="161" t="str">
        <f ca="1">IFERROR(IF(ISBLANK(INDEX(Data_Base_2[],MATCH($D199,Data_Base_2[[Incumbent]:[Incumbent]],0),MATCH(P$3,Data_Base_2[#Headers],0))),"-",INDEX(Data_Base_2[],MATCH($D199,Data_Base_2[[Incumbent]:[Incumbent]],0),MATCH(P$3,Data_Base_2[#Headers],0))),"")</f>
        <v/>
      </c>
      <c r="Q199" s="161" t="str">
        <f ca="1">IFERROR(IF(ISBLANK(INDEX(Data_Base_2[],MATCH($D199,Data_Base_2[[Incumbent]:[Incumbent]],0),MATCH(Q$3,Data_Base_2[#Headers],0))),"-",INDEX(Data_Base_2[],MATCH($D199,Data_Base_2[[Incumbent]:[Incumbent]],0),MATCH(Q$3,Data_Base_2[#Headers],0))),"")</f>
        <v/>
      </c>
      <c r="T199" t="str">
        <v>Emma Suryani Siregar </v>
      </c>
      <c r="U199" s="140">
        <v>2</v>
      </c>
      <c r="V199" s="124" t="b">
        <v>1</v>
      </c>
      <c r="W199" s="3" t="b">
        <v>0</v>
      </c>
      <c r="X199" s="3" t="b">
        <v>0</v>
      </c>
      <c r="Y199" s="3">
        <v>0</v>
      </c>
      <c r="Z199" s="3">
        <v>1</v>
      </c>
      <c r="AA199" s="3" t="b">
        <v>1</v>
      </c>
      <c r="AB199" s="3" t="b">
        <f ca="1"/>
        <v>1</v>
      </c>
      <c r="AC199" s="99">
        <v>1</v>
      </c>
      <c r="AD199" s="99">
        <f ca="1"/>
        <v>0</v>
      </c>
    </row>
    <row r="200" spans="4:30" x14ac:dyDescent="0.25">
      <c r="D200" s="8" t="str" cm="1">
        <f t="array" aca="1" ref="D200" ca="1">IFERROR(IF($T$2="",'Data Base'!C187,INDEX(Data_Base_2[Incumbent],_xlfn.AGGREGATE(15,3,((OFFSET($AD$4,0,0,COUNTA($AD$4:AD5195),1)&gt;0)/(OFFSET($AD$4,0,0,COUNTA($AD$4:AD5195),1)&gt;0))*(ROW(OFFSET($AD$4,0,0,COUNTA($AD$4:AD5195),1))-ROW($AD$3)),ROWS($D$4:$D199)))),"")</f>
        <v/>
      </c>
      <c r="E200" s="161" t="str">
        <f ca="1">IFERROR(IF(ISBLANK(INDEX(Data_Base_2[],MATCH($D200,Data_Base_2[[Incumbent]:[Incumbent]],0),MATCH(E$3,Data_Base_2[#Headers],0))),"-",INDEX(Data_Base_2[],MATCH($D200,Data_Base_2[[Incumbent]:[Incumbent]],0),MATCH(E$3,Data_Base_2[#Headers],0))),"")</f>
        <v/>
      </c>
      <c r="F200" s="161" t="str">
        <f ca="1">IFERROR(IF(ISBLANK(INDEX(Data_Base_2[],MATCH($D200,Data_Base_2[[Incumbent]:[Incumbent]],0),MATCH(F$3,Data_Base_2[#Headers],0))),"-",INDEX(Data_Base_2[],MATCH($D200,Data_Base_2[[Incumbent]:[Incumbent]],0),MATCH(F$3,Data_Base_2[#Headers],0))),"")</f>
        <v/>
      </c>
      <c r="G200" s="161" t="str">
        <f ca="1">IFERROR(IF(ISBLANK(INDEX(Data_Base_2[],MATCH($D200,Data_Base_2[[Incumbent]:[Incumbent]],0),MATCH(G$3,Data_Base_2[#Headers],0))),"-",INDEX(Data_Base_2[],MATCH($D200,Data_Base_2[[Incumbent]:[Incumbent]],0),MATCH(G$3,Data_Base_2[#Headers],0))),"")</f>
        <v/>
      </c>
      <c r="H200" s="161" t="str">
        <f ca="1">IFERROR(IF(ISBLANK(INDEX(Data_Base_2[],MATCH($D200,Data_Base_2[[Incumbent]:[Incumbent]],0),MATCH(H$3,Data_Base_2[#Headers],0))),"-",INDEX(Data_Base_2[],MATCH($D200,Data_Base_2[[Incumbent]:[Incumbent]],0),MATCH(H$3,Data_Base_2[#Headers],0))),"")</f>
        <v/>
      </c>
      <c r="I200" s="162" t="str">
        <f ca="1">IFERROR(IF(ISBLANK(INDEX(Data_Base_2[],MATCH($D200,Data_Base_2[[Incumbent]:[Incumbent]],0),MATCH(I$3,Data_Base_2[#Headers],0))),"-",INDEX(Data_Base_2[],MATCH($D200,Data_Base_2[[Incumbent]:[Incumbent]],0),MATCH(I$3,Data_Base_2[#Headers],0))),"")</f>
        <v/>
      </c>
      <c r="J200" s="162" t="str">
        <f ca="1">IFERROR(IF(ISBLANK(INDEX(Data_Base_2[],MATCH($D200,Data_Base_2[[Incumbent]:[Incumbent]],0),MATCH(J$3,Data_Base_2[#Headers],0))),"-",INDEX(Data_Base_2[],MATCH($D200,Data_Base_2[[Incumbent]:[Incumbent]],0),MATCH(J$3,Data_Base_2[#Headers],0))),"")</f>
        <v/>
      </c>
      <c r="K200" s="163" t="str">
        <f ca="1">IFERROR(IF(ISBLANK(INDEX(Data_Base_2[],MATCH($D200,Data_Base_2[[Incumbent]:[Incumbent]],0),MATCH(K$3,Data_Base_2[#Headers],0))),"-",INDEX(Data_Base_2[],MATCH($D200,Data_Base_2[[Incumbent]:[Incumbent]],0),MATCH(K$3,Data_Base_2[#Headers],0))),"")</f>
        <v/>
      </c>
      <c r="L200" s="161" t="str">
        <f ca="1">IFERROR(IF(ISBLANK(INDEX(Data_Base_2[],MATCH($D200,Data_Base_2[[Incumbent]:[Incumbent]],0),MATCH(L$3,Data_Base_2[#Headers],0))),"-",INDEX(Data_Base_2[],MATCH($D200,Data_Base_2[[Incumbent]:[Incumbent]],0),MATCH(L$3,Data_Base_2[#Headers],0))),"")</f>
        <v/>
      </c>
      <c r="M200" s="161" t="str">
        <f ca="1">IFERROR(IF(ISBLANK(INDEX(Data_Base_2[],MATCH($D200,Data_Base_2[[Incumbent]:[Incumbent]],0),MATCH(M$3,Data_Base_2[#Headers],0))),"-",INDEX(Data_Base_2[],MATCH($D200,Data_Base_2[[Incumbent]:[Incumbent]],0),MATCH(M$3,Data_Base_2[#Headers],0))),"")</f>
        <v/>
      </c>
      <c r="N200" s="164" t="str">
        <f ca="1">IFERROR(IF(ISBLANK(INDEX(Data_Base_2[],MATCH($D200,Data_Base_2[[Incumbent]:[Incumbent]],0),MATCH(N$3,Data_Base_2[#Headers],0))),"-",INDEX(Data_Base_2[],MATCH($D200,Data_Base_2[[Incumbent]:[Incumbent]],0),MATCH(N$3,Data_Base_2[#Headers],0))),"")</f>
        <v/>
      </c>
      <c r="O200" s="164" t="str">
        <f ca="1">IFERROR(IF(ISBLANK(INDEX(Data_Base_2[],MATCH($D200,Data_Base_2[[Incumbent]:[Incumbent]],0),MATCH(O$3,Data_Base_2[#Headers],0))),"-",INDEX(Data_Base_2[],MATCH($D200,Data_Base_2[[Incumbent]:[Incumbent]],0),MATCH(O$3,Data_Base_2[#Headers],0))),"")</f>
        <v/>
      </c>
      <c r="P200" s="161" t="str">
        <f ca="1">IFERROR(IF(ISBLANK(INDEX(Data_Base_2[],MATCH($D200,Data_Base_2[[Incumbent]:[Incumbent]],0),MATCH(P$3,Data_Base_2[#Headers],0))),"-",INDEX(Data_Base_2[],MATCH($D200,Data_Base_2[[Incumbent]:[Incumbent]],0),MATCH(P$3,Data_Base_2[#Headers],0))),"")</f>
        <v/>
      </c>
      <c r="Q200" s="161" t="str">
        <f ca="1">IFERROR(IF(ISBLANK(INDEX(Data_Base_2[],MATCH($D200,Data_Base_2[[Incumbent]:[Incumbent]],0),MATCH(Q$3,Data_Base_2[#Headers],0))),"-",INDEX(Data_Base_2[],MATCH($D200,Data_Base_2[[Incumbent]:[Incumbent]],0),MATCH(Q$3,Data_Base_2[#Headers],0))),"")</f>
        <v/>
      </c>
      <c r="T200" t="str">
        <v>Amalia Tri Kurnia</v>
      </c>
      <c r="U200" s="140">
        <v>2</v>
      </c>
      <c r="V200" s="124" t="b">
        <v>1</v>
      </c>
      <c r="W200" s="3" t="b">
        <v>0</v>
      </c>
      <c r="X200" s="3" t="b">
        <v>0</v>
      </c>
      <c r="Y200" s="3">
        <v>0</v>
      </c>
      <c r="Z200" s="3">
        <v>1</v>
      </c>
      <c r="AA200" s="3" t="b">
        <v>1</v>
      </c>
      <c r="AB200" s="3" t="b">
        <f ca="1"/>
        <v>1</v>
      </c>
      <c r="AC200" s="99">
        <v>1</v>
      </c>
      <c r="AD200" s="99">
        <f ca="1"/>
        <v>0</v>
      </c>
    </row>
    <row r="201" spans="4:30" x14ac:dyDescent="0.25">
      <c r="D201" s="8" t="str" cm="1">
        <f t="array" aca="1" ref="D201" ca="1">IFERROR(IF($T$2="",'Data Base'!C188,INDEX(Data_Base_2[Incumbent],_xlfn.AGGREGATE(15,3,((OFFSET($AD$4,0,0,COUNTA($AD$4:AD5196),1)&gt;0)/(OFFSET($AD$4,0,0,COUNTA($AD$4:AD5196),1)&gt;0))*(ROW(OFFSET($AD$4,0,0,COUNTA($AD$4:AD5196),1))-ROW($AD$3)),ROWS($D$4:$D200)))),"")</f>
        <v/>
      </c>
      <c r="E201" s="161" t="str">
        <f ca="1">IFERROR(IF(ISBLANK(INDEX(Data_Base_2[],MATCH($D201,Data_Base_2[[Incumbent]:[Incumbent]],0),MATCH(E$3,Data_Base_2[#Headers],0))),"-",INDEX(Data_Base_2[],MATCH($D201,Data_Base_2[[Incumbent]:[Incumbent]],0),MATCH(E$3,Data_Base_2[#Headers],0))),"")</f>
        <v/>
      </c>
      <c r="F201" s="161" t="str">
        <f ca="1">IFERROR(IF(ISBLANK(INDEX(Data_Base_2[],MATCH($D201,Data_Base_2[[Incumbent]:[Incumbent]],0),MATCH(F$3,Data_Base_2[#Headers],0))),"-",INDEX(Data_Base_2[],MATCH($D201,Data_Base_2[[Incumbent]:[Incumbent]],0),MATCH(F$3,Data_Base_2[#Headers],0))),"")</f>
        <v/>
      </c>
      <c r="G201" s="161" t="str">
        <f ca="1">IFERROR(IF(ISBLANK(INDEX(Data_Base_2[],MATCH($D201,Data_Base_2[[Incumbent]:[Incumbent]],0),MATCH(G$3,Data_Base_2[#Headers],0))),"-",INDEX(Data_Base_2[],MATCH($D201,Data_Base_2[[Incumbent]:[Incumbent]],0),MATCH(G$3,Data_Base_2[#Headers],0))),"")</f>
        <v/>
      </c>
      <c r="H201" s="161" t="str">
        <f ca="1">IFERROR(IF(ISBLANK(INDEX(Data_Base_2[],MATCH($D201,Data_Base_2[[Incumbent]:[Incumbent]],0),MATCH(H$3,Data_Base_2[#Headers],0))),"-",INDEX(Data_Base_2[],MATCH($D201,Data_Base_2[[Incumbent]:[Incumbent]],0),MATCH(H$3,Data_Base_2[#Headers],0))),"")</f>
        <v/>
      </c>
      <c r="I201" s="162" t="str">
        <f ca="1">IFERROR(IF(ISBLANK(INDEX(Data_Base_2[],MATCH($D201,Data_Base_2[[Incumbent]:[Incumbent]],0),MATCH(I$3,Data_Base_2[#Headers],0))),"-",INDEX(Data_Base_2[],MATCH($D201,Data_Base_2[[Incumbent]:[Incumbent]],0),MATCH(I$3,Data_Base_2[#Headers],0))),"")</f>
        <v/>
      </c>
      <c r="J201" s="162" t="str">
        <f ca="1">IFERROR(IF(ISBLANK(INDEX(Data_Base_2[],MATCH($D201,Data_Base_2[[Incumbent]:[Incumbent]],0),MATCH(J$3,Data_Base_2[#Headers],0))),"-",INDEX(Data_Base_2[],MATCH($D201,Data_Base_2[[Incumbent]:[Incumbent]],0),MATCH(J$3,Data_Base_2[#Headers],0))),"")</f>
        <v/>
      </c>
      <c r="K201" s="163" t="str">
        <f ca="1">IFERROR(IF(ISBLANK(INDEX(Data_Base_2[],MATCH($D201,Data_Base_2[[Incumbent]:[Incumbent]],0),MATCH(K$3,Data_Base_2[#Headers],0))),"-",INDEX(Data_Base_2[],MATCH($D201,Data_Base_2[[Incumbent]:[Incumbent]],0),MATCH(K$3,Data_Base_2[#Headers],0))),"")</f>
        <v/>
      </c>
      <c r="L201" s="161" t="str">
        <f ca="1">IFERROR(IF(ISBLANK(INDEX(Data_Base_2[],MATCH($D201,Data_Base_2[[Incumbent]:[Incumbent]],0),MATCH(L$3,Data_Base_2[#Headers],0))),"-",INDEX(Data_Base_2[],MATCH($D201,Data_Base_2[[Incumbent]:[Incumbent]],0),MATCH(L$3,Data_Base_2[#Headers],0))),"")</f>
        <v/>
      </c>
      <c r="M201" s="161" t="str">
        <f ca="1">IFERROR(IF(ISBLANK(INDEX(Data_Base_2[],MATCH($D201,Data_Base_2[[Incumbent]:[Incumbent]],0),MATCH(M$3,Data_Base_2[#Headers],0))),"-",INDEX(Data_Base_2[],MATCH($D201,Data_Base_2[[Incumbent]:[Incumbent]],0),MATCH(M$3,Data_Base_2[#Headers],0))),"")</f>
        <v/>
      </c>
      <c r="N201" s="164" t="str">
        <f ca="1">IFERROR(IF(ISBLANK(INDEX(Data_Base_2[],MATCH($D201,Data_Base_2[[Incumbent]:[Incumbent]],0),MATCH(N$3,Data_Base_2[#Headers],0))),"-",INDEX(Data_Base_2[],MATCH($D201,Data_Base_2[[Incumbent]:[Incumbent]],0),MATCH(N$3,Data_Base_2[#Headers],0))),"")</f>
        <v/>
      </c>
      <c r="O201" s="164" t="str">
        <f ca="1">IFERROR(IF(ISBLANK(INDEX(Data_Base_2[],MATCH($D201,Data_Base_2[[Incumbent]:[Incumbent]],0),MATCH(O$3,Data_Base_2[#Headers],0))),"-",INDEX(Data_Base_2[],MATCH($D201,Data_Base_2[[Incumbent]:[Incumbent]],0),MATCH(O$3,Data_Base_2[#Headers],0))),"")</f>
        <v/>
      </c>
      <c r="P201" s="161" t="str">
        <f ca="1">IFERROR(IF(ISBLANK(INDEX(Data_Base_2[],MATCH($D201,Data_Base_2[[Incumbent]:[Incumbent]],0),MATCH(P$3,Data_Base_2[#Headers],0))),"-",INDEX(Data_Base_2[],MATCH($D201,Data_Base_2[[Incumbent]:[Incumbent]],0),MATCH(P$3,Data_Base_2[#Headers],0))),"")</f>
        <v/>
      </c>
      <c r="Q201" s="161" t="str">
        <f ca="1">IFERROR(IF(ISBLANK(INDEX(Data_Base_2[],MATCH($D201,Data_Base_2[[Incumbent]:[Incumbent]],0),MATCH(Q$3,Data_Base_2[#Headers],0))),"-",INDEX(Data_Base_2[],MATCH($D201,Data_Base_2[[Incumbent]:[Incumbent]],0),MATCH(Q$3,Data_Base_2[#Headers],0))),"")</f>
        <v/>
      </c>
      <c r="T201" t="str">
        <v>Hafni Rahmadani</v>
      </c>
      <c r="U201" s="140">
        <v>2</v>
      </c>
      <c r="V201" s="124" t="b">
        <v>1</v>
      </c>
      <c r="W201" s="3" t="b">
        <v>0</v>
      </c>
      <c r="X201" s="3" t="b">
        <v>0</v>
      </c>
      <c r="Y201" s="3">
        <v>0</v>
      </c>
      <c r="Z201" s="3">
        <v>1</v>
      </c>
      <c r="AA201" s="3" t="b">
        <v>1</v>
      </c>
      <c r="AB201" s="3" t="b">
        <f ca="1"/>
        <v>1</v>
      </c>
      <c r="AC201" s="99">
        <v>1</v>
      </c>
      <c r="AD201" s="99">
        <f ca="1"/>
        <v>0</v>
      </c>
    </row>
    <row r="202" spans="4:30" x14ac:dyDescent="0.25">
      <c r="D202" s="8" t="str" cm="1">
        <f t="array" aca="1" ref="D202" ca="1">IFERROR(IF($T$2="",'Data Base'!C189,INDEX(Data_Base_2[Incumbent],_xlfn.AGGREGATE(15,3,((OFFSET($AD$4,0,0,COUNTA($AD$4:AD5197),1)&gt;0)/(OFFSET($AD$4,0,0,COUNTA($AD$4:AD5197),1)&gt;0))*(ROW(OFFSET($AD$4,0,0,COUNTA($AD$4:AD5197),1))-ROW($AD$3)),ROWS($D$4:$D201)))),"")</f>
        <v/>
      </c>
      <c r="E202" s="161" t="str">
        <f ca="1">IFERROR(IF(ISBLANK(INDEX(Data_Base_2[],MATCH($D202,Data_Base_2[[Incumbent]:[Incumbent]],0),MATCH(E$3,Data_Base_2[#Headers],0))),"-",INDEX(Data_Base_2[],MATCH($D202,Data_Base_2[[Incumbent]:[Incumbent]],0),MATCH(E$3,Data_Base_2[#Headers],0))),"")</f>
        <v/>
      </c>
      <c r="F202" s="161" t="str">
        <f ca="1">IFERROR(IF(ISBLANK(INDEX(Data_Base_2[],MATCH($D202,Data_Base_2[[Incumbent]:[Incumbent]],0),MATCH(F$3,Data_Base_2[#Headers],0))),"-",INDEX(Data_Base_2[],MATCH($D202,Data_Base_2[[Incumbent]:[Incumbent]],0),MATCH(F$3,Data_Base_2[#Headers],0))),"")</f>
        <v/>
      </c>
      <c r="G202" s="161" t="str">
        <f ca="1">IFERROR(IF(ISBLANK(INDEX(Data_Base_2[],MATCH($D202,Data_Base_2[[Incumbent]:[Incumbent]],0),MATCH(G$3,Data_Base_2[#Headers],0))),"-",INDEX(Data_Base_2[],MATCH($D202,Data_Base_2[[Incumbent]:[Incumbent]],0),MATCH(G$3,Data_Base_2[#Headers],0))),"")</f>
        <v/>
      </c>
      <c r="H202" s="161" t="str">
        <f ca="1">IFERROR(IF(ISBLANK(INDEX(Data_Base_2[],MATCH($D202,Data_Base_2[[Incumbent]:[Incumbent]],0),MATCH(H$3,Data_Base_2[#Headers],0))),"-",INDEX(Data_Base_2[],MATCH($D202,Data_Base_2[[Incumbent]:[Incumbent]],0),MATCH(H$3,Data_Base_2[#Headers],0))),"")</f>
        <v/>
      </c>
      <c r="I202" s="162" t="str">
        <f ca="1">IFERROR(IF(ISBLANK(INDEX(Data_Base_2[],MATCH($D202,Data_Base_2[[Incumbent]:[Incumbent]],0),MATCH(I$3,Data_Base_2[#Headers],0))),"-",INDEX(Data_Base_2[],MATCH($D202,Data_Base_2[[Incumbent]:[Incumbent]],0),MATCH(I$3,Data_Base_2[#Headers],0))),"")</f>
        <v/>
      </c>
      <c r="J202" s="162" t="str">
        <f ca="1">IFERROR(IF(ISBLANK(INDEX(Data_Base_2[],MATCH($D202,Data_Base_2[[Incumbent]:[Incumbent]],0),MATCH(J$3,Data_Base_2[#Headers],0))),"-",INDEX(Data_Base_2[],MATCH($D202,Data_Base_2[[Incumbent]:[Incumbent]],0),MATCH(J$3,Data_Base_2[#Headers],0))),"")</f>
        <v/>
      </c>
      <c r="K202" s="163" t="str">
        <f ca="1">IFERROR(IF(ISBLANK(INDEX(Data_Base_2[],MATCH($D202,Data_Base_2[[Incumbent]:[Incumbent]],0),MATCH(K$3,Data_Base_2[#Headers],0))),"-",INDEX(Data_Base_2[],MATCH($D202,Data_Base_2[[Incumbent]:[Incumbent]],0),MATCH(K$3,Data_Base_2[#Headers],0))),"")</f>
        <v/>
      </c>
      <c r="L202" s="161" t="str">
        <f ca="1">IFERROR(IF(ISBLANK(INDEX(Data_Base_2[],MATCH($D202,Data_Base_2[[Incumbent]:[Incumbent]],0),MATCH(L$3,Data_Base_2[#Headers],0))),"-",INDEX(Data_Base_2[],MATCH($D202,Data_Base_2[[Incumbent]:[Incumbent]],0),MATCH(L$3,Data_Base_2[#Headers],0))),"")</f>
        <v/>
      </c>
      <c r="M202" s="161" t="str">
        <f ca="1">IFERROR(IF(ISBLANK(INDEX(Data_Base_2[],MATCH($D202,Data_Base_2[[Incumbent]:[Incumbent]],0),MATCH(M$3,Data_Base_2[#Headers],0))),"-",INDEX(Data_Base_2[],MATCH($D202,Data_Base_2[[Incumbent]:[Incumbent]],0),MATCH(M$3,Data_Base_2[#Headers],0))),"")</f>
        <v/>
      </c>
      <c r="N202" s="164" t="str">
        <f ca="1">IFERROR(IF(ISBLANK(INDEX(Data_Base_2[],MATCH($D202,Data_Base_2[[Incumbent]:[Incumbent]],0),MATCH(N$3,Data_Base_2[#Headers],0))),"-",INDEX(Data_Base_2[],MATCH($D202,Data_Base_2[[Incumbent]:[Incumbent]],0),MATCH(N$3,Data_Base_2[#Headers],0))),"")</f>
        <v/>
      </c>
      <c r="O202" s="164" t="str">
        <f ca="1">IFERROR(IF(ISBLANK(INDEX(Data_Base_2[],MATCH($D202,Data_Base_2[[Incumbent]:[Incumbent]],0),MATCH(O$3,Data_Base_2[#Headers],0))),"-",INDEX(Data_Base_2[],MATCH($D202,Data_Base_2[[Incumbent]:[Incumbent]],0),MATCH(O$3,Data_Base_2[#Headers],0))),"")</f>
        <v/>
      </c>
      <c r="P202" s="161" t="str">
        <f ca="1">IFERROR(IF(ISBLANK(INDEX(Data_Base_2[],MATCH($D202,Data_Base_2[[Incumbent]:[Incumbent]],0),MATCH(P$3,Data_Base_2[#Headers],0))),"-",INDEX(Data_Base_2[],MATCH($D202,Data_Base_2[[Incumbent]:[Incumbent]],0),MATCH(P$3,Data_Base_2[#Headers],0))),"")</f>
        <v/>
      </c>
      <c r="Q202" s="161" t="str">
        <f ca="1">IFERROR(IF(ISBLANK(INDEX(Data_Base_2[],MATCH($D202,Data_Base_2[[Incumbent]:[Incumbent]],0),MATCH(Q$3,Data_Base_2[#Headers],0))),"-",INDEX(Data_Base_2[],MATCH($D202,Data_Base_2[[Incumbent]:[Incumbent]],0),MATCH(Q$3,Data_Base_2[#Headers],0))),"")</f>
        <v/>
      </c>
      <c r="T202" t="str">
        <v>Suhermanto</v>
      </c>
      <c r="U202" s="140">
        <v>2</v>
      </c>
      <c r="V202" s="124" t="b">
        <v>1</v>
      </c>
      <c r="W202" s="3" t="b">
        <v>0</v>
      </c>
      <c r="X202" s="3" t="b">
        <v>0</v>
      </c>
      <c r="Y202" s="3">
        <v>0</v>
      </c>
      <c r="Z202" s="3">
        <v>1</v>
      </c>
      <c r="AA202" s="3" t="b">
        <v>1</v>
      </c>
      <c r="AB202" s="3" t="b">
        <f ca="1"/>
        <v>1</v>
      </c>
      <c r="AC202" s="99">
        <v>1</v>
      </c>
      <c r="AD202" s="99">
        <f ca="1"/>
        <v>0</v>
      </c>
    </row>
    <row r="203" spans="4:30" x14ac:dyDescent="0.25">
      <c r="D203" s="8" t="str" cm="1">
        <f t="array" aca="1" ref="D203" ca="1">IFERROR(IF($T$2="",'Data Base'!C190,INDEX(Data_Base_2[Incumbent],_xlfn.AGGREGATE(15,3,((OFFSET($AD$4,0,0,COUNTA($AD$4:AD5198),1)&gt;0)/(OFFSET($AD$4,0,0,COUNTA($AD$4:AD5198),1)&gt;0))*(ROW(OFFSET($AD$4,0,0,COUNTA($AD$4:AD5198),1))-ROW($AD$3)),ROWS($D$4:$D202)))),"")</f>
        <v/>
      </c>
      <c r="E203" s="161" t="str">
        <f ca="1">IFERROR(IF(ISBLANK(INDEX(Data_Base_2[],MATCH($D203,Data_Base_2[[Incumbent]:[Incumbent]],0),MATCH(E$3,Data_Base_2[#Headers],0))),"-",INDEX(Data_Base_2[],MATCH($D203,Data_Base_2[[Incumbent]:[Incumbent]],0),MATCH(E$3,Data_Base_2[#Headers],0))),"")</f>
        <v/>
      </c>
      <c r="F203" s="161" t="str">
        <f ca="1">IFERROR(IF(ISBLANK(INDEX(Data_Base_2[],MATCH($D203,Data_Base_2[[Incumbent]:[Incumbent]],0),MATCH(F$3,Data_Base_2[#Headers],0))),"-",INDEX(Data_Base_2[],MATCH($D203,Data_Base_2[[Incumbent]:[Incumbent]],0),MATCH(F$3,Data_Base_2[#Headers],0))),"")</f>
        <v/>
      </c>
      <c r="G203" s="161" t="str">
        <f ca="1">IFERROR(IF(ISBLANK(INDEX(Data_Base_2[],MATCH($D203,Data_Base_2[[Incumbent]:[Incumbent]],0),MATCH(G$3,Data_Base_2[#Headers],0))),"-",INDEX(Data_Base_2[],MATCH($D203,Data_Base_2[[Incumbent]:[Incumbent]],0),MATCH(G$3,Data_Base_2[#Headers],0))),"")</f>
        <v/>
      </c>
      <c r="H203" s="161" t="str">
        <f ca="1">IFERROR(IF(ISBLANK(INDEX(Data_Base_2[],MATCH($D203,Data_Base_2[[Incumbent]:[Incumbent]],0),MATCH(H$3,Data_Base_2[#Headers],0))),"-",INDEX(Data_Base_2[],MATCH($D203,Data_Base_2[[Incumbent]:[Incumbent]],0),MATCH(H$3,Data_Base_2[#Headers],0))),"")</f>
        <v/>
      </c>
      <c r="I203" s="162" t="str">
        <f ca="1">IFERROR(IF(ISBLANK(INDEX(Data_Base_2[],MATCH($D203,Data_Base_2[[Incumbent]:[Incumbent]],0),MATCH(I$3,Data_Base_2[#Headers],0))),"-",INDEX(Data_Base_2[],MATCH($D203,Data_Base_2[[Incumbent]:[Incumbent]],0),MATCH(I$3,Data_Base_2[#Headers],0))),"")</f>
        <v/>
      </c>
      <c r="J203" s="162" t="str">
        <f ca="1">IFERROR(IF(ISBLANK(INDEX(Data_Base_2[],MATCH($D203,Data_Base_2[[Incumbent]:[Incumbent]],0),MATCH(J$3,Data_Base_2[#Headers],0))),"-",INDEX(Data_Base_2[],MATCH($D203,Data_Base_2[[Incumbent]:[Incumbent]],0),MATCH(J$3,Data_Base_2[#Headers],0))),"")</f>
        <v/>
      </c>
      <c r="K203" s="163" t="str">
        <f ca="1">IFERROR(IF(ISBLANK(INDEX(Data_Base_2[],MATCH($D203,Data_Base_2[[Incumbent]:[Incumbent]],0),MATCH(K$3,Data_Base_2[#Headers],0))),"-",INDEX(Data_Base_2[],MATCH($D203,Data_Base_2[[Incumbent]:[Incumbent]],0),MATCH(K$3,Data_Base_2[#Headers],0))),"")</f>
        <v/>
      </c>
      <c r="L203" s="161" t="str">
        <f ca="1">IFERROR(IF(ISBLANK(INDEX(Data_Base_2[],MATCH($D203,Data_Base_2[[Incumbent]:[Incumbent]],0),MATCH(L$3,Data_Base_2[#Headers],0))),"-",INDEX(Data_Base_2[],MATCH($D203,Data_Base_2[[Incumbent]:[Incumbent]],0),MATCH(L$3,Data_Base_2[#Headers],0))),"")</f>
        <v/>
      </c>
      <c r="M203" s="161" t="str">
        <f ca="1">IFERROR(IF(ISBLANK(INDEX(Data_Base_2[],MATCH($D203,Data_Base_2[[Incumbent]:[Incumbent]],0),MATCH(M$3,Data_Base_2[#Headers],0))),"-",INDEX(Data_Base_2[],MATCH($D203,Data_Base_2[[Incumbent]:[Incumbent]],0),MATCH(M$3,Data_Base_2[#Headers],0))),"")</f>
        <v/>
      </c>
      <c r="N203" s="164" t="str">
        <f ca="1">IFERROR(IF(ISBLANK(INDEX(Data_Base_2[],MATCH($D203,Data_Base_2[[Incumbent]:[Incumbent]],0),MATCH(N$3,Data_Base_2[#Headers],0))),"-",INDEX(Data_Base_2[],MATCH($D203,Data_Base_2[[Incumbent]:[Incumbent]],0),MATCH(N$3,Data_Base_2[#Headers],0))),"")</f>
        <v/>
      </c>
      <c r="O203" s="164" t="str">
        <f ca="1">IFERROR(IF(ISBLANK(INDEX(Data_Base_2[],MATCH($D203,Data_Base_2[[Incumbent]:[Incumbent]],0),MATCH(O$3,Data_Base_2[#Headers],0))),"-",INDEX(Data_Base_2[],MATCH($D203,Data_Base_2[[Incumbent]:[Incumbent]],0),MATCH(O$3,Data_Base_2[#Headers],0))),"")</f>
        <v/>
      </c>
      <c r="P203" s="161" t="str">
        <f ca="1">IFERROR(IF(ISBLANK(INDEX(Data_Base_2[],MATCH($D203,Data_Base_2[[Incumbent]:[Incumbent]],0),MATCH(P$3,Data_Base_2[#Headers],0))),"-",INDEX(Data_Base_2[],MATCH($D203,Data_Base_2[[Incumbent]:[Incumbent]],0),MATCH(P$3,Data_Base_2[#Headers],0))),"")</f>
        <v/>
      </c>
      <c r="Q203" s="161" t="str">
        <f ca="1">IFERROR(IF(ISBLANK(INDEX(Data_Base_2[],MATCH($D203,Data_Base_2[[Incumbent]:[Incumbent]],0),MATCH(Q$3,Data_Base_2[#Headers],0))),"-",INDEX(Data_Base_2[],MATCH($D203,Data_Base_2[[Incumbent]:[Incumbent]],0),MATCH(Q$3,Data_Base_2[#Headers],0))),"")</f>
        <v/>
      </c>
      <c r="T203" t="str">
        <v>Edi Kurnawan</v>
      </c>
      <c r="U203" s="140">
        <v>2</v>
      </c>
      <c r="V203" s="124" t="b">
        <v>1</v>
      </c>
      <c r="W203" s="3" t="b">
        <v>0</v>
      </c>
      <c r="X203" s="3" t="b">
        <v>0</v>
      </c>
      <c r="Y203" s="3">
        <v>0</v>
      </c>
      <c r="Z203" s="3">
        <v>1</v>
      </c>
      <c r="AA203" s="3" t="b">
        <v>1</v>
      </c>
      <c r="AB203" s="3" t="b">
        <f ca="1"/>
        <v>1</v>
      </c>
      <c r="AC203" s="99">
        <v>1</v>
      </c>
      <c r="AD203" s="99">
        <f ca="1"/>
        <v>0</v>
      </c>
    </row>
    <row r="204" spans="4:30" x14ac:dyDescent="0.25">
      <c r="D204" s="8" t="str" cm="1">
        <f t="array" aca="1" ref="D204" ca="1">IFERROR(IF($T$2="",'Data Base'!C191,INDEX(Data_Base_2[Incumbent],_xlfn.AGGREGATE(15,3,((OFFSET($AD$4,0,0,COUNTA($AD$4:AD5199),1)&gt;0)/(OFFSET($AD$4,0,0,COUNTA($AD$4:AD5199),1)&gt;0))*(ROW(OFFSET($AD$4,0,0,COUNTA($AD$4:AD5199),1))-ROW($AD$3)),ROWS($D$4:$D203)))),"")</f>
        <v/>
      </c>
      <c r="E204" s="161" t="str">
        <f ca="1">IFERROR(IF(ISBLANK(INDEX(Data_Base_2[],MATCH($D204,Data_Base_2[[Incumbent]:[Incumbent]],0),MATCH(E$3,Data_Base_2[#Headers],0))),"-",INDEX(Data_Base_2[],MATCH($D204,Data_Base_2[[Incumbent]:[Incumbent]],0),MATCH(E$3,Data_Base_2[#Headers],0))),"")</f>
        <v/>
      </c>
      <c r="F204" s="161" t="str">
        <f ca="1">IFERROR(IF(ISBLANK(INDEX(Data_Base_2[],MATCH($D204,Data_Base_2[[Incumbent]:[Incumbent]],0),MATCH(F$3,Data_Base_2[#Headers],0))),"-",INDEX(Data_Base_2[],MATCH($D204,Data_Base_2[[Incumbent]:[Incumbent]],0),MATCH(F$3,Data_Base_2[#Headers],0))),"")</f>
        <v/>
      </c>
      <c r="G204" s="161" t="str">
        <f ca="1">IFERROR(IF(ISBLANK(INDEX(Data_Base_2[],MATCH($D204,Data_Base_2[[Incumbent]:[Incumbent]],0),MATCH(G$3,Data_Base_2[#Headers],0))),"-",INDEX(Data_Base_2[],MATCH($D204,Data_Base_2[[Incumbent]:[Incumbent]],0),MATCH(G$3,Data_Base_2[#Headers],0))),"")</f>
        <v/>
      </c>
      <c r="H204" s="161" t="str">
        <f ca="1">IFERROR(IF(ISBLANK(INDEX(Data_Base_2[],MATCH($D204,Data_Base_2[[Incumbent]:[Incumbent]],0),MATCH(H$3,Data_Base_2[#Headers],0))),"-",INDEX(Data_Base_2[],MATCH($D204,Data_Base_2[[Incumbent]:[Incumbent]],0),MATCH(H$3,Data_Base_2[#Headers],0))),"")</f>
        <v/>
      </c>
      <c r="I204" s="162" t="str">
        <f ca="1">IFERROR(IF(ISBLANK(INDEX(Data_Base_2[],MATCH($D204,Data_Base_2[[Incumbent]:[Incumbent]],0),MATCH(I$3,Data_Base_2[#Headers],0))),"-",INDEX(Data_Base_2[],MATCH($D204,Data_Base_2[[Incumbent]:[Incumbent]],0),MATCH(I$3,Data_Base_2[#Headers],0))),"")</f>
        <v/>
      </c>
      <c r="J204" s="162" t="str">
        <f ca="1">IFERROR(IF(ISBLANK(INDEX(Data_Base_2[],MATCH($D204,Data_Base_2[[Incumbent]:[Incumbent]],0),MATCH(J$3,Data_Base_2[#Headers],0))),"-",INDEX(Data_Base_2[],MATCH($D204,Data_Base_2[[Incumbent]:[Incumbent]],0),MATCH(J$3,Data_Base_2[#Headers],0))),"")</f>
        <v/>
      </c>
      <c r="K204" s="163" t="str">
        <f ca="1">IFERROR(IF(ISBLANK(INDEX(Data_Base_2[],MATCH($D204,Data_Base_2[[Incumbent]:[Incumbent]],0),MATCH(K$3,Data_Base_2[#Headers],0))),"-",INDEX(Data_Base_2[],MATCH($D204,Data_Base_2[[Incumbent]:[Incumbent]],0),MATCH(K$3,Data_Base_2[#Headers],0))),"")</f>
        <v/>
      </c>
      <c r="L204" s="161" t="str">
        <f ca="1">IFERROR(IF(ISBLANK(INDEX(Data_Base_2[],MATCH($D204,Data_Base_2[[Incumbent]:[Incumbent]],0),MATCH(L$3,Data_Base_2[#Headers],0))),"-",INDEX(Data_Base_2[],MATCH($D204,Data_Base_2[[Incumbent]:[Incumbent]],0),MATCH(L$3,Data_Base_2[#Headers],0))),"")</f>
        <v/>
      </c>
      <c r="M204" s="161" t="str">
        <f ca="1">IFERROR(IF(ISBLANK(INDEX(Data_Base_2[],MATCH($D204,Data_Base_2[[Incumbent]:[Incumbent]],0),MATCH(M$3,Data_Base_2[#Headers],0))),"-",INDEX(Data_Base_2[],MATCH($D204,Data_Base_2[[Incumbent]:[Incumbent]],0),MATCH(M$3,Data_Base_2[#Headers],0))),"")</f>
        <v/>
      </c>
      <c r="N204" s="164" t="str">
        <f ca="1">IFERROR(IF(ISBLANK(INDEX(Data_Base_2[],MATCH($D204,Data_Base_2[[Incumbent]:[Incumbent]],0),MATCH(N$3,Data_Base_2[#Headers],0))),"-",INDEX(Data_Base_2[],MATCH($D204,Data_Base_2[[Incumbent]:[Incumbent]],0),MATCH(N$3,Data_Base_2[#Headers],0))),"")</f>
        <v/>
      </c>
      <c r="O204" s="164" t="str">
        <f ca="1">IFERROR(IF(ISBLANK(INDEX(Data_Base_2[],MATCH($D204,Data_Base_2[[Incumbent]:[Incumbent]],0),MATCH(O$3,Data_Base_2[#Headers],0))),"-",INDEX(Data_Base_2[],MATCH($D204,Data_Base_2[[Incumbent]:[Incumbent]],0),MATCH(O$3,Data_Base_2[#Headers],0))),"")</f>
        <v/>
      </c>
      <c r="P204" s="161" t="str">
        <f ca="1">IFERROR(IF(ISBLANK(INDEX(Data_Base_2[],MATCH($D204,Data_Base_2[[Incumbent]:[Incumbent]],0),MATCH(P$3,Data_Base_2[#Headers],0))),"-",INDEX(Data_Base_2[],MATCH($D204,Data_Base_2[[Incumbent]:[Incumbent]],0),MATCH(P$3,Data_Base_2[#Headers],0))),"")</f>
        <v/>
      </c>
      <c r="Q204" s="161" t="str">
        <f ca="1">IFERROR(IF(ISBLANK(INDEX(Data_Base_2[],MATCH($D204,Data_Base_2[[Incumbent]:[Incumbent]],0),MATCH(Q$3,Data_Base_2[#Headers],0))),"-",INDEX(Data_Base_2[],MATCH($D204,Data_Base_2[[Incumbent]:[Incumbent]],0),MATCH(Q$3,Data_Base_2[#Headers],0))),"")</f>
        <v/>
      </c>
      <c r="T204" t="str">
        <v>Harry Ericson Iswandar, Ir.</v>
      </c>
      <c r="U204" s="140">
        <v>6</v>
      </c>
      <c r="V204" s="124" t="b">
        <v>1</v>
      </c>
      <c r="W204" s="3" t="b">
        <v>0</v>
      </c>
      <c r="X204" s="3" t="b">
        <v>0</v>
      </c>
      <c r="Y204" s="3">
        <v>0</v>
      </c>
      <c r="Z204" s="3">
        <v>0</v>
      </c>
      <c r="AA204" s="3" t="b">
        <v>1</v>
      </c>
      <c r="AB204" s="3" t="b">
        <f ca="1"/>
        <v>1</v>
      </c>
      <c r="AC204" s="99">
        <v>1</v>
      </c>
      <c r="AD204" s="99">
        <f ca="1"/>
        <v>0</v>
      </c>
    </row>
    <row r="205" spans="4:30" x14ac:dyDescent="0.25">
      <c r="D205" s="8" t="str" cm="1">
        <f t="array" aca="1" ref="D205" ca="1">IFERROR(IF($T$2="",'Data Base'!C192,INDEX(Data_Base_2[Incumbent],_xlfn.AGGREGATE(15,3,((OFFSET($AD$4,0,0,COUNTA($AD$4:AD5200),1)&gt;0)/(OFFSET($AD$4,0,0,COUNTA($AD$4:AD5200),1)&gt;0))*(ROW(OFFSET($AD$4,0,0,COUNTA($AD$4:AD5200),1))-ROW($AD$3)),ROWS($D$4:$D204)))),"")</f>
        <v/>
      </c>
      <c r="E205" s="161" t="str">
        <f ca="1">IFERROR(IF(ISBLANK(INDEX(Data_Base_2[],MATCH($D205,Data_Base_2[[Incumbent]:[Incumbent]],0),MATCH(E$3,Data_Base_2[#Headers],0))),"-",INDEX(Data_Base_2[],MATCH($D205,Data_Base_2[[Incumbent]:[Incumbent]],0),MATCH(E$3,Data_Base_2[#Headers],0))),"")</f>
        <v/>
      </c>
      <c r="F205" s="161" t="str">
        <f ca="1">IFERROR(IF(ISBLANK(INDEX(Data_Base_2[],MATCH($D205,Data_Base_2[[Incumbent]:[Incumbent]],0),MATCH(F$3,Data_Base_2[#Headers],0))),"-",INDEX(Data_Base_2[],MATCH($D205,Data_Base_2[[Incumbent]:[Incumbent]],0),MATCH(F$3,Data_Base_2[#Headers],0))),"")</f>
        <v/>
      </c>
      <c r="G205" s="161" t="str">
        <f ca="1">IFERROR(IF(ISBLANK(INDEX(Data_Base_2[],MATCH($D205,Data_Base_2[[Incumbent]:[Incumbent]],0),MATCH(G$3,Data_Base_2[#Headers],0))),"-",INDEX(Data_Base_2[],MATCH($D205,Data_Base_2[[Incumbent]:[Incumbent]],0),MATCH(G$3,Data_Base_2[#Headers],0))),"")</f>
        <v/>
      </c>
      <c r="H205" s="161" t="str">
        <f ca="1">IFERROR(IF(ISBLANK(INDEX(Data_Base_2[],MATCH($D205,Data_Base_2[[Incumbent]:[Incumbent]],0),MATCH(H$3,Data_Base_2[#Headers],0))),"-",INDEX(Data_Base_2[],MATCH($D205,Data_Base_2[[Incumbent]:[Incumbent]],0),MATCH(H$3,Data_Base_2[#Headers],0))),"")</f>
        <v/>
      </c>
      <c r="I205" s="162" t="str">
        <f ca="1">IFERROR(IF(ISBLANK(INDEX(Data_Base_2[],MATCH($D205,Data_Base_2[[Incumbent]:[Incumbent]],0),MATCH(I$3,Data_Base_2[#Headers],0))),"-",INDEX(Data_Base_2[],MATCH($D205,Data_Base_2[[Incumbent]:[Incumbent]],0),MATCH(I$3,Data_Base_2[#Headers],0))),"")</f>
        <v/>
      </c>
      <c r="J205" s="162" t="str">
        <f ca="1">IFERROR(IF(ISBLANK(INDEX(Data_Base_2[],MATCH($D205,Data_Base_2[[Incumbent]:[Incumbent]],0),MATCH(J$3,Data_Base_2[#Headers],0))),"-",INDEX(Data_Base_2[],MATCH($D205,Data_Base_2[[Incumbent]:[Incumbent]],0),MATCH(J$3,Data_Base_2[#Headers],0))),"")</f>
        <v/>
      </c>
      <c r="K205" s="163" t="str">
        <f ca="1">IFERROR(IF(ISBLANK(INDEX(Data_Base_2[],MATCH($D205,Data_Base_2[[Incumbent]:[Incumbent]],0),MATCH(K$3,Data_Base_2[#Headers],0))),"-",INDEX(Data_Base_2[],MATCH($D205,Data_Base_2[[Incumbent]:[Incumbent]],0),MATCH(K$3,Data_Base_2[#Headers],0))),"")</f>
        <v/>
      </c>
      <c r="L205" s="161" t="str">
        <f ca="1">IFERROR(IF(ISBLANK(INDEX(Data_Base_2[],MATCH($D205,Data_Base_2[[Incumbent]:[Incumbent]],0),MATCH(L$3,Data_Base_2[#Headers],0))),"-",INDEX(Data_Base_2[],MATCH($D205,Data_Base_2[[Incumbent]:[Incumbent]],0),MATCH(L$3,Data_Base_2[#Headers],0))),"")</f>
        <v/>
      </c>
      <c r="M205" s="161" t="str">
        <f ca="1">IFERROR(IF(ISBLANK(INDEX(Data_Base_2[],MATCH($D205,Data_Base_2[[Incumbent]:[Incumbent]],0),MATCH(M$3,Data_Base_2[#Headers],0))),"-",INDEX(Data_Base_2[],MATCH($D205,Data_Base_2[[Incumbent]:[Incumbent]],0),MATCH(M$3,Data_Base_2[#Headers],0))),"")</f>
        <v/>
      </c>
      <c r="N205" s="164" t="str">
        <f ca="1">IFERROR(IF(ISBLANK(INDEX(Data_Base_2[],MATCH($D205,Data_Base_2[[Incumbent]:[Incumbent]],0),MATCH(N$3,Data_Base_2[#Headers],0))),"-",INDEX(Data_Base_2[],MATCH($D205,Data_Base_2[[Incumbent]:[Incumbent]],0),MATCH(N$3,Data_Base_2[#Headers],0))),"")</f>
        <v/>
      </c>
      <c r="O205" s="164" t="str">
        <f ca="1">IFERROR(IF(ISBLANK(INDEX(Data_Base_2[],MATCH($D205,Data_Base_2[[Incumbent]:[Incumbent]],0),MATCH(O$3,Data_Base_2[#Headers],0))),"-",INDEX(Data_Base_2[],MATCH($D205,Data_Base_2[[Incumbent]:[Incumbent]],0),MATCH(O$3,Data_Base_2[#Headers],0))),"")</f>
        <v/>
      </c>
      <c r="P205" s="161" t="str">
        <f ca="1">IFERROR(IF(ISBLANK(INDEX(Data_Base_2[],MATCH($D205,Data_Base_2[[Incumbent]:[Incumbent]],0),MATCH(P$3,Data_Base_2[#Headers],0))),"-",INDEX(Data_Base_2[],MATCH($D205,Data_Base_2[[Incumbent]:[Incumbent]],0),MATCH(P$3,Data_Base_2[#Headers],0))),"")</f>
        <v/>
      </c>
      <c r="Q205" s="161" t="str">
        <f ca="1">IFERROR(IF(ISBLANK(INDEX(Data_Base_2[],MATCH($D205,Data_Base_2[[Incumbent]:[Incumbent]],0),MATCH(Q$3,Data_Base_2[#Headers],0))),"-",INDEX(Data_Base_2[],MATCH($D205,Data_Base_2[[Incumbent]:[Incumbent]],0),MATCH(Q$3,Data_Base_2[#Headers],0))),"")</f>
        <v/>
      </c>
      <c r="T205" t="str">
        <v>Ayu Milani</v>
      </c>
      <c r="U205" s="140">
        <v>2</v>
      </c>
      <c r="V205" s="124" t="b">
        <v>1</v>
      </c>
      <c r="W205" s="3" t="b">
        <v>0</v>
      </c>
      <c r="X205" s="3" t="b">
        <v>0</v>
      </c>
      <c r="Y205" s="3">
        <v>0</v>
      </c>
      <c r="Z205" s="3">
        <v>1</v>
      </c>
      <c r="AA205" s="3" t="b">
        <v>1</v>
      </c>
      <c r="AB205" s="3" t="b">
        <f ca="1"/>
        <v>1</v>
      </c>
      <c r="AC205" s="99">
        <v>1</v>
      </c>
      <c r="AD205" s="99">
        <f ca="1"/>
        <v>0</v>
      </c>
    </row>
    <row r="206" spans="4:30" x14ac:dyDescent="0.25">
      <c r="D206" s="8" t="str" cm="1">
        <f t="array" aca="1" ref="D206" ca="1">IFERROR(IF($T$2="",'Data Base'!C193,INDEX(Data_Base_2[Incumbent],_xlfn.AGGREGATE(15,3,((OFFSET($AD$4,0,0,COUNTA($AD$4:AD5201),1)&gt;0)/(OFFSET($AD$4,0,0,COUNTA($AD$4:AD5201),1)&gt;0))*(ROW(OFFSET($AD$4,0,0,COUNTA($AD$4:AD5201),1))-ROW($AD$3)),ROWS($D$4:$D205)))),"")</f>
        <v/>
      </c>
      <c r="E206" s="161" t="str">
        <f ca="1">IFERROR(IF(ISBLANK(INDEX(Data_Base_2[],MATCH($D206,Data_Base_2[[Incumbent]:[Incumbent]],0),MATCH(E$3,Data_Base_2[#Headers],0))),"-",INDEX(Data_Base_2[],MATCH($D206,Data_Base_2[[Incumbent]:[Incumbent]],0),MATCH(E$3,Data_Base_2[#Headers],0))),"")</f>
        <v/>
      </c>
      <c r="F206" s="161" t="str">
        <f ca="1">IFERROR(IF(ISBLANK(INDEX(Data_Base_2[],MATCH($D206,Data_Base_2[[Incumbent]:[Incumbent]],0),MATCH(F$3,Data_Base_2[#Headers],0))),"-",INDEX(Data_Base_2[],MATCH($D206,Data_Base_2[[Incumbent]:[Incumbent]],0),MATCH(F$3,Data_Base_2[#Headers],0))),"")</f>
        <v/>
      </c>
      <c r="G206" s="161" t="str">
        <f ca="1">IFERROR(IF(ISBLANK(INDEX(Data_Base_2[],MATCH($D206,Data_Base_2[[Incumbent]:[Incumbent]],0),MATCH(G$3,Data_Base_2[#Headers],0))),"-",INDEX(Data_Base_2[],MATCH($D206,Data_Base_2[[Incumbent]:[Incumbent]],0),MATCH(G$3,Data_Base_2[#Headers],0))),"")</f>
        <v/>
      </c>
      <c r="H206" s="161" t="str">
        <f ca="1">IFERROR(IF(ISBLANK(INDEX(Data_Base_2[],MATCH($D206,Data_Base_2[[Incumbent]:[Incumbent]],0),MATCH(H$3,Data_Base_2[#Headers],0))),"-",INDEX(Data_Base_2[],MATCH($D206,Data_Base_2[[Incumbent]:[Incumbent]],0),MATCH(H$3,Data_Base_2[#Headers],0))),"")</f>
        <v/>
      </c>
      <c r="I206" s="162" t="str">
        <f ca="1">IFERROR(IF(ISBLANK(INDEX(Data_Base_2[],MATCH($D206,Data_Base_2[[Incumbent]:[Incumbent]],0),MATCH(I$3,Data_Base_2[#Headers],0))),"-",INDEX(Data_Base_2[],MATCH($D206,Data_Base_2[[Incumbent]:[Incumbent]],0),MATCH(I$3,Data_Base_2[#Headers],0))),"")</f>
        <v/>
      </c>
      <c r="J206" s="162" t="str">
        <f ca="1">IFERROR(IF(ISBLANK(INDEX(Data_Base_2[],MATCH($D206,Data_Base_2[[Incumbent]:[Incumbent]],0),MATCH(J$3,Data_Base_2[#Headers],0))),"-",INDEX(Data_Base_2[],MATCH($D206,Data_Base_2[[Incumbent]:[Incumbent]],0),MATCH(J$3,Data_Base_2[#Headers],0))),"")</f>
        <v/>
      </c>
      <c r="K206" s="163" t="str">
        <f ca="1">IFERROR(IF(ISBLANK(INDEX(Data_Base_2[],MATCH($D206,Data_Base_2[[Incumbent]:[Incumbent]],0),MATCH(K$3,Data_Base_2[#Headers],0))),"-",INDEX(Data_Base_2[],MATCH($D206,Data_Base_2[[Incumbent]:[Incumbent]],0),MATCH(K$3,Data_Base_2[#Headers],0))),"")</f>
        <v/>
      </c>
      <c r="L206" s="161" t="str">
        <f ca="1">IFERROR(IF(ISBLANK(INDEX(Data_Base_2[],MATCH($D206,Data_Base_2[[Incumbent]:[Incumbent]],0),MATCH(L$3,Data_Base_2[#Headers],0))),"-",INDEX(Data_Base_2[],MATCH($D206,Data_Base_2[[Incumbent]:[Incumbent]],0),MATCH(L$3,Data_Base_2[#Headers],0))),"")</f>
        <v/>
      </c>
      <c r="M206" s="161" t="str">
        <f ca="1">IFERROR(IF(ISBLANK(INDEX(Data_Base_2[],MATCH($D206,Data_Base_2[[Incumbent]:[Incumbent]],0),MATCH(M$3,Data_Base_2[#Headers],0))),"-",INDEX(Data_Base_2[],MATCH($D206,Data_Base_2[[Incumbent]:[Incumbent]],0),MATCH(M$3,Data_Base_2[#Headers],0))),"")</f>
        <v/>
      </c>
      <c r="N206" s="164" t="str">
        <f ca="1">IFERROR(IF(ISBLANK(INDEX(Data_Base_2[],MATCH($D206,Data_Base_2[[Incumbent]:[Incumbent]],0),MATCH(N$3,Data_Base_2[#Headers],0))),"-",INDEX(Data_Base_2[],MATCH($D206,Data_Base_2[[Incumbent]:[Incumbent]],0),MATCH(N$3,Data_Base_2[#Headers],0))),"")</f>
        <v/>
      </c>
      <c r="O206" s="164" t="str">
        <f ca="1">IFERROR(IF(ISBLANK(INDEX(Data_Base_2[],MATCH($D206,Data_Base_2[[Incumbent]:[Incumbent]],0),MATCH(O$3,Data_Base_2[#Headers],0))),"-",INDEX(Data_Base_2[],MATCH($D206,Data_Base_2[[Incumbent]:[Incumbent]],0),MATCH(O$3,Data_Base_2[#Headers],0))),"")</f>
        <v/>
      </c>
      <c r="P206" s="161" t="str">
        <f ca="1">IFERROR(IF(ISBLANK(INDEX(Data_Base_2[],MATCH($D206,Data_Base_2[[Incumbent]:[Incumbent]],0),MATCH(P$3,Data_Base_2[#Headers],0))),"-",INDEX(Data_Base_2[],MATCH($D206,Data_Base_2[[Incumbent]:[Incumbent]],0),MATCH(P$3,Data_Base_2[#Headers],0))),"")</f>
        <v/>
      </c>
      <c r="Q206" s="161" t="str">
        <f ca="1">IFERROR(IF(ISBLANK(INDEX(Data_Base_2[],MATCH($D206,Data_Base_2[[Incumbent]:[Incumbent]],0),MATCH(Q$3,Data_Base_2[#Headers],0))),"-",INDEX(Data_Base_2[],MATCH($D206,Data_Base_2[[Incumbent]:[Incumbent]],0),MATCH(Q$3,Data_Base_2[#Headers],0))),"")</f>
        <v/>
      </c>
      <c r="T206" t="str">
        <v>Olviyani Nasution</v>
      </c>
      <c r="U206" s="140">
        <v>3</v>
      </c>
      <c r="V206" s="124" t="b">
        <v>1</v>
      </c>
      <c r="W206" s="3" t="b">
        <v>0</v>
      </c>
      <c r="X206" s="3" t="b">
        <v>0</v>
      </c>
      <c r="Y206" s="3">
        <v>0</v>
      </c>
      <c r="Z206" s="3">
        <v>1</v>
      </c>
      <c r="AA206" s="3" t="b">
        <v>1</v>
      </c>
      <c r="AB206" s="3" t="b">
        <f ca="1"/>
        <v>1</v>
      </c>
      <c r="AC206" s="99">
        <v>1</v>
      </c>
      <c r="AD206" s="99">
        <f ca="1"/>
        <v>0</v>
      </c>
    </row>
    <row r="207" spans="4:30" x14ac:dyDescent="0.25">
      <c r="D207" s="8" t="str" cm="1">
        <f t="array" aca="1" ref="D207" ca="1">IFERROR(IF($T$2="",'Data Base'!C194,INDEX(Data_Base_2[Incumbent],_xlfn.AGGREGATE(15,3,((OFFSET($AD$4,0,0,COUNTA($AD$4:AD5202),1)&gt;0)/(OFFSET($AD$4,0,0,COUNTA($AD$4:AD5202),1)&gt;0))*(ROW(OFFSET($AD$4,0,0,COUNTA($AD$4:AD5202),1))-ROW($AD$3)),ROWS($D$4:$D206)))),"")</f>
        <v/>
      </c>
      <c r="E207" s="161" t="str">
        <f ca="1">IFERROR(IF(ISBLANK(INDEX(Data_Base_2[],MATCH($D207,Data_Base_2[[Incumbent]:[Incumbent]],0),MATCH(E$3,Data_Base_2[#Headers],0))),"-",INDEX(Data_Base_2[],MATCH($D207,Data_Base_2[[Incumbent]:[Incumbent]],0),MATCH(E$3,Data_Base_2[#Headers],0))),"")</f>
        <v/>
      </c>
      <c r="F207" s="161" t="str">
        <f ca="1">IFERROR(IF(ISBLANK(INDEX(Data_Base_2[],MATCH($D207,Data_Base_2[[Incumbent]:[Incumbent]],0),MATCH(F$3,Data_Base_2[#Headers],0))),"-",INDEX(Data_Base_2[],MATCH($D207,Data_Base_2[[Incumbent]:[Incumbent]],0),MATCH(F$3,Data_Base_2[#Headers],0))),"")</f>
        <v/>
      </c>
      <c r="G207" s="161" t="str">
        <f ca="1">IFERROR(IF(ISBLANK(INDEX(Data_Base_2[],MATCH($D207,Data_Base_2[[Incumbent]:[Incumbent]],0),MATCH(G$3,Data_Base_2[#Headers],0))),"-",INDEX(Data_Base_2[],MATCH($D207,Data_Base_2[[Incumbent]:[Incumbent]],0),MATCH(G$3,Data_Base_2[#Headers],0))),"")</f>
        <v/>
      </c>
      <c r="H207" s="161" t="str">
        <f ca="1">IFERROR(IF(ISBLANK(INDEX(Data_Base_2[],MATCH($D207,Data_Base_2[[Incumbent]:[Incumbent]],0),MATCH(H$3,Data_Base_2[#Headers],0))),"-",INDEX(Data_Base_2[],MATCH($D207,Data_Base_2[[Incumbent]:[Incumbent]],0),MATCH(H$3,Data_Base_2[#Headers],0))),"")</f>
        <v/>
      </c>
      <c r="I207" s="162" t="str">
        <f ca="1">IFERROR(IF(ISBLANK(INDEX(Data_Base_2[],MATCH($D207,Data_Base_2[[Incumbent]:[Incumbent]],0),MATCH(I$3,Data_Base_2[#Headers],0))),"-",INDEX(Data_Base_2[],MATCH($D207,Data_Base_2[[Incumbent]:[Incumbent]],0),MATCH(I$3,Data_Base_2[#Headers],0))),"")</f>
        <v/>
      </c>
      <c r="J207" s="162" t="str">
        <f ca="1">IFERROR(IF(ISBLANK(INDEX(Data_Base_2[],MATCH($D207,Data_Base_2[[Incumbent]:[Incumbent]],0),MATCH(J$3,Data_Base_2[#Headers],0))),"-",INDEX(Data_Base_2[],MATCH($D207,Data_Base_2[[Incumbent]:[Incumbent]],0),MATCH(J$3,Data_Base_2[#Headers],0))),"")</f>
        <v/>
      </c>
      <c r="K207" s="163" t="str">
        <f ca="1">IFERROR(IF(ISBLANK(INDEX(Data_Base_2[],MATCH($D207,Data_Base_2[[Incumbent]:[Incumbent]],0),MATCH(K$3,Data_Base_2[#Headers],0))),"-",INDEX(Data_Base_2[],MATCH($D207,Data_Base_2[[Incumbent]:[Incumbent]],0),MATCH(K$3,Data_Base_2[#Headers],0))),"")</f>
        <v/>
      </c>
      <c r="L207" s="161" t="str">
        <f ca="1">IFERROR(IF(ISBLANK(INDEX(Data_Base_2[],MATCH($D207,Data_Base_2[[Incumbent]:[Incumbent]],0),MATCH(L$3,Data_Base_2[#Headers],0))),"-",INDEX(Data_Base_2[],MATCH($D207,Data_Base_2[[Incumbent]:[Incumbent]],0),MATCH(L$3,Data_Base_2[#Headers],0))),"")</f>
        <v/>
      </c>
      <c r="M207" s="161" t="str">
        <f ca="1">IFERROR(IF(ISBLANK(INDEX(Data_Base_2[],MATCH($D207,Data_Base_2[[Incumbent]:[Incumbent]],0),MATCH(M$3,Data_Base_2[#Headers],0))),"-",INDEX(Data_Base_2[],MATCH($D207,Data_Base_2[[Incumbent]:[Incumbent]],0),MATCH(M$3,Data_Base_2[#Headers],0))),"")</f>
        <v/>
      </c>
      <c r="N207" s="164" t="str">
        <f ca="1">IFERROR(IF(ISBLANK(INDEX(Data_Base_2[],MATCH($D207,Data_Base_2[[Incumbent]:[Incumbent]],0),MATCH(N$3,Data_Base_2[#Headers],0))),"-",INDEX(Data_Base_2[],MATCH($D207,Data_Base_2[[Incumbent]:[Incumbent]],0),MATCH(N$3,Data_Base_2[#Headers],0))),"")</f>
        <v/>
      </c>
      <c r="O207" s="164" t="str">
        <f ca="1">IFERROR(IF(ISBLANK(INDEX(Data_Base_2[],MATCH($D207,Data_Base_2[[Incumbent]:[Incumbent]],0),MATCH(O$3,Data_Base_2[#Headers],0))),"-",INDEX(Data_Base_2[],MATCH($D207,Data_Base_2[[Incumbent]:[Incumbent]],0),MATCH(O$3,Data_Base_2[#Headers],0))),"")</f>
        <v/>
      </c>
      <c r="P207" s="161" t="str">
        <f ca="1">IFERROR(IF(ISBLANK(INDEX(Data_Base_2[],MATCH($D207,Data_Base_2[[Incumbent]:[Incumbent]],0),MATCH(P$3,Data_Base_2[#Headers],0))),"-",INDEX(Data_Base_2[],MATCH($D207,Data_Base_2[[Incumbent]:[Incumbent]],0),MATCH(P$3,Data_Base_2[#Headers],0))),"")</f>
        <v/>
      </c>
      <c r="Q207" s="161" t="str">
        <f ca="1">IFERROR(IF(ISBLANK(INDEX(Data_Base_2[],MATCH($D207,Data_Base_2[[Incumbent]:[Incumbent]],0),MATCH(Q$3,Data_Base_2[#Headers],0))),"-",INDEX(Data_Base_2[],MATCH($D207,Data_Base_2[[Incumbent]:[Incumbent]],0),MATCH(Q$3,Data_Base_2[#Headers],0))),"")</f>
        <v/>
      </c>
      <c r="T207" t="str">
        <v>Abdul Mutholib</v>
      </c>
      <c r="U207" s="140">
        <v>3</v>
      </c>
      <c r="V207" s="124" t="b">
        <v>1</v>
      </c>
      <c r="W207" s="3" t="b">
        <v>0</v>
      </c>
      <c r="X207" s="3" t="b">
        <v>0</v>
      </c>
      <c r="Y207" s="3">
        <v>0</v>
      </c>
      <c r="Z207" s="3">
        <v>1</v>
      </c>
      <c r="AA207" s="3" t="b">
        <v>1</v>
      </c>
      <c r="AB207" s="3" t="b">
        <f ca="1"/>
        <v>1</v>
      </c>
      <c r="AC207" s="99">
        <v>1</v>
      </c>
      <c r="AD207" s="99">
        <f ca="1"/>
        <v>0</v>
      </c>
    </row>
    <row r="208" spans="4:30" x14ac:dyDescent="0.25">
      <c r="D208" s="8" t="str" cm="1">
        <f t="array" aca="1" ref="D208" ca="1">IFERROR(IF($T$2="",'Data Base'!C195,INDEX(Data_Base_2[Incumbent],_xlfn.AGGREGATE(15,3,((OFFSET($AD$4,0,0,COUNTA($AD$4:AD5203),1)&gt;0)/(OFFSET($AD$4,0,0,COUNTA($AD$4:AD5203),1)&gt;0))*(ROW(OFFSET($AD$4,0,0,COUNTA($AD$4:AD5203),1))-ROW($AD$3)),ROWS($D$4:$D207)))),"")</f>
        <v/>
      </c>
      <c r="E208" s="161" t="str">
        <f ca="1">IFERROR(IF(ISBLANK(INDEX(Data_Base_2[],MATCH($D208,Data_Base_2[[Incumbent]:[Incumbent]],0),MATCH(E$3,Data_Base_2[#Headers],0))),"-",INDEX(Data_Base_2[],MATCH($D208,Data_Base_2[[Incumbent]:[Incumbent]],0),MATCH(E$3,Data_Base_2[#Headers],0))),"")</f>
        <v/>
      </c>
      <c r="F208" s="161" t="str">
        <f ca="1">IFERROR(IF(ISBLANK(INDEX(Data_Base_2[],MATCH($D208,Data_Base_2[[Incumbent]:[Incumbent]],0),MATCH(F$3,Data_Base_2[#Headers],0))),"-",INDEX(Data_Base_2[],MATCH($D208,Data_Base_2[[Incumbent]:[Incumbent]],0),MATCH(F$3,Data_Base_2[#Headers],0))),"")</f>
        <v/>
      </c>
      <c r="G208" s="161" t="str">
        <f ca="1">IFERROR(IF(ISBLANK(INDEX(Data_Base_2[],MATCH($D208,Data_Base_2[[Incumbent]:[Incumbent]],0),MATCH(G$3,Data_Base_2[#Headers],0))),"-",INDEX(Data_Base_2[],MATCH($D208,Data_Base_2[[Incumbent]:[Incumbent]],0),MATCH(G$3,Data_Base_2[#Headers],0))),"")</f>
        <v/>
      </c>
      <c r="H208" s="161" t="str">
        <f ca="1">IFERROR(IF(ISBLANK(INDEX(Data_Base_2[],MATCH($D208,Data_Base_2[[Incumbent]:[Incumbent]],0),MATCH(H$3,Data_Base_2[#Headers],0))),"-",INDEX(Data_Base_2[],MATCH($D208,Data_Base_2[[Incumbent]:[Incumbent]],0),MATCH(H$3,Data_Base_2[#Headers],0))),"")</f>
        <v/>
      </c>
      <c r="I208" s="162" t="str">
        <f ca="1">IFERROR(IF(ISBLANK(INDEX(Data_Base_2[],MATCH($D208,Data_Base_2[[Incumbent]:[Incumbent]],0),MATCH(I$3,Data_Base_2[#Headers],0))),"-",INDEX(Data_Base_2[],MATCH($D208,Data_Base_2[[Incumbent]:[Incumbent]],0),MATCH(I$3,Data_Base_2[#Headers],0))),"")</f>
        <v/>
      </c>
      <c r="J208" s="162" t="str">
        <f ca="1">IFERROR(IF(ISBLANK(INDEX(Data_Base_2[],MATCH($D208,Data_Base_2[[Incumbent]:[Incumbent]],0),MATCH(J$3,Data_Base_2[#Headers],0))),"-",INDEX(Data_Base_2[],MATCH($D208,Data_Base_2[[Incumbent]:[Incumbent]],0),MATCH(J$3,Data_Base_2[#Headers],0))),"")</f>
        <v/>
      </c>
      <c r="K208" s="163" t="str">
        <f ca="1">IFERROR(IF(ISBLANK(INDEX(Data_Base_2[],MATCH($D208,Data_Base_2[[Incumbent]:[Incumbent]],0),MATCH(K$3,Data_Base_2[#Headers],0))),"-",INDEX(Data_Base_2[],MATCH($D208,Data_Base_2[[Incumbent]:[Incumbent]],0),MATCH(K$3,Data_Base_2[#Headers],0))),"")</f>
        <v/>
      </c>
      <c r="L208" s="161" t="str">
        <f ca="1">IFERROR(IF(ISBLANK(INDEX(Data_Base_2[],MATCH($D208,Data_Base_2[[Incumbent]:[Incumbent]],0),MATCH(L$3,Data_Base_2[#Headers],0))),"-",INDEX(Data_Base_2[],MATCH($D208,Data_Base_2[[Incumbent]:[Incumbent]],0),MATCH(L$3,Data_Base_2[#Headers],0))),"")</f>
        <v/>
      </c>
      <c r="M208" s="161" t="str">
        <f ca="1">IFERROR(IF(ISBLANK(INDEX(Data_Base_2[],MATCH($D208,Data_Base_2[[Incumbent]:[Incumbent]],0),MATCH(M$3,Data_Base_2[#Headers],0))),"-",INDEX(Data_Base_2[],MATCH($D208,Data_Base_2[[Incumbent]:[Incumbent]],0),MATCH(M$3,Data_Base_2[#Headers],0))),"")</f>
        <v/>
      </c>
      <c r="N208" s="164" t="str">
        <f ca="1">IFERROR(IF(ISBLANK(INDEX(Data_Base_2[],MATCH($D208,Data_Base_2[[Incumbent]:[Incumbent]],0),MATCH(N$3,Data_Base_2[#Headers],0))),"-",INDEX(Data_Base_2[],MATCH($D208,Data_Base_2[[Incumbent]:[Incumbent]],0),MATCH(N$3,Data_Base_2[#Headers],0))),"")</f>
        <v/>
      </c>
      <c r="O208" s="164" t="str">
        <f ca="1">IFERROR(IF(ISBLANK(INDEX(Data_Base_2[],MATCH($D208,Data_Base_2[[Incumbent]:[Incumbent]],0),MATCH(O$3,Data_Base_2[#Headers],0))),"-",INDEX(Data_Base_2[],MATCH($D208,Data_Base_2[[Incumbent]:[Incumbent]],0),MATCH(O$3,Data_Base_2[#Headers],0))),"")</f>
        <v/>
      </c>
      <c r="P208" s="161" t="str">
        <f ca="1">IFERROR(IF(ISBLANK(INDEX(Data_Base_2[],MATCH($D208,Data_Base_2[[Incumbent]:[Incumbent]],0),MATCH(P$3,Data_Base_2[#Headers],0))),"-",INDEX(Data_Base_2[],MATCH($D208,Data_Base_2[[Incumbent]:[Incumbent]],0),MATCH(P$3,Data_Base_2[#Headers],0))),"")</f>
        <v/>
      </c>
      <c r="Q208" s="161" t="str">
        <f ca="1">IFERROR(IF(ISBLANK(INDEX(Data_Base_2[],MATCH($D208,Data_Base_2[[Incumbent]:[Incumbent]],0),MATCH(Q$3,Data_Base_2[#Headers],0))),"-",INDEX(Data_Base_2[],MATCH($D208,Data_Base_2[[Incumbent]:[Incumbent]],0),MATCH(Q$3,Data_Base_2[#Headers],0))),"")</f>
        <v/>
      </c>
      <c r="T208" t="str">
        <v>Intan Purnamasari</v>
      </c>
      <c r="U208" s="140">
        <v>2</v>
      </c>
      <c r="V208" s="124" t="b">
        <v>1</v>
      </c>
      <c r="W208" s="3" t="b">
        <v>0</v>
      </c>
      <c r="X208" s="3" t="b">
        <v>0</v>
      </c>
      <c r="Y208" s="3">
        <v>0</v>
      </c>
      <c r="Z208" s="3">
        <v>1</v>
      </c>
      <c r="AA208" s="3" t="b">
        <v>1</v>
      </c>
      <c r="AB208" s="3" t="b">
        <f ca="1"/>
        <v>1</v>
      </c>
      <c r="AC208" s="99">
        <v>1</v>
      </c>
      <c r="AD208" s="99">
        <f ca="1"/>
        <v>0</v>
      </c>
    </row>
    <row r="209" spans="4:30" x14ac:dyDescent="0.25">
      <c r="D209" s="8" t="str" cm="1">
        <f t="array" aca="1" ref="D209" ca="1">IFERROR(IF($T$2="",'Data Base'!C196,INDEX(Data_Base_2[Incumbent],_xlfn.AGGREGATE(15,3,((OFFSET($AD$4,0,0,COUNTA($AD$4:AD5204),1)&gt;0)/(OFFSET($AD$4,0,0,COUNTA($AD$4:AD5204),1)&gt;0))*(ROW(OFFSET($AD$4,0,0,COUNTA($AD$4:AD5204),1))-ROW($AD$3)),ROWS($D$4:$D208)))),"")</f>
        <v/>
      </c>
      <c r="E209" s="161" t="str">
        <f ca="1">IFERROR(IF(ISBLANK(INDEX(Data_Base_2[],MATCH($D209,Data_Base_2[[Incumbent]:[Incumbent]],0),MATCH(E$3,Data_Base_2[#Headers],0))),"-",INDEX(Data_Base_2[],MATCH($D209,Data_Base_2[[Incumbent]:[Incumbent]],0),MATCH(E$3,Data_Base_2[#Headers],0))),"")</f>
        <v/>
      </c>
      <c r="F209" s="161" t="str">
        <f ca="1">IFERROR(IF(ISBLANK(INDEX(Data_Base_2[],MATCH($D209,Data_Base_2[[Incumbent]:[Incumbent]],0),MATCH(F$3,Data_Base_2[#Headers],0))),"-",INDEX(Data_Base_2[],MATCH($D209,Data_Base_2[[Incumbent]:[Incumbent]],0),MATCH(F$3,Data_Base_2[#Headers],0))),"")</f>
        <v/>
      </c>
      <c r="G209" s="161" t="str">
        <f ca="1">IFERROR(IF(ISBLANK(INDEX(Data_Base_2[],MATCH($D209,Data_Base_2[[Incumbent]:[Incumbent]],0),MATCH(G$3,Data_Base_2[#Headers],0))),"-",INDEX(Data_Base_2[],MATCH($D209,Data_Base_2[[Incumbent]:[Incumbent]],0),MATCH(G$3,Data_Base_2[#Headers],0))),"")</f>
        <v/>
      </c>
      <c r="H209" s="161" t="str">
        <f ca="1">IFERROR(IF(ISBLANK(INDEX(Data_Base_2[],MATCH($D209,Data_Base_2[[Incumbent]:[Incumbent]],0),MATCH(H$3,Data_Base_2[#Headers],0))),"-",INDEX(Data_Base_2[],MATCH($D209,Data_Base_2[[Incumbent]:[Incumbent]],0),MATCH(H$3,Data_Base_2[#Headers],0))),"")</f>
        <v/>
      </c>
      <c r="I209" s="162" t="str">
        <f ca="1">IFERROR(IF(ISBLANK(INDEX(Data_Base_2[],MATCH($D209,Data_Base_2[[Incumbent]:[Incumbent]],0),MATCH(I$3,Data_Base_2[#Headers],0))),"-",INDEX(Data_Base_2[],MATCH($D209,Data_Base_2[[Incumbent]:[Incumbent]],0),MATCH(I$3,Data_Base_2[#Headers],0))),"")</f>
        <v/>
      </c>
      <c r="J209" s="162" t="str">
        <f ca="1">IFERROR(IF(ISBLANK(INDEX(Data_Base_2[],MATCH($D209,Data_Base_2[[Incumbent]:[Incumbent]],0),MATCH(J$3,Data_Base_2[#Headers],0))),"-",INDEX(Data_Base_2[],MATCH($D209,Data_Base_2[[Incumbent]:[Incumbent]],0),MATCH(J$3,Data_Base_2[#Headers],0))),"")</f>
        <v/>
      </c>
      <c r="K209" s="163" t="str">
        <f ca="1">IFERROR(IF(ISBLANK(INDEX(Data_Base_2[],MATCH($D209,Data_Base_2[[Incumbent]:[Incumbent]],0),MATCH(K$3,Data_Base_2[#Headers],0))),"-",INDEX(Data_Base_2[],MATCH($D209,Data_Base_2[[Incumbent]:[Incumbent]],0),MATCH(K$3,Data_Base_2[#Headers],0))),"")</f>
        <v/>
      </c>
      <c r="L209" s="161" t="str">
        <f ca="1">IFERROR(IF(ISBLANK(INDEX(Data_Base_2[],MATCH($D209,Data_Base_2[[Incumbent]:[Incumbent]],0),MATCH(L$3,Data_Base_2[#Headers],0))),"-",INDEX(Data_Base_2[],MATCH($D209,Data_Base_2[[Incumbent]:[Incumbent]],0),MATCH(L$3,Data_Base_2[#Headers],0))),"")</f>
        <v/>
      </c>
      <c r="M209" s="161" t="str">
        <f ca="1">IFERROR(IF(ISBLANK(INDEX(Data_Base_2[],MATCH($D209,Data_Base_2[[Incumbent]:[Incumbent]],0),MATCH(M$3,Data_Base_2[#Headers],0))),"-",INDEX(Data_Base_2[],MATCH($D209,Data_Base_2[[Incumbent]:[Incumbent]],0),MATCH(M$3,Data_Base_2[#Headers],0))),"")</f>
        <v/>
      </c>
      <c r="N209" s="164" t="str">
        <f ca="1">IFERROR(IF(ISBLANK(INDEX(Data_Base_2[],MATCH($D209,Data_Base_2[[Incumbent]:[Incumbent]],0),MATCH(N$3,Data_Base_2[#Headers],0))),"-",INDEX(Data_Base_2[],MATCH($D209,Data_Base_2[[Incumbent]:[Incumbent]],0),MATCH(N$3,Data_Base_2[#Headers],0))),"")</f>
        <v/>
      </c>
      <c r="O209" s="164" t="str">
        <f ca="1">IFERROR(IF(ISBLANK(INDEX(Data_Base_2[],MATCH($D209,Data_Base_2[[Incumbent]:[Incumbent]],0),MATCH(O$3,Data_Base_2[#Headers],0))),"-",INDEX(Data_Base_2[],MATCH($D209,Data_Base_2[[Incumbent]:[Incumbent]],0),MATCH(O$3,Data_Base_2[#Headers],0))),"")</f>
        <v/>
      </c>
      <c r="P209" s="161" t="str">
        <f ca="1">IFERROR(IF(ISBLANK(INDEX(Data_Base_2[],MATCH($D209,Data_Base_2[[Incumbent]:[Incumbent]],0),MATCH(P$3,Data_Base_2[#Headers],0))),"-",INDEX(Data_Base_2[],MATCH($D209,Data_Base_2[[Incumbent]:[Incumbent]],0),MATCH(P$3,Data_Base_2[#Headers],0))),"")</f>
        <v/>
      </c>
      <c r="Q209" s="161" t="str">
        <f ca="1">IFERROR(IF(ISBLANK(INDEX(Data_Base_2[],MATCH($D209,Data_Base_2[[Incumbent]:[Incumbent]],0),MATCH(Q$3,Data_Base_2[#Headers],0))),"-",INDEX(Data_Base_2[],MATCH($D209,Data_Base_2[[Incumbent]:[Incumbent]],0),MATCH(Q$3,Data_Base_2[#Headers],0))),"")</f>
        <v/>
      </c>
      <c r="T209" t="str">
        <v>Joko Handoko Hadi Prasetyo</v>
      </c>
      <c r="U209" s="140">
        <v>4</v>
      </c>
      <c r="V209" s="124" t="b">
        <v>1</v>
      </c>
      <c r="W209" s="3" t="b">
        <v>0</v>
      </c>
      <c r="X209" s="3" t="b">
        <v>0</v>
      </c>
      <c r="Y209" s="3">
        <v>0</v>
      </c>
      <c r="Z209" s="3">
        <v>1</v>
      </c>
      <c r="AA209" s="3" t="b">
        <v>1</v>
      </c>
      <c r="AB209" s="3" t="b">
        <f ca="1"/>
        <v>1</v>
      </c>
      <c r="AC209" s="99">
        <v>1</v>
      </c>
      <c r="AD209" s="99">
        <f ca="1"/>
        <v>0</v>
      </c>
    </row>
    <row r="210" spans="4:30" x14ac:dyDescent="0.25">
      <c r="D210" s="8" t="str" cm="1">
        <f t="array" aca="1" ref="D210" ca="1">IFERROR(IF($T$2="",'Data Base'!C197,INDEX(Data_Base_2[Incumbent],_xlfn.AGGREGATE(15,3,((OFFSET($AD$4,0,0,COUNTA($AD$4:AD5205),1)&gt;0)/(OFFSET($AD$4,0,0,COUNTA($AD$4:AD5205),1)&gt;0))*(ROW(OFFSET($AD$4,0,0,COUNTA($AD$4:AD5205),1))-ROW($AD$3)),ROWS($D$4:$D209)))),"")</f>
        <v/>
      </c>
      <c r="E210" s="161" t="str">
        <f ca="1">IFERROR(IF(ISBLANK(INDEX(Data_Base_2[],MATCH($D210,Data_Base_2[[Incumbent]:[Incumbent]],0),MATCH(E$3,Data_Base_2[#Headers],0))),"-",INDEX(Data_Base_2[],MATCH($D210,Data_Base_2[[Incumbent]:[Incumbent]],0),MATCH(E$3,Data_Base_2[#Headers],0))),"")</f>
        <v/>
      </c>
      <c r="F210" s="161" t="str">
        <f ca="1">IFERROR(IF(ISBLANK(INDEX(Data_Base_2[],MATCH($D210,Data_Base_2[[Incumbent]:[Incumbent]],0),MATCH(F$3,Data_Base_2[#Headers],0))),"-",INDEX(Data_Base_2[],MATCH($D210,Data_Base_2[[Incumbent]:[Incumbent]],0),MATCH(F$3,Data_Base_2[#Headers],0))),"")</f>
        <v/>
      </c>
      <c r="G210" s="161" t="str">
        <f ca="1">IFERROR(IF(ISBLANK(INDEX(Data_Base_2[],MATCH($D210,Data_Base_2[[Incumbent]:[Incumbent]],0),MATCH(G$3,Data_Base_2[#Headers],0))),"-",INDEX(Data_Base_2[],MATCH($D210,Data_Base_2[[Incumbent]:[Incumbent]],0),MATCH(G$3,Data_Base_2[#Headers],0))),"")</f>
        <v/>
      </c>
      <c r="H210" s="161" t="str">
        <f ca="1">IFERROR(IF(ISBLANK(INDEX(Data_Base_2[],MATCH($D210,Data_Base_2[[Incumbent]:[Incumbent]],0),MATCH(H$3,Data_Base_2[#Headers],0))),"-",INDEX(Data_Base_2[],MATCH($D210,Data_Base_2[[Incumbent]:[Incumbent]],0),MATCH(H$3,Data_Base_2[#Headers],0))),"")</f>
        <v/>
      </c>
      <c r="I210" s="162" t="str">
        <f ca="1">IFERROR(IF(ISBLANK(INDEX(Data_Base_2[],MATCH($D210,Data_Base_2[[Incumbent]:[Incumbent]],0),MATCH(I$3,Data_Base_2[#Headers],0))),"-",INDEX(Data_Base_2[],MATCH($D210,Data_Base_2[[Incumbent]:[Incumbent]],0),MATCH(I$3,Data_Base_2[#Headers],0))),"")</f>
        <v/>
      </c>
      <c r="J210" s="162" t="str">
        <f ca="1">IFERROR(IF(ISBLANK(INDEX(Data_Base_2[],MATCH($D210,Data_Base_2[[Incumbent]:[Incumbent]],0),MATCH(J$3,Data_Base_2[#Headers],0))),"-",INDEX(Data_Base_2[],MATCH($D210,Data_Base_2[[Incumbent]:[Incumbent]],0),MATCH(J$3,Data_Base_2[#Headers],0))),"")</f>
        <v/>
      </c>
      <c r="K210" s="163" t="str">
        <f ca="1">IFERROR(IF(ISBLANK(INDEX(Data_Base_2[],MATCH($D210,Data_Base_2[[Incumbent]:[Incumbent]],0),MATCH(K$3,Data_Base_2[#Headers],0))),"-",INDEX(Data_Base_2[],MATCH($D210,Data_Base_2[[Incumbent]:[Incumbent]],0),MATCH(K$3,Data_Base_2[#Headers],0))),"")</f>
        <v/>
      </c>
      <c r="L210" s="161" t="str">
        <f ca="1">IFERROR(IF(ISBLANK(INDEX(Data_Base_2[],MATCH($D210,Data_Base_2[[Incumbent]:[Incumbent]],0),MATCH(L$3,Data_Base_2[#Headers],0))),"-",INDEX(Data_Base_2[],MATCH($D210,Data_Base_2[[Incumbent]:[Incumbent]],0),MATCH(L$3,Data_Base_2[#Headers],0))),"")</f>
        <v/>
      </c>
      <c r="M210" s="161" t="str">
        <f ca="1">IFERROR(IF(ISBLANK(INDEX(Data_Base_2[],MATCH($D210,Data_Base_2[[Incumbent]:[Incumbent]],0),MATCH(M$3,Data_Base_2[#Headers],0))),"-",INDEX(Data_Base_2[],MATCH($D210,Data_Base_2[[Incumbent]:[Incumbent]],0),MATCH(M$3,Data_Base_2[#Headers],0))),"")</f>
        <v/>
      </c>
      <c r="N210" s="164" t="str">
        <f ca="1">IFERROR(IF(ISBLANK(INDEX(Data_Base_2[],MATCH($D210,Data_Base_2[[Incumbent]:[Incumbent]],0),MATCH(N$3,Data_Base_2[#Headers],0))),"-",INDEX(Data_Base_2[],MATCH($D210,Data_Base_2[[Incumbent]:[Incumbent]],0),MATCH(N$3,Data_Base_2[#Headers],0))),"")</f>
        <v/>
      </c>
      <c r="O210" s="164" t="str">
        <f ca="1">IFERROR(IF(ISBLANK(INDEX(Data_Base_2[],MATCH($D210,Data_Base_2[[Incumbent]:[Incumbent]],0),MATCH(O$3,Data_Base_2[#Headers],0))),"-",INDEX(Data_Base_2[],MATCH($D210,Data_Base_2[[Incumbent]:[Incumbent]],0),MATCH(O$3,Data_Base_2[#Headers],0))),"")</f>
        <v/>
      </c>
      <c r="P210" s="161" t="str">
        <f ca="1">IFERROR(IF(ISBLANK(INDEX(Data_Base_2[],MATCH($D210,Data_Base_2[[Incumbent]:[Incumbent]],0),MATCH(P$3,Data_Base_2[#Headers],0))),"-",INDEX(Data_Base_2[],MATCH($D210,Data_Base_2[[Incumbent]:[Incumbent]],0),MATCH(P$3,Data_Base_2[#Headers],0))),"")</f>
        <v/>
      </c>
      <c r="Q210" s="161" t="str">
        <f ca="1">IFERROR(IF(ISBLANK(INDEX(Data_Base_2[],MATCH($D210,Data_Base_2[[Incumbent]:[Incumbent]],0),MATCH(Q$3,Data_Base_2[#Headers],0))),"-",INDEX(Data_Base_2[],MATCH($D210,Data_Base_2[[Incumbent]:[Incumbent]],0),MATCH(Q$3,Data_Base_2[#Headers],0))),"")</f>
        <v/>
      </c>
      <c r="T210" t="str">
        <v>Haratua Ritonga</v>
      </c>
      <c r="U210" s="140">
        <v>3</v>
      </c>
      <c r="V210" s="124" t="b">
        <v>1</v>
      </c>
      <c r="W210" s="3" t="b">
        <v>0</v>
      </c>
      <c r="X210" s="3" t="b">
        <v>0</v>
      </c>
      <c r="Y210" s="3">
        <v>0</v>
      </c>
      <c r="Z210" s="3">
        <v>1</v>
      </c>
      <c r="AA210" s="3" t="b">
        <v>1</v>
      </c>
      <c r="AB210" s="3" t="b">
        <f ca="1"/>
        <v>1</v>
      </c>
      <c r="AC210" s="99">
        <v>1</v>
      </c>
      <c r="AD210" s="99">
        <f ca="1"/>
        <v>0</v>
      </c>
    </row>
    <row r="211" spans="4:30" x14ac:dyDescent="0.25">
      <c r="D211" s="8" t="str" cm="1">
        <f t="array" aca="1" ref="D211" ca="1">IFERROR(IF($T$2="",'Data Base'!C198,INDEX(Data_Base_2[Incumbent],_xlfn.AGGREGATE(15,3,((OFFSET($AD$4,0,0,COUNTA($AD$4:AD5206),1)&gt;0)/(OFFSET($AD$4,0,0,COUNTA($AD$4:AD5206),1)&gt;0))*(ROW(OFFSET($AD$4,0,0,COUNTA($AD$4:AD5206),1))-ROW($AD$3)),ROWS($D$4:$D210)))),"")</f>
        <v/>
      </c>
      <c r="E211" s="161" t="str">
        <f ca="1">IFERROR(IF(ISBLANK(INDEX(Data_Base_2[],MATCH($D211,Data_Base_2[[Incumbent]:[Incumbent]],0),MATCH(E$3,Data_Base_2[#Headers],0))),"-",INDEX(Data_Base_2[],MATCH($D211,Data_Base_2[[Incumbent]:[Incumbent]],0),MATCH(E$3,Data_Base_2[#Headers],0))),"")</f>
        <v/>
      </c>
      <c r="F211" s="161" t="str">
        <f ca="1">IFERROR(IF(ISBLANK(INDEX(Data_Base_2[],MATCH($D211,Data_Base_2[[Incumbent]:[Incumbent]],0),MATCH(F$3,Data_Base_2[#Headers],0))),"-",INDEX(Data_Base_2[],MATCH($D211,Data_Base_2[[Incumbent]:[Incumbent]],0),MATCH(F$3,Data_Base_2[#Headers],0))),"")</f>
        <v/>
      </c>
      <c r="G211" s="161" t="str">
        <f ca="1">IFERROR(IF(ISBLANK(INDEX(Data_Base_2[],MATCH($D211,Data_Base_2[[Incumbent]:[Incumbent]],0),MATCH(G$3,Data_Base_2[#Headers],0))),"-",INDEX(Data_Base_2[],MATCH($D211,Data_Base_2[[Incumbent]:[Incumbent]],0),MATCH(G$3,Data_Base_2[#Headers],0))),"")</f>
        <v/>
      </c>
      <c r="H211" s="161" t="str">
        <f ca="1">IFERROR(IF(ISBLANK(INDEX(Data_Base_2[],MATCH($D211,Data_Base_2[[Incumbent]:[Incumbent]],0),MATCH(H$3,Data_Base_2[#Headers],0))),"-",INDEX(Data_Base_2[],MATCH($D211,Data_Base_2[[Incumbent]:[Incumbent]],0),MATCH(H$3,Data_Base_2[#Headers],0))),"")</f>
        <v/>
      </c>
      <c r="I211" s="162" t="str">
        <f ca="1">IFERROR(IF(ISBLANK(INDEX(Data_Base_2[],MATCH($D211,Data_Base_2[[Incumbent]:[Incumbent]],0),MATCH(I$3,Data_Base_2[#Headers],0))),"-",INDEX(Data_Base_2[],MATCH($D211,Data_Base_2[[Incumbent]:[Incumbent]],0),MATCH(I$3,Data_Base_2[#Headers],0))),"")</f>
        <v/>
      </c>
      <c r="J211" s="162" t="str">
        <f ca="1">IFERROR(IF(ISBLANK(INDEX(Data_Base_2[],MATCH($D211,Data_Base_2[[Incumbent]:[Incumbent]],0),MATCH(J$3,Data_Base_2[#Headers],0))),"-",INDEX(Data_Base_2[],MATCH($D211,Data_Base_2[[Incumbent]:[Incumbent]],0),MATCH(J$3,Data_Base_2[#Headers],0))),"")</f>
        <v/>
      </c>
      <c r="K211" s="163" t="str">
        <f ca="1">IFERROR(IF(ISBLANK(INDEX(Data_Base_2[],MATCH($D211,Data_Base_2[[Incumbent]:[Incumbent]],0),MATCH(K$3,Data_Base_2[#Headers],0))),"-",INDEX(Data_Base_2[],MATCH($D211,Data_Base_2[[Incumbent]:[Incumbent]],0),MATCH(K$3,Data_Base_2[#Headers],0))),"")</f>
        <v/>
      </c>
      <c r="L211" s="161" t="str">
        <f ca="1">IFERROR(IF(ISBLANK(INDEX(Data_Base_2[],MATCH($D211,Data_Base_2[[Incumbent]:[Incumbent]],0),MATCH(L$3,Data_Base_2[#Headers],0))),"-",INDEX(Data_Base_2[],MATCH($D211,Data_Base_2[[Incumbent]:[Incumbent]],0),MATCH(L$3,Data_Base_2[#Headers],0))),"")</f>
        <v/>
      </c>
      <c r="M211" s="161" t="str">
        <f ca="1">IFERROR(IF(ISBLANK(INDEX(Data_Base_2[],MATCH($D211,Data_Base_2[[Incumbent]:[Incumbent]],0),MATCH(M$3,Data_Base_2[#Headers],0))),"-",INDEX(Data_Base_2[],MATCH($D211,Data_Base_2[[Incumbent]:[Incumbent]],0),MATCH(M$3,Data_Base_2[#Headers],0))),"")</f>
        <v/>
      </c>
      <c r="N211" s="164" t="str">
        <f ca="1">IFERROR(IF(ISBLANK(INDEX(Data_Base_2[],MATCH($D211,Data_Base_2[[Incumbent]:[Incumbent]],0),MATCH(N$3,Data_Base_2[#Headers],0))),"-",INDEX(Data_Base_2[],MATCH($D211,Data_Base_2[[Incumbent]:[Incumbent]],0),MATCH(N$3,Data_Base_2[#Headers],0))),"")</f>
        <v/>
      </c>
      <c r="O211" s="164" t="str">
        <f ca="1">IFERROR(IF(ISBLANK(INDEX(Data_Base_2[],MATCH($D211,Data_Base_2[[Incumbent]:[Incumbent]],0),MATCH(O$3,Data_Base_2[#Headers],0))),"-",INDEX(Data_Base_2[],MATCH($D211,Data_Base_2[[Incumbent]:[Incumbent]],0),MATCH(O$3,Data_Base_2[#Headers],0))),"")</f>
        <v/>
      </c>
      <c r="P211" s="161" t="str">
        <f ca="1">IFERROR(IF(ISBLANK(INDEX(Data_Base_2[],MATCH($D211,Data_Base_2[[Incumbent]:[Incumbent]],0),MATCH(P$3,Data_Base_2[#Headers],0))),"-",INDEX(Data_Base_2[],MATCH($D211,Data_Base_2[[Incumbent]:[Incumbent]],0),MATCH(P$3,Data_Base_2[#Headers],0))),"")</f>
        <v/>
      </c>
      <c r="Q211" s="161" t="str">
        <f ca="1">IFERROR(IF(ISBLANK(INDEX(Data_Base_2[],MATCH($D211,Data_Base_2[[Incumbent]:[Incumbent]],0),MATCH(Q$3,Data_Base_2[#Headers],0))),"-",INDEX(Data_Base_2[],MATCH($D211,Data_Base_2[[Incumbent]:[Incumbent]],0),MATCH(Q$3,Data_Base_2[#Headers],0))),"")</f>
        <v/>
      </c>
      <c r="T211" t="str">
        <v>Muna Murnianjari, S.Si</v>
      </c>
      <c r="U211" s="140">
        <v>3</v>
      </c>
      <c r="V211" s="124" t="b">
        <v>1</v>
      </c>
      <c r="W211" s="3" t="b">
        <v>0</v>
      </c>
      <c r="X211" s="3" t="b">
        <v>0</v>
      </c>
      <c r="Y211" s="3">
        <v>0</v>
      </c>
      <c r="Z211" s="3">
        <v>1</v>
      </c>
      <c r="AA211" s="3" t="b">
        <v>1</v>
      </c>
      <c r="AB211" s="3" t="b">
        <f ca="1"/>
        <v>1</v>
      </c>
      <c r="AC211" s="99">
        <v>1</v>
      </c>
      <c r="AD211" s="99">
        <f ca="1"/>
        <v>0</v>
      </c>
    </row>
    <row r="212" spans="4:30" x14ac:dyDescent="0.25">
      <c r="D212" s="8" t="str" cm="1">
        <f t="array" aca="1" ref="D212" ca="1">IFERROR(IF($T$2="",'Data Base'!C199,INDEX(Data_Base_2[Incumbent],_xlfn.AGGREGATE(15,3,((OFFSET($AD$4,0,0,COUNTA($AD$4:AD5207),1)&gt;0)/(OFFSET($AD$4,0,0,COUNTA($AD$4:AD5207),1)&gt;0))*(ROW(OFFSET($AD$4,0,0,COUNTA($AD$4:AD5207),1))-ROW($AD$3)),ROWS($D$4:$D211)))),"")</f>
        <v/>
      </c>
      <c r="E212" s="161" t="str">
        <f ca="1">IFERROR(IF(ISBLANK(INDEX(Data_Base_2[],MATCH($D212,Data_Base_2[[Incumbent]:[Incumbent]],0),MATCH(E$3,Data_Base_2[#Headers],0))),"-",INDEX(Data_Base_2[],MATCH($D212,Data_Base_2[[Incumbent]:[Incumbent]],0),MATCH(E$3,Data_Base_2[#Headers],0))),"")</f>
        <v/>
      </c>
      <c r="F212" s="161" t="str">
        <f ca="1">IFERROR(IF(ISBLANK(INDEX(Data_Base_2[],MATCH($D212,Data_Base_2[[Incumbent]:[Incumbent]],0),MATCH(F$3,Data_Base_2[#Headers],0))),"-",INDEX(Data_Base_2[],MATCH($D212,Data_Base_2[[Incumbent]:[Incumbent]],0),MATCH(F$3,Data_Base_2[#Headers],0))),"")</f>
        <v/>
      </c>
      <c r="G212" s="161" t="str">
        <f ca="1">IFERROR(IF(ISBLANK(INDEX(Data_Base_2[],MATCH($D212,Data_Base_2[[Incumbent]:[Incumbent]],0),MATCH(G$3,Data_Base_2[#Headers],0))),"-",INDEX(Data_Base_2[],MATCH($D212,Data_Base_2[[Incumbent]:[Incumbent]],0),MATCH(G$3,Data_Base_2[#Headers],0))),"")</f>
        <v/>
      </c>
      <c r="H212" s="161" t="str">
        <f ca="1">IFERROR(IF(ISBLANK(INDEX(Data_Base_2[],MATCH($D212,Data_Base_2[[Incumbent]:[Incumbent]],0),MATCH(H$3,Data_Base_2[#Headers],0))),"-",INDEX(Data_Base_2[],MATCH($D212,Data_Base_2[[Incumbent]:[Incumbent]],0),MATCH(H$3,Data_Base_2[#Headers],0))),"")</f>
        <v/>
      </c>
      <c r="I212" s="162" t="str">
        <f ca="1">IFERROR(IF(ISBLANK(INDEX(Data_Base_2[],MATCH($D212,Data_Base_2[[Incumbent]:[Incumbent]],0),MATCH(I$3,Data_Base_2[#Headers],0))),"-",INDEX(Data_Base_2[],MATCH($D212,Data_Base_2[[Incumbent]:[Incumbent]],0),MATCH(I$3,Data_Base_2[#Headers],0))),"")</f>
        <v/>
      </c>
      <c r="J212" s="162" t="str">
        <f ca="1">IFERROR(IF(ISBLANK(INDEX(Data_Base_2[],MATCH($D212,Data_Base_2[[Incumbent]:[Incumbent]],0),MATCH(J$3,Data_Base_2[#Headers],0))),"-",INDEX(Data_Base_2[],MATCH($D212,Data_Base_2[[Incumbent]:[Incumbent]],0),MATCH(J$3,Data_Base_2[#Headers],0))),"")</f>
        <v/>
      </c>
      <c r="K212" s="163" t="str">
        <f ca="1">IFERROR(IF(ISBLANK(INDEX(Data_Base_2[],MATCH($D212,Data_Base_2[[Incumbent]:[Incumbent]],0),MATCH(K$3,Data_Base_2[#Headers],0))),"-",INDEX(Data_Base_2[],MATCH($D212,Data_Base_2[[Incumbent]:[Incumbent]],0),MATCH(K$3,Data_Base_2[#Headers],0))),"")</f>
        <v/>
      </c>
      <c r="L212" s="161" t="str">
        <f ca="1">IFERROR(IF(ISBLANK(INDEX(Data_Base_2[],MATCH($D212,Data_Base_2[[Incumbent]:[Incumbent]],0),MATCH(L$3,Data_Base_2[#Headers],0))),"-",INDEX(Data_Base_2[],MATCH($D212,Data_Base_2[[Incumbent]:[Incumbent]],0),MATCH(L$3,Data_Base_2[#Headers],0))),"")</f>
        <v/>
      </c>
      <c r="M212" s="161" t="str">
        <f ca="1">IFERROR(IF(ISBLANK(INDEX(Data_Base_2[],MATCH($D212,Data_Base_2[[Incumbent]:[Incumbent]],0),MATCH(M$3,Data_Base_2[#Headers],0))),"-",INDEX(Data_Base_2[],MATCH($D212,Data_Base_2[[Incumbent]:[Incumbent]],0),MATCH(M$3,Data_Base_2[#Headers],0))),"")</f>
        <v/>
      </c>
      <c r="N212" s="164" t="str">
        <f ca="1">IFERROR(IF(ISBLANK(INDEX(Data_Base_2[],MATCH($D212,Data_Base_2[[Incumbent]:[Incumbent]],0),MATCH(N$3,Data_Base_2[#Headers],0))),"-",INDEX(Data_Base_2[],MATCH($D212,Data_Base_2[[Incumbent]:[Incumbent]],0),MATCH(N$3,Data_Base_2[#Headers],0))),"")</f>
        <v/>
      </c>
      <c r="O212" s="164" t="str">
        <f ca="1">IFERROR(IF(ISBLANK(INDEX(Data_Base_2[],MATCH($D212,Data_Base_2[[Incumbent]:[Incumbent]],0),MATCH(O$3,Data_Base_2[#Headers],0))),"-",INDEX(Data_Base_2[],MATCH($D212,Data_Base_2[[Incumbent]:[Incumbent]],0),MATCH(O$3,Data_Base_2[#Headers],0))),"")</f>
        <v/>
      </c>
      <c r="P212" s="161" t="str">
        <f ca="1">IFERROR(IF(ISBLANK(INDEX(Data_Base_2[],MATCH($D212,Data_Base_2[[Incumbent]:[Incumbent]],0),MATCH(P$3,Data_Base_2[#Headers],0))),"-",INDEX(Data_Base_2[],MATCH($D212,Data_Base_2[[Incumbent]:[Incumbent]],0),MATCH(P$3,Data_Base_2[#Headers],0))),"")</f>
        <v/>
      </c>
      <c r="Q212" s="161" t="str">
        <f ca="1">IFERROR(IF(ISBLANK(INDEX(Data_Base_2[],MATCH($D212,Data_Base_2[[Incumbent]:[Incumbent]],0),MATCH(Q$3,Data_Base_2[#Headers],0))),"-",INDEX(Data_Base_2[],MATCH($D212,Data_Base_2[[Incumbent]:[Incumbent]],0),MATCH(Q$3,Data_Base_2[#Headers],0))),"")</f>
        <v/>
      </c>
      <c r="T212" t="str">
        <v>Lia Handayani</v>
      </c>
      <c r="U212" s="140">
        <v>3</v>
      </c>
      <c r="V212" s="124" t="b">
        <v>1</v>
      </c>
      <c r="W212" s="3" t="b">
        <v>0</v>
      </c>
      <c r="X212" s="3" t="b">
        <v>0</v>
      </c>
      <c r="Y212" s="3">
        <v>0</v>
      </c>
      <c r="Z212" s="3">
        <v>1</v>
      </c>
      <c r="AA212" s="3" t="b">
        <v>1</v>
      </c>
      <c r="AB212" s="3" t="b">
        <f ca="1"/>
        <v>1</v>
      </c>
      <c r="AC212" s="99">
        <v>1</v>
      </c>
      <c r="AD212" s="99">
        <f ca="1"/>
        <v>0</v>
      </c>
    </row>
    <row r="213" spans="4:30" x14ac:dyDescent="0.25">
      <c r="D213" s="8" t="str" cm="1">
        <f t="array" aca="1" ref="D213" ca="1">IFERROR(IF($T$2="",'Data Base'!C200,INDEX(Data_Base_2[Incumbent],_xlfn.AGGREGATE(15,3,((OFFSET($AD$4,0,0,COUNTA($AD$4:AD5208),1)&gt;0)/(OFFSET($AD$4,0,0,COUNTA($AD$4:AD5208),1)&gt;0))*(ROW(OFFSET($AD$4,0,0,COUNTA($AD$4:AD5208),1))-ROW($AD$3)),ROWS($D$4:$D212)))),"")</f>
        <v/>
      </c>
      <c r="E213" s="161" t="str">
        <f ca="1">IFERROR(IF(ISBLANK(INDEX(Data_Base_2[],MATCH($D213,Data_Base_2[[Incumbent]:[Incumbent]],0),MATCH(E$3,Data_Base_2[#Headers],0))),"-",INDEX(Data_Base_2[],MATCH($D213,Data_Base_2[[Incumbent]:[Incumbent]],0),MATCH(E$3,Data_Base_2[#Headers],0))),"")</f>
        <v/>
      </c>
      <c r="F213" s="161" t="str">
        <f ca="1">IFERROR(IF(ISBLANK(INDEX(Data_Base_2[],MATCH($D213,Data_Base_2[[Incumbent]:[Incumbent]],0),MATCH(F$3,Data_Base_2[#Headers],0))),"-",INDEX(Data_Base_2[],MATCH($D213,Data_Base_2[[Incumbent]:[Incumbent]],0),MATCH(F$3,Data_Base_2[#Headers],0))),"")</f>
        <v/>
      </c>
      <c r="G213" s="161" t="str">
        <f ca="1">IFERROR(IF(ISBLANK(INDEX(Data_Base_2[],MATCH($D213,Data_Base_2[[Incumbent]:[Incumbent]],0),MATCH(G$3,Data_Base_2[#Headers],0))),"-",INDEX(Data_Base_2[],MATCH($D213,Data_Base_2[[Incumbent]:[Incumbent]],0),MATCH(G$3,Data_Base_2[#Headers],0))),"")</f>
        <v/>
      </c>
      <c r="H213" s="161" t="str">
        <f ca="1">IFERROR(IF(ISBLANK(INDEX(Data_Base_2[],MATCH($D213,Data_Base_2[[Incumbent]:[Incumbent]],0),MATCH(H$3,Data_Base_2[#Headers],0))),"-",INDEX(Data_Base_2[],MATCH($D213,Data_Base_2[[Incumbent]:[Incumbent]],0),MATCH(H$3,Data_Base_2[#Headers],0))),"")</f>
        <v/>
      </c>
      <c r="I213" s="162" t="str">
        <f ca="1">IFERROR(IF(ISBLANK(INDEX(Data_Base_2[],MATCH($D213,Data_Base_2[[Incumbent]:[Incumbent]],0),MATCH(I$3,Data_Base_2[#Headers],0))),"-",INDEX(Data_Base_2[],MATCH($D213,Data_Base_2[[Incumbent]:[Incumbent]],0),MATCH(I$3,Data_Base_2[#Headers],0))),"")</f>
        <v/>
      </c>
      <c r="J213" s="162" t="str">
        <f ca="1">IFERROR(IF(ISBLANK(INDEX(Data_Base_2[],MATCH($D213,Data_Base_2[[Incumbent]:[Incumbent]],0),MATCH(J$3,Data_Base_2[#Headers],0))),"-",INDEX(Data_Base_2[],MATCH($D213,Data_Base_2[[Incumbent]:[Incumbent]],0),MATCH(J$3,Data_Base_2[#Headers],0))),"")</f>
        <v/>
      </c>
      <c r="K213" s="163" t="str">
        <f ca="1">IFERROR(IF(ISBLANK(INDEX(Data_Base_2[],MATCH($D213,Data_Base_2[[Incumbent]:[Incumbent]],0),MATCH(K$3,Data_Base_2[#Headers],0))),"-",INDEX(Data_Base_2[],MATCH($D213,Data_Base_2[[Incumbent]:[Incumbent]],0),MATCH(K$3,Data_Base_2[#Headers],0))),"")</f>
        <v/>
      </c>
      <c r="L213" s="161" t="str">
        <f ca="1">IFERROR(IF(ISBLANK(INDEX(Data_Base_2[],MATCH($D213,Data_Base_2[[Incumbent]:[Incumbent]],0),MATCH(L$3,Data_Base_2[#Headers],0))),"-",INDEX(Data_Base_2[],MATCH($D213,Data_Base_2[[Incumbent]:[Incumbent]],0),MATCH(L$3,Data_Base_2[#Headers],0))),"")</f>
        <v/>
      </c>
      <c r="M213" s="161" t="str">
        <f ca="1">IFERROR(IF(ISBLANK(INDEX(Data_Base_2[],MATCH($D213,Data_Base_2[[Incumbent]:[Incumbent]],0),MATCH(M$3,Data_Base_2[#Headers],0))),"-",INDEX(Data_Base_2[],MATCH($D213,Data_Base_2[[Incumbent]:[Incumbent]],0),MATCH(M$3,Data_Base_2[#Headers],0))),"")</f>
        <v/>
      </c>
      <c r="N213" s="164" t="str">
        <f ca="1">IFERROR(IF(ISBLANK(INDEX(Data_Base_2[],MATCH($D213,Data_Base_2[[Incumbent]:[Incumbent]],0),MATCH(N$3,Data_Base_2[#Headers],0))),"-",INDEX(Data_Base_2[],MATCH($D213,Data_Base_2[[Incumbent]:[Incumbent]],0),MATCH(N$3,Data_Base_2[#Headers],0))),"")</f>
        <v/>
      </c>
      <c r="O213" s="164" t="str">
        <f ca="1">IFERROR(IF(ISBLANK(INDEX(Data_Base_2[],MATCH($D213,Data_Base_2[[Incumbent]:[Incumbent]],0),MATCH(O$3,Data_Base_2[#Headers],0))),"-",INDEX(Data_Base_2[],MATCH($D213,Data_Base_2[[Incumbent]:[Incumbent]],0),MATCH(O$3,Data_Base_2[#Headers],0))),"")</f>
        <v/>
      </c>
      <c r="P213" s="161" t="str">
        <f ca="1">IFERROR(IF(ISBLANK(INDEX(Data_Base_2[],MATCH($D213,Data_Base_2[[Incumbent]:[Incumbent]],0),MATCH(P$3,Data_Base_2[#Headers],0))),"-",INDEX(Data_Base_2[],MATCH($D213,Data_Base_2[[Incumbent]:[Incumbent]],0),MATCH(P$3,Data_Base_2[#Headers],0))),"")</f>
        <v/>
      </c>
      <c r="Q213" s="161" t="str">
        <f ca="1">IFERROR(IF(ISBLANK(INDEX(Data_Base_2[],MATCH($D213,Data_Base_2[[Incumbent]:[Incumbent]],0),MATCH(Q$3,Data_Base_2[#Headers],0))),"-",INDEX(Data_Base_2[],MATCH($D213,Data_Base_2[[Incumbent]:[Incumbent]],0),MATCH(Q$3,Data_Base_2[#Headers],0))),"")</f>
        <v/>
      </c>
      <c r="T213" t="str">
        <v>Triningsih</v>
      </c>
      <c r="U213" s="140">
        <v>2</v>
      </c>
      <c r="V213" s="124" t="b">
        <v>1</v>
      </c>
      <c r="W213" s="3" t="b">
        <v>0</v>
      </c>
      <c r="X213" s="3" t="b">
        <v>0</v>
      </c>
      <c r="Y213" s="3">
        <v>0</v>
      </c>
      <c r="Z213" s="3">
        <v>1</v>
      </c>
      <c r="AA213" s="3" t="b">
        <v>1</v>
      </c>
      <c r="AB213" s="3" t="b">
        <f ca="1"/>
        <v>1</v>
      </c>
      <c r="AC213" s="99">
        <v>1</v>
      </c>
      <c r="AD213" s="99">
        <f ca="1"/>
        <v>0</v>
      </c>
    </row>
    <row r="214" spans="4:30" x14ac:dyDescent="0.25">
      <c r="D214" s="8" t="str" cm="1">
        <f t="array" aca="1" ref="D214" ca="1">IFERROR(IF($T$2="",'Data Base'!C201,INDEX(Data_Base_2[Incumbent],_xlfn.AGGREGATE(15,3,((OFFSET($AD$4,0,0,COUNTA($AD$4:AD5209),1)&gt;0)/(OFFSET($AD$4,0,0,COUNTA($AD$4:AD5209),1)&gt;0))*(ROW(OFFSET($AD$4,0,0,COUNTA($AD$4:AD5209),1))-ROW($AD$3)),ROWS($D$4:$D213)))),"")</f>
        <v/>
      </c>
      <c r="E214" s="161" t="str">
        <f ca="1">IFERROR(IF(ISBLANK(INDEX(Data_Base_2[],MATCH($D214,Data_Base_2[[Incumbent]:[Incumbent]],0),MATCH(E$3,Data_Base_2[#Headers],0))),"-",INDEX(Data_Base_2[],MATCH($D214,Data_Base_2[[Incumbent]:[Incumbent]],0),MATCH(E$3,Data_Base_2[#Headers],0))),"")</f>
        <v/>
      </c>
      <c r="F214" s="161" t="str">
        <f ca="1">IFERROR(IF(ISBLANK(INDEX(Data_Base_2[],MATCH($D214,Data_Base_2[[Incumbent]:[Incumbent]],0),MATCH(F$3,Data_Base_2[#Headers],0))),"-",INDEX(Data_Base_2[],MATCH($D214,Data_Base_2[[Incumbent]:[Incumbent]],0),MATCH(F$3,Data_Base_2[#Headers],0))),"")</f>
        <v/>
      </c>
      <c r="G214" s="161" t="str">
        <f ca="1">IFERROR(IF(ISBLANK(INDEX(Data_Base_2[],MATCH($D214,Data_Base_2[[Incumbent]:[Incumbent]],0),MATCH(G$3,Data_Base_2[#Headers],0))),"-",INDEX(Data_Base_2[],MATCH($D214,Data_Base_2[[Incumbent]:[Incumbent]],0),MATCH(G$3,Data_Base_2[#Headers],0))),"")</f>
        <v/>
      </c>
      <c r="H214" s="161" t="str">
        <f ca="1">IFERROR(IF(ISBLANK(INDEX(Data_Base_2[],MATCH($D214,Data_Base_2[[Incumbent]:[Incumbent]],0),MATCH(H$3,Data_Base_2[#Headers],0))),"-",INDEX(Data_Base_2[],MATCH($D214,Data_Base_2[[Incumbent]:[Incumbent]],0),MATCH(H$3,Data_Base_2[#Headers],0))),"")</f>
        <v/>
      </c>
      <c r="I214" s="162" t="str">
        <f ca="1">IFERROR(IF(ISBLANK(INDEX(Data_Base_2[],MATCH($D214,Data_Base_2[[Incumbent]:[Incumbent]],0),MATCH(I$3,Data_Base_2[#Headers],0))),"-",INDEX(Data_Base_2[],MATCH($D214,Data_Base_2[[Incumbent]:[Incumbent]],0),MATCH(I$3,Data_Base_2[#Headers],0))),"")</f>
        <v/>
      </c>
      <c r="J214" s="162" t="str">
        <f ca="1">IFERROR(IF(ISBLANK(INDEX(Data_Base_2[],MATCH($D214,Data_Base_2[[Incumbent]:[Incumbent]],0),MATCH(J$3,Data_Base_2[#Headers],0))),"-",INDEX(Data_Base_2[],MATCH($D214,Data_Base_2[[Incumbent]:[Incumbent]],0),MATCH(J$3,Data_Base_2[#Headers],0))),"")</f>
        <v/>
      </c>
      <c r="K214" s="163" t="str">
        <f ca="1">IFERROR(IF(ISBLANK(INDEX(Data_Base_2[],MATCH($D214,Data_Base_2[[Incumbent]:[Incumbent]],0),MATCH(K$3,Data_Base_2[#Headers],0))),"-",INDEX(Data_Base_2[],MATCH($D214,Data_Base_2[[Incumbent]:[Incumbent]],0),MATCH(K$3,Data_Base_2[#Headers],0))),"")</f>
        <v/>
      </c>
      <c r="L214" s="161" t="str">
        <f ca="1">IFERROR(IF(ISBLANK(INDEX(Data_Base_2[],MATCH($D214,Data_Base_2[[Incumbent]:[Incumbent]],0),MATCH(L$3,Data_Base_2[#Headers],0))),"-",INDEX(Data_Base_2[],MATCH($D214,Data_Base_2[[Incumbent]:[Incumbent]],0),MATCH(L$3,Data_Base_2[#Headers],0))),"")</f>
        <v/>
      </c>
      <c r="M214" s="161" t="str">
        <f ca="1">IFERROR(IF(ISBLANK(INDEX(Data_Base_2[],MATCH($D214,Data_Base_2[[Incumbent]:[Incumbent]],0),MATCH(M$3,Data_Base_2[#Headers],0))),"-",INDEX(Data_Base_2[],MATCH($D214,Data_Base_2[[Incumbent]:[Incumbent]],0),MATCH(M$3,Data_Base_2[#Headers],0))),"")</f>
        <v/>
      </c>
      <c r="N214" s="164" t="str">
        <f ca="1">IFERROR(IF(ISBLANK(INDEX(Data_Base_2[],MATCH($D214,Data_Base_2[[Incumbent]:[Incumbent]],0),MATCH(N$3,Data_Base_2[#Headers],0))),"-",INDEX(Data_Base_2[],MATCH($D214,Data_Base_2[[Incumbent]:[Incumbent]],0),MATCH(N$3,Data_Base_2[#Headers],0))),"")</f>
        <v/>
      </c>
      <c r="O214" s="164" t="str">
        <f ca="1">IFERROR(IF(ISBLANK(INDEX(Data_Base_2[],MATCH($D214,Data_Base_2[[Incumbent]:[Incumbent]],0),MATCH(O$3,Data_Base_2[#Headers],0))),"-",INDEX(Data_Base_2[],MATCH($D214,Data_Base_2[[Incumbent]:[Incumbent]],0),MATCH(O$3,Data_Base_2[#Headers],0))),"")</f>
        <v/>
      </c>
      <c r="P214" s="161" t="str">
        <f ca="1">IFERROR(IF(ISBLANK(INDEX(Data_Base_2[],MATCH($D214,Data_Base_2[[Incumbent]:[Incumbent]],0),MATCH(P$3,Data_Base_2[#Headers],0))),"-",INDEX(Data_Base_2[],MATCH($D214,Data_Base_2[[Incumbent]:[Incumbent]],0),MATCH(P$3,Data_Base_2[#Headers],0))),"")</f>
        <v/>
      </c>
      <c r="Q214" s="161" t="str">
        <f ca="1">IFERROR(IF(ISBLANK(INDEX(Data_Base_2[],MATCH($D214,Data_Base_2[[Incumbent]:[Incumbent]],0),MATCH(Q$3,Data_Base_2[#Headers],0))),"-",INDEX(Data_Base_2[],MATCH($D214,Data_Base_2[[Incumbent]:[Incumbent]],0),MATCH(Q$3,Data_Base_2[#Headers],0))),"")</f>
        <v/>
      </c>
      <c r="T214" t="str">
        <v>Hary Nugraha Sugiarto</v>
      </c>
      <c r="U214" s="140">
        <v>3</v>
      </c>
      <c r="V214" s="124" t="b">
        <v>1</v>
      </c>
      <c r="W214" s="3" t="b">
        <v>0</v>
      </c>
      <c r="X214" s="3" t="b">
        <v>0</v>
      </c>
      <c r="Y214" s="3">
        <v>0</v>
      </c>
      <c r="Z214" s="3">
        <v>1</v>
      </c>
      <c r="AA214" s="3" t="b">
        <v>1</v>
      </c>
      <c r="AB214" s="3" t="b">
        <f ca="1"/>
        <v>1</v>
      </c>
      <c r="AC214" s="99">
        <v>1</v>
      </c>
      <c r="AD214" s="99">
        <f ca="1"/>
        <v>0</v>
      </c>
    </row>
    <row r="215" spans="4:30" x14ac:dyDescent="0.25">
      <c r="D215" s="8" t="str" cm="1">
        <f t="array" aca="1" ref="D215" ca="1">IFERROR(IF($T$2="",'Data Base'!C202,INDEX(Data_Base_2[Incumbent],_xlfn.AGGREGATE(15,3,((OFFSET($AD$4,0,0,COUNTA($AD$4:AD5210),1)&gt;0)/(OFFSET($AD$4,0,0,COUNTA($AD$4:AD5210),1)&gt;0))*(ROW(OFFSET($AD$4,0,0,COUNTA($AD$4:AD5210),1))-ROW($AD$3)),ROWS($D$4:$D214)))),"")</f>
        <v/>
      </c>
      <c r="E215" s="161" t="str">
        <f ca="1">IFERROR(IF(ISBLANK(INDEX(Data_Base_2[],MATCH($D215,Data_Base_2[[Incumbent]:[Incumbent]],0),MATCH(E$3,Data_Base_2[#Headers],0))),"-",INDEX(Data_Base_2[],MATCH($D215,Data_Base_2[[Incumbent]:[Incumbent]],0),MATCH(E$3,Data_Base_2[#Headers],0))),"")</f>
        <v/>
      </c>
      <c r="F215" s="161" t="str">
        <f ca="1">IFERROR(IF(ISBLANK(INDEX(Data_Base_2[],MATCH($D215,Data_Base_2[[Incumbent]:[Incumbent]],0),MATCH(F$3,Data_Base_2[#Headers],0))),"-",INDEX(Data_Base_2[],MATCH($D215,Data_Base_2[[Incumbent]:[Incumbent]],0),MATCH(F$3,Data_Base_2[#Headers],0))),"")</f>
        <v/>
      </c>
      <c r="G215" s="161" t="str">
        <f ca="1">IFERROR(IF(ISBLANK(INDEX(Data_Base_2[],MATCH($D215,Data_Base_2[[Incumbent]:[Incumbent]],0),MATCH(G$3,Data_Base_2[#Headers],0))),"-",INDEX(Data_Base_2[],MATCH($D215,Data_Base_2[[Incumbent]:[Incumbent]],0),MATCH(G$3,Data_Base_2[#Headers],0))),"")</f>
        <v/>
      </c>
      <c r="H215" s="161" t="str">
        <f ca="1">IFERROR(IF(ISBLANK(INDEX(Data_Base_2[],MATCH($D215,Data_Base_2[[Incumbent]:[Incumbent]],0),MATCH(H$3,Data_Base_2[#Headers],0))),"-",INDEX(Data_Base_2[],MATCH($D215,Data_Base_2[[Incumbent]:[Incumbent]],0),MATCH(H$3,Data_Base_2[#Headers],0))),"")</f>
        <v/>
      </c>
      <c r="I215" s="162" t="str">
        <f ca="1">IFERROR(IF(ISBLANK(INDEX(Data_Base_2[],MATCH($D215,Data_Base_2[[Incumbent]:[Incumbent]],0),MATCH(I$3,Data_Base_2[#Headers],0))),"-",INDEX(Data_Base_2[],MATCH($D215,Data_Base_2[[Incumbent]:[Incumbent]],0),MATCH(I$3,Data_Base_2[#Headers],0))),"")</f>
        <v/>
      </c>
      <c r="J215" s="162" t="str">
        <f ca="1">IFERROR(IF(ISBLANK(INDEX(Data_Base_2[],MATCH($D215,Data_Base_2[[Incumbent]:[Incumbent]],0),MATCH(J$3,Data_Base_2[#Headers],0))),"-",INDEX(Data_Base_2[],MATCH($D215,Data_Base_2[[Incumbent]:[Incumbent]],0),MATCH(J$3,Data_Base_2[#Headers],0))),"")</f>
        <v/>
      </c>
      <c r="K215" s="163" t="str">
        <f ca="1">IFERROR(IF(ISBLANK(INDEX(Data_Base_2[],MATCH($D215,Data_Base_2[[Incumbent]:[Incumbent]],0),MATCH(K$3,Data_Base_2[#Headers],0))),"-",INDEX(Data_Base_2[],MATCH($D215,Data_Base_2[[Incumbent]:[Incumbent]],0),MATCH(K$3,Data_Base_2[#Headers],0))),"")</f>
        <v/>
      </c>
      <c r="L215" s="161" t="str">
        <f ca="1">IFERROR(IF(ISBLANK(INDEX(Data_Base_2[],MATCH($D215,Data_Base_2[[Incumbent]:[Incumbent]],0),MATCH(L$3,Data_Base_2[#Headers],0))),"-",INDEX(Data_Base_2[],MATCH($D215,Data_Base_2[[Incumbent]:[Incumbent]],0),MATCH(L$3,Data_Base_2[#Headers],0))),"")</f>
        <v/>
      </c>
      <c r="M215" s="161" t="str">
        <f ca="1">IFERROR(IF(ISBLANK(INDEX(Data_Base_2[],MATCH($D215,Data_Base_2[[Incumbent]:[Incumbent]],0),MATCH(M$3,Data_Base_2[#Headers],0))),"-",INDEX(Data_Base_2[],MATCH($D215,Data_Base_2[[Incumbent]:[Incumbent]],0),MATCH(M$3,Data_Base_2[#Headers],0))),"")</f>
        <v/>
      </c>
      <c r="N215" s="164" t="str">
        <f ca="1">IFERROR(IF(ISBLANK(INDEX(Data_Base_2[],MATCH($D215,Data_Base_2[[Incumbent]:[Incumbent]],0),MATCH(N$3,Data_Base_2[#Headers],0))),"-",INDEX(Data_Base_2[],MATCH($D215,Data_Base_2[[Incumbent]:[Incumbent]],0),MATCH(N$3,Data_Base_2[#Headers],0))),"")</f>
        <v/>
      </c>
      <c r="O215" s="164" t="str">
        <f ca="1">IFERROR(IF(ISBLANK(INDEX(Data_Base_2[],MATCH($D215,Data_Base_2[[Incumbent]:[Incumbent]],0),MATCH(O$3,Data_Base_2[#Headers],0))),"-",INDEX(Data_Base_2[],MATCH($D215,Data_Base_2[[Incumbent]:[Incumbent]],0),MATCH(O$3,Data_Base_2[#Headers],0))),"")</f>
        <v/>
      </c>
      <c r="P215" s="161" t="str">
        <f ca="1">IFERROR(IF(ISBLANK(INDEX(Data_Base_2[],MATCH($D215,Data_Base_2[[Incumbent]:[Incumbent]],0),MATCH(P$3,Data_Base_2[#Headers],0))),"-",INDEX(Data_Base_2[],MATCH($D215,Data_Base_2[[Incumbent]:[Incumbent]],0),MATCH(P$3,Data_Base_2[#Headers],0))),"")</f>
        <v/>
      </c>
      <c r="Q215" s="161" t="str">
        <f ca="1">IFERROR(IF(ISBLANK(INDEX(Data_Base_2[],MATCH($D215,Data_Base_2[[Incumbent]:[Incumbent]],0),MATCH(Q$3,Data_Base_2[#Headers],0))),"-",INDEX(Data_Base_2[],MATCH($D215,Data_Base_2[[Incumbent]:[Incumbent]],0),MATCH(Q$3,Data_Base_2[#Headers],0))),"")</f>
        <v/>
      </c>
      <c r="T215" t="str">
        <v>Hendra Surya</v>
      </c>
      <c r="U215" s="140">
        <v>2</v>
      </c>
      <c r="V215" s="124" t="b">
        <v>1</v>
      </c>
      <c r="W215" s="3" t="b">
        <v>0</v>
      </c>
      <c r="X215" s="3" t="b">
        <v>0</v>
      </c>
      <c r="Y215" s="3">
        <v>0</v>
      </c>
      <c r="Z215" s="3">
        <v>1</v>
      </c>
      <c r="AA215" s="3" t="b">
        <v>1</v>
      </c>
      <c r="AB215" s="3" t="b">
        <f ca="1"/>
        <v>1</v>
      </c>
      <c r="AC215" s="99">
        <v>1</v>
      </c>
      <c r="AD215" s="99">
        <f ca="1"/>
        <v>0</v>
      </c>
    </row>
    <row r="216" spans="4:30" x14ac:dyDescent="0.25">
      <c r="D216" s="8" t="str" cm="1">
        <f t="array" aca="1" ref="D216" ca="1">IFERROR(IF($T$2="",'Data Base'!C203,INDEX(Data_Base_2[Incumbent],_xlfn.AGGREGATE(15,3,((OFFSET($AD$4,0,0,COUNTA($AD$4:AD5211),1)&gt;0)/(OFFSET($AD$4,0,0,COUNTA($AD$4:AD5211),1)&gt;0))*(ROW(OFFSET($AD$4,0,0,COUNTA($AD$4:AD5211),1))-ROW($AD$3)),ROWS($D$4:$D215)))),"")</f>
        <v/>
      </c>
      <c r="E216" s="161" t="str">
        <f ca="1">IFERROR(IF(ISBLANK(INDEX(Data_Base_2[],MATCH($D216,Data_Base_2[[Incumbent]:[Incumbent]],0),MATCH(E$3,Data_Base_2[#Headers],0))),"-",INDEX(Data_Base_2[],MATCH($D216,Data_Base_2[[Incumbent]:[Incumbent]],0),MATCH(E$3,Data_Base_2[#Headers],0))),"")</f>
        <v/>
      </c>
      <c r="F216" s="161" t="str">
        <f ca="1">IFERROR(IF(ISBLANK(INDEX(Data_Base_2[],MATCH($D216,Data_Base_2[[Incumbent]:[Incumbent]],0),MATCH(F$3,Data_Base_2[#Headers],0))),"-",INDEX(Data_Base_2[],MATCH($D216,Data_Base_2[[Incumbent]:[Incumbent]],0),MATCH(F$3,Data_Base_2[#Headers],0))),"")</f>
        <v/>
      </c>
      <c r="G216" s="161" t="str">
        <f ca="1">IFERROR(IF(ISBLANK(INDEX(Data_Base_2[],MATCH($D216,Data_Base_2[[Incumbent]:[Incumbent]],0),MATCH(G$3,Data_Base_2[#Headers],0))),"-",INDEX(Data_Base_2[],MATCH($D216,Data_Base_2[[Incumbent]:[Incumbent]],0),MATCH(G$3,Data_Base_2[#Headers],0))),"")</f>
        <v/>
      </c>
      <c r="H216" s="161" t="str">
        <f ca="1">IFERROR(IF(ISBLANK(INDEX(Data_Base_2[],MATCH($D216,Data_Base_2[[Incumbent]:[Incumbent]],0),MATCH(H$3,Data_Base_2[#Headers],0))),"-",INDEX(Data_Base_2[],MATCH($D216,Data_Base_2[[Incumbent]:[Incumbent]],0),MATCH(H$3,Data_Base_2[#Headers],0))),"")</f>
        <v/>
      </c>
      <c r="I216" s="162" t="str">
        <f ca="1">IFERROR(IF(ISBLANK(INDEX(Data_Base_2[],MATCH($D216,Data_Base_2[[Incumbent]:[Incumbent]],0),MATCH(I$3,Data_Base_2[#Headers],0))),"-",INDEX(Data_Base_2[],MATCH($D216,Data_Base_2[[Incumbent]:[Incumbent]],0),MATCH(I$3,Data_Base_2[#Headers],0))),"")</f>
        <v/>
      </c>
      <c r="J216" s="162" t="str">
        <f ca="1">IFERROR(IF(ISBLANK(INDEX(Data_Base_2[],MATCH($D216,Data_Base_2[[Incumbent]:[Incumbent]],0),MATCH(J$3,Data_Base_2[#Headers],0))),"-",INDEX(Data_Base_2[],MATCH($D216,Data_Base_2[[Incumbent]:[Incumbent]],0),MATCH(J$3,Data_Base_2[#Headers],0))),"")</f>
        <v/>
      </c>
      <c r="K216" s="163" t="str">
        <f ca="1">IFERROR(IF(ISBLANK(INDEX(Data_Base_2[],MATCH($D216,Data_Base_2[[Incumbent]:[Incumbent]],0),MATCH(K$3,Data_Base_2[#Headers],0))),"-",INDEX(Data_Base_2[],MATCH($D216,Data_Base_2[[Incumbent]:[Incumbent]],0),MATCH(K$3,Data_Base_2[#Headers],0))),"")</f>
        <v/>
      </c>
      <c r="L216" s="161" t="str">
        <f ca="1">IFERROR(IF(ISBLANK(INDEX(Data_Base_2[],MATCH($D216,Data_Base_2[[Incumbent]:[Incumbent]],0),MATCH(L$3,Data_Base_2[#Headers],0))),"-",INDEX(Data_Base_2[],MATCH($D216,Data_Base_2[[Incumbent]:[Incumbent]],0),MATCH(L$3,Data_Base_2[#Headers],0))),"")</f>
        <v/>
      </c>
      <c r="M216" s="161" t="str">
        <f ca="1">IFERROR(IF(ISBLANK(INDEX(Data_Base_2[],MATCH($D216,Data_Base_2[[Incumbent]:[Incumbent]],0),MATCH(M$3,Data_Base_2[#Headers],0))),"-",INDEX(Data_Base_2[],MATCH($D216,Data_Base_2[[Incumbent]:[Incumbent]],0),MATCH(M$3,Data_Base_2[#Headers],0))),"")</f>
        <v/>
      </c>
      <c r="N216" s="164" t="str">
        <f ca="1">IFERROR(IF(ISBLANK(INDEX(Data_Base_2[],MATCH($D216,Data_Base_2[[Incumbent]:[Incumbent]],0),MATCH(N$3,Data_Base_2[#Headers],0))),"-",INDEX(Data_Base_2[],MATCH($D216,Data_Base_2[[Incumbent]:[Incumbent]],0),MATCH(N$3,Data_Base_2[#Headers],0))),"")</f>
        <v/>
      </c>
      <c r="O216" s="164" t="str">
        <f ca="1">IFERROR(IF(ISBLANK(INDEX(Data_Base_2[],MATCH($D216,Data_Base_2[[Incumbent]:[Incumbent]],0),MATCH(O$3,Data_Base_2[#Headers],0))),"-",INDEX(Data_Base_2[],MATCH($D216,Data_Base_2[[Incumbent]:[Incumbent]],0),MATCH(O$3,Data_Base_2[#Headers],0))),"")</f>
        <v/>
      </c>
      <c r="P216" s="161" t="str">
        <f ca="1">IFERROR(IF(ISBLANK(INDEX(Data_Base_2[],MATCH($D216,Data_Base_2[[Incumbent]:[Incumbent]],0),MATCH(P$3,Data_Base_2[#Headers],0))),"-",INDEX(Data_Base_2[],MATCH($D216,Data_Base_2[[Incumbent]:[Incumbent]],0),MATCH(P$3,Data_Base_2[#Headers],0))),"")</f>
        <v/>
      </c>
      <c r="Q216" s="161" t="str">
        <f ca="1">IFERROR(IF(ISBLANK(INDEX(Data_Base_2[],MATCH($D216,Data_Base_2[[Incumbent]:[Incumbent]],0),MATCH(Q$3,Data_Base_2[#Headers],0))),"-",INDEX(Data_Base_2[],MATCH($D216,Data_Base_2[[Incumbent]:[Incumbent]],0),MATCH(Q$3,Data_Base_2[#Headers],0))),"")</f>
        <v/>
      </c>
      <c r="T216" t="str">
        <v>Angga Premana</v>
      </c>
      <c r="U216" s="140">
        <v>2</v>
      </c>
      <c r="V216" s="124" t="b">
        <v>1</v>
      </c>
      <c r="W216" s="3" t="b">
        <v>0</v>
      </c>
      <c r="X216" s="3" t="b">
        <v>0</v>
      </c>
      <c r="Y216" s="3">
        <v>0</v>
      </c>
      <c r="Z216" s="3">
        <v>1</v>
      </c>
      <c r="AA216" s="3" t="b">
        <v>1</v>
      </c>
      <c r="AB216" s="3" t="b">
        <f ca="1"/>
        <v>1</v>
      </c>
      <c r="AC216" s="99">
        <v>1</v>
      </c>
      <c r="AD216" s="99">
        <f ca="1"/>
        <v>0</v>
      </c>
    </row>
    <row r="217" spans="4:30" x14ac:dyDescent="0.25">
      <c r="D217" s="8" t="str" cm="1">
        <f t="array" aca="1" ref="D217" ca="1">IFERROR(IF($T$2="",'Data Base'!C204,INDEX(Data_Base_2[Incumbent],_xlfn.AGGREGATE(15,3,((OFFSET($AD$4,0,0,COUNTA($AD$4:AD5212),1)&gt;0)/(OFFSET($AD$4,0,0,COUNTA($AD$4:AD5212),1)&gt;0))*(ROW(OFFSET($AD$4,0,0,COUNTA($AD$4:AD5212),1))-ROW($AD$3)),ROWS($D$4:$D216)))),"")</f>
        <v/>
      </c>
      <c r="E217" s="161" t="str">
        <f ca="1">IFERROR(IF(ISBLANK(INDEX(Data_Base_2[],MATCH($D217,Data_Base_2[[Incumbent]:[Incumbent]],0),MATCH(E$3,Data_Base_2[#Headers],0))),"-",INDEX(Data_Base_2[],MATCH($D217,Data_Base_2[[Incumbent]:[Incumbent]],0),MATCH(E$3,Data_Base_2[#Headers],0))),"")</f>
        <v/>
      </c>
      <c r="F217" s="161" t="str">
        <f ca="1">IFERROR(IF(ISBLANK(INDEX(Data_Base_2[],MATCH($D217,Data_Base_2[[Incumbent]:[Incumbent]],0),MATCH(F$3,Data_Base_2[#Headers],0))),"-",INDEX(Data_Base_2[],MATCH($D217,Data_Base_2[[Incumbent]:[Incumbent]],0),MATCH(F$3,Data_Base_2[#Headers],0))),"")</f>
        <v/>
      </c>
      <c r="G217" s="161" t="str">
        <f ca="1">IFERROR(IF(ISBLANK(INDEX(Data_Base_2[],MATCH($D217,Data_Base_2[[Incumbent]:[Incumbent]],0),MATCH(G$3,Data_Base_2[#Headers],0))),"-",INDEX(Data_Base_2[],MATCH($D217,Data_Base_2[[Incumbent]:[Incumbent]],0),MATCH(G$3,Data_Base_2[#Headers],0))),"")</f>
        <v/>
      </c>
      <c r="H217" s="161" t="str">
        <f ca="1">IFERROR(IF(ISBLANK(INDEX(Data_Base_2[],MATCH($D217,Data_Base_2[[Incumbent]:[Incumbent]],0),MATCH(H$3,Data_Base_2[#Headers],0))),"-",INDEX(Data_Base_2[],MATCH($D217,Data_Base_2[[Incumbent]:[Incumbent]],0),MATCH(H$3,Data_Base_2[#Headers],0))),"")</f>
        <v/>
      </c>
      <c r="I217" s="162" t="str">
        <f ca="1">IFERROR(IF(ISBLANK(INDEX(Data_Base_2[],MATCH($D217,Data_Base_2[[Incumbent]:[Incumbent]],0),MATCH(I$3,Data_Base_2[#Headers],0))),"-",INDEX(Data_Base_2[],MATCH($D217,Data_Base_2[[Incumbent]:[Incumbent]],0),MATCH(I$3,Data_Base_2[#Headers],0))),"")</f>
        <v/>
      </c>
      <c r="J217" s="162" t="str">
        <f ca="1">IFERROR(IF(ISBLANK(INDEX(Data_Base_2[],MATCH($D217,Data_Base_2[[Incumbent]:[Incumbent]],0),MATCH(J$3,Data_Base_2[#Headers],0))),"-",INDEX(Data_Base_2[],MATCH($D217,Data_Base_2[[Incumbent]:[Incumbent]],0),MATCH(J$3,Data_Base_2[#Headers],0))),"")</f>
        <v/>
      </c>
      <c r="K217" s="163" t="str">
        <f ca="1">IFERROR(IF(ISBLANK(INDEX(Data_Base_2[],MATCH($D217,Data_Base_2[[Incumbent]:[Incumbent]],0),MATCH(K$3,Data_Base_2[#Headers],0))),"-",INDEX(Data_Base_2[],MATCH($D217,Data_Base_2[[Incumbent]:[Incumbent]],0),MATCH(K$3,Data_Base_2[#Headers],0))),"")</f>
        <v/>
      </c>
      <c r="L217" s="161" t="str">
        <f ca="1">IFERROR(IF(ISBLANK(INDEX(Data_Base_2[],MATCH($D217,Data_Base_2[[Incumbent]:[Incumbent]],0),MATCH(L$3,Data_Base_2[#Headers],0))),"-",INDEX(Data_Base_2[],MATCH($D217,Data_Base_2[[Incumbent]:[Incumbent]],0),MATCH(L$3,Data_Base_2[#Headers],0))),"")</f>
        <v/>
      </c>
      <c r="M217" s="161" t="str">
        <f ca="1">IFERROR(IF(ISBLANK(INDEX(Data_Base_2[],MATCH($D217,Data_Base_2[[Incumbent]:[Incumbent]],0),MATCH(M$3,Data_Base_2[#Headers],0))),"-",INDEX(Data_Base_2[],MATCH($D217,Data_Base_2[[Incumbent]:[Incumbent]],0),MATCH(M$3,Data_Base_2[#Headers],0))),"")</f>
        <v/>
      </c>
      <c r="N217" s="164" t="str">
        <f ca="1">IFERROR(IF(ISBLANK(INDEX(Data_Base_2[],MATCH($D217,Data_Base_2[[Incumbent]:[Incumbent]],0),MATCH(N$3,Data_Base_2[#Headers],0))),"-",INDEX(Data_Base_2[],MATCH($D217,Data_Base_2[[Incumbent]:[Incumbent]],0),MATCH(N$3,Data_Base_2[#Headers],0))),"")</f>
        <v/>
      </c>
      <c r="O217" s="164" t="str">
        <f ca="1">IFERROR(IF(ISBLANK(INDEX(Data_Base_2[],MATCH($D217,Data_Base_2[[Incumbent]:[Incumbent]],0),MATCH(O$3,Data_Base_2[#Headers],0))),"-",INDEX(Data_Base_2[],MATCH($D217,Data_Base_2[[Incumbent]:[Incumbent]],0),MATCH(O$3,Data_Base_2[#Headers],0))),"")</f>
        <v/>
      </c>
      <c r="P217" s="161" t="str">
        <f ca="1">IFERROR(IF(ISBLANK(INDEX(Data_Base_2[],MATCH($D217,Data_Base_2[[Incumbent]:[Incumbent]],0),MATCH(P$3,Data_Base_2[#Headers],0))),"-",INDEX(Data_Base_2[],MATCH($D217,Data_Base_2[[Incumbent]:[Incumbent]],0),MATCH(P$3,Data_Base_2[#Headers],0))),"")</f>
        <v/>
      </c>
      <c r="Q217" s="161" t="str">
        <f ca="1">IFERROR(IF(ISBLANK(INDEX(Data_Base_2[],MATCH($D217,Data_Base_2[[Incumbent]:[Incumbent]],0),MATCH(Q$3,Data_Base_2[#Headers],0))),"-",INDEX(Data_Base_2[],MATCH($D217,Data_Base_2[[Incumbent]:[Incumbent]],0),MATCH(Q$3,Data_Base_2[#Headers],0))),"")</f>
        <v/>
      </c>
      <c r="T217" t="str">
        <v>Nikanor Purba</v>
      </c>
      <c r="U217" s="140">
        <v>1</v>
      </c>
      <c r="V217" s="124" t="b">
        <v>1</v>
      </c>
      <c r="W217" s="3" t="b">
        <v>0</v>
      </c>
      <c r="X217" s="3" t="b">
        <v>0</v>
      </c>
      <c r="Y217" s="3">
        <v>1</v>
      </c>
      <c r="Z217" s="3">
        <v>0</v>
      </c>
      <c r="AA217" s="3" t="b">
        <v>1</v>
      </c>
      <c r="AB217" s="3" t="b">
        <f ca="1"/>
        <v>1</v>
      </c>
      <c r="AC217" s="99">
        <v>1</v>
      </c>
      <c r="AD217" s="99">
        <f ca="1"/>
        <v>0</v>
      </c>
    </row>
    <row r="218" spans="4:30" x14ac:dyDescent="0.25">
      <c r="D218" s="8" t="str" cm="1">
        <f t="array" aca="1" ref="D218" ca="1">IFERROR(IF($T$2="",'Data Base'!C205,INDEX(Data_Base_2[Incumbent],_xlfn.AGGREGATE(15,3,((OFFSET($AD$4,0,0,COUNTA($AD$4:AD5213),1)&gt;0)/(OFFSET($AD$4,0,0,COUNTA($AD$4:AD5213),1)&gt;0))*(ROW(OFFSET($AD$4,0,0,COUNTA($AD$4:AD5213),1))-ROW($AD$3)),ROWS($D$4:$D217)))),"")</f>
        <v/>
      </c>
      <c r="E218" s="161" t="str">
        <f ca="1">IFERROR(IF(ISBLANK(INDEX(Data_Base_2[],MATCH($D218,Data_Base_2[[Incumbent]:[Incumbent]],0),MATCH(E$3,Data_Base_2[#Headers],0))),"-",INDEX(Data_Base_2[],MATCH($D218,Data_Base_2[[Incumbent]:[Incumbent]],0),MATCH(E$3,Data_Base_2[#Headers],0))),"")</f>
        <v/>
      </c>
      <c r="F218" s="161" t="str">
        <f ca="1">IFERROR(IF(ISBLANK(INDEX(Data_Base_2[],MATCH($D218,Data_Base_2[[Incumbent]:[Incumbent]],0),MATCH(F$3,Data_Base_2[#Headers],0))),"-",INDEX(Data_Base_2[],MATCH($D218,Data_Base_2[[Incumbent]:[Incumbent]],0),MATCH(F$3,Data_Base_2[#Headers],0))),"")</f>
        <v/>
      </c>
      <c r="G218" s="161" t="str">
        <f ca="1">IFERROR(IF(ISBLANK(INDEX(Data_Base_2[],MATCH($D218,Data_Base_2[[Incumbent]:[Incumbent]],0),MATCH(G$3,Data_Base_2[#Headers],0))),"-",INDEX(Data_Base_2[],MATCH($D218,Data_Base_2[[Incumbent]:[Incumbent]],0),MATCH(G$3,Data_Base_2[#Headers],0))),"")</f>
        <v/>
      </c>
      <c r="H218" s="161" t="str">
        <f ca="1">IFERROR(IF(ISBLANK(INDEX(Data_Base_2[],MATCH($D218,Data_Base_2[[Incumbent]:[Incumbent]],0),MATCH(H$3,Data_Base_2[#Headers],0))),"-",INDEX(Data_Base_2[],MATCH($D218,Data_Base_2[[Incumbent]:[Incumbent]],0),MATCH(H$3,Data_Base_2[#Headers],0))),"")</f>
        <v/>
      </c>
      <c r="I218" s="162" t="str">
        <f ca="1">IFERROR(IF(ISBLANK(INDEX(Data_Base_2[],MATCH($D218,Data_Base_2[[Incumbent]:[Incumbent]],0),MATCH(I$3,Data_Base_2[#Headers],0))),"-",INDEX(Data_Base_2[],MATCH($D218,Data_Base_2[[Incumbent]:[Incumbent]],0),MATCH(I$3,Data_Base_2[#Headers],0))),"")</f>
        <v/>
      </c>
      <c r="J218" s="162" t="str">
        <f ca="1">IFERROR(IF(ISBLANK(INDEX(Data_Base_2[],MATCH($D218,Data_Base_2[[Incumbent]:[Incumbent]],0),MATCH(J$3,Data_Base_2[#Headers],0))),"-",INDEX(Data_Base_2[],MATCH($D218,Data_Base_2[[Incumbent]:[Incumbent]],0),MATCH(J$3,Data_Base_2[#Headers],0))),"")</f>
        <v/>
      </c>
      <c r="K218" s="163" t="str">
        <f ca="1">IFERROR(IF(ISBLANK(INDEX(Data_Base_2[],MATCH($D218,Data_Base_2[[Incumbent]:[Incumbent]],0),MATCH(K$3,Data_Base_2[#Headers],0))),"-",INDEX(Data_Base_2[],MATCH($D218,Data_Base_2[[Incumbent]:[Incumbent]],0),MATCH(K$3,Data_Base_2[#Headers],0))),"")</f>
        <v/>
      </c>
      <c r="L218" s="161" t="str">
        <f ca="1">IFERROR(IF(ISBLANK(INDEX(Data_Base_2[],MATCH($D218,Data_Base_2[[Incumbent]:[Incumbent]],0),MATCH(L$3,Data_Base_2[#Headers],0))),"-",INDEX(Data_Base_2[],MATCH($D218,Data_Base_2[[Incumbent]:[Incumbent]],0),MATCH(L$3,Data_Base_2[#Headers],0))),"")</f>
        <v/>
      </c>
      <c r="M218" s="161" t="str">
        <f ca="1">IFERROR(IF(ISBLANK(INDEX(Data_Base_2[],MATCH($D218,Data_Base_2[[Incumbent]:[Incumbent]],0),MATCH(M$3,Data_Base_2[#Headers],0))),"-",INDEX(Data_Base_2[],MATCH($D218,Data_Base_2[[Incumbent]:[Incumbent]],0),MATCH(M$3,Data_Base_2[#Headers],0))),"")</f>
        <v/>
      </c>
      <c r="N218" s="164" t="str">
        <f ca="1">IFERROR(IF(ISBLANK(INDEX(Data_Base_2[],MATCH($D218,Data_Base_2[[Incumbent]:[Incumbent]],0),MATCH(N$3,Data_Base_2[#Headers],0))),"-",INDEX(Data_Base_2[],MATCH($D218,Data_Base_2[[Incumbent]:[Incumbent]],0),MATCH(N$3,Data_Base_2[#Headers],0))),"")</f>
        <v/>
      </c>
      <c r="O218" s="164" t="str">
        <f ca="1">IFERROR(IF(ISBLANK(INDEX(Data_Base_2[],MATCH($D218,Data_Base_2[[Incumbent]:[Incumbent]],0),MATCH(O$3,Data_Base_2[#Headers],0))),"-",INDEX(Data_Base_2[],MATCH($D218,Data_Base_2[[Incumbent]:[Incumbent]],0),MATCH(O$3,Data_Base_2[#Headers],0))),"")</f>
        <v/>
      </c>
      <c r="P218" s="161" t="str">
        <f ca="1">IFERROR(IF(ISBLANK(INDEX(Data_Base_2[],MATCH($D218,Data_Base_2[[Incumbent]:[Incumbent]],0),MATCH(P$3,Data_Base_2[#Headers],0))),"-",INDEX(Data_Base_2[],MATCH($D218,Data_Base_2[[Incumbent]:[Incumbent]],0),MATCH(P$3,Data_Base_2[#Headers],0))),"")</f>
        <v/>
      </c>
      <c r="Q218" s="161" t="str">
        <f ca="1">IFERROR(IF(ISBLANK(INDEX(Data_Base_2[],MATCH($D218,Data_Base_2[[Incumbent]:[Incumbent]],0),MATCH(Q$3,Data_Base_2[#Headers],0))),"-",INDEX(Data_Base_2[],MATCH($D218,Data_Base_2[[Incumbent]:[Incumbent]],0),MATCH(Q$3,Data_Base_2[#Headers],0))),"")</f>
        <v/>
      </c>
      <c r="T218" t="str">
        <v>Ivan Andri Harianja</v>
      </c>
      <c r="U218" s="140">
        <v>1</v>
      </c>
      <c r="V218" s="124" t="b">
        <v>1</v>
      </c>
      <c r="W218" s="3" t="b">
        <v>0</v>
      </c>
      <c r="X218" s="3" t="b">
        <v>0</v>
      </c>
      <c r="Y218" s="3">
        <v>1</v>
      </c>
      <c r="Z218" s="3">
        <v>0</v>
      </c>
      <c r="AA218" s="3" t="b">
        <v>1</v>
      </c>
      <c r="AB218" s="3" t="b">
        <f ca="1"/>
        <v>1</v>
      </c>
      <c r="AC218" s="99">
        <v>0</v>
      </c>
      <c r="AD218" s="99">
        <f ca="1"/>
        <v>0</v>
      </c>
    </row>
    <row r="219" spans="4:30" x14ac:dyDescent="0.25">
      <c r="D219" s="8" t="str" cm="1">
        <f t="array" aca="1" ref="D219" ca="1">IFERROR(IF($T$2="",'Data Base'!C206,INDEX(Data_Base_2[Incumbent],_xlfn.AGGREGATE(15,3,((OFFSET($AD$4,0,0,COUNTA($AD$4:AD5214),1)&gt;0)/(OFFSET($AD$4,0,0,COUNTA($AD$4:AD5214),1)&gt;0))*(ROW(OFFSET($AD$4,0,0,COUNTA($AD$4:AD5214),1))-ROW($AD$3)),ROWS($D$4:$D218)))),"")</f>
        <v/>
      </c>
      <c r="E219" s="161" t="str">
        <f ca="1">IFERROR(IF(ISBLANK(INDEX(Data_Base_2[],MATCH($D219,Data_Base_2[[Incumbent]:[Incumbent]],0),MATCH(E$3,Data_Base_2[#Headers],0))),"-",INDEX(Data_Base_2[],MATCH($D219,Data_Base_2[[Incumbent]:[Incumbent]],0),MATCH(E$3,Data_Base_2[#Headers],0))),"")</f>
        <v/>
      </c>
      <c r="F219" s="161" t="str">
        <f ca="1">IFERROR(IF(ISBLANK(INDEX(Data_Base_2[],MATCH($D219,Data_Base_2[[Incumbent]:[Incumbent]],0),MATCH(F$3,Data_Base_2[#Headers],0))),"-",INDEX(Data_Base_2[],MATCH($D219,Data_Base_2[[Incumbent]:[Incumbent]],0),MATCH(F$3,Data_Base_2[#Headers],0))),"")</f>
        <v/>
      </c>
      <c r="G219" s="161" t="str">
        <f ca="1">IFERROR(IF(ISBLANK(INDEX(Data_Base_2[],MATCH($D219,Data_Base_2[[Incumbent]:[Incumbent]],0),MATCH(G$3,Data_Base_2[#Headers],0))),"-",INDEX(Data_Base_2[],MATCH($D219,Data_Base_2[[Incumbent]:[Incumbent]],0),MATCH(G$3,Data_Base_2[#Headers],0))),"")</f>
        <v/>
      </c>
      <c r="H219" s="161" t="str">
        <f ca="1">IFERROR(IF(ISBLANK(INDEX(Data_Base_2[],MATCH($D219,Data_Base_2[[Incumbent]:[Incumbent]],0),MATCH(H$3,Data_Base_2[#Headers],0))),"-",INDEX(Data_Base_2[],MATCH($D219,Data_Base_2[[Incumbent]:[Incumbent]],0),MATCH(H$3,Data_Base_2[#Headers],0))),"")</f>
        <v/>
      </c>
      <c r="I219" s="162" t="str">
        <f ca="1">IFERROR(IF(ISBLANK(INDEX(Data_Base_2[],MATCH($D219,Data_Base_2[[Incumbent]:[Incumbent]],0),MATCH(I$3,Data_Base_2[#Headers],0))),"-",INDEX(Data_Base_2[],MATCH($D219,Data_Base_2[[Incumbent]:[Incumbent]],0),MATCH(I$3,Data_Base_2[#Headers],0))),"")</f>
        <v/>
      </c>
      <c r="J219" s="162" t="str">
        <f ca="1">IFERROR(IF(ISBLANK(INDEX(Data_Base_2[],MATCH($D219,Data_Base_2[[Incumbent]:[Incumbent]],0),MATCH(J$3,Data_Base_2[#Headers],0))),"-",INDEX(Data_Base_2[],MATCH($D219,Data_Base_2[[Incumbent]:[Incumbent]],0),MATCH(J$3,Data_Base_2[#Headers],0))),"")</f>
        <v/>
      </c>
      <c r="K219" s="163" t="str">
        <f ca="1">IFERROR(IF(ISBLANK(INDEX(Data_Base_2[],MATCH($D219,Data_Base_2[[Incumbent]:[Incumbent]],0),MATCH(K$3,Data_Base_2[#Headers],0))),"-",INDEX(Data_Base_2[],MATCH($D219,Data_Base_2[[Incumbent]:[Incumbent]],0),MATCH(K$3,Data_Base_2[#Headers],0))),"")</f>
        <v/>
      </c>
      <c r="L219" s="161" t="str">
        <f ca="1">IFERROR(IF(ISBLANK(INDEX(Data_Base_2[],MATCH($D219,Data_Base_2[[Incumbent]:[Incumbent]],0),MATCH(L$3,Data_Base_2[#Headers],0))),"-",INDEX(Data_Base_2[],MATCH($D219,Data_Base_2[[Incumbent]:[Incumbent]],0),MATCH(L$3,Data_Base_2[#Headers],0))),"")</f>
        <v/>
      </c>
      <c r="M219" s="161" t="str">
        <f ca="1">IFERROR(IF(ISBLANK(INDEX(Data_Base_2[],MATCH($D219,Data_Base_2[[Incumbent]:[Incumbent]],0),MATCH(M$3,Data_Base_2[#Headers],0))),"-",INDEX(Data_Base_2[],MATCH($D219,Data_Base_2[[Incumbent]:[Incumbent]],0),MATCH(M$3,Data_Base_2[#Headers],0))),"")</f>
        <v/>
      </c>
      <c r="N219" s="164" t="str">
        <f ca="1">IFERROR(IF(ISBLANK(INDEX(Data_Base_2[],MATCH($D219,Data_Base_2[[Incumbent]:[Incumbent]],0),MATCH(N$3,Data_Base_2[#Headers],0))),"-",INDEX(Data_Base_2[],MATCH($D219,Data_Base_2[[Incumbent]:[Incumbent]],0),MATCH(N$3,Data_Base_2[#Headers],0))),"")</f>
        <v/>
      </c>
      <c r="O219" s="164" t="str">
        <f ca="1">IFERROR(IF(ISBLANK(INDEX(Data_Base_2[],MATCH($D219,Data_Base_2[[Incumbent]:[Incumbent]],0),MATCH(O$3,Data_Base_2[#Headers],0))),"-",INDEX(Data_Base_2[],MATCH($D219,Data_Base_2[[Incumbent]:[Incumbent]],0),MATCH(O$3,Data_Base_2[#Headers],0))),"")</f>
        <v/>
      </c>
      <c r="P219" s="161" t="str">
        <f ca="1">IFERROR(IF(ISBLANK(INDEX(Data_Base_2[],MATCH($D219,Data_Base_2[[Incumbent]:[Incumbent]],0),MATCH(P$3,Data_Base_2[#Headers],0))),"-",INDEX(Data_Base_2[],MATCH($D219,Data_Base_2[[Incumbent]:[Incumbent]],0),MATCH(P$3,Data_Base_2[#Headers],0))),"")</f>
        <v/>
      </c>
      <c r="Q219" s="161" t="str">
        <f ca="1">IFERROR(IF(ISBLANK(INDEX(Data_Base_2[],MATCH($D219,Data_Base_2[[Incumbent]:[Incumbent]],0),MATCH(Q$3,Data_Base_2[#Headers],0))),"-",INDEX(Data_Base_2[],MATCH($D219,Data_Base_2[[Incumbent]:[Incumbent]],0),MATCH(Q$3,Data_Base_2[#Headers],0))),"")</f>
        <v/>
      </c>
      <c r="T219" t="str">
        <v>Dodi Riyanda</v>
      </c>
      <c r="U219" s="140">
        <v>1</v>
      </c>
      <c r="V219" s="124" t="b">
        <v>1</v>
      </c>
      <c r="W219" s="3" t="b">
        <v>0</v>
      </c>
      <c r="X219" s="3" t="b">
        <v>0</v>
      </c>
      <c r="Y219" s="3">
        <v>1</v>
      </c>
      <c r="Z219" s="3">
        <v>0</v>
      </c>
      <c r="AA219" s="3" t="b">
        <v>1</v>
      </c>
      <c r="AB219" s="3" t="b">
        <f ca="1"/>
        <v>1</v>
      </c>
      <c r="AC219" s="99">
        <v>0</v>
      </c>
      <c r="AD219" s="99">
        <f ca="1"/>
        <v>0</v>
      </c>
    </row>
    <row r="220" spans="4:30" x14ac:dyDescent="0.25">
      <c r="D220" s="8" t="str" cm="1">
        <f t="array" aca="1" ref="D220" ca="1">IFERROR(IF($T$2="",'Data Base'!C207,INDEX(Data_Base_2[Incumbent],_xlfn.AGGREGATE(15,3,((OFFSET($AD$4,0,0,COUNTA($AD$4:AD5215),1)&gt;0)/(OFFSET($AD$4,0,0,COUNTA($AD$4:AD5215),1)&gt;0))*(ROW(OFFSET($AD$4,0,0,COUNTA($AD$4:AD5215),1))-ROW($AD$3)),ROWS($D$4:$D219)))),"")</f>
        <v/>
      </c>
      <c r="E220" s="161" t="str">
        <f ca="1">IFERROR(IF(ISBLANK(INDEX(Data_Base_2[],MATCH($D220,Data_Base_2[[Incumbent]:[Incumbent]],0),MATCH(E$3,Data_Base_2[#Headers],0))),"-",INDEX(Data_Base_2[],MATCH($D220,Data_Base_2[[Incumbent]:[Incumbent]],0),MATCH(E$3,Data_Base_2[#Headers],0))),"")</f>
        <v/>
      </c>
      <c r="F220" s="161" t="str">
        <f ca="1">IFERROR(IF(ISBLANK(INDEX(Data_Base_2[],MATCH($D220,Data_Base_2[[Incumbent]:[Incumbent]],0),MATCH(F$3,Data_Base_2[#Headers],0))),"-",INDEX(Data_Base_2[],MATCH($D220,Data_Base_2[[Incumbent]:[Incumbent]],0),MATCH(F$3,Data_Base_2[#Headers],0))),"")</f>
        <v/>
      </c>
      <c r="G220" s="161" t="str">
        <f ca="1">IFERROR(IF(ISBLANK(INDEX(Data_Base_2[],MATCH($D220,Data_Base_2[[Incumbent]:[Incumbent]],0),MATCH(G$3,Data_Base_2[#Headers],0))),"-",INDEX(Data_Base_2[],MATCH($D220,Data_Base_2[[Incumbent]:[Incumbent]],0),MATCH(G$3,Data_Base_2[#Headers],0))),"")</f>
        <v/>
      </c>
      <c r="H220" s="161" t="str">
        <f ca="1">IFERROR(IF(ISBLANK(INDEX(Data_Base_2[],MATCH($D220,Data_Base_2[[Incumbent]:[Incumbent]],0),MATCH(H$3,Data_Base_2[#Headers],0))),"-",INDEX(Data_Base_2[],MATCH($D220,Data_Base_2[[Incumbent]:[Incumbent]],0),MATCH(H$3,Data_Base_2[#Headers],0))),"")</f>
        <v/>
      </c>
      <c r="I220" s="162" t="str">
        <f ca="1">IFERROR(IF(ISBLANK(INDEX(Data_Base_2[],MATCH($D220,Data_Base_2[[Incumbent]:[Incumbent]],0),MATCH(I$3,Data_Base_2[#Headers],0))),"-",INDEX(Data_Base_2[],MATCH($D220,Data_Base_2[[Incumbent]:[Incumbent]],0),MATCH(I$3,Data_Base_2[#Headers],0))),"")</f>
        <v/>
      </c>
      <c r="J220" s="162" t="str">
        <f ca="1">IFERROR(IF(ISBLANK(INDEX(Data_Base_2[],MATCH($D220,Data_Base_2[[Incumbent]:[Incumbent]],0),MATCH(J$3,Data_Base_2[#Headers],0))),"-",INDEX(Data_Base_2[],MATCH($D220,Data_Base_2[[Incumbent]:[Incumbent]],0),MATCH(J$3,Data_Base_2[#Headers],0))),"")</f>
        <v/>
      </c>
      <c r="K220" s="163" t="str">
        <f ca="1">IFERROR(IF(ISBLANK(INDEX(Data_Base_2[],MATCH($D220,Data_Base_2[[Incumbent]:[Incumbent]],0),MATCH(K$3,Data_Base_2[#Headers],0))),"-",INDEX(Data_Base_2[],MATCH($D220,Data_Base_2[[Incumbent]:[Incumbent]],0),MATCH(K$3,Data_Base_2[#Headers],0))),"")</f>
        <v/>
      </c>
      <c r="L220" s="161" t="str">
        <f ca="1">IFERROR(IF(ISBLANK(INDEX(Data_Base_2[],MATCH($D220,Data_Base_2[[Incumbent]:[Incumbent]],0),MATCH(L$3,Data_Base_2[#Headers],0))),"-",INDEX(Data_Base_2[],MATCH($D220,Data_Base_2[[Incumbent]:[Incumbent]],0),MATCH(L$3,Data_Base_2[#Headers],0))),"")</f>
        <v/>
      </c>
      <c r="M220" s="161" t="str">
        <f ca="1">IFERROR(IF(ISBLANK(INDEX(Data_Base_2[],MATCH($D220,Data_Base_2[[Incumbent]:[Incumbent]],0),MATCH(M$3,Data_Base_2[#Headers],0))),"-",INDEX(Data_Base_2[],MATCH($D220,Data_Base_2[[Incumbent]:[Incumbent]],0),MATCH(M$3,Data_Base_2[#Headers],0))),"")</f>
        <v/>
      </c>
      <c r="N220" s="164" t="str">
        <f ca="1">IFERROR(IF(ISBLANK(INDEX(Data_Base_2[],MATCH($D220,Data_Base_2[[Incumbent]:[Incumbent]],0),MATCH(N$3,Data_Base_2[#Headers],0))),"-",INDEX(Data_Base_2[],MATCH($D220,Data_Base_2[[Incumbent]:[Incumbent]],0),MATCH(N$3,Data_Base_2[#Headers],0))),"")</f>
        <v/>
      </c>
      <c r="O220" s="164" t="str">
        <f ca="1">IFERROR(IF(ISBLANK(INDEX(Data_Base_2[],MATCH($D220,Data_Base_2[[Incumbent]:[Incumbent]],0),MATCH(O$3,Data_Base_2[#Headers],0))),"-",INDEX(Data_Base_2[],MATCH($D220,Data_Base_2[[Incumbent]:[Incumbent]],0),MATCH(O$3,Data_Base_2[#Headers],0))),"")</f>
        <v/>
      </c>
      <c r="P220" s="161" t="str">
        <f ca="1">IFERROR(IF(ISBLANK(INDEX(Data_Base_2[],MATCH($D220,Data_Base_2[[Incumbent]:[Incumbent]],0),MATCH(P$3,Data_Base_2[#Headers],0))),"-",INDEX(Data_Base_2[],MATCH($D220,Data_Base_2[[Incumbent]:[Incumbent]],0),MATCH(P$3,Data_Base_2[#Headers],0))),"")</f>
        <v/>
      </c>
      <c r="Q220" s="161" t="str">
        <f ca="1">IFERROR(IF(ISBLANK(INDEX(Data_Base_2[],MATCH($D220,Data_Base_2[[Incumbent]:[Incumbent]],0),MATCH(Q$3,Data_Base_2[#Headers],0))),"-",INDEX(Data_Base_2[],MATCH($D220,Data_Base_2[[Incumbent]:[Incumbent]],0),MATCH(Q$3,Data_Base_2[#Headers],0))),"")</f>
        <v/>
      </c>
      <c r="T220" t="str">
        <v>Bramandita Silaen</v>
      </c>
      <c r="U220" s="140">
        <v>1</v>
      </c>
      <c r="V220" s="124" t="b">
        <v>1</v>
      </c>
      <c r="W220" s="3" t="b">
        <v>0</v>
      </c>
      <c r="X220" s="3" t="b">
        <v>0</v>
      </c>
      <c r="Y220" s="3">
        <v>1</v>
      </c>
      <c r="Z220" s="3">
        <v>0</v>
      </c>
      <c r="AA220" s="3" t="b">
        <v>1</v>
      </c>
      <c r="AB220" s="3" t="b">
        <f ca="1"/>
        <v>1</v>
      </c>
      <c r="AC220" s="99">
        <v>1</v>
      </c>
      <c r="AD220" s="99">
        <f ca="1"/>
        <v>0</v>
      </c>
    </row>
    <row r="221" spans="4:30" x14ac:dyDescent="0.25">
      <c r="D221" s="8" t="str" cm="1">
        <f t="array" aca="1" ref="D221" ca="1">IFERROR(IF($T$2="",'Data Base'!C208,INDEX(Data_Base_2[Incumbent],_xlfn.AGGREGATE(15,3,((OFFSET($AD$4,0,0,COUNTA($AD$4:AD5216),1)&gt;0)/(OFFSET($AD$4,0,0,COUNTA($AD$4:AD5216),1)&gt;0))*(ROW(OFFSET($AD$4,0,0,COUNTA($AD$4:AD5216),1))-ROW($AD$3)),ROWS($D$4:$D220)))),"")</f>
        <v/>
      </c>
      <c r="E221" s="161" t="str">
        <f ca="1">IFERROR(IF(ISBLANK(INDEX(Data_Base_2[],MATCH($D221,Data_Base_2[[Incumbent]:[Incumbent]],0),MATCH(E$3,Data_Base_2[#Headers],0))),"-",INDEX(Data_Base_2[],MATCH($D221,Data_Base_2[[Incumbent]:[Incumbent]],0),MATCH(E$3,Data_Base_2[#Headers],0))),"")</f>
        <v/>
      </c>
      <c r="F221" s="161" t="str">
        <f ca="1">IFERROR(IF(ISBLANK(INDEX(Data_Base_2[],MATCH($D221,Data_Base_2[[Incumbent]:[Incumbent]],0),MATCH(F$3,Data_Base_2[#Headers],0))),"-",INDEX(Data_Base_2[],MATCH($D221,Data_Base_2[[Incumbent]:[Incumbent]],0),MATCH(F$3,Data_Base_2[#Headers],0))),"")</f>
        <v/>
      </c>
      <c r="G221" s="161" t="str">
        <f ca="1">IFERROR(IF(ISBLANK(INDEX(Data_Base_2[],MATCH($D221,Data_Base_2[[Incumbent]:[Incumbent]],0),MATCH(G$3,Data_Base_2[#Headers],0))),"-",INDEX(Data_Base_2[],MATCH($D221,Data_Base_2[[Incumbent]:[Incumbent]],0),MATCH(G$3,Data_Base_2[#Headers],0))),"")</f>
        <v/>
      </c>
      <c r="H221" s="161" t="str">
        <f ca="1">IFERROR(IF(ISBLANK(INDEX(Data_Base_2[],MATCH($D221,Data_Base_2[[Incumbent]:[Incumbent]],0),MATCH(H$3,Data_Base_2[#Headers],0))),"-",INDEX(Data_Base_2[],MATCH($D221,Data_Base_2[[Incumbent]:[Incumbent]],0),MATCH(H$3,Data_Base_2[#Headers],0))),"")</f>
        <v/>
      </c>
      <c r="I221" s="162" t="str">
        <f ca="1">IFERROR(IF(ISBLANK(INDEX(Data_Base_2[],MATCH($D221,Data_Base_2[[Incumbent]:[Incumbent]],0),MATCH(I$3,Data_Base_2[#Headers],0))),"-",INDEX(Data_Base_2[],MATCH($D221,Data_Base_2[[Incumbent]:[Incumbent]],0),MATCH(I$3,Data_Base_2[#Headers],0))),"")</f>
        <v/>
      </c>
      <c r="J221" s="162" t="str">
        <f ca="1">IFERROR(IF(ISBLANK(INDEX(Data_Base_2[],MATCH($D221,Data_Base_2[[Incumbent]:[Incumbent]],0),MATCH(J$3,Data_Base_2[#Headers],0))),"-",INDEX(Data_Base_2[],MATCH($D221,Data_Base_2[[Incumbent]:[Incumbent]],0),MATCH(J$3,Data_Base_2[#Headers],0))),"")</f>
        <v/>
      </c>
      <c r="K221" s="163" t="str">
        <f ca="1">IFERROR(IF(ISBLANK(INDEX(Data_Base_2[],MATCH($D221,Data_Base_2[[Incumbent]:[Incumbent]],0),MATCH(K$3,Data_Base_2[#Headers],0))),"-",INDEX(Data_Base_2[],MATCH($D221,Data_Base_2[[Incumbent]:[Incumbent]],0),MATCH(K$3,Data_Base_2[#Headers],0))),"")</f>
        <v/>
      </c>
      <c r="L221" s="161" t="str">
        <f ca="1">IFERROR(IF(ISBLANK(INDEX(Data_Base_2[],MATCH($D221,Data_Base_2[[Incumbent]:[Incumbent]],0),MATCH(L$3,Data_Base_2[#Headers],0))),"-",INDEX(Data_Base_2[],MATCH($D221,Data_Base_2[[Incumbent]:[Incumbent]],0),MATCH(L$3,Data_Base_2[#Headers],0))),"")</f>
        <v/>
      </c>
      <c r="M221" s="161" t="str">
        <f ca="1">IFERROR(IF(ISBLANK(INDEX(Data_Base_2[],MATCH($D221,Data_Base_2[[Incumbent]:[Incumbent]],0),MATCH(M$3,Data_Base_2[#Headers],0))),"-",INDEX(Data_Base_2[],MATCH($D221,Data_Base_2[[Incumbent]:[Incumbent]],0),MATCH(M$3,Data_Base_2[#Headers],0))),"")</f>
        <v/>
      </c>
      <c r="N221" s="164" t="str">
        <f ca="1">IFERROR(IF(ISBLANK(INDEX(Data_Base_2[],MATCH($D221,Data_Base_2[[Incumbent]:[Incumbent]],0),MATCH(N$3,Data_Base_2[#Headers],0))),"-",INDEX(Data_Base_2[],MATCH($D221,Data_Base_2[[Incumbent]:[Incumbent]],0),MATCH(N$3,Data_Base_2[#Headers],0))),"")</f>
        <v/>
      </c>
      <c r="O221" s="164" t="str">
        <f ca="1">IFERROR(IF(ISBLANK(INDEX(Data_Base_2[],MATCH($D221,Data_Base_2[[Incumbent]:[Incumbent]],0),MATCH(O$3,Data_Base_2[#Headers],0))),"-",INDEX(Data_Base_2[],MATCH($D221,Data_Base_2[[Incumbent]:[Incumbent]],0),MATCH(O$3,Data_Base_2[#Headers],0))),"")</f>
        <v/>
      </c>
      <c r="P221" s="161" t="str">
        <f ca="1">IFERROR(IF(ISBLANK(INDEX(Data_Base_2[],MATCH($D221,Data_Base_2[[Incumbent]:[Incumbent]],0),MATCH(P$3,Data_Base_2[#Headers],0))),"-",INDEX(Data_Base_2[],MATCH($D221,Data_Base_2[[Incumbent]:[Incumbent]],0),MATCH(P$3,Data_Base_2[#Headers],0))),"")</f>
        <v/>
      </c>
      <c r="Q221" s="161" t="str">
        <f ca="1">IFERROR(IF(ISBLANK(INDEX(Data_Base_2[],MATCH($D221,Data_Base_2[[Incumbent]:[Incumbent]],0),MATCH(Q$3,Data_Base_2[#Headers],0))),"-",INDEX(Data_Base_2[],MATCH($D221,Data_Base_2[[Incumbent]:[Incumbent]],0),MATCH(Q$3,Data_Base_2[#Headers],0))),"")</f>
        <v/>
      </c>
      <c r="T221" t="str">
        <v>Chandra Septian</v>
      </c>
      <c r="U221" s="140">
        <v>1</v>
      </c>
      <c r="V221" s="124" t="b">
        <v>1</v>
      </c>
      <c r="W221" s="3" t="b">
        <v>0</v>
      </c>
      <c r="X221" s="3" t="b">
        <v>0</v>
      </c>
      <c r="Y221" s="3">
        <v>1</v>
      </c>
      <c r="Z221" s="3">
        <v>0</v>
      </c>
      <c r="AA221" s="3" t="b">
        <v>1</v>
      </c>
      <c r="AB221" s="3" t="b">
        <f ca="1"/>
        <v>1</v>
      </c>
      <c r="AC221" s="99">
        <v>0</v>
      </c>
      <c r="AD221" s="99">
        <f ca="1"/>
        <v>0</v>
      </c>
    </row>
    <row r="222" spans="4:30" x14ac:dyDescent="0.25">
      <c r="D222" s="8" t="str" cm="1">
        <f t="array" aca="1" ref="D222" ca="1">IFERROR(IF($T$2="",'Data Base'!C209,INDEX(Data_Base_2[Incumbent],_xlfn.AGGREGATE(15,3,((OFFSET($AD$4,0,0,COUNTA($AD$4:AD5217),1)&gt;0)/(OFFSET($AD$4,0,0,COUNTA($AD$4:AD5217),1)&gt;0))*(ROW(OFFSET($AD$4,0,0,COUNTA($AD$4:AD5217),1))-ROW($AD$3)),ROWS($D$4:$D221)))),"")</f>
        <v/>
      </c>
      <c r="E222" s="161" t="str">
        <f ca="1">IFERROR(IF(ISBLANK(INDEX(Data_Base_2[],MATCH($D222,Data_Base_2[[Incumbent]:[Incumbent]],0),MATCH(E$3,Data_Base_2[#Headers],0))),"-",INDEX(Data_Base_2[],MATCH($D222,Data_Base_2[[Incumbent]:[Incumbent]],0),MATCH(E$3,Data_Base_2[#Headers],0))),"")</f>
        <v/>
      </c>
      <c r="F222" s="161" t="str">
        <f ca="1">IFERROR(IF(ISBLANK(INDEX(Data_Base_2[],MATCH($D222,Data_Base_2[[Incumbent]:[Incumbent]],0),MATCH(F$3,Data_Base_2[#Headers],0))),"-",INDEX(Data_Base_2[],MATCH($D222,Data_Base_2[[Incumbent]:[Incumbent]],0),MATCH(F$3,Data_Base_2[#Headers],0))),"")</f>
        <v/>
      </c>
      <c r="G222" s="161" t="str">
        <f ca="1">IFERROR(IF(ISBLANK(INDEX(Data_Base_2[],MATCH($D222,Data_Base_2[[Incumbent]:[Incumbent]],0),MATCH(G$3,Data_Base_2[#Headers],0))),"-",INDEX(Data_Base_2[],MATCH($D222,Data_Base_2[[Incumbent]:[Incumbent]],0),MATCH(G$3,Data_Base_2[#Headers],0))),"")</f>
        <v/>
      </c>
      <c r="H222" s="161" t="str">
        <f ca="1">IFERROR(IF(ISBLANK(INDEX(Data_Base_2[],MATCH($D222,Data_Base_2[[Incumbent]:[Incumbent]],0),MATCH(H$3,Data_Base_2[#Headers],0))),"-",INDEX(Data_Base_2[],MATCH($D222,Data_Base_2[[Incumbent]:[Incumbent]],0),MATCH(H$3,Data_Base_2[#Headers],0))),"")</f>
        <v/>
      </c>
      <c r="I222" s="162" t="str">
        <f ca="1">IFERROR(IF(ISBLANK(INDEX(Data_Base_2[],MATCH($D222,Data_Base_2[[Incumbent]:[Incumbent]],0),MATCH(I$3,Data_Base_2[#Headers],0))),"-",INDEX(Data_Base_2[],MATCH($D222,Data_Base_2[[Incumbent]:[Incumbent]],0),MATCH(I$3,Data_Base_2[#Headers],0))),"")</f>
        <v/>
      </c>
      <c r="J222" s="162" t="str">
        <f ca="1">IFERROR(IF(ISBLANK(INDEX(Data_Base_2[],MATCH($D222,Data_Base_2[[Incumbent]:[Incumbent]],0),MATCH(J$3,Data_Base_2[#Headers],0))),"-",INDEX(Data_Base_2[],MATCH($D222,Data_Base_2[[Incumbent]:[Incumbent]],0),MATCH(J$3,Data_Base_2[#Headers],0))),"")</f>
        <v/>
      </c>
      <c r="K222" s="163" t="str">
        <f ca="1">IFERROR(IF(ISBLANK(INDEX(Data_Base_2[],MATCH($D222,Data_Base_2[[Incumbent]:[Incumbent]],0),MATCH(K$3,Data_Base_2[#Headers],0))),"-",INDEX(Data_Base_2[],MATCH($D222,Data_Base_2[[Incumbent]:[Incumbent]],0),MATCH(K$3,Data_Base_2[#Headers],0))),"")</f>
        <v/>
      </c>
      <c r="L222" s="161" t="str">
        <f ca="1">IFERROR(IF(ISBLANK(INDEX(Data_Base_2[],MATCH($D222,Data_Base_2[[Incumbent]:[Incumbent]],0),MATCH(L$3,Data_Base_2[#Headers],0))),"-",INDEX(Data_Base_2[],MATCH($D222,Data_Base_2[[Incumbent]:[Incumbent]],0),MATCH(L$3,Data_Base_2[#Headers],0))),"")</f>
        <v/>
      </c>
      <c r="M222" s="161" t="str">
        <f ca="1">IFERROR(IF(ISBLANK(INDEX(Data_Base_2[],MATCH($D222,Data_Base_2[[Incumbent]:[Incumbent]],0),MATCH(M$3,Data_Base_2[#Headers],0))),"-",INDEX(Data_Base_2[],MATCH($D222,Data_Base_2[[Incumbent]:[Incumbent]],0),MATCH(M$3,Data_Base_2[#Headers],0))),"")</f>
        <v/>
      </c>
      <c r="N222" s="164" t="str">
        <f ca="1">IFERROR(IF(ISBLANK(INDEX(Data_Base_2[],MATCH($D222,Data_Base_2[[Incumbent]:[Incumbent]],0),MATCH(N$3,Data_Base_2[#Headers],0))),"-",INDEX(Data_Base_2[],MATCH($D222,Data_Base_2[[Incumbent]:[Incumbent]],0),MATCH(N$3,Data_Base_2[#Headers],0))),"")</f>
        <v/>
      </c>
      <c r="O222" s="164" t="str">
        <f ca="1">IFERROR(IF(ISBLANK(INDEX(Data_Base_2[],MATCH($D222,Data_Base_2[[Incumbent]:[Incumbent]],0),MATCH(O$3,Data_Base_2[#Headers],0))),"-",INDEX(Data_Base_2[],MATCH($D222,Data_Base_2[[Incumbent]:[Incumbent]],0),MATCH(O$3,Data_Base_2[#Headers],0))),"")</f>
        <v/>
      </c>
      <c r="P222" s="161" t="str">
        <f ca="1">IFERROR(IF(ISBLANK(INDEX(Data_Base_2[],MATCH($D222,Data_Base_2[[Incumbent]:[Incumbent]],0),MATCH(P$3,Data_Base_2[#Headers],0))),"-",INDEX(Data_Base_2[],MATCH($D222,Data_Base_2[[Incumbent]:[Incumbent]],0),MATCH(P$3,Data_Base_2[#Headers],0))),"")</f>
        <v/>
      </c>
      <c r="Q222" s="161" t="str">
        <f ca="1">IFERROR(IF(ISBLANK(INDEX(Data_Base_2[],MATCH($D222,Data_Base_2[[Incumbent]:[Incumbent]],0),MATCH(Q$3,Data_Base_2[#Headers],0))),"-",INDEX(Data_Base_2[],MATCH($D222,Data_Base_2[[Incumbent]:[Incumbent]],0),MATCH(Q$3,Data_Base_2[#Headers],0))),"")</f>
        <v/>
      </c>
      <c r="T222" t="str">
        <v>Herman</v>
      </c>
      <c r="U222" s="140">
        <v>1</v>
      </c>
      <c r="V222" s="124" t="b">
        <v>1</v>
      </c>
      <c r="W222" s="3" t="b">
        <v>0</v>
      </c>
      <c r="X222" s="3" t="b">
        <v>0</v>
      </c>
      <c r="Y222" s="3">
        <v>0</v>
      </c>
      <c r="Z222" s="3">
        <v>0</v>
      </c>
      <c r="AA222" s="3" t="b">
        <v>1</v>
      </c>
      <c r="AB222" s="3" t="b">
        <f ca="1"/>
        <v>1</v>
      </c>
      <c r="AC222" s="99">
        <v>0</v>
      </c>
      <c r="AD222" s="99">
        <f ca="1"/>
        <v>0</v>
      </c>
    </row>
    <row r="223" spans="4:30" x14ac:dyDescent="0.25">
      <c r="D223" s="8" t="str" cm="1">
        <f t="array" aca="1" ref="D223" ca="1">IFERROR(IF($T$2="",'Data Base'!C210,INDEX(Data_Base_2[Incumbent],_xlfn.AGGREGATE(15,3,((OFFSET($AD$4,0,0,COUNTA($AD$4:AD5218),1)&gt;0)/(OFFSET($AD$4,0,0,COUNTA($AD$4:AD5218),1)&gt;0))*(ROW(OFFSET($AD$4,0,0,COUNTA($AD$4:AD5218),1))-ROW($AD$3)),ROWS($D$4:$D222)))),"")</f>
        <v/>
      </c>
      <c r="E223" s="161" t="str">
        <f ca="1">IFERROR(IF(ISBLANK(INDEX(Data_Base_2[],MATCH($D223,Data_Base_2[[Incumbent]:[Incumbent]],0),MATCH(E$3,Data_Base_2[#Headers],0))),"-",INDEX(Data_Base_2[],MATCH($D223,Data_Base_2[[Incumbent]:[Incumbent]],0),MATCH(E$3,Data_Base_2[#Headers],0))),"")</f>
        <v/>
      </c>
      <c r="F223" s="161" t="str">
        <f ca="1">IFERROR(IF(ISBLANK(INDEX(Data_Base_2[],MATCH($D223,Data_Base_2[[Incumbent]:[Incumbent]],0),MATCH(F$3,Data_Base_2[#Headers],0))),"-",INDEX(Data_Base_2[],MATCH($D223,Data_Base_2[[Incumbent]:[Incumbent]],0),MATCH(F$3,Data_Base_2[#Headers],0))),"")</f>
        <v/>
      </c>
      <c r="G223" s="161" t="str">
        <f ca="1">IFERROR(IF(ISBLANK(INDEX(Data_Base_2[],MATCH($D223,Data_Base_2[[Incumbent]:[Incumbent]],0),MATCH(G$3,Data_Base_2[#Headers],0))),"-",INDEX(Data_Base_2[],MATCH($D223,Data_Base_2[[Incumbent]:[Incumbent]],0),MATCH(G$3,Data_Base_2[#Headers],0))),"")</f>
        <v/>
      </c>
      <c r="H223" s="161" t="str">
        <f ca="1">IFERROR(IF(ISBLANK(INDEX(Data_Base_2[],MATCH($D223,Data_Base_2[[Incumbent]:[Incumbent]],0),MATCH(H$3,Data_Base_2[#Headers],0))),"-",INDEX(Data_Base_2[],MATCH($D223,Data_Base_2[[Incumbent]:[Incumbent]],0),MATCH(H$3,Data_Base_2[#Headers],0))),"")</f>
        <v/>
      </c>
      <c r="I223" s="162" t="str">
        <f ca="1">IFERROR(IF(ISBLANK(INDEX(Data_Base_2[],MATCH($D223,Data_Base_2[[Incumbent]:[Incumbent]],0),MATCH(I$3,Data_Base_2[#Headers],0))),"-",INDEX(Data_Base_2[],MATCH($D223,Data_Base_2[[Incumbent]:[Incumbent]],0),MATCH(I$3,Data_Base_2[#Headers],0))),"")</f>
        <v/>
      </c>
      <c r="J223" s="162" t="str">
        <f ca="1">IFERROR(IF(ISBLANK(INDEX(Data_Base_2[],MATCH($D223,Data_Base_2[[Incumbent]:[Incumbent]],0),MATCH(J$3,Data_Base_2[#Headers],0))),"-",INDEX(Data_Base_2[],MATCH($D223,Data_Base_2[[Incumbent]:[Incumbent]],0),MATCH(J$3,Data_Base_2[#Headers],0))),"")</f>
        <v/>
      </c>
      <c r="K223" s="163" t="str">
        <f ca="1">IFERROR(IF(ISBLANK(INDEX(Data_Base_2[],MATCH($D223,Data_Base_2[[Incumbent]:[Incumbent]],0),MATCH(K$3,Data_Base_2[#Headers],0))),"-",INDEX(Data_Base_2[],MATCH($D223,Data_Base_2[[Incumbent]:[Incumbent]],0),MATCH(K$3,Data_Base_2[#Headers],0))),"")</f>
        <v/>
      </c>
      <c r="L223" s="161" t="str">
        <f ca="1">IFERROR(IF(ISBLANK(INDEX(Data_Base_2[],MATCH($D223,Data_Base_2[[Incumbent]:[Incumbent]],0),MATCH(L$3,Data_Base_2[#Headers],0))),"-",INDEX(Data_Base_2[],MATCH($D223,Data_Base_2[[Incumbent]:[Incumbent]],0),MATCH(L$3,Data_Base_2[#Headers],0))),"")</f>
        <v/>
      </c>
      <c r="M223" s="161" t="str">
        <f ca="1">IFERROR(IF(ISBLANK(INDEX(Data_Base_2[],MATCH($D223,Data_Base_2[[Incumbent]:[Incumbent]],0),MATCH(M$3,Data_Base_2[#Headers],0))),"-",INDEX(Data_Base_2[],MATCH($D223,Data_Base_2[[Incumbent]:[Incumbent]],0),MATCH(M$3,Data_Base_2[#Headers],0))),"")</f>
        <v/>
      </c>
      <c r="N223" s="164" t="str">
        <f ca="1">IFERROR(IF(ISBLANK(INDEX(Data_Base_2[],MATCH($D223,Data_Base_2[[Incumbent]:[Incumbent]],0),MATCH(N$3,Data_Base_2[#Headers],0))),"-",INDEX(Data_Base_2[],MATCH($D223,Data_Base_2[[Incumbent]:[Incumbent]],0),MATCH(N$3,Data_Base_2[#Headers],0))),"")</f>
        <v/>
      </c>
      <c r="O223" s="164" t="str">
        <f ca="1">IFERROR(IF(ISBLANK(INDEX(Data_Base_2[],MATCH($D223,Data_Base_2[[Incumbent]:[Incumbent]],0),MATCH(O$3,Data_Base_2[#Headers],0))),"-",INDEX(Data_Base_2[],MATCH($D223,Data_Base_2[[Incumbent]:[Incumbent]],0),MATCH(O$3,Data_Base_2[#Headers],0))),"")</f>
        <v/>
      </c>
      <c r="P223" s="161" t="str">
        <f ca="1">IFERROR(IF(ISBLANK(INDEX(Data_Base_2[],MATCH($D223,Data_Base_2[[Incumbent]:[Incumbent]],0),MATCH(P$3,Data_Base_2[#Headers],0))),"-",INDEX(Data_Base_2[],MATCH($D223,Data_Base_2[[Incumbent]:[Incumbent]],0),MATCH(P$3,Data_Base_2[#Headers],0))),"")</f>
        <v/>
      </c>
      <c r="Q223" s="161" t="str">
        <f ca="1">IFERROR(IF(ISBLANK(INDEX(Data_Base_2[],MATCH($D223,Data_Base_2[[Incumbent]:[Incumbent]],0),MATCH(Q$3,Data_Base_2[#Headers],0))),"-",INDEX(Data_Base_2[],MATCH($D223,Data_Base_2[[Incumbent]:[Incumbent]],0),MATCH(Q$3,Data_Base_2[#Headers],0))),"")</f>
        <v/>
      </c>
      <c r="T223" t="str">
        <v>Jasarlim Sinaga, Ir.</v>
      </c>
      <c r="U223" s="140">
        <v>6</v>
      </c>
      <c r="V223" s="124" t="b">
        <v>1</v>
      </c>
      <c r="W223" s="3" t="b">
        <v>1</v>
      </c>
      <c r="X223" s="3" t="b">
        <v>0</v>
      </c>
      <c r="Y223" s="3">
        <v>0</v>
      </c>
      <c r="Z223" s="3">
        <v>0</v>
      </c>
      <c r="AA223" s="3" t="b">
        <v>1</v>
      </c>
      <c r="AB223" s="3" t="b">
        <f ca="1"/>
        <v>0</v>
      </c>
      <c r="AC223" s="99">
        <v>1</v>
      </c>
      <c r="AD223" s="99">
        <f ca="1"/>
        <v>0</v>
      </c>
    </row>
    <row r="224" spans="4:30" x14ac:dyDescent="0.25">
      <c r="D224" s="8" t="str" cm="1">
        <f t="array" aca="1" ref="D224" ca="1">IFERROR(IF($T$2="",'Data Base'!C211,INDEX(Data_Base_2[Incumbent],_xlfn.AGGREGATE(15,3,((OFFSET($AD$4,0,0,COUNTA($AD$4:AD5219),1)&gt;0)/(OFFSET($AD$4,0,0,COUNTA($AD$4:AD5219),1)&gt;0))*(ROW(OFFSET($AD$4,0,0,COUNTA($AD$4:AD5219),1))-ROW($AD$3)),ROWS($D$4:$D223)))),"")</f>
        <v/>
      </c>
      <c r="E224" s="161" t="str">
        <f ca="1">IFERROR(IF(ISBLANK(INDEX(Data_Base_2[],MATCH($D224,Data_Base_2[[Incumbent]:[Incumbent]],0),MATCH(E$3,Data_Base_2[#Headers],0))),"-",INDEX(Data_Base_2[],MATCH($D224,Data_Base_2[[Incumbent]:[Incumbent]],0),MATCH(E$3,Data_Base_2[#Headers],0))),"")</f>
        <v/>
      </c>
      <c r="F224" s="161" t="str">
        <f ca="1">IFERROR(IF(ISBLANK(INDEX(Data_Base_2[],MATCH($D224,Data_Base_2[[Incumbent]:[Incumbent]],0),MATCH(F$3,Data_Base_2[#Headers],0))),"-",INDEX(Data_Base_2[],MATCH($D224,Data_Base_2[[Incumbent]:[Incumbent]],0),MATCH(F$3,Data_Base_2[#Headers],0))),"")</f>
        <v/>
      </c>
      <c r="G224" s="161" t="str">
        <f ca="1">IFERROR(IF(ISBLANK(INDEX(Data_Base_2[],MATCH($D224,Data_Base_2[[Incumbent]:[Incumbent]],0),MATCH(G$3,Data_Base_2[#Headers],0))),"-",INDEX(Data_Base_2[],MATCH($D224,Data_Base_2[[Incumbent]:[Incumbent]],0),MATCH(G$3,Data_Base_2[#Headers],0))),"")</f>
        <v/>
      </c>
      <c r="H224" s="161" t="str">
        <f ca="1">IFERROR(IF(ISBLANK(INDEX(Data_Base_2[],MATCH($D224,Data_Base_2[[Incumbent]:[Incumbent]],0),MATCH(H$3,Data_Base_2[#Headers],0))),"-",INDEX(Data_Base_2[],MATCH($D224,Data_Base_2[[Incumbent]:[Incumbent]],0),MATCH(H$3,Data_Base_2[#Headers],0))),"")</f>
        <v/>
      </c>
      <c r="I224" s="162" t="str">
        <f ca="1">IFERROR(IF(ISBLANK(INDEX(Data_Base_2[],MATCH($D224,Data_Base_2[[Incumbent]:[Incumbent]],0),MATCH(I$3,Data_Base_2[#Headers],0))),"-",INDEX(Data_Base_2[],MATCH($D224,Data_Base_2[[Incumbent]:[Incumbent]],0),MATCH(I$3,Data_Base_2[#Headers],0))),"")</f>
        <v/>
      </c>
      <c r="J224" s="162" t="str">
        <f ca="1">IFERROR(IF(ISBLANK(INDEX(Data_Base_2[],MATCH($D224,Data_Base_2[[Incumbent]:[Incumbent]],0),MATCH(J$3,Data_Base_2[#Headers],0))),"-",INDEX(Data_Base_2[],MATCH($D224,Data_Base_2[[Incumbent]:[Incumbent]],0),MATCH(J$3,Data_Base_2[#Headers],0))),"")</f>
        <v/>
      </c>
      <c r="K224" s="163" t="str">
        <f ca="1">IFERROR(IF(ISBLANK(INDEX(Data_Base_2[],MATCH($D224,Data_Base_2[[Incumbent]:[Incumbent]],0),MATCH(K$3,Data_Base_2[#Headers],0))),"-",INDEX(Data_Base_2[],MATCH($D224,Data_Base_2[[Incumbent]:[Incumbent]],0),MATCH(K$3,Data_Base_2[#Headers],0))),"")</f>
        <v/>
      </c>
      <c r="L224" s="161" t="str">
        <f ca="1">IFERROR(IF(ISBLANK(INDEX(Data_Base_2[],MATCH($D224,Data_Base_2[[Incumbent]:[Incumbent]],0),MATCH(L$3,Data_Base_2[#Headers],0))),"-",INDEX(Data_Base_2[],MATCH($D224,Data_Base_2[[Incumbent]:[Incumbent]],0),MATCH(L$3,Data_Base_2[#Headers],0))),"")</f>
        <v/>
      </c>
      <c r="M224" s="161" t="str">
        <f ca="1">IFERROR(IF(ISBLANK(INDEX(Data_Base_2[],MATCH($D224,Data_Base_2[[Incumbent]:[Incumbent]],0),MATCH(M$3,Data_Base_2[#Headers],0))),"-",INDEX(Data_Base_2[],MATCH($D224,Data_Base_2[[Incumbent]:[Incumbent]],0),MATCH(M$3,Data_Base_2[#Headers],0))),"")</f>
        <v/>
      </c>
      <c r="N224" s="164" t="str">
        <f ca="1">IFERROR(IF(ISBLANK(INDEX(Data_Base_2[],MATCH($D224,Data_Base_2[[Incumbent]:[Incumbent]],0),MATCH(N$3,Data_Base_2[#Headers],0))),"-",INDEX(Data_Base_2[],MATCH($D224,Data_Base_2[[Incumbent]:[Incumbent]],0),MATCH(N$3,Data_Base_2[#Headers],0))),"")</f>
        <v/>
      </c>
      <c r="O224" s="164" t="str">
        <f ca="1">IFERROR(IF(ISBLANK(INDEX(Data_Base_2[],MATCH($D224,Data_Base_2[[Incumbent]:[Incumbent]],0),MATCH(O$3,Data_Base_2[#Headers],0))),"-",INDEX(Data_Base_2[],MATCH($D224,Data_Base_2[[Incumbent]:[Incumbent]],0),MATCH(O$3,Data_Base_2[#Headers],0))),"")</f>
        <v/>
      </c>
      <c r="P224" s="161" t="str">
        <f ca="1">IFERROR(IF(ISBLANK(INDEX(Data_Base_2[],MATCH($D224,Data_Base_2[[Incumbent]:[Incumbent]],0),MATCH(P$3,Data_Base_2[#Headers],0))),"-",INDEX(Data_Base_2[],MATCH($D224,Data_Base_2[[Incumbent]:[Incumbent]],0),MATCH(P$3,Data_Base_2[#Headers],0))),"")</f>
        <v/>
      </c>
      <c r="Q224" s="161" t="str">
        <f ca="1">IFERROR(IF(ISBLANK(INDEX(Data_Base_2[],MATCH($D224,Data_Base_2[[Incumbent]:[Incumbent]],0),MATCH(Q$3,Data_Base_2[#Headers],0))),"-",INDEX(Data_Base_2[],MATCH($D224,Data_Base_2[[Incumbent]:[Incumbent]],0),MATCH(Q$3,Data_Base_2[#Headers],0))),"")</f>
        <v/>
      </c>
      <c r="T224" t="str">
        <v>Dimas Hastito Siregar</v>
      </c>
      <c r="U224" s="140">
        <v>1</v>
      </c>
      <c r="V224" s="124" t="b">
        <v>1</v>
      </c>
      <c r="W224" s="3" t="b">
        <v>1</v>
      </c>
      <c r="X224" s="3" t="b">
        <v>0</v>
      </c>
      <c r="Y224" s="3">
        <v>1</v>
      </c>
      <c r="Z224" s="3">
        <v>0</v>
      </c>
      <c r="AA224" s="3" t="b">
        <v>1</v>
      </c>
      <c r="AB224" s="3" t="b">
        <f ca="1"/>
        <v>1</v>
      </c>
      <c r="AC224" s="99">
        <v>1</v>
      </c>
      <c r="AD224" s="99">
        <f ca="1"/>
        <v>0</v>
      </c>
    </row>
    <row r="225" spans="4:30" x14ac:dyDescent="0.25">
      <c r="D225" s="8" t="str" cm="1">
        <f t="array" aca="1" ref="D225" ca="1">IFERROR(IF($T$2="",'Data Base'!C212,INDEX(Data_Base_2[Incumbent],_xlfn.AGGREGATE(15,3,((OFFSET($AD$4,0,0,COUNTA($AD$4:AD5220),1)&gt;0)/(OFFSET($AD$4,0,0,COUNTA($AD$4:AD5220),1)&gt;0))*(ROW(OFFSET($AD$4,0,0,COUNTA($AD$4:AD5220),1))-ROW($AD$3)),ROWS($D$4:$D224)))),"")</f>
        <v/>
      </c>
      <c r="E225" s="161" t="str">
        <f ca="1">IFERROR(IF(ISBLANK(INDEX(Data_Base_2[],MATCH($D225,Data_Base_2[[Incumbent]:[Incumbent]],0),MATCH(E$3,Data_Base_2[#Headers],0))),"-",INDEX(Data_Base_2[],MATCH($D225,Data_Base_2[[Incumbent]:[Incumbent]],0),MATCH(E$3,Data_Base_2[#Headers],0))),"")</f>
        <v/>
      </c>
      <c r="F225" s="161" t="str">
        <f ca="1">IFERROR(IF(ISBLANK(INDEX(Data_Base_2[],MATCH($D225,Data_Base_2[[Incumbent]:[Incumbent]],0),MATCH(F$3,Data_Base_2[#Headers],0))),"-",INDEX(Data_Base_2[],MATCH($D225,Data_Base_2[[Incumbent]:[Incumbent]],0),MATCH(F$3,Data_Base_2[#Headers],0))),"")</f>
        <v/>
      </c>
      <c r="G225" s="161" t="str">
        <f ca="1">IFERROR(IF(ISBLANK(INDEX(Data_Base_2[],MATCH($D225,Data_Base_2[[Incumbent]:[Incumbent]],0),MATCH(G$3,Data_Base_2[#Headers],0))),"-",INDEX(Data_Base_2[],MATCH($D225,Data_Base_2[[Incumbent]:[Incumbent]],0),MATCH(G$3,Data_Base_2[#Headers],0))),"")</f>
        <v/>
      </c>
      <c r="H225" s="161" t="str">
        <f ca="1">IFERROR(IF(ISBLANK(INDEX(Data_Base_2[],MATCH($D225,Data_Base_2[[Incumbent]:[Incumbent]],0),MATCH(H$3,Data_Base_2[#Headers],0))),"-",INDEX(Data_Base_2[],MATCH($D225,Data_Base_2[[Incumbent]:[Incumbent]],0),MATCH(H$3,Data_Base_2[#Headers],0))),"")</f>
        <v/>
      </c>
      <c r="I225" s="162" t="str">
        <f ca="1">IFERROR(IF(ISBLANK(INDEX(Data_Base_2[],MATCH($D225,Data_Base_2[[Incumbent]:[Incumbent]],0),MATCH(I$3,Data_Base_2[#Headers],0))),"-",INDEX(Data_Base_2[],MATCH($D225,Data_Base_2[[Incumbent]:[Incumbent]],0),MATCH(I$3,Data_Base_2[#Headers],0))),"")</f>
        <v/>
      </c>
      <c r="J225" s="162" t="str">
        <f ca="1">IFERROR(IF(ISBLANK(INDEX(Data_Base_2[],MATCH($D225,Data_Base_2[[Incumbent]:[Incumbent]],0),MATCH(J$3,Data_Base_2[#Headers],0))),"-",INDEX(Data_Base_2[],MATCH($D225,Data_Base_2[[Incumbent]:[Incumbent]],0),MATCH(J$3,Data_Base_2[#Headers],0))),"")</f>
        <v/>
      </c>
      <c r="K225" s="163" t="str">
        <f ca="1">IFERROR(IF(ISBLANK(INDEX(Data_Base_2[],MATCH($D225,Data_Base_2[[Incumbent]:[Incumbent]],0),MATCH(K$3,Data_Base_2[#Headers],0))),"-",INDEX(Data_Base_2[],MATCH($D225,Data_Base_2[[Incumbent]:[Incumbent]],0),MATCH(K$3,Data_Base_2[#Headers],0))),"")</f>
        <v/>
      </c>
      <c r="L225" s="161" t="str">
        <f ca="1">IFERROR(IF(ISBLANK(INDEX(Data_Base_2[],MATCH($D225,Data_Base_2[[Incumbent]:[Incumbent]],0),MATCH(L$3,Data_Base_2[#Headers],0))),"-",INDEX(Data_Base_2[],MATCH($D225,Data_Base_2[[Incumbent]:[Incumbent]],0),MATCH(L$3,Data_Base_2[#Headers],0))),"")</f>
        <v/>
      </c>
      <c r="M225" s="161" t="str">
        <f ca="1">IFERROR(IF(ISBLANK(INDEX(Data_Base_2[],MATCH($D225,Data_Base_2[[Incumbent]:[Incumbent]],0),MATCH(M$3,Data_Base_2[#Headers],0))),"-",INDEX(Data_Base_2[],MATCH($D225,Data_Base_2[[Incumbent]:[Incumbent]],0),MATCH(M$3,Data_Base_2[#Headers],0))),"")</f>
        <v/>
      </c>
      <c r="N225" s="164" t="str">
        <f ca="1">IFERROR(IF(ISBLANK(INDEX(Data_Base_2[],MATCH($D225,Data_Base_2[[Incumbent]:[Incumbent]],0),MATCH(N$3,Data_Base_2[#Headers],0))),"-",INDEX(Data_Base_2[],MATCH($D225,Data_Base_2[[Incumbent]:[Incumbent]],0),MATCH(N$3,Data_Base_2[#Headers],0))),"")</f>
        <v/>
      </c>
      <c r="O225" s="164" t="str">
        <f ca="1">IFERROR(IF(ISBLANK(INDEX(Data_Base_2[],MATCH($D225,Data_Base_2[[Incumbent]:[Incumbent]],0),MATCH(O$3,Data_Base_2[#Headers],0))),"-",INDEX(Data_Base_2[],MATCH($D225,Data_Base_2[[Incumbent]:[Incumbent]],0),MATCH(O$3,Data_Base_2[#Headers],0))),"")</f>
        <v/>
      </c>
      <c r="P225" s="161" t="str">
        <f ca="1">IFERROR(IF(ISBLANK(INDEX(Data_Base_2[],MATCH($D225,Data_Base_2[[Incumbent]:[Incumbent]],0),MATCH(P$3,Data_Base_2[#Headers],0))),"-",INDEX(Data_Base_2[],MATCH($D225,Data_Base_2[[Incumbent]:[Incumbent]],0),MATCH(P$3,Data_Base_2[#Headers],0))),"")</f>
        <v/>
      </c>
      <c r="Q225" s="161" t="str">
        <f ca="1">IFERROR(IF(ISBLANK(INDEX(Data_Base_2[],MATCH($D225,Data_Base_2[[Incumbent]:[Incumbent]],0),MATCH(Q$3,Data_Base_2[#Headers],0))),"-",INDEX(Data_Base_2[],MATCH($D225,Data_Base_2[[Incumbent]:[Incumbent]],0),MATCH(Q$3,Data_Base_2[#Headers],0))),"")</f>
        <v/>
      </c>
      <c r="T225" t="str">
        <v>Irfansyah, St Purnama</v>
      </c>
      <c r="U225" s="140">
        <v>1</v>
      </c>
      <c r="V225" s="124" t="b">
        <v>1</v>
      </c>
      <c r="W225" s="3" t="b">
        <v>1</v>
      </c>
      <c r="X225" s="3" t="b">
        <v>0</v>
      </c>
      <c r="Y225" s="3">
        <v>1</v>
      </c>
      <c r="Z225" s="3">
        <v>0</v>
      </c>
      <c r="AA225" s="3" t="b">
        <v>1</v>
      </c>
      <c r="AB225" s="3" t="b">
        <f ca="1"/>
        <v>1</v>
      </c>
      <c r="AC225" s="99">
        <v>1</v>
      </c>
      <c r="AD225" s="99">
        <f ca="1"/>
        <v>0</v>
      </c>
    </row>
    <row r="226" spans="4:30" x14ac:dyDescent="0.25">
      <c r="D226" s="8" t="str" cm="1">
        <f t="array" aca="1" ref="D226" ca="1">IFERROR(IF($T$2="",'Data Base'!C213,INDEX(Data_Base_2[Incumbent],_xlfn.AGGREGATE(15,3,((OFFSET($AD$4,0,0,COUNTA($AD$4:AD5221),1)&gt;0)/(OFFSET($AD$4,0,0,COUNTA($AD$4:AD5221),1)&gt;0))*(ROW(OFFSET($AD$4,0,0,COUNTA($AD$4:AD5221),1))-ROW($AD$3)),ROWS($D$4:$D225)))),"")</f>
        <v/>
      </c>
      <c r="E226" s="161" t="str">
        <f ca="1">IFERROR(IF(ISBLANK(INDEX(Data_Base_2[],MATCH($D226,Data_Base_2[[Incumbent]:[Incumbent]],0),MATCH(E$3,Data_Base_2[#Headers],0))),"-",INDEX(Data_Base_2[],MATCH($D226,Data_Base_2[[Incumbent]:[Incumbent]],0),MATCH(E$3,Data_Base_2[#Headers],0))),"")</f>
        <v/>
      </c>
      <c r="F226" s="161" t="str">
        <f ca="1">IFERROR(IF(ISBLANK(INDEX(Data_Base_2[],MATCH($D226,Data_Base_2[[Incumbent]:[Incumbent]],0),MATCH(F$3,Data_Base_2[#Headers],0))),"-",INDEX(Data_Base_2[],MATCH($D226,Data_Base_2[[Incumbent]:[Incumbent]],0),MATCH(F$3,Data_Base_2[#Headers],0))),"")</f>
        <v/>
      </c>
      <c r="G226" s="161" t="str">
        <f ca="1">IFERROR(IF(ISBLANK(INDEX(Data_Base_2[],MATCH($D226,Data_Base_2[[Incumbent]:[Incumbent]],0),MATCH(G$3,Data_Base_2[#Headers],0))),"-",INDEX(Data_Base_2[],MATCH($D226,Data_Base_2[[Incumbent]:[Incumbent]],0),MATCH(G$3,Data_Base_2[#Headers],0))),"")</f>
        <v/>
      </c>
      <c r="H226" s="161" t="str">
        <f ca="1">IFERROR(IF(ISBLANK(INDEX(Data_Base_2[],MATCH($D226,Data_Base_2[[Incumbent]:[Incumbent]],0),MATCH(H$3,Data_Base_2[#Headers],0))),"-",INDEX(Data_Base_2[],MATCH($D226,Data_Base_2[[Incumbent]:[Incumbent]],0),MATCH(H$3,Data_Base_2[#Headers],0))),"")</f>
        <v/>
      </c>
      <c r="I226" s="162" t="str">
        <f ca="1">IFERROR(IF(ISBLANK(INDEX(Data_Base_2[],MATCH($D226,Data_Base_2[[Incumbent]:[Incumbent]],0),MATCH(I$3,Data_Base_2[#Headers],0))),"-",INDEX(Data_Base_2[],MATCH($D226,Data_Base_2[[Incumbent]:[Incumbent]],0),MATCH(I$3,Data_Base_2[#Headers],0))),"")</f>
        <v/>
      </c>
      <c r="J226" s="162" t="str">
        <f ca="1">IFERROR(IF(ISBLANK(INDEX(Data_Base_2[],MATCH($D226,Data_Base_2[[Incumbent]:[Incumbent]],0),MATCH(J$3,Data_Base_2[#Headers],0))),"-",INDEX(Data_Base_2[],MATCH($D226,Data_Base_2[[Incumbent]:[Incumbent]],0),MATCH(J$3,Data_Base_2[#Headers],0))),"")</f>
        <v/>
      </c>
      <c r="K226" s="163" t="str">
        <f ca="1">IFERROR(IF(ISBLANK(INDEX(Data_Base_2[],MATCH($D226,Data_Base_2[[Incumbent]:[Incumbent]],0),MATCH(K$3,Data_Base_2[#Headers],0))),"-",INDEX(Data_Base_2[],MATCH($D226,Data_Base_2[[Incumbent]:[Incumbent]],0),MATCH(K$3,Data_Base_2[#Headers],0))),"")</f>
        <v/>
      </c>
      <c r="L226" s="161" t="str">
        <f ca="1">IFERROR(IF(ISBLANK(INDEX(Data_Base_2[],MATCH($D226,Data_Base_2[[Incumbent]:[Incumbent]],0),MATCH(L$3,Data_Base_2[#Headers],0))),"-",INDEX(Data_Base_2[],MATCH($D226,Data_Base_2[[Incumbent]:[Incumbent]],0),MATCH(L$3,Data_Base_2[#Headers],0))),"")</f>
        <v/>
      </c>
      <c r="M226" s="161" t="str">
        <f ca="1">IFERROR(IF(ISBLANK(INDEX(Data_Base_2[],MATCH($D226,Data_Base_2[[Incumbent]:[Incumbent]],0),MATCH(M$3,Data_Base_2[#Headers],0))),"-",INDEX(Data_Base_2[],MATCH($D226,Data_Base_2[[Incumbent]:[Incumbent]],0),MATCH(M$3,Data_Base_2[#Headers],0))),"")</f>
        <v/>
      </c>
      <c r="N226" s="164" t="str">
        <f ca="1">IFERROR(IF(ISBLANK(INDEX(Data_Base_2[],MATCH($D226,Data_Base_2[[Incumbent]:[Incumbent]],0),MATCH(N$3,Data_Base_2[#Headers],0))),"-",INDEX(Data_Base_2[],MATCH($D226,Data_Base_2[[Incumbent]:[Incumbent]],0),MATCH(N$3,Data_Base_2[#Headers],0))),"")</f>
        <v/>
      </c>
      <c r="O226" s="164" t="str">
        <f ca="1">IFERROR(IF(ISBLANK(INDEX(Data_Base_2[],MATCH($D226,Data_Base_2[[Incumbent]:[Incumbent]],0),MATCH(O$3,Data_Base_2[#Headers],0))),"-",INDEX(Data_Base_2[],MATCH($D226,Data_Base_2[[Incumbent]:[Incumbent]],0),MATCH(O$3,Data_Base_2[#Headers],0))),"")</f>
        <v/>
      </c>
      <c r="P226" s="161" t="str">
        <f ca="1">IFERROR(IF(ISBLANK(INDEX(Data_Base_2[],MATCH($D226,Data_Base_2[[Incumbent]:[Incumbent]],0),MATCH(P$3,Data_Base_2[#Headers],0))),"-",INDEX(Data_Base_2[],MATCH($D226,Data_Base_2[[Incumbent]:[Incumbent]],0),MATCH(P$3,Data_Base_2[#Headers],0))),"")</f>
        <v/>
      </c>
      <c r="Q226" s="161" t="str">
        <f ca="1">IFERROR(IF(ISBLANK(INDEX(Data_Base_2[],MATCH($D226,Data_Base_2[[Incumbent]:[Incumbent]],0),MATCH(Q$3,Data_Base_2[#Headers],0))),"-",INDEX(Data_Base_2[],MATCH($D226,Data_Base_2[[Incumbent]:[Incumbent]],0),MATCH(Q$3,Data_Base_2[#Headers],0))),"")</f>
        <v/>
      </c>
      <c r="T226" t="str">
        <v>Muhammad Alwan Ryandi Siregar</v>
      </c>
      <c r="U226" s="140">
        <v>1</v>
      </c>
      <c r="V226" s="124" t="b">
        <v>1</v>
      </c>
      <c r="W226" s="3" t="b">
        <v>1</v>
      </c>
      <c r="X226" s="3" t="b">
        <v>0</v>
      </c>
      <c r="Y226" s="3">
        <v>1</v>
      </c>
      <c r="Z226" s="3">
        <v>0</v>
      </c>
      <c r="AA226" s="3" t="b">
        <v>1</v>
      </c>
      <c r="AB226" s="3" t="b">
        <f ca="1"/>
        <v>1</v>
      </c>
      <c r="AC226" s="99">
        <v>1</v>
      </c>
      <c r="AD226" s="99">
        <f ca="1"/>
        <v>0</v>
      </c>
    </row>
    <row r="227" spans="4:30" x14ac:dyDescent="0.25">
      <c r="D227" s="8" t="str" cm="1">
        <f t="array" aca="1" ref="D227" ca="1">IFERROR(IF($T$2="",'Data Base'!C214,INDEX(Data_Base_2[Incumbent],_xlfn.AGGREGATE(15,3,((OFFSET($AD$4,0,0,COUNTA($AD$4:AD5222),1)&gt;0)/(OFFSET($AD$4,0,0,COUNTA($AD$4:AD5222),1)&gt;0))*(ROW(OFFSET($AD$4,0,0,COUNTA($AD$4:AD5222),1))-ROW($AD$3)),ROWS($D$4:$D226)))),"")</f>
        <v/>
      </c>
      <c r="E227" s="161" t="str">
        <f ca="1">IFERROR(IF(ISBLANK(INDEX(Data_Base_2[],MATCH($D227,Data_Base_2[[Incumbent]:[Incumbent]],0),MATCH(E$3,Data_Base_2[#Headers],0))),"-",INDEX(Data_Base_2[],MATCH($D227,Data_Base_2[[Incumbent]:[Incumbent]],0),MATCH(E$3,Data_Base_2[#Headers],0))),"")</f>
        <v/>
      </c>
      <c r="F227" s="161" t="str">
        <f ca="1">IFERROR(IF(ISBLANK(INDEX(Data_Base_2[],MATCH($D227,Data_Base_2[[Incumbent]:[Incumbent]],0),MATCH(F$3,Data_Base_2[#Headers],0))),"-",INDEX(Data_Base_2[],MATCH($D227,Data_Base_2[[Incumbent]:[Incumbent]],0),MATCH(F$3,Data_Base_2[#Headers],0))),"")</f>
        <v/>
      </c>
      <c r="G227" s="161" t="str">
        <f ca="1">IFERROR(IF(ISBLANK(INDEX(Data_Base_2[],MATCH($D227,Data_Base_2[[Incumbent]:[Incumbent]],0),MATCH(G$3,Data_Base_2[#Headers],0))),"-",INDEX(Data_Base_2[],MATCH($D227,Data_Base_2[[Incumbent]:[Incumbent]],0),MATCH(G$3,Data_Base_2[#Headers],0))),"")</f>
        <v/>
      </c>
      <c r="H227" s="161" t="str">
        <f ca="1">IFERROR(IF(ISBLANK(INDEX(Data_Base_2[],MATCH($D227,Data_Base_2[[Incumbent]:[Incumbent]],0),MATCH(H$3,Data_Base_2[#Headers],0))),"-",INDEX(Data_Base_2[],MATCH($D227,Data_Base_2[[Incumbent]:[Incumbent]],0),MATCH(H$3,Data_Base_2[#Headers],0))),"")</f>
        <v/>
      </c>
      <c r="I227" s="162" t="str">
        <f ca="1">IFERROR(IF(ISBLANK(INDEX(Data_Base_2[],MATCH($D227,Data_Base_2[[Incumbent]:[Incumbent]],0),MATCH(I$3,Data_Base_2[#Headers],0))),"-",INDEX(Data_Base_2[],MATCH($D227,Data_Base_2[[Incumbent]:[Incumbent]],0),MATCH(I$3,Data_Base_2[#Headers],0))),"")</f>
        <v/>
      </c>
      <c r="J227" s="162" t="str">
        <f ca="1">IFERROR(IF(ISBLANK(INDEX(Data_Base_2[],MATCH($D227,Data_Base_2[[Incumbent]:[Incumbent]],0),MATCH(J$3,Data_Base_2[#Headers],0))),"-",INDEX(Data_Base_2[],MATCH($D227,Data_Base_2[[Incumbent]:[Incumbent]],0),MATCH(J$3,Data_Base_2[#Headers],0))),"")</f>
        <v/>
      </c>
      <c r="K227" s="163" t="str">
        <f ca="1">IFERROR(IF(ISBLANK(INDEX(Data_Base_2[],MATCH($D227,Data_Base_2[[Incumbent]:[Incumbent]],0),MATCH(K$3,Data_Base_2[#Headers],0))),"-",INDEX(Data_Base_2[],MATCH($D227,Data_Base_2[[Incumbent]:[Incumbent]],0),MATCH(K$3,Data_Base_2[#Headers],0))),"")</f>
        <v/>
      </c>
      <c r="L227" s="161" t="str">
        <f ca="1">IFERROR(IF(ISBLANK(INDEX(Data_Base_2[],MATCH($D227,Data_Base_2[[Incumbent]:[Incumbent]],0),MATCH(L$3,Data_Base_2[#Headers],0))),"-",INDEX(Data_Base_2[],MATCH($D227,Data_Base_2[[Incumbent]:[Incumbent]],0),MATCH(L$3,Data_Base_2[#Headers],0))),"")</f>
        <v/>
      </c>
      <c r="M227" s="161" t="str">
        <f ca="1">IFERROR(IF(ISBLANK(INDEX(Data_Base_2[],MATCH($D227,Data_Base_2[[Incumbent]:[Incumbent]],0),MATCH(M$3,Data_Base_2[#Headers],0))),"-",INDEX(Data_Base_2[],MATCH($D227,Data_Base_2[[Incumbent]:[Incumbent]],0),MATCH(M$3,Data_Base_2[#Headers],0))),"")</f>
        <v/>
      </c>
      <c r="N227" s="164" t="str">
        <f ca="1">IFERROR(IF(ISBLANK(INDEX(Data_Base_2[],MATCH($D227,Data_Base_2[[Incumbent]:[Incumbent]],0),MATCH(N$3,Data_Base_2[#Headers],0))),"-",INDEX(Data_Base_2[],MATCH($D227,Data_Base_2[[Incumbent]:[Incumbent]],0),MATCH(N$3,Data_Base_2[#Headers],0))),"")</f>
        <v/>
      </c>
      <c r="O227" s="164" t="str">
        <f ca="1">IFERROR(IF(ISBLANK(INDEX(Data_Base_2[],MATCH($D227,Data_Base_2[[Incumbent]:[Incumbent]],0),MATCH(O$3,Data_Base_2[#Headers],0))),"-",INDEX(Data_Base_2[],MATCH($D227,Data_Base_2[[Incumbent]:[Incumbent]],0),MATCH(O$3,Data_Base_2[#Headers],0))),"")</f>
        <v/>
      </c>
      <c r="P227" s="161" t="str">
        <f ca="1">IFERROR(IF(ISBLANK(INDEX(Data_Base_2[],MATCH($D227,Data_Base_2[[Incumbent]:[Incumbent]],0),MATCH(P$3,Data_Base_2[#Headers],0))),"-",INDEX(Data_Base_2[],MATCH($D227,Data_Base_2[[Incumbent]:[Incumbent]],0),MATCH(P$3,Data_Base_2[#Headers],0))),"")</f>
        <v/>
      </c>
      <c r="Q227" s="161" t="str">
        <f ca="1">IFERROR(IF(ISBLANK(INDEX(Data_Base_2[],MATCH($D227,Data_Base_2[[Incumbent]:[Incumbent]],0),MATCH(Q$3,Data_Base_2[#Headers],0))),"-",INDEX(Data_Base_2[],MATCH($D227,Data_Base_2[[Incumbent]:[Incumbent]],0),MATCH(Q$3,Data_Base_2[#Headers],0))),"")</f>
        <v/>
      </c>
      <c r="T227" t="str">
        <v>Rina Suzana</v>
      </c>
      <c r="U227" s="140">
        <v>1</v>
      </c>
      <c r="V227" s="124" t="b">
        <v>1</v>
      </c>
      <c r="W227" s="3" t="b">
        <v>0</v>
      </c>
      <c r="X227" s="3" t="b">
        <v>0</v>
      </c>
      <c r="Y227" s="3">
        <v>0</v>
      </c>
      <c r="Z227" s="3">
        <v>0</v>
      </c>
      <c r="AA227" s="3" t="b">
        <v>1</v>
      </c>
      <c r="AB227" s="3" t="b">
        <f ca="1"/>
        <v>1</v>
      </c>
      <c r="AC227" s="99">
        <v>1</v>
      </c>
      <c r="AD227" s="99">
        <f ca="1"/>
        <v>0</v>
      </c>
    </row>
    <row r="228" spans="4:30" x14ac:dyDescent="0.25">
      <c r="D228" s="8" t="str" cm="1">
        <f t="array" aca="1" ref="D228" ca="1">IFERROR(IF($T$2="",'Data Base'!C215,INDEX(Data_Base_2[Incumbent],_xlfn.AGGREGATE(15,3,((OFFSET($AD$4,0,0,COUNTA($AD$4:AD5223),1)&gt;0)/(OFFSET($AD$4,0,0,COUNTA($AD$4:AD5223),1)&gt;0))*(ROW(OFFSET($AD$4,0,0,COUNTA($AD$4:AD5223),1))-ROW($AD$3)),ROWS($D$4:$D227)))),"")</f>
        <v/>
      </c>
      <c r="E228" s="161" t="str">
        <f ca="1">IFERROR(IF(ISBLANK(INDEX(Data_Base_2[],MATCH($D228,Data_Base_2[[Incumbent]:[Incumbent]],0),MATCH(E$3,Data_Base_2[#Headers],0))),"-",INDEX(Data_Base_2[],MATCH($D228,Data_Base_2[[Incumbent]:[Incumbent]],0),MATCH(E$3,Data_Base_2[#Headers],0))),"")</f>
        <v/>
      </c>
      <c r="F228" s="161" t="str">
        <f ca="1">IFERROR(IF(ISBLANK(INDEX(Data_Base_2[],MATCH($D228,Data_Base_2[[Incumbent]:[Incumbent]],0),MATCH(F$3,Data_Base_2[#Headers],0))),"-",INDEX(Data_Base_2[],MATCH($D228,Data_Base_2[[Incumbent]:[Incumbent]],0),MATCH(F$3,Data_Base_2[#Headers],0))),"")</f>
        <v/>
      </c>
      <c r="G228" s="161" t="str">
        <f ca="1">IFERROR(IF(ISBLANK(INDEX(Data_Base_2[],MATCH($D228,Data_Base_2[[Incumbent]:[Incumbent]],0),MATCH(G$3,Data_Base_2[#Headers],0))),"-",INDEX(Data_Base_2[],MATCH($D228,Data_Base_2[[Incumbent]:[Incumbent]],0),MATCH(G$3,Data_Base_2[#Headers],0))),"")</f>
        <v/>
      </c>
      <c r="H228" s="161" t="str">
        <f ca="1">IFERROR(IF(ISBLANK(INDEX(Data_Base_2[],MATCH($D228,Data_Base_2[[Incumbent]:[Incumbent]],0),MATCH(H$3,Data_Base_2[#Headers],0))),"-",INDEX(Data_Base_2[],MATCH($D228,Data_Base_2[[Incumbent]:[Incumbent]],0),MATCH(H$3,Data_Base_2[#Headers],0))),"")</f>
        <v/>
      </c>
      <c r="I228" s="162" t="str">
        <f ca="1">IFERROR(IF(ISBLANK(INDEX(Data_Base_2[],MATCH($D228,Data_Base_2[[Incumbent]:[Incumbent]],0),MATCH(I$3,Data_Base_2[#Headers],0))),"-",INDEX(Data_Base_2[],MATCH($D228,Data_Base_2[[Incumbent]:[Incumbent]],0),MATCH(I$3,Data_Base_2[#Headers],0))),"")</f>
        <v/>
      </c>
      <c r="J228" s="162" t="str">
        <f ca="1">IFERROR(IF(ISBLANK(INDEX(Data_Base_2[],MATCH($D228,Data_Base_2[[Incumbent]:[Incumbent]],0),MATCH(J$3,Data_Base_2[#Headers],0))),"-",INDEX(Data_Base_2[],MATCH($D228,Data_Base_2[[Incumbent]:[Incumbent]],0),MATCH(J$3,Data_Base_2[#Headers],0))),"")</f>
        <v/>
      </c>
      <c r="K228" s="163" t="str">
        <f ca="1">IFERROR(IF(ISBLANK(INDEX(Data_Base_2[],MATCH($D228,Data_Base_2[[Incumbent]:[Incumbent]],0),MATCH(K$3,Data_Base_2[#Headers],0))),"-",INDEX(Data_Base_2[],MATCH($D228,Data_Base_2[[Incumbent]:[Incumbent]],0),MATCH(K$3,Data_Base_2[#Headers],0))),"")</f>
        <v/>
      </c>
      <c r="L228" s="161" t="str">
        <f ca="1">IFERROR(IF(ISBLANK(INDEX(Data_Base_2[],MATCH($D228,Data_Base_2[[Incumbent]:[Incumbent]],0),MATCH(L$3,Data_Base_2[#Headers],0))),"-",INDEX(Data_Base_2[],MATCH($D228,Data_Base_2[[Incumbent]:[Incumbent]],0),MATCH(L$3,Data_Base_2[#Headers],0))),"")</f>
        <v/>
      </c>
      <c r="M228" s="161" t="str">
        <f ca="1">IFERROR(IF(ISBLANK(INDEX(Data_Base_2[],MATCH($D228,Data_Base_2[[Incumbent]:[Incumbent]],0),MATCH(M$3,Data_Base_2[#Headers],0))),"-",INDEX(Data_Base_2[],MATCH($D228,Data_Base_2[[Incumbent]:[Incumbent]],0),MATCH(M$3,Data_Base_2[#Headers],0))),"")</f>
        <v/>
      </c>
      <c r="N228" s="164" t="str">
        <f ca="1">IFERROR(IF(ISBLANK(INDEX(Data_Base_2[],MATCH($D228,Data_Base_2[[Incumbent]:[Incumbent]],0),MATCH(N$3,Data_Base_2[#Headers],0))),"-",INDEX(Data_Base_2[],MATCH($D228,Data_Base_2[[Incumbent]:[Incumbent]],0),MATCH(N$3,Data_Base_2[#Headers],0))),"")</f>
        <v/>
      </c>
      <c r="O228" s="164" t="str">
        <f ca="1">IFERROR(IF(ISBLANK(INDEX(Data_Base_2[],MATCH($D228,Data_Base_2[[Incumbent]:[Incumbent]],0),MATCH(O$3,Data_Base_2[#Headers],0))),"-",INDEX(Data_Base_2[],MATCH($D228,Data_Base_2[[Incumbent]:[Incumbent]],0),MATCH(O$3,Data_Base_2[#Headers],0))),"")</f>
        <v/>
      </c>
      <c r="P228" s="161" t="str">
        <f ca="1">IFERROR(IF(ISBLANK(INDEX(Data_Base_2[],MATCH($D228,Data_Base_2[[Incumbent]:[Incumbent]],0),MATCH(P$3,Data_Base_2[#Headers],0))),"-",INDEX(Data_Base_2[],MATCH($D228,Data_Base_2[[Incumbent]:[Incumbent]],0),MATCH(P$3,Data_Base_2[#Headers],0))),"")</f>
        <v/>
      </c>
      <c r="Q228" s="161" t="str">
        <f ca="1">IFERROR(IF(ISBLANK(INDEX(Data_Base_2[],MATCH($D228,Data_Base_2[[Incumbent]:[Incumbent]],0),MATCH(Q$3,Data_Base_2[#Headers],0))),"-",INDEX(Data_Base_2[],MATCH($D228,Data_Base_2[[Incumbent]:[Incumbent]],0),MATCH(Q$3,Data_Base_2[#Headers],0))),"")</f>
        <v/>
      </c>
      <c r="T228" t="str">
        <v>Jenni Wardi Purba</v>
      </c>
      <c r="U228" s="140">
        <v>1</v>
      </c>
      <c r="V228" s="124" t="b">
        <v>1</v>
      </c>
      <c r="W228" s="3" t="b">
        <v>0</v>
      </c>
      <c r="X228" s="3" t="b">
        <v>0</v>
      </c>
      <c r="Y228" s="3">
        <v>0</v>
      </c>
      <c r="Z228" s="3">
        <v>0</v>
      </c>
      <c r="AA228" s="3" t="b">
        <v>1</v>
      </c>
      <c r="AB228" s="3" t="b">
        <f ca="1"/>
        <v>1</v>
      </c>
      <c r="AC228" s="99">
        <v>1</v>
      </c>
      <c r="AD228" s="99">
        <f ca="1"/>
        <v>0</v>
      </c>
    </row>
    <row r="229" spans="4:30" x14ac:dyDescent="0.25">
      <c r="D229" s="8" t="str" cm="1">
        <f t="array" aca="1" ref="D229" ca="1">IFERROR(IF($T$2="",'Data Base'!C216,INDEX(Data_Base_2[Incumbent],_xlfn.AGGREGATE(15,3,((OFFSET($AD$4,0,0,COUNTA($AD$4:AD5224),1)&gt;0)/(OFFSET($AD$4,0,0,COUNTA($AD$4:AD5224),1)&gt;0))*(ROW(OFFSET($AD$4,0,0,COUNTA($AD$4:AD5224),1))-ROW($AD$3)),ROWS($D$4:$D228)))),"")</f>
        <v/>
      </c>
      <c r="E229" s="161" t="str">
        <f ca="1">IFERROR(IF(ISBLANK(INDEX(Data_Base_2[],MATCH($D229,Data_Base_2[[Incumbent]:[Incumbent]],0),MATCH(E$3,Data_Base_2[#Headers],0))),"-",INDEX(Data_Base_2[],MATCH($D229,Data_Base_2[[Incumbent]:[Incumbent]],0),MATCH(E$3,Data_Base_2[#Headers],0))),"")</f>
        <v/>
      </c>
      <c r="F229" s="161" t="str">
        <f ca="1">IFERROR(IF(ISBLANK(INDEX(Data_Base_2[],MATCH($D229,Data_Base_2[[Incumbent]:[Incumbent]],0),MATCH(F$3,Data_Base_2[#Headers],0))),"-",INDEX(Data_Base_2[],MATCH($D229,Data_Base_2[[Incumbent]:[Incumbent]],0),MATCH(F$3,Data_Base_2[#Headers],0))),"")</f>
        <v/>
      </c>
      <c r="G229" s="161" t="str">
        <f ca="1">IFERROR(IF(ISBLANK(INDEX(Data_Base_2[],MATCH($D229,Data_Base_2[[Incumbent]:[Incumbent]],0),MATCH(G$3,Data_Base_2[#Headers],0))),"-",INDEX(Data_Base_2[],MATCH($D229,Data_Base_2[[Incumbent]:[Incumbent]],0),MATCH(G$3,Data_Base_2[#Headers],0))),"")</f>
        <v/>
      </c>
      <c r="H229" s="161" t="str">
        <f ca="1">IFERROR(IF(ISBLANK(INDEX(Data_Base_2[],MATCH($D229,Data_Base_2[[Incumbent]:[Incumbent]],0),MATCH(H$3,Data_Base_2[#Headers],0))),"-",INDEX(Data_Base_2[],MATCH($D229,Data_Base_2[[Incumbent]:[Incumbent]],0),MATCH(H$3,Data_Base_2[#Headers],0))),"")</f>
        <v/>
      </c>
      <c r="I229" s="162" t="str">
        <f ca="1">IFERROR(IF(ISBLANK(INDEX(Data_Base_2[],MATCH($D229,Data_Base_2[[Incumbent]:[Incumbent]],0),MATCH(I$3,Data_Base_2[#Headers],0))),"-",INDEX(Data_Base_2[],MATCH($D229,Data_Base_2[[Incumbent]:[Incumbent]],0),MATCH(I$3,Data_Base_2[#Headers],0))),"")</f>
        <v/>
      </c>
      <c r="J229" s="162" t="str">
        <f ca="1">IFERROR(IF(ISBLANK(INDEX(Data_Base_2[],MATCH($D229,Data_Base_2[[Incumbent]:[Incumbent]],0),MATCH(J$3,Data_Base_2[#Headers],0))),"-",INDEX(Data_Base_2[],MATCH($D229,Data_Base_2[[Incumbent]:[Incumbent]],0),MATCH(J$3,Data_Base_2[#Headers],0))),"")</f>
        <v/>
      </c>
      <c r="K229" s="163" t="str">
        <f ca="1">IFERROR(IF(ISBLANK(INDEX(Data_Base_2[],MATCH($D229,Data_Base_2[[Incumbent]:[Incumbent]],0),MATCH(K$3,Data_Base_2[#Headers],0))),"-",INDEX(Data_Base_2[],MATCH($D229,Data_Base_2[[Incumbent]:[Incumbent]],0),MATCH(K$3,Data_Base_2[#Headers],0))),"")</f>
        <v/>
      </c>
      <c r="L229" s="161" t="str">
        <f ca="1">IFERROR(IF(ISBLANK(INDEX(Data_Base_2[],MATCH($D229,Data_Base_2[[Incumbent]:[Incumbent]],0),MATCH(L$3,Data_Base_2[#Headers],0))),"-",INDEX(Data_Base_2[],MATCH($D229,Data_Base_2[[Incumbent]:[Incumbent]],0),MATCH(L$3,Data_Base_2[#Headers],0))),"")</f>
        <v/>
      </c>
      <c r="M229" s="161" t="str">
        <f ca="1">IFERROR(IF(ISBLANK(INDEX(Data_Base_2[],MATCH($D229,Data_Base_2[[Incumbent]:[Incumbent]],0),MATCH(M$3,Data_Base_2[#Headers],0))),"-",INDEX(Data_Base_2[],MATCH($D229,Data_Base_2[[Incumbent]:[Incumbent]],0),MATCH(M$3,Data_Base_2[#Headers],0))),"")</f>
        <v/>
      </c>
      <c r="N229" s="164" t="str">
        <f ca="1">IFERROR(IF(ISBLANK(INDEX(Data_Base_2[],MATCH($D229,Data_Base_2[[Incumbent]:[Incumbent]],0),MATCH(N$3,Data_Base_2[#Headers],0))),"-",INDEX(Data_Base_2[],MATCH($D229,Data_Base_2[[Incumbent]:[Incumbent]],0),MATCH(N$3,Data_Base_2[#Headers],0))),"")</f>
        <v/>
      </c>
      <c r="O229" s="164" t="str">
        <f ca="1">IFERROR(IF(ISBLANK(INDEX(Data_Base_2[],MATCH($D229,Data_Base_2[[Incumbent]:[Incumbent]],0),MATCH(O$3,Data_Base_2[#Headers],0))),"-",INDEX(Data_Base_2[],MATCH($D229,Data_Base_2[[Incumbent]:[Incumbent]],0),MATCH(O$3,Data_Base_2[#Headers],0))),"")</f>
        <v/>
      </c>
      <c r="P229" s="161" t="str">
        <f ca="1">IFERROR(IF(ISBLANK(INDEX(Data_Base_2[],MATCH($D229,Data_Base_2[[Incumbent]:[Incumbent]],0),MATCH(P$3,Data_Base_2[#Headers],0))),"-",INDEX(Data_Base_2[],MATCH($D229,Data_Base_2[[Incumbent]:[Incumbent]],0),MATCH(P$3,Data_Base_2[#Headers],0))),"")</f>
        <v/>
      </c>
      <c r="Q229" s="161" t="str">
        <f ca="1">IFERROR(IF(ISBLANK(INDEX(Data_Base_2[],MATCH($D229,Data_Base_2[[Incumbent]:[Incumbent]],0),MATCH(Q$3,Data_Base_2[#Headers],0))),"-",INDEX(Data_Base_2[],MATCH($D229,Data_Base_2[[Incumbent]:[Incumbent]],0),MATCH(Q$3,Data_Base_2[#Headers],0))),"")</f>
        <v/>
      </c>
      <c r="T229" t="str">
        <v>Rusli, SH</v>
      </c>
      <c r="U229" s="140">
        <v>2</v>
      </c>
      <c r="V229" s="124" t="b">
        <v>1</v>
      </c>
      <c r="W229" s="3" t="b">
        <v>1</v>
      </c>
      <c r="X229" s="3" t="b">
        <v>0</v>
      </c>
      <c r="Y229" s="3">
        <v>1</v>
      </c>
      <c r="Z229" s="3">
        <v>1</v>
      </c>
      <c r="AA229" s="3" t="b">
        <v>1</v>
      </c>
      <c r="AB229" s="3" t="b">
        <f ca="1"/>
        <v>1</v>
      </c>
      <c r="AC229" s="99">
        <v>1</v>
      </c>
      <c r="AD229" s="99">
        <f ca="1"/>
        <v>1</v>
      </c>
    </row>
    <row r="230" spans="4:30" x14ac:dyDescent="0.25">
      <c r="D230" s="8" t="str" cm="1">
        <f t="array" aca="1" ref="D230" ca="1">IFERROR(IF($T$2="",'Data Base'!C217,INDEX(Data_Base_2[Incumbent],_xlfn.AGGREGATE(15,3,((OFFSET($AD$4,0,0,COUNTA($AD$4:AD5225),1)&gt;0)/(OFFSET($AD$4,0,0,COUNTA($AD$4:AD5225),1)&gt;0))*(ROW(OFFSET($AD$4,0,0,COUNTA($AD$4:AD5225),1))-ROW($AD$3)),ROWS($D$4:$D229)))),"")</f>
        <v/>
      </c>
      <c r="E230" s="161" t="str">
        <f ca="1">IFERROR(IF(ISBLANK(INDEX(Data_Base_2[],MATCH($D230,Data_Base_2[[Incumbent]:[Incumbent]],0),MATCH(E$3,Data_Base_2[#Headers],0))),"-",INDEX(Data_Base_2[],MATCH($D230,Data_Base_2[[Incumbent]:[Incumbent]],0),MATCH(E$3,Data_Base_2[#Headers],0))),"")</f>
        <v/>
      </c>
      <c r="F230" s="161" t="str">
        <f ca="1">IFERROR(IF(ISBLANK(INDEX(Data_Base_2[],MATCH($D230,Data_Base_2[[Incumbent]:[Incumbent]],0),MATCH(F$3,Data_Base_2[#Headers],0))),"-",INDEX(Data_Base_2[],MATCH($D230,Data_Base_2[[Incumbent]:[Incumbent]],0),MATCH(F$3,Data_Base_2[#Headers],0))),"")</f>
        <v/>
      </c>
      <c r="G230" s="161" t="str">
        <f ca="1">IFERROR(IF(ISBLANK(INDEX(Data_Base_2[],MATCH($D230,Data_Base_2[[Incumbent]:[Incumbent]],0),MATCH(G$3,Data_Base_2[#Headers],0))),"-",INDEX(Data_Base_2[],MATCH($D230,Data_Base_2[[Incumbent]:[Incumbent]],0),MATCH(G$3,Data_Base_2[#Headers],0))),"")</f>
        <v/>
      </c>
      <c r="H230" s="161" t="str">
        <f ca="1">IFERROR(IF(ISBLANK(INDEX(Data_Base_2[],MATCH($D230,Data_Base_2[[Incumbent]:[Incumbent]],0),MATCH(H$3,Data_Base_2[#Headers],0))),"-",INDEX(Data_Base_2[],MATCH($D230,Data_Base_2[[Incumbent]:[Incumbent]],0),MATCH(H$3,Data_Base_2[#Headers],0))),"")</f>
        <v/>
      </c>
      <c r="I230" s="162" t="str">
        <f ca="1">IFERROR(IF(ISBLANK(INDEX(Data_Base_2[],MATCH($D230,Data_Base_2[[Incumbent]:[Incumbent]],0),MATCH(I$3,Data_Base_2[#Headers],0))),"-",INDEX(Data_Base_2[],MATCH($D230,Data_Base_2[[Incumbent]:[Incumbent]],0),MATCH(I$3,Data_Base_2[#Headers],0))),"")</f>
        <v/>
      </c>
      <c r="J230" s="162" t="str">
        <f ca="1">IFERROR(IF(ISBLANK(INDEX(Data_Base_2[],MATCH($D230,Data_Base_2[[Incumbent]:[Incumbent]],0),MATCH(J$3,Data_Base_2[#Headers],0))),"-",INDEX(Data_Base_2[],MATCH($D230,Data_Base_2[[Incumbent]:[Incumbent]],0),MATCH(J$3,Data_Base_2[#Headers],0))),"")</f>
        <v/>
      </c>
      <c r="K230" s="163" t="str">
        <f ca="1">IFERROR(IF(ISBLANK(INDEX(Data_Base_2[],MATCH($D230,Data_Base_2[[Incumbent]:[Incumbent]],0),MATCH(K$3,Data_Base_2[#Headers],0))),"-",INDEX(Data_Base_2[],MATCH($D230,Data_Base_2[[Incumbent]:[Incumbent]],0),MATCH(K$3,Data_Base_2[#Headers],0))),"")</f>
        <v/>
      </c>
      <c r="L230" s="161" t="str">
        <f ca="1">IFERROR(IF(ISBLANK(INDEX(Data_Base_2[],MATCH($D230,Data_Base_2[[Incumbent]:[Incumbent]],0),MATCH(L$3,Data_Base_2[#Headers],0))),"-",INDEX(Data_Base_2[],MATCH($D230,Data_Base_2[[Incumbent]:[Incumbent]],0),MATCH(L$3,Data_Base_2[#Headers],0))),"")</f>
        <v/>
      </c>
      <c r="M230" s="161" t="str">
        <f ca="1">IFERROR(IF(ISBLANK(INDEX(Data_Base_2[],MATCH($D230,Data_Base_2[[Incumbent]:[Incumbent]],0),MATCH(M$3,Data_Base_2[#Headers],0))),"-",INDEX(Data_Base_2[],MATCH($D230,Data_Base_2[[Incumbent]:[Incumbent]],0),MATCH(M$3,Data_Base_2[#Headers],0))),"")</f>
        <v/>
      </c>
      <c r="N230" s="164" t="str">
        <f ca="1">IFERROR(IF(ISBLANK(INDEX(Data_Base_2[],MATCH($D230,Data_Base_2[[Incumbent]:[Incumbent]],0),MATCH(N$3,Data_Base_2[#Headers],0))),"-",INDEX(Data_Base_2[],MATCH($D230,Data_Base_2[[Incumbent]:[Incumbent]],0),MATCH(N$3,Data_Base_2[#Headers],0))),"")</f>
        <v/>
      </c>
      <c r="O230" s="164" t="str">
        <f ca="1">IFERROR(IF(ISBLANK(INDEX(Data_Base_2[],MATCH($D230,Data_Base_2[[Incumbent]:[Incumbent]],0),MATCH(O$3,Data_Base_2[#Headers],0))),"-",INDEX(Data_Base_2[],MATCH($D230,Data_Base_2[[Incumbent]:[Incumbent]],0),MATCH(O$3,Data_Base_2[#Headers],0))),"")</f>
        <v/>
      </c>
      <c r="P230" s="161" t="str">
        <f ca="1">IFERROR(IF(ISBLANK(INDEX(Data_Base_2[],MATCH($D230,Data_Base_2[[Incumbent]:[Incumbent]],0),MATCH(P$3,Data_Base_2[#Headers],0))),"-",INDEX(Data_Base_2[],MATCH($D230,Data_Base_2[[Incumbent]:[Incumbent]],0),MATCH(P$3,Data_Base_2[#Headers],0))),"")</f>
        <v/>
      </c>
      <c r="Q230" s="161" t="str">
        <f ca="1">IFERROR(IF(ISBLANK(INDEX(Data_Base_2[],MATCH($D230,Data_Base_2[[Incumbent]:[Incumbent]],0),MATCH(Q$3,Data_Base_2[#Headers],0))),"-",INDEX(Data_Base_2[],MATCH($D230,Data_Base_2[[Incumbent]:[Incumbent]],0),MATCH(Q$3,Data_Base_2[#Headers],0))),"")</f>
        <v/>
      </c>
      <c r="T230" t="str">
        <v>Mirza Dhika Ginta Surbakti</v>
      </c>
      <c r="U230" s="140">
        <v>1</v>
      </c>
      <c r="V230" s="124" t="b">
        <v>1</v>
      </c>
      <c r="W230" s="3" t="b">
        <v>1</v>
      </c>
      <c r="X230" s="3" t="b">
        <v>0</v>
      </c>
      <c r="Y230" s="3">
        <v>1</v>
      </c>
      <c r="Z230" s="3">
        <v>0</v>
      </c>
      <c r="AA230" s="3" t="b">
        <v>1</v>
      </c>
      <c r="AB230" s="3" t="b">
        <f ca="1"/>
        <v>1</v>
      </c>
      <c r="AC230" s="99">
        <v>0</v>
      </c>
      <c r="AD230" s="99">
        <f ca="1"/>
        <v>0</v>
      </c>
    </row>
    <row r="231" spans="4:30" x14ac:dyDescent="0.25">
      <c r="D231" s="8" t="str" cm="1">
        <f t="array" aca="1" ref="D231" ca="1">IFERROR(IF($T$2="",'Data Base'!C218,INDEX(Data_Base_2[Incumbent],_xlfn.AGGREGATE(15,3,((OFFSET($AD$4,0,0,COUNTA($AD$4:AD5226),1)&gt;0)/(OFFSET($AD$4,0,0,COUNTA($AD$4:AD5226),1)&gt;0))*(ROW(OFFSET($AD$4,0,0,COUNTA($AD$4:AD5226),1))-ROW($AD$3)),ROWS($D$4:$D230)))),"")</f>
        <v/>
      </c>
      <c r="E231" s="161" t="str">
        <f ca="1">IFERROR(IF(ISBLANK(INDEX(Data_Base_2[],MATCH($D231,Data_Base_2[[Incumbent]:[Incumbent]],0),MATCH(E$3,Data_Base_2[#Headers],0))),"-",INDEX(Data_Base_2[],MATCH($D231,Data_Base_2[[Incumbent]:[Incumbent]],0),MATCH(E$3,Data_Base_2[#Headers],0))),"")</f>
        <v/>
      </c>
      <c r="F231" s="161" t="str">
        <f ca="1">IFERROR(IF(ISBLANK(INDEX(Data_Base_2[],MATCH($D231,Data_Base_2[[Incumbent]:[Incumbent]],0),MATCH(F$3,Data_Base_2[#Headers],0))),"-",INDEX(Data_Base_2[],MATCH($D231,Data_Base_2[[Incumbent]:[Incumbent]],0),MATCH(F$3,Data_Base_2[#Headers],0))),"")</f>
        <v/>
      </c>
      <c r="G231" s="161" t="str">
        <f ca="1">IFERROR(IF(ISBLANK(INDEX(Data_Base_2[],MATCH($D231,Data_Base_2[[Incumbent]:[Incumbent]],0),MATCH(G$3,Data_Base_2[#Headers],0))),"-",INDEX(Data_Base_2[],MATCH($D231,Data_Base_2[[Incumbent]:[Incumbent]],0),MATCH(G$3,Data_Base_2[#Headers],0))),"")</f>
        <v/>
      </c>
      <c r="H231" s="161" t="str">
        <f ca="1">IFERROR(IF(ISBLANK(INDEX(Data_Base_2[],MATCH($D231,Data_Base_2[[Incumbent]:[Incumbent]],0),MATCH(H$3,Data_Base_2[#Headers],0))),"-",INDEX(Data_Base_2[],MATCH($D231,Data_Base_2[[Incumbent]:[Incumbent]],0),MATCH(H$3,Data_Base_2[#Headers],0))),"")</f>
        <v/>
      </c>
      <c r="I231" s="162" t="str">
        <f ca="1">IFERROR(IF(ISBLANK(INDEX(Data_Base_2[],MATCH($D231,Data_Base_2[[Incumbent]:[Incumbent]],0),MATCH(I$3,Data_Base_2[#Headers],0))),"-",INDEX(Data_Base_2[],MATCH($D231,Data_Base_2[[Incumbent]:[Incumbent]],0),MATCH(I$3,Data_Base_2[#Headers],0))),"")</f>
        <v/>
      </c>
      <c r="J231" s="162" t="str">
        <f ca="1">IFERROR(IF(ISBLANK(INDEX(Data_Base_2[],MATCH($D231,Data_Base_2[[Incumbent]:[Incumbent]],0),MATCH(J$3,Data_Base_2[#Headers],0))),"-",INDEX(Data_Base_2[],MATCH($D231,Data_Base_2[[Incumbent]:[Incumbent]],0),MATCH(J$3,Data_Base_2[#Headers],0))),"")</f>
        <v/>
      </c>
      <c r="K231" s="163" t="str">
        <f ca="1">IFERROR(IF(ISBLANK(INDEX(Data_Base_2[],MATCH($D231,Data_Base_2[[Incumbent]:[Incumbent]],0),MATCH(K$3,Data_Base_2[#Headers],0))),"-",INDEX(Data_Base_2[],MATCH($D231,Data_Base_2[[Incumbent]:[Incumbent]],0),MATCH(K$3,Data_Base_2[#Headers],0))),"")</f>
        <v/>
      </c>
      <c r="L231" s="161" t="str">
        <f ca="1">IFERROR(IF(ISBLANK(INDEX(Data_Base_2[],MATCH($D231,Data_Base_2[[Incumbent]:[Incumbent]],0),MATCH(L$3,Data_Base_2[#Headers],0))),"-",INDEX(Data_Base_2[],MATCH($D231,Data_Base_2[[Incumbent]:[Incumbent]],0),MATCH(L$3,Data_Base_2[#Headers],0))),"")</f>
        <v/>
      </c>
      <c r="M231" s="161" t="str">
        <f ca="1">IFERROR(IF(ISBLANK(INDEX(Data_Base_2[],MATCH($D231,Data_Base_2[[Incumbent]:[Incumbent]],0),MATCH(M$3,Data_Base_2[#Headers],0))),"-",INDEX(Data_Base_2[],MATCH($D231,Data_Base_2[[Incumbent]:[Incumbent]],0),MATCH(M$3,Data_Base_2[#Headers],0))),"")</f>
        <v/>
      </c>
      <c r="N231" s="164" t="str">
        <f ca="1">IFERROR(IF(ISBLANK(INDEX(Data_Base_2[],MATCH($D231,Data_Base_2[[Incumbent]:[Incumbent]],0),MATCH(N$3,Data_Base_2[#Headers],0))),"-",INDEX(Data_Base_2[],MATCH($D231,Data_Base_2[[Incumbent]:[Incumbent]],0),MATCH(N$3,Data_Base_2[#Headers],0))),"")</f>
        <v/>
      </c>
      <c r="O231" s="164" t="str">
        <f ca="1">IFERROR(IF(ISBLANK(INDEX(Data_Base_2[],MATCH($D231,Data_Base_2[[Incumbent]:[Incumbent]],0),MATCH(O$3,Data_Base_2[#Headers],0))),"-",INDEX(Data_Base_2[],MATCH($D231,Data_Base_2[[Incumbent]:[Incumbent]],0),MATCH(O$3,Data_Base_2[#Headers],0))),"")</f>
        <v/>
      </c>
      <c r="P231" s="161" t="str">
        <f ca="1">IFERROR(IF(ISBLANK(INDEX(Data_Base_2[],MATCH($D231,Data_Base_2[[Incumbent]:[Incumbent]],0),MATCH(P$3,Data_Base_2[#Headers],0))),"-",INDEX(Data_Base_2[],MATCH($D231,Data_Base_2[[Incumbent]:[Incumbent]],0),MATCH(P$3,Data_Base_2[#Headers],0))),"")</f>
        <v/>
      </c>
      <c r="Q231" s="161" t="str">
        <f ca="1">IFERROR(IF(ISBLANK(INDEX(Data_Base_2[],MATCH($D231,Data_Base_2[[Incumbent]:[Incumbent]],0),MATCH(Q$3,Data_Base_2[#Headers],0))),"-",INDEX(Data_Base_2[],MATCH($D231,Data_Base_2[[Incumbent]:[Incumbent]],0),MATCH(Q$3,Data_Base_2[#Headers],0))),"")</f>
        <v/>
      </c>
      <c r="T231" t="str">
        <v>Taty Dwie Setya Nasution</v>
      </c>
      <c r="U231" s="140">
        <v>1</v>
      </c>
      <c r="V231" s="124" t="b">
        <v>1</v>
      </c>
      <c r="W231" s="3" t="b">
        <v>1</v>
      </c>
      <c r="X231" s="3" t="b">
        <v>0</v>
      </c>
      <c r="Y231" s="3">
        <v>1</v>
      </c>
      <c r="Z231" s="3">
        <v>0</v>
      </c>
      <c r="AA231" s="3" t="b">
        <v>1</v>
      </c>
      <c r="AB231" s="3" t="b">
        <f ca="1"/>
        <v>1</v>
      </c>
      <c r="AC231" s="99">
        <v>0</v>
      </c>
      <c r="AD231" s="99">
        <f ca="1"/>
        <v>0</v>
      </c>
    </row>
    <row r="232" spans="4:30" x14ac:dyDescent="0.25">
      <c r="D232" s="8" t="str" cm="1">
        <f t="array" aca="1" ref="D232" ca="1">IFERROR(IF($T$2="",'Data Base'!C219,INDEX(Data_Base_2[Incumbent],_xlfn.AGGREGATE(15,3,((OFFSET($AD$4,0,0,COUNTA($AD$4:AD5227),1)&gt;0)/(OFFSET($AD$4,0,0,COUNTA($AD$4:AD5227),1)&gt;0))*(ROW(OFFSET($AD$4,0,0,COUNTA($AD$4:AD5227),1))-ROW($AD$3)),ROWS($D$4:$D231)))),"")</f>
        <v/>
      </c>
      <c r="E232" s="161" t="str">
        <f ca="1">IFERROR(IF(ISBLANK(INDEX(Data_Base_2[],MATCH($D232,Data_Base_2[[Incumbent]:[Incumbent]],0),MATCH(E$3,Data_Base_2[#Headers],0))),"-",INDEX(Data_Base_2[],MATCH($D232,Data_Base_2[[Incumbent]:[Incumbent]],0),MATCH(E$3,Data_Base_2[#Headers],0))),"")</f>
        <v/>
      </c>
      <c r="F232" s="161" t="str">
        <f ca="1">IFERROR(IF(ISBLANK(INDEX(Data_Base_2[],MATCH($D232,Data_Base_2[[Incumbent]:[Incumbent]],0),MATCH(F$3,Data_Base_2[#Headers],0))),"-",INDEX(Data_Base_2[],MATCH($D232,Data_Base_2[[Incumbent]:[Incumbent]],0),MATCH(F$3,Data_Base_2[#Headers],0))),"")</f>
        <v/>
      </c>
      <c r="G232" s="161" t="str">
        <f ca="1">IFERROR(IF(ISBLANK(INDEX(Data_Base_2[],MATCH($D232,Data_Base_2[[Incumbent]:[Incumbent]],0),MATCH(G$3,Data_Base_2[#Headers],0))),"-",INDEX(Data_Base_2[],MATCH($D232,Data_Base_2[[Incumbent]:[Incumbent]],0),MATCH(G$3,Data_Base_2[#Headers],0))),"")</f>
        <v/>
      </c>
      <c r="H232" s="161" t="str">
        <f ca="1">IFERROR(IF(ISBLANK(INDEX(Data_Base_2[],MATCH($D232,Data_Base_2[[Incumbent]:[Incumbent]],0),MATCH(H$3,Data_Base_2[#Headers],0))),"-",INDEX(Data_Base_2[],MATCH($D232,Data_Base_2[[Incumbent]:[Incumbent]],0),MATCH(H$3,Data_Base_2[#Headers],0))),"")</f>
        <v/>
      </c>
      <c r="I232" s="162" t="str">
        <f ca="1">IFERROR(IF(ISBLANK(INDEX(Data_Base_2[],MATCH($D232,Data_Base_2[[Incumbent]:[Incumbent]],0),MATCH(I$3,Data_Base_2[#Headers],0))),"-",INDEX(Data_Base_2[],MATCH($D232,Data_Base_2[[Incumbent]:[Incumbent]],0),MATCH(I$3,Data_Base_2[#Headers],0))),"")</f>
        <v/>
      </c>
      <c r="J232" s="162" t="str">
        <f ca="1">IFERROR(IF(ISBLANK(INDEX(Data_Base_2[],MATCH($D232,Data_Base_2[[Incumbent]:[Incumbent]],0),MATCH(J$3,Data_Base_2[#Headers],0))),"-",INDEX(Data_Base_2[],MATCH($D232,Data_Base_2[[Incumbent]:[Incumbent]],0),MATCH(J$3,Data_Base_2[#Headers],0))),"")</f>
        <v/>
      </c>
      <c r="K232" s="163" t="str">
        <f ca="1">IFERROR(IF(ISBLANK(INDEX(Data_Base_2[],MATCH($D232,Data_Base_2[[Incumbent]:[Incumbent]],0),MATCH(K$3,Data_Base_2[#Headers],0))),"-",INDEX(Data_Base_2[],MATCH($D232,Data_Base_2[[Incumbent]:[Incumbent]],0),MATCH(K$3,Data_Base_2[#Headers],0))),"")</f>
        <v/>
      </c>
      <c r="L232" s="161" t="str">
        <f ca="1">IFERROR(IF(ISBLANK(INDEX(Data_Base_2[],MATCH($D232,Data_Base_2[[Incumbent]:[Incumbent]],0),MATCH(L$3,Data_Base_2[#Headers],0))),"-",INDEX(Data_Base_2[],MATCH($D232,Data_Base_2[[Incumbent]:[Incumbent]],0),MATCH(L$3,Data_Base_2[#Headers],0))),"")</f>
        <v/>
      </c>
      <c r="M232" s="161" t="str">
        <f ca="1">IFERROR(IF(ISBLANK(INDEX(Data_Base_2[],MATCH($D232,Data_Base_2[[Incumbent]:[Incumbent]],0),MATCH(M$3,Data_Base_2[#Headers],0))),"-",INDEX(Data_Base_2[],MATCH($D232,Data_Base_2[[Incumbent]:[Incumbent]],0),MATCH(M$3,Data_Base_2[#Headers],0))),"")</f>
        <v/>
      </c>
      <c r="N232" s="164" t="str">
        <f ca="1">IFERROR(IF(ISBLANK(INDEX(Data_Base_2[],MATCH($D232,Data_Base_2[[Incumbent]:[Incumbent]],0),MATCH(N$3,Data_Base_2[#Headers],0))),"-",INDEX(Data_Base_2[],MATCH($D232,Data_Base_2[[Incumbent]:[Incumbent]],0),MATCH(N$3,Data_Base_2[#Headers],0))),"")</f>
        <v/>
      </c>
      <c r="O232" s="164" t="str">
        <f ca="1">IFERROR(IF(ISBLANK(INDEX(Data_Base_2[],MATCH($D232,Data_Base_2[[Incumbent]:[Incumbent]],0),MATCH(O$3,Data_Base_2[#Headers],0))),"-",INDEX(Data_Base_2[],MATCH($D232,Data_Base_2[[Incumbent]:[Incumbent]],0),MATCH(O$3,Data_Base_2[#Headers],0))),"")</f>
        <v/>
      </c>
      <c r="P232" s="161" t="str">
        <f ca="1">IFERROR(IF(ISBLANK(INDEX(Data_Base_2[],MATCH($D232,Data_Base_2[[Incumbent]:[Incumbent]],0),MATCH(P$3,Data_Base_2[#Headers],0))),"-",INDEX(Data_Base_2[],MATCH($D232,Data_Base_2[[Incumbent]:[Incumbent]],0),MATCH(P$3,Data_Base_2[#Headers],0))),"")</f>
        <v/>
      </c>
      <c r="Q232" s="161" t="str">
        <f ca="1">IFERROR(IF(ISBLANK(INDEX(Data_Base_2[],MATCH($D232,Data_Base_2[[Incumbent]:[Incumbent]],0),MATCH(Q$3,Data_Base_2[#Headers],0))),"-",INDEX(Data_Base_2[],MATCH($D232,Data_Base_2[[Incumbent]:[Incumbent]],0),MATCH(Q$3,Data_Base_2[#Headers],0))),"")</f>
        <v/>
      </c>
      <c r="T232" t="str">
        <v>Melkias Bernandes Manik</v>
      </c>
      <c r="U232" s="140">
        <v>1</v>
      </c>
      <c r="V232" s="124" t="b">
        <v>1</v>
      </c>
      <c r="W232" s="3" t="b">
        <v>1</v>
      </c>
      <c r="X232" s="3" t="b">
        <v>0</v>
      </c>
      <c r="Y232" s="3">
        <v>1</v>
      </c>
      <c r="Z232" s="3">
        <v>0</v>
      </c>
      <c r="AA232" s="3" t="b">
        <v>1</v>
      </c>
      <c r="AB232" s="3" t="b">
        <f ca="1"/>
        <v>1</v>
      </c>
      <c r="AC232" s="99">
        <v>1</v>
      </c>
      <c r="AD232" s="99">
        <f ca="1"/>
        <v>0</v>
      </c>
    </row>
    <row r="233" spans="4:30" x14ac:dyDescent="0.25">
      <c r="D233" s="8" t="str" cm="1">
        <f t="array" aca="1" ref="D233" ca="1">IFERROR(IF($T$2="",'Data Base'!C220,INDEX(Data_Base_2[Incumbent],_xlfn.AGGREGATE(15,3,((OFFSET($AD$4,0,0,COUNTA($AD$4:AD5228),1)&gt;0)/(OFFSET($AD$4,0,0,COUNTA($AD$4:AD5228),1)&gt;0))*(ROW(OFFSET($AD$4,0,0,COUNTA($AD$4:AD5228),1))-ROW($AD$3)),ROWS($D$4:$D232)))),"")</f>
        <v/>
      </c>
      <c r="E233" s="161" t="str">
        <f ca="1">IFERROR(IF(ISBLANK(INDEX(Data_Base_2[],MATCH($D233,Data_Base_2[[Incumbent]:[Incumbent]],0),MATCH(E$3,Data_Base_2[#Headers],0))),"-",INDEX(Data_Base_2[],MATCH($D233,Data_Base_2[[Incumbent]:[Incumbent]],0),MATCH(E$3,Data_Base_2[#Headers],0))),"")</f>
        <v/>
      </c>
      <c r="F233" s="161" t="str">
        <f ca="1">IFERROR(IF(ISBLANK(INDEX(Data_Base_2[],MATCH($D233,Data_Base_2[[Incumbent]:[Incumbent]],0),MATCH(F$3,Data_Base_2[#Headers],0))),"-",INDEX(Data_Base_2[],MATCH($D233,Data_Base_2[[Incumbent]:[Incumbent]],0),MATCH(F$3,Data_Base_2[#Headers],0))),"")</f>
        <v/>
      </c>
      <c r="G233" s="161" t="str">
        <f ca="1">IFERROR(IF(ISBLANK(INDEX(Data_Base_2[],MATCH($D233,Data_Base_2[[Incumbent]:[Incumbent]],0),MATCH(G$3,Data_Base_2[#Headers],0))),"-",INDEX(Data_Base_2[],MATCH($D233,Data_Base_2[[Incumbent]:[Incumbent]],0),MATCH(G$3,Data_Base_2[#Headers],0))),"")</f>
        <v/>
      </c>
      <c r="H233" s="161" t="str">
        <f ca="1">IFERROR(IF(ISBLANK(INDEX(Data_Base_2[],MATCH($D233,Data_Base_2[[Incumbent]:[Incumbent]],0),MATCH(H$3,Data_Base_2[#Headers],0))),"-",INDEX(Data_Base_2[],MATCH($D233,Data_Base_2[[Incumbent]:[Incumbent]],0),MATCH(H$3,Data_Base_2[#Headers],0))),"")</f>
        <v/>
      </c>
      <c r="I233" s="162" t="str">
        <f ca="1">IFERROR(IF(ISBLANK(INDEX(Data_Base_2[],MATCH($D233,Data_Base_2[[Incumbent]:[Incumbent]],0),MATCH(I$3,Data_Base_2[#Headers],0))),"-",INDEX(Data_Base_2[],MATCH($D233,Data_Base_2[[Incumbent]:[Incumbent]],0),MATCH(I$3,Data_Base_2[#Headers],0))),"")</f>
        <v/>
      </c>
      <c r="J233" s="162" t="str">
        <f ca="1">IFERROR(IF(ISBLANK(INDEX(Data_Base_2[],MATCH($D233,Data_Base_2[[Incumbent]:[Incumbent]],0),MATCH(J$3,Data_Base_2[#Headers],0))),"-",INDEX(Data_Base_2[],MATCH($D233,Data_Base_2[[Incumbent]:[Incumbent]],0),MATCH(J$3,Data_Base_2[#Headers],0))),"")</f>
        <v/>
      </c>
      <c r="K233" s="163" t="str">
        <f ca="1">IFERROR(IF(ISBLANK(INDEX(Data_Base_2[],MATCH($D233,Data_Base_2[[Incumbent]:[Incumbent]],0),MATCH(K$3,Data_Base_2[#Headers],0))),"-",INDEX(Data_Base_2[],MATCH($D233,Data_Base_2[[Incumbent]:[Incumbent]],0),MATCH(K$3,Data_Base_2[#Headers],0))),"")</f>
        <v/>
      </c>
      <c r="L233" s="161" t="str">
        <f ca="1">IFERROR(IF(ISBLANK(INDEX(Data_Base_2[],MATCH($D233,Data_Base_2[[Incumbent]:[Incumbent]],0),MATCH(L$3,Data_Base_2[#Headers],0))),"-",INDEX(Data_Base_2[],MATCH($D233,Data_Base_2[[Incumbent]:[Incumbent]],0),MATCH(L$3,Data_Base_2[#Headers],0))),"")</f>
        <v/>
      </c>
      <c r="M233" s="161" t="str">
        <f ca="1">IFERROR(IF(ISBLANK(INDEX(Data_Base_2[],MATCH($D233,Data_Base_2[[Incumbent]:[Incumbent]],0),MATCH(M$3,Data_Base_2[#Headers],0))),"-",INDEX(Data_Base_2[],MATCH($D233,Data_Base_2[[Incumbent]:[Incumbent]],0),MATCH(M$3,Data_Base_2[#Headers],0))),"")</f>
        <v/>
      </c>
      <c r="N233" s="164" t="str">
        <f ca="1">IFERROR(IF(ISBLANK(INDEX(Data_Base_2[],MATCH($D233,Data_Base_2[[Incumbent]:[Incumbent]],0),MATCH(N$3,Data_Base_2[#Headers],0))),"-",INDEX(Data_Base_2[],MATCH($D233,Data_Base_2[[Incumbent]:[Incumbent]],0),MATCH(N$3,Data_Base_2[#Headers],0))),"")</f>
        <v/>
      </c>
      <c r="O233" s="164" t="str">
        <f ca="1">IFERROR(IF(ISBLANK(INDEX(Data_Base_2[],MATCH($D233,Data_Base_2[[Incumbent]:[Incumbent]],0),MATCH(O$3,Data_Base_2[#Headers],0))),"-",INDEX(Data_Base_2[],MATCH($D233,Data_Base_2[[Incumbent]:[Incumbent]],0),MATCH(O$3,Data_Base_2[#Headers],0))),"")</f>
        <v/>
      </c>
      <c r="P233" s="161" t="str">
        <f ca="1">IFERROR(IF(ISBLANK(INDEX(Data_Base_2[],MATCH($D233,Data_Base_2[[Incumbent]:[Incumbent]],0),MATCH(P$3,Data_Base_2[#Headers],0))),"-",INDEX(Data_Base_2[],MATCH($D233,Data_Base_2[[Incumbent]:[Incumbent]],0),MATCH(P$3,Data_Base_2[#Headers],0))),"")</f>
        <v/>
      </c>
      <c r="Q233" s="161" t="str">
        <f ca="1">IFERROR(IF(ISBLANK(INDEX(Data_Base_2[],MATCH($D233,Data_Base_2[[Incumbent]:[Incumbent]],0),MATCH(Q$3,Data_Base_2[#Headers],0))),"-",INDEX(Data_Base_2[],MATCH($D233,Data_Base_2[[Incumbent]:[Incumbent]],0),MATCH(Q$3,Data_Base_2[#Headers],0))),"")</f>
        <v/>
      </c>
      <c r="T233" t="str">
        <v>Feri Susanto</v>
      </c>
      <c r="U233" s="140">
        <v>1</v>
      </c>
      <c r="V233" s="124" t="b">
        <v>1</v>
      </c>
      <c r="W233" s="3" t="b">
        <v>0</v>
      </c>
      <c r="X233" s="3" t="b">
        <v>0</v>
      </c>
      <c r="Y233" s="3">
        <v>0</v>
      </c>
      <c r="Z233" s="3">
        <v>0</v>
      </c>
      <c r="AA233" s="3" t="b">
        <v>1</v>
      </c>
      <c r="AB233" s="3" t="b">
        <f ca="1"/>
        <v>1</v>
      </c>
      <c r="AC233" s="99">
        <v>1</v>
      </c>
      <c r="AD233" s="99">
        <f ca="1"/>
        <v>0</v>
      </c>
    </row>
    <row r="234" spans="4:30" x14ac:dyDescent="0.25">
      <c r="D234" s="8" t="str" cm="1">
        <f t="array" aca="1" ref="D234" ca="1">IFERROR(IF($T$2="",'Data Base'!C221,INDEX(Data_Base_2[Incumbent],_xlfn.AGGREGATE(15,3,((OFFSET($AD$4,0,0,COUNTA($AD$4:AD5229),1)&gt;0)/(OFFSET($AD$4,0,0,COUNTA($AD$4:AD5229),1)&gt;0))*(ROW(OFFSET($AD$4,0,0,COUNTA($AD$4:AD5229),1))-ROW($AD$3)),ROWS($D$4:$D233)))),"")</f>
        <v/>
      </c>
      <c r="E234" s="161" t="str">
        <f ca="1">IFERROR(IF(ISBLANK(INDEX(Data_Base_2[],MATCH($D234,Data_Base_2[[Incumbent]:[Incumbent]],0),MATCH(E$3,Data_Base_2[#Headers],0))),"-",INDEX(Data_Base_2[],MATCH($D234,Data_Base_2[[Incumbent]:[Incumbent]],0),MATCH(E$3,Data_Base_2[#Headers],0))),"")</f>
        <v/>
      </c>
      <c r="F234" s="161" t="str">
        <f ca="1">IFERROR(IF(ISBLANK(INDEX(Data_Base_2[],MATCH($D234,Data_Base_2[[Incumbent]:[Incumbent]],0),MATCH(F$3,Data_Base_2[#Headers],0))),"-",INDEX(Data_Base_2[],MATCH($D234,Data_Base_2[[Incumbent]:[Incumbent]],0),MATCH(F$3,Data_Base_2[#Headers],0))),"")</f>
        <v/>
      </c>
      <c r="G234" s="161" t="str">
        <f ca="1">IFERROR(IF(ISBLANK(INDEX(Data_Base_2[],MATCH($D234,Data_Base_2[[Incumbent]:[Incumbent]],0),MATCH(G$3,Data_Base_2[#Headers],0))),"-",INDEX(Data_Base_2[],MATCH($D234,Data_Base_2[[Incumbent]:[Incumbent]],0),MATCH(G$3,Data_Base_2[#Headers],0))),"")</f>
        <v/>
      </c>
      <c r="H234" s="161" t="str">
        <f ca="1">IFERROR(IF(ISBLANK(INDEX(Data_Base_2[],MATCH($D234,Data_Base_2[[Incumbent]:[Incumbent]],0),MATCH(H$3,Data_Base_2[#Headers],0))),"-",INDEX(Data_Base_2[],MATCH($D234,Data_Base_2[[Incumbent]:[Incumbent]],0),MATCH(H$3,Data_Base_2[#Headers],0))),"")</f>
        <v/>
      </c>
      <c r="I234" s="162" t="str">
        <f ca="1">IFERROR(IF(ISBLANK(INDEX(Data_Base_2[],MATCH($D234,Data_Base_2[[Incumbent]:[Incumbent]],0),MATCH(I$3,Data_Base_2[#Headers],0))),"-",INDEX(Data_Base_2[],MATCH($D234,Data_Base_2[[Incumbent]:[Incumbent]],0),MATCH(I$3,Data_Base_2[#Headers],0))),"")</f>
        <v/>
      </c>
      <c r="J234" s="162" t="str">
        <f ca="1">IFERROR(IF(ISBLANK(INDEX(Data_Base_2[],MATCH($D234,Data_Base_2[[Incumbent]:[Incumbent]],0),MATCH(J$3,Data_Base_2[#Headers],0))),"-",INDEX(Data_Base_2[],MATCH($D234,Data_Base_2[[Incumbent]:[Incumbent]],0),MATCH(J$3,Data_Base_2[#Headers],0))),"")</f>
        <v/>
      </c>
      <c r="K234" s="163" t="str">
        <f ca="1">IFERROR(IF(ISBLANK(INDEX(Data_Base_2[],MATCH($D234,Data_Base_2[[Incumbent]:[Incumbent]],0),MATCH(K$3,Data_Base_2[#Headers],0))),"-",INDEX(Data_Base_2[],MATCH($D234,Data_Base_2[[Incumbent]:[Incumbent]],0),MATCH(K$3,Data_Base_2[#Headers],0))),"")</f>
        <v/>
      </c>
      <c r="L234" s="161" t="str">
        <f ca="1">IFERROR(IF(ISBLANK(INDEX(Data_Base_2[],MATCH($D234,Data_Base_2[[Incumbent]:[Incumbent]],0),MATCH(L$3,Data_Base_2[#Headers],0))),"-",INDEX(Data_Base_2[],MATCH($D234,Data_Base_2[[Incumbent]:[Incumbent]],0),MATCH(L$3,Data_Base_2[#Headers],0))),"")</f>
        <v/>
      </c>
      <c r="M234" s="161" t="str">
        <f ca="1">IFERROR(IF(ISBLANK(INDEX(Data_Base_2[],MATCH($D234,Data_Base_2[[Incumbent]:[Incumbent]],0),MATCH(M$3,Data_Base_2[#Headers],0))),"-",INDEX(Data_Base_2[],MATCH($D234,Data_Base_2[[Incumbent]:[Incumbent]],0),MATCH(M$3,Data_Base_2[#Headers],0))),"")</f>
        <v/>
      </c>
      <c r="N234" s="164" t="str">
        <f ca="1">IFERROR(IF(ISBLANK(INDEX(Data_Base_2[],MATCH($D234,Data_Base_2[[Incumbent]:[Incumbent]],0),MATCH(N$3,Data_Base_2[#Headers],0))),"-",INDEX(Data_Base_2[],MATCH($D234,Data_Base_2[[Incumbent]:[Incumbent]],0),MATCH(N$3,Data_Base_2[#Headers],0))),"")</f>
        <v/>
      </c>
      <c r="O234" s="164" t="str">
        <f ca="1">IFERROR(IF(ISBLANK(INDEX(Data_Base_2[],MATCH($D234,Data_Base_2[[Incumbent]:[Incumbent]],0),MATCH(O$3,Data_Base_2[#Headers],0))),"-",INDEX(Data_Base_2[],MATCH($D234,Data_Base_2[[Incumbent]:[Incumbent]],0),MATCH(O$3,Data_Base_2[#Headers],0))),"")</f>
        <v/>
      </c>
      <c r="P234" s="161" t="str">
        <f ca="1">IFERROR(IF(ISBLANK(INDEX(Data_Base_2[],MATCH($D234,Data_Base_2[[Incumbent]:[Incumbent]],0),MATCH(P$3,Data_Base_2[#Headers],0))),"-",INDEX(Data_Base_2[],MATCH($D234,Data_Base_2[[Incumbent]:[Incumbent]],0),MATCH(P$3,Data_Base_2[#Headers],0))),"")</f>
        <v/>
      </c>
      <c r="Q234" s="161" t="str">
        <f ca="1">IFERROR(IF(ISBLANK(INDEX(Data_Base_2[],MATCH($D234,Data_Base_2[[Incumbent]:[Incumbent]],0),MATCH(Q$3,Data_Base_2[#Headers],0))),"-",INDEX(Data_Base_2[],MATCH($D234,Data_Base_2[[Incumbent]:[Incumbent]],0),MATCH(Q$3,Data_Base_2[#Headers],0))),"")</f>
        <v/>
      </c>
      <c r="T234" t="str">
        <v>Harry Prasetyo</v>
      </c>
      <c r="U234" s="140">
        <v>1</v>
      </c>
      <c r="V234" s="124" t="b">
        <v>1</v>
      </c>
      <c r="W234" s="3" t="b">
        <v>1</v>
      </c>
      <c r="X234" s="3" t="b">
        <v>0</v>
      </c>
      <c r="Y234" s="3">
        <v>1</v>
      </c>
      <c r="Z234" s="3">
        <v>0</v>
      </c>
      <c r="AA234" s="3" t="b">
        <v>1</v>
      </c>
      <c r="AB234" s="3" t="b">
        <f ca="1"/>
        <v>1</v>
      </c>
      <c r="AC234" s="99">
        <v>1</v>
      </c>
      <c r="AD234" s="99">
        <f ca="1"/>
        <v>0</v>
      </c>
    </row>
    <row r="235" spans="4:30" x14ac:dyDescent="0.25">
      <c r="D235" s="8" t="str" cm="1">
        <f t="array" aca="1" ref="D235" ca="1">IFERROR(IF($T$2="",'Data Base'!C222,INDEX(Data_Base_2[Incumbent],_xlfn.AGGREGATE(15,3,((OFFSET($AD$4,0,0,COUNTA($AD$4:AD5230),1)&gt;0)/(OFFSET($AD$4,0,0,COUNTA($AD$4:AD5230),1)&gt;0))*(ROW(OFFSET($AD$4,0,0,COUNTA($AD$4:AD5230),1))-ROW($AD$3)),ROWS($D$4:$D234)))),"")</f>
        <v/>
      </c>
      <c r="E235" s="161" t="str">
        <f ca="1">IFERROR(IF(ISBLANK(INDEX(Data_Base_2[],MATCH($D235,Data_Base_2[[Incumbent]:[Incumbent]],0),MATCH(E$3,Data_Base_2[#Headers],0))),"-",INDEX(Data_Base_2[],MATCH($D235,Data_Base_2[[Incumbent]:[Incumbent]],0),MATCH(E$3,Data_Base_2[#Headers],0))),"")</f>
        <v/>
      </c>
      <c r="F235" s="161" t="str">
        <f ca="1">IFERROR(IF(ISBLANK(INDEX(Data_Base_2[],MATCH($D235,Data_Base_2[[Incumbent]:[Incumbent]],0),MATCH(F$3,Data_Base_2[#Headers],0))),"-",INDEX(Data_Base_2[],MATCH($D235,Data_Base_2[[Incumbent]:[Incumbent]],0),MATCH(F$3,Data_Base_2[#Headers],0))),"")</f>
        <v/>
      </c>
      <c r="G235" s="161" t="str">
        <f ca="1">IFERROR(IF(ISBLANK(INDEX(Data_Base_2[],MATCH($D235,Data_Base_2[[Incumbent]:[Incumbent]],0),MATCH(G$3,Data_Base_2[#Headers],0))),"-",INDEX(Data_Base_2[],MATCH($D235,Data_Base_2[[Incumbent]:[Incumbent]],0),MATCH(G$3,Data_Base_2[#Headers],0))),"")</f>
        <v/>
      </c>
      <c r="H235" s="161" t="str">
        <f ca="1">IFERROR(IF(ISBLANK(INDEX(Data_Base_2[],MATCH($D235,Data_Base_2[[Incumbent]:[Incumbent]],0),MATCH(H$3,Data_Base_2[#Headers],0))),"-",INDEX(Data_Base_2[],MATCH($D235,Data_Base_2[[Incumbent]:[Incumbent]],0),MATCH(H$3,Data_Base_2[#Headers],0))),"")</f>
        <v/>
      </c>
      <c r="I235" s="162" t="str">
        <f ca="1">IFERROR(IF(ISBLANK(INDEX(Data_Base_2[],MATCH($D235,Data_Base_2[[Incumbent]:[Incumbent]],0),MATCH(I$3,Data_Base_2[#Headers],0))),"-",INDEX(Data_Base_2[],MATCH($D235,Data_Base_2[[Incumbent]:[Incumbent]],0),MATCH(I$3,Data_Base_2[#Headers],0))),"")</f>
        <v/>
      </c>
      <c r="J235" s="162" t="str">
        <f ca="1">IFERROR(IF(ISBLANK(INDEX(Data_Base_2[],MATCH($D235,Data_Base_2[[Incumbent]:[Incumbent]],0),MATCH(J$3,Data_Base_2[#Headers],0))),"-",INDEX(Data_Base_2[],MATCH($D235,Data_Base_2[[Incumbent]:[Incumbent]],0),MATCH(J$3,Data_Base_2[#Headers],0))),"")</f>
        <v/>
      </c>
      <c r="K235" s="163" t="str">
        <f ca="1">IFERROR(IF(ISBLANK(INDEX(Data_Base_2[],MATCH($D235,Data_Base_2[[Incumbent]:[Incumbent]],0),MATCH(K$3,Data_Base_2[#Headers],0))),"-",INDEX(Data_Base_2[],MATCH($D235,Data_Base_2[[Incumbent]:[Incumbent]],0),MATCH(K$3,Data_Base_2[#Headers],0))),"")</f>
        <v/>
      </c>
      <c r="L235" s="161" t="str">
        <f ca="1">IFERROR(IF(ISBLANK(INDEX(Data_Base_2[],MATCH($D235,Data_Base_2[[Incumbent]:[Incumbent]],0),MATCH(L$3,Data_Base_2[#Headers],0))),"-",INDEX(Data_Base_2[],MATCH($D235,Data_Base_2[[Incumbent]:[Incumbent]],0),MATCH(L$3,Data_Base_2[#Headers],0))),"")</f>
        <v/>
      </c>
      <c r="M235" s="161" t="str">
        <f ca="1">IFERROR(IF(ISBLANK(INDEX(Data_Base_2[],MATCH($D235,Data_Base_2[[Incumbent]:[Incumbent]],0),MATCH(M$3,Data_Base_2[#Headers],0))),"-",INDEX(Data_Base_2[],MATCH($D235,Data_Base_2[[Incumbent]:[Incumbent]],0),MATCH(M$3,Data_Base_2[#Headers],0))),"")</f>
        <v/>
      </c>
      <c r="N235" s="164" t="str">
        <f ca="1">IFERROR(IF(ISBLANK(INDEX(Data_Base_2[],MATCH($D235,Data_Base_2[[Incumbent]:[Incumbent]],0),MATCH(N$3,Data_Base_2[#Headers],0))),"-",INDEX(Data_Base_2[],MATCH($D235,Data_Base_2[[Incumbent]:[Incumbent]],0),MATCH(N$3,Data_Base_2[#Headers],0))),"")</f>
        <v/>
      </c>
      <c r="O235" s="164" t="str">
        <f ca="1">IFERROR(IF(ISBLANK(INDEX(Data_Base_2[],MATCH($D235,Data_Base_2[[Incumbent]:[Incumbent]],0),MATCH(O$3,Data_Base_2[#Headers],0))),"-",INDEX(Data_Base_2[],MATCH($D235,Data_Base_2[[Incumbent]:[Incumbent]],0),MATCH(O$3,Data_Base_2[#Headers],0))),"")</f>
        <v/>
      </c>
      <c r="P235" s="161" t="str">
        <f ca="1">IFERROR(IF(ISBLANK(INDEX(Data_Base_2[],MATCH($D235,Data_Base_2[[Incumbent]:[Incumbent]],0),MATCH(P$3,Data_Base_2[#Headers],0))),"-",INDEX(Data_Base_2[],MATCH($D235,Data_Base_2[[Incumbent]:[Incumbent]],0),MATCH(P$3,Data_Base_2[#Headers],0))),"")</f>
        <v/>
      </c>
      <c r="Q235" s="161" t="str">
        <f ca="1">IFERROR(IF(ISBLANK(INDEX(Data_Base_2[],MATCH($D235,Data_Base_2[[Incumbent]:[Incumbent]],0),MATCH(Q$3,Data_Base_2[#Headers],0))),"-",INDEX(Data_Base_2[],MATCH($D235,Data_Base_2[[Incumbent]:[Incumbent]],0),MATCH(Q$3,Data_Base_2[#Headers],0))),"")</f>
        <v/>
      </c>
      <c r="T235" t="str">
        <v>Muhammad Arif</v>
      </c>
      <c r="U235" s="140">
        <v>1</v>
      </c>
      <c r="V235" s="124" t="b">
        <v>1</v>
      </c>
      <c r="W235" s="3" t="b">
        <v>1</v>
      </c>
      <c r="X235" s="3" t="b">
        <v>0</v>
      </c>
      <c r="Y235" s="3">
        <v>1</v>
      </c>
      <c r="Z235" s="3">
        <v>0</v>
      </c>
      <c r="AA235" s="3" t="b">
        <v>1</v>
      </c>
      <c r="AB235" s="3" t="b">
        <f ca="1"/>
        <v>1</v>
      </c>
      <c r="AC235" s="99">
        <v>1</v>
      </c>
      <c r="AD235" s="99">
        <f ca="1"/>
        <v>0</v>
      </c>
    </row>
    <row r="236" spans="4:30" x14ac:dyDescent="0.25">
      <c r="D236" s="8" t="str" cm="1">
        <f t="array" aca="1" ref="D236" ca="1">IFERROR(IF($T$2="",'Data Base'!C223,INDEX(Data_Base_2[Incumbent],_xlfn.AGGREGATE(15,3,((OFFSET($AD$4,0,0,COUNTA($AD$4:AD5231),1)&gt;0)/(OFFSET($AD$4,0,0,COUNTA($AD$4:AD5231),1)&gt;0))*(ROW(OFFSET($AD$4,0,0,COUNTA($AD$4:AD5231),1))-ROW($AD$3)),ROWS($D$4:$D235)))),"")</f>
        <v/>
      </c>
      <c r="E236" s="161" t="str">
        <f ca="1">IFERROR(IF(ISBLANK(INDEX(Data_Base_2[],MATCH($D236,Data_Base_2[[Incumbent]:[Incumbent]],0),MATCH(E$3,Data_Base_2[#Headers],0))),"-",INDEX(Data_Base_2[],MATCH($D236,Data_Base_2[[Incumbent]:[Incumbent]],0),MATCH(E$3,Data_Base_2[#Headers],0))),"")</f>
        <v/>
      </c>
      <c r="F236" s="161" t="str">
        <f ca="1">IFERROR(IF(ISBLANK(INDEX(Data_Base_2[],MATCH($D236,Data_Base_2[[Incumbent]:[Incumbent]],0),MATCH(F$3,Data_Base_2[#Headers],0))),"-",INDEX(Data_Base_2[],MATCH($D236,Data_Base_2[[Incumbent]:[Incumbent]],0),MATCH(F$3,Data_Base_2[#Headers],0))),"")</f>
        <v/>
      </c>
      <c r="G236" s="161" t="str">
        <f ca="1">IFERROR(IF(ISBLANK(INDEX(Data_Base_2[],MATCH($D236,Data_Base_2[[Incumbent]:[Incumbent]],0),MATCH(G$3,Data_Base_2[#Headers],0))),"-",INDEX(Data_Base_2[],MATCH($D236,Data_Base_2[[Incumbent]:[Incumbent]],0),MATCH(G$3,Data_Base_2[#Headers],0))),"")</f>
        <v/>
      </c>
      <c r="H236" s="161" t="str">
        <f ca="1">IFERROR(IF(ISBLANK(INDEX(Data_Base_2[],MATCH($D236,Data_Base_2[[Incumbent]:[Incumbent]],0),MATCH(H$3,Data_Base_2[#Headers],0))),"-",INDEX(Data_Base_2[],MATCH($D236,Data_Base_2[[Incumbent]:[Incumbent]],0),MATCH(H$3,Data_Base_2[#Headers],0))),"")</f>
        <v/>
      </c>
      <c r="I236" s="162" t="str">
        <f ca="1">IFERROR(IF(ISBLANK(INDEX(Data_Base_2[],MATCH($D236,Data_Base_2[[Incumbent]:[Incumbent]],0),MATCH(I$3,Data_Base_2[#Headers],0))),"-",INDEX(Data_Base_2[],MATCH($D236,Data_Base_2[[Incumbent]:[Incumbent]],0),MATCH(I$3,Data_Base_2[#Headers],0))),"")</f>
        <v/>
      </c>
      <c r="J236" s="162" t="str">
        <f ca="1">IFERROR(IF(ISBLANK(INDEX(Data_Base_2[],MATCH($D236,Data_Base_2[[Incumbent]:[Incumbent]],0),MATCH(J$3,Data_Base_2[#Headers],0))),"-",INDEX(Data_Base_2[],MATCH($D236,Data_Base_2[[Incumbent]:[Incumbent]],0),MATCH(J$3,Data_Base_2[#Headers],0))),"")</f>
        <v/>
      </c>
      <c r="K236" s="163" t="str">
        <f ca="1">IFERROR(IF(ISBLANK(INDEX(Data_Base_2[],MATCH($D236,Data_Base_2[[Incumbent]:[Incumbent]],0),MATCH(K$3,Data_Base_2[#Headers],0))),"-",INDEX(Data_Base_2[],MATCH($D236,Data_Base_2[[Incumbent]:[Incumbent]],0),MATCH(K$3,Data_Base_2[#Headers],0))),"")</f>
        <v/>
      </c>
      <c r="L236" s="161" t="str">
        <f ca="1">IFERROR(IF(ISBLANK(INDEX(Data_Base_2[],MATCH($D236,Data_Base_2[[Incumbent]:[Incumbent]],0),MATCH(L$3,Data_Base_2[#Headers],0))),"-",INDEX(Data_Base_2[],MATCH($D236,Data_Base_2[[Incumbent]:[Incumbent]],0),MATCH(L$3,Data_Base_2[#Headers],0))),"")</f>
        <v/>
      </c>
      <c r="M236" s="161" t="str">
        <f ca="1">IFERROR(IF(ISBLANK(INDEX(Data_Base_2[],MATCH($D236,Data_Base_2[[Incumbent]:[Incumbent]],0),MATCH(M$3,Data_Base_2[#Headers],0))),"-",INDEX(Data_Base_2[],MATCH($D236,Data_Base_2[[Incumbent]:[Incumbent]],0),MATCH(M$3,Data_Base_2[#Headers],0))),"")</f>
        <v/>
      </c>
      <c r="N236" s="164" t="str">
        <f ca="1">IFERROR(IF(ISBLANK(INDEX(Data_Base_2[],MATCH($D236,Data_Base_2[[Incumbent]:[Incumbent]],0),MATCH(N$3,Data_Base_2[#Headers],0))),"-",INDEX(Data_Base_2[],MATCH($D236,Data_Base_2[[Incumbent]:[Incumbent]],0),MATCH(N$3,Data_Base_2[#Headers],0))),"")</f>
        <v/>
      </c>
      <c r="O236" s="164" t="str">
        <f ca="1">IFERROR(IF(ISBLANK(INDEX(Data_Base_2[],MATCH($D236,Data_Base_2[[Incumbent]:[Incumbent]],0),MATCH(O$3,Data_Base_2[#Headers],0))),"-",INDEX(Data_Base_2[],MATCH($D236,Data_Base_2[[Incumbent]:[Incumbent]],0),MATCH(O$3,Data_Base_2[#Headers],0))),"")</f>
        <v/>
      </c>
      <c r="P236" s="161" t="str">
        <f ca="1">IFERROR(IF(ISBLANK(INDEX(Data_Base_2[],MATCH($D236,Data_Base_2[[Incumbent]:[Incumbent]],0),MATCH(P$3,Data_Base_2[#Headers],0))),"-",INDEX(Data_Base_2[],MATCH($D236,Data_Base_2[[Incumbent]:[Incumbent]],0),MATCH(P$3,Data_Base_2[#Headers],0))),"")</f>
        <v/>
      </c>
      <c r="Q236" s="161" t="str">
        <f ca="1">IFERROR(IF(ISBLANK(INDEX(Data_Base_2[],MATCH($D236,Data_Base_2[[Incumbent]:[Incumbent]],0),MATCH(Q$3,Data_Base_2[#Headers],0))),"-",INDEX(Data_Base_2[],MATCH($D236,Data_Base_2[[Incumbent]:[Incumbent]],0),MATCH(Q$3,Data_Base_2[#Headers],0))),"")</f>
        <v/>
      </c>
      <c r="T236" t="str">
        <v>Jefri Rahmadani</v>
      </c>
      <c r="U236" s="140">
        <v>1</v>
      </c>
      <c r="V236" s="124" t="b">
        <v>1</v>
      </c>
      <c r="W236" s="3" t="b">
        <v>1</v>
      </c>
      <c r="X236" s="3" t="b">
        <v>0</v>
      </c>
      <c r="Y236" s="3">
        <v>1</v>
      </c>
      <c r="Z236" s="3">
        <v>0</v>
      </c>
      <c r="AA236" s="3" t="b">
        <v>1</v>
      </c>
      <c r="AB236" s="3" t="b">
        <f ca="1"/>
        <v>1</v>
      </c>
      <c r="AC236" s="99">
        <v>0</v>
      </c>
      <c r="AD236" s="99">
        <f ca="1"/>
        <v>0</v>
      </c>
    </row>
    <row r="237" spans="4:30" x14ac:dyDescent="0.25">
      <c r="D237" s="8" t="str" cm="1">
        <f t="array" aca="1" ref="D237" ca="1">IFERROR(IF($T$2="",'Data Base'!C224,INDEX(Data_Base_2[Incumbent],_xlfn.AGGREGATE(15,3,((OFFSET($AD$4,0,0,COUNTA($AD$4:AD5232),1)&gt;0)/(OFFSET($AD$4,0,0,COUNTA($AD$4:AD5232),1)&gt;0))*(ROW(OFFSET($AD$4,0,0,COUNTA($AD$4:AD5232),1))-ROW($AD$3)),ROWS($D$4:$D236)))),"")</f>
        <v/>
      </c>
      <c r="E237" s="161" t="str">
        <f ca="1">IFERROR(IF(ISBLANK(INDEX(Data_Base_2[],MATCH($D237,Data_Base_2[[Incumbent]:[Incumbent]],0),MATCH(E$3,Data_Base_2[#Headers],0))),"-",INDEX(Data_Base_2[],MATCH($D237,Data_Base_2[[Incumbent]:[Incumbent]],0),MATCH(E$3,Data_Base_2[#Headers],0))),"")</f>
        <v/>
      </c>
      <c r="F237" s="161" t="str">
        <f ca="1">IFERROR(IF(ISBLANK(INDEX(Data_Base_2[],MATCH($D237,Data_Base_2[[Incumbent]:[Incumbent]],0),MATCH(F$3,Data_Base_2[#Headers],0))),"-",INDEX(Data_Base_2[],MATCH($D237,Data_Base_2[[Incumbent]:[Incumbent]],0),MATCH(F$3,Data_Base_2[#Headers],0))),"")</f>
        <v/>
      </c>
      <c r="G237" s="161" t="str">
        <f ca="1">IFERROR(IF(ISBLANK(INDEX(Data_Base_2[],MATCH($D237,Data_Base_2[[Incumbent]:[Incumbent]],0),MATCH(G$3,Data_Base_2[#Headers],0))),"-",INDEX(Data_Base_2[],MATCH($D237,Data_Base_2[[Incumbent]:[Incumbent]],0),MATCH(G$3,Data_Base_2[#Headers],0))),"")</f>
        <v/>
      </c>
      <c r="H237" s="161" t="str">
        <f ca="1">IFERROR(IF(ISBLANK(INDEX(Data_Base_2[],MATCH($D237,Data_Base_2[[Incumbent]:[Incumbent]],0),MATCH(H$3,Data_Base_2[#Headers],0))),"-",INDEX(Data_Base_2[],MATCH($D237,Data_Base_2[[Incumbent]:[Incumbent]],0),MATCH(H$3,Data_Base_2[#Headers],0))),"")</f>
        <v/>
      </c>
      <c r="I237" s="162" t="str">
        <f ca="1">IFERROR(IF(ISBLANK(INDEX(Data_Base_2[],MATCH($D237,Data_Base_2[[Incumbent]:[Incumbent]],0),MATCH(I$3,Data_Base_2[#Headers],0))),"-",INDEX(Data_Base_2[],MATCH($D237,Data_Base_2[[Incumbent]:[Incumbent]],0),MATCH(I$3,Data_Base_2[#Headers],0))),"")</f>
        <v/>
      </c>
      <c r="J237" s="162" t="str">
        <f ca="1">IFERROR(IF(ISBLANK(INDEX(Data_Base_2[],MATCH($D237,Data_Base_2[[Incumbent]:[Incumbent]],0),MATCH(J$3,Data_Base_2[#Headers],0))),"-",INDEX(Data_Base_2[],MATCH($D237,Data_Base_2[[Incumbent]:[Incumbent]],0),MATCH(J$3,Data_Base_2[#Headers],0))),"")</f>
        <v/>
      </c>
      <c r="K237" s="163" t="str">
        <f ca="1">IFERROR(IF(ISBLANK(INDEX(Data_Base_2[],MATCH($D237,Data_Base_2[[Incumbent]:[Incumbent]],0),MATCH(K$3,Data_Base_2[#Headers],0))),"-",INDEX(Data_Base_2[],MATCH($D237,Data_Base_2[[Incumbent]:[Incumbent]],0),MATCH(K$3,Data_Base_2[#Headers],0))),"")</f>
        <v/>
      </c>
      <c r="L237" s="161" t="str">
        <f ca="1">IFERROR(IF(ISBLANK(INDEX(Data_Base_2[],MATCH($D237,Data_Base_2[[Incumbent]:[Incumbent]],0),MATCH(L$3,Data_Base_2[#Headers],0))),"-",INDEX(Data_Base_2[],MATCH($D237,Data_Base_2[[Incumbent]:[Incumbent]],0),MATCH(L$3,Data_Base_2[#Headers],0))),"")</f>
        <v/>
      </c>
      <c r="M237" s="161" t="str">
        <f ca="1">IFERROR(IF(ISBLANK(INDEX(Data_Base_2[],MATCH($D237,Data_Base_2[[Incumbent]:[Incumbent]],0),MATCH(M$3,Data_Base_2[#Headers],0))),"-",INDEX(Data_Base_2[],MATCH($D237,Data_Base_2[[Incumbent]:[Incumbent]],0),MATCH(M$3,Data_Base_2[#Headers],0))),"")</f>
        <v/>
      </c>
      <c r="N237" s="164" t="str">
        <f ca="1">IFERROR(IF(ISBLANK(INDEX(Data_Base_2[],MATCH($D237,Data_Base_2[[Incumbent]:[Incumbent]],0),MATCH(N$3,Data_Base_2[#Headers],0))),"-",INDEX(Data_Base_2[],MATCH($D237,Data_Base_2[[Incumbent]:[Incumbent]],0),MATCH(N$3,Data_Base_2[#Headers],0))),"")</f>
        <v/>
      </c>
      <c r="O237" s="164" t="str">
        <f ca="1">IFERROR(IF(ISBLANK(INDEX(Data_Base_2[],MATCH($D237,Data_Base_2[[Incumbent]:[Incumbent]],0),MATCH(O$3,Data_Base_2[#Headers],0))),"-",INDEX(Data_Base_2[],MATCH($D237,Data_Base_2[[Incumbent]:[Incumbent]],0),MATCH(O$3,Data_Base_2[#Headers],0))),"")</f>
        <v/>
      </c>
      <c r="P237" s="161" t="str">
        <f ca="1">IFERROR(IF(ISBLANK(INDEX(Data_Base_2[],MATCH($D237,Data_Base_2[[Incumbent]:[Incumbent]],0),MATCH(P$3,Data_Base_2[#Headers],0))),"-",INDEX(Data_Base_2[],MATCH($D237,Data_Base_2[[Incumbent]:[Incumbent]],0),MATCH(P$3,Data_Base_2[#Headers],0))),"")</f>
        <v/>
      </c>
      <c r="Q237" s="161" t="str">
        <f ca="1">IFERROR(IF(ISBLANK(INDEX(Data_Base_2[],MATCH($D237,Data_Base_2[[Incumbent]:[Incumbent]],0),MATCH(Q$3,Data_Base_2[#Headers],0))),"-",INDEX(Data_Base_2[],MATCH($D237,Data_Base_2[[Incumbent]:[Incumbent]],0),MATCH(Q$3,Data_Base_2[#Headers],0))),"")</f>
        <v/>
      </c>
      <c r="T237" t="str">
        <v>Jenny Hotnida Simanjuntak</v>
      </c>
      <c r="U237" s="140">
        <v>1</v>
      </c>
      <c r="V237" s="124" t="b">
        <v>1</v>
      </c>
      <c r="W237" s="3" t="b">
        <v>1</v>
      </c>
      <c r="X237" s="3" t="b">
        <v>0</v>
      </c>
      <c r="Y237" s="3">
        <v>1</v>
      </c>
      <c r="Z237" s="3">
        <v>0</v>
      </c>
      <c r="AA237" s="3" t="b">
        <v>1</v>
      </c>
      <c r="AB237" s="3" t="b">
        <f ca="1"/>
        <v>1</v>
      </c>
      <c r="AC237" s="99">
        <v>0</v>
      </c>
      <c r="AD237" s="99">
        <f ca="1"/>
        <v>0</v>
      </c>
    </row>
    <row r="238" spans="4:30" x14ac:dyDescent="0.25">
      <c r="D238" s="8" t="str" cm="1">
        <f t="array" aca="1" ref="D238" ca="1">IFERROR(IF($T$2="",'Data Base'!C225,INDEX(Data_Base_2[Incumbent],_xlfn.AGGREGATE(15,3,((OFFSET($AD$4,0,0,COUNTA($AD$4:AD5233),1)&gt;0)/(OFFSET($AD$4,0,0,COUNTA($AD$4:AD5233),1)&gt;0))*(ROW(OFFSET($AD$4,0,0,COUNTA($AD$4:AD5233),1))-ROW($AD$3)),ROWS($D$4:$D237)))),"")</f>
        <v/>
      </c>
      <c r="E238" s="161" t="str">
        <f ca="1">IFERROR(IF(ISBLANK(INDEX(Data_Base_2[],MATCH($D238,Data_Base_2[[Incumbent]:[Incumbent]],0),MATCH(E$3,Data_Base_2[#Headers],0))),"-",INDEX(Data_Base_2[],MATCH($D238,Data_Base_2[[Incumbent]:[Incumbent]],0),MATCH(E$3,Data_Base_2[#Headers],0))),"")</f>
        <v/>
      </c>
      <c r="F238" s="161" t="str">
        <f ca="1">IFERROR(IF(ISBLANK(INDEX(Data_Base_2[],MATCH($D238,Data_Base_2[[Incumbent]:[Incumbent]],0),MATCH(F$3,Data_Base_2[#Headers],0))),"-",INDEX(Data_Base_2[],MATCH($D238,Data_Base_2[[Incumbent]:[Incumbent]],0),MATCH(F$3,Data_Base_2[#Headers],0))),"")</f>
        <v/>
      </c>
      <c r="G238" s="161" t="str">
        <f ca="1">IFERROR(IF(ISBLANK(INDEX(Data_Base_2[],MATCH($D238,Data_Base_2[[Incumbent]:[Incumbent]],0),MATCH(G$3,Data_Base_2[#Headers],0))),"-",INDEX(Data_Base_2[],MATCH($D238,Data_Base_2[[Incumbent]:[Incumbent]],0),MATCH(G$3,Data_Base_2[#Headers],0))),"")</f>
        <v/>
      </c>
      <c r="H238" s="161" t="str">
        <f ca="1">IFERROR(IF(ISBLANK(INDEX(Data_Base_2[],MATCH($D238,Data_Base_2[[Incumbent]:[Incumbent]],0),MATCH(H$3,Data_Base_2[#Headers],0))),"-",INDEX(Data_Base_2[],MATCH($D238,Data_Base_2[[Incumbent]:[Incumbent]],0),MATCH(H$3,Data_Base_2[#Headers],0))),"")</f>
        <v/>
      </c>
      <c r="I238" s="162" t="str">
        <f ca="1">IFERROR(IF(ISBLANK(INDEX(Data_Base_2[],MATCH($D238,Data_Base_2[[Incumbent]:[Incumbent]],0),MATCH(I$3,Data_Base_2[#Headers],0))),"-",INDEX(Data_Base_2[],MATCH($D238,Data_Base_2[[Incumbent]:[Incumbent]],0),MATCH(I$3,Data_Base_2[#Headers],0))),"")</f>
        <v/>
      </c>
      <c r="J238" s="162" t="str">
        <f ca="1">IFERROR(IF(ISBLANK(INDEX(Data_Base_2[],MATCH($D238,Data_Base_2[[Incumbent]:[Incumbent]],0),MATCH(J$3,Data_Base_2[#Headers],0))),"-",INDEX(Data_Base_2[],MATCH($D238,Data_Base_2[[Incumbent]:[Incumbent]],0),MATCH(J$3,Data_Base_2[#Headers],0))),"")</f>
        <v/>
      </c>
      <c r="K238" s="163" t="str">
        <f ca="1">IFERROR(IF(ISBLANK(INDEX(Data_Base_2[],MATCH($D238,Data_Base_2[[Incumbent]:[Incumbent]],0),MATCH(K$3,Data_Base_2[#Headers],0))),"-",INDEX(Data_Base_2[],MATCH($D238,Data_Base_2[[Incumbent]:[Incumbent]],0),MATCH(K$3,Data_Base_2[#Headers],0))),"")</f>
        <v/>
      </c>
      <c r="L238" s="161" t="str">
        <f ca="1">IFERROR(IF(ISBLANK(INDEX(Data_Base_2[],MATCH($D238,Data_Base_2[[Incumbent]:[Incumbent]],0),MATCH(L$3,Data_Base_2[#Headers],0))),"-",INDEX(Data_Base_2[],MATCH($D238,Data_Base_2[[Incumbent]:[Incumbent]],0),MATCH(L$3,Data_Base_2[#Headers],0))),"")</f>
        <v/>
      </c>
      <c r="M238" s="161" t="str">
        <f ca="1">IFERROR(IF(ISBLANK(INDEX(Data_Base_2[],MATCH($D238,Data_Base_2[[Incumbent]:[Incumbent]],0),MATCH(M$3,Data_Base_2[#Headers],0))),"-",INDEX(Data_Base_2[],MATCH($D238,Data_Base_2[[Incumbent]:[Incumbent]],0),MATCH(M$3,Data_Base_2[#Headers],0))),"")</f>
        <v/>
      </c>
      <c r="N238" s="164" t="str">
        <f ca="1">IFERROR(IF(ISBLANK(INDEX(Data_Base_2[],MATCH($D238,Data_Base_2[[Incumbent]:[Incumbent]],0),MATCH(N$3,Data_Base_2[#Headers],0))),"-",INDEX(Data_Base_2[],MATCH($D238,Data_Base_2[[Incumbent]:[Incumbent]],0),MATCH(N$3,Data_Base_2[#Headers],0))),"")</f>
        <v/>
      </c>
      <c r="O238" s="164" t="str">
        <f ca="1">IFERROR(IF(ISBLANK(INDEX(Data_Base_2[],MATCH($D238,Data_Base_2[[Incumbent]:[Incumbent]],0),MATCH(O$3,Data_Base_2[#Headers],0))),"-",INDEX(Data_Base_2[],MATCH($D238,Data_Base_2[[Incumbent]:[Incumbent]],0),MATCH(O$3,Data_Base_2[#Headers],0))),"")</f>
        <v/>
      </c>
      <c r="P238" s="161" t="str">
        <f ca="1">IFERROR(IF(ISBLANK(INDEX(Data_Base_2[],MATCH($D238,Data_Base_2[[Incumbent]:[Incumbent]],0),MATCH(P$3,Data_Base_2[#Headers],0))),"-",INDEX(Data_Base_2[],MATCH($D238,Data_Base_2[[Incumbent]:[Incumbent]],0),MATCH(P$3,Data_Base_2[#Headers],0))),"")</f>
        <v/>
      </c>
      <c r="Q238" s="161" t="str">
        <f ca="1">IFERROR(IF(ISBLANK(INDEX(Data_Base_2[],MATCH($D238,Data_Base_2[[Incumbent]:[Incumbent]],0),MATCH(Q$3,Data_Base_2[#Headers],0))),"-",INDEX(Data_Base_2[],MATCH($D238,Data_Base_2[[Incumbent]:[Incumbent]],0),MATCH(Q$3,Data_Base_2[#Headers],0))),"")</f>
        <v/>
      </c>
      <c r="T238" t="str">
        <v>Adi Syahputra</v>
      </c>
      <c r="U238" s="140">
        <v>1</v>
      </c>
      <c r="V238" s="124" t="b">
        <v>1</v>
      </c>
      <c r="W238" s="3" t="b">
        <v>0</v>
      </c>
      <c r="X238" s="3" t="b">
        <v>0</v>
      </c>
      <c r="Y238" s="3">
        <v>1</v>
      </c>
      <c r="Z238" s="3">
        <v>0</v>
      </c>
      <c r="AA238" s="3" t="b">
        <v>1</v>
      </c>
      <c r="AB238" s="3" t="b">
        <f ca="1"/>
        <v>1</v>
      </c>
      <c r="AC238" s="99">
        <v>0</v>
      </c>
      <c r="AD238" s="99">
        <f ca="1"/>
        <v>0</v>
      </c>
    </row>
    <row r="239" spans="4:30" x14ac:dyDescent="0.25">
      <c r="D239" s="8" t="str" cm="1">
        <f t="array" aca="1" ref="D239" ca="1">IFERROR(IF($T$2="",'Data Base'!C226,INDEX(Data_Base_2[Incumbent],_xlfn.AGGREGATE(15,3,((OFFSET($AD$4,0,0,COUNTA($AD$4:AD5234),1)&gt;0)/(OFFSET($AD$4,0,0,COUNTA($AD$4:AD5234),1)&gt;0))*(ROW(OFFSET($AD$4,0,0,COUNTA($AD$4:AD5234),1))-ROW($AD$3)),ROWS($D$4:$D238)))),"")</f>
        <v/>
      </c>
      <c r="E239" s="161" t="str">
        <f ca="1">IFERROR(IF(ISBLANK(INDEX(Data_Base_2[],MATCH($D239,Data_Base_2[[Incumbent]:[Incumbent]],0),MATCH(E$3,Data_Base_2[#Headers],0))),"-",INDEX(Data_Base_2[],MATCH($D239,Data_Base_2[[Incumbent]:[Incumbent]],0),MATCH(E$3,Data_Base_2[#Headers],0))),"")</f>
        <v/>
      </c>
      <c r="F239" s="161" t="str">
        <f ca="1">IFERROR(IF(ISBLANK(INDEX(Data_Base_2[],MATCH($D239,Data_Base_2[[Incumbent]:[Incumbent]],0),MATCH(F$3,Data_Base_2[#Headers],0))),"-",INDEX(Data_Base_2[],MATCH($D239,Data_Base_2[[Incumbent]:[Incumbent]],0),MATCH(F$3,Data_Base_2[#Headers],0))),"")</f>
        <v/>
      </c>
      <c r="G239" s="161" t="str">
        <f ca="1">IFERROR(IF(ISBLANK(INDEX(Data_Base_2[],MATCH($D239,Data_Base_2[[Incumbent]:[Incumbent]],0),MATCH(G$3,Data_Base_2[#Headers],0))),"-",INDEX(Data_Base_2[],MATCH($D239,Data_Base_2[[Incumbent]:[Incumbent]],0),MATCH(G$3,Data_Base_2[#Headers],0))),"")</f>
        <v/>
      </c>
      <c r="H239" s="161" t="str">
        <f ca="1">IFERROR(IF(ISBLANK(INDEX(Data_Base_2[],MATCH($D239,Data_Base_2[[Incumbent]:[Incumbent]],0),MATCH(H$3,Data_Base_2[#Headers],0))),"-",INDEX(Data_Base_2[],MATCH($D239,Data_Base_2[[Incumbent]:[Incumbent]],0),MATCH(H$3,Data_Base_2[#Headers],0))),"")</f>
        <v/>
      </c>
      <c r="I239" s="162" t="str">
        <f ca="1">IFERROR(IF(ISBLANK(INDEX(Data_Base_2[],MATCH($D239,Data_Base_2[[Incumbent]:[Incumbent]],0),MATCH(I$3,Data_Base_2[#Headers],0))),"-",INDEX(Data_Base_2[],MATCH($D239,Data_Base_2[[Incumbent]:[Incumbent]],0),MATCH(I$3,Data_Base_2[#Headers],0))),"")</f>
        <v/>
      </c>
      <c r="J239" s="162" t="str">
        <f ca="1">IFERROR(IF(ISBLANK(INDEX(Data_Base_2[],MATCH($D239,Data_Base_2[[Incumbent]:[Incumbent]],0),MATCH(J$3,Data_Base_2[#Headers],0))),"-",INDEX(Data_Base_2[],MATCH($D239,Data_Base_2[[Incumbent]:[Incumbent]],0),MATCH(J$3,Data_Base_2[#Headers],0))),"")</f>
        <v/>
      </c>
      <c r="K239" s="163" t="str">
        <f ca="1">IFERROR(IF(ISBLANK(INDEX(Data_Base_2[],MATCH($D239,Data_Base_2[[Incumbent]:[Incumbent]],0),MATCH(K$3,Data_Base_2[#Headers],0))),"-",INDEX(Data_Base_2[],MATCH($D239,Data_Base_2[[Incumbent]:[Incumbent]],0),MATCH(K$3,Data_Base_2[#Headers],0))),"")</f>
        <v/>
      </c>
      <c r="L239" s="161" t="str">
        <f ca="1">IFERROR(IF(ISBLANK(INDEX(Data_Base_2[],MATCH($D239,Data_Base_2[[Incumbent]:[Incumbent]],0),MATCH(L$3,Data_Base_2[#Headers],0))),"-",INDEX(Data_Base_2[],MATCH($D239,Data_Base_2[[Incumbent]:[Incumbent]],0),MATCH(L$3,Data_Base_2[#Headers],0))),"")</f>
        <v/>
      </c>
      <c r="M239" s="161" t="str">
        <f ca="1">IFERROR(IF(ISBLANK(INDEX(Data_Base_2[],MATCH($D239,Data_Base_2[[Incumbent]:[Incumbent]],0),MATCH(M$3,Data_Base_2[#Headers],0))),"-",INDEX(Data_Base_2[],MATCH($D239,Data_Base_2[[Incumbent]:[Incumbent]],0),MATCH(M$3,Data_Base_2[#Headers],0))),"")</f>
        <v/>
      </c>
      <c r="N239" s="164" t="str">
        <f ca="1">IFERROR(IF(ISBLANK(INDEX(Data_Base_2[],MATCH($D239,Data_Base_2[[Incumbent]:[Incumbent]],0),MATCH(N$3,Data_Base_2[#Headers],0))),"-",INDEX(Data_Base_2[],MATCH($D239,Data_Base_2[[Incumbent]:[Incumbent]],0),MATCH(N$3,Data_Base_2[#Headers],0))),"")</f>
        <v/>
      </c>
      <c r="O239" s="164" t="str">
        <f ca="1">IFERROR(IF(ISBLANK(INDEX(Data_Base_2[],MATCH($D239,Data_Base_2[[Incumbent]:[Incumbent]],0),MATCH(O$3,Data_Base_2[#Headers],0))),"-",INDEX(Data_Base_2[],MATCH($D239,Data_Base_2[[Incumbent]:[Incumbent]],0),MATCH(O$3,Data_Base_2[#Headers],0))),"")</f>
        <v/>
      </c>
      <c r="P239" s="161" t="str">
        <f ca="1">IFERROR(IF(ISBLANK(INDEX(Data_Base_2[],MATCH($D239,Data_Base_2[[Incumbent]:[Incumbent]],0),MATCH(P$3,Data_Base_2[#Headers],0))),"-",INDEX(Data_Base_2[],MATCH($D239,Data_Base_2[[Incumbent]:[Incumbent]],0),MATCH(P$3,Data_Base_2[#Headers],0))),"")</f>
        <v/>
      </c>
      <c r="Q239" s="161" t="str">
        <f ca="1">IFERROR(IF(ISBLANK(INDEX(Data_Base_2[],MATCH($D239,Data_Base_2[[Incumbent]:[Incumbent]],0),MATCH(Q$3,Data_Base_2[#Headers],0))),"-",INDEX(Data_Base_2[],MATCH($D239,Data_Base_2[[Incumbent]:[Incumbent]],0),MATCH(Q$3,Data_Base_2[#Headers],0))),"")</f>
        <v/>
      </c>
      <c r="T239" t="str">
        <v>M Yudha Pratama</v>
      </c>
      <c r="U239" s="140">
        <v>1</v>
      </c>
      <c r="V239" s="124" t="b">
        <v>1</v>
      </c>
      <c r="W239" s="3" t="b">
        <v>1</v>
      </c>
      <c r="X239" s="3" t="b">
        <v>0</v>
      </c>
      <c r="Y239" s="3">
        <v>1</v>
      </c>
      <c r="Z239" s="3">
        <v>0</v>
      </c>
      <c r="AA239" s="3" t="b">
        <v>1</v>
      </c>
      <c r="AB239" s="3" t="b">
        <f ca="1"/>
        <v>1</v>
      </c>
      <c r="AC239" s="99">
        <v>1</v>
      </c>
      <c r="AD239" s="99">
        <f ca="1"/>
        <v>0</v>
      </c>
    </row>
    <row r="240" spans="4:30" x14ac:dyDescent="0.25">
      <c r="D240" s="8" t="str" cm="1">
        <f t="array" aca="1" ref="D240" ca="1">IFERROR(IF($T$2="",'Data Base'!C227,INDEX(Data_Base_2[Incumbent],_xlfn.AGGREGATE(15,3,((OFFSET($AD$4,0,0,COUNTA($AD$4:AD5235),1)&gt;0)/(OFFSET($AD$4,0,0,COUNTA($AD$4:AD5235),1)&gt;0))*(ROW(OFFSET($AD$4,0,0,COUNTA($AD$4:AD5235),1))-ROW($AD$3)),ROWS($D$4:$D239)))),"")</f>
        <v/>
      </c>
      <c r="E240" s="161" t="str">
        <f ca="1">IFERROR(IF(ISBLANK(INDEX(Data_Base_2[],MATCH($D240,Data_Base_2[[Incumbent]:[Incumbent]],0),MATCH(E$3,Data_Base_2[#Headers],0))),"-",INDEX(Data_Base_2[],MATCH($D240,Data_Base_2[[Incumbent]:[Incumbent]],0),MATCH(E$3,Data_Base_2[#Headers],0))),"")</f>
        <v/>
      </c>
      <c r="F240" s="161" t="str">
        <f ca="1">IFERROR(IF(ISBLANK(INDEX(Data_Base_2[],MATCH($D240,Data_Base_2[[Incumbent]:[Incumbent]],0),MATCH(F$3,Data_Base_2[#Headers],0))),"-",INDEX(Data_Base_2[],MATCH($D240,Data_Base_2[[Incumbent]:[Incumbent]],0),MATCH(F$3,Data_Base_2[#Headers],0))),"")</f>
        <v/>
      </c>
      <c r="G240" s="161" t="str">
        <f ca="1">IFERROR(IF(ISBLANK(INDEX(Data_Base_2[],MATCH($D240,Data_Base_2[[Incumbent]:[Incumbent]],0),MATCH(G$3,Data_Base_2[#Headers],0))),"-",INDEX(Data_Base_2[],MATCH($D240,Data_Base_2[[Incumbent]:[Incumbent]],0),MATCH(G$3,Data_Base_2[#Headers],0))),"")</f>
        <v/>
      </c>
      <c r="H240" s="161" t="str">
        <f ca="1">IFERROR(IF(ISBLANK(INDEX(Data_Base_2[],MATCH($D240,Data_Base_2[[Incumbent]:[Incumbent]],0),MATCH(H$3,Data_Base_2[#Headers],0))),"-",INDEX(Data_Base_2[],MATCH($D240,Data_Base_2[[Incumbent]:[Incumbent]],0),MATCH(H$3,Data_Base_2[#Headers],0))),"")</f>
        <v/>
      </c>
      <c r="I240" s="162" t="str">
        <f ca="1">IFERROR(IF(ISBLANK(INDEX(Data_Base_2[],MATCH($D240,Data_Base_2[[Incumbent]:[Incumbent]],0),MATCH(I$3,Data_Base_2[#Headers],0))),"-",INDEX(Data_Base_2[],MATCH($D240,Data_Base_2[[Incumbent]:[Incumbent]],0),MATCH(I$3,Data_Base_2[#Headers],0))),"")</f>
        <v/>
      </c>
      <c r="J240" s="162" t="str">
        <f ca="1">IFERROR(IF(ISBLANK(INDEX(Data_Base_2[],MATCH($D240,Data_Base_2[[Incumbent]:[Incumbent]],0),MATCH(J$3,Data_Base_2[#Headers],0))),"-",INDEX(Data_Base_2[],MATCH($D240,Data_Base_2[[Incumbent]:[Incumbent]],0),MATCH(J$3,Data_Base_2[#Headers],0))),"")</f>
        <v/>
      </c>
      <c r="K240" s="163" t="str">
        <f ca="1">IFERROR(IF(ISBLANK(INDEX(Data_Base_2[],MATCH($D240,Data_Base_2[[Incumbent]:[Incumbent]],0),MATCH(K$3,Data_Base_2[#Headers],0))),"-",INDEX(Data_Base_2[],MATCH($D240,Data_Base_2[[Incumbent]:[Incumbent]],0),MATCH(K$3,Data_Base_2[#Headers],0))),"")</f>
        <v/>
      </c>
      <c r="L240" s="161" t="str">
        <f ca="1">IFERROR(IF(ISBLANK(INDEX(Data_Base_2[],MATCH($D240,Data_Base_2[[Incumbent]:[Incumbent]],0),MATCH(L$3,Data_Base_2[#Headers],0))),"-",INDEX(Data_Base_2[],MATCH($D240,Data_Base_2[[Incumbent]:[Incumbent]],0),MATCH(L$3,Data_Base_2[#Headers],0))),"")</f>
        <v/>
      </c>
      <c r="M240" s="161" t="str">
        <f ca="1">IFERROR(IF(ISBLANK(INDEX(Data_Base_2[],MATCH($D240,Data_Base_2[[Incumbent]:[Incumbent]],0),MATCH(M$3,Data_Base_2[#Headers],0))),"-",INDEX(Data_Base_2[],MATCH($D240,Data_Base_2[[Incumbent]:[Incumbent]],0),MATCH(M$3,Data_Base_2[#Headers],0))),"")</f>
        <v/>
      </c>
      <c r="N240" s="164" t="str">
        <f ca="1">IFERROR(IF(ISBLANK(INDEX(Data_Base_2[],MATCH($D240,Data_Base_2[[Incumbent]:[Incumbent]],0),MATCH(N$3,Data_Base_2[#Headers],0))),"-",INDEX(Data_Base_2[],MATCH($D240,Data_Base_2[[Incumbent]:[Incumbent]],0),MATCH(N$3,Data_Base_2[#Headers],0))),"")</f>
        <v/>
      </c>
      <c r="O240" s="164" t="str">
        <f ca="1">IFERROR(IF(ISBLANK(INDEX(Data_Base_2[],MATCH($D240,Data_Base_2[[Incumbent]:[Incumbent]],0),MATCH(O$3,Data_Base_2[#Headers],0))),"-",INDEX(Data_Base_2[],MATCH($D240,Data_Base_2[[Incumbent]:[Incumbent]],0),MATCH(O$3,Data_Base_2[#Headers],0))),"")</f>
        <v/>
      </c>
      <c r="P240" s="161" t="str">
        <f ca="1">IFERROR(IF(ISBLANK(INDEX(Data_Base_2[],MATCH($D240,Data_Base_2[[Incumbent]:[Incumbent]],0),MATCH(P$3,Data_Base_2[#Headers],0))),"-",INDEX(Data_Base_2[],MATCH($D240,Data_Base_2[[Incumbent]:[Incumbent]],0),MATCH(P$3,Data_Base_2[#Headers],0))),"")</f>
        <v/>
      </c>
      <c r="Q240" s="161" t="str">
        <f ca="1">IFERROR(IF(ISBLANK(INDEX(Data_Base_2[],MATCH($D240,Data_Base_2[[Incumbent]:[Incumbent]],0),MATCH(Q$3,Data_Base_2[#Headers],0))),"-",INDEX(Data_Base_2[],MATCH($D240,Data_Base_2[[Incumbent]:[Incumbent]],0),MATCH(Q$3,Data_Base_2[#Headers],0))),"")</f>
        <v/>
      </c>
      <c r="T240" t="str">
        <v>Iswandra</v>
      </c>
      <c r="U240" s="140">
        <v>1</v>
      </c>
      <c r="V240" s="124" t="b">
        <v>1</v>
      </c>
      <c r="W240" s="3" t="b">
        <v>1</v>
      </c>
      <c r="X240" s="3" t="b">
        <v>0</v>
      </c>
      <c r="Y240" s="3">
        <v>1</v>
      </c>
      <c r="Z240" s="3">
        <v>0</v>
      </c>
      <c r="AA240" s="3" t="b">
        <v>1</v>
      </c>
      <c r="AB240" s="3" t="b">
        <f ca="1"/>
        <v>1</v>
      </c>
      <c r="AC240" s="99">
        <v>0</v>
      </c>
      <c r="AD240" s="99">
        <f ca="1"/>
        <v>0</v>
      </c>
    </row>
    <row r="241" spans="4:30" x14ac:dyDescent="0.25">
      <c r="D241" s="8" t="str" cm="1">
        <f t="array" aca="1" ref="D241" ca="1">IFERROR(IF($T$2="",'Data Base'!C228,INDEX(Data_Base_2[Incumbent],_xlfn.AGGREGATE(15,3,((OFFSET($AD$4,0,0,COUNTA($AD$4:AD5236),1)&gt;0)/(OFFSET($AD$4,0,0,COUNTA($AD$4:AD5236),1)&gt;0))*(ROW(OFFSET($AD$4,0,0,COUNTA($AD$4:AD5236),1))-ROW($AD$3)),ROWS($D$4:$D240)))),"")</f>
        <v/>
      </c>
      <c r="E241" s="161" t="str">
        <f ca="1">IFERROR(IF(ISBLANK(INDEX(Data_Base_2[],MATCH($D241,Data_Base_2[[Incumbent]:[Incumbent]],0),MATCH(E$3,Data_Base_2[#Headers],0))),"-",INDEX(Data_Base_2[],MATCH($D241,Data_Base_2[[Incumbent]:[Incumbent]],0),MATCH(E$3,Data_Base_2[#Headers],0))),"")</f>
        <v/>
      </c>
      <c r="F241" s="161" t="str">
        <f ca="1">IFERROR(IF(ISBLANK(INDEX(Data_Base_2[],MATCH($D241,Data_Base_2[[Incumbent]:[Incumbent]],0),MATCH(F$3,Data_Base_2[#Headers],0))),"-",INDEX(Data_Base_2[],MATCH($D241,Data_Base_2[[Incumbent]:[Incumbent]],0),MATCH(F$3,Data_Base_2[#Headers],0))),"")</f>
        <v/>
      </c>
      <c r="G241" s="161" t="str">
        <f ca="1">IFERROR(IF(ISBLANK(INDEX(Data_Base_2[],MATCH($D241,Data_Base_2[[Incumbent]:[Incumbent]],0),MATCH(G$3,Data_Base_2[#Headers],0))),"-",INDEX(Data_Base_2[],MATCH($D241,Data_Base_2[[Incumbent]:[Incumbent]],0),MATCH(G$3,Data_Base_2[#Headers],0))),"")</f>
        <v/>
      </c>
      <c r="H241" s="161" t="str">
        <f ca="1">IFERROR(IF(ISBLANK(INDEX(Data_Base_2[],MATCH($D241,Data_Base_2[[Incumbent]:[Incumbent]],0),MATCH(H$3,Data_Base_2[#Headers],0))),"-",INDEX(Data_Base_2[],MATCH($D241,Data_Base_2[[Incumbent]:[Incumbent]],0),MATCH(H$3,Data_Base_2[#Headers],0))),"")</f>
        <v/>
      </c>
      <c r="I241" s="162" t="str">
        <f ca="1">IFERROR(IF(ISBLANK(INDEX(Data_Base_2[],MATCH($D241,Data_Base_2[[Incumbent]:[Incumbent]],0),MATCH(I$3,Data_Base_2[#Headers],0))),"-",INDEX(Data_Base_2[],MATCH($D241,Data_Base_2[[Incumbent]:[Incumbent]],0),MATCH(I$3,Data_Base_2[#Headers],0))),"")</f>
        <v/>
      </c>
      <c r="J241" s="162" t="str">
        <f ca="1">IFERROR(IF(ISBLANK(INDEX(Data_Base_2[],MATCH($D241,Data_Base_2[[Incumbent]:[Incumbent]],0),MATCH(J$3,Data_Base_2[#Headers],0))),"-",INDEX(Data_Base_2[],MATCH($D241,Data_Base_2[[Incumbent]:[Incumbent]],0),MATCH(J$3,Data_Base_2[#Headers],0))),"")</f>
        <v/>
      </c>
      <c r="K241" s="163" t="str">
        <f ca="1">IFERROR(IF(ISBLANK(INDEX(Data_Base_2[],MATCH($D241,Data_Base_2[[Incumbent]:[Incumbent]],0),MATCH(K$3,Data_Base_2[#Headers],0))),"-",INDEX(Data_Base_2[],MATCH($D241,Data_Base_2[[Incumbent]:[Incumbent]],0),MATCH(K$3,Data_Base_2[#Headers],0))),"")</f>
        <v/>
      </c>
      <c r="L241" s="161" t="str">
        <f ca="1">IFERROR(IF(ISBLANK(INDEX(Data_Base_2[],MATCH($D241,Data_Base_2[[Incumbent]:[Incumbent]],0),MATCH(L$3,Data_Base_2[#Headers],0))),"-",INDEX(Data_Base_2[],MATCH($D241,Data_Base_2[[Incumbent]:[Incumbent]],0),MATCH(L$3,Data_Base_2[#Headers],0))),"")</f>
        <v/>
      </c>
      <c r="M241" s="161" t="str">
        <f ca="1">IFERROR(IF(ISBLANK(INDEX(Data_Base_2[],MATCH($D241,Data_Base_2[[Incumbent]:[Incumbent]],0),MATCH(M$3,Data_Base_2[#Headers],0))),"-",INDEX(Data_Base_2[],MATCH($D241,Data_Base_2[[Incumbent]:[Incumbent]],0),MATCH(M$3,Data_Base_2[#Headers],0))),"")</f>
        <v/>
      </c>
      <c r="N241" s="164" t="str">
        <f ca="1">IFERROR(IF(ISBLANK(INDEX(Data_Base_2[],MATCH($D241,Data_Base_2[[Incumbent]:[Incumbent]],0),MATCH(N$3,Data_Base_2[#Headers],0))),"-",INDEX(Data_Base_2[],MATCH($D241,Data_Base_2[[Incumbent]:[Incumbent]],0),MATCH(N$3,Data_Base_2[#Headers],0))),"")</f>
        <v/>
      </c>
      <c r="O241" s="164" t="str">
        <f ca="1">IFERROR(IF(ISBLANK(INDEX(Data_Base_2[],MATCH($D241,Data_Base_2[[Incumbent]:[Incumbent]],0),MATCH(O$3,Data_Base_2[#Headers],0))),"-",INDEX(Data_Base_2[],MATCH($D241,Data_Base_2[[Incumbent]:[Incumbent]],0),MATCH(O$3,Data_Base_2[#Headers],0))),"")</f>
        <v/>
      </c>
      <c r="P241" s="161" t="str">
        <f ca="1">IFERROR(IF(ISBLANK(INDEX(Data_Base_2[],MATCH($D241,Data_Base_2[[Incumbent]:[Incumbent]],0),MATCH(P$3,Data_Base_2[#Headers],0))),"-",INDEX(Data_Base_2[],MATCH($D241,Data_Base_2[[Incumbent]:[Incumbent]],0),MATCH(P$3,Data_Base_2[#Headers],0))),"")</f>
        <v/>
      </c>
      <c r="Q241" s="161" t="str">
        <f ca="1">IFERROR(IF(ISBLANK(INDEX(Data_Base_2[],MATCH($D241,Data_Base_2[[Incumbent]:[Incumbent]],0),MATCH(Q$3,Data_Base_2[#Headers],0))),"-",INDEX(Data_Base_2[],MATCH($D241,Data_Base_2[[Incumbent]:[Incumbent]],0),MATCH(Q$3,Data_Base_2[#Headers],0))),"")</f>
        <v/>
      </c>
      <c r="T241" t="str">
        <v>Hasby Ariandi</v>
      </c>
      <c r="U241" s="140">
        <v>1</v>
      </c>
      <c r="V241" s="124" t="b">
        <v>1</v>
      </c>
      <c r="W241" s="3" t="b">
        <v>1</v>
      </c>
      <c r="X241" s="3" t="b">
        <v>0</v>
      </c>
      <c r="Y241" s="3">
        <v>1</v>
      </c>
      <c r="Z241" s="3">
        <v>0</v>
      </c>
      <c r="AA241" s="3" t="b">
        <v>1</v>
      </c>
      <c r="AB241" s="3" t="b">
        <f ca="1"/>
        <v>1</v>
      </c>
      <c r="AC241" s="99">
        <v>0</v>
      </c>
      <c r="AD241" s="99">
        <f ca="1"/>
        <v>0</v>
      </c>
    </row>
    <row r="242" spans="4:30" x14ac:dyDescent="0.25">
      <c r="D242" s="8" t="str" cm="1">
        <f t="array" aca="1" ref="D242" ca="1">IFERROR(IF($T$2="",'Data Base'!C229,INDEX(Data_Base_2[Incumbent],_xlfn.AGGREGATE(15,3,((OFFSET($AD$4,0,0,COUNTA($AD$4:AD5237),1)&gt;0)/(OFFSET($AD$4,0,0,COUNTA($AD$4:AD5237),1)&gt;0))*(ROW(OFFSET($AD$4,0,0,COUNTA($AD$4:AD5237),1))-ROW($AD$3)),ROWS($D$4:$D241)))),"")</f>
        <v/>
      </c>
      <c r="E242" s="161" t="str">
        <f ca="1">IFERROR(IF(ISBLANK(INDEX(Data_Base_2[],MATCH($D242,Data_Base_2[[Incumbent]:[Incumbent]],0),MATCH(E$3,Data_Base_2[#Headers],0))),"-",INDEX(Data_Base_2[],MATCH($D242,Data_Base_2[[Incumbent]:[Incumbent]],0),MATCH(E$3,Data_Base_2[#Headers],0))),"")</f>
        <v/>
      </c>
      <c r="F242" s="161" t="str">
        <f ca="1">IFERROR(IF(ISBLANK(INDEX(Data_Base_2[],MATCH($D242,Data_Base_2[[Incumbent]:[Incumbent]],0),MATCH(F$3,Data_Base_2[#Headers],0))),"-",INDEX(Data_Base_2[],MATCH($D242,Data_Base_2[[Incumbent]:[Incumbent]],0),MATCH(F$3,Data_Base_2[#Headers],0))),"")</f>
        <v/>
      </c>
      <c r="G242" s="161" t="str">
        <f ca="1">IFERROR(IF(ISBLANK(INDEX(Data_Base_2[],MATCH($D242,Data_Base_2[[Incumbent]:[Incumbent]],0),MATCH(G$3,Data_Base_2[#Headers],0))),"-",INDEX(Data_Base_2[],MATCH($D242,Data_Base_2[[Incumbent]:[Incumbent]],0),MATCH(G$3,Data_Base_2[#Headers],0))),"")</f>
        <v/>
      </c>
      <c r="H242" s="161" t="str">
        <f ca="1">IFERROR(IF(ISBLANK(INDEX(Data_Base_2[],MATCH($D242,Data_Base_2[[Incumbent]:[Incumbent]],0),MATCH(H$3,Data_Base_2[#Headers],0))),"-",INDEX(Data_Base_2[],MATCH($D242,Data_Base_2[[Incumbent]:[Incumbent]],0),MATCH(H$3,Data_Base_2[#Headers],0))),"")</f>
        <v/>
      </c>
      <c r="I242" s="162" t="str">
        <f ca="1">IFERROR(IF(ISBLANK(INDEX(Data_Base_2[],MATCH($D242,Data_Base_2[[Incumbent]:[Incumbent]],0),MATCH(I$3,Data_Base_2[#Headers],0))),"-",INDEX(Data_Base_2[],MATCH($D242,Data_Base_2[[Incumbent]:[Incumbent]],0),MATCH(I$3,Data_Base_2[#Headers],0))),"")</f>
        <v/>
      </c>
      <c r="J242" s="162" t="str">
        <f ca="1">IFERROR(IF(ISBLANK(INDEX(Data_Base_2[],MATCH($D242,Data_Base_2[[Incumbent]:[Incumbent]],0),MATCH(J$3,Data_Base_2[#Headers],0))),"-",INDEX(Data_Base_2[],MATCH($D242,Data_Base_2[[Incumbent]:[Incumbent]],0),MATCH(J$3,Data_Base_2[#Headers],0))),"")</f>
        <v/>
      </c>
      <c r="K242" s="163" t="str">
        <f ca="1">IFERROR(IF(ISBLANK(INDEX(Data_Base_2[],MATCH($D242,Data_Base_2[[Incumbent]:[Incumbent]],0),MATCH(K$3,Data_Base_2[#Headers],0))),"-",INDEX(Data_Base_2[],MATCH($D242,Data_Base_2[[Incumbent]:[Incumbent]],0),MATCH(K$3,Data_Base_2[#Headers],0))),"")</f>
        <v/>
      </c>
      <c r="L242" s="161" t="str">
        <f ca="1">IFERROR(IF(ISBLANK(INDEX(Data_Base_2[],MATCH($D242,Data_Base_2[[Incumbent]:[Incumbent]],0),MATCH(L$3,Data_Base_2[#Headers],0))),"-",INDEX(Data_Base_2[],MATCH($D242,Data_Base_2[[Incumbent]:[Incumbent]],0),MATCH(L$3,Data_Base_2[#Headers],0))),"")</f>
        <v/>
      </c>
      <c r="M242" s="161" t="str">
        <f ca="1">IFERROR(IF(ISBLANK(INDEX(Data_Base_2[],MATCH($D242,Data_Base_2[[Incumbent]:[Incumbent]],0),MATCH(M$3,Data_Base_2[#Headers],0))),"-",INDEX(Data_Base_2[],MATCH($D242,Data_Base_2[[Incumbent]:[Incumbent]],0),MATCH(M$3,Data_Base_2[#Headers],0))),"")</f>
        <v/>
      </c>
      <c r="N242" s="164" t="str">
        <f ca="1">IFERROR(IF(ISBLANK(INDEX(Data_Base_2[],MATCH($D242,Data_Base_2[[Incumbent]:[Incumbent]],0),MATCH(N$3,Data_Base_2[#Headers],0))),"-",INDEX(Data_Base_2[],MATCH($D242,Data_Base_2[[Incumbent]:[Incumbent]],0),MATCH(N$3,Data_Base_2[#Headers],0))),"")</f>
        <v/>
      </c>
      <c r="O242" s="164" t="str">
        <f ca="1">IFERROR(IF(ISBLANK(INDEX(Data_Base_2[],MATCH($D242,Data_Base_2[[Incumbent]:[Incumbent]],0),MATCH(O$3,Data_Base_2[#Headers],0))),"-",INDEX(Data_Base_2[],MATCH($D242,Data_Base_2[[Incumbent]:[Incumbent]],0),MATCH(O$3,Data_Base_2[#Headers],0))),"")</f>
        <v/>
      </c>
      <c r="P242" s="161" t="str">
        <f ca="1">IFERROR(IF(ISBLANK(INDEX(Data_Base_2[],MATCH($D242,Data_Base_2[[Incumbent]:[Incumbent]],0),MATCH(P$3,Data_Base_2[#Headers],0))),"-",INDEX(Data_Base_2[],MATCH($D242,Data_Base_2[[Incumbent]:[Incumbent]],0),MATCH(P$3,Data_Base_2[#Headers],0))),"")</f>
        <v/>
      </c>
      <c r="Q242" s="161" t="str">
        <f ca="1">IFERROR(IF(ISBLANK(INDEX(Data_Base_2[],MATCH($D242,Data_Base_2[[Incumbent]:[Incumbent]],0),MATCH(Q$3,Data_Base_2[#Headers],0))),"-",INDEX(Data_Base_2[],MATCH($D242,Data_Base_2[[Incumbent]:[Incumbent]],0),MATCH(Q$3,Data_Base_2[#Headers],0))),"")</f>
        <v/>
      </c>
      <c r="T242" t="str">
        <v>Surya Agus Irawan</v>
      </c>
      <c r="U242" s="140">
        <v>1</v>
      </c>
      <c r="V242" s="124" t="b">
        <v>1</v>
      </c>
      <c r="W242" s="3" t="b">
        <v>1</v>
      </c>
      <c r="X242" s="3" t="b">
        <v>0</v>
      </c>
      <c r="Y242" s="3">
        <v>1</v>
      </c>
      <c r="Z242" s="3">
        <v>0</v>
      </c>
      <c r="AA242" s="3" t="b">
        <v>1</v>
      </c>
      <c r="AB242" s="3" t="b">
        <f ca="1"/>
        <v>1</v>
      </c>
      <c r="AC242" s="99">
        <v>1</v>
      </c>
      <c r="AD242" s="99">
        <f ca="1"/>
        <v>0</v>
      </c>
    </row>
    <row r="243" spans="4:30" x14ac:dyDescent="0.25">
      <c r="D243" s="8" t="str" cm="1">
        <f t="array" aca="1" ref="D243" ca="1">IFERROR(IF($T$2="",'Data Base'!C230,INDEX(Data_Base_2[Incumbent],_xlfn.AGGREGATE(15,3,((OFFSET($AD$4,0,0,COUNTA($AD$4:AD5238),1)&gt;0)/(OFFSET($AD$4,0,0,COUNTA($AD$4:AD5238),1)&gt;0))*(ROW(OFFSET($AD$4,0,0,COUNTA($AD$4:AD5238),1))-ROW($AD$3)),ROWS($D$4:$D242)))),"")</f>
        <v/>
      </c>
      <c r="E243" s="161" t="str">
        <f ca="1">IFERROR(IF(ISBLANK(INDEX(Data_Base_2[],MATCH($D243,Data_Base_2[[Incumbent]:[Incumbent]],0),MATCH(E$3,Data_Base_2[#Headers],0))),"-",INDEX(Data_Base_2[],MATCH($D243,Data_Base_2[[Incumbent]:[Incumbent]],0),MATCH(E$3,Data_Base_2[#Headers],0))),"")</f>
        <v/>
      </c>
      <c r="F243" s="161" t="str">
        <f ca="1">IFERROR(IF(ISBLANK(INDEX(Data_Base_2[],MATCH($D243,Data_Base_2[[Incumbent]:[Incumbent]],0),MATCH(F$3,Data_Base_2[#Headers],0))),"-",INDEX(Data_Base_2[],MATCH($D243,Data_Base_2[[Incumbent]:[Incumbent]],0),MATCH(F$3,Data_Base_2[#Headers],0))),"")</f>
        <v/>
      </c>
      <c r="G243" s="161" t="str">
        <f ca="1">IFERROR(IF(ISBLANK(INDEX(Data_Base_2[],MATCH($D243,Data_Base_2[[Incumbent]:[Incumbent]],0),MATCH(G$3,Data_Base_2[#Headers],0))),"-",INDEX(Data_Base_2[],MATCH($D243,Data_Base_2[[Incumbent]:[Incumbent]],0),MATCH(G$3,Data_Base_2[#Headers],0))),"")</f>
        <v/>
      </c>
      <c r="H243" s="161" t="str">
        <f ca="1">IFERROR(IF(ISBLANK(INDEX(Data_Base_2[],MATCH($D243,Data_Base_2[[Incumbent]:[Incumbent]],0),MATCH(H$3,Data_Base_2[#Headers],0))),"-",INDEX(Data_Base_2[],MATCH($D243,Data_Base_2[[Incumbent]:[Incumbent]],0),MATCH(H$3,Data_Base_2[#Headers],0))),"")</f>
        <v/>
      </c>
      <c r="I243" s="162" t="str">
        <f ca="1">IFERROR(IF(ISBLANK(INDEX(Data_Base_2[],MATCH($D243,Data_Base_2[[Incumbent]:[Incumbent]],0),MATCH(I$3,Data_Base_2[#Headers],0))),"-",INDEX(Data_Base_2[],MATCH($D243,Data_Base_2[[Incumbent]:[Incumbent]],0),MATCH(I$3,Data_Base_2[#Headers],0))),"")</f>
        <v/>
      </c>
      <c r="J243" s="162" t="str">
        <f ca="1">IFERROR(IF(ISBLANK(INDEX(Data_Base_2[],MATCH($D243,Data_Base_2[[Incumbent]:[Incumbent]],0),MATCH(J$3,Data_Base_2[#Headers],0))),"-",INDEX(Data_Base_2[],MATCH($D243,Data_Base_2[[Incumbent]:[Incumbent]],0),MATCH(J$3,Data_Base_2[#Headers],0))),"")</f>
        <v/>
      </c>
      <c r="K243" s="163" t="str">
        <f ca="1">IFERROR(IF(ISBLANK(INDEX(Data_Base_2[],MATCH($D243,Data_Base_2[[Incumbent]:[Incumbent]],0),MATCH(K$3,Data_Base_2[#Headers],0))),"-",INDEX(Data_Base_2[],MATCH($D243,Data_Base_2[[Incumbent]:[Incumbent]],0),MATCH(K$3,Data_Base_2[#Headers],0))),"")</f>
        <v/>
      </c>
      <c r="L243" s="161" t="str">
        <f ca="1">IFERROR(IF(ISBLANK(INDEX(Data_Base_2[],MATCH($D243,Data_Base_2[[Incumbent]:[Incumbent]],0),MATCH(L$3,Data_Base_2[#Headers],0))),"-",INDEX(Data_Base_2[],MATCH($D243,Data_Base_2[[Incumbent]:[Incumbent]],0),MATCH(L$3,Data_Base_2[#Headers],0))),"")</f>
        <v/>
      </c>
      <c r="M243" s="161" t="str">
        <f ca="1">IFERROR(IF(ISBLANK(INDEX(Data_Base_2[],MATCH($D243,Data_Base_2[[Incumbent]:[Incumbent]],0),MATCH(M$3,Data_Base_2[#Headers],0))),"-",INDEX(Data_Base_2[],MATCH($D243,Data_Base_2[[Incumbent]:[Incumbent]],0),MATCH(M$3,Data_Base_2[#Headers],0))),"")</f>
        <v/>
      </c>
      <c r="N243" s="164" t="str">
        <f ca="1">IFERROR(IF(ISBLANK(INDEX(Data_Base_2[],MATCH($D243,Data_Base_2[[Incumbent]:[Incumbent]],0),MATCH(N$3,Data_Base_2[#Headers],0))),"-",INDEX(Data_Base_2[],MATCH($D243,Data_Base_2[[Incumbent]:[Incumbent]],0),MATCH(N$3,Data_Base_2[#Headers],0))),"")</f>
        <v/>
      </c>
      <c r="O243" s="164" t="str">
        <f ca="1">IFERROR(IF(ISBLANK(INDEX(Data_Base_2[],MATCH($D243,Data_Base_2[[Incumbent]:[Incumbent]],0),MATCH(O$3,Data_Base_2[#Headers],0))),"-",INDEX(Data_Base_2[],MATCH($D243,Data_Base_2[[Incumbent]:[Incumbent]],0),MATCH(O$3,Data_Base_2[#Headers],0))),"")</f>
        <v/>
      </c>
      <c r="P243" s="161" t="str">
        <f ca="1">IFERROR(IF(ISBLANK(INDEX(Data_Base_2[],MATCH($D243,Data_Base_2[[Incumbent]:[Incumbent]],0),MATCH(P$3,Data_Base_2[#Headers],0))),"-",INDEX(Data_Base_2[],MATCH($D243,Data_Base_2[[Incumbent]:[Incumbent]],0),MATCH(P$3,Data_Base_2[#Headers],0))),"")</f>
        <v/>
      </c>
      <c r="Q243" s="161" t="str">
        <f ca="1">IFERROR(IF(ISBLANK(INDEX(Data_Base_2[],MATCH($D243,Data_Base_2[[Incumbent]:[Incumbent]],0),MATCH(Q$3,Data_Base_2[#Headers],0))),"-",INDEX(Data_Base_2[],MATCH($D243,Data_Base_2[[Incumbent]:[Incumbent]],0),MATCH(Q$3,Data_Base_2[#Headers],0))),"")</f>
        <v/>
      </c>
      <c r="T243" t="str">
        <v>Dedi Sahputra Hutabarat</v>
      </c>
      <c r="U243" s="140">
        <v>1</v>
      </c>
      <c r="V243" s="124" t="b">
        <v>1</v>
      </c>
      <c r="W243" s="3" t="b">
        <v>1</v>
      </c>
      <c r="X243" s="3" t="b">
        <v>0</v>
      </c>
      <c r="Y243" s="3">
        <v>1</v>
      </c>
      <c r="Z243" s="3">
        <v>0</v>
      </c>
      <c r="AA243" s="3" t="b">
        <v>1</v>
      </c>
      <c r="AB243" s="3" t="b">
        <f ca="1"/>
        <v>1</v>
      </c>
      <c r="AC243" s="99">
        <v>0</v>
      </c>
      <c r="AD243" s="99">
        <f ca="1"/>
        <v>0</v>
      </c>
    </row>
    <row r="244" spans="4:30" x14ac:dyDescent="0.25">
      <c r="D244" s="8" t="str" cm="1">
        <f t="array" aca="1" ref="D244" ca="1">IFERROR(IF($T$2="",'Data Base'!C231,INDEX(Data_Base_2[Incumbent],_xlfn.AGGREGATE(15,3,((OFFSET($AD$4,0,0,COUNTA($AD$4:AD5239),1)&gt;0)/(OFFSET($AD$4,0,0,COUNTA($AD$4:AD5239),1)&gt;0))*(ROW(OFFSET($AD$4,0,0,COUNTA($AD$4:AD5239),1))-ROW($AD$3)),ROWS($D$4:$D243)))),"")</f>
        <v/>
      </c>
      <c r="E244" s="161" t="str">
        <f ca="1">IFERROR(IF(ISBLANK(INDEX(Data_Base_2[],MATCH($D244,Data_Base_2[[Incumbent]:[Incumbent]],0),MATCH(E$3,Data_Base_2[#Headers],0))),"-",INDEX(Data_Base_2[],MATCH($D244,Data_Base_2[[Incumbent]:[Incumbent]],0),MATCH(E$3,Data_Base_2[#Headers],0))),"")</f>
        <v/>
      </c>
      <c r="F244" s="161" t="str">
        <f ca="1">IFERROR(IF(ISBLANK(INDEX(Data_Base_2[],MATCH($D244,Data_Base_2[[Incumbent]:[Incumbent]],0),MATCH(F$3,Data_Base_2[#Headers],0))),"-",INDEX(Data_Base_2[],MATCH($D244,Data_Base_2[[Incumbent]:[Incumbent]],0),MATCH(F$3,Data_Base_2[#Headers],0))),"")</f>
        <v/>
      </c>
      <c r="G244" s="161" t="str">
        <f ca="1">IFERROR(IF(ISBLANK(INDEX(Data_Base_2[],MATCH($D244,Data_Base_2[[Incumbent]:[Incumbent]],0),MATCH(G$3,Data_Base_2[#Headers],0))),"-",INDEX(Data_Base_2[],MATCH($D244,Data_Base_2[[Incumbent]:[Incumbent]],0),MATCH(G$3,Data_Base_2[#Headers],0))),"")</f>
        <v/>
      </c>
      <c r="H244" s="161" t="str">
        <f ca="1">IFERROR(IF(ISBLANK(INDEX(Data_Base_2[],MATCH($D244,Data_Base_2[[Incumbent]:[Incumbent]],0),MATCH(H$3,Data_Base_2[#Headers],0))),"-",INDEX(Data_Base_2[],MATCH($D244,Data_Base_2[[Incumbent]:[Incumbent]],0),MATCH(H$3,Data_Base_2[#Headers],0))),"")</f>
        <v/>
      </c>
      <c r="I244" s="162" t="str">
        <f ca="1">IFERROR(IF(ISBLANK(INDEX(Data_Base_2[],MATCH($D244,Data_Base_2[[Incumbent]:[Incumbent]],0),MATCH(I$3,Data_Base_2[#Headers],0))),"-",INDEX(Data_Base_2[],MATCH($D244,Data_Base_2[[Incumbent]:[Incumbent]],0),MATCH(I$3,Data_Base_2[#Headers],0))),"")</f>
        <v/>
      </c>
      <c r="J244" s="162" t="str">
        <f ca="1">IFERROR(IF(ISBLANK(INDEX(Data_Base_2[],MATCH($D244,Data_Base_2[[Incumbent]:[Incumbent]],0),MATCH(J$3,Data_Base_2[#Headers],0))),"-",INDEX(Data_Base_2[],MATCH($D244,Data_Base_2[[Incumbent]:[Incumbent]],0),MATCH(J$3,Data_Base_2[#Headers],0))),"")</f>
        <v/>
      </c>
      <c r="K244" s="163" t="str">
        <f ca="1">IFERROR(IF(ISBLANK(INDEX(Data_Base_2[],MATCH($D244,Data_Base_2[[Incumbent]:[Incumbent]],0),MATCH(K$3,Data_Base_2[#Headers],0))),"-",INDEX(Data_Base_2[],MATCH($D244,Data_Base_2[[Incumbent]:[Incumbent]],0),MATCH(K$3,Data_Base_2[#Headers],0))),"")</f>
        <v/>
      </c>
      <c r="L244" s="161" t="str">
        <f ca="1">IFERROR(IF(ISBLANK(INDEX(Data_Base_2[],MATCH($D244,Data_Base_2[[Incumbent]:[Incumbent]],0),MATCH(L$3,Data_Base_2[#Headers],0))),"-",INDEX(Data_Base_2[],MATCH($D244,Data_Base_2[[Incumbent]:[Incumbent]],0),MATCH(L$3,Data_Base_2[#Headers],0))),"")</f>
        <v/>
      </c>
      <c r="M244" s="161" t="str">
        <f ca="1">IFERROR(IF(ISBLANK(INDEX(Data_Base_2[],MATCH($D244,Data_Base_2[[Incumbent]:[Incumbent]],0),MATCH(M$3,Data_Base_2[#Headers],0))),"-",INDEX(Data_Base_2[],MATCH($D244,Data_Base_2[[Incumbent]:[Incumbent]],0),MATCH(M$3,Data_Base_2[#Headers],0))),"")</f>
        <v/>
      </c>
      <c r="N244" s="164" t="str">
        <f ca="1">IFERROR(IF(ISBLANK(INDEX(Data_Base_2[],MATCH($D244,Data_Base_2[[Incumbent]:[Incumbent]],0),MATCH(N$3,Data_Base_2[#Headers],0))),"-",INDEX(Data_Base_2[],MATCH($D244,Data_Base_2[[Incumbent]:[Incumbent]],0),MATCH(N$3,Data_Base_2[#Headers],0))),"")</f>
        <v/>
      </c>
      <c r="O244" s="164" t="str">
        <f ca="1">IFERROR(IF(ISBLANK(INDEX(Data_Base_2[],MATCH($D244,Data_Base_2[[Incumbent]:[Incumbent]],0),MATCH(O$3,Data_Base_2[#Headers],0))),"-",INDEX(Data_Base_2[],MATCH($D244,Data_Base_2[[Incumbent]:[Incumbent]],0),MATCH(O$3,Data_Base_2[#Headers],0))),"")</f>
        <v/>
      </c>
      <c r="P244" s="161" t="str">
        <f ca="1">IFERROR(IF(ISBLANK(INDEX(Data_Base_2[],MATCH($D244,Data_Base_2[[Incumbent]:[Incumbent]],0),MATCH(P$3,Data_Base_2[#Headers],0))),"-",INDEX(Data_Base_2[],MATCH($D244,Data_Base_2[[Incumbent]:[Incumbent]],0),MATCH(P$3,Data_Base_2[#Headers],0))),"")</f>
        <v/>
      </c>
      <c r="Q244" s="161" t="str">
        <f ca="1">IFERROR(IF(ISBLANK(INDEX(Data_Base_2[],MATCH($D244,Data_Base_2[[Incumbent]:[Incumbent]],0),MATCH(Q$3,Data_Base_2[#Headers],0))),"-",INDEX(Data_Base_2[],MATCH($D244,Data_Base_2[[Incumbent]:[Incumbent]],0),MATCH(Q$3,Data_Base_2[#Headers],0))),"")</f>
        <v/>
      </c>
      <c r="T244" t="str">
        <v>Andi Suranta Meliala</v>
      </c>
      <c r="U244" s="140">
        <v>2</v>
      </c>
      <c r="V244" s="124" t="b">
        <v>1</v>
      </c>
      <c r="W244" s="3" t="b">
        <v>0</v>
      </c>
      <c r="X244" s="3" t="b">
        <v>0</v>
      </c>
      <c r="Y244" s="3">
        <v>1</v>
      </c>
      <c r="Z244" s="3">
        <v>1</v>
      </c>
      <c r="AA244" s="3" t="b">
        <v>1</v>
      </c>
      <c r="AB244" s="3" t="b">
        <f ca="1"/>
        <v>1</v>
      </c>
      <c r="AC244" s="99">
        <v>1</v>
      </c>
      <c r="AD244" s="99">
        <f ca="1"/>
        <v>0</v>
      </c>
    </row>
    <row r="245" spans="4:30" x14ac:dyDescent="0.25">
      <c r="D245" s="8" t="str" cm="1">
        <f t="array" aca="1" ref="D245" ca="1">IFERROR(IF($T$2="",'Data Base'!C232,INDEX(Data_Base_2[Incumbent],_xlfn.AGGREGATE(15,3,((OFFSET($AD$4,0,0,COUNTA($AD$4:AD5240),1)&gt;0)/(OFFSET($AD$4,0,0,COUNTA($AD$4:AD5240),1)&gt;0))*(ROW(OFFSET($AD$4,0,0,COUNTA($AD$4:AD5240),1))-ROW($AD$3)),ROWS($D$4:$D244)))),"")</f>
        <v/>
      </c>
      <c r="E245" s="161" t="str">
        <f ca="1">IFERROR(IF(ISBLANK(INDEX(Data_Base_2[],MATCH($D245,Data_Base_2[[Incumbent]:[Incumbent]],0),MATCH(E$3,Data_Base_2[#Headers],0))),"-",INDEX(Data_Base_2[],MATCH($D245,Data_Base_2[[Incumbent]:[Incumbent]],0),MATCH(E$3,Data_Base_2[#Headers],0))),"")</f>
        <v/>
      </c>
      <c r="F245" s="161" t="str">
        <f ca="1">IFERROR(IF(ISBLANK(INDEX(Data_Base_2[],MATCH($D245,Data_Base_2[[Incumbent]:[Incumbent]],0),MATCH(F$3,Data_Base_2[#Headers],0))),"-",INDEX(Data_Base_2[],MATCH($D245,Data_Base_2[[Incumbent]:[Incumbent]],0),MATCH(F$3,Data_Base_2[#Headers],0))),"")</f>
        <v/>
      </c>
      <c r="G245" s="161" t="str">
        <f ca="1">IFERROR(IF(ISBLANK(INDEX(Data_Base_2[],MATCH($D245,Data_Base_2[[Incumbent]:[Incumbent]],0),MATCH(G$3,Data_Base_2[#Headers],0))),"-",INDEX(Data_Base_2[],MATCH($D245,Data_Base_2[[Incumbent]:[Incumbent]],0),MATCH(G$3,Data_Base_2[#Headers],0))),"")</f>
        <v/>
      </c>
      <c r="H245" s="161" t="str">
        <f ca="1">IFERROR(IF(ISBLANK(INDEX(Data_Base_2[],MATCH($D245,Data_Base_2[[Incumbent]:[Incumbent]],0),MATCH(H$3,Data_Base_2[#Headers],0))),"-",INDEX(Data_Base_2[],MATCH($D245,Data_Base_2[[Incumbent]:[Incumbent]],0),MATCH(H$3,Data_Base_2[#Headers],0))),"")</f>
        <v/>
      </c>
      <c r="I245" s="162" t="str">
        <f ca="1">IFERROR(IF(ISBLANK(INDEX(Data_Base_2[],MATCH($D245,Data_Base_2[[Incumbent]:[Incumbent]],0),MATCH(I$3,Data_Base_2[#Headers],0))),"-",INDEX(Data_Base_2[],MATCH($D245,Data_Base_2[[Incumbent]:[Incumbent]],0),MATCH(I$3,Data_Base_2[#Headers],0))),"")</f>
        <v/>
      </c>
      <c r="J245" s="162" t="str">
        <f ca="1">IFERROR(IF(ISBLANK(INDEX(Data_Base_2[],MATCH($D245,Data_Base_2[[Incumbent]:[Incumbent]],0),MATCH(J$3,Data_Base_2[#Headers],0))),"-",INDEX(Data_Base_2[],MATCH($D245,Data_Base_2[[Incumbent]:[Incumbent]],0),MATCH(J$3,Data_Base_2[#Headers],0))),"")</f>
        <v/>
      </c>
      <c r="K245" s="163" t="str">
        <f ca="1">IFERROR(IF(ISBLANK(INDEX(Data_Base_2[],MATCH($D245,Data_Base_2[[Incumbent]:[Incumbent]],0),MATCH(K$3,Data_Base_2[#Headers],0))),"-",INDEX(Data_Base_2[],MATCH($D245,Data_Base_2[[Incumbent]:[Incumbent]],0),MATCH(K$3,Data_Base_2[#Headers],0))),"")</f>
        <v/>
      </c>
      <c r="L245" s="161" t="str">
        <f ca="1">IFERROR(IF(ISBLANK(INDEX(Data_Base_2[],MATCH($D245,Data_Base_2[[Incumbent]:[Incumbent]],0),MATCH(L$3,Data_Base_2[#Headers],0))),"-",INDEX(Data_Base_2[],MATCH($D245,Data_Base_2[[Incumbent]:[Incumbent]],0),MATCH(L$3,Data_Base_2[#Headers],0))),"")</f>
        <v/>
      </c>
      <c r="M245" s="161" t="str">
        <f ca="1">IFERROR(IF(ISBLANK(INDEX(Data_Base_2[],MATCH($D245,Data_Base_2[[Incumbent]:[Incumbent]],0),MATCH(M$3,Data_Base_2[#Headers],0))),"-",INDEX(Data_Base_2[],MATCH($D245,Data_Base_2[[Incumbent]:[Incumbent]],0),MATCH(M$3,Data_Base_2[#Headers],0))),"")</f>
        <v/>
      </c>
      <c r="N245" s="164" t="str">
        <f ca="1">IFERROR(IF(ISBLANK(INDEX(Data_Base_2[],MATCH($D245,Data_Base_2[[Incumbent]:[Incumbent]],0),MATCH(N$3,Data_Base_2[#Headers],0))),"-",INDEX(Data_Base_2[],MATCH($D245,Data_Base_2[[Incumbent]:[Incumbent]],0),MATCH(N$3,Data_Base_2[#Headers],0))),"")</f>
        <v/>
      </c>
      <c r="O245" s="164" t="str">
        <f ca="1">IFERROR(IF(ISBLANK(INDEX(Data_Base_2[],MATCH($D245,Data_Base_2[[Incumbent]:[Incumbent]],0),MATCH(O$3,Data_Base_2[#Headers],0))),"-",INDEX(Data_Base_2[],MATCH($D245,Data_Base_2[[Incumbent]:[Incumbent]],0),MATCH(O$3,Data_Base_2[#Headers],0))),"")</f>
        <v/>
      </c>
      <c r="P245" s="161" t="str">
        <f ca="1">IFERROR(IF(ISBLANK(INDEX(Data_Base_2[],MATCH($D245,Data_Base_2[[Incumbent]:[Incumbent]],0),MATCH(P$3,Data_Base_2[#Headers],0))),"-",INDEX(Data_Base_2[],MATCH($D245,Data_Base_2[[Incumbent]:[Incumbent]],0),MATCH(P$3,Data_Base_2[#Headers],0))),"")</f>
        <v/>
      </c>
      <c r="Q245" s="161" t="str">
        <f ca="1">IFERROR(IF(ISBLANK(INDEX(Data_Base_2[],MATCH($D245,Data_Base_2[[Incumbent]:[Incumbent]],0),MATCH(Q$3,Data_Base_2[#Headers],0))),"-",INDEX(Data_Base_2[],MATCH($D245,Data_Base_2[[Incumbent]:[Incumbent]],0),MATCH(Q$3,Data_Base_2[#Headers],0))),"")</f>
        <v/>
      </c>
      <c r="T245" t="str">
        <v>Erasio Akbar</v>
      </c>
      <c r="U245" s="140">
        <v>1</v>
      </c>
      <c r="V245" s="124" t="b">
        <v>1</v>
      </c>
      <c r="W245" s="3" t="b">
        <v>1</v>
      </c>
      <c r="X245" s="3" t="b">
        <v>0</v>
      </c>
      <c r="Y245" s="3">
        <v>1</v>
      </c>
      <c r="Z245" s="3">
        <v>0</v>
      </c>
      <c r="AA245" s="3" t="b">
        <v>1</v>
      </c>
      <c r="AB245" s="3" t="b">
        <f ca="1"/>
        <v>1</v>
      </c>
      <c r="AC245" s="99">
        <v>1</v>
      </c>
      <c r="AD245" s="99">
        <f ca="1"/>
        <v>0</v>
      </c>
    </row>
    <row r="246" spans="4:30" x14ac:dyDescent="0.25">
      <c r="D246" s="8" t="str" cm="1">
        <f t="array" aca="1" ref="D246" ca="1">IFERROR(IF($T$2="",'Data Base'!C233,INDEX(Data_Base_2[Incumbent],_xlfn.AGGREGATE(15,3,((OFFSET($AD$4,0,0,COUNTA($AD$4:AD5241),1)&gt;0)/(OFFSET($AD$4,0,0,COUNTA($AD$4:AD5241),1)&gt;0))*(ROW(OFFSET($AD$4,0,0,COUNTA($AD$4:AD5241),1))-ROW($AD$3)),ROWS($D$4:$D245)))),"")</f>
        <v/>
      </c>
      <c r="E246" s="161" t="str">
        <f ca="1">IFERROR(IF(ISBLANK(INDEX(Data_Base_2[],MATCH($D246,Data_Base_2[[Incumbent]:[Incumbent]],0),MATCH(E$3,Data_Base_2[#Headers],0))),"-",INDEX(Data_Base_2[],MATCH($D246,Data_Base_2[[Incumbent]:[Incumbent]],0),MATCH(E$3,Data_Base_2[#Headers],0))),"")</f>
        <v/>
      </c>
      <c r="F246" s="161" t="str">
        <f ca="1">IFERROR(IF(ISBLANK(INDEX(Data_Base_2[],MATCH($D246,Data_Base_2[[Incumbent]:[Incumbent]],0),MATCH(F$3,Data_Base_2[#Headers],0))),"-",INDEX(Data_Base_2[],MATCH($D246,Data_Base_2[[Incumbent]:[Incumbent]],0),MATCH(F$3,Data_Base_2[#Headers],0))),"")</f>
        <v/>
      </c>
      <c r="G246" s="161" t="str">
        <f ca="1">IFERROR(IF(ISBLANK(INDEX(Data_Base_2[],MATCH($D246,Data_Base_2[[Incumbent]:[Incumbent]],0),MATCH(G$3,Data_Base_2[#Headers],0))),"-",INDEX(Data_Base_2[],MATCH($D246,Data_Base_2[[Incumbent]:[Incumbent]],0),MATCH(G$3,Data_Base_2[#Headers],0))),"")</f>
        <v/>
      </c>
      <c r="H246" s="161" t="str">
        <f ca="1">IFERROR(IF(ISBLANK(INDEX(Data_Base_2[],MATCH($D246,Data_Base_2[[Incumbent]:[Incumbent]],0),MATCH(H$3,Data_Base_2[#Headers],0))),"-",INDEX(Data_Base_2[],MATCH($D246,Data_Base_2[[Incumbent]:[Incumbent]],0),MATCH(H$3,Data_Base_2[#Headers],0))),"")</f>
        <v/>
      </c>
      <c r="I246" s="162" t="str">
        <f ca="1">IFERROR(IF(ISBLANK(INDEX(Data_Base_2[],MATCH($D246,Data_Base_2[[Incumbent]:[Incumbent]],0),MATCH(I$3,Data_Base_2[#Headers],0))),"-",INDEX(Data_Base_2[],MATCH($D246,Data_Base_2[[Incumbent]:[Incumbent]],0),MATCH(I$3,Data_Base_2[#Headers],0))),"")</f>
        <v/>
      </c>
      <c r="J246" s="162" t="str">
        <f ca="1">IFERROR(IF(ISBLANK(INDEX(Data_Base_2[],MATCH($D246,Data_Base_2[[Incumbent]:[Incumbent]],0),MATCH(J$3,Data_Base_2[#Headers],0))),"-",INDEX(Data_Base_2[],MATCH($D246,Data_Base_2[[Incumbent]:[Incumbent]],0),MATCH(J$3,Data_Base_2[#Headers],0))),"")</f>
        <v/>
      </c>
      <c r="K246" s="163" t="str">
        <f ca="1">IFERROR(IF(ISBLANK(INDEX(Data_Base_2[],MATCH($D246,Data_Base_2[[Incumbent]:[Incumbent]],0),MATCH(K$3,Data_Base_2[#Headers],0))),"-",INDEX(Data_Base_2[],MATCH($D246,Data_Base_2[[Incumbent]:[Incumbent]],0),MATCH(K$3,Data_Base_2[#Headers],0))),"")</f>
        <v/>
      </c>
      <c r="L246" s="161" t="str">
        <f ca="1">IFERROR(IF(ISBLANK(INDEX(Data_Base_2[],MATCH($D246,Data_Base_2[[Incumbent]:[Incumbent]],0),MATCH(L$3,Data_Base_2[#Headers],0))),"-",INDEX(Data_Base_2[],MATCH($D246,Data_Base_2[[Incumbent]:[Incumbent]],0),MATCH(L$3,Data_Base_2[#Headers],0))),"")</f>
        <v/>
      </c>
      <c r="M246" s="161" t="str">
        <f ca="1">IFERROR(IF(ISBLANK(INDEX(Data_Base_2[],MATCH($D246,Data_Base_2[[Incumbent]:[Incumbent]],0),MATCH(M$3,Data_Base_2[#Headers],0))),"-",INDEX(Data_Base_2[],MATCH($D246,Data_Base_2[[Incumbent]:[Incumbent]],0),MATCH(M$3,Data_Base_2[#Headers],0))),"")</f>
        <v/>
      </c>
      <c r="N246" s="164" t="str">
        <f ca="1">IFERROR(IF(ISBLANK(INDEX(Data_Base_2[],MATCH($D246,Data_Base_2[[Incumbent]:[Incumbent]],0),MATCH(N$3,Data_Base_2[#Headers],0))),"-",INDEX(Data_Base_2[],MATCH($D246,Data_Base_2[[Incumbent]:[Incumbent]],0),MATCH(N$3,Data_Base_2[#Headers],0))),"")</f>
        <v/>
      </c>
      <c r="O246" s="164" t="str">
        <f ca="1">IFERROR(IF(ISBLANK(INDEX(Data_Base_2[],MATCH($D246,Data_Base_2[[Incumbent]:[Incumbent]],0),MATCH(O$3,Data_Base_2[#Headers],0))),"-",INDEX(Data_Base_2[],MATCH($D246,Data_Base_2[[Incumbent]:[Incumbent]],0),MATCH(O$3,Data_Base_2[#Headers],0))),"")</f>
        <v/>
      </c>
      <c r="P246" s="161" t="str">
        <f ca="1">IFERROR(IF(ISBLANK(INDEX(Data_Base_2[],MATCH($D246,Data_Base_2[[Incumbent]:[Incumbent]],0),MATCH(P$3,Data_Base_2[#Headers],0))),"-",INDEX(Data_Base_2[],MATCH($D246,Data_Base_2[[Incumbent]:[Incumbent]],0),MATCH(P$3,Data_Base_2[#Headers],0))),"")</f>
        <v/>
      </c>
      <c r="Q246" s="161" t="str">
        <f ca="1">IFERROR(IF(ISBLANK(INDEX(Data_Base_2[],MATCH($D246,Data_Base_2[[Incumbent]:[Incumbent]],0),MATCH(Q$3,Data_Base_2[#Headers],0))),"-",INDEX(Data_Base_2[],MATCH($D246,Data_Base_2[[Incumbent]:[Incumbent]],0),MATCH(Q$3,Data_Base_2[#Headers],0))),"")</f>
        <v/>
      </c>
      <c r="T246" t="str">
        <v>Rudolf Van Hallen Harianja</v>
      </c>
      <c r="U246" s="140">
        <v>1</v>
      </c>
      <c r="V246" s="124" t="b">
        <v>1</v>
      </c>
      <c r="W246" s="3" t="b">
        <v>1</v>
      </c>
      <c r="X246" s="3" t="b">
        <v>0</v>
      </c>
      <c r="Y246" s="3">
        <v>1</v>
      </c>
      <c r="Z246" s="3">
        <v>0</v>
      </c>
      <c r="AA246" s="3" t="b">
        <v>1</v>
      </c>
      <c r="AB246" s="3" t="b">
        <f ca="1"/>
        <v>1</v>
      </c>
      <c r="AC246" s="99">
        <v>0</v>
      </c>
      <c r="AD246" s="99">
        <f ca="1"/>
        <v>0</v>
      </c>
    </row>
    <row r="247" spans="4:30" x14ac:dyDescent="0.25">
      <c r="D247" s="8" t="str" cm="1">
        <f t="array" aca="1" ref="D247" ca="1">IFERROR(IF($T$2="",'Data Base'!C234,INDEX(Data_Base_2[Incumbent],_xlfn.AGGREGATE(15,3,((OFFSET($AD$4,0,0,COUNTA($AD$4:AD5242),1)&gt;0)/(OFFSET($AD$4,0,0,COUNTA($AD$4:AD5242),1)&gt;0))*(ROW(OFFSET($AD$4,0,0,COUNTA($AD$4:AD5242),1))-ROW($AD$3)),ROWS($D$4:$D246)))),"")</f>
        <v/>
      </c>
      <c r="E247" s="161" t="str">
        <f ca="1">IFERROR(IF(ISBLANK(INDEX(Data_Base_2[],MATCH($D247,Data_Base_2[[Incumbent]:[Incumbent]],0),MATCH(E$3,Data_Base_2[#Headers],0))),"-",INDEX(Data_Base_2[],MATCH($D247,Data_Base_2[[Incumbent]:[Incumbent]],0),MATCH(E$3,Data_Base_2[#Headers],0))),"")</f>
        <v/>
      </c>
      <c r="F247" s="161" t="str">
        <f ca="1">IFERROR(IF(ISBLANK(INDEX(Data_Base_2[],MATCH($D247,Data_Base_2[[Incumbent]:[Incumbent]],0),MATCH(F$3,Data_Base_2[#Headers],0))),"-",INDEX(Data_Base_2[],MATCH($D247,Data_Base_2[[Incumbent]:[Incumbent]],0),MATCH(F$3,Data_Base_2[#Headers],0))),"")</f>
        <v/>
      </c>
      <c r="G247" s="161" t="str">
        <f ca="1">IFERROR(IF(ISBLANK(INDEX(Data_Base_2[],MATCH($D247,Data_Base_2[[Incumbent]:[Incumbent]],0),MATCH(G$3,Data_Base_2[#Headers],0))),"-",INDEX(Data_Base_2[],MATCH($D247,Data_Base_2[[Incumbent]:[Incumbent]],0),MATCH(G$3,Data_Base_2[#Headers],0))),"")</f>
        <v/>
      </c>
      <c r="H247" s="161" t="str">
        <f ca="1">IFERROR(IF(ISBLANK(INDEX(Data_Base_2[],MATCH($D247,Data_Base_2[[Incumbent]:[Incumbent]],0),MATCH(H$3,Data_Base_2[#Headers],0))),"-",INDEX(Data_Base_2[],MATCH($D247,Data_Base_2[[Incumbent]:[Incumbent]],0),MATCH(H$3,Data_Base_2[#Headers],0))),"")</f>
        <v/>
      </c>
      <c r="I247" s="162" t="str">
        <f ca="1">IFERROR(IF(ISBLANK(INDEX(Data_Base_2[],MATCH($D247,Data_Base_2[[Incumbent]:[Incumbent]],0),MATCH(I$3,Data_Base_2[#Headers],0))),"-",INDEX(Data_Base_2[],MATCH($D247,Data_Base_2[[Incumbent]:[Incumbent]],0),MATCH(I$3,Data_Base_2[#Headers],0))),"")</f>
        <v/>
      </c>
      <c r="J247" s="162" t="str">
        <f ca="1">IFERROR(IF(ISBLANK(INDEX(Data_Base_2[],MATCH($D247,Data_Base_2[[Incumbent]:[Incumbent]],0),MATCH(J$3,Data_Base_2[#Headers],0))),"-",INDEX(Data_Base_2[],MATCH($D247,Data_Base_2[[Incumbent]:[Incumbent]],0),MATCH(J$3,Data_Base_2[#Headers],0))),"")</f>
        <v/>
      </c>
      <c r="K247" s="163" t="str">
        <f ca="1">IFERROR(IF(ISBLANK(INDEX(Data_Base_2[],MATCH($D247,Data_Base_2[[Incumbent]:[Incumbent]],0),MATCH(K$3,Data_Base_2[#Headers],0))),"-",INDEX(Data_Base_2[],MATCH($D247,Data_Base_2[[Incumbent]:[Incumbent]],0),MATCH(K$3,Data_Base_2[#Headers],0))),"")</f>
        <v/>
      </c>
      <c r="L247" s="161" t="str">
        <f ca="1">IFERROR(IF(ISBLANK(INDEX(Data_Base_2[],MATCH($D247,Data_Base_2[[Incumbent]:[Incumbent]],0),MATCH(L$3,Data_Base_2[#Headers],0))),"-",INDEX(Data_Base_2[],MATCH($D247,Data_Base_2[[Incumbent]:[Incumbent]],0),MATCH(L$3,Data_Base_2[#Headers],0))),"")</f>
        <v/>
      </c>
      <c r="M247" s="161" t="str">
        <f ca="1">IFERROR(IF(ISBLANK(INDEX(Data_Base_2[],MATCH($D247,Data_Base_2[[Incumbent]:[Incumbent]],0),MATCH(M$3,Data_Base_2[#Headers],0))),"-",INDEX(Data_Base_2[],MATCH($D247,Data_Base_2[[Incumbent]:[Incumbent]],0),MATCH(M$3,Data_Base_2[#Headers],0))),"")</f>
        <v/>
      </c>
      <c r="N247" s="164" t="str">
        <f ca="1">IFERROR(IF(ISBLANK(INDEX(Data_Base_2[],MATCH($D247,Data_Base_2[[Incumbent]:[Incumbent]],0),MATCH(N$3,Data_Base_2[#Headers],0))),"-",INDEX(Data_Base_2[],MATCH($D247,Data_Base_2[[Incumbent]:[Incumbent]],0),MATCH(N$3,Data_Base_2[#Headers],0))),"")</f>
        <v/>
      </c>
      <c r="O247" s="164" t="str">
        <f ca="1">IFERROR(IF(ISBLANK(INDEX(Data_Base_2[],MATCH($D247,Data_Base_2[[Incumbent]:[Incumbent]],0),MATCH(O$3,Data_Base_2[#Headers],0))),"-",INDEX(Data_Base_2[],MATCH($D247,Data_Base_2[[Incumbent]:[Incumbent]],0),MATCH(O$3,Data_Base_2[#Headers],0))),"")</f>
        <v/>
      </c>
      <c r="P247" s="161" t="str">
        <f ca="1">IFERROR(IF(ISBLANK(INDEX(Data_Base_2[],MATCH($D247,Data_Base_2[[Incumbent]:[Incumbent]],0),MATCH(P$3,Data_Base_2[#Headers],0))),"-",INDEX(Data_Base_2[],MATCH($D247,Data_Base_2[[Incumbent]:[Incumbent]],0),MATCH(P$3,Data_Base_2[#Headers],0))),"")</f>
        <v/>
      </c>
      <c r="Q247" s="161" t="str">
        <f ca="1">IFERROR(IF(ISBLANK(INDEX(Data_Base_2[],MATCH($D247,Data_Base_2[[Incumbent]:[Incumbent]],0),MATCH(Q$3,Data_Base_2[#Headers],0))),"-",INDEX(Data_Base_2[],MATCH($D247,Data_Base_2[[Incumbent]:[Incumbent]],0),MATCH(Q$3,Data_Base_2[#Headers],0))),"")</f>
        <v/>
      </c>
      <c r="T247" t="str">
        <v>Rizki Hamdani Nasution</v>
      </c>
      <c r="U247" s="140">
        <v>1</v>
      </c>
      <c r="V247" s="124" t="b">
        <v>1</v>
      </c>
      <c r="W247" s="3" t="b">
        <v>0</v>
      </c>
      <c r="X247" s="3" t="b">
        <v>1</v>
      </c>
      <c r="Y247" s="3">
        <v>0</v>
      </c>
      <c r="Z247" s="3">
        <v>0</v>
      </c>
      <c r="AA247" s="3" t="b">
        <v>1</v>
      </c>
      <c r="AB247" s="3" t="b">
        <f ca="1"/>
        <v>1</v>
      </c>
      <c r="AC247" s="99">
        <v>0</v>
      </c>
      <c r="AD247" s="99">
        <f ca="1"/>
        <v>0</v>
      </c>
    </row>
    <row r="248" spans="4:30" x14ac:dyDescent="0.25">
      <c r="D248" s="8" t="str" cm="1">
        <f t="array" aca="1" ref="D248" ca="1">IFERROR(IF($T$2="",'Data Base'!C235,INDEX(Data_Base_2[Incumbent],_xlfn.AGGREGATE(15,3,((OFFSET($AD$4,0,0,COUNTA($AD$4:AD5243),1)&gt;0)/(OFFSET($AD$4,0,0,COUNTA($AD$4:AD5243),1)&gt;0))*(ROW(OFFSET($AD$4,0,0,COUNTA($AD$4:AD5243),1))-ROW($AD$3)),ROWS($D$4:$D247)))),"")</f>
        <v/>
      </c>
      <c r="E248" s="161" t="str">
        <f ca="1">IFERROR(IF(ISBLANK(INDEX(Data_Base_2[],MATCH($D248,Data_Base_2[[Incumbent]:[Incumbent]],0),MATCH(E$3,Data_Base_2[#Headers],0))),"-",INDEX(Data_Base_2[],MATCH($D248,Data_Base_2[[Incumbent]:[Incumbent]],0),MATCH(E$3,Data_Base_2[#Headers],0))),"")</f>
        <v/>
      </c>
      <c r="F248" s="161" t="str">
        <f ca="1">IFERROR(IF(ISBLANK(INDEX(Data_Base_2[],MATCH($D248,Data_Base_2[[Incumbent]:[Incumbent]],0),MATCH(F$3,Data_Base_2[#Headers],0))),"-",INDEX(Data_Base_2[],MATCH($D248,Data_Base_2[[Incumbent]:[Incumbent]],0),MATCH(F$3,Data_Base_2[#Headers],0))),"")</f>
        <v/>
      </c>
      <c r="G248" s="161" t="str">
        <f ca="1">IFERROR(IF(ISBLANK(INDEX(Data_Base_2[],MATCH($D248,Data_Base_2[[Incumbent]:[Incumbent]],0),MATCH(G$3,Data_Base_2[#Headers],0))),"-",INDEX(Data_Base_2[],MATCH($D248,Data_Base_2[[Incumbent]:[Incumbent]],0),MATCH(G$3,Data_Base_2[#Headers],0))),"")</f>
        <v/>
      </c>
      <c r="H248" s="161" t="str">
        <f ca="1">IFERROR(IF(ISBLANK(INDEX(Data_Base_2[],MATCH($D248,Data_Base_2[[Incumbent]:[Incumbent]],0),MATCH(H$3,Data_Base_2[#Headers],0))),"-",INDEX(Data_Base_2[],MATCH($D248,Data_Base_2[[Incumbent]:[Incumbent]],0),MATCH(H$3,Data_Base_2[#Headers],0))),"")</f>
        <v/>
      </c>
      <c r="I248" s="162" t="str">
        <f ca="1">IFERROR(IF(ISBLANK(INDEX(Data_Base_2[],MATCH($D248,Data_Base_2[[Incumbent]:[Incumbent]],0),MATCH(I$3,Data_Base_2[#Headers],0))),"-",INDEX(Data_Base_2[],MATCH($D248,Data_Base_2[[Incumbent]:[Incumbent]],0),MATCH(I$3,Data_Base_2[#Headers],0))),"")</f>
        <v/>
      </c>
      <c r="J248" s="162" t="str">
        <f ca="1">IFERROR(IF(ISBLANK(INDEX(Data_Base_2[],MATCH($D248,Data_Base_2[[Incumbent]:[Incumbent]],0),MATCH(J$3,Data_Base_2[#Headers],0))),"-",INDEX(Data_Base_2[],MATCH($D248,Data_Base_2[[Incumbent]:[Incumbent]],0),MATCH(J$3,Data_Base_2[#Headers],0))),"")</f>
        <v/>
      </c>
      <c r="K248" s="163" t="str">
        <f ca="1">IFERROR(IF(ISBLANK(INDEX(Data_Base_2[],MATCH($D248,Data_Base_2[[Incumbent]:[Incumbent]],0),MATCH(K$3,Data_Base_2[#Headers],0))),"-",INDEX(Data_Base_2[],MATCH($D248,Data_Base_2[[Incumbent]:[Incumbent]],0),MATCH(K$3,Data_Base_2[#Headers],0))),"")</f>
        <v/>
      </c>
      <c r="L248" s="161" t="str">
        <f ca="1">IFERROR(IF(ISBLANK(INDEX(Data_Base_2[],MATCH($D248,Data_Base_2[[Incumbent]:[Incumbent]],0),MATCH(L$3,Data_Base_2[#Headers],0))),"-",INDEX(Data_Base_2[],MATCH($D248,Data_Base_2[[Incumbent]:[Incumbent]],0),MATCH(L$3,Data_Base_2[#Headers],0))),"")</f>
        <v/>
      </c>
      <c r="M248" s="161" t="str">
        <f ca="1">IFERROR(IF(ISBLANK(INDEX(Data_Base_2[],MATCH($D248,Data_Base_2[[Incumbent]:[Incumbent]],0),MATCH(M$3,Data_Base_2[#Headers],0))),"-",INDEX(Data_Base_2[],MATCH($D248,Data_Base_2[[Incumbent]:[Incumbent]],0),MATCH(M$3,Data_Base_2[#Headers],0))),"")</f>
        <v/>
      </c>
      <c r="N248" s="164" t="str">
        <f ca="1">IFERROR(IF(ISBLANK(INDEX(Data_Base_2[],MATCH($D248,Data_Base_2[[Incumbent]:[Incumbent]],0),MATCH(N$3,Data_Base_2[#Headers],0))),"-",INDEX(Data_Base_2[],MATCH($D248,Data_Base_2[[Incumbent]:[Incumbent]],0),MATCH(N$3,Data_Base_2[#Headers],0))),"")</f>
        <v/>
      </c>
      <c r="O248" s="164" t="str">
        <f ca="1">IFERROR(IF(ISBLANK(INDEX(Data_Base_2[],MATCH($D248,Data_Base_2[[Incumbent]:[Incumbent]],0),MATCH(O$3,Data_Base_2[#Headers],0))),"-",INDEX(Data_Base_2[],MATCH($D248,Data_Base_2[[Incumbent]:[Incumbent]],0),MATCH(O$3,Data_Base_2[#Headers],0))),"")</f>
        <v/>
      </c>
      <c r="P248" s="161" t="str">
        <f ca="1">IFERROR(IF(ISBLANK(INDEX(Data_Base_2[],MATCH($D248,Data_Base_2[[Incumbent]:[Incumbent]],0),MATCH(P$3,Data_Base_2[#Headers],0))),"-",INDEX(Data_Base_2[],MATCH($D248,Data_Base_2[[Incumbent]:[Incumbent]],0),MATCH(P$3,Data_Base_2[#Headers],0))),"")</f>
        <v/>
      </c>
      <c r="Q248" s="161" t="str">
        <f ca="1">IFERROR(IF(ISBLANK(INDEX(Data_Base_2[],MATCH($D248,Data_Base_2[[Incumbent]:[Incumbent]],0),MATCH(Q$3,Data_Base_2[#Headers],0))),"-",INDEX(Data_Base_2[],MATCH($D248,Data_Base_2[[Incumbent]:[Incumbent]],0),MATCH(Q$3,Data_Base_2[#Headers],0))),"")</f>
        <v/>
      </c>
      <c r="T248" t="str">
        <v>Diki Prasetyo</v>
      </c>
      <c r="U248" s="140">
        <v>1</v>
      </c>
      <c r="V248" s="124" t="b">
        <v>1</v>
      </c>
      <c r="W248" s="3" t="b">
        <v>0</v>
      </c>
      <c r="X248" s="3" t="b">
        <v>0</v>
      </c>
      <c r="Y248" s="3">
        <v>1</v>
      </c>
      <c r="Z248" s="3">
        <v>0</v>
      </c>
      <c r="AA248" s="3" t="b">
        <v>1</v>
      </c>
      <c r="AB248" s="3" t="b">
        <f ca="1"/>
        <v>1</v>
      </c>
      <c r="AC248" s="99">
        <v>0</v>
      </c>
      <c r="AD248" s="99">
        <f ca="1"/>
        <v>0</v>
      </c>
    </row>
    <row r="249" spans="4:30" x14ac:dyDescent="0.25">
      <c r="D249" s="8" t="str" cm="1">
        <f t="array" aca="1" ref="D249" ca="1">IFERROR(IF($T$2="",'Data Base'!C236,INDEX(Data_Base_2[Incumbent],_xlfn.AGGREGATE(15,3,((OFFSET($AD$4,0,0,COUNTA($AD$4:AD5244),1)&gt;0)/(OFFSET($AD$4,0,0,COUNTA($AD$4:AD5244),1)&gt;0))*(ROW(OFFSET($AD$4,0,0,COUNTA($AD$4:AD5244),1))-ROW($AD$3)),ROWS($D$4:$D248)))),"")</f>
        <v/>
      </c>
      <c r="E249" s="161" t="str">
        <f ca="1">IFERROR(IF(ISBLANK(INDEX(Data_Base_2[],MATCH($D249,Data_Base_2[[Incumbent]:[Incumbent]],0),MATCH(E$3,Data_Base_2[#Headers],0))),"-",INDEX(Data_Base_2[],MATCH($D249,Data_Base_2[[Incumbent]:[Incumbent]],0),MATCH(E$3,Data_Base_2[#Headers],0))),"")</f>
        <v/>
      </c>
      <c r="F249" s="161" t="str">
        <f ca="1">IFERROR(IF(ISBLANK(INDEX(Data_Base_2[],MATCH($D249,Data_Base_2[[Incumbent]:[Incumbent]],0),MATCH(F$3,Data_Base_2[#Headers],0))),"-",INDEX(Data_Base_2[],MATCH($D249,Data_Base_2[[Incumbent]:[Incumbent]],0),MATCH(F$3,Data_Base_2[#Headers],0))),"")</f>
        <v/>
      </c>
      <c r="G249" s="161" t="str">
        <f ca="1">IFERROR(IF(ISBLANK(INDEX(Data_Base_2[],MATCH($D249,Data_Base_2[[Incumbent]:[Incumbent]],0),MATCH(G$3,Data_Base_2[#Headers],0))),"-",INDEX(Data_Base_2[],MATCH($D249,Data_Base_2[[Incumbent]:[Incumbent]],0),MATCH(G$3,Data_Base_2[#Headers],0))),"")</f>
        <v/>
      </c>
      <c r="H249" s="161" t="str">
        <f ca="1">IFERROR(IF(ISBLANK(INDEX(Data_Base_2[],MATCH($D249,Data_Base_2[[Incumbent]:[Incumbent]],0),MATCH(H$3,Data_Base_2[#Headers],0))),"-",INDEX(Data_Base_2[],MATCH($D249,Data_Base_2[[Incumbent]:[Incumbent]],0),MATCH(H$3,Data_Base_2[#Headers],0))),"")</f>
        <v/>
      </c>
      <c r="I249" s="162" t="str">
        <f ca="1">IFERROR(IF(ISBLANK(INDEX(Data_Base_2[],MATCH($D249,Data_Base_2[[Incumbent]:[Incumbent]],0),MATCH(I$3,Data_Base_2[#Headers],0))),"-",INDEX(Data_Base_2[],MATCH($D249,Data_Base_2[[Incumbent]:[Incumbent]],0),MATCH(I$3,Data_Base_2[#Headers],0))),"")</f>
        <v/>
      </c>
      <c r="J249" s="162" t="str">
        <f ca="1">IFERROR(IF(ISBLANK(INDEX(Data_Base_2[],MATCH($D249,Data_Base_2[[Incumbent]:[Incumbent]],0),MATCH(J$3,Data_Base_2[#Headers],0))),"-",INDEX(Data_Base_2[],MATCH($D249,Data_Base_2[[Incumbent]:[Incumbent]],0),MATCH(J$3,Data_Base_2[#Headers],0))),"")</f>
        <v/>
      </c>
      <c r="K249" s="163" t="str">
        <f ca="1">IFERROR(IF(ISBLANK(INDEX(Data_Base_2[],MATCH($D249,Data_Base_2[[Incumbent]:[Incumbent]],0),MATCH(K$3,Data_Base_2[#Headers],0))),"-",INDEX(Data_Base_2[],MATCH($D249,Data_Base_2[[Incumbent]:[Incumbent]],0),MATCH(K$3,Data_Base_2[#Headers],0))),"")</f>
        <v/>
      </c>
      <c r="L249" s="161" t="str">
        <f ca="1">IFERROR(IF(ISBLANK(INDEX(Data_Base_2[],MATCH($D249,Data_Base_2[[Incumbent]:[Incumbent]],0),MATCH(L$3,Data_Base_2[#Headers],0))),"-",INDEX(Data_Base_2[],MATCH($D249,Data_Base_2[[Incumbent]:[Incumbent]],0),MATCH(L$3,Data_Base_2[#Headers],0))),"")</f>
        <v/>
      </c>
      <c r="M249" s="161" t="str">
        <f ca="1">IFERROR(IF(ISBLANK(INDEX(Data_Base_2[],MATCH($D249,Data_Base_2[[Incumbent]:[Incumbent]],0),MATCH(M$3,Data_Base_2[#Headers],0))),"-",INDEX(Data_Base_2[],MATCH($D249,Data_Base_2[[Incumbent]:[Incumbent]],0),MATCH(M$3,Data_Base_2[#Headers],0))),"")</f>
        <v/>
      </c>
      <c r="N249" s="164" t="str">
        <f ca="1">IFERROR(IF(ISBLANK(INDEX(Data_Base_2[],MATCH($D249,Data_Base_2[[Incumbent]:[Incumbent]],0),MATCH(N$3,Data_Base_2[#Headers],0))),"-",INDEX(Data_Base_2[],MATCH($D249,Data_Base_2[[Incumbent]:[Incumbent]],0),MATCH(N$3,Data_Base_2[#Headers],0))),"")</f>
        <v/>
      </c>
      <c r="O249" s="164" t="str">
        <f ca="1">IFERROR(IF(ISBLANK(INDEX(Data_Base_2[],MATCH($D249,Data_Base_2[[Incumbent]:[Incumbent]],0),MATCH(O$3,Data_Base_2[#Headers],0))),"-",INDEX(Data_Base_2[],MATCH($D249,Data_Base_2[[Incumbent]:[Incumbent]],0),MATCH(O$3,Data_Base_2[#Headers],0))),"")</f>
        <v/>
      </c>
      <c r="P249" s="161" t="str">
        <f ca="1">IFERROR(IF(ISBLANK(INDEX(Data_Base_2[],MATCH($D249,Data_Base_2[[Incumbent]:[Incumbent]],0),MATCH(P$3,Data_Base_2[#Headers],0))),"-",INDEX(Data_Base_2[],MATCH($D249,Data_Base_2[[Incumbent]:[Incumbent]],0),MATCH(P$3,Data_Base_2[#Headers],0))),"")</f>
        <v/>
      </c>
      <c r="Q249" s="161" t="str">
        <f ca="1">IFERROR(IF(ISBLANK(INDEX(Data_Base_2[],MATCH($D249,Data_Base_2[[Incumbent]:[Incumbent]],0),MATCH(Q$3,Data_Base_2[#Headers],0))),"-",INDEX(Data_Base_2[],MATCH($D249,Data_Base_2[[Incumbent]:[Incumbent]],0),MATCH(Q$3,Data_Base_2[#Headers],0))),"")</f>
        <v/>
      </c>
      <c r="T249" t="str">
        <v>Do'a Suryanto Taupik</v>
      </c>
      <c r="U249" s="140">
        <v>1</v>
      </c>
      <c r="V249" s="124" t="b">
        <v>1</v>
      </c>
      <c r="W249" s="3" t="b">
        <v>0</v>
      </c>
      <c r="X249" s="3" t="b">
        <v>1</v>
      </c>
      <c r="Y249" s="3">
        <v>0</v>
      </c>
      <c r="Z249" s="3">
        <v>0</v>
      </c>
      <c r="AA249" s="3" t="b">
        <v>1</v>
      </c>
      <c r="AB249" s="3" t="b">
        <f ca="1"/>
        <v>1</v>
      </c>
      <c r="AC249" s="99">
        <v>1</v>
      </c>
      <c r="AD249" s="99">
        <f ca="1"/>
        <v>0</v>
      </c>
    </row>
    <row r="250" spans="4:30" x14ac:dyDescent="0.25">
      <c r="D250" s="8" t="str" cm="1">
        <f t="array" aca="1" ref="D250" ca="1">IFERROR(IF($T$2="",'Data Base'!C237,INDEX(Data_Base_2[Incumbent],_xlfn.AGGREGATE(15,3,((OFFSET($AD$4,0,0,COUNTA($AD$4:AD5245),1)&gt;0)/(OFFSET($AD$4,0,0,COUNTA($AD$4:AD5245),1)&gt;0))*(ROW(OFFSET($AD$4,0,0,COUNTA($AD$4:AD5245),1))-ROW($AD$3)),ROWS($D$4:$D249)))),"")</f>
        <v/>
      </c>
      <c r="E250" s="161" t="str">
        <f ca="1">IFERROR(IF(ISBLANK(INDEX(Data_Base_2[],MATCH($D250,Data_Base_2[[Incumbent]:[Incumbent]],0),MATCH(E$3,Data_Base_2[#Headers],0))),"-",INDEX(Data_Base_2[],MATCH($D250,Data_Base_2[[Incumbent]:[Incumbent]],0),MATCH(E$3,Data_Base_2[#Headers],0))),"")</f>
        <v/>
      </c>
      <c r="F250" s="161" t="str">
        <f ca="1">IFERROR(IF(ISBLANK(INDEX(Data_Base_2[],MATCH($D250,Data_Base_2[[Incumbent]:[Incumbent]],0),MATCH(F$3,Data_Base_2[#Headers],0))),"-",INDEX(Data_Base_2[],MATCH($D250,Data_Base_2[[Incumbent]:[Incumbent]],0),MATCH(F$3,Data_Base_2[#Headers],0))),"")</f>
        <v/>
      </c>
      <c r="G250" s="161" t="str">
        <f ca="1">IFERROR(IF(ISBLANK(INDEX(Data_Base_2[],MATCH($D250,Data_Base_2[[Incumbent]:[Incumbent]],0),MATCH(G$3,Data_Base_2[#Headers],0))),"-",INDEX(Data_Base_2[],MATCH($D250,Data_Base_2[[Incumbent]:[Incumbent]],0),MATCH(G$3,Data_Base_2[#Headers],0))),"")</f>
        <v/>
      </c>
      <c r="H250" s="161" t="str">
        <f ca="1">IFERROR(IF(ISBLANK(INDEX(Data_Base_2[],MATCH($D250,Data_Base_2[[Incumbent]:[Incumbent]],0),MATCH(H$3,Data_Base_2[#Headers],0))),"-",INDEX(Data_Base_2[],MATCH($D250,Data_Base_2[[Incumbent]:[Incumbent]],0),MATCH(H$3,Data_Base_2[#Headers],0))),"")</f>
        <v/>
      </c>
      <c r="I250" s="162" t="str">
        <f ca="1">IFERROR(IF(ISBLANK(INDEX(Data_Base_2[],MATCH($D250,Data_Base_2[[Incumbent]:[Incumbent]],0),MATCH(I$3,Data_Base_2[#Headers],0))),"-",INDEX(Data_Base_2[],MATCH($D250,Data_Base_2[[Incumbent]:[Incumbent]],0),MATCH(I$3,Data_Base_2[#Headers],0))),"")</f>
        <v/>
      </c>
      <c r="J250" s="162" t="str">
        <f ca="1">IFERROR(IF(ISBLANK(INDEX(Data_Base_2[],MATCH($D250,Data_Base_2[[Incumbent]:[Incumbent]],0),MATCH(J$3,Data_Base_2[#Headers],0))),"-",INDEX(Data_Base_2[],MATCH($D250,Data_Base_2[[Incumbent]:[Incumbent]],0),MATCH(J$3,Data_Base_2[#Headers],0))),"")</f>
        <v/>
      </c>
      <c r="K250" s="163" t="str">
        <f ca="1">IFERROR(IF(ISBLANK(INDEX(Data_Base_2[],MATCH($D250,Data_Base_2[[Incumbent]:[Incumbent]],0),MATCH(K$3,Data_Base_2[#Headers],0))),"-",INDEX(Data_Base_2[],MATCH($D250,Data_Base_2[[Incumbent]:[Incumbent]],0),MATCH(K$3,Data_Base_2[#Headers],0))),"")</f>
        <v/>
      </c>
      <c r="L250" s="161" t="str">
        <f ca="1">IFERROR(IF(ISBLANK(INDEX(Data_Base_2[],MATCH($D250,Data_Base_2[[Incumbent]:[Incumbent]],0),MATCH(L$3,Data_Base_2[#Headers],0))),"-",INDEX(Data_Base_2[],MATCH($D250,Data_Base_2[[Incumbent]:[Incumbent]],0),MATCH(L$3,Data_Base_2[#Headers],0))),"")</f>
        <v/>
      </c>
      <c r="M250" s="161" t="str">
        <f ca="1">IFERROR(IF(ISBLANK(INDEX(Data_Base_2[],MATCH($D250,Data_Base_2[[Incumbent]:[Incumbent]],0),MATCH(M$3,Data_Base_2[#Headers],0))),"-",INDEX(Data_Base_2[],MATCH($D250,Data_Base_2[[Incumbent]:[Incumbent]],0),MATCH(M$3,Data_Base_2[#Headers],0))),"")</f>
        <v/>
      </c>
      <c r="N250" s="164" t="str">
        <f ca="1">IFERROR(IF(ISBLANK(INDEX(Data_Base_2[],MATCH($D250,Data_Base_2[[Incumbent]:[Incumbent]],0),MATCH(N$3,Data_Base_2[#Headers],0))),"-",INDEX(Data_Base_2[],MATCH($D250,Data_Base_2[[Incumbent]:[Incumbent]],0),MATCH(N$3,Data_Base_2[#Headers],0))),"")</f>
        <v/>
      </c>
      <c r="O250" s="164" t="str">
        <f ca="1">IFERROR(IF(ISBLANK(INDEX(Data_Base_2[],MATCH($D250,Data_Base_2[[Incumbent]:[Incumbent]],0),MATCH(O$3,Data_Base_2[#Headers],0))),"-",INDEX(Data_Base_2[],MATCH($D250,Data_Base_2[[Incumbent]:[Incumbent]],0),MATCH(O$3,Data_Base_2[#Headers],0))),"")</f>
        <v/>
      </c>
      <c r="P250" s="161" t="str">
        <f ca="1">IFERROR(IF(ISBLANK(INDEX(Data_Base_2[],MATCH($D250,Data_Base_2[[Incumbent]:[Incumbent]],0),MATCH(P$3,Data_Base_2[#Headers],0))),"-",INDEX(Data_Base_2[],MATCH($D250,Data_Base_2[[Incumbent]:[Incumbent]],0),MATCH(P$3,Data_Base_2[#Headers],0))),"")</f>
        <v/>
      </c>
      <c r="Q250" s="161" t="str">
        <f ca="1">IFERROR(IF(ISBLANK(INDEX(Data_Base_2[],MATCH($D250,Data_Base_2[[Incumbent]:[Incumbent]],0),MATCH(Q$3,Data_Base_2[#Headers],0))),"-",INDEX(Data_Base_2[],MATCH($D250,Data_Base_2[[Incumbent]:[Incumbent]],0),MATCH(Q$3,Data_Base_2[#Headers],0))),"")</f>
        <v/>
      </c>
      <c r="T250" t="str">
        <v>Muhammad Ikhsan Maulana Lubis</v>
      </c>
      <c r="U250" s="140">
        <v>1</v>
      </c>
      <c r="V250" s="124" t="b">
        <v>1</v>
      </c>
      <c r="W250" s="3" t="b">
        <v>1</v>
      </c>
      <c r="X250" s="3" t="b">
        <v>1</v>
      </c>
      <c r="Y250" s="3">
        <v>1</v>
      </c>
      <c r="Z250" s="3">
        <v>0</v>
      </c>
      <c r="AA250" s="3" t="b">
        <v>1</v>
      </c>
      <c r="AB250" s="3" t="b">
        <f ca="1"/>
        <v>1</v>
      </c>
      <c r="AC250" s="99">
        <v>1</v>
      </c>
      <c r="AD250" s="99">
        <f ca="1"/>
        <v>0</v>
      </c>
    </row>
    <row r="251" spans="4:30" x14ac:dyDescent="0.25">
      <c r="D251" s="8" t="str" cm="1">
        <f t="array" aca="1" ref="D251" ca="1">IFERROR(IF($T$2="",'Data Base'!C238,INDEX(Data_Base_2[Incumbent],_xlfn.AGGREGATE(15,3,((OFFSET($AD$4,0,0,COUNTA($AD$4:AD5246),1)&gt;0)/(OFFSET($AD$4,0,0,COUNTA($AD$4:AD5246),1)&gt;0))*(ROW(OFFSET($AD$4,0,0,COUNTA($AD$4:AD5246),1))-ROW($AD$3)),ROWS($D$4:$D250)))),"")</f>
        <v/>
      </c>
      <c r="E251" s="161" t="str">
        <f ca="1">IFERROR(IF(ISBLANK(INDEX(Data_Base_2[],MATCH($D251,Data_Base_2[[Incumbent]:[Incumbent]],0),MATCH(E$3,Data_Base_2[#Headers],0))),"-",INDEX(Data_Base_2[],MATCH($D251,Data_Base_2[[Incumbent]:[Incumbent]],0),MATCH(E$3,Data_Base_2[#Headers],0))),"")</f>
        <v/>
      </c>
      <c r="F251" s="161" t="str">
        <f ca="1">IFERROR(IF(ISBLANK(INDEX(Data_Base_2[],MATCH($D251,Data_Base_2[[Incumbent]:[Incumbent]],0),MATCH(F$3,Data_Base_2[#Headers],0))),"-",INDEX(Data_Base_2[],MATCH($D251,Data_Base_2[[Incumbent]:[Incumbent]],0),MATCH(F$3,Data_Base_2[#Headers],0))),"")</f>
        <v/>
      </c>
      <c r="G251" s="161" t="str">
        <f ca="1">IFERROR(IF(ISBLANK(INDEX(Data_Base_2[],MATCH($D251,Data_Base_2[[Incumbent]:[Incumbent]],0),MATCH(G$3,Data_Base_2[#Headers],0))),"-",INDEX(Data_Base_2[],MATCH($D251,Data_Base_2[[Incumbent]:[Incumbent]],0),MATCH(G$3,Data_Base_2[#Headers],0))),"")</f>
        <v/>
      </c>
      <c r="H251" s="161" t="str">
        <f ca="1">IFERROR(IF(ISBLANK(INDEX(Data_Base_2[],MATCH($D251,Data_Base_2[[Incumbent]:[Incumbent]],0),MATCH(H$3,Data_Base_2[#Headers],0))),"-",INDEX(Data_Base_2[],MATCH($D251,Data_Base_2[[Incumbent]:[Incumbent]],0),MATCH(H$3,Data_Base_2[#Headers],0))),"")</f>
        <v/>
      </c>
      <c r="I251" s="162" t="str">
        <f ca="1">IFERROR(IF(ISBLANK(INDEX(Data_Base_2[],MATCH($D251,Data_Base_2[[Incumbent]:[Incumbent]],0),MATCH(I$3,Data_Base_2[#Headers],0))),"-",INDEX(Data_Base_2[],MATCH($D251,Data_Base_2[[Incumbent]:[Incumbent]],0),MATCH(I$3,Data_Base_2[#Headers],0))),"")</f>
        <v/>
      </c>
      <c r="J251" s="162" t="str">
        <f ca="1">IFERROR(IF(ISBLANK(INDEX(Data_Base_2[],MATCH($D251,Data_Base_2[[Incumbent]:[Incumbent]],0),MATCH(J$3,Data_Base_2[#Headers],0))),"-",INDEX(Data_Base_2[],MATCH($D251,Data_Base_2[[Incumbent]:[Incumbent]],0),MATCH(J$3,Data_Base_2[#Headers],0))),"")</f>
        <v/>
      </c>
      <c r="K251" s="163" t="str">
        <f ca="1">IFERROR(IF(ISBLANK(INDEX(Data_Base_2[],MATCH($D251,Data_Base_2[[Incumbent]:[Incumbent]],0),MATCH(K$3,Data_Base_2[#Headers],0))),"-",INDEX(Data_Base_2[],MATCH($D251,Data_Base_2[[Incumbent]:[Incumbent]],0),MATCH(K$3,Data_Base_2[#Headers],0))),"")</f>
        <v/>
      </c>
      <c r="L251" s="161" t="str">
        <f ca="1">IFERROR(IF(ISBLANK(INDEX(Data_Base_2[],MATCH($D251,Data_Base_2[[Incumbent]:[Incumbent]],0),MATCH(L$3,Data_Base_2[#Headers],0))),"-",INDEX(Data_Base_2[],MATCH($D251,Data_Base_2[[Incumbent]:[Incumbent]],0),MATCH(L$3,Data_Base_2[#Headers],0))),"")</f>
        <v/>
      </c>
      <c r="M251" s="161" t="str">
        <f ca="1">IFERROR(IF(ISBLANK(INDEX(Data_Base_2[],MATCH($D251,Data_Base_2[[Incumbent]:[Incumbent]],0),MATCH(M$3,Data_Base_2[#Headers],0))),"-",INDEX(Data_Base_2[],MATCH($D251,Data_Base_2[[Incumbent]:[Incumbent]],0),MATCH(M$3,Data_Base_2[#Headers],0))),"")</f>
        <v/>
      </c>
      <c r="N251" s="164" t="str">
        <f ca="1">IFERROR(IF(ISBLANK(INDEX(Data_Base_2[],MATCH($D251,Data_Base_2[[Incumbent]:[Incumbent]],0),MATCH(N$3,Data_Base_2[#Headers],0))),"-",INDEX(Data_Base_2[],MATCH($D251,Data_Base_2[[Incumbent]:[Incumbent]],0),MATCH(N$3,Data_Base_2[#Headers],0))),"")</f>
        <v/>
      </c>
      <c r="O251" s="164" t="str">
        <f ca="1">IFERROR(IF(ISBLANK(INDEX(Data_Base_2[],MATCH($D251,Data_Base_2[[Incumbent]:[Incumbent]],0),MATCH(O$3,Data_Base_2[#Headers],0))),"-",INDEX(Data_Base_2[],MATCH($D251,Data_Base_2[[Incumbent]:[Incumbent]],0),MATCH(O$3,Data_Base_2[#Headers],0))),"")</f>
        <v/>
      </c>
      <c r="P251" s="161" t="str">
        <f ca="1">IFERROR(IF(ISBLANK(INDEX(Data_Base_2[],MATCH($D251,Data_Base_2[[Incumbent]:[Incumbent]],0),MATCH(P$3,Data_Base_2[#Headers],0))),"-",INDEX(Data_Base_2[],MATCH($D251,Data_Base_2[[Incumbent]:[Incumbent]],0),MATCH(P$3,Data_Base_2[#Headers],0))),"")</f>
        <v/>
      </c>
      <c r="Q251" s="161" t="str">
        <f ca="1">IFERROR(IF(ISBLANK(INDEX(Data_Base_2[],MATCH($D251,Data_Base_2[[Incumbent]:[Incumbent]],0),MATCH(Q$3,Data_Base_2[#Headers],0))),"-",INDEX(Data_Base_2[],MATCH($D251,Data_Base_2[[Incumbent]:[Incumbent]],0),MATCH(Q$3,Data_Base_2[#Headers],0))),"")</f>
        <v/>
      </c>
      <c r="T251" t="str">
        <v>Benrus Hollom Saragih</v>
      </c>
      <c r="U251" s="140">
        <v>1</v>
      </c>
      <c r="V251" s="124" t="b">
        <v>1</v>
      </c>
      <c r="W251" s="3" t="b">
        <v>1</v>
      </c>
      <c r="X251" s="3" t="b">
        <v>0</v>
      </c>
      <c r="Y251" s="3">
        <v>1</v>
      </c>
      <c r="Z251" s="3">
        <v>0</v>
      </c>
      <c r="AA251" s="3" t="b">
        <v>1</v>
      </c>
      <c r="AB251" s="3" t="b">
        <f ca="1"/>
        <v>1</v>
      </c>
      <c r="AC251" s="99">
        <v>1</v>
      </c>
      <c r="AD251" s="99">
        <f ca="1"/>
        <v>0</v>
      </c>
    </row>
    <row r="252" spans="4:30" x14ac:dyDescent="0.25">
      <c r="D252" s="8" t="str" cm="1">
        <f t="array" aca="1" ref="D252" ca="1">IFERROR(IF($T$2="",'Data Base'!C239,INDEX(Data_Base_2[Incumbent],_xlfn.AGGREGATE(15,3,((OFFSET($AD$4,0,0,COUNTA($AD$4:AD5247),1)&gt;0)/(OFFSET($AD$4,0,0,COUNTA($AD$4:AD5247),1)&gt;0))*(ROW(OFFSET($AD$4,0,0,COUNTA($AD$4:AD5247),1))-ROW($AD$3)),ROWS($D$4:$D251)))),"")</f>
        <v/>
      </c>
      <c r="E252" s="161" t="str">
        <f ca="1">IFERROR(IF(ISBLANK(INDEX(Data_Base_2[],MATCH($D252,Data_Base_2[[Incumbent]:[Incumbent]],0),MATCH(E$3,Data_Base_2[#Headers],0))),"-",INDEX(Data_Base_2[],MATCH($D252,Data_Base_2[[Incumbent]:[Incumbent]],0),MATCH(E$3,Data_Base_2[#Headers],0))),"")</f>
        <v/>
      </c>
      <c r="F252" s="161" t="str">
        <f ca="1">IFERROR(IF(ISBLANK(INDEX(Data_Base_2[],MATCH($D252,Data_Base_2[[Incumbent]:[Incumbent]],0),MATCH(F$3,Data_Base_2[#Headers],0))),"-",INDEX(Data_Base_2[],MATCH($D252,Data_Base_2[[Incumbent]:[Incumbent]],0),MATCH(F$3,Data_Base_2[#Headers],0))),"")</f>
        <v/>
      </c>
      <c r="G252" s="161" t="str">
        <f ca="1">IFERROR(IF(ISBLANK(INDEX(Data_Base_2[],MATCH($D252,Data_Base_2[[Incumbent]:[Incumbent]],0),MATCH(G$3,Data_Base_2[#Headers],0))),"-",INDEX(Data_Base_2[],MATCH($D252,Data_Base_2[[Incumbent]:[Incumbent]],0),MATCH(G$3,Data_Base_2[#Headers],0))),"")</f>
        <v/>
      </c>
      <c r="H252" s="161" t="str">
        <f ca="1">IFERROR(IF(ISBLANK(INDEX(Data_Base_2[],MATCH($D252,Data_Base_2[[Incumbent]:[Incumbent]],0),MATCH(H$3,Data_Base_2[#Headers],0))),"-",INDEX(Data_Base_2[],MATCH($D252,Data_Base_2[[Incumbent]:[Incumbent]],0),MATCH(H$3,Data_Base_2[#Headers],0))),"")</f>
        <v/>
      </c>
      <c r="I252" s="162" t="str">
        <f ca="1">IFERROR(IF(ISBLANK(INDEX(Data_Base_2[],MATCH($D252,Data_Base_2[[Incumbent]:[Incumbent]],0),MATCH(I$3,Data_Base_2[#Headers],0))),"-",INDEX(Data_Base_2[],MATCH($D252,Data_Base_2[[Incumbent]:[Incumbent]],0),MATCH(I$3,Data_Base_2[#Headers],0))),"")</f>
        <v/>
      </c>
      <c r="J252" s="162" t="str">
        <f ca="1">IFERROR(IF(ISBLANK(INDEX(Data_Base_2[],MATCH($D252,Data_Base_2[[Incumbent]:[Incumbent]],0),MATCH(J$3,Data_Base_2[#Headers],0))),"-",INDEX(Data_Base_2[],MATCH($D252,Data_Base_2[[Incumbent]:[Incumbent]],0),MATCH(J$3,Data_Base_2[#Headers],0))),"")</f>
        <v/>
      </c>
      <c r="K252" s="163" t="str">
        <f ca="1">IFERROR(IF(ISBLANK(INDEX(Data_Base_2[],MATCH($D252,Data_Base_2[[Incumbent]:[Incumbent]],0),MATCH(K$3,Data_Base_2[#Headers],0))),"-",INDEX(Data_Base_2[],MATCH($D252,Data_Base_2[[Incumbent]:[Incumbent]],0),MATCH(K$3,Data_Base_2[#Headers],0))),"")</f>
        <v/>
      </c>
      <c r="L252" s="161" t="str">
        <f ca="1">IFERROR(IF(ISBLANK(INDEX(Data_Base_2[],MATCH($D252,Data_Base_2[[Incumbent]:[Incumbent]],0),MATCH(L$3,Data_Base_2[#Headers],0))),"-",INDEX(Data_Base_2[],MATCH($D252,Data_Base_2[[Incumbent]:[Incumbent]],0),MATCH(L$3,Data_Base_2[#Headers],0))),"")</f>
        <v/>
      </c>
      <c r="M252" s="161" t="str">
        <f ca="1">IFERROR(IF(ISBLANK(INDEX(Data_Base_2[],MATCH($D252,Data_Base_2[[Incumbent]:[Incumbent]],0),MATCH(M$3,Data_Base_2[#Headers],0))),"-",INDEX(Data_Base_2[],MATCH($D252,Data_Base_2[[Incumbent]:[Incumbent]],0),MATCH(M$3,Data_Base_2[#Headers],0))),"")</f>
        <v/>
      </c>
      <c r="N252" s="164" t="str">
        <f ca="1">IFERROR(IF(ISBLANK(INDEX(Data_Base_2[],MATCH($D252,Data_Base_2[[Incumbent]:[Incumbent]],0),MATCH(N$3,Data_Base_2[#Headers],0))),"-",INDEX(Data_Base_2[],MATCH($D252,Data_Base_2[[Incumbent]:[Incumbent]],0),MATCH(N$3,Data_Base_2[#Headers],0))),"")</f>
        <v/>
      </c>
      <c r="O252" s="164" t="str">
        <f ca="1">IFERROR(IF(ISBLANK(INDEX(Data_Base_2[],MATCH($D252,Data_Base_2[[Incumbent]:[Incumbent]],0),MATCH(O$3,Data_Base_2[#Headers],0))),"-",INDEX(Data_Base_2[],MATCH($D252,Data_Base_2[[Incumbent]:[Incumbent]],0),MATCH(O$3,Data_Base_2[#Headers],0))),"")</f>
        <v/>
      </c>
      <c r="P252" s="161" t="str">
        <f ca="1">IFERROR(IF(ISBLANK(INDEX(Data_Base_2[],MATCH($D252,Data_Base_2[[Incumbent]:[Incumbent]],0),MATCH(P$3,Data_Base_2[#Headers],0))),"-",INDEX(Data_Base_2[],MATCH($D252,Data_Base_2[[Incumbent]:[Incumbent]],0),MATCH(P$3,Data_Base_2[#Headers],0))),"")</f>
        <v/>
      </c>
      <c r="Q252" s="161" t="str">
        <f ca="1">IFERROR(IF(ISBLANK(INDEX(Data_Base_2[],MATCH($D252,Data_Base_2[[Incumbent]:[Incumbent]],0),MATCH(Q$3,Data_Base_2[#Headers],0))),"-",INDEX(Data_Base_2[],MATCH($D252,Data_Base_2[[Incumbent]:[Incumbent]],0),MATCH(Q$3,Data_Base_2[#Headers],0))),"")</f>
        <v/>
      </c>
      <c r="T252" t="str">
        <v>Syndu Dwiki Arisandi</v>
      </c>
      <c r="U252" s="140">
        <v>1</v>
      </c>
      <c r="V252" s="124" t="b">
        <v>1</v>
      </c>
      <c r="W252" s="3" t="b">
        <v>1</v>
      </c>
      <c r="X252" s="3" t="b">
        <v>0</v>
      </c>
      <c r="Y252" s="3">
        <v>1</v>
      </c>
      <c r="Z252" s="3">
        <v>0</v>
      </c>
      <c r="AA252" s="3" t="b">
        <v>1</v>
      </c>
      <c r="AB252" s="3" t="b">
        <f ca="1"/>
        <v>1</v>
      </c>
      <c r="AC252" s="99">
        <v>1</v>
      </c>
      <c r="AD252" s="99">
        <f ca="1"/>
        <v>0</v>
      </c>
    </row>
    <row r="253" spans="4:30" x14ac:dyDescent="0.25">
      <c r="D253" s="8" t="str" cm="1">
        <f t="array" aca="1" ref="D253" ca="1">IFERROR(IF($T$2="",'Data Base'!C240,INDEX(Data_Base_2[Incumbent],_xlfn.AGGREGATE(15,3,((OFFSET($AD$4,0,0,COUNTA($AD$4:AD5248),1)&gt;0)/(OFFSET($AD$4,0,0,COUNTA($AD$4:AD5248),1)&gt;0))*(ROW(OFFSET($AD$4,0,0,COUNTA($AD$4:AD5248),1))-ROW($AD$3)),ROWS($D$4:$D252)))),"")</f>
        <v/>
      </c>
      <c r="E253" s="161" t="str">
        <f ca="1">IFERROR(IF(ISBLANK(INDEX(Data_Base_2[],MATCH($D253,Data_Base_2[[Incumbent]:[Incumbent]],0),MATCH(E$3,Data_Base_2[#Headers],0))),"-",INDEX(Data_Base_2[],MATCH($D253,Data_Base_2[[Incumbent]:[Incumbent]],0),MATCH(E$3,Data_Base_2[#Headers],0))),"")</f>
        <v/>
      </c>
      <c r="F253" s="161" t="str">
        <f ca="1">IFERROR(IF(ISBLANK(INDEX(Data_Base_2[],MATCH($D253,Data_Base_2[[Incumbent]:[Incumbent]],0),MATCH(F$3,Data_Base_2[#Headers],0))),"-",INDEX(Data_Base_2[],MATCH($D253,Data_Base_2[[Incumbent]:[Incumbent]],0),MATCH(F$3,Data_Base_2[#Headers],0))),"")</f>
        <v/>
      </c>
      <c r="G253" s="161" t="str">
        <f ca="1">IFERROR(IF(ISBLANK(INDEX(Data_Base_2[],MATCH($D253,Data_Base_2[[Incumbent]:[Incumbent]],0),MATCH(G$3,Data_Base_2[#Headers],0))),"-",INDEX(Data_Base_2[],MATCH($D253,Data_Base_2[[Incumbent]:[Incumbent]],0),MATCH(G$3,Data_Base_2[#Headers],0))),"")</f>
        <v/>
      </c>
      <c r="H253" s="161" t="str">
        <f ca="1">IFERROR(IF(ISBLANK(INDEX(Data_Base_2[],MATCH($D253,Data_Base_2[[Incumbent]:[Incumbent]],0),MATCH(H$3,Data_Base_2[#Headers],0))),"-",INDEX(Data_Base_2[],MATCH($D253,Data_Base_2[[Incumbent]:[Incumbent]],0),MATCH(H$3,Data_Base_2[#Headers],0))),"")</f>
        <v/>
      </c>
      <c r="I253" s="162" t="str">
        <f ca="1">IFERROR(IF(ISBLANK(INDEX(Data_Base_2[],MATCH($D253,Data_Base_2[[Incumbent]:[Incumbent]],0),MATCH(I$3,Data_Base_2[#Headers],0))),"-",INDEX(Data_Base_2[],MATCH($D253,Data_Base_2[[Incumbent]:[Incumbent]],0),MATCH(I$3,Data_Base_2[#Headers],0))),"")</f>
        <v/>
      </c>
      <c r="J253" s="162" t="str">
        <f ca="1">IFERROR(IF(ISBLANK(INDEX(Data_Base_2[],MATCH($D253,Data_Base_2[[Incumbent]:[Incumbent]],0),MATCH(J$3,Data_Base_2[#Headers],0))),"-",INDEX(Data_Base_2[],MATCH($D253,Data_Base_2[[Incumbent]:[Incumbent]],0),MATCH(J$3,Data_Base_2[#Headers],0))),"")</f>
        <v/>
      </c>
      <c r="K253" s="163" t="str">
        <f ca="1">IFERROR(IF(ISBLANK(INDEX(Data_Base_2[],MATCH($D253,Data_Base_2[[Incumbent]:[Incumbent]],0),MATCH(K$3,Data_Base_2[#Headers],0))),"-",INDEX(Data_Base_2[],MATCH($D253,Data_Base_2[[Incumbent]:[Incumbent]],0),MATCH(K$3,Data_Base_2[#Headers],0))),"")</f>
        <v/>
      </c>
      <c r="L253" s="161" t="str">
        <f ca="1">IFERROR(IF(ISBLANK(INDEX(Data_Base_2[],MATCH($D253,Data_Base_2[[Incumbent]:[Incumbent]],0),MATCH(L$3,Data_Base_2[#Headers],0))),"-",INDEX(Data_Base_2[],MATCH($D253,Data_Base_2[[Incumbent]:[Incumbent]],0),MATCH(L$3,Data_Base_2[#Headers],0))),"")</f>
        <v/>
      </c>
      <c r="M253" s="161" t="str">
        <f ca="1">IFERROR(IF(ISBLANK(INDEX(Data_Base_2[],MATCH($D253,Data_Base_2[[Incumbent]:[Incumbent]],0),MATCH(M$3,Data_Base_2[#Headers],0))),"-",INDEX(Data_Base_2[],MATCH($D253,Data_Base_2[[Incumbent]:[Incumbent]],0),MATCH(M$3,Data_Base_2[#Headers],0))),"")</f>
        <v/>
      </c>
      <c r="N253" s="164" t="str">
        <f ca="1">IFERROR(IF(ISBLANK(INDEX(Data_Base_2[],MATCH($D253,Data_Base_2[[Incumbent]:[Incumbent]],0),MATCH(N$3,Data_Base_2[#Headers],0))),"-",INDEX(Data_Base_2[],MATCH($D253,Data_Base_2[[Incumbent]:[Incumbent]],0),MATCH(N$3,Data_Base_2[#Headers],0))),"")</f>
        <v/>
      </c>
      <c r="O253" s="164" t="str">
        <f ca="1">IFERROR(IF(ISBLANK(INDEX(Data_Base_2[],MATCH($D253,Data_Base_2[[Incumbent]:[Incumbent]],0),MATCH(O$3,Data_Base_2[#Headers],0))),"-",INDEX(Data_Base_2[],MATCH($D253,Data_Base_2[[Incumbent]:[Incumbent]],0),MATCH(O$3,Data_Base_2[#Headers],0))),"")</f>
        <v/>
      </c>
      <c r="P253" s="161" t="str">
        <f ca="1">IFERROR(IF(ISBLANK(INDEX(Data_Base_2[],MATCH($D253,Data_Base_2[[Incumbent]:[Incumbent]],0),MATCH(P$3,Data_Base_2[#Headers],0))),"-",INDEX(Data_Base_2[],MATCH($D253,Data_Base_2[[Incumbent]:[Incumbent]],0),MATCH(P$3,Data_Base_2[#Headers],0))),"")</f>
        <v/>
      </c>
      <c r="Q253" s="161" t="str">
        <f ca="1">IFERROR(IF(ISBLANK(INDEX(Data_Base_2[],MATCH($D253,Data_Base_2[[Incumbent]:[Incumbent]],0),MATCH(Q$3,Data_Base_2[#Headers],0))),"-",INDEX(Data_Base_2[],MATCH($D253,Data_Base_2[[Incumbent]:[Incumbent]],0),MATCH(Q$3,Data_Base_2[#Headers],0))),"")</f>
        <v/>
      </c>
      <c r="T253" t="str">
        <v>Wira Mustafa</v>
      </c>
      <c r="U253" s="140">
        <v>1</v>
      </c>
      <c r="V253" s="124" t="b">
        <v>1</v>
      </c>
      <c r="W253" s="3" t="b">
        <v>1</v>
      </c>
      <c r="X253" s="3" t="b">
        <v>0</v>
      </c>
      <c r="Y253" s="3">
        <v>1</v>
      </c>
      <c r="Z253" s="3">
        <v>0</v>
      </c>
      <c r="AA253" s="3" t="b">
        <v>1</v>
      </c>
      <c r="AB253" s="3" t="b">
        <f ca="1"/>
        <v>1</v>
      </c>
      <c r="AC253" s="99">
        <v>1</v>
      </c>
      <c r="AD253" s="99">
        <f ca="1"/>
        <v>0</v>
      </c>
    </row>
    <row r="254" spans="4:30" x14ac:dyDescent="0.25">
      <c r="D254" s="8" t="str" cm="1">
        <f t="array" aca="1" ref="D254" ca="1">IFERROR(IF($T$2="",'Data Base'!C241,INDEX(Data_Base_2[Incumbent],_xlfn.AGGREGATE(15,3,((OFFSET($AD$4,0,0,COUNTA($AD$4:AD5249),1)&gt;0)/(OFFSET($AD$4,0,0,COUNTA($AD$4:AD5249),1)&gt;0))*(ROW(OFFSET($AD$4,0,0,COUNTA($AD$4:AD5249),1))-ROW($AD$3)),ROWS($D$4:$D253)))),"")</f>
        <v/>
      </c>
      <c r="E254" s="161" t="str">
        <f ca="1">IFERROR(IF(ISBLANK(INDEX(Data_Base_2[],MATCH($D254,Data_Base_2[[Incumbent]:[Incumbent]],0),MATCH(E$3,Data_Base_2[#Headers],0))),"-",INDEX(Data_Base_2[],MATCH($D254,Data_Base_2[[Incumbent]:[Incumbent]],0),MATCH(E$3,Data_Base_2[#Headers],0))),"")</f>
        <v/>
      </c>
      <c r="F254" s="161" t="str">
        <f ca="1">IFERROR(IF(ISBLANK(INDEX(Data_Base_2[],MATCH($D254,Data_Base_2[[Incumbent]:[Incumbent]],0),MATCH(F$3,Data_Base_2[#Headers],0))),"-",INDEX(Data_Base_2[],MATCH($D254,Data_Base_2[[Incumbent]:[Incumbent]],0),MATCH(F$3,Data_Base_2[#Headers],0))),"")</f>
        <v/>
      </c>
      <c r="G254" s="161" t="str">
        <f ca="1">IFERROR(IF(ISBLANK(INDEX(Data_Base_2[],MATCH($D254,Data_Base_2[[Incumbent]:[Incumbent]],0),MATCH(G$3,Data_Base_2[#Headers],0))),"-",INDEX(Data_Base_2[],MATCH($D254,Data_Base_2[[Incumbent]:[Incumbent]],0),MATCH(G$3,Data_Base_2[#Headers],0))),"")</f>
        <v/>
      </c>
      <c r="H254" s="161" t="str">
        <f ca="1">IFERROR(IF(ISBLANK(INDEX(Data_Base_2[],MATCH($D254,Data_Base_2[[Incumbent]:[Incumbent]],0),MATCH(H$3,Data_Base_2[#Headers],0))),"-",INDEX(Data_Base_2[],MATCH($D254,Data_Base_2[[Incumbent]:[Incumbent]],0),MATCH(H$3,Data_Base_2[#Headers],0))),"")</f>
        <v/>
      </c>
      <c r="I254" s="162" t="str">
        <f ca="1">IFERROR(IF(ISBLANK(INDEX(Data_Base_2[],MATCH($D254,Data_Base_2[[Incumbent]:[Incumbent]],0),MATCH(I$3,Data_Base_2[#Headers],0))),"-",INDEX(Data_Base_2[],MATCH($D254,Data_Base_2[[Incumbent]:[Incumbent]],0),MATCH(I$3,Data_Base_2[#Headers],0))),"")</f>
        <v/>
      </c>
      <c r="J254" s="162" t="str">
        <f ca="1">IFERROR(IF(ISBLANK(INDEX(Data_Base_2[],MATCH($D254,Data_Base_2[[Incumbent]:[Incumbent]],0),MATCH(J$3,Data_Base_2[#Headers],0))),"-",INDEX(Data_Base_2[],MATCH($D254,Data_Base_2[[Incumbent]:[Incumbent]],0),MATCH(J$3,Data_Base_2[#Headers],0))),"")</f>
        <v/>
      </c>
      <c r="K254" s="163" t="str">
        <f ca="1">IFERROR(IF(ISBLANK(INDEX(Data_Base_2[],MATCH($D254,Data_Base_2[[Incumbent]:[Incumbent]],0),MATCH(K$3,Data_Base_2[#Headers],0))),"-",INDEX(Data_Base_2[],MATCH($D254,Data_Base_2[[Incumbent]:[Incumbent]],0),MATCH(K$3,Data_Base_2[#Headers],0))),"")</f>
        <v/>
      </c>
      <c r="L254" s="161" t="str">
        <f ca="1">IFERROR(IF(ISBLANK(INDEX(Data_Base_2[],MATCH($D254,Data_Base_2[[Incumbent]:[Incumbent]],0),MATCH(L$3,Data_Base_2[#Headers],0))),"-",INDEX(Data_Base_2[],MATCH($D254,Data_Base_2[[Incumbent]:[Incumbent]],0),MATCH(L$3,Data_Base_2[#Headers],0))),"")</f>
        <v/>
      </c>
      <c r="M254" s="161" t="str">
        <f ca="1">IFERROR(IF(ISBLANK(INDEX(Data_Base_2[],MATCH($D254,Data_Base_2[[Incumbent]:[Incumbent]],0),MATCH(M$3,Data_Base_2[#Headers],0))),"-",INDEX(Data_Base_2[],MATCH($D254,Data_Base_2[[Incumbent]:[Incumbent]],0),MATCH(M$3,Data_Base_2[#Headers],0))),"")</f>
        <v/>
      </c>
      <c r="N254" s="164" t="str">
        <f ca="1">IFERROR(IF(ISBLANK(INDEX(Data_Base_2[],MATCH($D254,Data_Base_2[[Incumbent]:[Incumbent]],0),MATCH(N$3,Data_Base_2[#Headers],0))),"-",INDEX(Data_Base_2[],MATCH($D254,Data_Base_2[[Incumbent]:[Incumbent]],0),MATCH(N$3,Data_Base_2[#Headers],0))),"")</f>
        <v/>
      </c>
      <c r="O254" s="164" t="str">
        <f ca="1">IFERROR(IF(ISBLANK(INDEX(Data_Base_2[],MATCH($D254,Data_Base_2[[Incumbent]:[Incumbent]],0),MATCH(O$3,Data_Base_2[#Headers],0))),"-",INDEX(Data_Base_2[],MATCH($D254,Data_Base_2[[Incumbent]:[Incumbent]],0),MATCH(O$3,Data_Base_2[#Headers],0))),"")</f>
        <v/>
      </c>
      <c r="P254" s="161" t="str">
        <f ca="1">IFERROR(IF(ISBLANK(INDEX(Data_Base_2[],MATCH($D254,Data_Base_2[[Incumbent]:[Incumbent]],0),MATCH(P$3,Data_Base_2[#Headers],0))),"-",INDEX(Data_Base_2[],MATCH($D254,Data_Base_2[[Incumbent]:[Incumbent]],0),MATCH(P$3,Data_Base_2[#Headers],0))),"")</f>
        <v/>
      </c>
      <c r="Q254" s="161" t="str">
        <f ca="1">IFERROR(IF(ISBLANK(INDEX(Data_Base_2[],MATCH($D254,Data_Base_2[[Incumbent]:[Incumbent]],0),MATCH(Q$3,Data_Base_2[#Headers],0))),"-",INDEX(Data_Base_2[],MATCH($D254,Data_Base_2[[Incumbent]:[Incumbent]],0),MATCH(Q$3,Data_Base_2[#Headers],0))),"")</f>
        <v/>
      </c>
      <c r="T254" t="str">
        <v>Rudi Gunarso, SP</v>
      </c>
      <c r="U254" s="140">
        <v>1</v>
      </c>
      <c r="V254" s="124" t="b">
        <v>1</v>
      </c>
      <c r="W254" s="3" t="b">
        <v>1</v>
      </c>
      <c r="X254" s="3" t="b">
        <v>0</v>
      </c>
      <c r="Y254" s="3">
        <v>1</v>
      </c>
      <c r="Z254" s="3">
        <v>0</v>
      </c>
      <c r="AA254" s="3" t="b">
        <v>1</v>
      </c>
      <c r="AB254" s="3" t="b">
        <f ca="1"/>
        <v>1</v>
      </c>
      <c r="AC254" s="99">
        <v>0</v>
      </c>
      <c r="AD254" s="99">
        <f ca="1"/>
        <v>0</v>
      </c>
    </row>
    <row r="255" spans="4:30" x14ac:dyDescent="0.25">
      <c r="D255" s="8" t="str" cm="1">
        <f t="array" aca="1" ref="D255" ca="1">IFERROR(IF($T$2="",'Data Base'!C242,INDEX(Data_Base_2[Incumbent],_xlfn.AGGREGATE(15,3,((OFFSET($AD$4,0,0,COUNTA($AD$4:AD5250),1)&gt;0)/(OFFSET($AD$4,0,0,COUNTA($AD$4:AD5250),1)&gt;0))*(ROW(OFFSET($AD$4,0,0,COUNTA($AD$4:AD5250),1))-ROW($AD$3)),ROWS($D$4:$D254)))),"")</f>
        <v/>
      </c>
      <c r="E255" s="161" t="str">
        <f ca="1">IFERROR(IF(ISBLANK(INDEX(Data_Base_2[],MATCH($D255,Data_Base_2[[Incumbent]:[Incumbent]],0),MATCH(E$3,Data_Base_2[#Headers],0))),"-",INDEX(Data_Base_2[],MATCH($D255,Data_Base_2[[Incumbent]:[Incumbent]],0),MATCH(E$3,Data_Base_2[#Headers],0))),"")</f>
        <v/>
      </c>
      <c r="F255" s="161" t="str">
        <f ca="1">IFERROR(IF(ISBLANK(INDEX(Data_Base_2[],MATCH($D255,Data_Base_2[[Incumbent]:[Incumbent]],0),MATCH(F$3,Data_Base_2[#Headers],0))),"-",INDEX(Data_Base_2[],MATCH($D255,Data_Base_2[[Incumbent]:[Incumbent]],0),MATCH(F$3,Data_Base_2[#Headers],0))),"")</f>
        <v/>
      </c>
      <c r="G255" s="161" t="str">
        <f ca="1">IFERROR(IF(ISBLANK(INDEX(Data_Base_2[],MATCH($D255,Data_Base_2[[Incumbent]:[Incumbent]],0),MATCH(G$3,Data_Base_2[#Headers],0))),"-",INDEX(Data_Base_2[],MATCH($D255,Data_Base_2[[Incumbent]:[Incumbent]],0),MATCH(G$3,Data_Base_2[#Headers],0))),"")</f>
        <v/>
      </c>
      <c r="H255" s="161" t="str">
        <f ca="1">IFERROR(IF(ISBLANK(INDEX(Data_Base_2[],MATCH($D255,Data_Base_2[[Incumbent]:[Incumbent]],0),MATCH(H$3,Data_Base_2[#Headers],0))),"-",INDEX(Data_Base_2[],MATCH($D255,Data_Base_2[[Incumbent]:[Incumbent]],0),MATCH(H$3,Data_Base_2[#Headers],0))),"")</f>
        <v/>
      </c>
      <c r="I255" s="162" t="str">
        <f ca="1">IFERROR(IF(ISBLANK(INDEX(Data_Base_2[],MATCH($D255,Data_Base_2[[Incumbent]:[Incumbent]],0),MATCH(I$3,Data_Base_2[#Headers],0))),"-",INDEX(Data_Base_2[],MATCH($D255,Data_Base_2[[Incumbent]:[Incumbent]],0),MATCH(I$3,Data_Base_2[#Headers],0))),"")</f>
        <v/>
      </c>
      <c r="J255" s="162" t="str">
        <f ca="1">IFERROR(IF(ISBLANK(INDEX(Data_Base_2[],MATCH($D255,Data_Base_2[[Incumbent]:[Incumbent]],0),MATCH(J$3,Data_Base_2[#Headers],0))),"-",INDEX(Data_Base_2[],MATCH($D255,Data_Base_2[[Incumbent]:[Incumbent]],0),MATCH(J$3,Data_Base_2[#Headers],0))),"")</f>
        <v/>
      </c>
      <c r="K255" s="163" t="str">
        <f ca="1">IFERROR(IF(ISBLANK(INDEX(Data_Base_2[],MATCH($D255,Data_Base_2[[Incumbent]:[Incumbent]],0),MATCH(K$3,Data_Base_2[#Headers],0))),"-",INDEX(Data_Base_2[],MATCH($D255,Data_Base_2[[Incumbent]:[Incumbent]],0),MATCH(K$3,Data_Base_2[#Headers],0))),"")</f>
        <v/>
      </c>
      <c r="L255" s="161" t="str">
        <f ca="1">IFERROR(IF(ISBLANK(INDEX(Data_Base_2[],MATCH($D255,Data_Base_2[[Incumbent]:[Incumbent]],0),MATCH(L$3,Data_Base_2[#Headers],0))),"-",INDEX(Data_Base_2[],MATCH($D255,Data_Base_2[[Incumbent]:[Incumbent]],0),MATCH(L$3,Data_Base_2[#Headers],0))),"")</f>
        <v/>
      </c>
      <c r="M255" s="161" t="str">
        <f ca="1">IFERROR(IF(ISBLANK(INDEX(Data_Base_2[],MATCH($D255,Data_Base_2[[Incumbent]:[Incumbent]],0),MATCH(M$3,Data_Base_2[#Headers],0))),"-",INDEX(Data_Base_2[],MATCH($D255,Data_Base_2[[Incumbent]:[Incumbent]],0),MATCH(M$3,Data_Base_2[#Headers],0))),"")</f>
        <v/>
      </c>
      <c r="N255" s="164" t="str">
        <f ca="1">IFERROR(IF(ISBLANK(INDEX(Data_Base_2[],MATCH($D255,Data_Base_2[[Incumbent]:[Incumbent]],0),MATCH(N$3,Data_Base_2[#Headers],0))),"-",INDEX(Data_Base_2[],MATCH($D255,Data_Base_2[[Incumbent]:[Incumbent]],0),MATCH(N$3,Data_Base_2[#Headers],0))),"")</f>
        <v/>
      </c>
      <c r="O255" s="164" t="str">
        <f ca="1">IFERROR(IF(ISBLANK(INDEX(Data_Base_2[],MATCH($D255,Data_Base_2[[Incumbent]:[Incumbent]],0),MATCH(O$3,Data_Base_2[#Headers],0))),"-",INDEX(Data_Base_2[],MATCH($D255,Data_Base_2[[Incumbent]:[Incumbent]],0),MATCH(O$3,Data_Base_2[#Headers],0))),"")</f>
        <v/>
      </c>
      <c r="P255" s="161" t="str">
        <f ca="1">IFERROR(IF(ISBLANK(INDEX(Data_Base_2[],MATCH($D255,Data_Base_2[[Incumbent]:[Incumbent]],0),MATCH(P$3,Data_Base_2[#Headers],0))),"-",INDEX(Data_Base_2[],MATCH($D255,Data_Base_2[[Incumbent]:[Incumbent]],0),MATCH(P$3,Data_Base_2[#Headers],0))),"")</f>
        <v/>
      </c>
      <c r="Q255" s="161" t="str">
        <f ca="1">IFERROR(IF(ISBLANK(INDEX(Data_Base_2[],MATCH($D255,Data_Base_2[[Incumbent]:[Incumbent]],0),MATCH(Q$3,Data_Base_2[#Headers],0))),"-",INDEX(Data_Base_2[],MATCH($D255,Data_Base_2[[Incumbent]:[Incumbent]],0),MATCH(Q$3,Data_Base_2[#Headers],0))),"")</f>
        <v/>
      </c>
      <c r="T255" t="str">
        <v>Yohanes Karni</v>
      </c>
      <c r="U255" s="140">
        <v>2</v>
      </c>
      <c r="V255" s="124" t="b">
        <v>1</v>
      </c>
      <c r="W255" s="3" t="b">
        <v>1</v>
      </c>
      <c r="X255" s="3" t="b">
        <v>0</v>
      </c>
      <c r="Y255" s="3">
        <v>1</v>
      </c>
      <c r="Z255" s="3">
        <v>1</v>
      </c>
      <c r="AA255" s="3" t="b">
        <v>1</v>
      </c>
      <c r="AB255" s="3" t="b">
        <f ca="1"/>
        <v>1</v>
      </c>
      <c r="AC255" s="99">
        <v>1</v>
      </c>
      <c r="AD255" s="99">
        <f ca="1"/>
        <v>1</v>
      </c>
    </row>
    <row r="256" spans="4:30" x14ac:dyDescent="0.25">
      <c r="D256" s="8" t="str" cm="1">
        <f t="array" aca="1" ref="D256" ca="1">IFERROR(IF($T$2="",'Data Base'!C243,INDEX(Data_Base_2[Incumbent],_xlfn.AGGREGATE(15,3,((OFFSET($AD$4,0,0,COUNTA($AD$4:AD5251),1)&gt;0)/(OFFSET($AD$4,0,0,COUNTA($AD$4:AD5251),1)&gt;0))*(ROW(OFFSET($AD$4,0,0,COUNTA($AD$4:AD5251),1))-ROW($AD$3)),ROWS($D$4:$D255)))),"")</f>
        <v/>
      </c>
      <c r="E256" s="161" t="str">
        <f ca="1">IFERROR(IF(ISBLANK(INDEX(Data_Base_2[],MATCH($D256,Data_Base_2[[Incumbent]:[Incumbent]],0),MATCH(E$3,Data_Base_2[#Headers],0))),"-",INDEX(Data_Base_2[],MATCH($D256,Data_Base_2[[Incumbent]:[Incumbent]],0),MATCH(E$3,Data_Base_2[#Headers],0))),"")</f>
        <v/>
      </c>
      <c r="F256" s="161" t="str">
        <f ca="1">IFERROR(IF(ISBLANK(INDEX(Data_Base_2[],MATCH($D256,Data_Base_2[[Incumbent]:[Incumbent]],0),MATCH(F$3,Data_Base_2[#Headers],0))),"-",INDEX(Data_Base_2[],MATCH($D256,Data_Base_2[[Incumbent]:[Incumbent]],0),MATCH(F$3,Data_Base_2[#Headers],0))),"")</f>
        <v/>
      </c>
      <c r="G256" s="161" t="str">
        <f ca="1">IFERROR(IF(ISBLANK(INDEX(Data_Base_2[],MATCH($D256,Data_Base_2[[Incumbent]:[Incumbent]],0),MATCH(G$3,Data_Base_2[#Headers],0))),"-",INDEX(Data_Base_2[],MATCH($D256,Data_Base_2[[Incumbent]:[Incumbent]],0),MATCH(G$3,Data_Base_2[#Headers],0))),"")</f>
        <v/>
      </c>
      <c r="H256" s="161" t="str">
        <f ca="1">IFERROR(IF(ISBLANK(INDEX(Data_Base_2[],MATCH($D256,Data_Base_2[[Incumbent]:[Incumbent]],0),MATCH(H$3,Data_Base_2[#Headers],0))),"-",INDEX(Data_Base_2[],MATCH($D256,Data_Base_2[[Incumbent]:[Incumbent]],0),MATCH(H$3,Data_Base_2[#Headers],0))),"")</f>
        <v/>
      </c>
      <c r="I256" s="162" t="str">
        <f ca="1">IFERROR(IF(ISBLANK(INDEX(Data_Base_2[],MATCH($D256,Data_Base_2[[Incumbent]:[Incumbent]],0),MATCH(I$3,Data_Base_2[#Headers],0))),"-",INDEX(Data_Base_2[],MATCH($D256,Data_Base_2[[Incumbent]:[Incumbent]],0),MATCH(I$3,Data_Base_2[#Headers],0))),"")</f>
        <v/>
      </c>
      <c r="J256" s="162" t="str">
        <f ca="1">IFERROR(IF(ISBLANK(INDEX(Data_Base_2[],MATCH($D256,Data_Base_2[[Incumbent]:[Incumbent]],0),MATCH(J$3,Data_Base_2[#Headers],0))),"-",INDEX(Data_Base_2[],MATCH($D256,Data_Base_2[[Incumbent]:[Incumbent]],0),MATCH(J$3,Data_Base_2[#Headers],0))),"")</f>
        <v/>
      </c>
      <c r="K256" s="163" t="str">
        <f ca="1">IFERROR(IF(ISBLANK(INDEX(Data_Base_2[],MATCH($D256,Data_Base_2[[Incumbent]:[Incumbent]],0),MATCH(K$3,Data_Base_2[#Headers],0))),"-",INDEX(Data_Base_2[],MATCH($D256,Data_Base_2[[Incumbent]:[Incumbent]],0),MATCH(K$3,Data_Base_2[#Headers],0))),"")</f>
        <v/>
      </c>
      <c r="L256" s="161" t="str">
        <f ca="1">IFERROR(IF(ISBLANK(INDEX(Data_Base_2[],MATCH($D256,Data_Base_2[[Incumbent]:[Incumbent]],0),MATCH(L$3,Data_Base_2[#Headers],0))),"-",INDEX(Data_Base_2[],MATCH($D256,Data_Base_2[[Incumbent]:[Incumbent]],0),MATCH(L$3,Data_Base_2[#Headers],0))),"")</f>
        <v/>
      </c>
      <c r="M256" s="161" t="str">
        <f ca="1">IFERROR(IF(ISBLANK(INDEX(Data_Base_2[],MATCH($D256,Data_Base_2[[Incumbent]:[Incumbent]],0),MATCH(M$3,Data_Base_2[#Headers],0))),"-",INDEX(Data_Base_2[],MATCH($D256,Data_Base_2[[Incumbent]:[Incumbent]],0),MATCH(M$3,Data_Base_2[#Headers],0))),"")</f>
        <v/>
      </c>
      <c r="N256" s="164" t="str">
        <f ca="1">IFERROR(IF(ISBLANK(INDEX(Data_Base_2[],MATCH($D256,Data_Base_2[[Incumbent]:[Incumbent]],0),MATCH(N$3,Data_Base_2[#Headers],0))),"-",INDEX(Data_Base_2[],MATCH($D256,Data_Base_2[[Incumbent]:[Incumbent]],0),MATCH(N$3,Data_Base_2[#Headers],0))),"")</f>
        <v/>
      </c>
      <c r="O256" s="164" t="str">
        <f ca="1">IFERROR(IF(ISBLANK(INDEX(Data_Base_2[],MATCH($D256,Data_Base_2[[Incumbent]:[Incumbent]],0),MATCH(O$3,Data_Base_2[#Headers],0))),"-",INDEX(Data_Base_2[],MATCH($D256,Data_Base_2[[Incumbent]:[Incumbent]],0),MATCH(O$3,Data_Base_2[#Headers],0))),"")</f>
        <v/>
      </c>
      <c r="P256" s="161" t="str">
        <f ca="1">IFERROR(IF(ISBLANK(INDEX(Data_Base_2[],MATCH($D256,Data_Base_2[[Incumbent]:[Incumbent]],0),MATCH(P$3,Data_Base_2[#Headers],0))),"-",INDEX(Data_Base_2[],MATCH($D256,Data_Base_2[[Incumbent]:[Incumbent]],0),MATCH(P$3,Data_Base_2[#Headers],0))),"")</f>
        <v/>
      </c>
      <c r="Q256" s="161" t="str">
        <f ca="1">IFERROR(IF(ISBLANK(INDEX(Data_Base_2[],MATCH($D256,Data_Base_2[[Incumbent]:[Incumbent]],0),MATCH(Q$3,Data_Base_2[#Headers],0))),"-",INDEX(Data_Base_2[],MATCH($D256,Data_Base_2[[Incumbent]:[Incumbent]],0),MATCH(Q$3,Data_Base_2[#Headers],0))),"")</f>
        <v/>
      </c>
      <c r="T256" t="str">
        <v>Dharmawan</v>
      </c>
      <c r="U256" s="140">
        <v>1</v>
      </c>
      <c r="V256" s="124" t="b">
        <v>1</v>
      </c>
      <c r="W256" s="3" t="b">
        <v>1</v>
      </c>
      <c r="X256" s="3" t="b">
        <v>0</v>
      </c>
      <c r="Y256" s="3">
        <v>1</v>
      </c>
      <c r="Z256" s="3">
        <v>0</v>
      </c>
      <c r="AA256" s="3" t="b">
        <v>1</v>
      </c>
      <c r="AB256" s="3" t="b">
        <f ca="1"/>
        <v>1</v>
      </c>
      <c r="AC256" s="99">
        <v>1</v>
      </c>
      <c r="AD256" s="99">
        <f ca="1"/>
        <v>0</v>
      </c>
    </row>
    <row r="257" spans="4:30" x14ac:dyDescent="0.25">
      <c r="D257" s="8" t="str" cm="1">
        <f t="array" aca="1" ref="D257" ca="1">IFERROR(IF($T$2="",'Data Base'!C244,INDEX(Data_Base_2[Incumbent],_xlfn.AGGREGATE(15,3,((OFFSET($AD$4,0,0,COUNTA($AD$4:AD5252),1)&gt;0)/(OFFSET($AD$4,0,0,COUNTA($AD$4:AD5252),1)&gt;0))*(ROW(OFFSET($AD$4,0,0,COUNTA($AD$4:AD5252),1))-ROW($AD$3)),ROWS($D$4:$D256)))),"")</f>
        <v/>
      </c>
      <c r="E257" s="161" t="str">
        <f ca="1">IFERROR(IF(ISBLANK(INDEX(Data_Base_2[],MATCH($D257,Data_Base_2[[Incumbent]:[Incumbent]],0),MATCH(E$3,Data_Base_2[#Headers],0))),"-",INDEX(Data_Base_2[],MATCH($D257,Data_Base_2[[Incumbent]:[Incumbent]],0),MATCH(E$3,Data_Base_2[#Headers],0))),"")</f>
        <v/>
      </c>
      <c r="F257" s="161" t="str">
        <f ca="1">IFERROR(IF(ISBLANK(INDEX(Data_Base_2[],MATCH($D257,Data_Base_2[[Incumbent]:[Incumbent]],0),MATCH(F$3,Data_Base_2[#Headers],0))),"-",INDEX(Data_Base_2[],MATCH($D257,Data_Base_2[[Incumbent]:[Incumbent]],0),MATCH(F$3,Data_Base_2[#Headers],0))),"")</f>
        <v/>
      </c>
      <c r="G257" s="161" t="str">
        <f ca="1">IFERROR(IF(ISBLANK(INDEX(Data_Base_2[],MATCH($D257,Data_Base_2[[Incumbent]:[Incumbent]],0),MATCH(G$3,Data_Base_2[#Headers],0))),"-",INDEX(Data_Base_2[],MATCH($D257,Data_Base_2[[Incumbent]:[Incumbent]],0),MATCH(G$3,Data_Base_2[#Headers],0))),"")</f>
        <v/>
      </c>
      <c r="H257" s="161" t="str">
        <f ca="1">IFERROR(IF(ISBLANK(INDEX(Data_Base_2[],MATCH($D257,Data_Base_2[[Incumbent]:[Incumbent]],0),MATCH(H$3,Data_Base_2[#Headers],0))),"-",INDEX(Data_Base_2[],MATCH($D257,Data_Base_2[[Incumbent]:[Incumbent]],0),MATCH(H$3,Data_Base_2[#Headers],0))),"")</f>
        <v/>
      </c>
      <c r="I257" s="162" t="str">
        <f ca="1">IFERROR(IF(ISBLANK(INDEX(Data_Base_2[],MATCH($D257,Data_Base_2[[Incumbent]:[Incumbent]],0),MATCH(I$3,Data_Base_2[#Headers],0))),"-",INDEX(Data_Base_2[],MATCH($D257,Data_Base_2[[Incumbent]:[Incumbent]],0),MATCH(I$3,Data_Base_2[#Headers],0))),"")</f>
        <v/>
      </c>
      <c r="J257" s="162" t="str">
        <f ca="1">IFERROR(IF(ISBLANK(INDEX(Data_Base_2[],MATCH($D257,Data_Base_2[[Incumbent]:[Incumbent]],0),MATCH(J$3,Data_Base_2[#Headers],0))),"-",INDEX(Data_Base_2[],MATCH($D257,Data_Base_2[[Incumbent]:[Incumbent]],0),MATCH(J$3,Data_Base_2[#Headers],0))),"")</f>
        <v/>
      </c>
      <c r="K257" s="163" t="str">
        <f ca="1">IFERROR(IF(ISBLANK(INDEX(Data_Base_2[],MATCH($D257,Data_Base_2[[Incumbent]:[Incumbent]],0),MATCH(K$3,Data_Base_2[#Headers],0))),"-",INDEX(Data_Base_2[],MATCH($D257,Data_Base_2[[Incumbent]:[Incumbent]],0),MATCH(K$3,Data_Base_2[#Headers],0))),"")</f>
        <v/>
      </c>
      <c r="L257" s="161" t="str">
        <f ca="1">IFERROR(IF(ISBLANK(INDEX(Data_Base_2[],MATCH($D257,Data_Base_2[[Incumbent]:[Incumbent]],0),MATCH(L$3,Data_Base_2[#Headers],0))),"-",INDEX(Data_Base_2[],MATCH($D257,Data_Base_2[[Incumbent]:[Incumbent]],0),MATCH(L$3,Data_Base_2[#Headers],0))),"")</f>
        <v/>
      </c>
      <c r="M257" s="161" t="str">
        <f ca="1">IFERROR(IF(ISBLANK(INDEX(Data_Base_2[],MATCH($D257,Data_Base_2[[Incumbent]:[Incumbent]],0),MATCH(M$3,Data_Base_2[#Headers],0))),"-",INDEX(Data_Base_2[],MATCH($D257,Data_Base_2[[Incumbent]:[Incumbent]],0),MATCH(M$3,Data_Base_2[#Headers],0))),"")</f>
        <v/>
      </c>
      <c r="N257" s="164" t="str">
        <f ca="1">IFERROR(IF(ISBLANK(INDEX(Data_Base_2[],MATCH($D257,Data_Base_2[[Incumbent]:[Incumbent]],0),MATCH(N$3,Data_Base_2[#Headers],0))),"-",INDEX(Data_Base_2[],MATCH($D257,Data_Base_2[[Incumbent]:[Incumbent]],0),MATCH(N$3,Data_Base_2[#Headers],0))),"")</f>
        <v/>
      </c>
      <c r="O257" s="164" t="str">
        <f ca="1">IFERROR(IF(ISBLANK(INDEX(Data_Base_2[],MATCH($D257,Data_Base_2[[Incumbent]:[Incumbent]],0),MATCH(O$3,Data_Base_2[#Headers],0))),"-",INDEX(Data_Base_2[],MATCH($D257,Data_Base_2[[Incumbent]:[Incumbent]],0),MATCH(O$3,Data_Base_2[#Headers],0))),"")</f>
        <v/>
      </c>
      <c r="P257" s="161" t="str">
        <f ca="1">IFERROR(IF(ISBLANK(INDEX(Data_Base_2[],MATCH($D257,Data_Base_2[[Incumbent]:[Incumbent]],0),MATCH(P$3,Data_Base_2[#Headers],0))),"-",INDEX(Data_Base_2[],MATCH($D257,Data_Base_2[[Incumbent]:[Incumbent]],0),MATCH(P$3,Data_Base_2[#Headers],0))),"")</f>
        <v/>
      </c>
      <c r="Q257" s="161" t="str">
        <f ca="1">IFERROR(IF(ISBLANK(INDEX(Data_Base_2[],MATCH($D257,Data_Base_2[[Incumbent]:[Incumbent]],0),MATCH(Q$3,Data_Base_2[#Headers],0))),"-",INDEX(Data_Base_2[],MATCH($D257,Data_Base_2[[Incumbent]:[Incumbent]],0),MATCH(Q$3,Data_Base_2[#Headers],0))),"")</f>
        <v/>
      </c>
      <c r="T257" t="str">
        <v>Alan Rescue Sagala</v>
      </c>
      <c r="U257" s="140">
        <v>1</v>
      </c>
      <c r="V257" s="124" t="b">
        <v>1</v>
      </c>
      <c r="W257" s="3" t="b">
        <v>1</v>
      </c>
      <c r="X257" s="3" t="b">
        <v>0</v>
      </c>
      <c r="Y257" s="3">
        <v>1</v>
      </c>
      <c r="Z257" s="3">
        <v>0</v>
      </c>
      <c r="AA257" s="3" t="b">
        <v>1</v>
      </c>
      <c r="AB257" s="3" t="b">
        <f ca="1"/>
        <v>1</v>
      </c>
      <c r="AC257" s="99">
        <v>0</v>
      </c>
      <c r="AD257" s="99">
        <f ca="1"/>
        <v>0</v>
      </c>
    </row>
    <row r="258" spans="4:30" x14ac:dyDescent="0.25">
      <c r="D258" s="8" t="str" cm="1">
        <f t="array" aca="1" ref="D258" ca="1">IFERROR(IF($T$2="",'Data Base'!C245,INDEX(Data_Base_2[Incumbent],_xlfn.AGGREGATE(15,3,((OFFSET($AD$4,0,0,COUNTA($AD$4:AD5253),1)&gt;0)/(OFFSET($AD$4,0,0,COUNTA($AD$4:AD5253),1)&gt;0))*(ROW(OFFSET($AD$4,0,0,COUNTA($AD$4:AD5253),1))-ROW($AD$3)),ROWS($D$4:$D257)))),"")</f>
        <v/>
      </c>
      <c r="E258" s="161" t="str">
        <f ca="1">IFERROR(IF(ISBLANK(INDEX(Data_Base_2[],MATCH($D258,Data_Base_2[[Incumbent]:[Incumbent]],0),MATCH(E$3,Data_Base_2[#Headers],0))),"-",INDEX(Data_Base_2[],MATCH($D258,Data_Base_2[[Incumbent]:[Incumbent]],0),MATCH(E$3,Data_Base_2[#Headers],0))),"")</f>
        <v/>
      </c>
      <c r="F258" s="161" t="str">
        <f ca="1">IFERROR(IF(ISBLANK(INDEX(Data_Base_2[],MATCH($D258,Data_Base_2[[Incumbent]:[Incumbent]],0),MATCH(F$3,Data_Base_2[#Headers],0))),"-",INDEX(Data_Base_2[],MATCH($D258,Data_Base_2[[Incumbent]:[Incumbent]],0),MATCH(F$3,Data_Base_2[#Headers],0))),"")</f>
        <v/>
      </c>
      <c r="G258" s="161" t="str">
        <f ca="1">IFERROR(IF(ISBLANK(INDEX(Data_Base_2[],MATCH($D258,Data_Base_2[[Incumbent]:[Incumbent]],0),MATCH(G$3,Data_Base_2[#Headers],0))),"-",INDEX(Data_Base_2[],MATCH($D258,Data_Base_2[[Incumbent]:[Incumbent]],0),MATCH(G$3,Data_Base_2[#Headers],0))),"")</f>
        <v/>
      </c>
      <c r="H258" s="161" t="str">
        <f ca="1">IFERROR(IF(ISBLANK(INDEX(Data_Base_2[],MATCH($D258,Data_Base_2[[Incumbent]:[Incumbent]],0),MATCH(H$3,Data_Base_2[#Headers],0))),"-",INDEX(Data_Base_2[],MATCH($D258,Data_Base_2[[Incumbent]:[Incumbent]],0),MATCH(H$3,Data_Base_2[#Headers],0))),"")</f>
        <v/>
      </c>
      <c r="I258" s="162" t="str">
        <f ca="1">IFERROR(IF(ISBLANK(INDEX(Data_Base_2[],MATCH($D258,Data_Base_2[[Incumbent]:[Incumbent]],0),MATCH(I$3,Data_Base_2[#Headers],0))),"-",INDEX(Data_Base_2[],MATCH($D258,Data_Base_2[[Incumbent]:[Incumbent]],0),MATCH(I$3,Data_Base_2[#Headers],0))),"")</f>
        <v/>
      </c>
      <c r="J258" s="162" t="str">
        <f ca="1">IFERROR(IF(ISBLANK(INDEX(Data_Base_2[],MATCH($D258,Data_Base_2[[Incumbent]:[Incumbent]],0),MATCH(J$3,Data_Base_2[#Headers],0))),"-",INDEX(Data_Base_2[],MATCH($D258,Data_Base_2[[Incumbent]:[Incumbent]],0),MATCH(J$3,Data_Base_2[#Headers],0))),"")</f>
        <v/>
      </c>
      <c r="K258" s="163" t="str">
        <f ca="1">IFERROR(IF(ISBLANK(INDEX(Data_Base_2[],MATCH($D258,Data_Base_2[[Incumbent]:[Incumbent]],0),MATCH(K$3,Data_Base_2[#Headers],0))),"-",INDEX(Data_Base_2[],MATCH($D258,Data_Base_2[[Incumbent]:[Incumbent]],0),MATCH(K$3,Data_Base_2[#Headers],0))),"")</f>
        <v/>
      </c>
      <c r="L258" s="161" t="str">
        <f ca="1">IFERROR(IF(ISBLANK(INDEX(Data_Base_2[],MATCH($D258,Data_Base_2[[Incumbent]:[Incumbent]],0),MATCH(L$3,Data_Base_2[#Headers],0))),"-",INDEX(Data_Base_2[],MATCH($D258,Data_Base_2[[Incumbent]:[Incumbent]],0),MATCH(L$3,Data_Base_2[#Headers],0))),"")</f>
        <v/>
      </c>
      <c r="M258" s="161" t="str">
        <f ca="1">IFERROR(IF(ISBLANK(INDEX(Data_Base_2[],MATCH($D258,Data_Base_2[[Incumbent]:[Incumbent]],0),MATCH(M$3,Data_Base_2[#Headers],0))),"-",INDEX(Data_Base_2[],MATCH($D258,Data_Base_2[[Incumbent]:[Incumbent]],0),MATCH(M$3,Data_Base_2[#Headers],0))),"")</f>
        <v/>
      </c>
      <c r="N258" s="164" t="str">
        <f ca="1">IFERROR(IF(ISBLANK(INDEX(Data_Base_2[],MATCH($D258,Data_Base_2[[Incumbent]:[Incumbent]],0),MATCH(N$3,Data_Base_2[#Headers],0))),"-",INDEX(Data_Base_2[],MATCH($D258,Data_Base_2[[Incumbent]:[Incumbent]],0),MATCH(N$3,Data_Base_2[#Headers],0))),"")</f>
        <v/>
      </c>
      <c r="O258" s="164" t="str">
        <f ca="1">IFERROR(IF(ISBLANK(INDEX(Data_Base_2[],MATCH($D258,Data_Base_2[[Incumbent]:[Incumbent]],0),MATCH(O$3,Data_Base_2[#Headers],0))),"-",INDEX(Data_Base_2[],MATCH($D258,Data_Base_2[[Incumbent]:[Incumbent]],0),MATCH(O$3,Data_Base_2[#Headers],0))),"")</f>
        <v/>
      </c>
      <c r="P258" s="161" t="str">
        <f ca="1">IFERROR(IF(ISBLANK(INDEX(Data_Base_2[],MATCH($D258,Data_Base_2[[Incumbent]:[Incumbent]],0),MATCH(P$3,Data_Base_2[#Headers],0))),"-",INDEX(Data_Base_2[],MATCH($D258,Data_Base_2[[Incumbent]:[Incumbent]],0),MATCH(P$3,Data_Base_2[#Headers],0))),"")</f>
        <v/>
      </c>
      <c r="Q258" s="161" t="str">
        <f ca="1">IFERROR(IF(ISBLANK(INDEX(Data_Base_2[],MATCH($D258,Data_Base_2[[Incumbent]:[Incumbent]],0),MATCH(Q$3,Data_Base_2[#Headers],0))),"-",INDEX(Data_Base_2[],MATCH($D258,Data_Base_2[[Incumbent]:[Incumbent]],0),MATCH(Q$3,Data_Base_2[#Headers],0))),"")</f>
        <v/>
      </c>
      <c r="T258" t="str">
        <v>Arif Kurnia Nasution</v>
      </c>
      <c r="U258" s="140">
        <v>1</v>
      </c>
      <c r="V258" s="124" t="b">
        <v>1</v>
      </c>
      <c r="W258" s="3" t="b">
        <v>1</v>
      </c>
      <c r="X258" s="3" t="b">
        <v>0</v>
      </c>
      <c r="Y258" s="3">
        <v>1</v>
      </c>
      <c r="Z258" s="3">
        <v>0</v>
      </c>
      <c r="AA258" s="3" t="b">
        <v>1</v>
      </c>
      <c r="AB258" s="3" t="b">
        <f ca="1"/>
        <v>1</v>
      </c>
      <c r="AC258" s="99">
        <v>0</v>
      </c>
      <c r="AD258" s="99">
        <f ca="1"/>
        <v>0</v>
      </c>
    </row>
    <row r="259" spans="4:30" x14ac:dyDescent="0.25">
      <c r="D259" s="8" t="str" cm="1">
        <f t="array" aca="1" ref="D259" ca="1">IFERROR(IF($T$2="",'Data Base'!C246,INDEX(Data_Base_2[Incumbent],_xlfn.AGGREGATE(15,3,((OFFSET($AD$4,0,0,COUNTA($AD$4:AD5254),1)&gt;0)/(OFFSET($AD$4,0,0,COUNTA($AD$4:AD5254),1)&gt;0))*(ROW(OFFSET($AD$4,0,0,COUNTA($AD$4:AD5254),1))-ROW($AD$3)),ROWS($D$4:$D258)))),"")</f>
        <v/>
      </c>
      <c r="E259" s="161" t="str">
        <f ca="1">IFERROR(IF(ISBLANK(INDEX(Data_Base_2[],MATCH($D259,Data_Base_2[[Incumbent]:[Incumbent]],0),MATCH(E$3,Data_Base_2[#Headers],0))),"-",INDEX(Data_Base_2[],MATCH($D259,Data_Base_2[[Incumbent]:[Incumbent]],0),MATCH(E$3,Data_Base_2[#Headers],0))),"")</f>
        <v/>
      </c>
      <c r="F259" s="161" t="str">
        <f ca="1">IFERROR(IF(ISBLANK(INDEX(Data_Base_2[],MATCH($D259,Data_Base_2[[Incumbent]:[Incumbent]],0),MATCH(F$3,Data_Base_2[#Headers],0))),"-",INDEX(Data_Base_2[],MATCH($D259,Data_Base_2[[Incumbent]:[Incumbent]],0),MATCH(F$3,Data_Base_2[#Headers],0))),"")</f>
        <v/>
      </c>
      <c r="G259" s="161" t="str">
        <f ca="1">IFERROR(IF(ISBLANK(INDEX(Data_Base_2[],MATCH($D259,Data_Base_2[[Incumbent]:[Incumbent]],0),MATCH(G$3,Data_Base_2[#Headers],0))),"-",INDEX(Data_Base_2[],MATCH($D259,Data_Base_2[[Incumbent]:[Incumbent]],0),MATCH(G$3,Data_Base_2[#Headers],0))),"")</f>
        <v/>
      </c>
      <c r="H259" s="161" t="str">
        <f ca="1">IFERROR(IF(ISBLANK(INDEX(Data_Base_2[],MATCH($D259,Data_Base_2[[Incumbent]:[Incumbent]],0),MATCH(H$3,Data_Base_2[#Headers],0))),"-",INDEX(Data_Base_2[],MATCH($D259,Data_Base_2[[Incumbent]:[Incumbent]],0),MATCH(H$3,Data_Base_2[#Headers],0))),"")</f>
        <v/>
      </c>
      <c r="I259" s="162" t="str">
        <f ca="1">IFERROR(IF(ISBLANK(INDEX(Data_Base_2[],MATCH($D259,Data_Base_2[[Incumbent]:[Incumbent]],0),MATCH(I$3,Data_Base_2[#Headers],0))),"-",INDEX(Data_Base_2[],MATCH($D259,Data_Base_2[[Incumbent]:[Incumbent]],0),MATCH(I$3,Data_Base_2[#Headers],0))),"")</f>
        <v/>
      </c>
      <c r="J259" s="162" t="str">
        <f ca="1">IFERROR(IF(ISBLANK(INDEX(Data_Base_2[],MATCH($D259,Data_Base_2[[Incumbent]:[Incumbent]],0),MATCH(J$3,Data_Base_2[#Headers],0))),"-",INDEX(Data_Base_2[],MATCH($D259,Data_Base_2[[Incumbent]:[Incumbent]],0),MATCH(J$3,Data_Base_2[#Headers],0))),"")</f>
        <v/>
      </c>
      <c r="K259" s="163" t="str">
        <f ca="1">IFERROR(IF(ISBLANK(INDEX(Data_Base_2[],MATCH($D259,Data_Base_2[[Incumbent]:[Incumbent]],0),MATCH(K$3,Data_Base_2[#Headers],0))),"-",INDEX(Data_Base_2[],MATCH($D259,Data_Base_2[[Incumbent]:[Incumbent]],0),MATCH(K$3,Data_Base_2[#Headers],0))),"")</f>
        <v/>
      </c>
      <c r="L259" s="161" t="str">
        <f ca="1">IFERROR(IF(ISBLANK(INDEX(Data_Base_2[],MATCH($D259,Data_Base_2[[Incumbent]:[Incumbent]],0),MATCH(L$3,Data_Base_2[#Headers],0))),"-",INDEX(Data_Base_2[],MATCH($D259,Data_Base_2[[Incumbent]:[Incumbent]],0),MATCH(L$3,Data_Base_2[#Headers],0))),"")</f>
        <v/>
      </c>
      <c r="M259" s="161" t="str">
        <f ca="1">IFERROR(IF(ISBLANK(INDEX(Data_Base_2[],MATCH($D259,Data_Base_2[[Incumbent]:[Incumbent]],0),MATCH(M$3,Data_Base_2[#Headers],0))),"-",INDEX(Data_Base_2[],MATCH($D259,Data_Base_2[[Incumbent]:[Incumbent]],0),MATCH(M$3,Data_Base_2[#Headers],0))),"")</f>
        <v/>
      </c>
      <c r="N259" s="164" t="str">
        <f ca="1">IFERROR(IF(ISBLANK(INDEX(Data_Base_2[],MATCH($D259,Data_Base_2[[Incumbent]:[Incumbent]],0),MATCH(N$3,Data_Base_2[#Headers],0))),"-",INDEX(Data_Base_2[],MATCH($D259,Data_Base_2[[Incumbent]:[Incumbent]],0),MATCH(N$3,Data_Base_2[#Headers],0))),"")</f>
        <v/>
      </c>
      <c r="O259" s="164" t="str">
        <f ca="1">IFERROR(IF(ISBLANK(INDEX(Data_Base_2[],MATCH($D259,Data_Base_2[[Incumbent]:[Incumbent]],0),MATCH(O$3,Data_Base_2[#Headers],0))),"-",INDEX(Data_Base_2[],MATCH($D259,Data_Base_2[[Incumbent]:[Incumbent]],0),MATCH(O$3,Data_Base_2[#Headers],0))),"")</f>
        <v/>
      </c>
      <c r="P259" s="161" t="str">
        <f ca="1">IFERROR(IF(ISBLANK(INDEX(Data_Base_2[],MATCH($D259,Data_Base_2[[Incumbent]:[Incumbent]],0),MATCH(P$3,Data_Base_2[#Headers],0))),"-",INDEX(Data_Base_2[],MATCH($D259,Data_Base_2[[Incumbent]:[Incumbent]],0),MATCH(P$3,Data_Base_2[#Headers],0))),"")</f>
        <v/>
      </c>
      <c r="Q259" s="161" t="str">
        <f ca="1">IFERROR(IF(ISBLANK(INDEX(Data_Base_2[],MATCH($D259,Data_Base_2[[Incumbent]:[Incumbent]],0),MATCH(Q$3,Data_Base_2[#Headers],0))),"-",INDEX(Data_Base_2[],MATCH($D259,Data_Base_2[[Incumbent]:[Incumbent]],0),MATCH(Q$3,Data_Base_2[#Headers],0))),"")</f>
        <v/>
      </c>
      <c r="T259" t="str">
        <v>Rori Rumenda</v>
      </c>
      <c r="U259" s="140">
        <v>1</v>
      </c>
      <c r="V259" s="124" t="b">
        <v>1</v>
      </c>
      <c r="W259" s="3" t="b">
        <v>0</v>
      </c>
      <c r="X259" s="3" t="b">
        <v>0</v>
      </c>
      <c r="Y259" s="3">
        <v>1</v>
      </c>
      <c r="Z259" s="3">
        <v>0</v>
      </c>
      <c r="AA259" s="3" t="b">
        <v>1</v>
      </c>
      <c r="AB259" s="3" t="b">
        <f ca="1"/>
        <v>1</v>
      </c>
      <c r="AC259" s="99">
        <v>1</v>
      </c>
      <c r="AD259" s="99">
        <f ca="1"/>
        <v>0</v>
      </c>
    </row>
    <row r="260" spans="4:30" x14ac:dyDescent="0.25">
      <c r="D260" s="8" t="str" cm="1">
        <f t="array" aca="1" ref="D260" ca="1">IFERROR(IF($T$2="",'Data Base'!C247,INDEX(Data_Base_2[Incumbent],_xlfn.AGGREGATE(15,3,((OFFSET($AD$4,0,0,COUNTA($AD$4:AD5255),1)&gt;0)/(OFFSET($AD$4,0,0,COUNTA($AD$4:AD5255),1)&gt;0))*(ROW(OFFSET($AD$4,0,0,COUNTA($AD$4:AD5255),1))-ROW($AD$3)),ROWS($D$4:$D259)))),"")</f>
        <v/>
      </c>
      <c r="E260" s="161" t="str">
        <f ca="1">IFERROR(IF(ISBLANK(INDEX(Data_Base_2[],MATCH($D260,Data_Base_2[[Incumbent]:[Incumbent]],0),MATCH(E$3,Data_Base_2[#Headers],0))),"-",INDEX(Data_Base_2[],MATCH($D260,Data_Base_2[[Incumbent]:[Incumbent]],0),MATCH(E$3,Data_Base_2[#Headers],0))),"")</f>
        <v/>
      </c>
      <c r="F260" s="161" t="str">
        <f ca="1">IFERROR(IF(ISBLANK(INDEX(Data_Base_2[],MATCH($D260,Data_Base_2[[Incumbent]:[Incumbent]],0),MATCH(F$3,Data_Base_2[#Headers],0))),"-",INDEX(Data_Base_2[],MATCH($D260,Data_Base_2[[Incumbent]:[Incumbent]],0),MATCH(F$3,Data_Base_2[#Headers],0))),"")</f>
        <v/>
      </c>
      <c r="G260" s="161" t="str">
        <f ca="1">IFERROR(IF(ISBLANK(INDEX(Data_Base_2[],MATCH($D260,Data_Base_2[[Incumbent]:[Incumbent]],0),MATCH(G$3,Data_Base_2[#Headers],0))),"-",INDEX(Data_Base_2[],MATCH($D260,Data_Base_2[[Incumbent]:[Incumbent]],0),MATCH(G$3,Data_Base_2[#Headers],0))),"")</f>
        <v/>
      </c>
      <c r="H260" s="161" t="str">
        <f ca="1">IFERROR(IF(ISBLANK(INDEX(Data_Base_2[],MATCH($D260,Data_Base_2[[Incumbent]:[Incumbent]],0),MATCH(H$3,Data_Base_2[#Headers],0))),"-",INDEX(Data_Base_2[],MATCH($D260,Data_Base_2[[Incumbent]:[Incumbent]],0),MATCH(H$3,Data_Base_2[#Headers],0))),"")</f>
        <v/>
      </c>
      <c r="I260" s="162" t="str">
        <f ca="1">IFERROR(IF(ISBLANK(INDEX(Data_Base_2[],MATCH($D260,Data_Base_2[[Incumbent]:[Incumbent]],0),MATCH(I$3,Data_Base_2[#Headers],0))),"-",INDEX(Data_Base_2[],MATCH($D260,Data_Base_2[[Incumbent]:[Incumbent]],0),MATCH(I$3,Data_Base_2[#Headers],0))),"")</f>
        <v/>
      </c>
      <c r="J260" s="162" t="str">
        <f ca="1">IFERROR(IF(ISBLANK(INDEX(Data_Base_2[],MATCH($D260,Data_Base_2[[Incumbent]:[Incumbent]],0),MATCH(J$3,Data_Base_2[#Headers],0))),"-",INDEX(Data_Base_2[],MATCH($D260,Data_Base_2[[Incumbent]:[Incumbent]],0),MATCH(J$3,Data_Base_2[#Headers],0))),"")</f>
        <v/>
      </c>
      <c r="K260" s="163" t="str">
        <f ca="1">IFERROR(IF(ISBLANK(INDEX(Data_Base_2[],MATCH($D260,Data_Base_2[[Incumbent]:[Incumbent]],0),MATCH(K$3,Data_Base_2[#Headers],0))),"-",INDEX(Data_Base_2[],MATCH($D260,Data_Base_2[[Incumbent]:[Incumbent]],0),MATCH(K$3,Data_Base_2[#Headers],0))),"")</f>
        <v/>
      </c>
      <c r="L260" s="161" t="str">
        <f ca="1">IFERROR(IF(ISBLANK(INDEX(Data_Base_2[],MATCH($D260,Data_Base_2[[Incumbent]:[Incumbent]],0),MATCH(L$3,Data_Base_2[#Headers],0))),"-",INDEX(Data_Base_2[],MATCH($D260,Data_Base_2[[Incumbent]:[Incumbent]],0),MATCH(L$3,Data_Base_2[#Headers],0))),"")</f>
        <v/>
      </c>
      <c r="M260" s="161" t="str">
        <f ca="1">IFERROR(IF(ISBLANK(INDEX(Data_Base_2[],MATCH($D260,Data_Base_2[[Incumbent]:[Incumbent]],0),MATCH(M$3,Data_Base_2[#Headers],0))),"-",INDEX(Data_Base_2[],MATCH($D260,Data_Base_2[[Incumbent]:[Incumbent]],0),MATCH(M$3,Data_Base_2[#Headers],0))),"")</f>
        <v/>
      </c>
      <c r="N260" s="164" t="str">
        <f ca="1">IFERROR(IF(ISBLANK(INDEX(Data_Base_2[],MATCH($D260,Data_Base_2[[Incumbent]:[Incumbent]],0),MATCH(N$3,Data_Base_2[#Headers],0))),"-",INDEX(Data_Base_2[],MATCH($D260,Data_Base_2[[Incumbent]:[Incumbent]],0),MATCH(N$3,Data_Base_2[#Headers],0))),"")</f>
        <v/>
      </c>
      <c r="O260" s="164" t="str">
        <f ca="1">IFERROR(IF(ISBLANK(INDEX(Data_Base_2[],MATCH($D260,Data_Base_2[[Incumbent]:[Incumbent]],0),MATCH(O$3,Data_Base_2[#Headers],0))),"-",INDEX(Data_Base_2[],MATCH($D260,Data_Base_2[[Incumbent]:[Incumbent]],0),MATCH(O$3,Data_Base_2[#Headers],0))),"")</f>
        <v/>
      </c>
      <c r="P260" s="161" t="str">
        <f ca="1">IFERROR(IF(ISBLANK(INDEX(Data_Base_2[],MATCH($D260,Data_Base_2[[Incumbent]:[Incumbent]],0),MATCH(P$3,Data_Base_2[#Headers],0))),"-",INDEX(Data_Base_2[],MATCH($D260,Data_Base_2[[Incumbent]:[Incumbent]],0),MATCH(P$3,Data_Base_2[#Headers],0))),"")</f>
        <v/>
      </c>
      <c r="Q260" s="161" t="str">
        <f ca="1">IFERROR(IF(ISBLANK(INDEX(Data_Base_2[],MATCH($D260,Data_Base_2[[Incumbent]:[Incumbent]],0),MATCH(Q$3,Data_Base_2[#Headers],0))),"-",INDEX(Data_Base_2[],MATCH($D260,Data_Base_2[[Incumbent]:[Incumbent]],0),MATCH(Q$3,Data_Base_2[#Headers],0))),"")</f>
        <v/>
      </c>
      <c r="T260" t="str">
        <v>Hamka Singadilaga</v>
      </c>
      <c r="U260" s="140">
        <v>1</v>
      </c>
      <c r="V260" s="124" t="b">
        <v>1</v>
      </c>
      <c r="W260" s="3" t="b">
        <v>1</v>
      </c>
      <c r="X260" s="3" t="b">
        <v>0</v>
      </c>
      <c r="Y260" s="3">
        <v>1</v>
      </c>
      <c r="Z260" s="3">
        <v>0</v>
      </c>
      <c r="AA260" s="3" t="b">
        <v>1</v>
      </c>
      <c r="AB260" s="3" t="b">
        <f ca="1"/>
        <v>1</v>
      </c>
      <c r="AC260" s="99">
        <v>1</v>
      </c>
      <c r="AD260" s="99">
        <f ca="1"/>
        <v>0</v>
      </c>
    </row>
    <row r="261" spans="4:30" x14ac:dyDescent="0.25">
      <c r="D261" s="8" t="str" cm="1">
        <f t="array" aca="1" ref="D261" ca="1">IFERROR(IF($T$2="",'Data Base'!C248,INDEX(Data_Base_2[Incumbent],_xlfn.AGGREGATE(15,3,((OFFSET($AD$4,0,0,COUNTA($AD$4:AD5256),1)&gt;0)/(OFFSET($AD$4,0,0,COUNTA($AD$4:AD5256),1)&gt;0))*(ROW(OFFSET($AD$4,0,0,COUNTA($AD$4:AD5256),1))-ROW($AD$3)),ROWS($D$4:$D260)))),"")</f>
        <v/>
      </c>
      <c r="E261" s="161" t="str">
        <f ca="1">IFERROR(IF(ISBLANK(INDEX(Data_Base_2[],MATCH($D261,Data_Base_2[[Incumbent]:[Incumbent]],0),MATCH(E$3,Data_Base_2[#Headers],0))),"-",INDEX(Data_Base_2[],MATCH($D261,Data_Base_2[[Incumbent]:[Incumbent]],0),MATCH(E$3,Data_Base_2[#Headers],0))),"")</f>
        <v/>
      </c>
      <c r="F261" s="161" t="str">
        <f ca="1">IFERROR(IF(ISBLANK(INDEX(Data_Base_2[],MATCH($D261,Data_Base_2[[Incumbent]:[Incumbent]],0),MATCH(F$3,Data_Base_2[#Headers],0))),"-",INDEX(Data_Base_2[],MATCH($D261,Data_Base_2[[Incumbent]:[Incumbent]],0),MATCH(F$3,Data_Base_2[#Headers],0))),"")</f>
        <v/>
      </c>
      <c r="G261" s="161" t="str">
        <f ca="1">IFERROR(IF(ISBLANK(INDEX(Data_Base_2[],MATCH($D261,Data_Base_2[[Incumbent]:[Incumbent]],0),MATCH(G$3,Data_Base_2[#Headers],0))),"-",INDEX(Data_Base_2[],MATCH($D261,Data_Base_2[[Incumbent]:[Incumbent]],0),MATCH(G$3,Data_Base_2[#Headers],0))),"")</f>
        <v/>
      </c>
      <c r="H261" s="161" t="str">
        <f ca="1">IFERROR(IF(ISBLANK(INDEX(Data_Base_2[],MATCH($D261,Data_Base_2[[Incumbent]:[Incumbent]],0),MATCH(H$3,Data_Base_2[#Headers],0))),"-",INDEX(Data_Base_2[],MATCH($D261,Data_Base_2[[Incumbent]:[Incumbent]],0),MATCH(H$3,Data_Base_2[#Headers],0))),"")</f>
        <v/>
      </c>
      <c r="I261" s="162" t="str">
        <f ca="1">IFERROR(IF(ISBLANK(INDEX(Data_Base_2[],MATCH($D261,Data_Base_2[[Incumbent]:[Incumbent]],0),MATCH(I$3,Data_Base_2[#Headers],0))),"-",INDEX(Data_Base_2[],MATCH($D261,Data_Base_2[[Incumbent]:[Incumbent]],0),MATCH(I$3,Data_Base_2[#Headers],0))),"")</f>
        <v/>
      </c>
      <c r="J261" s="162" t="str">
        <f ca="1">IFERROR(IF(ISBLANK(INDEX(Data_Base_2[],MATCH($D261,Data_Base_2[[Incumbent]:[Incumbent]],0),MATCH(J$3,Data_Base_2[#Headers],0))),"-",INDEX(Data_Base_2[],MATCH($D261,Data_Base_2[[Incumbent]:[Incumbent]],0),MATCH(J$3,Data_Base_2[#Headers],0))),"")</f>
        <v/>
      </c>
      <c r="K261" s="163" t="str">
        <f ca="1">IFERROR(IF(ISBLANK(INDEX(Data_Base_2[],MATCH($D261,Data_Base_2[[Incumbent]:[Incumbent]],0),MATCH(K$3,Data_Base_2[#Headers],0))),"-",INDEX(Data_Base_2[],MATCH($D261,Data_Base_2[[Incumbent]:[Incumbent]],0),MATCH(K$3,Data_Base_2[#Headers],0))),"")</f>
        <v/>
      </c>
      <c r="L261" s="161" t="str">
        <f ca="1">IFERROR(IF(ISBLANK(INDEX(Data_Base_2[],MATCH($D261,Data_Base_2[[Incumbent]:[Incumbent]],0),MATCH(L$3,Data_Base_2[#Headers],0))),"-",INDEX(Data_Base_2[],MATCH($D261,Data_Base_2[[Incumbent]:[Incumbent]],0),MATCH(L$3,Data_Base_2[#Headers],0))),"")</f>
        <v/>
      </c>
      <c r="M261" s="161" t="str">
        <f ca="1">IFERROR(IF(ISBLANK(INDEX(Data_Base_2[],MATCH($D261,Data_Base_2[[Incumbent]:[Incumbent]],0),MATCH(M$3,Data_Base_2[#Headers],0))),"-",INDEX(Data_Base_2[],MATCH($D261,Data_Base_2[[Incumbent]:[Incumbent]],0),MATCH(M$3,Data_Base_2[#Headers],0))),"")</f>
        <v/>
      </c>
      <c r="N261" s="164" t="str">
        <f ca="1">IFERROR(IF(ISBLANK(INDEX(Data_Base_2[],MATCH($D261,Data_Base_2[[Incumbent]:[Incumbent]],0),MATCH(N$3,Data_Base_2[#Headers],0))),"-",INDEX(Data_Base_2[],MATCH($D261,Data_Base_2[[Incumbent]:[Incumbent]],0),MATCH(N$3,Data_Base_2[#Headers],0))),"")</f>
        <v/>
      </c>
      <c r="O261" s="164" t="str">
        <f ca="1">IFERROR(IF(ISBLANK(INDEX(Data_Base_2[],MATCH($D261,Data_Base_2[[Incumbent]:[Incumbent]],0),MATCH(O$3,Data_Base_2[#Headers],0))),"-",INDEX(Data_Base_2[],MATCH($D261,Data_Base_2[[Incumbent]:[Incumbent]],0),MATCH(O$3,Data_Base_2[#Headers],0))),"")</f>
        <v/>
      </c>
      <c r="P261" s="161" t="str">
        <f ca="1">IFERROR(IF(ISBLANK(INDEX(Data_Base_2[],MATCH($D261,Data_Base_2[[Incumbent]:[Incumbent]],0),MATCH(P$3,Data_Base_2[#Headers],0))),"-",INDEX(Data_Base_2[],MATCH($D261,Data_Base_2[[Incumbent]:[Incumbent]],0),MATCH(P$3,Data_Base_2[#Headers],0))),"")</f>
        <v/>
      </c>
      <c r="Q261" s="161" t="str">
        <f ca="1">IFERROR(IF(ISBLANK(INDEX(Data_Base_2[],MATCH($D261,Data_Base_2[[Incumbent]:[Incumbent]],0),MATCH(Q$3,Data_Base_2[#Headers],0))),"-",INDEX(Data_Base_2[],MATCH($D261,Data_Base_2[[Incumbent]:[Incumbent]],0),MATCH(Q$3,Data_Base_2[#Headers],0))),"")</f>
        <v/>
      </c>
      <c r="T261" t="str">
        <v>Johan</v>
      </c>
      <c r="U261" s="140">
        <v>1</v>
      </c>
      <c r="V261" s="124" t="b">
        <v>1</v>
      </c>
      <c r="W261" s="3" t="b">
        <v>0</v>
      </c>
      <c r="X261" s="3" t="b">
        <v>0</v>
      </c>
      <c r="Y261" s="3">
        <v>0</v>
      </c>
      <c r="Z261" s="3">
        <v>0</v>
      </c>
      <c r="AA261" s="3" t="b">
        <v>1</v>
      </c>
      <c r="AB261" s="3" t="b">
        <f ca="1"/>
        <v>1</v>
      </c>
      <c r="AC261" s="99">
        <v>0</v>
      </c>
      <c r="AD261" s="99">
        <f ca="1"/>
        <v>0</v>
      </c>
    </row>
    <row r="262" spans="4:30" x14ac:dyDescent="0.25">
      <c r="D262" s="8" t="str" cm="1">
        <f t="array" aca="1" ref="D262" ca="1">IFERROR(IF($T$2="",'Data Base'!C249,INDEX(Data_Base_2[Incumbent],_xlfn.AGGREGATE(15,3,((OFFSET($AD$4,0,0,COUNTA($AD$4:AD5257),1)&gt;0)/(OFFSET($AD$4,0,0,COUNTA($AD$4:AD5257),1)&gt;0))*(ROW(OFFSET($AD$4,0,0,COUNTA($AD$4:AD5257),1))-ROW($AD$3)),ROWS($D$4:$D261)))),"")</f>
        <v/>
      </c>
      <c r="E262" s="161" t="str">
        <f ca="1">IFERROR(IF(ISBLANK(INDEX(Data_Base_2[],MATCH($D262,Data_Base_2[[Incumbent]:[Incumbent]],0),MATCH(E$3,Data_Base_2[#Headers],0))),"-",INDEX(Data_Base_2[],MATCH($D262,Data_Base_2[[Incumbent]:[Incumbent]],0),MATCH(E$3,Data_Base_2[#Headers],0))),"")</f>
        <v/>
      </c>
      <c r="F262" s="161" t="str">
        <f ca="1">IFERROR(IF(ISBLANK(INDEX(Data_Base_2[],MATCH($D262,Data_Base_2[[Incumbent]:[Incumbent]],0),MATCH(F$3,Data_Base_2[#Headers],0))),"-",INDEX(Data_Base_2[],MATCH($D262,Data_Base_2[[Incumbent]:[Incumbent]],0),MATCH(F$3,Data_Base_2[#Headers],0))),"")</f>
        <v/>
      </c>
      <c r="G262" s="161" t="str">
        <f ca="1">IFERROR(IF(ISBLANK(INDEX(Data_Base_2[],MATCH($D262,Data_Base_2[[Incumbent]:[Incumbent]],0),MATCH(G$3,Data_Base_2[#Headers],0))),"-",INDEX(Data_Base_2[],MATCH($D262,Data_Base_2[[Incumbent]:[Incumbent]],0),MATCH(G$3,Data_Base_2[#Headers],0))),"")</f>
        <v/>
      </c>
      <c r="H262" s="161" t="str">
        <f ca="1">IFERROR(IF(ISBLANK(INDEX(Data_Base_2[],MATCH($D262,Data_Base_2[[Incumbent]:[Incumbent]],0),MATCH(H$3,Data_Base_2[#Headers],0))),"-",INDEX(Data_Base_2[],MATCH($D262,Data_Base_2[[Incumbent]:[Incumbent]],0),MATCH(H$3,Data_Base_2[#Headers],0))),"")</f>
        <v/>
      </c>
      <c r="I262" s="162" t="str">
        <f ca="1">IFERROR(IF(ISBLANK(INDEX(Data_Base_2[],MATCH($D262,Data_Base_2[[Incumbent]:[Incumbent]],0),MATCH(I$3,Data_Base_2[#Headers],0))),"-",INDEX(Data_Base_2[],MATCH($D262,Data_Base_2[[Incumbent]:[Incumbent]],0),MATCH(I$3,Data_Base_2[#Headers],0))),"")</f>
        <v/>
      </c>
      <c r="J262" s="162" t="str">
        <f ca="1">IFERROR(IF(ISBLANK(INDEX(Data_Base_2[],MATCH($D262,Data_Base_2[[Incumbent]:[Incumbent]],0),MATCH(J$3,Data_Base_2[#Headers],0))),"-",INDEX(Data_Base_2[],MATCH($D262,Data_Base_2[[Incumbent]:[Incumbent]],0),MATCH(J$3,Data_Base_2[#Headers],0))),"")</f>
        <v/>
      </c>
      <c r="K262" s="163" t="str">
        <f ca="1">IFERROR(IF(ISBLANK(INDEX(Data_Base_2[],MATCH($D262,Data_Base_2[[Incumbent]:[Incumbent]],0),MATCH(K$3,Data_Base_2[#Headers],0))),"-",INDEX(Data_Base_2[],MATCH($D262,Data_Base_2[[Incumbent]:[Incumbent]],0),MATCH(K$3,Data_Base_2[#Headers],0))),"")</f>
        <v/>
      </c>
      <c r="L262" s="161" t="str">
        <f ca="1">IFERROR(IF(ISBLANK(INDEX(Data_Base_2[],MATCH($D262,Data_Base_2[[Incumbent]:[Incumbent]],0),MATCH(L$3,Data_Base_2[#Headers],0))),"-",INDEX(Data_Base_2[],MATCH($D262,Data_Base_2[[Incumbent]:[Incumbent]],0),MATCH(L$3,Data_Base_2[#Headers],0))),"")</f>
        <v/>
      </c>
      <c r="M262" s="161" t="str">
        <f ca="1">IFERROR(IF(ISBLANK(INDEX(Data_Base_2[],MATCH($D262,Data_Base_2[[Incumbent]:[Incumbent]],0),MATCH(M$3,Data_Base_2[#Headers],0))),"-",INDEX(Data_Base_2[],MATCH($D262,Data_Base_2[[Incumbent]:[Incumbent]],0),MATCH(M$3,Data_Base_2[#Headers],0))),"")</f>
        <v/>
      </c>
      <c r="N262" s="164" t="str">
        <f ca="1">IFERROR(IF(ISBLANK(INDEX(Data_Base_2[],MATCH($D262,Data_Base_2[[Incumbent]:[Incumbent]],0),MATCH(N$3,Data_Base_2[#Headers],0))),"-",INDEX(Data_Base_2[],MATCH($D262,Data_Base_2[[Incumbent]:[Incumbent]],0),MATCH(N$3,Data_Base_2[#Headers],0))),"")</f>
        <v/>
      </c>
      <c r="O262" s="164" t="str">
        <f ca="1">IFERROR(IF(ISBLANK(INDEX(Data_Base_2[],MATCH($D262,Data_Base_2[[Incumbent]:[Incumbent]],0),MATCH(O$3,Data_Base_2[#Headers],0))),"-",INDEX(Data_Base_2[],MATCH($D262,Data_Base_2[[Incumbent]:[Incumbent]],0),MATCH(O$3,Data_Base_2[#Headers],0))),"")</f>
        <v/>
      </c>
      <c r="P262" s="161" t="str">
        <f ca="1">IFERROR(IF(ISBLANK(INDEX(Data_Base_2[],MATCH($D262,Data_Base_2[[Incumbent]:[Incumbent]],0),MATCH(P$3,Data_Base_2[#Headers],0))),"-",INDEX(Data_Base_2[],MATCH($D262,Data_Base_2[[Incumbent]:[Incumbent]],0),MATCH(P$3,Data_Base_2[#Headers],0))),"")</f>
        <v/>
      </c>
      <c r="Q262" s="161" t="str">
        <f ca="1">IFERROR(IF(ISBLANK(INDEX(Data_Base_2[],MATCH($D262,Data_Base_2[[Incumbent]:[Incumbent]],0),MATCH(Q$3,Data_Base_2[#Headers],0))),"-",INDEX(Data_Base_2[],MATCH($D262,Data_Base_2[[Incumbent]:[Incumbent]],0),MATCH(Q$3,Data_Base_2[#Headers],0))),"")</f>
        <v/>
      </c>
      <c r="T262" t="str">
        <v>Sanusi Dongoran</v>
      </c>
      <c r="U262" s="140">
        <v>1</v>
      </c>
      <c r="V262" s="124" t="b">
        <v>1</v>
      </c>
      <c r="W262" s="3" t="b">
        <v>1</v>
      </c>
      <c r="X262" s="3" t="b">
        <v>0</v>
      </c>
      <c r="Y262" s="3">
        <v>1</v>
      </c>
      <c r="Z262" s="3">
        <v>0</v>
      </c>
      <c r="AA262" s="3" t="b">
        <v>1</v>
      </c>
      <c r="AB262" s="3" t="b">
        <f ca="1"/>
        <v>1</v>
      </c>
      <c r="AC262" s="99">
        <v>0</v>
      </c>
      <c r="AD262" s="99">
        <f ca="1"/>
        <v>0</v>
      </c>
    </row>
    <row r="263" spans="4:30" x14ac:dyDescent="0.25">
      <c r="D263" s="8" t="str" cm="1">
        <f t="array" aca="1" ref="D263" ca="1">IFERROR(IF($T$2="",'Data Base'!C250,INDEX(Data_Base_2[Incumbent],_xlfn.AGGREGATE(15,3,((OFFSET($AD$4,0,0,COUNTA($AD$4:AD5258),1)&gt;0)/(OFFSET($AD$4,0,0,COUNTA($AD$4:AD5258),1)&gt;0))*(ROW(OFFSET($AD$4,0,0,COUNTA($AD$4:AD5258),1))-ROW($AD$3)),ROWS($D$4:$D262)))),"")</f>
        <v/>
      </c>
      <c r="E263" s="161" t="str">
        <f ca="1">IFERROR(IF(ISBLANK(INDEX(Data_Base_2[],MATCH($D263,Data_Base_2[[Incumbent]:[Incumbent]],0),MATCH(E$3,Data_Base_2[#Headers],0))),"-",INDEX(Data_Base_2[],MATCH($D263,Data_Base_2[[Incumbent]:[Incumbent]],0),MATCH(E$3,Data_Base_2[#Headers],0))),"")</f>
        <v/>
      </c>
      <c r="F263" s="161" t="str">
        <f ca="1">IFERROR(IF(ISBLANK(INDEX(Data_Base_2[],MATCH($D263,Data_Base_2[[Incumbent]:[Incumbent]],0),MATCH(F$3,Data_Base_2[#Headers],0))),"-",INDEX(Data_Base_2[],MATCH($D263,Data_Base_2[[Incumbent]:[Incumbent]],0),MATCH(F$3,Data_Base_2[#Headers],0))),"")</f>
        <v/>
      </c>
      <c r="G263" s="161" t="str">
        <f ca="1">IFERROR(IF(ISBLANK(INDEX(Data_Base_2[],MATCH($D263,Data_Base_2[[Incumbent]:[Incumbent]],0),MATCH(G$3,Data_Base_2[#Headers],0))),"-",INDEX(Data_Base_2[],MATCH($D263,Data_Base_2[[Incumbent]:[Incumbent]],0),MATCH(G$3,Data_Base_2[#Headers],0))),"")</f>
        <v/>
      </c>
      <c r="H263" s="161" t="str">
        <f ca="1">IFERROR(IF(ISBLANK(INDEX(Data_Base_2[],MATCH($D263,Data_Base_2[[Incumbent]:[Incumbent]],0),MATCH(H$3,Data_Base_2[#Headers],0))),"-",INDEX(Data_Base_2[],MATCH($D263,Data_Base_2[[Incumbent]:[Incumbent]],0),MATCH(H$3,Data_Base_2[#Headers],0))),"")</f>
        <v/>
      </c>
      <c r="I263" s="162" t="str">
        <f ca="1">IFERROR(IF(ISBLANK(INDEX(Data_Base_2[],MATCH($D263,Data_Base_2[[Incumbent]:[Incumbent]],0),MATCH(I$3,Data_Base_2[#Headers],0))),"-",INDEX(Data_Base_2[],MATCH($D263,Data_Base_2[[Incumbent]:[Incumbent]],0),MATCH(I$3,Data_Base_2[#Headers],0))),"")</f>
        <v/>
      </c>
      <c r="J263" s="162" t="str">
        <f ca="1">IFERROR(IF(ISBLANK(INDEX(Data_Base_2[],MATCH($D263,Data_Base_2[[Incumbent]:[Incumbent]],0),MATCH(J$3,Data_Base_2[#Headers],0))),"-",INDEX(Data_Base_2[],MATCH($D263,Data_Base_2[[Incumbent]:[Incumbent]],0),MATCH(J$3,Data_Base_2[#Headers],0))),"")</f>
        <v/>
      </c>
      <c r="K263" s="163" t="str">
        <f ca="1">IFERROR(IF(ISBLANK(INDEX(Data_Base_2[],MATCH($D263,Data_Base_2[[Incumbent]:[Incumbent]],0),MATCH(K$3,Data_Base_2[#Headers],0))),"-",INDEX(Data_Base_2[],MATCH($D263,Data_Base_2[[Incumbent]:[Incumbent]],0),MATCH(K$3,Data_Base_2[#Headers],0))),"")</f>
        <v/>
      </c>
      <c r="L263" s="161" t="str">
        <f ca="1">IFERROR(IF(ISBLANK(INDEX(Data_Base_2[],MATCH($D263,Data_Base_2[[Incumbent]:[Incumbent]],0),MATCH(L$3,Data_Base_2[#Headers],0))),"-",INDEX(Data_Base_2[],MATCH($D263,Data_Base_2[[Incumbent]:[Incumbent]],0),MATCH(L$3,Data_Base_2[#Headers],0))),"")</f>
        <v/>
      </c>
      <c r="M263" s="161" t="str">
        <f ca="1">IFERROR(IF(ISBLANK(INDEX(Data_Base_2[],MATCH($D263,Data_Base_2[[Incumbent]:[Incumbent]],0),MATCH(M$3,Data_Base_2[#Headers],0))),"-",INDEX(Data_Base_2[],MATCH($D263,Data_Base_2[[Incumbent]:[Incumbent]],0),MATCH(M$3,Data_Base_2[#Headers],0))),"")</f>
        <v/>
      </c>
      <c r="N263" s="164" t="str">
        <f ca="1">IFERROR(IF(ISBLANK(INDEX(Data_Base_2[],MATCH($D263,Data_Base_2[[Incumbent]:[Incumbent]],0),MATCH(N$3,Data_Base_2[#Headers],0))),"-",INDEX(Data_Base_2[],MATCH($D263,Data_Base_2[[Incumbent]:[Incumbent]],0),MATCH(N$3,Data_Base_2[#Headers],0))),"")</f>
        <v/>
      </c>
      <c r="O263" s="164" t="str">
        <f ca="1">IFERROR(IF(ISBLANK(INDEX(Data_Base_2[],MATCH($D263,Data_Base_2[[Incumbent]:[Incumbent]],0),MATCH(O$3,Data_Base_2[#Headers],0))),"-",INDEX(Data_Base_2[],MATCH($D263,Data_Base_2[[Incumbent]:[Incumbent]],0),MATCH(O$3,Data_Base_2[#Headers],0))),"")</f>
        <v/>
      </c>
      <c r="P263" s="161" t="str">
        <f ca="1">IFERROR(IF(ISBLANK(INDEX(Data_Base_2[],MATCH($D263,Data_Base_2[[Incumbent]:[Incumbent]],0),MATCH(P$3,Data_Base_2[#Headers],0))),"-",INDEX(Data_Base_2[],MATCH($D263,Data_Base_2[[Incumbent]:[Incumbent]],0),MATCH(P$3,Data_Base_2[#Headers],0))),"")</f>
        <v/>
      </c>
      <c r="Q263" s="161" t="str">
        <f ca="1">IFERROR(IF(ISBLANK(INDEX(Data_Base_2[],MATCH($D263,Data_Base_2[[Incumbent]:[Incumbent]],0),MATCH(Q$3,Data_Base_2[#Headers],0))),"-",INDEX(Data_Base_2[],MATCH($D263,Data_Base_2[[Incumbent]:[Incumbent]],0),MATCH(Q$3,Data_Base_2[#Headers],0))),"")</f>
        <v/>
      </c>
      <c r="T263" t="str">
        <v>Frans Ferdinand Situmorang</v>
      </c>
      <c r="U263" s="140">
        <v>1</v>
      </c>
      <c r="V263" s="124" t="b">
        <v>1</v>
      </c>
      <c r="W263" s="3" t="b">
        <v>0</v>
      </c>
      <c r="X263" s="3" t="b">
        <v>0</v>
      </c>
      <c r="Y263" s="3">
        <v>1</v>
      </c>
      <c r="Z263" s="3">
        <v>0</v>
      </c>
      <c r="AA263" s="3" t="b">
        <v>1</v>
      </c>
      <c r="AB263" s="3" t="b">
        <f ca="1"/>
        <v>1</v>
      </c>
      <c r="AC263" s="99">
        <v>1</v>
      </c>
      <c r="AD263" s="99">
        <f ca="1"/>
        <v>0</v>
      </c>
    </row>
    <row r="264" spans="4:30" x14ac:dyDescent="0.25">
      <c r="D264" s="8" t="str" cm="1">
        <f t="array" aca="1" ref="D264" ca="1">IFERROR(IF($T$2="",'Data Base'!C251,INDEX(Data_Base_2[Incumbent],_xlfn.AGGREGATE(15,3,((OFFSET($AD$4,0,0,COUNTA($AD$4:AD5259),1)&gt;0)/(OFFSET($AD$4,0,0,COUNTA($AD$4:AD5259),1)&gt;0))*(ROW(OFFSET($AD$4,0,0,COUNTA($AD$4:AD5259),1))-ROW($AD$3)),ROWS($D$4:$D263)))),"")</f>
        <v/>
      </c>
      <c r="E264" s="161" t="str">
        <f ca="1">IFERROR(IF(ISBLANK(INDEX(Data_Base_2[],MATCH($D264,Data_Base_2[[Incumbent]:[Incumbent]],0),MATCH(E$3,Data_Base_2[#Headers],0))),"-",INDEX(Data_Base_2[],MATCH($D264,Data_Base_2[[Incumbent]:[Incumbent]],0),MATCH(E$3,Data_Base_2[#Headers],0))),"")</f>
        <v/>
      </c>
      <c r="F264" s="161" t="str">
        <f ca="1">IFERROR(IF(ISBLANK(INDEX(Data_Base_2[],MATCH($D264,Data_Base_2[[Incumbent]:[Incumbent]],0),MATCH(F$3,Data_Base_2[#Headers],0))),"-",INDEX(Data_Base_2[],MATCH($D264,Data_Base_2[[Incumbent]:[Incumbent]],0),MATCH(F$3,Data_Base_2[#Headers],0))),"")</f>
        <v/>
      </c>
      <c r="G264" s="161" t="str">
        <f ca="1">IFERROR(IF(ISBLANK(INDEX(Data_Base_2[],MATCH($D264,Data_Base_2[[Incumbent]:[Incumbent]],0),MATCH(G$3,Data_Base_2[#Headers],0))),"-",INDEX(Data_Base_2[],MATCH($D264,Data_Base_2[[Incumbent]:[Incumbent]],0),MATCH(G$3,Data_Base_2[#Headers],0))),"")</f>
        <v/>
      </c>
      <c r="H264" s="161" t="str">
        <f ca="1">IFERROR(IF(ISBLANK(INDEX(Data_Base_2[],MATCH($D264,Data_Base_2[[Incumbent]:[Incumbent]],0),MATCH(H$3,Data_Base_2[#Headers],0))),"-",INDEX(Data_Base_2[],MATCH($D264,Data_Base_2[[Incumbent]:[Incumbent]],0),MATCH(H$3,Data_Base_2[#Headers],0))),"")</f>
        <v/>
      </c>
      <c r="I264" s="162" t="str">
        <f ca="1">IFERROR(IF(ISBLANK(INDEX(Data_Base_2[],MATCH($D264,Data_Base_2[[Incumbent]:[Incumbent]],0),MATCH(I$3,Data_Base_2[#Headers],0))),"-",INDEX(Data_Base_2[],MATCH($D264,Data_Base_2[[Incumbent]:[Incumbent]],0),MATCH(I$3,Data_Base_2[#Headers],0))),"")</f>
        <v/>
      </c>
      <c r="J264" s="162" t="str">
        <f ca="1">IFERROR(IF(ISBLANK(INDEX(Data_Base_2[],MATCH($D264,Data_Base_2[[Incumbent]:[Incumbent]],0),MATCH(J$3,Data_Base_2[#Headers],0))),"-",INDEX(Data_Base_2[],MATCH($D264,Data_Base_2[[Incumbent]:[Incumbent]],0),MATCH(J$3,Data_Base_2[#Headers],0))),"")</f>
        <v/>
      </c>
      <c r="K264" s="163" t="str">
        <f ca="1">IFERROR(IF(ISBLANK(INDEX(Data_Base_2[],MATCH($D264,Data_Base_2[[Incumbent]:[Incumbent]],0),MATCH(K$3,Data_Base_2[#Headers],0))),"-",INDEX(Data_Base_2[],MATCH($D264,Data_Base_2[[Incumbent]:[Incumbent]],0),MATCH(K$3,Data_Base_2[#Headers],0))),"")</f>
        <v/>
      </c>
      <c r="L264" s="161" t="str">
        <f ca="1">IFERROR(IF(ISBLANK(INDEX(Data_Base_2[],MATCH($D264,Data_Base_2[[Incumbent]:[Incumbent]],0),MATCH(L$3,Data_Base_2[#Headers],0))),"-",INDEX(Data_Base_2[],MATCH($D264,Data_Base_2[[Incumbent]:[Incumbent]],0),MATCH(L$3,Data_Base_2[#Headers],0))),"")</f>
        <v/>
      </c>
      <c r="M264" s="161" t="str">
        <f ca="1">IFERROR(IF(ISBLANK(INDEX(Data_Base_2[],MATCH($D264,Data_Base_2[[Incumbent]:[Incumbent]],0),MATCH(M$3,Data_Base_2[#Headers],0))),"-",INDEX(Data_Base_2[],MATCH($D264,Data_Base_2[[Incumbent]:[Incumbent]],0),MATCH(M$3,Data_Base_2[#Headers],0))),"")</f>
        <v/>
      </c>
      <c r="N264" s="164" t="str">
        <f ca="1">IFERROR(IF(ISBLANK(INDEX(Data_Base_2[],MATCH($D264,Data_Base_2[[Incumbent]:[Incumbent]],0),MATCH(N$3,Data_Base_2[#Headers],0))),"-",INDEX(Data_Base_2[],MATCH($D264,Data_Base_2[[Incumbent]:[Incumbent]],0),MATCH(N$3,Data_Base_2[#Headers],0))),"")</f>
        <v/>
      </c>
      <c r="O264" s="164" t="str">
        <f ca="1">IFERROR(IF(ISBLANK(INDEX(Data_Base_2[],MATCH($D264,Data_Base_2[[Incumbent]:[Incumbent]],0),MATCH(O$3,Data_Base_2[#Headers],0))),"-",INDEX(Data_Base_2[],MATCH($D264,Data_Base_2[[Incumbent]:[Incumbent]],0),MATCH(O$3,Data_Base_2[#Headers],0))),"")</f>
        <v/>
      </c>
      <c r="P264" s="161" t="str">
        <f ca="1">IFERROR(IF(ISBLANK(INDEX(Data_Base_2[],MATCH($D264,Data_Base_2[[Incumbent]:[Incumbent]],0),MATCH(P$3,Data_Base_2[#Headers],0))),"-",INDEX(Data_Base_2[],MATCH($D264,Data_Base_2[[Incumbent]:[Incumbent]],0),MATCH(P$3,Data_Base_2[#Headers],0))),"")</f>
        <v/>
      </c>
      <c r="Q264" s="161" t="str">
        <f ca="1">IFERROR(IF(ISBLANK(INDEX(Data_Base_2[],MATCH($D264,Data_Base_2[[Incumbent]:[Incumbent]],0),MATCH(Q$3,Data_Base_2[#Headers],0))),"-",INDEX(Data_Base_2[],MATCH($D264,Data_Base_2[[Incumbent]:[Incumbent]],0),MATCH(Q$3,Data_Base_2[#Headers],0))),"")</f>
        <v/>
      </c>
      <c r="T264" t="str">
        <v>Andi Wira Primawan</v>
      </c>
      <c r="U264" s="140">
        <v>2</v>
      </c>
      <c r="V264" s="124" t="b">
        <v>1</v>
      </c>
      <c r="W264" s="3" t="b">
        <v>0</v>
      </c>
      <c r="X264" s="3" t="b">
        <v>0</v>
      </c>
      <c r="Y264" s="3">
        <v>1</v>
      </c>
      <c r="Z264" s="3">
        <v>1</v>
      </c>
      <c r="AA264" s="3" t="b">
        <v>1</v>
      </c>
      <c r="AB264" s="3" t="b">
        <f ca="1"/>
        <v>1</v>
      </c>
      <c r="AC264" s="99">
        <v>1</v>
      </c>
      <c r="AD264" s="99">
        <f ca="1"/>
        <v>0</v>
      </c>
    </row>
    <row r="265" spans="4:30" x14ac:dyDescent="0.25">
      <c r="D265" s="8" t="str" cm="1">
        <f t="array" aca="1" ref="D265" ca="1">IFERROR(IF($T$2="",'Data Base'!C252,INDEX(Data_Base_2[Incumbent],_xlfn.AGGREGATE(15,3,((OFFSET($AD$4,0,0,COUNTA($AD$4:AD5260),1)&gt;0)/(OFFSET($AD$4,0,0,COUNTA($AD$4:AD5260),1)&gt;0))*(ROW(OFFSET($AD$4,0,0,COUNTA($AD$4:AD5260),1))-ROW($AD$3)),ROWS($D$4:$D264)))),"")</f>
        <v/>
      </c>
      <c r="E265" s="161" t="str">
        <f ca="1">IFERROR(IF(ISBLANK(INDEX(Data_Base_2[],MATCH($D265,Data_Base_2[[Incumbent]:[Incumbent]],0),MATCH(E$3,Data_Base_2[#Headers],0))),"-",INDEX(Data_Base_2[],MATCH($D265,Data_Base_2[[Incumbent]:[Incumbent]],0),MATCH(E$3,Data_Base_2[#Headers],0))),"")</f>
        <v/>
      </c>
      <c r="F265" s="161" t="str">
        <f ca="1">IFERROR(IF(ISBLANK(INDEX(Data_Base_2[],MATCH($D265,Data_Base_2[[Incumbent]:[Incumbent]],0),MATCH(F$3,Data_Base_2[#Headers],0))),"-",INDEX(Data_Base_2[],MATCH($D265,Data_Base_2[[Incumbent]:[Incumbent]],0),MATCH(F$3,Data_Base_2[#Headers],0))),"")</f>
        <v/>
      </c>
      <c r="G265" s="161" t="str">
        <f ca="1">IFERROR(IF(ISBLANK(INDEX(Data_Base_2[],MATCH($D265,Data_Base_2[[Incumbent]:[Incumbent]],0),MATCH(G$3,Data_Base_2[#Headers],0))),"-",INDEX(Data_Base_2[],MATCH($D265,Data_Base_2[[Incumbent]:[Incumbent]],0),MATCH(G$3,Data_Base_2[#Headers],0))),"")</f>
        <v/>
      </c>
      <c r="H265" s="161" t="str">
        <f ca="1">IFERROR(IF(ISBLANK(INDEX(Data_Base_2[],MATCH($D265,Data_Base_2[[Incumbent]:[Incumbent]],0),MATCH(H$3,Data_Base_2[#Headers],0))),"-",INDEX(Data_Base_2[],MATCH($D265,Data_Base_2[[Incumbent]:[Incumbent]],0),MATCH(H$3,Data_Base_2[#Headers],0))),"")</f>
        <v/>
      </c>
      <c r="I265" s="162" t="str">
        <f ca="1">IFERROR(IF(ISBLANK(INDEX(Data_Base_2[],MATCH($D265,Data_Base_2[[Incumbent]:[Incumbent]],0),MATCH(I$3,Data_Base_2[#Headers],0))),"-",INDEX(Data_Base_2[],MATCH($D265,Data_Base_2[[Incumbent]:[Incumbent]],0),MATCH(I$3,Data_Base_2[#Headers],0))),"")</f>
        <v/>
      </c>
      <c r="J265" s="162" t="str">
        <f ca="1">IFERROR(IF(ISBLANK(INDEX(Data_Base_2[],MATCH($D265,Data_Base_2[[Incumbent]:[Incumbent]],0),MATCH(J$3,Data_Base_2[#Headers],0))),"-",INDEX(Data_Base_2[],MATCH($D265,Data_Base_2[[Incumbent]:[Incumbent]],0),MATCH(J$3,Data_Base_2[#Headers],0))),"")</f>
        <v/>
      </c>
      <c r="K265" s="163" t="str">
        <f ca="1">IFERROR(IF(ISBLANK(INDEX(Data_Base_2[],MATCH($D265,Data_Base_2[[Incumbent]:[Incumbent]],0),MATCH(K$3,Data_Base_2[#Headers],0))),"-",INDEX(Data_Base_2[],MATCH($D265,Data_Base_2[[Incumbent]:[Incumbent]],0),MATCH(K$3,Data_Base_2[#Headers],0))),"")</f>
        <v/>
      </c>
      <c r="L265" s="161" t="str">
        <f ca="1">IFERROR(IF(ISBLANK(INDEX(Data_Base_2[],MATCH($D265,Data_Base_2[[Incumbent]:[Incumbent]],0),MATCH(L$3,Data_Base_2[#Headers],0))),"-",INDEX(Data_Base_2[],MATCH($D265,Data_Base_2[[Incumbent]:[Incumbent]],0),MATCH(L$3,Data_Base_2[#Headers],0))),"")</f>
        <v/>
      </c>
      <c r="M265" s="161" t="str">
        <f ca="1">IFERROR(IF(ISBLANK(INDEX(Data_Base_2[],MATCH($D265,Data_Base_2[[Incumbent]:[Incumbent]],0),MATCH(M$3,Data_Base_2[#Headers],0))),"-",INDEX(Data_Base_2[],MATCH($D265,Data_Base_2[[Incumbent]:[Incumbent]],0),MATCH(M$3,Data_Base_2[#Headers],0))),"")</f>
        <v/>
      </c>
      <c r="N265" s="164" t="str">
        <f ca="1">IFERROR(IF(ISBLANK(INDEX(Data_Base_2[],MATCH($D265,Data_Base_2[[Incumbent]:[Incumbent]],0),MATCH(N$3,Data_Base_2[#Headers],0))),"-",INDEX(Data_Base_2[],MATCH($D265,Data_Base_2[[Incumbent]:[Incumbent]],0),MATCH(N$3,Data_Base_2[#Headers],0))),"")</f>
        <v/>
      </c>
      <c r="O265" s="164" t="str">
        <f ca="1">IFERROR(IF(ISBLANK(INDEX(Data_Base_2[],MATCH($D265,Data_Base_2[[Incumbent]:[Incumbent]],0),MATCH(O$3,Data_Base_2[#Headers],0))),"-",INDEX(Data_Base_2[],MATCH($D265,Data_Base_2[[Incumbent]:[Incumbent]],0),MATCH(O$3,Data_Base_2[#Headers],0))),"")</f>
        <v/>
      </c>
      <c r="P265" s="161" t="str">
        <f ca="1">IFERROR(IF(ISBLANK(INDEX(Data_Base_2[],MATCH($D265,Data_Base_2[[Incumbent]:[Incumbent]],0),MATCH(P$3,Data_Base_2[#Headers],0))),"-",INDEX(Data_Base_2[],MATCH($D265,Data_Base_2[[Incumbent]:[Incumbent]],0),MATCH(P$3,Data_Base_2[#Headers],0))),"")</f>
        <v/>
      </c>
      <c r="Q265" s="161" t="str">
        <f ca="1">IFERROR(IF(ISBLANK(INDEX(Data_Base_2[],MATCH($D265,Data_Base_2[[Incumbent]:[Incumbent]],0),MATCH(Q$3,Data_Base_2[#Headers],0))),"-",INDEX(Data_Base_2[],MATCH($D265,Data_Base_2[[Incumbent]:[Incumbent]],0),MATCH(Q$3,Data_Base_2[#Headers],0))),"")</f>
        <v/>
      </c>
      <c r="T265" t="str">
        <v>Raj Suhendra, Ir.</v>
      </c>
      <c r="U265" s="140">
        <v>7</v>
      </c>
      <c r="V265" s="124" t="b">
        <v>1</v>
      </c>
      <c r="W265" s="3" t="b">
        <v>1</v>
      </c>
      <c r="X265" s="3" t="b">
        <v>0</v>
      </c>
      <c r="Y265" s="3">
        <v>0</v>
      </c>
      <c r="Z265" s="3">
        <v>0</v>
      </c>
      <c r="AA265" s="3" t="b">
        <v>1</v>
      </c>
      <c r="AB265" s="3" t="b">
        <f ca="1"/>
        <v>1</v>
      </c>
      <c r="AC265" s="99">
        <v>1</v>
      </c>
      <c r="AD265" s="99">
        <f ca="1"/>
        <v>0</v>
      </c>
    </row>
    <row r="266" spans="4:30" x14ac:dyDescent="0.25">
      <c r="D266" s="8" t="str" cm="1">
        <f t="array" aca="1" ref="D266" ca="1">IFERROR(IF($T$2="",'Data Base'!C253,INDEX(Data_Base_2[Incumbent],_xlfn.AGGREGATE(15,3,((OFFSET($AD$4,0,0,COUNTA($AD$4:AD5261),1)&gt;0)/(OFFSET($AD$4,0,0,COUNTA($AD$4:AD5261),1)&gt;0))*(ROW(OFFSET($AD$4,0,0,COUNTA($AD$4:AD5261),1))-ROW($AD$3)),ROWS($D$4:$D265)))),"")</f>
        <v/>
      </c>
      <c r="E266" s="161" t="str">
        <f ca="1">IFERROR(IF(ISBLANK(INDEX(Data_Base_2[],MATCH($D266,Data_Base_2[[Incumbent]:[Incumbent]],0),MATCH(E$3,Data_Base_2[#Headers],0))),"-",INDEX(Data_Base_2[],MATCH($D266,Data_Base_2[[Incumbent]:[Incumbent]],0),MATCH(E$3,Data_Base_2[#Headers],0))),"")</f>
        <v/>
      </c>
      <c r="F266" s="161" t="str">
        <f ca="1">IFERROR(IF(ISBLANK(INDEX(Data_Base_2[],MATCH($D266,Data_Base_2[[Incumbent]:[Incumbent]],0),MATCH(F$3,Data_Base_2[#Headers],0))),"-",INDEX(Data_Base_2[],MATCH($D266,Data_Base_2[[Incumbent]:[Incumbent]],0),MATCH(F$3,Data_Base_2[#Headers],0))),"")</f>
        <v/>
      </c>
      <c r="G266" s="161" t="str">
        <f ca="1">IFERROR(IF(ISBLANK(INDEX(Data_Base_2[],MATCH($D266,Data_Base_2[[Incumbent]:[Incumbent]],0),MATCH(G$3,Data_Base_2[#Headers],0))),"-",INDEX(Data_Base_2[],MATCH($D266,Data_Base_2[[Incumbent]:[Incumbent]],0),MATCH(G$3,Data_Base_2[#Headers],0))),"")</f>
        <v/>
      </c>
      <c r="H266" s="161" t="str">
        <f ca="1">IFERROR(IF(ISBLANK(INDEX(Data_Base_2[],MATCH($D266,Data_Base_2[[Incumbent]:[Incumbent]],0),MATCH(H$3,Data_Base_2[#Headers],0))),"-",INDEX(Data_Base_2[],MATCH($D266,Data_Base_2[[Incumbent]:[Incumbent]],0),MATCH(H$3,Data_Base_2[#Headers],0))),"")</f>
        <v/>
      </c>
      <c r="I266" s="162" t="str">
        <f ca="1">IFERROR(IF(ISBLANK(INDEX(Data_Base_2[],MATCH($D266,Data_Base_2[[Incumbent]:[Incumbent]],0),MATCH(I$3,Data_Base_2[#Headers],0))),"-",INDEX(Data_Base_2[],MATCH($D266,Data_Base_2[[Incumbent]:[Incumbent]],0),MATCH(I$3,Data_Base_2[#Headers],0))),"")</f>
        <v/>
      </c>
      <c r="J266" s="162" t="str">
        <f ca="1">IFERROR(IF(ISBLANK(INDEX(Data_Base_2[],MATCH($D266,Data_Base_2[[Incumbent]:[Incumbent]],0),MATCH(J$3,Data_Base_2[#Headers],0))),"-",INDEX(Data_Base_2[],MATCH($D266,Data_Base_2[[Incumbent]:[Incumbent]],0),MATCH(J$3,Data_Base_2[#Headers],0))),"")</f>
        <v/>
      </c>
      <c r="K266" s="163" t="str">
        <f ca="1">IFERROR(IF(ISBLANK(INDEX(Data_Base_2[],MATCH($D266,Data_Base_2[[Incumbent]:[Incumbent]],0),MATCH(K$3,Data_Base_2[#Headers],0))),"-",INDEX(Data_Base_2[],MATCH($D266,Data_Base_2[[Incumbent]:[Incumbent]],0),MATCH(K$3,Data_Base_2[#Headers],0))),"")</f>
        <v/>
      </c>
      <c r="L266" s="161" t="str">
        <f ca="1">IFERROR(IF(ISBLANK(INDEX(Data_Base_2[],MATCH($D266,Data_Base_2[[Incumbent]:[Incumbent]],0),MATCH(L$3,Data_Base_2[#Headers],0))),"-",INDEX(Data_Base_2[],MATCH($D266,Data_Base_2[[Incumbent]:[Incumbent]],0),MATCH(L$3,Data_Base_2[#Headers],0))),"")</f>
        <v/>
      </c>
      <c r="M266" s="161" t="str">
        <f ca="1">IFERROR(IF(ISBLANK(INDEX(Data_Base_2[],MATCH($D266,Data_Base_2[[Incumbent]:[Incumbent]],0),MATCH(M$3,Data_Base_2[#Headers],0))),"-",INDEX(Data_Base_2[],MATCH($D266,Data_Base_2[[Incumbent]:[Incumbent]],0),MATCH(M$3,Data_Base_2[#Headers],0))),"")</f>
        <v/>
      </c>
      <c r="N266" s="164" t="str">
        <f ca="1">IFERROR(IF(ISBLANK(INDEX(Data_Base_2[],MATCH($D266,Data_Base_2[[Incumbent]:[Incumbent]],0),MATCH(N$3,Data_Base_2[#Headers],0))),"-",INDEX(Data_Base_2[],MATCH($D266,Data_Base_2[[Incumbent]:[Incumbent]],0),MATCH(N$3,Data_Base_2[#Headers],0))),"")</f>
        <v/>
      </c>
      <c r="O266" s="164" t="str">
        <f ca="1">IFERROR(IF(ISBLANK(INDEX(Data_Base_2[],MATCH($D266,Data_Base_2[[Incumbent]:[Incumbent]],0),MATCH(O$3,Data_Base_2[#Headers],0))),"-",INDEX(Data_Base_2[],MATCH($D266,Data_Base_2[[Incumbent]:[Incumbent]],0),MATCH(O$3,Data_Base_2[#Headers],0))),"")</f>
        <v/>
      </c>
      <c r="P266" s="161" t="str">
        <f ca="1">IFERROR(IF(ISBLANK(INDEX(Data_Base_2[],MATCH($D266,Data_Base_2[[Incumbent]:[Incumbent]],0),MATCH(P$3,Data_Base_2[#Headers],0))),"-",INDEX(Data_Base_2[],MATCH($D266,Data_Base_2[[Incumbent]:[Incumbent]],0),MATCH(P$3,Data_Base_2[#Headers],0))),"")</f>
        <v/>
      </c>
      <c r="Q266" s="161" t="str">
        <f ca="1">IFERROR(IF(ISBLANK(INDEX(Data_Base_2[],MATCH($D266,Data_Base_2[[Incumbent]:[Incumbent]],0),MATCH(Q$3,Data_Base_2[#Headers],0))),"-",INDEX(Data_Base_2[],MATCH($D266,Data_Base_2[[Incumbent]:[Incumbent]],0),MATCH(Q$3,Data_Base_2[#Headers],0))),"")</f>
        <v/>
      </c>
      <c r="T266" t="str">
        <v>Esron Sitanggang, Ir.</v>
      </c>
      <c r="U266" s="140">
        <v>7</v>
      </c>
      <c r="V266" s="124" t="b">
        <v>1</v>
      </c>
      <c r="W266" s="3" t="b">
        <v>1</v>
      </c>
      <c r="X266" s="3" t="b">
        <v>0</v>
      </c>
      <c r="Y266" s="3">
        <v>0</v>
      </c>
      <c r="Z266" s="3">
        <v>0</v>
      </c>
      <c r="AA266" s="3" t="b">
        <v>1</v>
      </c>
      <c r="AB266" s="3" t="b">
        <f ca="1"/>
        <v>1</v>
      </c>
      <c r="AC266" s="99">
        <v>0</v>
      </c>
      <c r="AD266" s="99">
        <f ca="1"/>
        <v>0</v>
      </c>
    </row>
    <row r="267" spans="4:30" x14ac:dyDescent="0.25">
      <c r="D267" s="8" t="str" cm="1">
        <f t="array" aca="1" ref="D267" ca="1">IFERROR(IF($T$2="",'Data Base'!C254,INDEX(Data_Base_2[Incumbent],_xlfn.AGGREGATE(15,3,((OFFSET($AD$4,0,0,COUNTA($AD$4:AD5262),1)&gt;0)/(OFFSET($AD$4,0,0,COUNTA($AD$4:AD5262),1)&gt;0))*(ROW(OFFSET($AD$4,0,0,COUNTA($AD$4:AD5262),1))-ROW($AD$3)),ROWS($D$4:$D266)))),"")</f>
        <v/>
      </c>
      <c r="E267" s="161" t="str">
        <f ca="1">IFERROR(IF(ISBLANK(INDEX(Data_Base_2[],MATCH($D267,Data_Base_2[[Incumbent]:[Incumbent]],0),MATCH(E$3,Data_Base_2[#Headers],0))),"-",INDEX(Data_Base_2[],MATCH($D267,Data_Base_2[[Incumbent]:[Incumbent]],0),MATCH(E$3,Data_Base_2[#Headers],0))),"")</f>
        <v/>
      </c>
      <c r="F267" s="161" t="str">
        <f ca="1">IFERROR(IF(ISBLANK(INDEX(Data_Base_2[],MATCH($D267,Data_Base_2[[Incumbent]:[Incumbent]],0),MATCH(F$3,Data_Base_2[#Headers],0))),"-",INDEX(Data_Base_2[],MATCH($D267,Data_Base_2[[Incumbent]:[Incumbent]],0),MATCH(F$3,Data_Base_2[#Headers],0))),"")</f>
        <v/>
      </c>
      <c r="G267" s="161" t="str">
        <f ca="1">IFERROR(IF(ISBLANK(INDEX(Data_Base_2[],MATCH($D267,Data_Base_2[[Incumbent]:[Incumbent]],0),MATCH(G$3,Data_Base_2[#Headers],0))),"-",INDEX(Data_Base_2[],MATCH($D267,Data_Base_2[[Incumbent]:[Incumbent]],0),MATCH(G$3,Data_Base_2[#Headers],0))),"")</f>
        <v/>
      </c>
      <c r="H267" s="161" t="str">
        <f ca="1">IFERROR(IF(ISBLANK(INDEX(Data_Base_2[],MATCH($D267,Data_Base_2[[Incumbent]:[Incumbent]],0),MATCH(H$3,Data_Base_2[#Headers],0))),"-",INDEX(Data_Base_2[],MATCH($D267,Data_Base_2[[Incumbent]:[Incumbent]],0),MATCH(H$3,Data_Base_2[#Headers],0))),"")</f>
        <v/>
      </c>
      <c r="I267" s="162" t="str">
        <f ca="1">IFERROR(IF(ISBLANK(INDEX(Data_Base_2[],MATCH($D267,Data_Base_2[[Incumbent]:[Incumbent]],0),MATCH(I$3,Data_Base_2[#Headers],0))),"-",INDEX(Data_Base_2[],MATCH($D267,Data_Base_2[[Incumbent]:[Incumbent]],0),MATCH(I$3,Data_Base_2[#Headers],0))),"")</f>
        <v/>
      </c>
      <c r="J267" s="162" t="str">
        <f ca="1">IFERROR(IF(ISBLANK(INDEX(Data_Base_2[],MATCH($D267,Data_Base_2[[Incumbent]:[Incumbent]],0),MATCH(J$3,Data_Base_2[#Headers],0))),"-",INDEX(Data_Base_2[],MATCH($D267,Data_Base_2[[Incumbent]:[Incumbent]],0),MATCH(J$3,Data_Base_2[#Headers],0))),"")</f>
        <v/>
      </c>
      <c r="K267" s="163" t="str">
        <f ca="1">IFERROR(IF(ISBLANK(INDEX(Data_Base_2[],MATCH($D267,Data_Base_2[[Incumbent]:[Incumbent]],0),MATCH(K$3,Data_Base_2[#Headers],0))),"-",INDEX(Data_Base_2[],MATCH($D267,Data_Base_2[[Incumbent]:[Incumbent]],0),MATCH(K$3,Data_Base_2[#Headers],0))),"")</f>
        <v/>
      </c>
      <c r="L267" s="161" t="str">
        <f ca="1">IFERROR(IF(ISBLANK(INDEX(Data_Base_2[],MATCH($D267,Data_Base_2[[Incumbent]:[Incumbent]],0),MATCH(L$3,Data_Base_2[#Headers],0))),"-",INDEX(Data_Base_2[],MATCH($D267,Data_Base_2[[Incumbent]:[Incumbent]],0),MATCH(L$3,Data_Base_2[#Headers],0))),"")</f>
        <v/>
      </c>
      <c r="M267" s="161" t="str">
        <f ca="1">IFERROR(IF(ISBLANK(INDEX(Data_Base_2[],MATCH($D267,Data_Base_2[[Incumbent]:[Incumbent]],0),MATCH(M$3,Data_Base_2[#Headers],0))),"-",INDEX(Data_Base_2[],MATCH($D267,Data_Base_2[[Incumbent]:[Incumbent]],0),MATCH(M$3,Data_Base_2[#Headers],0))),"")</f>
        <v/>
      </c>
      <c r="N267" s="164" t="str">
        <f ca="1">IFERROR(IF(ISBLANK(INDEX(Data_Base_2[],MATCH($D267,Data_Base_2[[Incumbent]:[Incumbent]],0),MATCH(N$3,Data_Base_2[#Headers],0))),"-",INDEX(Data_Base_2[],MATCH($D267,Data_Base_2[[Incumbent]:[Incumbent]],0),MATCH(N$3,Data_Base_2[#Headers],0))),"")</f>
        <v/>
      </c>
      <c r="O267" s="164" t="str">
        <f ca="1">IFERROR(IF(ISBLANK(INDEX(Data_Base_2[],MATCH($D267,Data_Base_2[[Incumbent]:[Incumbent]],0),MATCH(O$3,Data_Base_2[#Headers],0))),"-",INDEX(Data_Base_2[],MATCH($D267,Data_Base_2[[Incumbent]:[Incumbent]],0),MATCH(O$3,Data_Base_2[#Headers],0))),"")</f>
        <v/>
      </c>
      <c r="P267" s="161" t="str">
        <f ca="1">IFERROR(IF(ISBLANK(INDEX(Data_Base_2[],MATCH($D267,Data_Base_2[[Incumbent]:[Incumbent]],0),MATCH(P$3,Data_Base_2[#Headers],0))),"-",INDEX(Data_Base_2[],MATCH($D267,Data_Base_2[[Incumbent]:[Incumbent]],0),MATCH(P$3,Data_Base_2[#Headers],0))),"")</f>
        <v/>
      </c>
      <c r="Q267" s="161" t="str">
        <f ca="1">IFERROR(IF(ISBLANK(INDEX(Data_Base_2[],MATCH($D267,Data_Base_2[[Incumbent]:[Incumbent]],0),MATCH(Q$3,Data_Base_2[#Headers],0))),"-",INDEX(Data_Base_2[],MATCH($D267,Data_Base_2[[Incumbent]:[Incumbent]],0),MATCH(Q$3,Data_Base_2[#Headers],0))),"")</f>
        <v/>
      </c>
      <c r="T267" t="str">
        <v>Marwan Ritonga, Ir.</v>
      </c>
      <c r="U267" s="140">
        <v>3</v>
      </c>
      <c r="V267" s="124" t="b">
        <v>1</v>
      </c>
      <c r="W267" s="3" t="b">
        <v>1</v>
      </c>
      <c r="X267" s="3" t="b">
        <v>0</v>
      </c>
      <c r="Y267" s="3">
        <v>1</v>
      </c>
      <c r="Z267" s="3">
        <v>1</v>
      </c>
      <c r="AA267" s="3" t="b">
        <v>1</v>
      </c>
      <c r="AB267" s="3" t="b">
        <f ca="1"/>
        <v>0</v>
      </c>
      <c r="AC267" s="99">
        <v>1</v>
      </c>
      <c r="AD267" s="99">
        <f ca="1"/>
        <v>0</v>
      </c>
    </row>
    <row r="268" spans="4:30" x14ac:dyDescent="0.25">
      <c r="D268" s="8" t="str" cm="1">
        <f t="array" aca="1" ref="D268" ca="1">IFERROR(IF($T$2="",'Data Base'!C255,INDEX(Data_Base_2[Incumbent],_xlfn.AGGREGATE(15,3,((OFFSET($AD$4,0,0,COUNTA($AD$4:AD5263),1)&gt;0)/(OFFSET($AD$4,0,0,COUNTA($AD$4:AD5263),1)&gt;0))*(ROW(OFFSET($AD$4,0,0,COUNTA($AD$4:AD5263),1))-ROW($AD$3)),ROWS($D$4:$D267)))),"")</f>
        <v/>
      </c>
      <c r="E268" s="161" t="str">
        <f ca="1">IFERROR(IF(ISBLANK(INDEX(Data_Base_2[],MATCH($D268,Data_Base_2[[Incumbent]:[Incumbent]],0),MATCH(E$3,Data_Base_2[#Headers],0))),"-",INDEX(Data_Base_2[],MATCH($D268,Data_Base_2[[Incumbent]:[Incumbent]],0),MATCH(E$3,Data_Base_2[#Headers],0))),"")</f>
        <v/>
      </c>
      <c r="F268" s="161" t="str">
        <f ca="1">IFERROR(IF(ISBLANK(INDEX(Data_Base_2[],MATCH($D268,Data_Base_2[[Incumbent]:[Incumbent]],0),MATCH(F$3,Data_Base_2[#Headers],0))),"-",INDEX(Data_Base_2[],MATCH($D268,Data_Base_2[[Incumbent]:[Incumbent]],0),MATCH(F$3,Data_Base_2[#Headers],0))),"")</f>
        <v/>
      </c>
      <c r="G268" s="161" t="str">
        <f ca="1">IFERROR(IF(ISBLANK(INDEX(Data_Base_2[],MATCH($D268,Data_Base_2[[Incumbent]:[Incumbent]],0),MATCH(G$3,Data_Base_2[#Headers],0))),"-",INDEX(Data_Base_2[],MATCH($D268,Data_Base_2[[Incumbent]:[Incumbent]],0),MATCH(G$3,Data_Base_2[#Headers],0))),"")</f>
        <v/>
      </c>
      <c r="H268" s="161" t="str">
        <f ca="1">IFERROR(IF(ISBLANK(INDEX(Data_Base_2[],MATCH($D268,Data_Base_2[[Incumbent]:[Incumbent]],0),MATCH(H$3,Data_Base_2[#Headers],0))),"-",INDEX(Data_Base_2[],MATCH($D268,Data_Base_2[[Incumbent]:[Incumbent]],0),MATCH(H$3,Data_Base_2[#Headers],0))),"")</f>
        <v/>
      </c>
      <c r="I268" s="162" t="str">
        <f ca="1">IFERROR(IF(ISBLANK(INDEX(Data_Base_2[],MATCH($D268,Data_Base_2[[Incumbent]:[Incumbent]],0),MATCH(I$3,Data_Base_2[#Headers],0))),"-",INDEX(Data_Base_2[],MATCH($D268,Data_Base_2[[Incumbent]:[Incumbent]],0),MATCH(I$3,Data_Base_2[#Headers],0))),"")</f>
        <v/>
      </c>
      <c r="J268" s="162" t="str">
        <f ca="1">IFERROR(IF(ISBLANK(INDEX(Data_Base_2[],MATCH($D268,Data_Base_2[[Incumbent]:[Incumbent]],0),MATCH(J$3,Data_Base_2[#Headers],0))),"-",INDEX(Data_Base_2[],MATCH($D268,Data_Base_2[[Incumbent]:[Incumbent]],0),MATCH(J$3,Data_Base_2[#Headers],0))),"")</f>
        <v/>
      </c>
      <c r="K268" s="163" t="str">
        <f ca="1">IFERROR(IF(ISBLANK(INDEX(Data_Base_2[],MATCH($D268,Data_Base_2[[Incumbent]:[Incumbent]],0),MATCH(K$3,Data_Base_2[#Headers],0))),"-",INDEX(Data_Base_2[],MATCH($D268,Data_Base_2[[Incumbent]:[Incumbent]],0),MATCH(K$3,Data_Base_2[#Headers],0))),"")</f>
        <v/>
      </c>
      <c r="L268" s="161" t="str">
        <f ca="1">IFERROR(IF(ISBLANK(INDEX(Data_Base_2[],MATCH($D268,Data_Base_2[[Incumbent]:[Incumbent]],0),MATCH(L$3,Data_Base_2[#Headers],0))),"-",INDEX(Data_Base_2[],MATCH($D268,Data_Base_2[[Incumbent]:[Incumbent]],0),MATCH(L$3,Data_Base_2[#Headers],0))),"")</f>
        <v/>
      </c>
      <c r="M268" s="161" t="str">
        <f ca="1">IFERROR(IF(ISBLANK(INDEX(Data_Base_2[],MATCH($D268,Data_Base_2[[Incumbent]:[Incumbent]],0),MATCH(M$3,Data_Base_2[#Headers],0))),"-",INDEX(Data_Base_2[],MATCH($D268,Data_Base_2[[Incumbent]:[Incumbent]],0),MATCH(M$3,Data_Base_2[#Headers],0))),"")</f>
        <v/>
      </c>
      <c r="N268" s="164" t="str">
        <f ca="1">IFERROR(IF(ISBLANK(INDEX(Data_Base_2[],MATCH($D268,Data_Base_2[[Incumbent]:[Incumbent]],0),MATCH(N$3,Data_Base_2[#Headers],0))),"-",INDEX(Data_Base_2[],MATCH($D268,Data_Base_2[[Incumbent]:[Incumbent]],0),MATCH(N$3,Data_Base_2[#Headers],0))),"")</f>
        <v/>
      </c>
      <c r="O268" s="164" t="str">
        <f ca="1">IFERROR(IF(ISBLANK(INDEX(Data_Base_2[],MATCH($D268,Data_Base_2[[Incumbent]:[Incumbent]],0),MATCH(O$3,Data_Base_2[#Headers],0))),"-",INDEX(Data_Base_2[],MATCH($D268,Data_Base_2[[Incumbent]:[Incumbent]],0),MATCH(O$3,Data_Base_2[#Headers],0))),"")</f>
        <v/>
      </c>
      <c r="P268" s="161" t="str">
        <f ca="1">IFERROR(IF(ISBLANK(INDEX(Data_Base_2[],MATCH($D268,Data_Base_2[[Incumbent]:[Incumbent]],0),MATCH(P$3,Data_Base_2[#Headers],0))),"-",INDEX(Data_Base_2[],MATCH($D268,Data_Base_2[[Incumbent]:[Incumbent]],0),MATCH(P$3,Data_Base_2[#Headers],0))),"")</f>
        <v/>
      </c>
      <c r="Q268" s="161" t="str">
        <f ca="1">IFERROR(IF(ISBLANK(INDEX(Data_Base_2[],MATCH($D268,Data_Base_2[[Incumbent]:[Incumbent]],0),MATCH(Q$3,Data_Base_2[#Headers],0))),"-",INDEX(Data_Base_2[],MATCH($D268,Data_Base_2[[Incumbent]:[Incumbent]],0),MATCH(Q$3,Data_Base_2[#Headers],0))),"")</f>
        <v/>
      </c>
      <c r="T268" t="str">
        <v>Angelus Pacis Nababan</v>
      </c>
      <c r="U268" s="140">
        <v>1</v>
      </c>
      <c r="V268" s="124" t="b">
        <v>1</v>
      </c>
      <c r="W268" s="3" t="b">
        <v>1</v>
      </c>
      <c r="X268" s="3" t="b">
        <v>0</v>
      </c>
      <c r="Y268" s="3">
        <v>1</v>
      </c>
      <c r="Z268" s="3">
        <v>0</v>
      </c>
      <c r="AA268" s="3" t="b">
        <v>1</v>
      </c>
      <c r="AB268" s="3" t="b">
        <f ca="1"/>
        <v>0</v>
      </c>
      <c r="AC268" s="99">
        <v>1</v>
      </c>
      <c r="AD268" s="99">
        <f ca="1"/>
        <v>0</v>
      </c>
    </row>
    <row r="269" spans="4:30" x14ac:dyDescent="0.25">
      <c r="D269" s="8" t="str" cm="1">
        <f t="array" aca="1" ref="D269" ca="1">IFERROR(IF($T$2="",'Data Base'!C256,INDEX(Data_Base_2[Incumbent],_xlfn.AGGREGATE(15,3,((OFFSET($AD$4,0,0,COUNTA($AD$4:AD5264),1)&gt;0)/(OFFSET($AD$4,0,0,COUNTA($AD$4:AD5264),1)&gt;0))*(ROW(OFFSET($AD$4,0,0,COUNTA($AD$4:AD5264),1))-ROW($AD$3)),ROWS($D$4:$D268)))),"")</f>
        <v/>
      </c>
      <c r="E269" s="161" t="str">
        <f ca="1">IFERROR(IF(ISBLANK(INDEX(Data_Base_2[],MATCH($D269,Data_Base_2[[Incumbent]:[Incumbent]],0),MATCH(E$3,Data_Base_2[#Headers],0))),"-",INDEX(Data_Base_2[],MATCH($D269,Data_Base_2[[Incumbent]:[Incumbent]],0),MATCH(E$3,Data_Base_2[#Headers],0))),"")</f>
        <v/>
      </c>
      <c r="F269" s="161" t="str">
        <f ca="1">IFERROR(IF(ISBLANK(INDEX(Data_Base_2[],MATCH($D269,Data_Base_2[[Incumbent]:[Incumbent]],0),MATCH(F$3,Data_Base_2[#Headers],0))),"-",INDEX(Data_Base_2[],MATCH($D269,Data_Base_2[[Incumbent]:[Incumbent]],0),MATCH(F$3,Data_Base_2[#Headers],0))),"")</f>
        <v/>
      </c>
      <c r="G269" s="161" t="str">
        <f ca="1">IFERROR(IF(ISBLANK(INDEX(Data_Base_2[],MATCH($D269,Data_Base_2[[Incumbent]:[Incumbent]],0),MATCH(G$3,Data_Base_2[#Headers],0))),"-",INDEX(Data_Base_2[],MATCH($D269,Data_Base_2[[Incumbent]:[Incumbent]],0),MATCH(G$3,Data_Base_2[#Headers],0))),"")</f>
        <v/>
      </c>
      <c r="H269" s="161" t="str">
        <f ca="1">IFERROR(IF(ISBLANK(INDEX(Data_Base_2[],MATCH($D269,Data_Base_2[[Incumbent]:[Incumbent]],0),MATCH(H$3,Data_Base_2[#Headers],0))),"-",INDEX(Data_Base_2[],MATCH($D269,Data_Base_2[[Incumbent]:[Incumbent]],0),MATCH(H$3,Data_Base_2[#Headers],0))),"")</f>
        <v/>
      </c>
      <c r="I269" s="162" t="str">
        <f ca="1">IFERROR(IF(ISBLANK(INDEX(Data_Base_2[],MATCH($D269,Data_Base_2[[Incumbent]:[Incumbent]],0),MATCH(I$3,Data_Base_2[#Headers],0))),"-",INDEX(Data_Base_2[],MATCH($D269,Data_Base_2[[Incumbent]:[Incumbent]],0),MATCH(I$3,Data_Base_2[#Headers],0))),"")</f>
        <v/>
      </c>
      <c r="J269" s="162" t="str">
        <f ca="1">IFERROR(IF(ISBLANK(INDEX(Data_Base_2[],MATCH($D269,Data_Base_2[[Incumbent]:[Incumbent]],0),MATCH(J$3,Data_Base_2[#Headers],0))),"-",INDEX(Data_Base_2[],MATCH($D269,Data_Base_2[[Incumbent]:[Incumbent]],0),MATCH(J$3,Data_Base_2[#Headers],0))),"")</f>
        <v/>
      </c>
      <c r="K269" s="163" t="str">
        <f ca="1">IFERROR(IF(ISBLANK(INDEX(Data_Base_2[],MATCH($D269,Data_Base_2[[Incumbent]:[Incumbent]],0),MATCH(K$3,Data_Base_2[#Headers],0))),"-",INDEX(Data_Base_2[],MATCH($D269,Data_Base_2[[Incumbent]:[Incumbent]],0),MATCH(K$3,Data_Base_2[#Headers],0))),"")</f>
        <v/>
      </c>
      <c r="L269" s="161" t="str">
        <f ca="1">IFERROR(IF(ISBLANK(INDEX(Data_Base_2[],MATCH($D269,Data_Base_2[[Incumbent]:[Incumbent]],0),MATCH(L$3,Data_Base_2[#Headers],0))),"-",INDEX(Data_Base_2[],MATCH($D269,Data_Base_2[[Incumbent]:[Incumbent]],0),MATCH(L$3,Data_Base_2[#Headers],0))),"")</f>
        <v/>
      </c>
      <c r="M269" s="161" t="str">
        <f ca="1">IFERROR(IF(ISBLANK(INDEX(Data_Base_2[],MATCH($D269,Data_Base_2[[Incumbent]:[Incumbent]],0),MATCH(M$3,Data_Base_2[#Headers],0))),"-",INDEX(Data_Base_2[],MATCH($D269,Data_Base_2[[Incumbent]:[Incumbent]],0),MATCH(M$3,Data_Base_2[#Headers],0))),"")</f>
        <v/>
      </c>
      <c r="N269" s="164" t="str">
        <f ca="1">IFERROR(IF(ISBLANK(INDEX(Data_Base_2[],MATCH($D269,Data_Base_2[[Incumbent]:[Incumbent]],0),MATCH(N$3,Data_Base_2[#Headers],0))),"-",INDEX(Data_Base_2[],MATCH($D269,Data_Base_2[[Incumbent]:[Incumbent]],0),MATCH(N$3,Data_Base_2[#Headers],0))),"")</f>
        <v/>
      </c>
      <c r="O269" s="164" t="str">
        <f ca="1">IFERROR(IF(ISBLANK(INDEX(Data_Base_2[],MATCH($D269,Data_Base_2[[Incumbent]:[Incumbent]],0),MATCH(O$3,Data_Base_2[#Headers],0))),"-",INDEX(Data_Base_2[],MATCH($D269,Data_Base_2[[Incumbent]:[Incumbent]],0),MATCH(O$3,Data_Base_2[#Headers],0))),"")</f>
        <v/>
      </c>
      <c r="P269" s="161" t="str">
        <f ca="1">IFERROR(IF(ISBLANK(INDEX(Data_Base_2[],MATCH($D269,Data_Base_2[[Incumbent]:[Incumbent]],0),MATCH(P$3,Data_Base_2[#Headers],0))),"-",INDEX(Data_Base_2[],MATCH($D269,Data_Base_2[[Incumbent]:[Incumbent]],0),MATCH(P$3,Data_Base_2[#Headers],0))),"")</f>
        <v/>
      </c>
      <c r="Q269" s="161" t="str">
        <f ca="1">IFERROR(IF(ISBLANK(INDEX(Data_Base_2[],MATCH($D269,Data_Base_2[[Incumbent]:[Incumbent]],0),MATCH(Q$3,Data_Base_2[#Headers],0))),"-",INDEX(Data_Base_2[],MATCH($D269,Data_Base_2[[Incumbent]:[Incumbent]],0),MATCH(Q$3,Data_Base_2[#Headers],0))),"")</f>
        <v/>
      </c>
      <c r="T269" t="str">
        <v>Firman, Amd</v>
      </c>
      <c r="U269" s="140">
        <v>4</v>
      </c>
      <c r="V269" s="124" t="b">
        <v>1</v>
      </c>
      <c r="W269" s="3" t="b">
        <v>1</v>
      </c>
      <c r="X269" s="3" t="b">
        <v>0</v>
      </c>
      <c r="Y269" s="3">
        <v>0</v>
      </c>
      <c r="Z269" s="3">
        <v>1</v>
      </c>
      <c r="AA269" s="3" t="b">
        <v>1</v>
      </c>
      <c r="AB269" s="3" t="b">
        <f ca="1"/>
        <v>0</v>
      </c>
      <c r="AC269" s="99">
        <v>1</v>
      </c>
      <c r="AD269" s="99">
        <f ca="1"/>
        <v>0</v>
      </c>
    </row>
    <row r="270" spans="4:30" x14ac:dyDescent="0.25">
      <c r="D270" s="8" t="str" cm="1">
        <f t="array" aca="1" ref="D270" ca="1">IFERROR(IF($T$2="",'Data Base'!C257,INDEX(Data_Base_2[Incumbent],_xlfn.AGGREGATE(15,3,((OFFSET($AD$4,0,0,COUNTA($AD$4:AD5265),1)&gt;0)/(OFFSET($AD$4,0,0,COUNTA($AD$4:AD5265),1)&gt;0))*(ROW(OFFSET($AD$4,0,0,COUNTA($AD$4:AD5265),1))-ROW($AD$3)),ROWS($D$4:$D269)))),"")</f>
        <v/>
      </c>
      <c r="E270" s="161" t="str">
        <f ca="1">IFERROR(IF(ISBLANK(INDEX(Data_Base_2[],MATCH($D270,Data_Base_2[[Incumbent]:[Incumbent]],0),MATCH(E$3,Data_Base_2[#Headers],0))),"-",INDEX(Data_Base_2[],MATCH($D270,Data_Base_2[[Incumbent]:[Incumbent]],0),MATCH(E$3,Data_Base_2[#Headers],0))),"")</f>
        <v/>
      </c>
      <c r="F270" s="161" t="str">
        <f ca="1">IFERROR(IF(ISBLANK(INDEX(Data_Base_2[],MATCH($D270,Data_Base_2[[Incumbent]:[Incumbent]],0),MATCH(F$3,Data_Base_2[#Headers],0))),"-",INDEX(Data_Base_2[],MATCH($D270,Data_Base_2[[Incumbent]:[Incumbent]],0),MATCH(F$3,Data_Base_2[#Headers],0))),"")</f>
        <v/>
      </c>
      <c r="G270" s="161" t="str">
        <f ca="1">IFERROR(IF(ISBLANK(INDEX(Data_Base_2[],MATCH($D270,Data_Base_2[[Incumbent]:[Incumbent]],0),MATCH(G$3,Data_Base_2[#Headers],0))),"-",INDEX(Data_Base_2[],MATCH($D270,Data_Base_2[[Incumbent]:[Incumbent]],0),MATCH(G$3,Data_Base_2[#Headers],0))),"")</f>
        <v/>
      </c>
      <c r="H270" s="161" t="str">
        <f ca="1">IFERROR(IF(ISBLANK(INDEX(Data_Base_2[],MATCH($D270,Data_Base_2[[Incumbent]:[Incumbent]],0),MATCH(H$3,Data_Base_2[#Headers],0))),"-",INDEX(Data_Base_2[],MATCH($D270,Data_Base_2[[Incumbent]:[Incumbent]],0),MATCH(H$3,Data_Base_2[#Headers],0))),"")</f>
        <v/>
      </c>
      <c r="I270" s="162" t="str">
        <f ca="1">IFERROR(IF(ISBLANK(INDEX(Data_Base_2[],MATCH($D270,Data_Base_2[[Incumbent]:[Incumbent]],0),MATCH(I$3,Data_Base_2[#Headers],0))),"-",INDEX(Data_Base_2[],MATCH($D270,Data_Base_2[[Incumbent]:[Incumbent]],0),MATCH(I$3,Data_Base_2[#Headers],0))),"")</f>
        <v/>
      </c>
      <c r="J270" s="162" t="str">
        <f ca="1">IFERROR(IF(ISBLANK(INDEX(Data_Base_2[],MATCH($D270,Data_Base_2[[Incumbent]:[Incumbent]],0),MATCH(J$3,Data_Base_2[#Headers],0))),"-",INDEX(Data_Base_2[],MATCH($D270,Data_Base_2[[Incumbent]:[Incumbent]],0),MATCH(J$3,Data_Base_2[#Headers],0))),"")</f>
        <v/>
      </c>
      <c r="K270" s="163" t="str">
        <f ca="1">IFERROR(IF(ISBLANK(INDEX(Data_Base_2[],MATCH($D270,Data_Base_2[[Incumbent]:[Incumbent]],0),MATCH(K$3,Data_Base_2[#Headers],0))),"-",INDEX(Data_Base_2[],MATCH($D270,Data_Base_2[[Incumbent]:[Incumbent]],0),MATCH(K$3,Data_Base_2[#Headers],0))),"")</f>
        <v/>
      </c>
      <c r="L270" s="161" t="str">
        <f ca="1">IFERROR(IF(ISBLANK(INDEX(Data_Base_2[],MATCH($D270,Data_Base_2[[Incumbent]:[Incumbent]],0),MATCH(L$3,Data_Base_2[#Headers],0))),"-",INDEX(Data_Base_2[],MATCH($D270,Data_Base_2[[Incumbent]:[Incumbent]],0),MATCH(L$3,Data_Base_2[#Headers],0))),"")</f>
        <v/>
      </c>
      <c r="M270" s="161" t="str">
        <f ca="1">IFERROR(IF(ISBLANK(INDEX(Data_Base_2[],MATCH($D270,Data_Base_2[[Incumbent]:[Incumbent]],0),MATCH(M$3,Data_Base_2[#Headers],0))),"-",INDEX(Data_Base_2[],MATCH($D270,Data_Base_2[[Incumbent]:[Incumbent]],0),MATCH(M$3,Data_Base_2[#Headers],0))),"")</f>
        <v/>
      </c>
      <c r="N270" s="164" t="str">
        <f ca="1">IFERROR(IF(ISBLANK(INDEX(Data_Base_2[],MATCH($D270,Data_Base_2[[Incumbent]:[Incumbent]],0),MATCH(N$3,Data_Base_2[#Headers],0))),"-",INDEX(Data_Base_2[],MATCH($D270,Data_Base_2[[Incumbent]:[Incumbent]],0),MATCH(N$3,Data_Base_2[#Headers],0))),"")</f>
        <v/>
      </c>
      <c r="O270" s="164" t="str">
        <f ca="1">IFERROR(IF(ISBLANK(INDEX(Data_Base_2[],MATCH($D270,Data_Base_2[[Incumbent]:[Incumbent]],0),MATCH(O$3,Data_Base_2[#Headers],0))),"-",INDEX(Data_Base_2[],MATCH($D270,Data_Base_2[[Incumbent]:[Incumbent]],0),MATCH(O$3,Data_Base_2[#Headers],0))),"")</f>
        <v/>
      </c>
      <c r="P270" s="161" t="str">
        <f ca="1">IFERROR(IF(ISBLANK(INDEX(Data_Base_2[],MATCH($D270,Data_Base_2[[Incumbent]:[Incumbent]],0),MATCH(P$3,Data_Base_2[#Headers],0))),"-",INDEX(Data_Base_2[],MATCH($D270,Data_Base_2[[Incumbent]:[Incumbent]],0),MATCH(P$3,Data_Base_2[#Headers],0))),"")</f>
        <v/>
      </c>
      <c r="Q270" s="161" t="str">
        <f ca="1">IFERROR(IF(ISBLANK(INDEX(Data_Base_2[],MATCH($D270,Data_Base_2[[Incumbent]:[Incumbent]],0),MATCH(Q$3,Data_Base_2[#Headers],0))),"-",INDEX(Data_Base_2[],MATCH($D270,Data_Base_2[[Incumbent]:[Incumbent]],0),MATCH(Q$3,Data_Base_2[#Headers],0))),"")</f>
        <v/>
      </c>
      <c r="T270" t="str">
        <v>Nurhasanah Hasibuan</v>
      </c>
      <c r="U270" s="140">
        <v>1</v>
      </c>
      <c r="V270" s="124" t="b">
        <v>1</v>
      </c>
      <c r="W270" s="3" t="b">
        <v>1</v>
      </c>
      <c r="X270" s="3" t="b">
        <v>0</v>
      </c>
      <c r="Y270" s="3">
        <v>1</v>
      </c>
      <c r="Z270" s="3">
        <v>0</v>
      </c>
      <c r="AA270" s="3" t="b">
        <v>1</v>
      </c>
      <c r="AB270" s="3" t="b">
        <f ca="1"/>
        <v>0</v>
      </c>
      <c r="AC270" s="99">
        <v>1</v>
      </c>
      <c r="AD270" s="99">
        <f ca="1"/>
        <v>0</v>
      </c>
    </row>
    <row r="271" spans="4:30" x14ac:dyDescent="0.25">
      <c r="D271" s="8" t="str" cm="1">
        <f t="array" aca="1" ref="D271" ca="1">IFERROR(IF($T$2="",'Data Base'!C258,INDEX(Data_Base_2[Incumbent],_xlfn.AGGREGATE(15,3,((OFFSET($AD$4,0,0,COUNTA($AD$4:AD5266),1)&gt;0)/(OFFSET($AD$4,0,0,COUNTA($AD$4:AD5266),1)&gt;0))*(ROW(OFFSET($AD$4,0,0,COUNTA($AD$4:AD5266),1))-ROW($AD$3)),ROWS($D$4:$D270)))),"")</f>
        <v/>
      </c>
      <c r="E271" s="161" t="str">
        <f ca="1">IFERROR(IF(ISBLANK(INDEX(Data_Base_2[],MATCH($D271,Data_Base_2[[Incumbent]:[Incumbent]],0),MATCH(E$3,Data_Base_2[#Headers],0))),"-",INDEX(Data_Base_2[],MATCH($D271,Data_Base_2[[Incumbent]:[Incumbent]],0),MATCH(E$3,Data_Base_2[#Headers],0))),"")</f>
        <v/>
      </c>
      <c r="F271" s="161" t="str">
        <f ca="1">IFERROR(IF(ISBLANK(INDEX(Data_Base_2[],MATCH($D271,Data_Base_2[[Incumbent]:[Incumbent]],0),MATCH(F$3,Data_Base_2[#Headers],0))),"-",INDEX(Data_Base_2[],MATCH($D271,Data_Base_2[[Incumbent]:[Incumbent]],0),MATCH(F$3,Data_Base_2[#Headers],0))),"")</f>
        <v/>
      </c>
      <c r="G271" s="161" t="str">
        <f ca="1">IFERROR(IF(ISBLANK(INDEX(Data_Base_2[],MATCH($D271,Data_Base_2[[Incumbent]:[Incumbent]],0),MATCH(G$3,Data_Base_2[#Headers],0))),"-",INDEX(Data_Base_2[],MATCH($D271,Data_Base_2[[Incumbent]:[Incumbent]],0),MATCH(G$3,Data_Base_2[#Headers],0))),"")</f>
        <v/>
      </c>
      <c r="H271" s="161" t="str">
        <f ca="1">IFERROR(IF(ISBLANK(INDEX(Data_Base_2[],MATCH($D271,Data_Base_2[[Incumbent]:[Incumbent]],0),MATCH(H$3,Data_Base_2[#Headers],0))),"-",INDEX(Data_Base_2[],MATCH($D271,Data_Base_2[[Incumbent]:[Incumbent]],0),MATCH(H$3,Data_Base_2[#Headers],0))),"")</f>
        <v/>
      </c>
      <c r="I271" s="162" t="str">
        <f ca="1">IFERROR(IF(ISBLANK(INDEX(Data_Base_2[],MATCH($D271,Data_Base_2[[Incumbent]:[Incumbent]],0),MATCH(I$3,Data_Base_2[#Headers],0))),"-",INDEX(Data_Base_2[],MATCH($D271,Data_Base_2[[Incumbent]:[Incumbent]],0),MATCH(I$3,Data_Base_2[#Headers],0))),"")</f>
        <v/>
      </c>
      <c r="J271" s="162" t="str">
        <f ca="1">IFERROR(IF(ISBLANK(INDEX(Data_Base_2[],MATCH($D271,Data_Base_2[[Incumbent]:[Incumbent]],0),MATCH(J$3,Data_Base_2[#Headers],0))),"-",INDEX(Data_Base_2[],MATCH($D271,Data_Base_2[[Incumbent]:[Incumbent]],0),MATCH(J$3,Data_Base_2[#Headers],0))),"")</f>
        <v/>
      </c>
      <c r="K271" s="163" t="str">
        <f ca="1">IFERROR(IF(ISBLANK(INDEX(Data_Base_2[],MATCH($D271,Data_Base_2[[Incumbent]:[Incumbent]],0),MATCH(K$3,Data_Base_2[#Headers],0))),"-",INDEX(Data_Base_2[],MATCH($D271,Data_Base_2[[Incumbent]:[Incumbent]],0),MATCH(K$3,Data_Base_2[#Headers],0))),"")</f>
        <v/>
      </c>
      <c r="L271" s="161" t="str">
        <f ca="1">IFERROR(IF(ISBLANK(INDEX(Data_Base_2[],MATCH($D271,Data_Base_2[[Incumbent]:[Incumbent]],0),MATCH(L$3,Data_Base_2[#Headers],0))),"-",INDEX(Data_Base_2[],MATCH($D271,Data_Base_2[[Incumbent]:[Incumbent]],0),MATCH(L$3,Data_Base_2[#Headers],0))),"")</f>
        <v/>
      </c>
      <c r="M271" s="161" t="str">
        <f ca="1">IFERROR(IF(ISBLANK(INDEX(Data_Base_2[],MATCH($D271,Data_Base_2[[Incumbent]:[Incumbent]],0),MATCH(M$3,Data_Base_2[#Headers],0))),"-",INDEX(Data_Base_2[],MATCH($D271,Data_Base_2[[Incumbent]:[Incumbent]],0),MATCH(M$3,Data_Base_2[#Headers],0))),"")</f>
        <v/>
      </c>
      <c r="N271" s="164" t="str">
        <f ca="1">IFERROR(IF(ISBLANK(INDEX(Data_Base_2[],MATCH($D271,Data_Base_2[[Incumbent]:[Incumbent]],0),MATCH(N$3,Data_Base_2[#Headers],0))),"-",INDEX(Data_Base_2[],MATCH($D271,Data_Base_2[[Incumbent]:[Incumbent]],0),MATCH(N$3,Data_Base_2[#Headers],0))),"")</f>
        <v/>
      </c>
      <c r="O271" s="164" t="str">
        <f ca="1">IFERROR(IF(ISBLANK(INDEX(Data_Base_2[],MATCH($D271,Data_Base_2[[Incumbent]:[Incumbent]],0),MATCH(O$3,Data_Base_2[#Headers],0))),"-",INDEX(Data_Base_2[],MATCH($D271,Data_Base_2[[Incumbent]:[Incumbent]],0),MATCH(O$3,Data_Base_2[#Headers],0))),"")</f>
        <v/>
      </c>
      <c r="P271" s="161" t="str">
        <f ca="1">IFERROR(IF(ISBLANK(INDEX(Data_Base_2[],MATCH($D271,Data_Base_2[[Incumbent]:[Incumbent]],0),MATCH(P$3,Data_Base_2[#Headers],0))),"-",INDEX(Data_Base_2[],MATCH($D271,Data_Base_2[[Incumbent]:[Incumbent]],0),MATCH(P$3,Data_Base_2[#Headers],0))),"")</f>
        <v/>
      </c>
      <c r="Q271" s="161" t="str">
        <f ca="1">IFERROR(IF(ISBLANK(INDEX(Data_Base_2[],MATCH($D271,Data_Base_2[[Incumbent]:[Incumbent]],0),MATCH(Q$3,Data_Base_2[#Headers],0))),"-",INDEX(Data_Base_2[],MATCH($D271,Data_Base_2[[Incumbent]:[Incumbent]],0),MATCH(Q$3,Data_Base_2[#Headers],0))),"")</f>
        <v/>
      </c>
      <c r="T271" t="str">
        <v>M. Irwansyah, Ir.</v>
      </c>
      <c r="U271" s="140">
        <v>6</v>
      </c>
      <c r="V271" s="124" t="b">
        <v>1</v>
      </c>
      <c r="W271" s="3" t="b">
        <v>1</v>
      </c>
      <c r="X271" s="3" t="b">
        <v>0</v>
      </c>
      <c r="Y271" s="3">
        <v>0</v>
      </c>
      <c r="Z271" s="3">
        <v>0</v>
      </c>
      <c r="AA271" s="3" t="b">
        <v>1</v>
      </c>
      <c r="AB271" s="3" t="b">
        <f ca="1"/>
        <v>1</v>
      </c>
      <c r="AC271" s="99">
        <v>1</v>
      </c>
      <c r="AD271" s="99">
        <f ca="1"/>
        <v>0</v>
      </c>
    </row>
    <row r="272" spans="4:30" x14ac:dyDescent="0.25">
      <c r="D272" s="8" t="str" cm="1">
        <f t="array" aca="1" ref="D272" ca="1">IFERROR(IF($T$2="",'Data Base'!C259,INDEX(Data_Base_2[Incumbent],_xlfn.AGGREGATE(15,3,((OFFSET($AD$4,0,0,COUNTA($AD$4:AD5267),1)&gt;0)/(OFFSET($AD$4,0,0,COUNTA($AD$4:AD5267),1)&gt;0))*(ROW(OFFSET($AD$4,0,0,COUNTA($AD$4:AD5267),1))-ROW($AD$3)),ROWS($D$4:$D271)))),"")</f>
        <v/>
      </c>
      <c r="E272" s="161" t="str">
        <f ca="1">IFERROR(IF(ISBLANK(INDEX(Data_Base_2[],MATCH($D272,Data_Base_2[[Incumbent]:[Incumbent]],0),MATCH(E$3,Data_Base_2[#Headers],0))),"-",INDEX(Data_Base_2[],MATCH($D272,Data_Base_2[[Incumbent]:[Incumbent]],0),MATCH(E$3,Data_Base_2[#Headers],0))),"")</f>
        <v/>
      </c>
      <c r="F272" s="161" t="str">
        <f ca="1">IFERROR(IF(ISBLANK(INDEX(Data_Base_2[],MATCH($D272,Data_Base_2[[Incumbent]:[Incumbent]],0),MATCH(F$3,Data_Base_2[#Headers],0))),"-",INDEX(Data_Base_2[],MATCH($D272,Data_Base_2[[Incumbent]:[Incumbent]],0),MATCH(F$3,Data_Base_2[#Headers],0))),"")</f>
        <v/>
      </c>
      <c r="G272" s="161" t="str">
        <f ca="1">IFERROR(IF(ISBLANK(INDEX(Data_Base_2[],MATCH($D272,Data_Base_2[[Incumbent]:[Incumbent]],0),MATCH(G$3,Data_Base_2[#Headers],0))),"-",INDEX(Data_Base_2[],MATCH($D272,Data_Base_2[[Incumbent]:[Incumbent]],0),MATCH(G$3,Data_Base_2[#Headers],0))),"")</f>
        <v/>
      </c>
      <c r="H272" s="161" t="str">
        <f ca="1">IFERROR(IF(ISBLANK(INDEX(Data_Base_2[],MATCH($D272,Data_Base_2[[Incumbent]:[Incumbent]],0),MATCH(H$3,Data_Base_2[#Headers],0))),"-",INDEX(Data_Base_2[],MATCH($D272,Data_Base_2[[Incumbent]:[Incumbent]],0),MATCH(H$3,Data_Base_2[#Headers],0))),"")</f>
        <v/>
      </c>
      <c r="I272" s="162" t="str">
        <f ca="1">IFERROR(IF(ISBLANK(INDEX(Data_Base_2[],MATCH($D272,Data_Base_2[[Incumbent]:[Incumbent]],0),MATCH(I$3,Data_Base_2[#Headers],0))),"-",INDEX(Data_Base_2[],MATCH($D272,Data_Base_2[[Incumbent]:[Incumbent]],0),MATCH(I$3,Data_Base_2[#Headers],0))),"")</f>
        <v/>
      </c>
      <c r="J272" s="162" t="str">
        <f ca="1">IFERROR(IF(ISBLANK(INDEX(Data_Base_2[],MATCH($D272,Data_Base_2[[Incumbent]:[Incumbent]],0),MATCH(J$3,Data_Base_2[#Headers],0))),"-",INDEX(Data_Base_2[],MATCH($D272,Data_Base_2[[Incumbent]:[Incumbent]],0),MATCH(J$3,Data_Base_2[#Headers],0))),"")</f>
        <v/>
      </c>
      <c r="K272" s="163" t="str">
        <f ca="1">IFERROR(IF(ISBLANK(INDEX(Data_Base_2[],MATCH($D272,Data_Base_2[[Incumbent]:[Incumbent]],0),MATCH(K$3,Data_Base_2[#Headers],0))),"-",INDEX(Data_Base_2[],MATCH($D272,Data_Base_2[[Incumbent]:[Incumbent]],0),MATCH(K$3,Data_Base_2[#Headers],0))),"")</f>
        <v/>
      </c>
      <c r="L272" s="161" t="str">
        <f ca="1">IFERROR(IF(ISBLANK(INDEX(Data_Base_2[],MATCH($D272,Data_Base_2[[Incumbent]:[Incumbent]],0),MATCH(L$3,Data_Base_2[#Headers],0))),"-",INDEX(Data_Base_2[],MATCH($D272,Data_Base_2[[Incumbent]:[Incumbent]],0),MATCH(L$3,Data_Base_2[#Headers],0))),"")</f>
        <v/>
      </c>
      <c r="M272" s="161" t="str">
        <f ca="1">IFERROR(IF(ISBLANK(INDEX(Data_Base_2[],MATCH($D272,Data_Base_2[[Incumbent]:[Incumbent]],0),MATCH(M$3,Data_Base_2[#Headers],0))),"-",INDEX(Data_Base_2[],MATCH($D272,Data_Base_2[[Incumbent]:[Incumbent]],0),MATCH(M$3,Data_Base_2[#Headers],0))),"")</f>
        <v/>
      </c>
      <c r="N272" s="164" t="str">
        <f ca="1">IFERROR(IF(ISBLANK(INDEX(Data_Base_2[],MATCH($D272,Data_Base_2[[Incumbent]:[Incumbent]],0),MATCH(N$3,Data_Base_2[#Headers],0))),"-",INDEX(Data_Base_2[],MATCH($D272,Data_Base_2[[Incumbent]:[Incumbent]],0),MATCH(N$3,Data_Base_2[#Headers],0))),"")</f>
        <v/>
      </c>
      <c r="O272" s="164" t="str">
        <f ca="1">IFERROR(IF(ISBLANK(INDEX(Data_Base_2[],MATCH($D272,Data_Base_2[[Incumbent]:[Incumbent]],0),MATCH(O$3,Data_Base_2[#Headers],0))),"-",INDEX(Data_Base_2[],MATCH($D272,Data_Base_2[[Incumbent]:[Incumbent]],0),MATCH(O$3,Data_Base_2[#Headers],0))),"")</f>
        <v/>
      </c>
      <c r="P272" s="161" t="str">
        <f ca="1">IFERROR(IF(ISBLANK(INDEX(Data_Base_2[],MATCH($D272,Data_Base_2[[Incumbent]:[Incumbent]],0),MATCH(P$3,Data_Base_2[#Headers],0))),"-",INDEX(Data_Base_2[],MATCH($D272,Data_Base_2[[Incumbent]:[Incumbent]],0),MATCH(P$3,Data_Base_2[#Headers],0))),"")</f>
        <v/>
      </c>
      <c r="Q272" s="161" t="str">
        <f ca="1">IFERROR(IF(ISBLANK(INDEX(Data_Base_2[],MATCH($D272,Data_Base_2[[Incumbent]:[Incumbent]],0),MATCH(Q$3,Data_Base_2[#Headers],0))),"-",INDEX(Data_Base_2[],MATCH($D272,Data_Base_2[[Incumbent]:[Incumbent]],0),MATCH(Q$3,Data_Base_2[#Headers],0))),"")</f>
        <v/>
      </c>
      <c r="T272" t="str">
        <v>Sahala Simorangkir</v>
      </c>
      <c r="U272" s="140">
        <v>3</v>
      </c>
      <c r="V272" s="124" t="b">
        <v>1</v>
      </c>
      <c r="W272" s="3" t="b">
        <v>1</v>
      </c>
      <c r="X272" s="3" t="b">
        <v>0</v>
      </c>
      <c r="Y272" s="3">
        <v>1</v>
      </c>
      <c r="Z272" s="3">
        <v>1</v>
      </c>
      <c r="AA272" s="3" t="b">
        <v>1</v>
      </c>
      <c r="AB272" s="3" t="b">
        <f ca="1"/>
        <v>0</v>
      </c>
      <c r="AC272" s="99">
        <v>1</v>
      </c>
      <c r="AD272" s="99">
        <f ca="1"/>
        <v>0</v>
      </c>
    </row>
    <row r="273" spans="4:30" x14ac:dyDescent="0.25">
      <c r="D273" s="8" t="str" cm="1">
        <f t="array" aca="1" ref="D273" ca="1">IFERROR(IF($T$2="",'Data Base'!C260,INDEX(Data_Base_2[Incumbent],_xlfn.AGGREGATE(15,3,((OFFSET($AD$4,0,0,COUNTA($AD$4:AD5268),1)&gt;0)/(OFFSET($AD$4,0,0,COUNTA($AD$4:AD5268),1)&gt;0))*(ROW(OFFSET($AD$4,0,0,COUNTA($AD$4:AD5268),1))-ROW($AD$3)),ROWS($D$4:$D272)))),"")</f>
        <v/>
      </c>
      <c r="E273" s="161" t="str">
        <f ca="1">IFERROR(IF(ISBLANK(INDEX(Data_Base_2[],MATCH($D273,Data_Base_2[[Incumbent]:[Incumbent]],0),MATCH(E$3,Data_Base_2[#Headers],0))),"-",INDEX(Data_Base_2[],MATCH($D273,Data_Base_2[[Incumbent]:[Incumbent]],0),MATCH(E$3,Data_Base_2[#Headers],0))),"")</f>
        <v/>
      </c>
      <c r="F273" s="161" t="str">
        <f ca="1">IFERROR(IF(ISBLANK(INDEX(Data_Base_2[],MATCH($D273,Data_Base_2[[Incumbent]:[Incumbent]],0),MATCH(F$3,Data_Base_2[#Headers],0))),"-",INDEX(Data_Base_2[],MATCH($D273,Data_Base_2[[Incumbent]:[Incumbent]],0),MATCH(F$3,Data_Base_2[#Headers],0))),"")</f>
        <v/>
      </c>
      <c r="G273" s="161" t="str">
        <f ca="1">IFERROR(IF(ISBLANK(INDEX(Data_Base_2[],MATCH($D273,Data_Base_2[[Incumbent]:[Incumbent]],0),MATCH(G$3,Data_Base_2[#Headers],0))),"-",INDEX(Data_Base_2[],MATCH($D273,Data_Base_2[[Incumbent]:[Incumbent]],0),MATCH(G$3,Data_Base_2[#Headers],0))),"")</f>
        <v/>
      </c>
      <c r="H273" s="161" t="str">
        <f ca="1">IFERROR(IF(ISBLANK(INDEX(Data_Base_2[],MATCH($D273,Data_Base_2[[Incumbent]:[Incumbent]],0),MATCH(H$3,Data_Base_2[#Headers],0))),"-",INDEX(Data_Base_2[],MATCH($D273,Data_Base_2[[Incumbent]:[Incumbent]],0),MATCH(H$3,Data_Base_2[#Headers],0))),"")</f>
        <v/>
      </c>
      <c r="I273" s="162" t="str">
        <f ca="1">IFERROR(IF(ISBLANK(INDEX(Data_Base_2[],MATCH($D273,Data_Base_2[[Incumbent]:[Incumbent]],0),MATCH(I$3,Data_Base_2[#Headers],0))),"-",INDEX(Data_Base_2[],MATCH($D273,Data_Base_2[[Incumbent]:[Incumbent]],0),MATCH(I$3,Data_Base_2[#Headers],0))),"")</f>
        <v/>
      </c>
      <c r="J273" s="162" t="str">
        <f ca="1">IFERROR(IF(ISBLANK(INDEX(Data_Base_2[],MATCH($D273,Data_Base_2[[Incumbent]:[Incumbent]],0),MATCH(J$3,Data_Base_2[#Headers],0))),"-",INDEX(Data_Base_2[],MATCH($D273,Data_Base_2[[Incumbent]:[Incumbent]],0),MATCH(J$3,Data_Base_2[#Headers],0))),"")</f>
        <v/>
      </c>
      <c r="K273" s="163" t="str">
        <f ca="1">IFERROR(IF(ISBLANK(INDEX(Data_Base_2[],MATCH($D273,Data_Base_2[[Incumbent]:[Incumbent]],0),MATCH(K$3,Data_Base_2[#Headers],0))),"-",INDEX(Data_Base_2[],MATCH($D273,Data_Base_2[[Incumbent]:[Incumbent]],0),MATCH(K$3,Data_Base_2[#Headers],0))),"")</f>
        <v/>
      </c>
      <c r="L273" s="161" t="str">
        <f ca="1">IFERROR(IF(ISBLANK(INDEX(Data_Base_2[],MATCH($D273,Data_Base_2[[Incumbent]:[Incumbent]],0),MATCH(L$3,Data_Base_2[#Headers],0))),"-",INDEX(Data_Base_2[],MATCH($D273,Data_Base_2[[Incumbent]:[Incumbent]],0),MATCH(L$3,Data_Base_2[#Headers],0))),"")</f>
        <v/>
      </c>
      <c r="M273" s="161" t="str">
        <f ca="1">IFERROR(IF(ISBLANK(INDEX(Data_Base_2[],MATCH($D273,Data_Base_2[[Incumbent]:[Incumbent]],0),MATCH(M$3,Data_Base_2[#Headers],0))),"-",INDEX(Data_Base_2[],MATCH($D273,Data_Base_2[[Incumbent]:[Incumbent]],0),MATCH(M$3,Data_Base_2[#Headers],0))),"")</f>
        <v/>
      </c>
      <c r="N273" s="164" t="str">
        <f ca="1">IFERROR(IF(ISBLANK(INDEX(Data_Base_2[],MATCH($D273,Data_Base_2[[Incumbent]:[Incumbent]],0),MATCH(N$3,Data_Base_2[#Headers],0))),"-",INDEX(Data_Base_2[],MATCH($D273,Data_Base_2[[Incumbent]:[Incumbent]],0),MATCH(N$3,Data_Base_2[#Headers],0))),"")</f>
        <v/>
      </c>
      <c r="O273" s="164" t="str">
        <f ca="1">IFERROR(IF(ISBLANK(INDEX(Data_Base_2[],MATCH($D273,Data_Base_2[[Incumbent]:[Incumbent]],0),MATCH(O$3,Data_Base_2[#Headers],0))),"-",INDEX(Data_Base_2[],MATCH($D273,Data_Base_2[[Incumbent]:[Incumbent]],0),MATCH(O$3,Data_Base_2[#Headers],0))),"")</f>
        <v/>
      </c>
      <c r="P273" s="161" t="str">
        <f ca="1">IFERROR(IF(ISBLANK(INDEX(Data_Base_2[],MATCH($D273,Data_Base_2[[Incumbent]:[Incumbent]],0),MATCH(P$3,Data_Base_2[#Headers],0))),"-",INDEX(Data_Base_2[],MATCH($D273,Data_Base_2[[Incumbent]:[Incumbent]],0),MATCH(P$3,Data_Base_2[#Headers],0))),"")</f>
        <v/>
      </c>
      <c r="Q273" s="161" t="str">
        <f ca="1">IFERROR(IF(ISBLANK(INDEX(Data_Base_2[],MATCH($D273,Data_Base_2[[Incumbent]:[Incumbent]],0),MATCH(Q$3,Data_Base_2[#Headers],0))),"-",INDEX(Data_Base_2[],MATCH($D273,Data_Base_2[[Incumbent]:[Incumbent]],0),MATCH(Q$3,Data_Base_2[#Headers],0))),"")</f>
        <v/>
      </c>
      <c r="T273" t="str">
        <v>Fachrizal Nurdin Pane, Ir.</v>
      </c>
      <c r="U273" s="140">
        <v>6</v>
      </c>
      <c r="V273" s="124" t="b">
        <v>1</v>
      </c>
      <c r="W273" s="3" t="b">
        <v>1</v>
      </c>
      <c r="X273" s="3" t="b">
        <v>0</v>
      </c>
      <c r="Y273" s="3">
        <v>0</v>
      </c>
      <c r="Z273" s="3">
        <v>0</v>
      </c>
      <c r="AA273" s="3" t="b">
        <v>1</v>
      </c>
      <c r="AB273" s="3" t="b">
        <f ca="1"/>
        <v>0</v>
      </c>
      <c r="AC273" s="99">
        <v>1</v>
      </c>
      <c r="AD273" s="99">
        <f ca="1"/>
        <v>0</v>
      </c>
    </row>
    <row r="274" spans="4:30" x14ac:dyDescent="0.25">
      <c r="D274" s="8" t="str" cm="1">
        <f t="array" aca="1" ref="D274" ca="1">IFERROR(IF($T$2="",'Data Base'!C261,INDEX(Data_Base_2[Incumbent],_xlfn.AGGREGATE(15,3,((OFFSET($AD$4,0,0,COUNTA($AD$4:AD5269),1)&gt;0)/(OFFSET($AD$4,0,0,COUNTA($AD$4:AD5269),1)&gt;0))*(ROW(OFFSET($AD$4,0,0,COUNTA($AD$4:AD5269),1))-ROW($AD$3)),ROWS($D$4:$D273)))),"")</f>
        <v/>
      </c>
      <c r="E274" s="161" t="str">
        <f ca="1">IFERROR(IF(ISBLANK(INDEX(Data_Base_2[],MATCH($D274,Data_Base_2[[Incumbent]:[Incumbent]],0),MATCH(E$3,Data_Base_2[#Headers],0))),"-",INDEX(Data_Base_2[],MATCH($D274,Data_Base_2[[Incumbent]:[Incumbent]],0),MATCH(E$3,Data_Base_2[#Headers],0))),"")</f>
        <v/>
      </c>
      <c r="F274" s="161" t="str">
        <f ca="1">IFERROR(IF(ISBLANK(INDEX(Data_Base_2[],MATCH($D274,Data_Base_2[[Incumbent]:[Incumbent]],0),MATCH(F$3,Data_Base_2[#Headers],0))),"-",INDEX(Data_Base_2[],MATCH($D274,Data_Base_2[[Incumbent]:[Incumbent]],0),MATCH(F$3,Data_Base_2[#Headers],0))),"")</f>
        <v/>
      </c>
      <c r="G274" s="161" t="str">
        <f ca="1">IFERROR(IF(ISBLANK(INDEX(Data_Base_2[],MATCH($D274,Data_Base_2[[Incumbent]:[Incumbent]],0),MATCH(G$3,Data_Base_2[#Headers],0))),"-",INDEX(Data_Base_2[],MATCH($D274,Data_Base_2[[Incumbent]:[Incumbent]],0),MATCH(G$3,Data_Base_2[#Headers],0))),"")</f>
        <v/>
      </c>
      <c r="H274" s="161" t="str">
        <f ca="1">IFERROR(IF(ISBLANK(INDEX(Data_Base_2[],MATCH($D274,Data_Base_2[[Incumbent]:[Incumbent]],0),MATCH(H$3,Data_Base_2[#Headers],0))),"-",INDEX(Data_Base_2[],MATCH($D274,Data_Base_2[[Incumbent]:[Incumbent]],0),MATCH(H$3,Data_Base_2[#Headers],0))),"")</f>
        <v/>
      </c>
      <c r="I274" s="162" t="str">
        <f ca="1">IFERROR(IF(ISBLANK(INDEX(Data_Base_2[],MATCH($D274,Data_Base_2[[Incumbent]:[Incumbent]],0),MATCH(I$3,Data_Base_2[#Headers],0))),"-",INDEX(Data_Base_2[],MATCH($D274,Data_Base_2[[Incumbent]:[Incumbent]],0),MATCH(I$3,Data_Base_2[#Headers],0))),"")</f>
        <v/>
      </c>
      <c r="J274" s="162" t="str">
        <f ca="1">IFERROR(IF(ISBLANK(INDEX(Data_Base_2[],MATCH($D274,Data_Base_2[[Incumbent]:[Incumbent]],0),MATCH(J$3,Data_Base_2[#Headers],0))),"-",INDEX(Data_Base_2[],MATCH($D274,Data_Base_2[[Incumbent]:[Incumbent]],0),MATCH(J$3,Data_Base_2[#Headers],0))),"")</f>
        <v/>
      </c>
      <c r="K274" s="163" t="str">
        <f ca="1">IFERROR(IF(ISBLANK(INDEX(Data_Base_2[],MATCH($D274,Data_Base_2[[Incumbent]:[Incumbent]],0),MATCH(K$3,Data_Base_2[#Headers],0))),"-",INDEX(Data_Base_2[],MATCH($D274,Data_Base_2[[Incumbent]:[Incumbent]],0),MATCH(K$3,Data_Base_2[#Headers],0))),"")</f>
        <v/>
      </c>
      <c r="L274" s="161" t="str">
        <f ca="1">IFERROR(IF(ISBLANK(INDEX(Data_Base_2[],MATCH($D274,Data_Base_2[[Incumbent]:[Incumbent]],0),MATCH(L$3,Data_Base_2[#Headers],0))),"-",INDEX(Data_Base_2[],MATCH($D274,Data_Base_2[[Incumbent]:[Incumbent]],0),MATCH(L$3,Data_Base_2[#Headers],0))),"")</f>
        <v/>
      </c>
      <c r="M274" s="161" t="str">
        <f ca="1">IFERROR(IF(ISBLANK(INDEX(Data_Base_2[],MATCH($D274,Data_Base_2[[Incumbent]:[Incumbent]],0),MATCH(M$3,Data_Base_2[#Headers],0))),"-",INDEX(Data_Base_2[],MATCH($D274,Data_Base_2[[Incumbent]:[Incumbent]],0),MATCH(M$3,Data_Base_2[#Headers],0))),"")</f>
        <v/>
      </c>
      <c r="N274" s="164" t="str">
        <f ca="1">IFERROR(IF(ISBLANK(INDEX(Data_Base_2[],MATCH($D274,Data_Base_2[[Incumbent]:[Incumbent]],0),MATCH(N$3,Data_Base_2[#Headers],0))),"-",INDEX(Data_Base_2[],MATCH($D274,Data_Base_2[[Incumbent]:[Incumbent]],0),MATCH(N$3,Data_Base_2[#Headers],0))),"")</f>
        <v/>
      </c>
      <c r="O274" s="164" t="str">
        <f ca="1">IFERROR(IF(ISBLANK(INDEX(Data_Base_2[],MATCH($D274,Data_Base_2[[Incumbent]:[Incumbent]],0),MATCH(O$3,Data_Base_2[#Headers],0))),"-",INDEX(Data_Base_2[],MATCH($D274,Data_Base_2[[Incumbent]:[Incumbent]],0),MATCH(O$3,Data_Base_2[#Headers],0))),"")</f>
        <v/>
      </c>
      <c r="P274" s="161" t="str">
        <f ca="1">IFERROR(IF(ISBLANK(INDEX(Data_Base_2[],MATCH($D274,Data_Base_2[[Incumbent]:[Incumbent]],0),MATCH(P$3,Data_Base_2[#Headers],0))),"-",INDEX(Data_Base_2[],MATCH($D274,Data_Base_2[[Incumbent]:[Incumbent]],0),MATCH(P$3,Data_Base_2[#Headers],0))),"")</f>
        <v/>
      </c>
      <c r="Q274" s="161" t="str">
        <f ca="1">IFERROR(IF(ISBLANK(INDEX(Data_Base_2[],MATCH($D274,Data_Base_2[[Incumbent]:[Incumbent]],0),MATCH(Q$3,Data_Base_2[#Headers],0))),"-",INDEX(Data_Base_2[],MATCH($D274,Data_Base_2[[Incumbent]:[Incumbent]],0),MATCH(Q$3,Data_Base_2[#Headers],0))),"")</f>
        <v/>
      </c>
      <c r="T274" t="str">
        <v>Hasan Zaini Putra</v>
      </c>
      <c r="U274" s="140">
        <v>2</v>
      </c>
      <c r="V274" s="124" t="b">
        <v>1</v>
      </c>
      <c r="W274" s="3" t="b">
        <v>1</v>
      </c>
      <c r="X274" s="3" t="b">
        <v>0</v>
      </c>
      <c r="Y274" s="3">
        <v>1</v>
      </c>
      <c r="Z274" s="3">
        <v>1</v>
      </c>
      <c r="AA274" s="3" t="b">
        <v>1</v>
      </c>
      <c r="AB274" s="3" t="b">
        <f ca="1"/>
        <v>0</v>
      </c>
      <c r="AC274" s="99">
        <v>1</v>
      </c>
      <c r="AD274" s="99">
        <f ca="1"/>
        <v>0</v>
      </c>
    </row>
    <row r="275" spans="4:30" x14ac:dyDescent="0.25">
      <c r="D275" s="8" t="str" cm="1">
        <f t="array" aca="1" ref="D275" ca="1">IFERROR(IF($T$2="",'Data Base'!C262,INDEX(Data_Base_2[Incumbent],_xlfn.AGGREGATE(15,3,((OFFSET($AD$4,0,0,COUNTA($AD$4:AD5270),1)&gt;0)/(OFFSET($AD$4,0,0,COUNTA($AD$4:AD5270),1)&gt;0))*(ROW(OFFSET($AD$4,0,0,COUNTA($AD$4:AD5270),1))-ROW($AD$3)),ROWS($D$4:$D274)))),"")</f>
        <v/>
      </c>
      <c r="E275" s="161" t="str">
        <f ca="1">IFERROR(IF(ISBLANK(INDEX(Data_Base_2[],MATCH($D275,Data_Base_2[[Incumbent]:[Incumbent]],0),MATCH(E$3,Data_Base_2[#Headers],0))),"-",INDEX(Data_Base_2[],MATCH($D275,Data_Base_2[[Incumbent]:[Incumbent]],0),MATCH(E$3,Data_Base_2[#Headers],0))),"")</f>
        <v/>
      </c>
      <c r="F275" s="161" t="str">
        <f ca="1">IFERROR(IF(ISBLANK(INDEX(Data_Base_2[],MATCH($D275,Data_Base_2[[Incumbent]:[Incumbent]],0),MATCH(F$3,Data_Base_2[#Headers],0))),"-",INDEX(Data_Base_2[],MATCH($D275,Data_Base_2[[Incumbent]:[Incumbent]],0),MATCH(F$3,Data_Base_2[#Headers],0))),"")</f>
        <v/>
      </c>
      <c r="G275" s="161" t="str">
        <f ca="1">IFERROR(IF(ISBLANK(INDEX(Data_Base_2[],MATCH($D275,Data_Base_2[[Incumbent]:[Incumbent]],0),MATCH(G$3,Data_Base_2[#Headers],0))),"-",INDEX(Data_Base_2[],MATCH($D275,Data_Base_2[[Incumbent]:[Incumbent]],0),MATCH(G$3,Data_Base_2[#Headers],0))),"")</f>
        <v/>
      </c>
      <c r="H275" s="161" t="str">
        <f ca="1">IFERROR(IF(ISBLANK(INDEX(Data_Base_2[],MATCH($D275,Data_Base_2[[Incumbent]:[Incumbent]],0),MATCH(H$3,Data_Base_2[#Headers],0))),"-",INDEX(Data_Base_2[],MATCH($D275,Data_Base_2[[Incumbent]:[Incumbent]],0),MATCH(H$3,Data_Base_2[#Headers],0))),"")</f>
        <v/>
      </c>
      <c r="I275" s="162" t="str">
        <f ca="1">IFERROR(IF(ISBLANK(INDEX(Data_Base_2[],MATCH($D275,Data_Base_2[[Incumbent]:[Incumbent]],0),MATCH(I$3,Data_Base_2[#Headers],0))),"-",INDEX(Data_Base_2[],MATCH($D275,Data_Base_2[[Incumbent]:[Incumbent]],0),MATCH(I$3,Data_Base_2[#Headers],0))),"")</f>
        <v/>
      </c>
      <c r="J275" s="162" t="str">
        <f ca="1">IFERROR(IF(ISBLANK(INDEX(Data_Base_2[],MATCH($D275,Data_Base_2[[Incumbent]:[Incumbent]],0),MATCH(J$3,Data_Base_2[#Headers],0))),"-",INDEX(Data_Base_2[],MATCH($D275,Data_Base_2[[Incumbent]:[Incumbent]],0),MATCH(J$3,Data_Base_2[#Headers],0))),"")</f>
        <v/>
      </c>
      <c r="K275" s="163" t="str">
        <f ca="1">IFERROR(IF(ISBLANK(INDEX(Data_Base_2[],MATCH($D275,Data_Base_2[[Incumbent]:[Incumbent]],0),MATCH(K$3,Data_Base_2[#Headers],0))),"-",INDEX(Data_Base_2[],MATCH($D275,Data_Base_2[[Incumbent]:[Incumbent]],0),MATCH(K$3,Data_Base_2[#Headers],0))),"")</f>
        <v/>
      </c>
      <c r="L275" s="161" t="str">
        <f ca="1">IFERROR(IF(ISBLANK(INDEX(Data_Base_2[],MATCH($D275,Data_Base_2[[Incumbent]:[Incumbent]],0),MATCH(L$3,Data_Base_2[#Headers],0))),"-",INDEX(Data_Base_2[],MATCH($D275,Data_Base_2[[Incumbent]:[Incumbent]],0),MATCH(L$3,Data_Base_2[#Headers],0))),"")</f>
        <v/>
      </c>
      <c r="M275" s="161" t="str">
        <f ca="1">IFERROR(IF(ISBLANK(INDEX(Data_Base_2[],MATCH($D275,Data_Base_2[[Incumbent]:[Incumbent]],0),MATCH(M$3,Data_Base_2[#Headers],0))),"-",INDEX(Data_Base_2[],MATCH($D275,Data_Base_2[[Incumbent]:[Incumbent]],0),MATCH(M$3,Data_Base_2[#Headers],0))),"")</f>
        <v/>
      </c>
      <c r="N275" s="164" t="str">
        <f ca="1">IFERROR(IF(ISBLANK(INDEX(Data_Base_2[],MATCH($D275,Data_Base_2[[Incumbent]:[Incumbent]],0),MATCH(N$3,Data_Base_2[#Headers],0))),"-",INDEX(Data_Base_2[],MATCH($D275,Data_Base_2[[Incumbent]:[Incumbent]],0),MATCH(N$3,Data_Base_2[#Headers],0))),"")</f>
        <v/>
      </c>
      <c r="O275" s="164" t="str">
        <f ca="1">IFERROR(IF(ISBLANK(INDEX(Data_Base_2[],MATCH($D275,Data_Base_2[[Incumbent]:[Incumbent]],0),MATCH(O$3,Data_Base_2[#Headers],0))),"-",INDEX(Data_Base_2[],MATCH($D275,Data_Base_2[[Incumbent]:[Incumbent]],0),MATCH(O$3,Data_Base_2[#Headers],0))),"")</f>
        <v/>
      </c>
      <c r="P275" s="161" t="str">
        <f ca="1">IFERROR(IF(ISBLANK(INDEX(Data_Base_2[],MATCH($D275,Data_Base_2[[Incumbent]:[Incumbent]],0),MATCH(P$3,Data_Base_2[#Headers],0))),"-",INDEX(Data_Base_2[],MATCH($D275,Data_Base_2[[Incumbent]:[Incumbent]],0),MATCH(P$3,Data_Base_2[#Headers],0))),"")</f>
        <v/>
      </c>
      <c r="Q275" s="161" t="str">
        <f ca="1">IFERROR(IF(ISBLANK(INDEX(Data_Base_2[],MATCH($D275,Data_Base_2[[Incumbent]:[Incumbent]],0),MATCH(Q$3,Data_Base_2[#Headers],0))),"-",INDEX(Data_Base_2[],MATCH($D275,Data_Base_2[[Incumbent]:[Incumbent]],0),MATCH(Q$3,Data_Base_2[#Headers],0))),"")</f>
        <v/>
      </c>
      <c r="T275" t="str">
        <v>Zulkifly Rensius Situngkir</v>
      </c>
      <c r="U275" s="140">
        <v>1</v>
      </c>
      <c r="V275" s="124" t="b">
        <v>1</v>
      </c>
      <c r="W275" s="3" t="b">
        <v>1</v>
      </c>
      <c r="X275" s="3" t="b">
        <v>0</v>
      </c>
      <c r="Y275" s="3">
        <v>1</v>
      </c>
      <c r="Z275" s="3">
        <v>0</v>
      </c>
      <c r="AA275" s="3" t="b">
        <v>1</v>
      </c>
      <c r="AB275" s="3" t="b">
        <f ca="1"/>
        <v>0</v>
      </c>
      <c r="AC275" s="99">
        <v>1</v>
      </c>
      <c r="AD275" s="99">
        <f ca="1"/>
        <v>0</v>
      </c>
    </row>
    <row r="276" spans="4:30" x14ac:dyDescent="0.25">
      <c r="D276" s="8" t="str" cm="1">
        <f t="array" aca="1" ref="D276" ca="1">IFERROR(IF($T$2="",'Data Base'!C263,INDEX(Data_Base_2[Incumbent],_xlfn.AGGREGATE(15,3,((OFFSET($AD$4,0,0,COUNTA($AD$4:AD5271),1)&gt;0)/(OFFSET($AD$4,0,0,COUNTA($AD$4:AD5271),1)&gt;0))*(ROW(OFFSET($AD$4,0,0,COUNTA($AD$4:AD5271),1))-ROW($AD$3)),ROWS($D$4:$D275)))),"")</f>
        <v/>
      </c>
      <c r="E276" s="161" t="str">
        <f ca="1">IFERROR(IF(ISBLANK(INDEX(Data_Base_2[],MATCH($D276,Data_Base_2[[Incumbent]:[Incumbent]],0),MATCH(E$3,Data_Base_2[#Headers],0))),"-",INDEX(Data_Base_2[],MATCH($D276,Data_Base_2[[Incumbent]:[Incumbent]],0),MATCH(E$3,Data_Base_2[#Headers],0))),"")</f>
        <v/>
      </c>
      <c r="F276" s="161" t="str">
        <f ca="1">IFERROR(IF(ISBLANK(INDEX(Data_Base_2[],MATCH($D276,Data_Base_2[[Incumbent]:[Incumbent]],0),MATCH(F$3,Data_Base_2[#Headers],0))),"-",INDEX(Data_Base_2[],MATCH($D276,Data_Base_2[[Incumbent]:[Incumbent]],0),MATCH(F$3,Data_Base_2[#Headers],0))),"")</f>
        <v/>
      </c>
      <c r="G276" s="161" t="str">
        <f ca="1">IFERROR(IF(ISBLANK(INDEX(Data_Base_2[],MATCH($D276,Data_Base_2[[Incumbent]:[Incumbent]],0),MATCH(G$3,Data_Base_2[#Headers],0))),"-",INDEX(Data_Base_2[],MATCH($D276,Data_Base_2[[Incumbent]:[Incumbent]],0),MATCH(G$3,Data_Base_2[#Headers],0))),"")</f>
        <v/>
      </c>
      <c r="H276" s="161" t="str">
        <f ca="1">IFERROR(IF(ISBLANK(INDEX(Data_Base_2[],MATCH($D276,Data_Base_2[[Incumbent]:[Incumbent]],0),MATCH(H$3,Data_Base_2[#Headers],0))),"-",INDEX(Data_Base_2[],MATCH($D276,Data_Base_2[[Incumbent]:[Incumbent]],0),MATCH(H$3,Data_Base_2[#Headers],0))),"")</f>
        <v/>
      </c>
      <c r="I276" s="162" t="str">
        <f ca="1">IFERROR(IF(ISBLANK(INDEX(Data_Base_2[],MATCH($D276,Data_Base_2[[Incumbent]:[Incumbent]],0),MATCH(I$3,Data_Base_2[#Headers],0))),"-",INDEX(Data_Base_2[],MATCH($D276,Data_Base_2[[Incumbent]:[Incumbent]],0),MATCH(I$3,Data_Base_2[#Headers],0))),"")</f>
        <v/>
      </c>
      <c r="J276" s="162" t="str">
        <f ca="1">IFERROR(IF(ISBLANK(INDEX(Data_Base_2[],MATCH($D276,Data_Base_2[[Incumbent]:[Incumbent]],0),MATCH(J$3,Data_Base_2[#Headers],0))),"-",INDEX(Data_Base_2[],MATCH($D276,Data_Base_2[[Incumbent]:[Incumbent]],0),MATCH(J$3,Data_Base_2[#Headers],0))),"")</f>
        <v/>
      </c>
      <c r="K276" s="163" t="str">
        <f ca="1">IFERROR(IF(ISBLANK(INDEX(Data_Base_2[],MATCH($D276,Data_Base_2[[Incumbent]:[Incumbent]],0),MATCH(K$3,Data_Base_2[#Headers],0))),"-",INDEX(Data_Base_2[],MATCH($D276,Data_Base_2[[Incumbent]:[Incumbent]],0),MATCH(K$3,Data_Base_2[#Headers],0))),"")</f>
        <v/>
      </c>
      <c r="L276" s="161" t="str">
        <f ca="1">IFERROR(IF(ISBLANK(INDEX(Data_Base_2[],MATCH($D276,Data_Base_2[[Incumbent]:[Incumbent]],0),MATCH(L$3,Data_Base_2[#Headers],0))),"-",INDEX(Data_Base_2[],MATCH($D276,Data_Base_2[[Incumbent]:[Incumbent]],0),MATCH(L$3,Data_Base_2[#Headers],0))),"")</f>
        <v/>
      </c>
      <c r="M276" s="161" t="str">
        <f ca="1">IFERROR(IF(ISBLANK(INDEX(Data_Base_2[],MATCH($D276,Data_Base_2[[Incumbent]:[Incumbent]],0),MATCH(M$3,Data_Base_2[#Headers],0))),"-",INDEX(Data_Base_2[],MATCH($D276,Data_Base_2[[Incumbent]:[Incumbent]],0),MATCH(M$3,Data_Base_2[#Headers],0))),"")</f>
        <v/>
      </c>
      <c r="N276" s="164" t="str">
        <f ca="1">IFERROR(IF(ISBLANK(INDEX(Data_Base_2[],MATCH($D276,Data_Base_2[[Incumbent]:[Incumbent]],0),MATCH(N$3,Data_Base_2[#Headers],0))),"-",INDEX(Data_Base_2[],MATCH($D276,Data_Base_2[[Incumbent]:[Incumbent]],0),MATCH(N$3,Data_Base_2[#Headers],0))),"")</f>
        <v/>
      </c>
      <c r="O276" s="164" t="str">
        <f ca="1">IFERROR(IF(ISBLANK(INDEX(Data_Base_2[],MATCH($D276,Data_Base_2[[Incumbent]:[Incumbent]],0),MATCH(O$3,Data_Base_2[#Headers],0))),"-",INDEX(Data_Base_2[],MATCH($D276,Data_Base_2[[Incumbent]:[Incumbent]],0),MATCH(O$3,Data_Base_2[#Headers],0))),"")</f>
        <v/>
      </c>
      <c r="P276" s="161" t="str">
        <f ca="1">IFERROR(IF(ISBLANK(INDEX(Data_Base_2[],MATCH($D276,Data_Base_2[[Incumbent]:[Incumbent]],0),MATCH(P$3,Data_Base_2[#Headers],0))),"-",INDEX(Data_Base_2[],MATCH($D276,Data_Base_2[[Incumbent]:[Incumbent]],0),MATCH(P$3,Data_Base_2[#Headers],0))),"")</f>
        <v/>
      </c>
      <c r="Q276" s="161" t="str">
        <f ca="1">IFERROR(IF(ISBLANK(INDEX(Data_Base_2[],MATCH($D276,Data_Base_2[[Incumbent]:[Incumbent]],0),MATCH(Q$3,Data_Base_2[#Headers],0))),"-",INDEX(Data_Base_2[],MATCH($D276,Data_Base_2[[Incumbent]:[Incumbent]],0),MATCH(Q$3,Data_Base_2[#Headers],0))),"")</f>
        <v/>
      </c>
      <c r="T276" t="str">
        <v>Lashot P. Sidabutar, Ir.</v>
      </c>
      <c r="U276" s="140">
        <v>7</v>
      </c>
      <c r="V276" s="124" t="b">
        <v>1</v>
      </c>
      <c r="W276" s="3" t="b">
        <v>1</v>
      </c>
      <c r="X276" s="3" t="b">
        <v>0</v>
      </c>
      <c r="Y276" s="3">
        <v>0</v>
      </c>
      <c r="Z276" s="3">
        <v>0</v>
      </c>
      <c r="AA276" s="3" t="b">
        <v>1</v>
      </c>
      <c r="AB276" s="3" t="b">
        <f ca="1"/>
        <v>0</v>
      </c>
      <c r="AC276" s="99">
        <v>0</v>
      </c>
      <c r="AD276" s="99">
        <f ca="1"/>
        <v>0</v>
      </c>
    </row>
    <row r="277" spans="4:30" x14ac:dyDescent="0.25">
      <c r="D277" s="8" t="str" cm="1">
        <f t="array" aca="1" ref="D277" ca="1">IFERROR(IF($T$2="",'Data Base'!C264,INDEX(Data_Base_2[Incumbent],_xlfn.AGGREGATE(15,3,((OFFSET($AD$4,0,0,COUNTA($AD$4:AD5272),1)&gt;0)/(OFFSET($AD$4,0,0,COUNTA($AD$4:AD5272),1)&gt;0))*(ROW(OFFSET($AD$4,0,0,COUNTA($AD$4:AD5272),1))-ROW($AD$3)),ROWS($D$4:$D276)))),"")</f>
        <v/>
      </c>
      <c r="E277" s="161" t="str">
        <f ca="1">IFERROR(IF(ISBLANK(INDEX(Data_Base_2[],MATCH($D277,Data_Base_2[[Incumbent]:[Incumbent]],0),MATCH(E$3,Data_Base_2[#Headers],0))),"-",INDEX(Data_Base_2[],MATCH($D277,Data_Base_2[[Incumbent]:[Incumbent]],0),MATCH(E$3,Data_Base_2[#Headers],0))),"")</f>
        <v/>
      </c>
      <c r="F277" s="161" t="str">
        <f ca="1">IFERROR(IF(ISBLANK(INDEX(Data_Base_2[],MATCH($D277,Data_Base_2[[Incumbent]:[Incumbent]],0),MATCH(F$3,Data_Base_2[#Headers],0))),"-",INDEX(Data_Base_2[],MATCH($D277,Data_Base_2[[Incumbent]:[Incumbent]],0),MATCH(F$3,Data_Base_2[#Headers],0))),"")</f>
        <v/>
      </c>
      <c r="G277" s="161" t="str">
        <f ca="1">IFERROR(IF(ISBLANK(INDEX(Data_Base_2[],MATCH($D277,Data_Base_2[[Incumbent]:[Incumbent]],0),MATCH(G$3,Data_Base_2[#Headers],0))),"-",INDEX(Data_Base_2[],MATCH($D277,Data_Base_2[[Incumbent]:[Incumbent]],0),MATCH(G$3,Data_Base_2[#Headers],0))),"")</f>
        <v/>
      </c>
      <c r="H277" s="161" t="str">
        <f ca="1">IFERROR(IF(ISBLANK(INDEX(Data_Base_2[],MATCH($D277,Data_Base_2[[Incumbent]:[Incumbent]],0),MATCH(H$3,Data_Base_2[#Headers],0))),"-",INDEX(Data_Base_2[],MATCH($D277,Data_Base_2[[Incumbent]:[Incumbent]],0),MATCH(H$3,Data_Base_2[#Headers],0))),"")</f>
        <v/>
      </c>
      <c r="I277" s="162" t="str">
        <f ca="1">IFERROR(IF(ISBLANK(INDEX(Data_Base_2[],MATCH($D277,Data_Base_2[[Incumbent]:[Incumbent]],0),MATCH(I$3,Data_Base_2[#Headers],0))),"-",INDEX(Data_Base_2[],MATCH($D277,Data_Base_2[[Incumbent]:[Incumbent]],0),MATCH(I$3,Data_Base_2[#Headers],0))),"")</f>
        <v/>
      </c>
      <c r="J277" s="162" t="str">
        <f ca="1">IFERROR(IF(ISBLANK(INDEX(Data_Base_2[],MATCH($D277,Data_Base_2[[Incumbent]:[Incumbent]],0),MATCH(J$3,Data_Base_2[#Headers],0))),"-",INDEX(Data_Base_2[],MATCH($D277,Data_Base_2[[Incumbent]:[Incumbent]],0),MATCH(J$3,Data_Base_2[#Headers],0))),"")</f>
        <v/>
      </c>
      <c r="K277" s="163" t="str">
        <f ca="1">IFERROR(IF(ISBLANK(INDEX(Data_Base_2[],MATCH($D277,Data_Base_2[[Incumbent]:[Incumbent]],0),MATCH(K$3,Data_Base_2[#Headers],0))),"-",INDEX(Data_Base_2[],MATCH($D277,Data_Base_2[[Incumbent]:[Incumbent]],0),MATCH(K$3,Data_Base_2[#Headers],0))),"")</f>
        <v/>
      </c>
      <c r="L277" s="161" t="str">
        <f ca="1">IFERROR(IF(ISBLANK(INDEX(Data_Base_2[],MATCH($D277,Data_Base_2[[Incumbent]:[Incumbent]],0),MATCH(L$3,Data_Base_2[#Headers],0))),"-",INDEX(Data_Base_2[],MATCH($D277,Data_Base_2[[Incumbent]:[Incumbent]],0),MATCH(L$3,Data_Base_2[#Headers],0))),"")</f>
        <v/>
      </c>
      <c r="M277" s="161" t="str">
        <f ca="1">IFERROR(IF(ISBLANK(INDEX(Data_Base_2[],MATCH($D277,Data_Base_2[[Incumbent]:[Incumbent]],0),MATCH(M$3,Data_Base_2[#Headers],0))),"-",INDEX(Data_Base_2[],MATCH($D277,Data_Base_2[[Incumbent]:[Incumbent]],0),MATCH(M$3,Data_Base_2[#Headers],0))),"")</f>
        <v/>
      </c>
      <c r="N277" s="164" t="str">
        <f ca="1">IFERROR(IF(ISBLANK(INDEX(Data_Base_2[],MATCH($D277,Data_Base_2[[Incumbent]:[Incumbent]],0),MATCH(N$3,Data_Base_2[#Headers],0))),"-",INDEX(Data_Base_2[],MATCH($D277,Data_Base_2[[Incumbent]:[Incumbent]],0),MATCH(N$3,Data_Base_2[#Headers],0))),"")</f>
        <v/>
      </c>
      <c r="O277" s="164" t="str">
        <f ca="1">IFERROR(IF(ISBLANK(INDEX(Data_Base_2[],MATCH($D277,Data_Base_2[[Incumbent]:[Incumbent]],0),MATCH(O$3,Data_Base_2[#Headers],0))),"-",INDEX(Data_Base_2[],MATCH($D277,Data_Base_2[[Incumbent]:[Incumbent]],0),MATCH(O$3,Data_Base_2[#Headers],0))),"")</f>
        <v/>
      </c>
      <c r="P277" s="161" t="str">
        <f ca="1">IFERROR(IF(ISBLANK(INDEX(Data_Base_2[],MATCH($D277,Data_Base_2[[Incumbent]:[Incumbent]],0),MATCH(P$3,Data_Base_2[#Headers],0))),"-",INDEX(Data_Base_2[],MATCH($D277,Data_Base_2[[Incumbent]:[Incumbent]],0),MATCH(P$3,Data_Base_2[#Headers],0))),"")</f>
        <v/>
      </c>
      <c r="Q277" s="161" t="str">
        <f ca="1">IFERROR(IF(ISBLANK(INDEX(Data_Base_2[],MATCH($D277,Data_Base_2[[Incumbent]:[Incumbent]],0),MATCH(Q$3,Data_Base_2[#Headers],0))),"-",INDEX(Data_Base_2[],MATCH($D277,Data_Base_2[[Incumbent]:[Incumbent]],0),MATCH(Q$3,Data_Base_2[#Headers],0))),"")</f>
        <v/>
      </c>
      <c r="T277" t="str">
        <v>Jaya Hartono</v>
      </c>
      <c r="U277" s="140">
        <v>2</v>
      </c>
      <c r="V277" s="124" t="b">
        <v>1</v>
      </c>
      <c r="W277" s="3" t="b">
        <v>1</v>
      </c>
      <c r="X277" s="3" t="b">
        <v>0</v>
      </c>
      <c r="Y277" s="3">
        <v>1</v>
      </c>
      <c r="Z277" s="3">
        <v>1</v>
      </c>
      <c r="AA277" s="3" t="b">
        <v>1</v>
      </c>
      <c r="AB277" s="3" t="b">
        <f ca="1"/>
        <v>0</v>
      </c>
      <c r="AC277" s="99">
        <v>1</v>
      </c>
      <c r="AD277" s="99">
        <f ca="1"/>
        <v>0</v>
      </c>
    </row>
    <row r="278" spans="4:30" x14ac:dyDescent="0.25">
      <c r="D278" s="8" t="str" cm="1">
        <f t="array" aca="1" ref="D278" ca="1">IFERROR(IF($T$2="",'Data Base'!C265,INDEX(Data_Base_2[Incumbent],_xlfn.AGGREGATE(15,3,((OFFSET($AD$4,0,0,COUNTA($AD$4:AD5273),1)&gt;0)/(OFFSET($AD$4,0,0,COUNTA($AD$4:AD5273),1)&gt;0))*(ROW(OFFSET($AD$4,0,0,COUNTA($AD$4:AD5273),1))-ROW($AD$3)),ROWS($D$4:$D277)))),"")</f>
        <v/>
      </c>
      <c r="E278" s="161" t="str">
        <f ca="1">IFERROR(IF(ISBLANK(INDEX(Data_Base_2[],MATCH($D278,Data_Base_2[[Incumbent]:[Incumbent]],0),MATCH(E$3,Data_Base_2[#Headers],0))),"-",INDEX(Data_Base_2[],MATCH($D278,Data_Base_2[[Incumbent]:[Incumbent]],0),MATCH(E$3,Data_Base_2[#Headers],0))),"")</f>
        <v/>
      </c>
      <c r="F278" s="161" t="str">
        <f ca="1">IFERROR(IF(ISBLANK(INDEX(Data_Base_2[],MATCH($D278,Data_Base_2[[Incumbent]:[Incumbent]],0),MATCH(F$3,Data_Base_2[#Headers],0))),"-",INDEX(Data_Base_2[],MATCH($D278,Data_Base_2[[Incumbent]:[Incumbent]],0),MATCH(F$3,Data_Base_2[#Headers],0))),"")</f>
        <v/>
      </c>
      <c r="G278" s="161" t="str">
        <f ca="1">IFERROR(IF(ISBLANK(INDEX(Data_Base_2[],MATCH($D278,Data_Base_2[[Incumbent]:[Incumbent]],0),MATCH(G$3,Data_Base_2[#Headers],0))),"-",INDEX(Data_Base_2[],MATCH($D278,Data_Base_2[[Incumbent]:[Incumbent]],0),MATCH(G$3,Data_Base_2[#Headers],0))),"")</f>
        <v/>
      </c>
      <c r="H278" s="161" t="str">
        <f ca="1">IFERROR(IF(ISBLANK(INDEX(Data_Base_2[],MATCH($D278,Data_Base_2[[Incumbent]:[Incumbent]],0),MATCH(H$3,Data_Base_2[#Headers],0))),"-",INDEX(Data_Base_2[],MATCH($D278,Data_Base_2[[Incumbent]:[Incumbent]],0),MATCH(H$3,Data_Base_2[#Headers],0))),"")</f>
        <v/>
      </c>
      <c r="I278" s="162" t="str">
        <f ca="1">IFERROR(IF(ISBLANK(INDEX(Data_Base_2[],MATCH($D278,Data_Base_2[[Incumbent]:[Incumbent]],0),MATCH(I$3,Data_Base_2[#Headers],0))),"-",INDEX(Data_Base_2[],MATCH($D278,Data_Base_2[[Incumbent]:[Incumbent]],0),MATCH(I$3,Data_Base_2[#Headers],0))),"")</f>
        <v/>
      </c>
      <c r="J278" s="162" t="str">
        <f ca="1">IFERROR(IF(ISBLANK(INDEX(Data_Base_2[],MATCH($D278,Data_Base_2[[Incumbent]:[Incumbent]],0),MATCH(J$3,Data_Base_2[#Headers],0))),"-",INDEX(Data_Base_2[],MATCH($D278,Data_Base_2[[Incumbent]:[Incumbent]],0),MATCH(J$3,Data_Base_2[#Headers],0))),"")</f>
        <v/>
      </c>
      <c r="K278" s="163" t="str">
        <f ca="1">IFERROR(IF(ISBLANK(INDEX(Data_Base_2[],MATCH($D278,Data_Base_2[[Incumbent]:[Incumbent]],0),MATCH(K$3,Data_Base_2[#Headers],0))),"-",INDEX(Data_Base_2[],MATCH($D278,Data_Base_2[[Incumbent]:[Incumbent]],0),MATCH(K$3,Data_Base_2[#Headers],0))),"")</f>
        <v/>
      </c>
      <c r="L278" s="161" t="str">
        <f ca="1">IFERROR(IF(ISBLANK(INDEX(Data_Base_2[],MATCH($D278,Data_Base_2[[Incumbent]:[Incumbent]],0),MATCH(L$3,Data_Base_2[#Headers],0))),"-",INDEX(Data_Base_2[],MATCH($D278,Data_Base_2[[Incumbent]:[Incumbent]],0),MATCH(L$3,Data_Base_2[#Headers],0))),"")</f>
        <v/>
      </c>
      <c r="M278" s="161" t="str">
        <f ca="1">IFERROR(IF(ISBLANK(INDEX(Data_Base_2[],MATCH($D278,Data_Base_2[[Incumbent]:[Incumbent]],0),MATCH(M$3,Data_Base_2[#Headers],0))),"-",INDEX(Data_Base_2[],MATCH($D278,Data_Base_2[[Incumbent]:[Incumbent]],0),MATCH(M$3,Data_Base_2[#Headers],0))),"")</f>
        <v/>
      </c>
      <c r="N278" s="164" t="str">
        <f ca="1">IFERROR(IF(ISBLANK(INDEX(Data_Base_2[],MATCH($D278,Data_Base_2[[Incumbent]:[Incumbent]],0),MATCH(N$3,Data_Base_2[#Headers],0))),"-",INDEX(Data_Base_2[],MATCH($D278,Data_Base_2[[Incumbent]:[Incumbent]],0),MATCH(N$3,Data_Base_2[#Headers],0))),"")</f>
        <v/>
      </c>
      <c r="O278" s="164" t="str">
        <f ca="1">IFERROR(IF(ISBLANK(INDEX(Data_Base_2[],MATCH($D278,Data_Base_2[[Incumbent]:[Incumbent]],0),MATCH(O$3,Data_Base_2[#Headers],0))),"-",INDEX(Data_Base_2[],MATCH($D278,Data_Base_2[[Incumbent]:[Incumbent]],0),MATCH(O$3,Data_Base_2[#Headers],0))),"")</f>
        <v/>
      </c>
      <c r="P278" s="161" t="str">
        <f ca="1">IFERROR(IF(ISBLANK(INDEX(Data_Base_2[],MATCH($D278,Data_Base_2[[Incumbent]:[Incumbent]],0),MATCH(P$3,Data_Base_2[#Headers],0))),"-",INDEX(Data_Base_2[],MATCH($D278,Data_Base_2[[Incumbent]:[Incumbent]],0),MATCH(P$3,Data_Base_2[#Headers],0))),"")</f>
        <v/>
      </c>
      <c r="Q278" s="161" t="str">
        <f ca="1">IFERROR(IF(ISBLANK(INDEX(Data_Base_2[],MATCH($D278,Data_Base_2[[Incumbent]:[Incumbent]],0),MATCH(Q$3,Data_Base_2[#Headers],0))),"-",INDEX(Data_Base_2[],MATCH($D278,Data_Base_2[[Incumbent]:[Incumbent]],0),MATCH(Q$3,Data_Base_2[#Headers],0))),"")</f>
        <v/>
      </c>
      <c r="T278" t="str">
        <v>Syukur Ariadin, Sp</v>
      </c>
      <c r="U278" s="140">
        <v>3</v>
      </c>
      <c r="V278" s="124" t="b">
        <v>1</v>
      </c>
      <c r="W278" s="3" t="b">
        <v>1</v>
      </c>
      <c r="X278" s="3" t="b">
        <v>0</v>
      </c>
      <c r="Y278" s="3">
        <v>1</v>
      </c>
      <c r="Z278" s="3">
        <v>1</v>
      </c>
      <c r="AA278" s="3" t="b">
        <v>1</v>
      </c>
      <c r="AB278" s="3" t="b">
        <f ca="1"/>
        <v>0</v>
      </c>
      <c r="AC278" s="99">
        <v>0</v>
      </c>
      <c r="AD278" s="99">
        <f ca="1"/>
        <v>0</v>
      </c>
    </row>
    <row r="279" spans="4:30" x14ac:dyDescent="0.25">
      <c r="D279" s="8" t="str" cm="1">
        <f t="array" aca="1" ref="D279" ca="1">IFERROR(IF($T$2="",'Data Base'!C266,INDEX(Data_Base_2[Incumbent],_xlfn.AGGREGATE(15,3,((OFFSET($AD$4,0,0,COUNTA($AD$4:AD5274),1)&gt;0)/(OFFSET($AD$4,0,0,COUNTA($AD$4:AD5274),1)&gt;0))*(ROW(OFFSET($AD$4,0,0,COUNTA($AD$4:AD5274),1))-ROW($AD$3)),ROWS($D$4:$D278)))),"")</f>
        <v/>
      </c>
      <c r="E279" s="161" t="str">
        <f ca="1">IFERROR(IF(ISBLANK(INDEX(Data_Base_2[],MATCH($D279,Data_Base_2[[Incumbent]:[Incumbent]],0),MATCH(E$3,Data_Base_2[#Headers],0))),"-",INDEX(Data_Base_2[],MATCH($D279,Data_Base_2[[Incumbent]:[Incumbent]],0),MATCH(E$3,Data_Base_2[#Headers],0))),"")</f>
        <v/>
      </c>
      <c r="F279" s="161" t="str">
        <f ca="1">IFERROR(IF(ISBLANK(INDEX(Data_Base_2[],MATCH($D279,Data_Base_2[[Incumbent]:[Incumbent]],0),MATCH(F$3,Data_Base_2[#Headers],0))),"-",INDEX(Data_Base_2[],MATCH($D279,Data_Base_2[[Incumbent]:[Incumbent]],0),MATCH(F$3,Data_Base_2[#Headers],0))),"")</f>
        <v/>
      </c>
      <c r="G279" s="161" t="str">
        <f ca="1">IFERROR(IF(ISBLANK(INDEX(Data_Base_2[],MATCH($D279,Data_Base_2[[Incumbent]:[Incumbent]],0),MATCH(G$3,Data_Base_2[#Headers],0))),"-",INDEX(Data_Base_2[],MATCH($D279,Data_Base_2[[Incumbent]:[Incumbent]],0),MATCH(G$3,Data_Base_2[#Headers],0))),"")</f>
        <v/>
      </c>
      <c r="H279" s="161" t="str">
        <f ca="1">IFERROR(IF(ISBLANK(INDEX(Data_Base_2[],MATCH($D279,Data_Base_2[[Incumbent]:[Incumbent]],0),MATCH(H$3,Data_Base_2[#Headers],0))),"-",INDEX(Data_Base_2[],MATCH($D279,Data_Base_2[[Incumbent]:[Incumbent]],0),MATCH(H$3,Data_Base_2[#Headers],0))),"")</f>
        <v/>
      </c>
      <c r="I279" s="162" t="str">
        <f ca="1">IFERROR(IF(ISBLANK(INDEX(Data_Base_2[],MATCH($D279,Data_Base_2[[Incumbent]:[Incumbent]],0),MATCH(I$3,Data_Base_2[#Headers],0))),"-",INDEX(Data_Base_2[],MATCH($D279,Data_Base_2[[Incumbent]:[Incumbent]],0),MATCH(I$3,Data_Base_2[#Headers],0))),"")</f>
        <v/>
      </c>
      <c r="J279" s="162" t="str">
        <f ca="1">IFERROR(IF(ISBLANK(INDEX(Data_Base_2[],MATCH($D279,Data_Base_2[[Incumbent]:[Incumbent]],0),MATCH(J$3,Data_Base_2[#Headers],0))),"-",INDEX(Data_Base_2[],MATCH($D279,Data_Base_2[[Incumbent]:[Incumbent]],0),MATCH(J$3,Data_Base_2[#Headers],0))),"")</f>
        <v/>
      </c>
      <c r="K279" s="163" t="str">
        <f ca="1">IFERROR(IF(ISBLANK(INDEX(Data_Base_2[],MATCH($D279,Data_Base_2[[Incumbent]:[Incumbent]],0),MATCH(K$3,Data_Base_2[#Headers],0))),"-",INDEX(Data_Base_2[],MATCH($D279,Data_Base_2[[Incumbent]:[Incumbent]],0),MATCH(K$3,Data_Base_2[#Headers],0))),"")</f>
        <v/>
      </c>
      <c r="L279" s="161" t="str">
        <f ca="1">IFERROR(IF(ISBLANK(INDEX(Data_Base_2[],MATCH($D279,Data_Base_2[[Incumbent]:[Incumbent]],0),MATCH(L$3,Data_Base_2[#Headers],0))),"-",INDEX(Data_Base_2[],MATCH($D279,Data_Base_2[[Incumbent]:[Incumbent]],0),MATCH(L$3,Data_Base_2[#Headers],0))),"")</f>
        <v/>
      </c>
      <c r="M279" s="161" t="str">
        <f ca="1">IFERROR(IF(ISBLANK(INDEX(Data_Base_2[],MATCH($D279,Data_Base_2[[Incumbent]:[Incumbent]],0),MATCH(M$3,Data_Base_2[#Headers],0))),"-",INDEX(Data_Base_2[],MATCH($D279,Data_Base_2[[Incumbent]:[Incumbent]],0),MATCH(M$3,Data_Base_2[#Headers],0))),"")</f>
        <v/>
      </c>
      <c r="N279" s="164" t="str">
        <f ca="1">IFERROR(IF(ISBLANK(INDEX(Data_Base_2[],MATCH($D279,Data_Base_2[[Incumbent]:[Incumbent]],0),MATCH(N$3,Data_Base_2[#Headers],0))),"-",INDEX(Data_Base_2[],MATCH($D279,Data_Base_2[[Incumbent]:[Incumbent]],0),MATCH(N$3,Data_Base_2[#Headers],0))),"")</f>
        <v/>
      </c>
      <c r="O279" s="164" t="str">
        <f ca="1">IFERROR(IF(ISBLANK(INDEX(Data_Base_2[],MATCH($D279,Data_Base_2[[Incumbent]:[Incumbent]],0),MATCH(O$3,Data_Base_2[#Headers],0))),"-",INDEX(Data_Base_2[],MATCH($D279,Data_Base_2[[Incumbent]:[Incumbent]],0),MATCH(O$3,Data_Base_2[#Headers],0))),"")</f>
        <v/>
      </c>
      <c r="P279" s="161" t="str">
        <f ca="1">IFERROR(IF(ISBLANK(INDEX(Data_Base_2[],MATCH($D279,Data_Base_2[[Incumbent]:[Incumbent]],0),MATCH(P$3,Data_Base_2[#Headers],0))),"-",INDEX(Data_Base_2[],MATCH($D279,Data_Base_2[[Incumbent]:[Incumbent]],0),MATCH(P$3,Data_Base_2[#Headers],0))),"")</f>
        <v/>
      </c>
      <c r="Q279" s="161" t="str">
        <f ca="1">IFERROR(IF(ISBLANK(INDEX(Data_Base_2[],MATCH($D279,Data_Base_2[[Incumbent]:[Incumbent]],0),MATCH(Q$3,Data_Base_2[#Headers],0))),"-",INDEX(Data_Base_2[],MATCH($D279,Data_Base_2[[Incumbent]:[Incumbent]],0),MATCH(Q$3,Data_Base_2[#Headers],0))),"")</f>
        <v/>
      </c>
      <c r="T279" t="str">
        <v>Prengki Siregar</v>
      </c>
      <c r="U279" s="140">
        <v>1</v>
      </c>
      <c r="V279" s="124" t="b">
        <v>1</v>
      </c>
      <c r="W279" s="3" t="b">
        <v>1</v>
      </c>
      <c r="X279" s="3" t="b">
        <v>0</v>
      </c>
      <c r="Y279" s="3">
        <v>1</v>
      </c>
      <c r="Z279" s="3">
        <v>0</v>
      </c>
      <c r="AA279" s="3" t="b">
        <v>1</v>
      </c>
      <c r="AB279" s="3" t="b">
        <f ca="1"/>
        <v>0</v>
      </c>
      <c r="AC279" s="99">
        <v>0</v>
      </c>
      <c r="AD279" s="99">
        <f ca="1"/>
        <v>0</v>
      </c>
    </row>
    <row r="280" spans="4:30" x14ac:dyDescent="0.25">
      <c r="D280" s="8" t="str" cm="1">
        <f t="array" aca="1" ref="D280" ca="1">IFERROR(IF($T$2="",'Data Base'!C267,INDEX(Data_Base_2[Incumbent],_xlfn.AGGREGATE(15,3,((OFFSET($AD$4,0,0,COUNTA($AD$4:AD5275),1)&gt;0)/(OFFSET($AD$4,0,0,COUNTA($AD$4:AD5275),1)&gt;0))*(ROW(OFFSET($AD$4,0,0,COUNTA($AD$4:AD5275),1))-ROW($AD$3)),ROWS($D$4:$D279)))),"")</f>
        <v/>
      </c>
      <c r="E280" s="161" t="str">
        <f ca="1">IFERROR(IF(ISBLANK(INDEX(Data_Base_2[],MATCH($D280,Data_Base_2[[Incumbent]:[Incumbent]],0),MATCH(E$3,Data_Base_2[#Headers],0))),"-",INDEX(Data_Base_2[],MATCH($D280,Data_Base_2[[Incumbent]:[Incumbent]],0),MATCH(E$3,Data_Base_2[#Headers],0))),"")</f>
        <v/>
      </c>
      <c r="F280" s="161" t="str">
        <f ca="1">IFERROR(IF(ISBLANK(INDEX(Data_Base_2[],MATCH($D280,Data_Base_2[[Incumbent]:[Incumbent]],0),MATCH(F$3,Data_Base_2[#Headers],0))),"-",INDEX(Data_Base_2[],MATCH($D280,Data_Base_2[[Incumbent]:[Incumbent]],0),MATCH(F$3,Data_Base_2[#Headers],0))),"")</f>
        <v/>
      </c>
      <c r="G280" s="161" t="str">
        <f ca="1">IFERROR(IF(ISBLANK(INDEX(Data_Base_2[],MATCH($D280,Data_Base_2[[Incumbent]:[Incumbent]],0),MATCH(G$3,Data_Base_2[#Headers],0))),"-",INDEX(Data_Base_2[],MATCH($D280,Data_Base_2[[Incumbent]:[Incumbent]],0),MATCH(G$3,Data_Base_2[#Headers],0))),"")</f>
        <v/>
      </c>
      <c r="H280" s="161" t="str">
        <f ca="1">IFERROR(IF(ISBLANK(INDEX(Data_Base_2[],MATCH($D280,Data_Base_2[[Incumbent]:[Incumbent]],0),MATCH(H$3,Data_Base_2[#Headers],0))),"-",INDEX(Data_Base_2[],MATCH($D280,Data_Base_2[[Incumbent]:[Incumbent]],0),MATCH(H$3,Data_Base_2[#Headers],0))),"")</f>
        <v/>
      </c>
      <c r="I280" s="162" t="str">
        <f ca="1">IFERROR(IF(ISBLANK(INDEX(Data_Base_2[],MATCH($D280,Data_Base_2[[Incumbent]:[Incumbent]],0),MATCH(I$3,Data_Base_2[#Headers],0))),"-",INDEX(Data_Base_2[],MATCH($D280,Data_Base_2[[Incumbent]:[Incumbent]],0),MATCH(I$3,Data_Base_2[#Headers],0))),"")</f>
        <v/>
      </c>
      <c r="J280" s="162" t="str">
        <f ca="1">IFERROR(IF(ISBLANK(INDEX(Data_Base_2[],MATCH($D280,Data_Base_2[[Incumbent]:[Incumbent]],0),MATCH(J$3,Data_Base_2[#Headers],0))),"-",INDEX(Data_Base_2[],MATCH($D280,Data_Base_2[[Incumbent]:[Incumbent]],0),MATCH(J$3,Data_Base_2[#Headers],0))),"")</f>
        <v/>
      </c>
      <c r="K280" s="163" t="str">
        <f ca="1">IFERROR(IF(ISBLANK(INDEX(Data_Base_2[],MATCH($D280,Data_Base_2[[Incumbent]:[Incumbent]],0),MATCH(K$3,Data_Base_2[#Headers],0))),"-",INDEX(Data_Base_2[],MATCH($D280,Data_Base_2[[Incumbent]:[Incumbent]],0),MATCH(K$3,Data_Base_2[#Headers],0))),"")</f>
        <v/>
      </c>
      <c r="L280" s="161" t="str">
        <f ca="1">IFERROR(IF(ISBLANK(INDEX(Data_Base_2[],MATCH($D280,Data_Base_2[[Incumbent]:[Incumbent]],0),MATCH(L$3,Data_Base_2[#Headers],0))),"-",INDEX(Data_Base_2[],MATCH($D280,Data_Base_2[[Incumbent]:[Incumbent]],0),MATCH(L$3,Data_Base_2[#Headers],0))),"")</f>
        <v/>
      </c>
      <c r="M280" s="161" t="str">
        <f ca="1">IFERROR(IF(ISBLANK(INDEX(Data_Base_2[],MATCH($D280,Data_Base_2[[Incumbent]:[Incumbent]],0),MATCH(M$3,Data_Base_2[#Headers],0))),"-",INDEX(Data_Base_2[],MATCH($D280,Data_Base_2[[Incumbent]:[Incumbent]],0),MATCH(M$3,Data_Base_2[#Headers],0))),"")</f>
        <v/>
      </c>
      <c r="N280" s="164" t="str">
        <f ca="1">IFERROR(IF(ISBLANK(INDEX(Data_Base_2[],MATCH($D280,Data_Base_2[[Incumbent]:[Incumbent]],0),MATCH(N$3,Data_Base_2[#Headers],0))),"-",INDEX(Data_Base_2[],MATCH($D280,Data_Base_2[[Incumbent]:[Incumbent]],0),MATCH(N$3,Data_Base_2[#Headers],0))),"")</f>
        <v/>
      </c>
      <c r="O280" s="164" t="str">
        <f ca="1">IFERROR(IF(ISBLANK(INDEX(Data_Base_2[],MATCH($D280,Data_Base_2[[Incumbent]:[Incumbent]],0),MATCH(O$3,Data_Base_2[#Headers],0))),"-",INDEX(Data_Base_2[],MATCH($D280,Data_Base_2[[Incumbent]:[Incumbent]],0),MATCH(O$3,Data_Base_2[#Headers],0))),"")</f>
        <v/>
      </c>
      <c r="P280" s="161" t="str">
        <f ca="1">IFERROR(IF(ISBLANK(INDEX(Data_Base_2[],MATCH($D280,Data_Base_2[[Incumbent]:[Incumbent]],0),MATCH(P$3,Data_Base_2[#Headers],0))),"-",INDEX(Data_Base_2[],MATCH($D280,Data_Base_2[[Incumbent]:[Incumbent]],0),MATCH(P$3,Data_Base_2[#Headers],0))),"")</f>
        <v/>
      </c>
      <c r="Q280" s="161" t="str">
        <f ca="1">IFERROR(IF(ISBLANK(INDEX(Data_Base_2[],MATCH($D280,Data_Base_2[[Incumbent]:[Incumbent]],0),MATCH(Q$3,Data_Base_2[#Headers],0))),"-",INDEX(Data_Base_2[],MATCH($D280,Data_Base_2[[Incumbent]:[Incumbent]],0),MATCH(Q$3,Data_Base_2[#Headers],0))),"")</f>
        <v/>
      </c>
      <c r="T280" t="str">
        <v>Robbi Aditya Candra Batubara</v>
      </c>
      <c r="U280" s="140">
        <v>1</v>
      </c>
      <c r="V280" s="124" t="b">
        <v>1</v>
      </c>
      <c r="W280" s="3" t="b">
        <v>1</v>
      </c>
      <c r="X280" s="3" t="b">
        <v>0</v>
      </c>
      <c r="Y280" s="3">
        <v>1</v>
      </c>
      <c r="Z280" s="3">
        <v>0</v>
      </c>
      <c r="AA280" s="3" t="b">
        <v>1</v>
      </c>
      <c r="AB280" s="3" t="b">
        <f ca="1"/>
        <v>0</v>
      </c>
      <c r="AC280" s="99">
        <v>0</v>
      </c>
      <c r="AD280" s="99">
        <f ca="1"/>
        <v>0</v>
      </c>
    </row>
    <row r="281" spans="4:30" x14ac:dyDescent="0.25">
      <c r="D281" s="8" t="str" cm="1">
        <f t="array" aca="1" ref="D281" ca="1">IFERROR(IF($T$2="",'Data Base'!C268,INDEX(Data_Base_2[Incumbent],_xlfn.AGGREGATE(15,3,((OFFSET($AD$4,0,0,COUNTA($AD$4:AD5276),1)&gt;0)/(OFFSET($AD$4,0,0,COUNTA($AD$4:AD5276),1)&gt;0))*(ROW(OFFSET($AD$4,0,0,COUNTA($AD$4:AD5276),1))-ROW($AD$3)),ROWS($D$4:$D280)))),"")</f>
        <v/>
      </c>
      <c r="E281" s="161" t="str">
        <f ca="1">IFERROR(IF(ISBLANK(INDEX(Data_Base_2[],MATCH($D281,Data_Base_2[[Incumbent]:[Incumbent]],0),MATCH(E$3,Data_Base_2[#Headers],0))),"-",INDEX(Data_Base_2[],MATCH($D281,Data_Base_2[[Incumbent]:[Incumbent]],0),MATCH(E$3,Data_Base_2[#Headers],0))),"")</f>
        <v/>
      </c>
      <c r="F281" s="161" t="str">
        <f ca="1">IFERROR(IF(ISBLANK(INDEX(Data_Base_2[],MATCH($D281,Data_Base_2[[Incumbent]:[Incumbent]],0),MATCH(F$3,Data_Base_2[#Headers],0))),"-",INDEX(Data_Base_2[],MATCH($D281,Data_Base_2[[Incumbent]:[Incumbent]],0),MATCH(F$3,Data_Base_2[#Headers],0))),"")</f>
        <v/>
      </c>
      <c r="G281" s="161" t="str">
        <f ca="1">IFERROR(IF(ISBLANK(INDEX(Data_Base_2[],MATCH($D281,Data_Base_2[[Incumbent]:[Incumbent]],0),MATCH(G$3,Data_Base_2[#Headers],0))),"-",INDEX(Data_Base_2[],MATCH($D281,Data_Base_2[[Incumbent]:[Incumbent]],0),MATCH(G$3,Data_Base_2[#Headers],0))),"")</f>
        <v/>
      </c>
      <c r="H281" s="161" t="str">
        <f ca="1">IFERROR(IF(ISBLANK(INDEX(Data_Base_2[],MATCH($D281,Data_Base_2[[Incumbent]:[Incumbent]],0),MATCH(H$3,Data_Base_2[#Headers],0))),"-",INDEX(Data_Base_2[],MATCH($D281,Data_Base_2[[Incumbent]:[Incumbent]],0),MATCH(H$3,Data_Base_2[#Headers],0))),"")</f>
        <v/>
      </c>
      <c r="I281" s="162" t="str">
        <f ca="1">IFERROR(IF(ISBLANK(INDEX(Data_Base_2[],MATCH($D281,Data_Base_2[[Incumbent]:[Incumbent]],0),MATCH(I$3,Data_Base_2[#Headers],0))),"-",INDEX(Data_Base_2[],MATCH($D281,Data_Base_2[[Incumbent]:[Incumbent]],0),MATCH(I$3,Data_Base_2[#Headers],0))),"")</f>
        <v/>
      </c>
      <c r="J281" s="162" t="str">
        <f ca="1">IFERROR(IF(ISBLANK(INDEX(Data_Base_2[],MATCH($D281,Data_Base_2[[Incumbent]:[Incumbent]],0),MATCH(J$3,Data_Base_2[#Headers],0))),"-",INDEX(Data_Base_2[],MATCH($D281,Data_Base_2[[Incumbent]:[Incumbent]],0),MATCH(J$3,Data_Base_2[#Headers],0))),"")</f>
        <v/>
      </c>
      <c r="K281" s="163" t="str">
        <f ca="1">IFERROR(IF(ISBLANK(INDEX(Data_Base_2[],MATCH($D281,Data_Base_2[[Incumbent]:[Incumbent]],0),MATCH(K$3,Data_Base_2[#Headers],0))),"-",INDEX(Data_Base_2[],MATCH($D281,Data_Base_2[[Incumbent]:[Incumbent]],0),MATCH(K$3,Data_Base_2[#Headers],0))),"")</f>
        <v/>
      </c>
      <c r="L281" s="161" t="str">
        <f ca="1">IFERROR(IF(ISBLANK(INDEX(Data_Base_2[],MATCH($D281,Data_Base_2[[Incumbent]:[Incumbent]],0),MATCH(L$3,Data_Base_2[#Headers],0))),"-",INDEX(Data_Base_2[],MATCH($D281,Data_Base_2[[Incumbent]:[Incumbent]],0),MATCH(L$3,Data_Base_2[#Headers],0))),"")</f>
        <v/>
      </c>
      <c r="M281" s="161" t="str">
        <f ca="1">IFERROR(IF(ISBLANK(INDEX(Data_Base_2[],MATCH($D281,Data_Base_2[[Incumbent]:[Incumbent]],0),MATCH(M$3,Data_Base_2[#Headers],0))),"-",INDEX(Data_Base_2[],MATCH($D281,Data_Base_2[[Incumbent]:[Incumbent]],0),MATCH(M$3,Data_Base_2[#Headers],0))),"")</f>
        <v/>
      </c>
      <c r="N281" s="164" t="str">
        <f ca="1">IFERROR(IF(ISBLANK(INDEX(Data_Base_2[],MATCH($D281,Data_Base_2[[Incumbent]:[Incumbent]],0),MATCH(N$3,Data_Base_2[#Headers],0))),"-",INDEX(Data_Base_2[],MATCH($D281,Data_Base_2[[Incumbent]:[Incumbent]],0),MATCH(N$3,Data_Base_2[#Headers],0))),"")</f>
        <v/>
      </c>
      <c r="O281" s="164" t="str">
        <f ca="1">IFERROR(IF(ISBLANK(INDEX(Data_Base_2[],MATCH($D281,Data_Base_2[[Incumbent]:[Incumbent]],0),MATCH(O$3,Data_Base_2[#Headers],0))),"-",INDEX(Data_Base_2[],MATCH($D281,Data_Base_2[[Incumbent]:[Incumbent]],0),MATCH(O$3,Data_Base_2[#Headers],0))),"")</f>
        <v/>
      </c>
      <c r="P281" s="161" t="str">
        <f ca="1">IFERROR(IF(ISBLANK(INDEX(Data_Base_2[],MATCH($D281,Data_Base_2[[Incumbent]:[Incumbent]],0),MATCH(P$3,Data_Base_2[#Headers],0))),"-",INDEX(Data_Base_2[],MATCH($D281,Data_Base_2[[Incumbent]:[Incumbent]],0),MATCH(P$3,Data_Base_2[#Headers],0))),"")</f>
        <v/>
      </c>
      <c r="Q281" s="161" t="str">
        <f ca="1">IFERROR(IF(ISBLANK(INDEX(Data_Base_2[],MATCH($D281,Data_Base_2[[Incumbent]:[Incumbent]],0),MATCH(Q$3,Data_Base_2[#Headers],0))),"-",INDEX(Data_Base_2[],MATCH($D281,Data_Base_2[[Incumbent]:[Incumbent]],0),MATCH(Q$3,Data_Base_2[#Headers],0))),"")</f>
        <v/>
      </c>
      <c r="T281" t="str">
        <v>Dedi Yanto Syahputra</v>
      </c>
      <c r="U281" s="140">
        <v>2</v>
      </c>
      <c r="V281" s="124" t="b">
        <v>1</v>
      </c>
      <c r="W281" s="3" t="b">
        <v>1</v>
      </c>
      <c r="X281" s="3" t="b">
        <v>0</v>
      </c>
      <c r="Y281" s="3">
        <v>1</v>
      </c>
      <c r="Z281" s="3">
        <v>1</v>
      </c>
      <c r="AA281" s="3" t="b">
        <v>1</v>
      </c>
      <c r="AB281" s="3" t="b">
        <f ca="1"/>
        <v>0</v>
      </c>
      <c r="AC281" s="99">
        <v>0</v>
      </c>
      <c r="AD281" s="99">
        <f ca="1"/>
        <v>0</v>
      </c>
    </row>
    <row r="282" spans="4:30" x14ac:dyDescent="0.25">
      <c r="D282" s="8" t="str" cm="1">
        <f t="array" aca="1" ref="D282" ca="1">IFERROR(IF($T$2="",'Data Base'!C269,INDEX(Data_Base_2[Incumbent],_xlfn.AGGREGATE(15,3,((OFFSET($AD$4,0,0,COUNTA($AD$4:AD5277),1)&gt;0)/(OFFSET($AD$4,0,0,COUNTA($AD$4:AD5277),1)&gt;0))*(ROW(OFFSET($AD$4,0,0,COUNTA($AD$4:AD5277),1))-ROW($AD$3)),ROWS($D$4:$D281)))),"")</f>
        <v/>
      </c>
      <c r="E282" s="161" t="str">
        <f ca="1">IFERROR(IF(ISBLANK(INDEX(Data_Base_2[],MATCH($D282,Data_Base_2[[Incumbent]:[Incumbent]],0),MATCH(E$3,Data_Base_2[#Headers],0))),"-",INDEX(Data_Base_2[],MATCH($D282,Data_Base_2[[Incumbent]:[Incumbent]],0),MATCH(E$3,Data_Base_2[#Headers],0))),"")</f>
        <v/>
      </c>
      <c r="F282" s="161" t="str">
        <f ca="1">IFERROR(IF(ISBLANK(INDEX(Data_Base_2[],MATCH($D282,Data_Base_2[[Incumbent]:[Incumbent]],0),MATCH(F$3,Data_Base_2[#Headers],0))),"-",INDEX(Data_Base_2[],MATCH($D282,Data_Base_2[[Incumbent]:[Incumbent]],0),MATCH(F$3,Data_Base_2[#Headers],0))),"")</f>
        <v/>
      </c>
      <c r="G282" s="161" t="str">
        <f ca="1">IFERROR(IF(ISBLANK(INDEX(Data_Base_2[],MATCH($D282,Data_Base_2[[Incumbent]:[Incumbent]],0),MATCH(G$3,Data_Base_2[#Headers],0))),"-",INDEX(Data_Base_2[],MATCH($D282,Data_Base_2[[Incumbent]:[Incumbent]],0),MATCH(G$3,Data_Base_2[#Headers],0))),"")</f>
        <v/>
      </c>
      <c r="H282" s="161" t="str">
        <f ca="1">IFERROR(IF(ISBLANK(INDEX(Data_Base_2[],MATCH($D282,Data_Base_2[[Incumbent]:[Incumbent]],0),MATCH(H$3,Data_Base_2[#Headers],0))),"-",INDEX(Data_Base_2[],MATCH($D282,Data_Base_2[[Incumbent]:[Incumbent]],0),MATCH(H$3,Data_Base_2[#Headers],0))),"")</f>
        <v/>
      </c>
      <c r="I282" s="162" t="str">
        <f ca="1">IFERROR(IF(ISBLANK(INDEX(Data_Base_2[],MATCH($D282,Data_Base_2[[Incumbent]:[Incumbent]],0),MATCH(I$3,Data_Base_2[#Headers],0))),"-",INDEX(Data_Base_2[],MATCH($D282,Data_Base_2[[Incumbent]:[Incumbent]],0),MATCH(I$3,Data_Base_2[#Headers],0))),"")</f>
        <v/>
      </c>
      <c r="J282" s="162" t="str">
        <f ca="1">IFERROR(IF(ISBLANK(INDEX(Data_Base_2[],MATCH($D282,Data_Base_2[[Incumbent]:[Incumbent]],0),MATCH(J$3,Data_Base_2[#Headers],0))),"-",INDEX(Data_Base_2[],MATCH($D282,Data_Base_2[[Incumbent]:[Incumbent]],0),MATCH(J$3,Data_Base_2[#Headers],0))),"")</f>
        <v/>
      </c>
      <c r="K282" s="163" t="str">
        <f ca="1">IFERROR(IF(ISBLANK(INDEX(Data_Base_2[],MATCH($D282,Data_Base_2[[Incumbent]:[Incumbent]],0),MATCH(K$3,Data_Base_2[#Headers],0))),"-",INDEX(Data_Base_2[],MATCH($D282,Data_Base_2[[Incumbent]:[Incumbent]],0),MATCH(K$3,Data_Base_2[#Headers],0))),"")</f>
        <v/>
      </c>
      <c r="L282" s="161" t="str">
        <f ca="1">IFERROR(IF(ISBLANK(INDEX(Data_Base_2[],MATCH($D282,Data_Base_2[[Incumbent]:[Incumbent]],0),MATCH(L$3,Data_Base_2[#Headers],0))),"-",INDEX(Data_Base_2[],MATCH($D282,Data_Base_2[[Incumbent]:[Incumbent]],0),MATCH(L$3,Data_Base_2[#Headers],0))),"")</f>
        <v/>
      </c>
      <c r="M282" s="161" t="str">
        <f ca="1">IFERROR(IF(ISBLANK(INDEX(Data_Base_2[],MATCH($D282,Data_Base_2[[Incumbent]:[Incumbent]],0),MATCH(M$3,Data_Base_2[#Headers],0))),"-",INDEX(Data_Base_2[],MATCH($D282,Data_Base_2[[Incumbent]:[Incumbent]],0),MATCH(M$3,Data_Base_2[#Headers],0))),"")</f>
        <v/>
      </c>
      <c r="N282" s="164" t="str">
        <f ca="1">IFERROR(IF(ISBLANK(INDEX(Data_Base_2[],MATCH($D282,Data_Base_2[[Incumbent]:[Incumbent]],0),MATCH(N$3,Data_Base_2[#Headers],0))),"-",INDEX(Data_Base_2[],MATCH($D282,Data_Base_2[[Incumbent]:[Incumbent]],0),MATCH(N$3,Data_Base_2[#Headers],0))),"")</f>
        <v/>
      </c>
      <c r="O282" s="164" t="str">
        <f ca="1">IFERROR(IF(ISBLANK(INDEX(Data_Base_2[],MATCH($D282,Data_Base_2[[Incumbent]:[Incumbent]],0),MATCH(O$3,Data_Base_2[#Headers],0))),"-",INDEX(Data_Base_2[],MATCH($D282,Data_Base_2[[Incumbent]:[Incumbent]],0),MATCH(O$3,Data_Base_2[#Headers],0))),"")</f>
        <v/>
      </c>
      <c r="P282" s="161" t="str">
        <f ca="1">IFERROR(IF(ISBLANK(INDEX(Data_Base_2[],MATCH($D282,Data_Base_2[[Incumbent]:[Incumbent]],0),MATCH(P$3,Data_Base_2[#Headers],0))),"-",INDEX(Data_Base_2[],MATCH($D282,Data_Base_2[[Incumbent]:[Incumbent]],0),MATCH(P$3,Data_Base_2[#Headers],0))),"")</f>
        <v/>
      </c>
      <c r="Q282" s="161" t="str">
        <f ca="1">IFERROR(IF(ISBLANK(INDEX(Data_Base_2[],MATCH($D282,Data_Base_2[[Incumbent]:[Incumbent]],0),MATCH(Q$3,Data_Base_2[#Headers],0))),"-",INDEX(Data_Base_2[],MATCH($D282,Data_Base_2[[Incumbent]:[Incumbent]],0),MATCH(Q$3,Data_Base_2[#Headers],0))),"")</f>
        <v/>
      </c>
      <c r="T282" t="str">
        <v>Surya Affandi</v>
      </c>
      <c r="U282" s="140">
        <v>2</v>
      </c>
      <c r="V282" s="124" t="b">
        <v>1</v>
      </c>
      <c r="W282" s="3" t="b">
        <v>1</v>
      </c>
      <c r="X282" s="3" t="b">
        <v>0</v>
      </c>
      <c r="Y282" s="3">
        <v>1</v>
      </c>
      <c r="Z282" s="3">
        <v>1</v>
      </c>
      <c r="AA282" s="3" t="b">
        <v>1</v>
      </c>
      <c r="AB282" s="3" t="b">
        <f ca="1"/>
        <v>0</v>
      </c>
      <c r="AC282" s="99">
        <v>0</v>
      </c>
      <c r="AD282" s="99">
        <f ca="1"/>
        <v>0</v>
      </c>
    </row>
    <row r="283" spans="4:30" x14ac:dyDescent="0.25">
      <c r="D283" s="8" t="str" cm="1">
        <f t="array" aca="1" ref="D283" ca="1">IFERROR(IF($T$2="",'Data Base'!C270,INDEX(Data_Base_2[Incumbent],_xlfn.AGGREGATE(15,3,((OFFSET($AD$4,0,0,COUNTA($AD$4:AD5278),1)&gt;0)/(OFFSET($AD$4,0,0,COUNTA($AD$4:AD5278),1)&gt;0))*(ROW(OFFSET($AD$4,0,0,COUNTA($AD$4:AD5278),1))-ROW($AD$3)),ROWS($D$4:$D282)))),"")</f>
        <v/>
      </c>
      <c r="E283" s="161" t="str">
        <f ca="1">IFERROR(IF(ISBLANK(INDEX(Data_Base_2[],MATCH($D283,Data_Base_2[[Incumbent]:[Incumbent]],0),MATCH(E$3,Data_Base_2[#Headers],0))),"-",INDEX(Data_Base_2[],MATCH($D283,Data_Base_2[[Incumbent]:[Incumbent]],0),MATCH(E$3,Data_Base_2[#Headers],0))),"")</f>
        <v/>
      </c>
      <c r="F283" s="161" t="str">
        <f ca="1">IFERROR(IF(ISBLANK(INDEX(Data_Base_2[],MATCH($D283,Data_Base_2[[Incumbent]:[Incumbent]],0),MATCH(F$3,Data_Base_2[#Headers],0))),"-",INDEX(Data_Base_2[],MATCH($D283,Data_Base_2[[Incumbent]:[Incumbent]],0),MATCH(F$3,Data_Base_2[#Headers],0))),"")</f>
        <v/>
      </c>
      <c r="G283" s="161" t="str">
        <f ca="1">IFERROR(IF(ISBLANK(INDEX(Data_Base_2[],MATCH($D283,Data_Base_2[[Incumbent]:[Incumbent]],0),MATCH(G$3,Data_Base_2[#Headers],0))),"-",INDEX(Data_Base_2[],MATCH($D283,Data_Base_2[[Incumbent]:[Incumbent]],0),MATCH(G$3,Data_Base_2[#Headers],0))),"")</f>
        <v/>
      </c>
      <c r="H283" s="161" t="str">
        <f ca="1">IFERROR(IF(ISBLANK(INDEX(Data_Base_2[],MATCH($D283,Data_Base_2[[Incumbent]:[Incumbent]],0),MATCH(H$3,Data_Base_2[#Headers],0))),"-",INDEX(Data_Base_2[],MATCH($D283,Data_Base_2[[Incumbent]:[Incumbent]],0),MATCH(H$3,Data_Base_2[#Headers],0))),"")</f>
        <v/>
      </c>
      <c r="I283" s="162" t="str">
        <f ca="1">IFERROR(IF(ISBLANK(INDEX(Data_Base_2[],MATCH($D283,Data_Base_2[[Incumbent]:[Incumbent]],0),MATCH(I$3,Data_Base_2[#Headers],0))),"-",INDEX(Data_Base_2[],MATCH($D283,Data_Base_2[[Incumbent]:[Incumbent]],0),MATCH(I$3,Data_Base_2[#Headers],0))),"")</f>
        <v/>
      </c>
      <c r="J283" s="162" t="str">
        <f ca="1">IFERROR(IF(ISBLANK(INDEX(Data_Base_2[],MATCH($D283,Data_Base_2[[Incumbent]:[Incumbent]],0),MATCH(J$3,Data_Base_2[#Headers],0))),"-",INDEX(Data_Base_2[],MATCH($D283,Data_Base_2[[Incumbent]:[Incumbent]],0),MATCH(J$3,Data_Base_2[#Headers],0))),"")</f>
        <v/>
      </c>
      <c r="K283" s="163" t="str">
        <f ca="1">IFERROR(IF(ISBLANK(INDEX(Data_Base_2[],MATCH($D283,Data_Base_2[[Incumbent]:[Incumbent]],0),MATCH(K$3,Data_Base_2[#Headers],0))),"-",INDEX(Data_Base_2[],MATCH($D283,Data_Base_2[[Incumbent]:[Incumbent]],0),MATCH(K$3,Data_Base_2[#Headers],0))),"")</f>
        <v/>
      </c>
      <c r="L283" s="161" t="str">
        <f ca="1">IFERROR(IF(ISBLANK(INDEX(Data_Base_2[],MATCH($D283,Data_Base_2[[Incumbent]:[Incumbent]],0),MATCH(L$3,Data_Base_2[#Headers],0))),"-",INDEX(Data_Base_2[],MATCH($D283,Data_Base_2[[Incumbent]:[Incumbent]],0),MATCH(L$3,Data_Base_2[#Headers],0))),"")</f>
        <v/>
      </c>
      <c r="M283" s="161" t="str">
        <f ca="1">IFERROR(IF(ISBLANK(INDEX(Data_Base_2[],MATCH($D283,Data_Base_2[[Incumbent]:[Incumbent]],0),MATCH(M$3,Data_Base_2[#Headers],0))),"-",INDEX(Data_Base_2[],MATCH($D283,Data_Base_2[[Incumbent]:[Incumbent]],0),MATCH(M$3,Data_Base_2[#Headers],0))),"")</f>
        <v/>
      </c>
      <c r="N283" s="164" t="str">
        <f ca="1">IFERROR(IF(ISBLANK(INDEX(Data_Base_2[],MATCH($D283,Data_Base_2[[Incumbent]:[Incumbent]],0),MATCH(N$3,Data_Base_2[#Headers],0))),"-",INDEX(Data_Base_2[],MATCH($D283,Data_Base_2[[Incumbent]:[Incumbent]],0),MATCH(N$3,Data_Base_2[#Headers],0))),"")</f>
        <v/>
      </c>
      <c r="O283" s="164" t="str">
        <f ca="1">IFERROR(IF(ISBLANK(INDEX(Data_Base_2[],MATCH($D283,Data_Base_2[[Incumbent]:[Incumbent]],0),MATCH(O$3,Data_Base_2[#Headers],0))),"-",INDEX(Data_Base_2[],MATCH($D283,Data_Base_2[[Incumbent]:[Incumbent]],0),MATCH(O$3,Data_Base_2[#Headers],0))),"")</f>
        <v/>
      </c>
      <c r="P283" s="161" t="str">
        <f ca="1">IFERROR(IF(ISBLANK(INDEX(Data_Base_2[],MATCH($D283,Data_Base_2[[Incumbent]:[Incumbent]],0),MATCH(P$3,Data_Base_2[#Headers],0))),"-",INDEX(Data_Base_2[],MATCH($D283,Data_Base_2[[Incumbent]:[Incumbent]],0),MATCH(P$3,Data_Base_2[#Headers],0))),"")</f>
        <v/>
      </c>
      <c r="Q283" s="161" t="str">
        <f ca="1">IFERROR(IF(ISBLANK(INDEX(Data_Base_2[],MATCH($D283,Data_Base_2[[Incumbent]:[Incumbent]],0),MATCH(Q$3,Data_Base_2[#Headers],0))),"-",INDEX(Data_Base_2[],MATCH($D283,Data_Base_2[[Incumbent]:[Incumbent]],0),MATCH(Q$3,Data_Base_2[#Headers],0))),"")</f>
        <v/>
      </c>
      <c r="T283" t="str">
        <v>Fahriza Khairi Siregar</v>
      </c>
      <c r="U283" s="140">
        <v>1</v>
      </c>
      <c r="V283" s="124" t="b">
        <v>1</v>
      </c>
      <c r="W283" s="3" t="b">
        <v>1</v>
      </c>
      <c r="X283" s="3" t="b">
        <v>0</v>
      </c>
      <c r="Y283" s="3">
        <v>1</v>
      </c>
      <c r="Z283" s="3">
        <v>0</v>
      </c>
      <c r="AA283" s="3" t="b">
        <v>1</v>
      </c>
      <c r="AB283" s="3" t="b">
        <f ca="1"/>
        <v>0</v>
      </c>
      <c r="AC283" s="99">
        <v>0</v>
      </c>
      <c r="AD283" s="99">
        <f ca="1"/>
        <v>0</v>
      </c>
    </row>
    <row r="284" spans="4:30" x14ac:dyDescent="0.25">
      <c r="D284" s="8" t="str" cm="1">
        <f t="array" aca="1" ref="D284" ca="1">IFERROR(IF($T$2="",'Data Base'!C271,INDEX(Data_Base_2[Incumbent],_xlfn.AGGREGATE(15,3,((OFFSET($AD$4,0,0,COUNTA($AD$4:AD5279),1)&gt;0)/(OFFSET($AD$4,0,0,COUNTA($AD$4:AD5279),1)&gt;0))*(ROW(OFFSET($AD$4,0,0,COUNTA($AD$4:AD5279),1))-ROW($AD$3)),ROWS($D$4:$D283)))),"")</f>
        <v/>
      </c>
      <c r="E284" s="161" t="str">
        <f ca="1">IFERROR(IF(ISBLANK(INDEX(Data_Base_2[],MATCH($D284,Data_Base_2[[Incumbent]:[Incumbent]],0),MATCH(E$3,Data_Base_2[#Headers],0))),"-",INDEX(Data_Base_2[],MATCH($D284,Data_Base_2[[Incumbent]:[Incumbent]],0),MATCH(E$3,Data_Base_2[#Headers],0))),"")</f>
        <v/>
      </c>
      <c r="F284" s="161" t="str">
        <f ca="1">IFERROR(IF(ISBLANK(INDEX(Data_Base_2[],MATCH($D284,Data_Base_2[[Incumbent]:[Incumbent]],0),MATCH(F$3,Data_Base_2[#Headers],0))),"-",INDEX(Data_Base_2[],MATCH($D284,Data_Base_2[[Incumbent]:[Incumbent]],0),MATCH(F$3,Data_Base_2[#Headers],0))),"")</f>
        <v/>
      </c>
      <c r="G284" s="161" t="str">
        <f ca="1">IFERROR(IF(ISBLANK(INDEX(Data_Base_2[],MATCH($D284,Data_Base_2[[Incumbent]:[Incumbent]],0),MATCH(G$3,Data_Base_2[#Headers],0))),"-",INDEX(Data_Base_2[],MATCH($D284,Data_Base_2[[Incumbent]:[Incumbent]],0),MATCH(G$3,Data_Base_2[#Headers],0))),"")</f>
        <v/>
      </c>
      <c r="H284" s="161" t="str">
        <f ca="1">IFERROR(IF(ISBLANK(INDEX(Data_Base_2[],MATCH($D284,Data_Base_2[[Incumbent]:[Incumbent]],0),MATCH(H$3,Data_Base_2[#Headers],0))),"-",INDEX(Data_Base_2[],MATCH($D284,Data_Base_2[[Incumbent]:[Incumbent]],0),MATCH(H$3,Data_Base_2[#Headers],0))),"")</f>
        <v/>
      </c>
      <c r="I284" s="162" t="str">
        <f ca="1">IFERROR(IF(ISBLANK(INDEX(Data_Base_2[],MATCH($D284,Data_Base_2[[Incumbent]:[Incumbent]],0),MATCH(I$3,Data_Base_2[#Headers],0))),"-",INDEX(Data_Base_2[],MATCH($D284,Data_Base_2[[Incumbent]:[Incumbent]],0),MATCH(I$3,Data_Base_2[#Headers],0))),"")</f>
        <v/>
      </c>
      <c r="J284" s="162" t="str">
        <f ca="1">IFERROR(IF(ISBLANK(INDEX(Data_Base_2[],MATCH($D284,Data_Base_2[[Incumbent]:[Incumbent]],0),MATCH(J$3,Data_Base_2[#Headers],0))),"-",INDEX(Data_Base_2[],MATCH($D284,Data_Base_2[[Incumbent]:[Incumbent]],0),MATCH(J$3,Data_Base_2[#Headers],0))),"")</f>
        <v/>
      </c>
      <c r="K284" s="163" t="str">
        <f ca="1">IFERROR(IF(ISBLANK(INDEX(Data_Base_2[],MATCH($D284,Data_Base_2[[Incumbent]:[Incumbent]],0),MATCH(K$3,Data_Base_2[#Headers],0))),"-",INDEX(Data_Base_2[],MATCH($D284,Data_Base_2[[Incumbent]:[Incumbent]],0),MATCH(K$3,Data_Base_2[#Headers],0))),"")</f>
        <v/>
      </c>
      <c r="L284" s="161" t="str">
        <f ca="1">IFERROR(IF(ISBLANK(INDEX(Data_Base_2[],MATCH($D284,Data_Base_2[[Incumbent]:[Incumbent]],0),MATCH(L$3,Data_Base_2[#Headers],0))),"-",INDEX(Data_Base_2[],MATCH($D284,Data_Base_2[[Incumbent]:[Incumbent]],0),MATCH(L$3,Data_Base_2[#Headers],0))),"")</f>
        <v/>
      </c>
      <c r="M284" s="161" t="str">
        <f ca="1">IFERROR(IF(ISBLANK(INDEX(Data_Base_2[],MATCH($D284,Data_Base_2[[Incumbent]:[Incumbent]],0),MATCH(M$3,Data_Base_2[#Headers],0))),"-",INDEX(Data_Base_2[],MATCH($D284,Data_Base_2[[Incumbent]:[Incumbent]],0),MATCH(M$3,Data_Base_2[#Headers],0))),"")</f>
        <v/>
      </c>
      <c r="N284" s="164" t="str">
        <f ca="1">IFERROR(IF(ISBLANK(INDEX(Data_Base_2[],MATCH($D284,Data_Base_2[[Incumbent]:[Incumbent]],0),MATCH(N$3,Data_Base_2[#Headers],0))),"-",INDEX(Data_Base_2[],MATCH($D284,Data_Base_2[[Incumbent]:[Incumbent]],0),MATCH(N$3,Data_Base_2[#Headers],0))),"")</f>
        <v/>
      </c>
      <c r="O284" s="164" t="str">
        <f ca="1">IFERROR(IF(ISBLANK(INDEX(Data_Base_2[],MATCH($D284,Data_Base_2[[Incumbent]:[Incumbent]],0),MATCH(O$3,Data_Base_2[#Headers],0))),"-",INDEX(Data_Base_2[],MATCH($D284,Data_Base_2[[Incumbent]:[Incumbent]],0),MATCH(O$3,Data_Base_2[#Headers],0))),"")</f>
        <v/>
      </c>
      <c r="P284" s="161" t="str">
        <f ca="1">IFERROR(IF(ISBLANK(INDEX(Data_Base_2[],MATCH($D284,Data_Base_2[[Incumbent]:[Incumbent]],0),MATCH(P$3,Data_Base_2[#Headers],0))),"-",INDEX(Data_Base_2[],MATCH($D284,Data_Base_2[[Incumbent]:[Incumbent]],0),MATCH(P$3,Data_Base_2[#Headers],0))),"")</f>
        <v/>
      </c>
      <c r="Q284" s="161" t="str">
        <f ca="1">IFERROR(IF(ISBLANK(INDEX(Data_Base_2[],MATCH($D284,Data_Base_2[[Incumbent]:[Incumbent]],0),MATCH(Q$3,Data_Base_2[#Headers],0))),"-",INDEX(Data_Base_2[],MATCH($D284,Data_Base_2[[Incumbent]:[Incumbent]],0),MATCH(Q$3,Data_Base_2[#Headers],0))),"")</f>
        <v/>
      </c>
      <c r="T284" t="str">
        <v>M. Nur Arfan, Ir.</v>
      </c>
      <c r="U284" s="140">
        <v>5</v>
      </c>
      <c r="V284" s="124" t="b">
        <v>1</v>
      </c>
      <c r="W284" s="3" t="b">
        <v>1</v>
      </c>
      <c r="X284" s="3" t="b">
        <v>0</v>
      </c>
      <c r="Y284" s="3">
        <v>0</v>
      </c>
      <c r="Z284" s="3">
        <v>0</v>
      </c>
      <c r="AA284" s="3" t="b">
        <v>1</v>
      </c>
      <c r="AB284" s="3" t="b">
        <f ca="1"/>
        <v>0</v>
      </c>
      <c r="AC284" s="99">
        <v>0</v>
      </c>
      <c r="AD284" s="99">
        <f ca="1"/>
        <v>0</v>
      </c>
    </row>
    <row r="285" spans="4:30" x14ac:dyDescent="0.25">
      <c r="D285" s="8" t="str" cm="1">
        <f t="array" aca="1" ref="D285" ca="1">IFERROR(IF($T$2="",'Data Base'!C272,INDEX(Data_Base_2[Incumbent],_xlfn.AGGREGATE(15,3,((OFFSET($AD$4,0,0,COUNTA($AD$4:AD5280),1)&gt;0)/(OFFSET($AD$4,0,0,COUNTA($AD$4:AD5280),1)&gt;0))*(ROW(OFFSET($AD$4,0,0,COUNTA($AD$4:AD5280),1))-ROW($AD$3)),ROWS($D$4:$D284)))),"")</f>
        <v/>
      </c>
      <c r="E285" s="161" t="str">
        <f ca="1">IFERROR(IF(ISBLANK(INDEX(Data_Base_2[],MATCH($D285,Data_Base_2[[Incumbent]:[Incumbent]],0),MATCH(E$3,Data_Base_2[#Headers],0))),"-",INDEX(Data_Base_2[],MATCH($D285,Data_Base_2[[Incumbent]:[Incumbent]],0),MATCH(E$3,Data_Base_2[#Headers],0))),"")</f>
        <v/>
      </c>
      <c r="F285" s="161" t="str">
        <f ca="1">IFERROR(IF(ISBLANK(INDEX(Data_Base_2[],MATCH($D285,Data_Base_2[[Incumbent]:[Incumbent]],0),MATCH(F$3,Data_Base_2[#Headers],0))),"-",INDEX(Data_Base_2[],MATCH($D285,Data_Base_2[[Incumbent]:[Incumbent]],0),MATCH(F$3,Data_Base_2[#Headers],0))),"")</f>
        <v/>
      </c>
      <c r="G285" s="161" t="str">
        <f ca="1">IFERROR(IF(ISBLANK(INDEX(Data_Base_2[],MATCH($D285,Data_Base_2[[Incumbent]:[Incumbent]],0),MATCH(G$3,Data_Base_2[#Headers],0))),"-",INDEX(Data_Base_2[],MATCH($D285,Data_Base_2[[Incumbent]:[Incumbent]],0),MATCH(G$3,Data_Base_2[#Headers],0))),"")</f>
        <v/>
      </c>
      <c r="H285" s="161" t="str">
        <f ca="1">IFERROR(IF(ISBLANK(INDEX(Data_Base_2[],MATCH($D285,Data_Base_2[[Incumbent]:[Incumbent]],0),MATCH(H$3,Data_Base_2[#Headers],0))),"-",INDEX(Data_Base_2[],MATCH($D285,Data_Base_2[[Incumbent]:[Incumbent]],0),MATCH(H$3,Data_Base_2[#Headers],0))),"")</f>
        <v/>
      </c>
      <c r="I285" s="162" t="str">
        <f ca="1">IFERROR(IF(ISBLANK(INDEX(Data_Base_2[],MATCH($D285,Data_Base_2[[Incumbent]:[Incumbent]],0),MATCH(I$3,Data_Base_2[#Headers],0))),"-",INDEX(Data_Base_2[],MATCH($D285,Data_Base_2[[Incumbent]:[Incumbent]],0),MATCH(I$3,Data_Base_2[#Headers],0))),"")</f>
        <v/>
      </c>
      <c r="J285" s="162" t="str">
        <f ca="1">IFERROR(IF(ISBLANK(INDEX(Data_Base_2[],MATCH($D285,Data_Base_2[[Incumbent]:[Incumbent]],0),MATCH(J$3,Data_Base_2[#Headers],0))),"-",INDEX(Data_Base_2[],MATCH($D285,Data_Base_2[[Incumbent]:[Incumbent]],0),MATCH(J$3,Data_Base_2[#Headers],0))),"")</f>
        <v/>
      </c>
      <c r="K285" s="163" t="str">
        <f ca="1">IFERROR(IF(ISBLANK(INDEX(Data_Base_2[],MATCH($D285,Data_Base_2[[Incumbent]:[Incumbent]],0),MATCH(K$3,Data_Base_2[#Headers],0))),"-",INDEX(Data_Base_2[],MATCH($D285,Data_Base_2[[Incumbent]:[Incumbent]],0),MATCH(K$3,Data_Base_2[#Headers],0))),"")</f>
        <v/>
      </c>
      <c r="L285" s="161" t="str">
        <f ca="1">IFERROR(IF(ISBLANK(INDEX(Data_Base_2[],MATCH($D285,Data_Base_2[[Incumbent]:[Incumbent]],0),MATCH(L$3,Data_Base_2[#Headers],0))),"-",INDEX(Data_Base_2[],MATCH($D285,Data_Base_2[[Incumbent]:[Incumbent]],0),MATCH(L$3,Data_Base_2[#Headers],0))),"")</f>
        <v/>
      </c>
      <c r="M285" s="161" t="str">
        <f ca="1">IFERROR(IF(ISBLANK(INDEX(Data_Base_2[],MATCH($D285,Data_Base_2[[Incumbent]:[Incumbent]],0),MATCH(M$3,Data_Base_2[#Headers],0))),"-",INDEX(Data_Base_2[],MATCH($D285,Data_Base_2[[Incumbent]:[Incumbent]],0),MATCH(M$3,Data_Base_2[#Headers],0))),"")</f>
        <v/>
      </c>
      <c r="N285" s="164" t="str">
        <f ca="1">IFERROR(IF(ISBLANK(INDEX(Data_Base_2[],MATCH($D285,Data_Base_2[[Incumbent]:[Incumbent]],0),MATCH(N$3,Data_Base_2[#Headers],0))),"-",INDEX(Data_Base_2[],MATCH($D285,Data_Base_2[[Incumbent]:[Incumbent]],0),MATCH(N$3,Data_Base_2[#Headers],0))),"")</f>
        <v/>
      </c>
      <c r="O285" s="164" t="str">
        <f ca="1">IFERROR(IF(ISBLANK(INDEX(Data_Base_2[],MATCH($D285,Data_Base_2[[Incumbent]:[Incumbent]],0),MATCH(O$3,Data_Base_2[#Headers],0))),"-",INDEX(Data_Base_2[],MATCH($D285,Data_Base_2[[Incumbent]:[Incumbent]],0),MATCH(O$3,Data_Base_2[#Headers],0))),"")</f>
        <v/>
      </c>
      <c r="P285" s="161" t="str">
        <f ca="1">IFERROR(IF(ISBLANK(INDEX(Data_Base_2[],MATCH($D285,Data_Base_2[[Incumbent]:[Incumbent]],0),MATCH(P$3,Data_Base_2[#Headers],0))),"-",INDEX(Data_Base_2[],MATCH($D285,Data_Base_2[[Incumbent]:[Incumbent]],0),MATCH(P$3,Data_Base_2[#Headers],0))),"")</f>
        <v/>
      </c>
      <c r="Q285" s="161" t="str">
        <f ca="1">IFERROR(IF(ISBLANK(INDEX(Data_Base_2[],MATCH($D285,Data_Base_2[[Incumbent]:[Incumbent]],0),MATCH(Q$3,Data_Base_2[#Headers],0))),"-",INDEX(Data_Base_2[],MATCH($D285,Data_Base_2[[Incumbent]:[Incumbent]],0),MATCH(Q$3,Data_Base_2[#Headers],0))),"")</f>
        <v/>
      </c>
      <c r="T285" t="str">
        <v>Ir. Rudi Tambun</v>
      </c>
      <c r="U285" s="140">
        <v>4</v>
      </c>
      <c r="V285" s="124" t="b">
        <v>1</v>
      </c>
      <c r="W285" s="3" t="b">
        <v>1</v>
      </c>
      <c r="X285" s="3" t="b">
        <v>0</v>
      </c>
      <c r="Y285" s="3">
        <v>1</v>
      </c>
      <c r="Z285" s="3">
        <v>1</v>
      </c>
      <c r="AA285" s="3" t="b">
        <v>1</v>
      </c>
      <c r="AB285" s="3" t="b">
        <f ca="1"/>
        <v>0</v>
      </c>
      <c r="AC285" s="99">
        <v>1</v>
      </c>
      <c r="AD285" s="99">
        <f ca="1"/>
        <v>0</v>
      </c>
    </row>
    <row r="286" spans="4:30" x14ac:dyDescent="0.25">
      <c r="D286" s="8" t="str" cm="1">
        <f t="array" aca="1" ref="D286" ca="1">IFERROR(IF($T$2="",'Data Base'!C273,INDEX(Data_Base_2[Incumbent],_xlfn.AGGREGATE(15,3,((OFFSET($AD$4,0,0,COUNTA($AD$4:AD5281),1)&gt;0)/(OFFSET($AD$4,0,0,COUNTA($AD$4:AD5281),1)&gt;0))*(ROW(OFFSET($AD$4,0,0,COUNTA($AD$4:AD5281),1))-ROW($AD$3)),ROWS($D$4:$D285)))),"")</f>
        <v/>
      </c>
      <c r="E286" s="161" t="str">
        <f ca="1">IFERROR(IF(ISBLANK(INDEX(Data_Base_2[],MATCH($D286,Data_Base_2[[Incumbent]:[Incumbent]],0),MATCH(E$3,Data_Base_2[#Headers],0))),"-",INDEX(Data_Base_2[],MATCH($D286,Data_Base_2[[Incumbent]:[Incumbent]],0),MATCH(E$3,Data_Base_2[#Headers],0))),"")</f>
        <v/>
      </c>
      <c r="F286" s="161" t="str">
        <f ca="1">IFERROR(IF(ISBLANK(INDEX(Data_Base_2[],MATCH($D286,Data_Base_2[[Incumbent]:[Incumbent]],0),MATCH(F$3,Data_Base_2[#Headers],0))),"-",INDEX(Data_Base_2[],MATCH($D286,Data_Base_2[[Incumbent]:[Incumbent]],0),MATCH(F$3,Data_Base_2[#Headers],0))),"")</f>
        <v/>
      </c>
      <c r="G286" s="161" t="str">
        <f ca="1">IFERROR(IF(ISBLANK(INDEX(Data_Base_2[],MATCH($D286,Data_Base_2[[Incumbent]:[Incumbent]],0),MATCH(G$3,Data_Base_2[#Headers],0))),"-",INDEX(Data_Base_2[],MATCH($D286,Data_Base_2[[Incumbent]:[Incumbent]],0),MATCH(G$3,Data_Base_2[#Headers],0))),"")</f>
        <v/>
      </c>
      <c r="H286" s="161" t="str">
        <f ca="1">IFERROR(IF(ISBLANK(INDEX(Data_Base_2[],MATCH($D286,Data_Base_2[[Incumbent]:[Incumbent]],0),MATCH(H$3,Data_Base_2[#Headers],0))),"-",INDEX(Data_Base_2[],MATCH($D286,Data_Base_2[[Incumbent]:[Incumbent]],0),MATCH(H$3,Data_Base_2[#Headers],0))),"")</f>
        <v/>
      </c>
      <c r="I286" s="162" t="str">
        <f ca="1">IFERROR(IF(ISBLANK(INDEX(Data_Base_2[],MATCH($D286,Data_Base_2[[Incumbent]:[Incumbent]],0),MATCH(I$3,Data_Base_2[#Headers],0))),"-",INDEX(Data_Base_2[],MATCH($D286,Data_Base_2[[Incumbent]:[Incumbent]],0),MATCH(I$3,Data_Base_2[#Headers],0))),"")</f>
        <v/>
      </c>
      <c r="J286" s="162" t="str">
        <f ca="1">IFERROR(IF(ISBLANK(INDEX(Data_Base_2[],MATCH($D286,Data_Base_2[[Incumbent]:[Incumbent]],0),MATCH(J$3,Data_Base_2[#Headers],0))),"-",INDEX(Data_Base_2[],MATCH($D286,Data_Base_2[[Incumbent]:[Incumbent]],0),MATCH(J$3,Data_Base_2[#Headers],0))),"")</f>
        <v/>
      </c>
      <c r="K286" s="163" t="str">
        <f ca="1">IFERROR(IF(ISBLANK(INDEX(Data_Base_2[],MATCH($D286,Data_Base_2[[Incumbent]:[Incumbent]],0),MATCH(K$3,Data_Base_2[#Headers],0))),"-",INDEX(Data_Base_2[],MATCH($D286,Data_Base_2[[Incumbent]:[Incumbent]],0),MATCH(K$3,Data_Base_2[#Headers],0))),"")</f>
        <v/>
      </c>
      <c r="L286" s="161" t="str">
        <f ca="1">IFERROR(IF(ISBLANK(INDEX(Data_Base_2[],MATCH($D286,Data_Base_2[[Incumbent]:[Incumbent]],0),MATCH(L$3,Data_Base_2[#Headers],0))),"-",INDEX(Data_Base_2[],MATCH($D286,Data_Base_2[[Incumbent]:[Incumbent]],0),MATCH(L$3,Data_Base_2[#Headers],0))),"")</f>
        <v/>
      </c>
      <c r="M286" s="161" t="str">
        <f ca="1">IFERROR(IF(ISBLANK(INDEX(Data_Base_2[],MATCH($D286,Data_Base_2[[Incumbent]:[Incumbent]],0),MATCH(M$3,Data_Base_2[#Headers],0))),"-",INDEX(Data_Base_2[],MATCH($D286,Data_Base_2[[Incumbent]:[Incumbent]],0),MATCH(M$3,Data_Base_2[#Headers],0))),"")</f>
        <v/>
      </c>
      <c r="N286" s="164" t="str">
        <f ca="1">IFERROR(IF(ISBLANK(INDEX(Data_Base_2[],MATCH($D286,Data_Base_2[[Incumbent]:[Incumbent]],0),MATCH(N$3,Data_Base_2[#Headers],0))),"-",INDEX(Data_Base_2[],MATCH($D286,Data_Base_2[[Incumbent]:[Incumbent]],0),MATCH(N$3,Data_Base_2[#Headers],0))),"")</f>
        <v/>
      </c>
      <c r="O286" s="164" t="str">
        <f ca="1">IFERROR(IF(ISBLANK(INDEX(Data_Base_2[],MATCH($D286,Data_Base_2[[Incumbent]:[Incumbent]],0),MATCH(O$3,Data_Base_2[#Headers],0))),"-",INDEX(Data_Base_2[],MATCH($D286,Data_Base_2[[Incumbent]:[Incumbent]],0),MATCH(O$3,Data_Base_2[#Headers],0))),"")</f>
        <v/>
      </c>
      <c r="P286" s="161" t="str">
        <f ca="1">IFERROR(IF(ISBLANK(INDEX(Data_Base_2[],MATCH($D286,Data_Base_2[[Incumbent]:[Incumbent]],0),MATCH(P$3,Data_Base_2[#Headers],0))),"-",INDEX(Data_Base_2[],MATCH($D286,Data_Base_2[[Incumbent]:[Incumbent]],0),MATCH(P$3,Data_Base_2[#Headers],0))),"")</f>
        <v/>
      </c>
      <c r="Q286" s="161" t="str">
        <f ca="1">IFERROR(IF(ISBLANK(INDEX(Data_Base_2[],MATCH($D286,Data_Base_2[[Incumbent]:[Incumbent]],0),MATCH(Q$3,Data_Base_2[#Headers],0))),"-",INDEX(Data_Base_2[],MATCH($D286,Data_Base_2[[Incumbent]:[Incumbent]],0),MATCH(Q$3,Data_Base_2[#Headers],0))),"")</f>
        <v/>
      </c>
      <c r="T286" t="str">
        <v>M. Zulfikri</v>
      </c>
      <c r="U286" s="140">
        <v>4</v>
      </c>
      <c r="V286" s="124" t="b">
        <v>1</v>
      </c>
      <c r="W286" s="3" t="b">
        <v>1</v>
      </c>
      <c r="X286" s="3" t="b">
        <v>0</v>
      </c>
      <c r="Y286" s="3">
        <v>1</v>
      </c>
      <c r="Z286" s="3">
        <v>1</v>
      </c>
      <c r="AA286" s="3" t="b">
        <v>1</v>
      </c>
      <c r="AB286" s="3" t="b">
        <f ca="1"/>
        <v>1</v>
      </c>
      <c r="AC286" s="99">
        <v>1</v>
      </c>
      <c r="AD286" s="99">
        <f ca="1"/>
        <v>1</v>
      </c>
    </row>
    <row r="287" spans="4:30" x14ac:dyDescent="0.25">
      <c r="D287" s="8" t="str" cm="1">
        <f t="array" aca="1" ref="D287" ca="1">IFERROR(IF($T$2="",'Data Base'!C274,INDEX(Data_Base_2[Incumbent],_xlfn.AGGREGATE(15,3,((OFFSET($AD$4,0,0,COUNTA($AD$4:AD5282),1)&gt;0)/(OFFSET($AD$4,0,0,COUNTA($AD$4:AD5282),1)&gt;0))*(ROW(OFFSET($AD$4,0,0,COUNTA($AD$4:AD5282),1))-ROW($AD$3)),ROWS($D$4:$D286)))),"")</f>
        <v/>
      </c>
      <c r="E287" s="161" t="str">
        <f ca="1">IFERROR(IF(ISBLANK(INDEX(Data_Base_2[],MATCH($D287,Data_Base_2[[Incumbent]:[Incumbent]],0),MATCH(E$3,Data_Base_2[#Headers],0))),"-",INDEX(Data_Base_2[],MATCH($D287,Data_Base_2[[Incumbent]:[Incumbent]],0),MATCH(E$3,Data_Base_2[#Headers],0))),"")</f>
        <v/>
      </c>
      <c r="F287" s="161" t="str">
        <f ca="1">IFERROR(IF(ISBLANK(INDEX(Data_Base_2[],MATCH($D287,Data_Base_2[[Incumbent]:[Incumbent]],0),MATCH(F$3,Data_Base_2[#Headers],0))),"-",INDEX(Data_Base_2[],MATCH($D287,Data_Base_2[[Incumbent]:[Incumbent]],0),MATCH(F$3,Data_Base_2[#Headers],0))),"")</f>
        <v/>
      </c>
      <c r="G287" s="161" t="str">
        <f ca="1">IFERROR(IF(ISBLANK(INDEX(Data_Base_2[],MATCH($D287,Data_Base_2[[Incumbent]:[Incumbent]],0),MATCH(G$3,Data_Base_2[#Headers],0))),"-",INDEX(Data_Base_2[],MATCH($D287,Data_Base_2[[Incumbent]:[Incumbent]],0),MATCH(G$3,Data_Base_2[#Headers],0))),"")</f>
        <v/>
      </c>
      <c r="H287" s="161" t="str">
        <f ca="1">IFERROR(IF(ISBLANK(INDEX(Data_Base_2[],MATCH($D287,Data_Base_2[[Incumbent]:[Incumbent]],0),MATCH(H$3,Data_Base_2[#Headers],0))),"-",INDEX(Data_Base_2[],MATCH($D287,Data_Base_2[[Incumbent]:[Incumbent]],0),MATCH(H$3,Data_Base_2[#Headers],0))),"")</f>
        <v/>
      </c>
      <c r="I287" s="162" t="str">
        <f ca="1">IFERROR(IF(ISBLANK(INDEX(Data_Base_2[],MATCH($D287,Data_Base_2[[Incumbent]:[Incumbent]],0),MATCH(I$3,Data_Base_2[#Headers],0))),"-",INDEX(Data_Base_2[],MATCH($D287,Data_Base_2[[Incumbent]:[Incumbent]],0),MATCH(I$3,Data_Base_2[#Headers],0))),"")</f>
        <v/>
      </c>
      <c r="J287" s="162" t="str">
        <f ca="1">IFERROR(IF(ISBLANK(INDEX(Data_Base_2[],MATCH($D287,Data_Base_2[[Incumbent]:[Incumbent]],0),MATCH(J$3,Data_Base_2[#Headers],0))),"-",INDEX(Data_Base_2[],MATCH($D287,Data_Base_2[[Incumbent]:[Incumbent]],0),MATCH(J$3,Data_Base_2[#Headers],0))),"")</f>
        <v/>
      </c>
      <c r="K287" s="163" t="str">
        <f ca="1">IFERROR(IF(ISBLANK(INDEX(Data_Base_2[],MATCH($D287,Data_Base_2[[Incumbent]:[Incumbent]],0),MATCH(K$3,Data_Base_2[#Headers],0))),"-",INDEX(Data_Base_2[],MATCH($D287,Data_Base_2[[Incumbent]:[Incumbent]],0),MATCH(K$3,Data_Base_2[#Headers],0))),"")</f>
        <v/>
      </c>
      <c r="L287" s="161" t="str">
        <f ca="1">IFERROR(IF(ISBLANK(INDEX(Data_Base_2[],MATCH($D287,Data_Base_2[[Incumbent]:[Incumbent]],0),MATCH(L$3,Data_Base_2[#Headers],0))),"-",INDEX(Data_Base_2[],MATCH($D287,Data_Base_2[[Incumbent]:[Incumbent]],0),MATCH(L$3,Data_Base_2[#Headers],0))),"")</f>
        <v/>
      </c>
      <c r="M287" s="161" t="str">
        <f ca="1">IFERROR(IF(ISBLANK(INDEX(Data_Base_2[],MATCH($D287,Data_Base_2[[Incumbent]:[Incumbent]],0),MATCH(M$3,Data_Base_2[#Headers],0))),"-",INDEX(Data_Base_2[],MATCH($D287,Data_Base_2[[Incumbent]:[Incumbent]],0),MATCH(M$3,Data_Base_2[#Headers],0))),"")</f>
        <v/>
      </c>
      <c r="N287" s="164" t="str">
        <f ca="1">IFERROR(IF(ISBLANK(INDEX(Data_Base_2[],MATCH($D287,Data_Base_2[[Incumbent]:[Incumbent]],0),MATCH(N$3,Data_Base_2[#Headers],0))),"-",INDEX(Data_Base_2[],MATCH($D287,Data_Base_2[[Incumbent]:[Incumbent]],0),MATCH(N$3,Data_Base_2[#Headers],0))),"")</f>
        <v/>
      </c>
      <c r="O287" s="164" t="str">
        <f ca="1">IFERROR(IF(ISBLANK(INDEX(Data_Base_2[],MATCH($D287,Data_Base_2[[Incumbent]:[Incumbent]],0),MATCH(O$3,Data_Base_2[#Headers],0))),"-",INDEX(Data_Base_2[],MATCH($D287,Data_Base_2[[Incumbent]:[Incumbent]],0),MATCH(O$3,Data_Base_2[#Headers],0))),"")</f>
        <v/>
      </c>
      <c r="P287" s="161" t="str">
        <f ca="1">IFERROR(IF(ISBLANK(INDEX(Data_Base_2[],MATCH($D287,Data_Base_2[[Incumbent]:[Incumbent]],0),MATCH(P$3,Data_Base_2[#Headers],0))),"-",INDEX(Data_Base_2[],MATCH($D287,Data_Base_2[[Incumbent]:[Incumbent]],0),MATCH(P$3,Data_Base_2[#Headers],0))),"")</f>
        <v/>
      </c>
      <c r="Q287" s="161" t="str">
        <f ca="1">IFERROR(IF(ISBLANK(INDEX(Data_Base_2[],MATCH($D287,Data_Base_2[[Incumbent]:[Incumbent]],0),MATCH(Q$3,Data_Base_2[#Headers],0))),"-",INDEX(Data_Base_2[],MATCH($D287,Data_Base_2[[Incumbent]:[Incumbent]],0),MATCH(Q$3,Data_Base_2[#Headers],0))),"")</f>
        <v/>
      </c>
      <c r="T287" t="str">
        <v>Januariska, SP</v>
      </c>
      <c r="U287" s="140">
        <v>1</v>
      </c>
      <c r="V287" s="124" t="b">
        <v>1</v>
      </c>
      <c r="W287" s="3" t="b">
        <v>1</v>
      </c>
      <c r="X287" s="3" t="b">
        <v>0</v>
      </c>
      <c r="Y287" s="3">
        <v>1</v>
      </c>
      <c r="Z287" s="3">
        <v>0</v>
      </c>
      <c r="AA287" s="3" t="b">
        <v>1</v>
      </c>
      <c r="AB287" s="3" t="b">
        <f ca="1"/>
        <v>1</v>
      </c>
      <c r="AC287" s="99">
        <v>0</v>
      </c>
      <c r="AD287" s="99">
        <f ca="1"/>
        <v>0</v>
      </c>
    </row>
    <row r="288" spans="4:30" x14ac:dyDescent="0.25">
      <c r="D288" s="8" t="str" cm="1">
        <f t="array" aca="1" ref="D288" ca="1">IFERROR(IF($T$2="",'Data Base'!C275,INDEX(Data_Base_2[Incumbent],_xlfn.AGGREGATE(15,3,((OFFSET($AD$4,0,0,COUNTA($AD$4:AD5283),1)&gt;0)/(OFFSET($AD$4,0,0,COUNTA($AD$4:AD5283),1)&gt;0))*(ROW(OFFSET($AD$4,0,0,COUNTA($AD$4:AD5283),1))-ROW($AD$3)),ROWS($D$4:$D287)))),"")</f>
        <v/>
      </c>
      <c r="E288" s="161" t="str">
        <f ca="1">IFERROR(IF(ISBLANK(INDEX(Data_Base_2[],MATCH($D288,Data_Base_2[[Incumbent]:[Incumbent]],0),MATCH(E$3,Data_Base_2[#Headers],0))),"-",INDEX(Data_Base_2[],MATCH($D288,Data_Base_2[[Incumbent]:[Incumbent]],0),MATCH(E$3,Data_Base_2[#Headers],0))),"")</f>
        <v/>
      </c>
      <c r="F288" s="161" t="str">
        <f ca="1">IFERROR(IF(ISBLANK(INDEX(Data_Base_2[],MATCH($D288,Data_Base_2[[Incumbent]:[Incumbent]],0),MATCH(F$3,Data_Base_2[#Headers],0))),"-",INDEX(Data_Base_2[],MATCH($D288,Data_Base_2[[Incumbent]:[Incumbent]],0),MATCH(F$3,Data_Base_2[#Headers],0))),"")</f>
        <v/>
      </c>
      <c r="G288" s="161" t="str">
        <f ca="1">IFERROR(IF(ISBLANK(INDEX(Data_Base_2[],MATCH($D288,Data_Base_2[[Incumbent]:[Incumbent]],0),MATCH(G$3,Data_Base_2[#Headers],0))),"-",INDEX(Data_Base_2[],MATCH($D288,Data_Base_2[[Incumbent]:[Incumbent]],0),MATCH(G$3,Data_Base_2[#Headers],0))),"")</f>
        <v/>
      </c>
      <c r="H288" s="161" t="str">
        <f ca="1">IFERROR(IF(ISBLANK(INDEX(Data_Base_2[],MATCH($D288,Data_Base_2[[Incumbent]:[Incumbent]],0),MATCH(H$3,Data_Base_2[#Headers],0))),"-",INDEX(Data_Base_2[],MATCH($D288,Data_Base_2[[Incumbent]:[Incumbent]],0),MATCH(H$3,Data_Base_2[#Headers],0))),"")</f>
        <v/>
      </c>
      <c r="I288" s="162" t="str">
        <f ca="1">IFERROR(IF(ISBLANK(INDEX(Data_Base_2[],MATCH($D288,Data_Base_2[[Incumbent]:[Incumbent]],0),MATCH(I$3,Data_Base_2[#Headers],0))),"-",INDEX(Data_Base_2[],MATCH($D288,Data_Base_2[[Incumbent]:[Incumbent]],0),MATCH(I$3,Data_Base_2[#Headers],0))),"")</f>
        <v/>
      </c>
      <c r="J288" s="162" t="str">
        <f ca="1">IFERROR(IF(ISBLANK(INDEX(Data_Base_2[],MATCH($D288,Data_Base_2[[Incumbent]:[Incumbent]],0),MATCH(J$3,Data_Base_2[#Headers],0))),"-",INDEX(Data_Base_2[],MATCH($D288,Data_Base_2[[Incumbent]:[Incumbent]],0),MATCH(J$3,Data_Base_2[#Headers],0))),"")</f>
        <v/>
      </c>
      <c r="K288" s="163" t="str">
        <f ca="1">IFERROR(IF(ISBLANK(INDEX(Data_Base_2[],MATCH($D288,Data_Base_2[[Incumbent]:[Incumbent]],0),MATCH(K$3,Data_Base_2[#Headers],0))),"-",INDEX(Data_Base_2[],MATCH($D288,Data_Base_2[[Incumbent]:[Incumbent]],0),MATCH(K$3,Data_Base_2[#Headers],0))),"")</f>
        <v/>
      </c>
      <c r="L288" s="161" t="str">
        <f ca="1">IFERROR(IF(ISBLANK(INDEX(Data_Base_2[],MATCH($D288,Data_Base_2[[Incumbent]:[Incumbent]],0),MATCH(L$3,Data_Base_2[#Headers],0))),"-",INDEX(Data_Base_2[],MATCH($D288,Data_Base_2[[Incumbent]:[Incumbent]],0),MATCH(L$3,Data_Base_2[#Headers],0))),"")</f>
        <v/>
      </c>
      <c r="M288" s="161" t="str">
        <f ca="1">IFERROR(IF(ISBLANK(INDEX(Data_Base_2[],MATCH($D288,Data_Base_2[[Incumbent]:[Incumbent]],0),MATCH(M$3,Data_Base_2[#Headers],0))),"-",INDEX(Data_Base_2[],MATCH($D288,Data_Base_2[[Incumbent]:[Incumbent]],0),MATCH(M$3,Data_Base_2[#Headers],0))),"")</f>
        <v/>
      </c>
      <c r="N288" s="164" t="str">
        <f ca="1">IFERROR(IF(ISBLANK(INDEX(Data_Base_2[],MATCH($D288,Data_Base_2[[Incumbent]:[Incumbent]],0),MATCH(N$3,Data_Base_2[#Headers],0))),"-",INDEX(Data_Base_2[],MATCH($D288,Data_Base_2[[Incumbent]:[Incumbent]],0),MATCH(N$3,Data_Base_2[#Headers],0))),"")</f>
        <v/>
      </c>
      <c r="O288" s="164" t="str">
        <f ca="1">IFERROR(IF(ISBLANK(INDEX(Data_Base_2[],MATCH($D288,Data_Base_2[[Incumbent]:[Incumbent]],0),MATCH(O$3,Data_Base_2[#Headers],0))),"-",INDEX(Data_Base_2[],MATCH($D288,Data_Base_2[[Incumbent]:[Incumbent]],0),MATCH(O$3,Data_Base_2[#Headers],0))),"")</f>
        <v/>
      </c>
      <c r="P288" s="161" t="str">
        <f ca="1">IFERROR(IF(ISBLANK(INDEX(Data_Base_2[],MATCH($D288,Data_Base_2[[Incumbent]:[Incumbent]],0),MATCH(P$3,Data_Base_2[#Headers],0))),"-",INDEX(Data_Base_2[],MATCH($D288,Data_Base_2[[Incumbent]:[Incumbent]],0),MATCH(P$3,Data_Base_2[#Headers],0))),"")</f>
        <v/>
      </c>
      <c r="Q288" s="161" t="str">
        <f ca="1">IFERROR(IF(ISBLANK(INDEX(Data_Base_2[],MATCH($D288,Data_Base_2[[Incumbent]:[Incumbent]],0),MATCH(Q$3,Data_Base_2[#Headers],0))),"-",INDEX(Data_Base_2[],MATCH($D288,Data_Base_2[[Incumbent]:[Incumbent]],0),MATCH(Q$3,Data_Base_2[#Headers],0))),"")</f>
        <v/>
      </c>
      <c r="T288" t="str">
        <v>Muliono</v>
      </c>
      <c r="U288" s="140">
        <v>2</v>
      </c>
      <c r="V288" s="124" t="b">
        <v>1</v>
      </c>
      <c r="W288" s="3" t="b">
        <v>1</v>
      </c>
      <c r="X288" s="3" t="b">
        <v>0</v>
      </c>
      <c r="Y288" s="3">
        <v>1</v>
      </c>
      <c r="Z288" s="3">
        <v>1</v>
      </c>
      <c r="AA288" s="3" t="b">
        <v>1</v>
      </c>
      <c r="AB288" s="3" t="b">
        <f ca="1"/>
        <v>0</v>
      </c>
      <c r="AC288" s="99">
        <v>0</v>
      </c>
      <c r="AD288" s="99">
        <f ca="1"/>
        <v>0</v>
      </c>
    </row>
    <row r="289" spans="4:30" x14ac:dyDescent="0.25">
      <c r="D289" s="8" t="str" cm="1">
        <f t="array" aca="1" ref="D289" ca="1">IFERROR(IF($T$2="",'Data Base'!C276,INDEX(Data_Base_2[Incumbent],_xlfn.AGGREGATE(15,3,((OFFSET($AD$4,0,0,COUNTA($AD$4:AD5284),1)&gt;0)/(OFFSET($AD$4,0,0,COUNTA($AD$4:AD5284),1)&gt;0))*(ROW(OFFSET($AD$4,0,0,COUNTA($AD$4:AD5284),1))-ROW($AD$3)),ROWS($D$4:$D288)))),"")</f>
        <v/>
      </c>
      <c r="E289" s="161" t="str">
        <f ca="1">IFERROR(IF(ISBLANK(INDEX(Data_Base_2[],MATCH($D289,Data_Base_2[[Incumbent]:[Incumbent]],0),MATCH(E$3,Data_Base_2[#Headers],0))),"-",INDEX(Data_Base_2[],MATCH($D289,Data_Base_2[[Incumbent]:[Incumbent]],0),MATCH(E$3,Data_Base_2[#Headers],0))),"")</f>
        <v/>
      </c>
      <c r="F289" s="161" t="str">
        <f ca="1">IFERROR(IF(ISBLANK(INDEX(Data_Base_2[],MATCH($D289,Data_Base_2[[Incumbent]:[Incumbent]],0),MATCH(F$3,Data_Base_2[#Headers],0))),"-",INDEX(Data_Base_2[],MATCH($D289,Data_Base_2[[Incumbent]:[Incumbent]],0),MATCH(F$3,Data_Base_2[#Headers],0))),"")</f>
        <v/>
      </c>
      <c r="G289" s="161" t="str">
        <f ca="1">IFERROR(IF(ISBLANK(INDEX(Data_Base_2[],MATCH($D289,Data_Base_2[[Incumbent]:[Incumbent]],0),MATCH(G$3,Data_Base_2[#Headers],0))),"-",INDEX(Data_Base_2[],MATCH($D289,Data_Base_2[[Incumbent]:[Incumbent]],0),MATCH(G$3,Data_Base_2[#Headers],0))),"")</f>
        <v/>
      </c>
      <c r="H289" s="161" t="str">
        <f ca="1">IFERROR(IF(ISBLANK(INDEX(Data_Base_2[],MATCH($D289,Data_Base_2[[Incumbent]:[Incumbent]],0),MATCH(H$3,Data_Base_2[#Headers],0))),"-",INDEX(Data_Base_2[],MATCH($D289,Data_Base_2[[Incumbent]:[Incumbent]],0),MATCH(H$3,Data_Base_2[#Headers],0))),"")</f>
        <v/>
      </c>
      <c r="I289" s="162" t="str">
        <f ca="1">IFERROR(IF(ISBLANK(INDEX(Data_Base_2[],MATCH($D289,Data_Base_2[[Incumbent]:[Incumbent]],0),MATCH(I$3,Data_Base_2[#Headers],0))),"-",INDEX(Data_Base_2[],MATCH($D289,Data_Base_2[[Incumbent]:[Incumbent]],0),MATCH(I$3,Data_Base_2[#Headers],0))),"")</f>
        <v/>
      </c>
      <c r="J289" s="162" t="str">
        <f ca="1">IFERROR(IF(ISBLANK(INDEX(Data_Base_2[],MATCH($D289,Data_Base_2[[Incumbent]:[Incumbent]],0),MATCH(J$3,Data_Base_2[#Headers],0))),"-",INDEX(Data_Base_2[],MATCH($D289,Data_Base_2[[Incumbent]:[Incumbent]],0),MATCH(J$3,Data_Base_2[#Headers],0))),"")</f>
        <v/>
      </c>
      <c r="K289" s="163" t="str">
        <f ca="1">IFERROR(IF(ISBLANK(INDEX(Data_Base_2[],MATCH($D289,Data_Base_2[[Incumbent]:[Incumbent]],0),MATCH(K$3,Data_Base_2[#Headers],0))),"-",INDEX(Data_Base_2[],MATCH($D289,Data_Base_2[[Incumbent]:[Incumbent]],0),MATCH(K$3,Data_Base_2[#Headers],0))),"")</f>
        <v/>
      </c>
      <c r="L289" s="161" t="str">
        <f ca="1">IFERROR(IF(ISBLANK(INDEX(Data_Base_2[],MATCH($D289,Data_Base_2[[Incumbent]:[Incumbent]],0),MATCH(L$3,Data_Base_2[#Headers],0))),"-",INDEX(Data_Base_2[],MATCH($D289,Data_Base_2[[Incumbent]:[Incumbent]],0),MATCH(L$3,Data_Base_2[#Headers],0))),"")</f>
        <v/>
      </c>
      <c r="M289" s="161" t="str">
        <f ca="1">IFERROR(IF(ISBLANK(INDEX(Data_Base_2[],MATCH($D289,Data_Base_2[[Incumbent]:[Incumbent]],0),MATCH(M$3,Data_Base_2[#Headers],0))),"-",INDEX(Data_Base_2[],MATCH($D289,Data_Base_2[[Incumbent]:[Incumbent]],0),MATCH(M$3,Data_Base_2[#Headers],0))),"")</f>
        <v/>
      </c>
      <c r="N289" s="164" t="str">
        <f ca="1">IFERROR(IF(ISBLANK(INDEX(Data_Base_2[],MATCH($D289,Data_Base_2[[Incumbent]:[Incumbent]],0),MATCH(N$3,Data_Base_2[#Headers],0))),"-",INDEX(Data_Base_2[],MATCH($D289,Data_Base_2[[Incumbent]:[Incumbent]],0),MATCH(N$3,Data_Base_2[#Headers],0))),"")</f>
        <v/>
      </c>
      <c r="O289" s="164" t="str">
        <f ca="1">IFERROR(IF(ISBLANK(INDEX(Data_Base_2[],MATCH($D289,Data_Base_2[[Incumbent]:[Incumbent]],0),MATCH(O$3,Data_Base_2[#Headers],0))),"-",INDEX(Data_Base_2[],MATCH($D289,Data_Base_2[[Incumbent]:[Incumbent]],0),MATCH(O$3,Data_Base_2[#Headers],0))),"")</f>
        <v/>
      </c>
      <c r="P289" s="161" t="str">
        <f ca="1">IFERROR(IF(ISBLANK(INDEX(Data_Base_2[],MATCH($D289,Data_Base_2[[Incumbent]:[Incumbent]],0),MATCH(P$3,Data_Base_2[#Headers],0))),"-",INDEX(Data_Base_2[],MATCH($D289,Data_Base_2[[Incumbent]:[Incumbent]],0),MATCH(P$3,Data_Base_2[#Headers],0))),"")</f>
        <v/>
      </c>
      <c r="Q289" s="161" t="str">
        <f ca="1">IFERROR(IF(ISBLANK(INDEX(Data_Base_2[],MATCH($D289,Data_Base_2[[Incumbent]:[Incumbent]],0),MATCH(Q$3,Data_Base_2[#Headers],0))),"-",INDEX(Data_Base_2[],MATCH($D289,Data_Base_2[[Incumbent]:[Incumbent]],0),MATCH(Q$3,Data_Base_2[#Headers],0))),"")</f>
        <v/>
      </c>
      <c r="T289" t="str">
        <v>Herry Michael Saragih</v>
      </c>
      <c r="U289" s="140">
        <v>3</v>
      </c>
      <c r="V289" s="124" t="b">
        <v>1</v>
      </c>
      <c r="W289" s="3" t="b">
        <v>1</v>
      </c>
      <c r="X289" s="3" t="b">
        <v>0</v>
      </c>
      <c r="Y289" s="3">
        <v>1</v>
      </c>
      <c r="Z289" s="3">
        <v>1</v>
      </c>
      <c r="AA289" s="3" t="b">
        <v>1</v>
      </c>
      <c r="AB289" s="3" t="b">
        <f ca="1"/>
        <v>0</v>
      </c>
      <c r="AC289" s="99">
        <v>0</v>
      </c>
      <c r="AD289" s="99">
        <f ca="1"/>
        <v>0</v>
      </c>
    </row>
    <row r="290" spans="4:30" x14ac:dyDescent="0.25">
      <c r="D290" s="8" t="str" cm="1">
        <f t="array" aca="1" ref="D290" ca="1">IFERROR(IF($T$2="",'Data Base'!C277,INDEX(Data_Base_2[Incumbent],_xlfn.AGGREGATE(15,3,((OFFSET($AD$4,0,0,COUNTA($AD$4:AD5285),1)&gt;0)/(OFFSET($AD$4,0,0,COUNTA($AD$4:AD5285),1)&gt;0))*(ROW(OFFSET($AD$4,0,0,COUNTA($AD$4:AD5285),1))-ROW($AD$3)),ROWS($D$4:$D289)))),"")</f>
        <v/>
      </c>
      <c r="E290" s="161" t="str">
        <f ca="1">IFERROR(IF(ISBLANK(INDEX(Data_Base_2[],MATCH($D290,Data_Base_2[[Incumbent]:[Incumbent]],0),MATCH(E$3,Data_Base_2[#Headers],0))),"-",INDEX(Data_Base_2[],MATCH($D290,Data_Base_2[[Incumbent]:[Incumbent]],0),MATCH(E$3,Data_Base_2[#Headers],0))),"")</f>
        <v/>
      </c>
      <c r="F290" s="161" t="str">
        <f ca="1">IFERROR(IF(ISBLANK(INDEX(Data_Base_2[],MATCH($D290,Data_Base_2[[Incumbent]:[Incumbent]],0),MATCH(F$3,Data_Base_2[#Headers],0))),"-",INDEX(Data_Base_2[],MATCH($D290,Data_Base_2[[Incumbent]:[Incumbent]],0),MATCH(F$3,Data_Base_2[#Headers],0))),"")</f>
        <v/>
      </c>
      <c r="G290" s="161" t="str">
        <f ca="1">IFERROR(IF(ISBLANK(INDEX(Data_Base_2[],MATCH($D290,Data_Base_2[[Incumbent]:[Incumbent]],0),MATCH(G$3,Data_Base_2[#Headers],0))),"-",INDEX(Data_Base_2[],MATCH($D290,Data_Base_2[[Incumbent]:[Incumbent]],0),MATCH(G$3,Data_Base_2[#Headers],0))),"")</f>
        <v/>
      </c>
      <c r="H290" s="161" t="str">
        <f ca="1">IFERROR(IF(ISBLANK(INDEX(Data_Base_2[],MATCH($D290,Data_Base_2[[Incumbent]:[Incumbent]],0),MATCH(H$3,Data_Base_2[#Headers],0))),"-",INDEX(Data_Base_2[],MATCH($D290,Data_Base_2[[Incumbent]:[Incumbent]],0),MATCH(H$3,Data_Base_2[#Headers],0))),"")</f>
        <v/>
      </c>
      <c r="I290" s="162" t="str">
        <f ca="1">IFERROR(IF(ISBLANK(INDEX(Data_Base_2[],MATCH($D290,Data_Base_2[[Incumbent]:[Incumbent]],0),MATCH(I$3,Data_Base_2[#Headers],0))),"-",INDEX(Data_Base_2[],MATCH($D290,Data_Base_2[[Incumbent]:[Incumbent]],0),MATCH(I$3,Data_Base_2[#Headers],0))),"")</f>
        <v/>
      </c>
      <c r="J290" s="162" t="str">
        <f ca="1">IFERROR(IF(ISBLANK(INDEX(Data_Base_2[],MATCH($D290,Data_Base_2[[Incumbent]:[Incumbent]],0),MATCH(J$3,Data_Base_2[#Headers],0))),"-",INDEX(Data_Base_2[],MATCH($D290,Data_Base_2[[Incumbent]:[Incumbent]],0),MATCH(J$3,Data_Base_2[#Headers],0))),"")</f>
        <v/>
      </c>
      <c r="K290" s="163" t="str">
        <f ca="1">IFERROR(IF(ISBLANK(INDEX(Data_Base_2[],MATCH($D290,Data_Base_2[[Incumbent]:[Incumbent]],0),MATCH(K$3,Data_Base_2[#Headers],0))),"-",INDEX(Data_Base_2[],MATCH($D290,Data_Base_2[[Incumbent]:[Incumbent]],0),MATCH(K$3,Data_Base_2[#Headers],0))),"")</f>
        <v/>
      </c>
      <c r="L290" s="161" t="str">
        <f ca="1">IFERROR(IF(ISBLANK(INDEX(Data_Base_2[],MATCH($D290,Data_Base_2[[Incumbent]:[Incumbent]],0),MATCH(L$3,Data_Base_2[#Headers],0))),"-",INDEX(Data_Base_2[],MATCH($D290,Data_Base_2[[Incumbent]:[Incumbent]],0),MATCH(L$3,Data_Base_2[#Headers],0))),"")</f>
        <v/>
      </c>
      <c r="M290" s="161" t="str">
        <f ca="1">IFERROR(IF(ISBLANK(INDEX(Data_Base_2[],MATCH($D290,Data_Base_2[[Incumbent]:[Incumbent]],0),MATCH(M$3,Data_Base_2[#Headers],0))),"-",INDEX(Data_Base_2[],MATCH($D290,Data_Base_2[[Incumbent]:[Incumbent]],0),MATCH(M$3,Data_Base_2[#Headers],0))),"")</f>
        <v/>
      </c>
      <c r="N290" s="164" t="str">
        <f ca="1">IFERROR(IF(ISBLANK(INDEX(Data_Base_2[],MATCH($D290,Data_Base_2[[Incumbent]:[Incumbent]],0),MATCH(N$3,Data_Base_2[#Headers],0))),"-",INDEX(Data_Base_2[],MATCH($D290,Data_Base_2[[Incumbent]:[Incumbent]],0),MATCH(N$3,Data_Base_2[#Headers],0))),"")</f>
        <v/>
      </c>
      <c r="O290" s="164" t="str">
        <f ca="1">IFERROR(IF(ISBLANK(INDEX(Data_Base_2[],MATCH($D290,Data_Base_2[[Incumbent]:[Incumbent]],0),MATCH(O$3,Data_Base_2[#Headers],0))),"-",INDEX(Data_Base_2[],MATCH($D290,Data_Base_2[[Incumbent]:[Incumbent]],0),MATCH(O$3,Data_Base_2[#Headers],0))),"")</f>
        <v/>
      </c>
      <c r="P290" s="161" t="str">
        <f ca="1">IFERROR(IF(ISBLANK(INDEX(Data_Base_2[],MATCH($D290,Data_Base_2[[Incumbent]:[Incumbent]],0),MATCH(P$3,Data_Base_2[#Headers],0))),"-",INDEX(Data_Base_2[],MATCH($D290,Data_Base_2[[Incumbent]:[Incumbent]],0),MATCH(P$3,Data_Base_2[#Headers],0))),"")</f>
        <v/>
      </c>
      <c r="Q290" s="161" t="str">
        <f ca="1">IFERROR(IF(ISBLANK(INDEX(Data_Base_2[],MATCH($D290,Data_Base_2[[Incumbent]:[Incumbent]],0),MATCH(Q$3,Data_Base_2[#Headers],0))),"-",INDEX(Data_Base_2[],MATCH($D290,Data_Base_2[[Incumbent]:[Incumbent]],0),MATCH(Q$3,Data_Base_2[#Headers],0))),"")</f>
        <v/>
      </c>
      <c r="T290" t="str">
        <v>Jon Waldinson Pereddy Damanik</v>
      </c>
      <c r="U290" s="140">
        <v>2</v>
      </c>
      <c r="V290" s="124" t="b">
        <v>1</v>
      </c>
      <c r="W290" s="3" t="b">
        <v>1</v>
      </c>
      <c r="X290" s="3" t="b">
        <v>0</v>
      </c>
      <c r="Y290" s="3">
        <v>1</v>
      </c>
      <c r="Z290" s="3">
        <v>1</v>
      </c>
      <c r="AA290" s="3" t="b">
        <v>1</v>
      </c>
      <c r="AB290" s="3" t="b">
        <f ca="1"/>
        <v>0</v>
      </c>
      <c r="AC290" s="99">
        <v>1</v>
      </c>
      <c r="AD290" s="99">
        <f ca="1"/>
        <v>0</v>
      </c>
    </row>
    <row r="291" spans="4:30" x14ac:dyDescent="0.25">
      <c r="D291" s="8" t="str" cm="1">
        <f t="array" aca="1" ref="D291" ca="1">IFERROR(IF($T$2="",'Data Base'!C278,INDEX(Data_Base_2[Incumbent],_xlfn.AGGREGATE(15,3,((OFFSET($AD$4,0,0,COUNTA($AD$4:AD5286),1)&gt;0)/(OFFSET($AD$4,0,0,COUNTA($AD$4:AD5286),1)&gt;0))*(ROW(OFFSET($AD$4,0,0,COUNTA($AD$4:AD5286),1))-ROW($AD$3)),ROWS($D$4:$D290)))),"")</f>
        <v/>
      </c>
      <c r="E291" s="161" t="str">
        <f ca="1">IFERROR(IF(ISBLANK(INDEX(Data_Base_2[],MATCH($D291,Data_Base_2[[Incumbent]:[Incumbent]],0),MATCH(E$3,Data_Base_2[#Headers],0))),"-",INDEX(Data_Base_2[],MATCH($D291,Data_Base_2[[Incumbent]:[Incumbent]],0),MATCH(E$3,Data_Base_2[#Headers],0))),"")</f>
        <v/>
      </c>
      <c r="F291" s="161" t="str">
        <f ca="1">IFERROR(IF(ISBLANK(INDEX(Data_Base_2[],MATCH($D291,Data_Base_2[[Incumbent]:[Incumbent]],0),MATCH(F$3,Data_Base_2[#Headers],0))),"-",INDEX(Data_Base_2[],MATCH($D291,Data_Base_2[[Incumbent]:[Incumbent]],0),MATCH(F$3,Data_Base_2[#Headers],0))),"")</f>
        <v/>
      </c>
      <c r="G291" s="161" t="str">
        <f ca="1">IFERROR(IF(ISBLANK(INDEX(Data_Base_2[],MATCH($D291,Data_Base_2[[Incumbent]:[Incumbent]],0),MATCH(G$3,Data_Base_2[#Headers],0))),"-",INDEX(Data_Base_2[],MATCH($D291,Data_Base_2[[Incumbent]:[Incumbent]],0),MATCH(G$3,Data_Base_2[#Headers],0))),"")</f>
        <v/>
      </c>
      <c r="H291" s="161" t="str">
        <f ca="1">IFERROR(IF(ISBLANK(INDEX(Data_Base_2[],MATCH($D291,Data_Base_2[[Incumbent]:[Incumbent]],0),MATCH(H$3,Data_Base_2[#Headers],0))),"-",INDEX(Data_Base_2[],MATCH($D291,Data_Base_2[[Incumbent]:[Incumbent]],0),MATCH(H$3,Data_Base_2[#Headers],0))),"")</f>
        <v/>
      </c>
      <c r="I291" s="162" t="str">
        <f ca="1">IFERROR(IF(ISBLANK(INDEX(Data_Base_2[],MATCH($D291,Data_Base_2[[Incumbent]:[Incumbent]],0),MATCH(I$3,Data_Base_2[#Headers],0))),"-",INDEX(Data_Base_2[],MATCH($D291,Data_Base_2[[Incumbent]:[Incumbent]],0),MATCH(I$3,Data_Base_2[#Headers],0))),"")</f>
        <v/>
      </c>
      <c r="J291" s="162" t="str">
        <f ca="1">IFERROR(IF(ISBLANK(INDEX(Data_Base_2[],MATCH($D291,Data_Base_2[[Incumbent]:[Incumbent]],0),MATCH(J$3,Data_Base_2[#Headers],0))),"-",INDEX(Data_Base_2[],MATCH($D291,Data_Base_2[[Incumbent]:[Incumbent]],0),MATCH(J$3,Data_Base_2[#Headers],0))),"")</f>
        <v/>
      </c>
      <c r="K291" s="163" t="str">
        <f ca="1">IFERROR(IF(ISBLANK(INDEX(Data_Base_2[],MATCH($D291,Data_Base_2[[Incumbent]:[Incumbent]],0),MATCH(K$3,Data_Base_2[#Headers],0))),"-",INDEX(Data_Base_2[],MATCH($D291,Data_Base_2[[Incumbent]:[Incumbent]],0),MATCH(K$3,Data_Base_2[#Headers],0))),"")</f>
        <v/>
      </c>
      <c r="L291" s="161" t="str">
        <f ca="1">IFERROR(IF(ISBLANK(INDEX(Data_Base_2[],MATCH($D291,Data_Base_2[[Incumbent]:[Incumbent]],0),MATCH(L$3,Data_Base_2[#Headers],0))),"-",INDEX(Data_Base_2[],MATCH($D291,Data_Base_2[[Incumbent]:[Incumbent]],0),MATCH(L$3,Data_Base_2[#Headers],0))),"")</f>
        <v/>
      </c>
      <c r="M291" s="161" t="str">
        <f ca="1">IFERROR(IF(ISBLANK(INDEX(Data_Base_2[],MATCH($D291,Data_Base_2[[Incumbent]:[Incumbent]],0),MATCH(M$3,Data_Base_2[#Headers],0))),"-",INDEX(Data_Base_2[],MATCH($D291,Data_Base_2[[Incumbent]:[Incumbent]],0),MATCH(M$3,Data_Base_2[#Headers],0))),"")</f>
        <v/>
      </c>
      <c r="N291" s="164" t="str">
        <f ca="1">IFERROR(IF(ISBLANK(INDEX(Data_Base_2[],MATCH($D291,Data_Base_2[[Incumbent]:[Incumbent]],0),MATCH(N$3,Data_Base_2[#Headers],0))),"-",INDEX(Data_Base_2[],MATCH($D291,Data_Base_2[[Incumbent]:[Incumbent]],0),MATCH(N$3,Data_Base_2[#Headers],0))),"")</f>
        <v/>
      </c>
      <c r="O291" s="164" t="str">
        <f ca="1">IFERROR(IF(ISBLANK(INDEX(Data_Base_2[],MATCH($D291,Data_Base_2[[Incumbent]:[Incumbent]],0),MATCH(O$3,Data_Base_2[#Headers],0))),"-",INDEX(Data_Base_2[],MATCH($D291,Data_Base_2[[Incumbent]:[Incumbent]],0),MATCH(O$3,Data_Base_2[#Headers],0))),"")</f>
        <v/>
      </c>
      <c r="P291" s="161" t="str">
        <f ca="1">IFERROR(IF(ISBLANK(INDEX(Data_Base_2[],MATCH($D291,Data_Base_2[[Incumbent]:[Incumbent]],0),MATCH(P$3,Data_Base_2[#Headers],0))),"-",INDEX(Data_Base_2[],MATCH($D291,Data_Base_2[[Incumbent]:[Incumbent]],0),MATCH(P$3,Data_Base_2[#Headers],0))),"")</f>
        <v/>
      </c>
      <c r="Q291" s="161" t="str">
        <f ca="1">IFERROR(IF(ISBLANK(INDEX(Data_Base_2[],MATCH($D291,Data_Base_2[[Incumbent]:[Incumbent]],0),MATCH(Q$3,Data_Base_2[#Headers],0))),"-",INDEX(Data_Base_2[],MATCH($D291,Data_Base_2[[Incumbent]:[Incumbent]],0),MATCH(Q$3,Data_Base_2[#Headers],0))),"")</f>
        <v/>
      </c>
      <c r="T291" t="str">
        <v>Ahmad Fadly, Ir.</v>
      </c>
      <c r="U291" s="140">
        <v>3</v>
      </c>
      <c r="V291" s="124" t="b">
        <v>1</v>
      </c>
      <c r="W291" s="3" t="b">
        <v>1</v>
      </c>
      <c r="X291" s="3" t="b">
        <v>0</v>
      </c>
      <c r="Y291" s="3">
        <v>1</v>
      </c>
      <c r="Z291" s="3">
        <v>1</v>
      </c>
      <c r="AA291" s="3" t="b">
        <v>1</v>
      </c>
      <c r="AB291" s="3" t="b">
        <f ca="1"/>
        <v>0</v>
      </c>
      <c r="AC291" s="99">
        <v>1</v>
      </c>
      <c r="AD291" s="99">
        <f ca="1"/>
        <v>0</v>
      </c>
    </row>
    <row r="292" spans="4:30" x14ac:dyDescent="0.25">
      <c r="D292" s="8" t="str" cm="1">
        <f t="array" aca="1" ref="D292" ca="1">IFERROR(IF($T$2="",'Data Base'!C279,INDEX(Data_Base_2[Incumbent],_xlfn.AGGREGATE(15,3,((OFFSET($AD$4,0,0,COUNTA($AD$4:AD5287),1)&gt;0)/(OFFSET($AD$4,0,0,COUNTA($AD$4:AD5287),1)&gt;0))*(ROW(OFFSET($AD$4,0,0,COUNTA($AD$4:AD5287),1))-ROW($AD$3)),ROWS($D$4:$D291)))),"")</f>
        <v/>
      </c>
      <c r="E292" s="161" t="str">
        <f ca="1">IFERROR(IF(ISBLANK(INDEX(Data_Base_2[],MATCH($D292,Data_Base_2[[Incumbent]:[Incumbent]],0),MATCH(E$3,Data_Base_2[#Headers],0))),"-",INDEX(Data_Base_2[],MATCH($D292,Data_Base_2[[Incumbent]:[Incumbent]],0),MATCH(E$3,Data_Base_2[#Headers],0))),"")</f>
        <v/>
      </c>
      <c r="F292" s="161" t="str">
        <f ca="1">IFERROR(IF(ISBLANK(INDEX(Data_Base_2[],MATCH($D292,Data_Base_2[[Incumbent]:[Incumbent]],0),MATCH(F$3,Data_Base_2[#Headers],0))),"-",INDEX(Data_Base_2[],MATCH($D292,Data_Base_2[[Incumbent]:[Incumbent]],0),MATCH(F$3,Data_Base_2[#Headers],0))),"")</f>
        <v/>
      </c>
      <c r="G292" s="161" t="str">
        <f ca="1">IFERROR(IF(ISBLANK(INDEX(Data_Base_2[],MATCH($D292,Data_Base_2[[Incumbent]:[Incumbent]],0),MATCH(G$3,Data_Base_2[#Headers],0))),"-",INDEX(Data_Base_2[],MATCH($D292,Data_Base_2[[Incumbent]:[Incumbent]],0),MATCH(G$3,Data_Base_2[#Headers],0))),"")</f>
        <v/>
      </c>
      <c r="H292" s="161" t="str">
        <f ca="1">IFERROR(IF(ISBLANK(INDEX(Data_Base_2[],MATCH($D292,Data_Base_2[[Incumbent]:[Incumbent]],0),MATCH(H$3,Data_Base_2[#Headers],0))),"-",INDEX(Data_Base_2[],MATCH($D292,Data_Base_2[[Incumbent]:[Incumbent]],0),MATCH(H$3,Data_Base_2[#Headers],0))),"")</f>
        <v/>
      </c>
      <c r="I292" s="162" t="str">
        <f ca="1">IFERROR(IF(ISBLANK(INDEX(Data_Base_2[],MATCH($D292,Data_Base_2[[Incumbent]:[Incumbent]],0),MATCH(I$3,Data_Base_2[#Headers],0))),"-",INDEX(Data_Base_2[],MATCH($D292,Data_Base_2[[Incumbent]:[Incumbent]],0),MATCH(I$3,Data_Base_2[#Headers],0))),"")</f>
        <v/>
      </c>
      <c r="J292" s="162" t="str">
        <f ca="1">IFERROR(IF(ISBLANK(INDEX(Data_Base_2[],MATCH($D292,Data_Base_2[[Incumbent]:[Incumbent]],0),MATCH(J$3,Data_Base_2[#Headers],0))),"-",INDEX(Data_Base_2[],MATCH($D292,Data_Base_2[[Incumbent]:[Incumbent]],0),MATCH(J$3,Data_Base_2[#Headers],0))),"")</f>
        <v/>
      </c>
      <c r="K292" s="163" t="str">
        <f ca="1">IFERROR(IF(ISBLANK(INDEX(Data_Base_2[],MATCH($D292,Data_Base_2[[Incumbent]:[Incumbent]],0),MATCH(K$3,Data_Base_2[#Headers],0))),"-",INDEX(Data_Base_2[],MATCH($D292,Data_Base_2[[Incumbent]:[Incumbent]],0),MATCH(K$3,Data_Base_2[#Headers],0))),"")</f>
        <v/>
      </c>
      <c r="L292" s="161" t="str">
        <f ca="1">IFERROR(IF(ISBLANK(INDEX(Data_Base_2[],MATCH($D292,Data_Base_2[[Incumbent]:[Incumbent]],0),MATCH(L$3,Data_Base_2[#Headers],0))),"-",INDEX(Data_Base_2[],MATCH($D292,Data_Base_2[[Incumbent]:[Incumbent]],0),MATCH(L$3,Data_Base_2[#Headers],0))),"")</f>
        <v/>
      </c>
      <c r="M292" s="161" t="str">
        <f ca="1">IFERROR(IF(ISBLANK(INDEX(Data_Base_2[],MATCH($D292,Data_Base_2[[Incumbent]:[Incumbent]],0),MATCH(M$3,Data_Base_2[#Headers],0))),"-",INDEX(Data_Base_2[],MATCH($D292,Data_Base_2[[Incumbent]:[Incumbent]],0),MATCH(M$3,Data_Base_2[#Headers],0))),"")</f>
        <v/>
      </c>
      <c r="N292" s="164" t="str">
        <f ca="1">IFERROR(IF(ISBLANK(INDEX(Data_Base_2[],MATCH($D292,Data_Base_2[[Incumbent]:[Incumbent]],0),MATCH(N$3,Data_Base_2[#Headers],0))),"-",INDEX(Data_Base_2[],MATCH($D292,Data_Base_2[[Incumbent]:[Incumbent]],0),MATCH(N$3,Data_Base_2[#Headers],0))),"")</f>
        <v/>
      </c>
      <c r="O292" s="164" t="str">
        <f ca="1">IFERROR(IF(ISBLANK(INDEX(Data_Base_2[],MATCH($D292,Data_Base_2[[Incumbent]:[Incumbent]],0),MATCH(O$3,Data_Base_2[#Headers],0))),"-",INDEX(Data_Base_2[],MATCH($D292,Data_Base_2[[Incumbent]:[Incumbent]],0),MATCH(O$3,Data_Base_2[#Headers],0))),"")</f>
        <v/>
      </c>
      <c r="P292" s="161" t="str">
        <f ca="1">IFERROR(IF(ISBLANK(INDEX(Data_Base_2[],MATCH($D292,Data_Base_2[[Incumbent]:[Incumbent]],0),MATCH(P$3,Data_Base_2[#Headers],0))),"-",INDEX(Data_Base_2[],MATCH($D292,Data_Base_2[[Incumbent]:[Incumbent]],0),MATCH(P$3,Data_Base_2[#Headers],0))),"")</f>
        <v/>
      </c>
      <c r="Q292" s="161" t="str">
        <f ca="1">IFERROR(IF(ISBLANK(INDEX(Data_Base_2[],MATCH($D292,Data_Base_2[[Incumbent]:[Incumbent]],0),MATCH(Q$3,Data_Base_2[#Headers],0))),"-",INDEX(Data_Base_2[],MATCH($D292,Data_Base_2[[Incumbent]:[Incumbent]],0),MATCH(Q$3,Data_Base_2[#Headers],0))),"")</f>
        <v/>
      </c>
      <c r="T292" t="str">
        <v>Lambok Martinovel Sianturi</v>
      </c>
      <c r="U292" s="140">
        <v>1</v>
      </c>
      <c r="V292" s="124" t="b">
        <v>1</v>
      </c>
      <c r="W292" s="3" t="b">
        <v>1</v>
      </c>
      <c r="X292" s="3" t="b">
        <v>0</v>
      </c>
      <c r="Y292" s="3">
        <v>1</v>
      </c>
      <c r="Z292" s="3">
        <v>0</v>
      </c>
      <c r="AA292" s="3" t="b">
        <v>1</v>
      </c>
      <c r="AB292" s="3" t="b">
        <f ca="1"/>
        <v>0</v>
      </c>
      <c r="AC292" s="99">
        <v>0</v>
      </c>
      <c r="AD292" s="99">
        <f ca="1"/>
        <v>0</v>
      </c>
    </row>
    <row r="293" spans="4:30" x14ac:dyDescent="0.25">
      <c r="D293" s="8" t="str" cm="1">
        <f t="array" aca="1" ref="D293" ca="1">IFERROR(IF($T$2="",'Data Base'!C280,INDEX(Data_Base_2[Incumbent],_xlfn.AGGREGATE(15,3,((OFFSET($AD$4,0,0,COUNTA($AD$4:AD5288),1)&gt;0)/(OFFSET($AD$4,0,0,COUNTA($AD$4:AD5288),1)&gt;0))*(ROW(OFFSET($AD$4,0,0,COUNTA($AD$4:AD5288),1))-ROW($AD$3)),ROWS($D$4:$D292)))),"")</f>
        <v/>
      </c>
      <c r="E293" s="161" t="str">
        <f ca="1">IFERROR(IF(ISBLANK(INDEX(Data_Base_2[],MATCH($D293,Data_Base_2[[Incumbent]:[Incumbent]],0),MATCH(E$3,Data_Base_2[#Headers],0))),"-",INDEX(Data_Base_2[],MATCH($D293,Data_Base_2[[Incumbent]:[Incumbent]],0),MATCH(E$3,Data_Base_2[#Headers],0))),"")</f>
        <v/>
      </c>
      <c r="F293" s="161" t="str">
        <f ca="1">IFERROR(IF(ISBLANK(INDEX(Data_Base_2[],MATCH($D293,Data_Base_2[[Incumbent]:[Incumbent]],0),MATCH(F$3,Data_Base_2[#Headers],0))),"-",INDEX(Data_Base_2[],MATCH($D293,Data_Base_2[[Incumbent]:[Incumbent]],0),MATCH(F$3,Data_Base_2[#Headers],0))),"")</f>
        <v/>
      </c>
      <c r="G293" s="161" t="str">
        <f ca="1">IFERROR(IF(ISBLANK(INDEX(Data_Base_2[],MATCH($D293,Data_Base_2[[Incumbent]:[Incumbent]],0),MATCH(G$3,Data_Base_2[#Headers],0))),"-",INDEX(Data_Base_2[],MATCH($D293,Data_Base_2[[Incumbent]:[Incumbent]],0),MATCH(G$3,Data_Base_2[#Headers],0))),"")</f>
        <v/>
      </c>
      <c r="H293" s="161" t="str">
        <f ca="1">IFERROR(IF(ISBLANK(INDEX(Data_Base_2[],MATCH($D293,Data_Base_2[[Incumbent]:[Incumbent]],0),MATCH(H$3,Data_Base_2[#Headers],0))),"-",INDEX(Data_Base_2[],MATCH($D293,Data_Base_2[[Incumbent]:[Incumbent]],0),MATCH(H$3,Data_Base_2[#Headers],0))),"")</f>
        <v/>
      </c>
      <c r="I293" s="162" t="str">
        <f ca="1">IFERROR(IF(ISBLANK(INDEX(Data_Base_2[],MATCH($D293,Data_Base_2[[Incumbent]:[Incumbent]],0),MATCH(I$3,Data_Base_2[#Headers],0))),"-",INDEX(Data_Base_2[],MATCH($D293,Data_Base_2[[Incumbent]:[Incumbent]],0),MATCH(I$3,Data_Base_2[#Headers],0))),"")</f>
        <v/>
      </c>
      <c r="J293" s="162" t="str">
        <f ca="1">IFERROR(IF(ISBLANK(INDEX(Data_Base_2[],MATCH($D293,Data_Base_2[[Incumbent]:[Incumbent]],0),MATCH(J$3,Data_Base_2[#Headers],0))),"-",INDEX(Data_Base_2[],MATCH($D293,Data_Base_2[[Incumbent]:[Incumbent]],0),MATCH(J$3,Data_Base_2[#Headers],0))),"")</f>
        <v/>
      </c>
      <c r="K293" s="163" t="str">
        <f ca="1">IFERROR(IF(ISBLANK(INDEX(Data_Base_2[],MATCH($D293,Data_Base_2[[Incumbent]:[Incumbent]],0),MATCH(K$3,Data_Base_2[#Headers],0))),"-",INDEX(Data_Base_2[],MATCH($D293,Data_Base_2[[Incumbent]:[Incumbent]],0),MATCH(K$3,Data_Base_2[#Headers],0))),"")</f>
        <v/>
      </c>
      <c r="L293" s="161" t="str">
        <f ca="1">IFERROR(IF(ISBLANK(INDEX(Data_Base_2[],MATCH($D293,Data_Base_2[[Incumbent]:[Incumbent]],0),MATCH(L$3,Data_Base_2[#Headers],0))),"-",INDEX(Data_Base_2[],MATCH($D293,Data_Base_2[[Incumbent]:[Incumbent]],0),MATCH(L$3,Data_Base_2[#Headers],0))),"")</f>
        <v/>
      </c>
      <c r="M293" s="161" t="str">
        <f ca="1">IFERROR(IF(ISBLANK(INDEX(Data_Base_2[],MATCH($D293,Data_Base_2[[Incumbent]:[Incumbent]],0),MATCH(M$3,Data_Base_2[#Headers],0))),"-",INDEX(Data_Base_2[],MATCH($D293,Data_Base_2[[Incumbent]:[Incumbent]],0),MATCH(M$3,Data_Base_2[#Headers],0))),"")</f>
        <v/>
      </c>
      <c r="N293" s="164" t="str">
        <f ca="1">IFERROR(IF(ISBLANK(INDEX(Data_Base_2[],MATCH($D293,Data_Base_2[[Incumbent]:[Incumbent]],0),MATCH(N$3,Data_Base_2[#Headers],0))),"-",INDEX(Data_Base_2[],MATCH($D293,Data_Base_2[[Incumbent]:[Incumbent]],0),MATCH(N$3,Data_Base_2[#Headers],0))),"")</f>
        <v/>
      </c>
      <c r="O293" s="164" t="str">
        <f ca="1">IFERROR(IF(ISBLANK(INDEX(Data_Base_2[],MATCH($D293,Data_Base_2[[Incumbent]:[Incumbent]],0),MATCH(O$3,Data_Base_2[#Headers],0))),"-",INDEX(Data_Base_2[],MATCH($D293,Data_Base_2[[Incumbent]:[Incumbent]],0),MATCH(O$3,Data_Base_2[#Headers],0))),"")</f>
        <v/>
      </c>
      <c r="P293" s="161" t="str">
        <f ca="1">IFERROR(IF(ISBLANK(INDEX(Data_Base_2[],MATCH($D293,Data_Base_2[[Incumbent]:[Incumbent]],0),MATCH(P$3,Data_Base_2[#Headers],0))),"-",INDEX(Data_Base_2[],MATCH($D293,Data_Base_2[[Incumbent]:[Incumbent]],0),MATCH(P$3,Data_Base_2[#Headers],0))),"")</f>
        <v/>
      </c>
      <c r="Q293" s="161" t="str">
        <f ca="1">IFERROR(IF(ISBLANK(INDEX(Data_Base_2[],MATCH($D293,Data_Base_2[[Incumbent]:[Incumbent]],0),MATCH(Q$3,Data_Base_2[#Headers],0))),"-",INDEX(Data_Base_2[],MATCH($D293,Data_Base_2[[Incumbent]:[Incumbent]],0),MATCH(Q$3,Data_Base_2[#Headers],0))),"")</f>
        <v/>
      </c>
      <c r="T293" t="str">
        <v>Iqbal Koyoto</v>
      </c>
      <c r="U293" s="140">
        <v>1</v>
      </c>
      <c r="V293" s="124" t="b">
        <v>1</v>
      </c>
      <c r="W293" s="3" t="b">
        <v>1</v>
      </c>
      <c r="X293" s="3" t="b">
        <v>0</v>
      </c>
      <c r="Y293" s="3">
        <v>1</v>
      </c>
      <c r="Z293" s="3">
        <v>0</v>
      </c>
      <c r="AA293" s="3" t="b">
        <v>1</v>
      </c>
      <c r="AB293" s="3" t="b">
        <f ca="1"/>
        <v>0</v>
      </c>
      <c r="AC293" s="99">
        <v>0</v>
      </c>
      <c r="AD293" s="99">
        <f ca="1"/>
        <v>0</v>
      </c>
    </row>
    <row r="294" spans="4:30" x14ac:dyDescent="0.25">
      <c r="D294" s="8" t="str" cm="1">
        <f t="array" aca="1" ref="D294" ca="1">IFERROR(IF($T$2="",'Data Base'!C281,INDEX(Data_Base_2[Incumbent],_xlfn.AGGREGATE(15,3,((OFFSET($AD$4,0,0,COUNTA($AD$4:AD5289),1)&gt;0)/(OFFSET($AD$4,0,0,COUNTA($AD$4:AD5289),1)&gt;0))*(ROW(OFFSET($AD$4,0,0,COUNTA($AD$4:AD5289),1))-ROW($AD$3)),ROWS($D$4:$D293)))),"")</f>
        <v/>
      </c>
      <c r="E294" s="161" t="str">
        <f ca="1">IFERROR(IF(ISBLANK(INDEX(Data_Base_2[],MATCH($D294,Data_Base_2[[Incumbent]:[Incumbent]],0),MATCH(E$3,Data_Base_2[#Headers],0))),"-",INDEX(Data_Base_2[],MATCH($D294,Data_Base_2[[Incumbent]:[Incumbent]],0),MATCH(E$3,Data_Base_2[#Headers],0))),"")</f>
        <v/>
      </c>
      <c r="F294" s="161" t="str">
        <f ca="1">IFERROR(IF(ISBLANK(INDEX(Data_Base_2[],MATCH($D294,Data_Base_2[[Incumbent]:[Incumbent]],0),MATCH(F$3,Data_Base_2[#Headers],0))),"-",INDEX(Data_Base_2[],MATCH($D294,Data_Base_2[[Incumbent]:[Incumbent]],0),MATCH(F$3,Data_Base_2[#Headers],0))),"")</f>
        <v/>
      </c>
      <c r="G294" s="161" t="str">
        <f ca="1">IFERROR(IF(ISBLANK(INDEX(Data_Base_2[],MATCH($D294,Data_Base_2[[Incumbent]:[Incumbent]],0),MATCH(G$3,Data_Base_2[#Headers],0))),"-",INDEX(Data_Base_2[],MATCH($D294,Data_Base_2[[Incumbent]:[Incumbent]],0),MATCH(G$3,Data_Base_2[#Headers],0))),"")</f>
        <v/>
      </c>
      <c r="H294" s="161" t="str">
        <f ca="1">IFERROR(IF(ISBLANK(INDEX(Data_Base_2[],MATCH($D294,Data_Base_2[[Incumbent]:[Incumbent]],0),MATCH(H$3,Data_Base_2[#Headers],0))),"-",INDEX(Data_Base_2[],MATCH($D294,Data_Base_2[[Incumbent]:[Incumbent]],0),MATCH(H$3,Data_Base_2[#Headers],0))),"")</f>
        <v/>
      </c>
      <c r="I294" s="162" t="str">
        <f ca="1">IFERROR(IF(ISBLANK(INDEX(Data_Base_2[],MATCH($D294,Data_Base_2[[Incumbent]:[Incumbent]],0),MATCH(I$3,Data_Base_2[#Headers],0))),"-",INDEX(Data_Base_2[],MATCH($D294,Data_Base_2[[Incumbent]:[Incumbent]],0),MATCH(I$3,Data_Base_2[#Headers],0))),"")</f>
        <v/>
      </c>
      <c r="J294" s="162" t="str">
        <f ca="1">IFERROR(IF(ISBLANK(INDEX(Data_Base_2[],MATCH($D294,Data_Base_2[[Incumbent]:[Incumbent]],0),MATCH(J$3,Data_Base_2[#Headers],0))),"-",INDEX(Data_Base_2[],MATCH($D294,Data_Base_2[[Incumbent]:[Incumbent]],0),MATCH(J$3,Data_Base_2[#Headers],0))),"")</f>
        <v/>
      </c>
      <c r="K294" s="163" t="str">
        <f ca="1">IFERROR(IF(ISBLANK(INDEX(Data_Base_2[],MATCH($D294,Data_Base_2[[Incumbent]:[Incumbent]],0),MATCH(K$3,Data_Base_2[#Headers],0))),"-",INDEX(Data_Base_2[],MATCH($D294,Data_Base_2[[Incumbent]:[Incumbent]],0),MATCH(K$3,Data_Base_2[#Headers],0))),"")</f>
        <v/>
      </c>
      <c r="L294" s="161" t="str">
        <f ca="1">IFERROR(IF(ISBLANK(INDEX(Data_Base_2[],MATCH($D294,Data_Base_2[[Incumbent]:[Incumbent]],0),MATCH(L$3,Data_Base_2[#Headers],0))),"-",INDEX(Data_Base_2[],MATCH($D294,Data_Base_2[[Incumbent]:[Incumbent]],0),MATCH(L$3,Data_Base_2[#Headers],0))),"")</f>
        <v/>
      </c>
      <c r="M294" s="161" t="str">
        <f ca="1">IFERROR(IF(ISBLANK(INDEX(Data_Base_2[],MATCH($D294,Data_Base_2[[Incumbent]:[Incumbent]],0),MATCH(M$3,Data_Base_2[#Headers],0))),"-",INDEX(Data_Base_2[],MATCH($D294,Data_Base_2[[Incumbent]:[Incumbent]],0),MATCH(M$3,Data_Base_2[#Headers],0))),"")</f>
        <v/>
      </c>
      <c r="N294" s="164" t="str">
        <f ca="1">IFERROR(IF(ISBLANK(INDEX(Data_Base_2[],MATCH($D294,Data_Base_2[[Incumbent]:[Incumbent]],0),MATCH(N$3,Data_Base_2[#Headers],0))),"-",INDEX(Data_Base_2[],MATCH($D294,Data_Base_2[[Incumbent]:[Incumbent]],0),MATCH(N$3,Data_Base_2[#Headers],0))),"")</f>
        <v/>
      </c>
      <c r="O294" s="164" t="str">
        <f ca="1">IFERROR(IF(ISBLANK(INDEX(Data_Base_2[],MATCH($D294,Data_Base_2[[Incumbent]:[Incumbent]],0),MATCH(O$3,Data_Base_2[#Headers],0))),"-",INDEX(Data_Base_2[],MATCH($D294,Data_Base_2[[Incumbent]:[Incumbent]],0),MATCH(O$3,Data_Base_2[#Headers],0))),"")</f>
        <v/>
      </c>
      <c r="P294" s="161" t="str">
        <f ca="1">IFERROR(IF(ISBLANK(INDEX(Data_Base_2[],MATCH($D294,Data_Base_2[[Incumbent]:[Incumbent]],0),MATCH(P$3,Data_Base_2[#Headers],0))),"-",INDEX(Data_Base_2[],MATCH($D294,Data_Base_2[[Incumbent]:[Incumbent]],0),MATCH(P$3,Data_Base_2[#Headers],0))),"")</f>
        <v/>
      </c>
      <c r="Q294" s="161" t="str">
        <f ca="1">IFERROR(IF(ISBLANK(INDEX(Data_Base_2[],MATCH($D294,Data_Base_2[[Incumbent]:[Incumbent]],0),MATCH(Q$3,Data_Base_2[#Headers],0))),"-",INDEX(Data_Base_2[],MATCH($D294,Data_Base_2[[Incumbent]:[Incumbent]],0),MATCH(Q$3,Data_Base_2[#Headers],0))),"")</f>
        <v/>
      </c>
      <c r="T294" t="str">
        <v>Abadi Pramana Pelawi</v>
      </c>
      <c r="U294" s="140">
        <v>1</v>
      </c>
      <c r="V294" s="124" t="b">
        <v>1</v>
      </c>
      <c r="W294" s="3" t="b">
        <v>1</v>
      </c>
      <c r="X294" s="3" t="b">
        <v>0</v>
      </c>
      <c r="Y294" s="3">
        <v>1</v>
      </c>
      <c r="Z294" s="3">
        <v>0</v>
      </c>
      <c r="AA294" s="3" t="b">
        <v>1</v>
      </c>
      <c r="AB294" s="3" t="b">
        <f ca="1"/>
        <v>0</v>
      </c>
      <c r="AC294" s="99">
        <v>0</v>
      </c>
      <c r="AD294" s="99">
        <f ca="1"/>
        <v>0</v>
      </c>
    </row>
    <row r="295" spans="4:30" x14ac:dyDescent="0.25">
      <c r="D295" s="8" t="str" cm="1">
        <f t="array" aca="1" ref="D295" ca="1">IFERROR(IF($T$2="",'Data Base'!C282,INDEX(Data_Base_2[Incumbent],_xlfn.AGGREGATE(15,3,((OFFSET($AD$4,0,0,COUNTA($AD$4:AD5290),1)&gt;0)/(OFFSET($AD$4,0,0,COUNTA($AD$4:AD5290),1)&gt;0))*(ROW(OFFSET($AD$4,0,0,COUNTA($AD$4:AD5290),1))-ROW($AD$3)),ROWS($D$4:$D294)))),"")</f>
        <v/>
      </c>
      <c r="E295" s="161" t="str">
        <f ca="1">IFERROR(IF(ISBLANK(INDEX(Data_Base_2[],MATCH($D295,Data_Base_2[[Incumbent]:[Incumbent]],0),MATCH(E$3,Data_Base_2[#Headers],0))),"-",INDEX(Data_Base_2[],MATCH($D295,Data_Base_2[[Incumbent]:[Incumbent]],0),MATCH(E$3,Data_Base_2[#Headers],0))),"")</f>
        <v/>
      </c>
      <c r="F295" s="161" t="str">
        <f ca="1">IFERROR(IF(ISBLANK(INDEX(Data_Base_2[],MATCH($D295,Data_Base_2[[Incumbent]:[Incumbent]],0),MATCH(F$3,Data_Base_2[#Headers],0))),"-",INDEX(Data_Base_2[],MATCH($D295,Data_Base_2[[Incumbent]:[Incumbent]],0),MATCH(F$3,Data_Base_2[#Headers],0))),"")</f>
        <v/>
      </c>
      <c r="G295" s="161" t="str">
        <f ca="1">IFERROR(IF(ISBLANK(INDEX(Data_Base_2[],MATCH($D295,Data_Base_2[[Incumbent]:[Incumbent]],0),MATCH(G$3,Data_Base_2[#Headers],0))),"-",INDEX(Data_Base_2[],MATCH($D295,Data_Base_2[[Incumbent]:[Incumbent]],0),MATCH(G$3,Data_Base_2[#Headers],0))),"")</f>
        <v/>
      </c>
      <c r="H295" s="161" t="str">
        <f ca="1">IFERROR(IF(ISBLANK(INDEX(Data_Base_2[],MATCH($D295,Data_Base_2[[Incumbent]:[Incumbent]],0),MATCH(H$3,Data_Base_2[#Headers],0))),"-",INDEX(Data_Base_2[],MATCH($D295,Data_Base_2[[Incumbent]:[Incumbent]],0),MATCH(H$3,Data_Base_2[#Headers],0))),"")</f>
        <v/>
      </c>
      <c r="I295" s="162" t="str">
        <f ca="1">IFERROR(IF(ISBLANK(INDEX(Data_Base_2[],MATCH($D295,Data_Base_2[[Incumbent]:[Incumbent]],0),MATCH(I$3,Data_Base_2[#Headers],0))),"-",INDEX(Data_Base_2[],MATCH($D295,Data_Base_2[[Incumbent]:[Incumbent]],0),MATCH(I$3,Data_Base_2[#Headers],0))),"")</f>
        <v/>
      </c>
      <c r="J295" s="162" t="str">
        <f ca="1">IFERROR(IF(ISBLANK(INDEX(Data_Base_2[],MATCH($D295,Data_Base_2[[Incumbent]:[Incumbent]],0),MATCH(J$3,Data_Base_2[#Headers],0))),"-",INDEX(Data_Base_2[],MATCH($D295,Data_Base_2[[Incumbent]:[Incumbent]],0),MATCH(J$3,Data_Base_2[#Headers],0))),"")</f>
        <v/>
      </c>
      <c r="K295" s="163" t="str">
        <f ca="1">IFERROR(IF(ISBLANK(INDEX(Data_Base_2[],MATCH($D295,Data_Base_2[[Incumbent]:[Incumbent]],0),MATCH(K$3,Data_Base_2[#Headers],0))),"-",INDEX(Data_Base_2[],MATCH($D295,Data_Base_2[[Incumbent]:[Incumbent]],0),MATCH(K$3,Data_Base_2[#Headers],0))),"")</f>
        <v/>
      </c>
      <c r="L295" s="161" t="str">
        <f ca="1">IFERROR(IF(ISBLANK(INDEX(Data_Base_2[],MATCH($D295,Data_Base_2[[Incumbent]:[Incumbent]],0),MATCH(L$3,Data_Base_2[#Headers],0))),"-",INDEX(Data_Base_2[],MATCH($D295,Data_Base_2[[Incumbent]:[Incumbent]],0),MATCH(L$3,Data_Base_2[#Headers],0))),"")</f>
        <v/>
      </c>
      <c r="M295" s="161" t="str">
        <f ca="1">IFERROR(IF(ISBLANK(INDEX(Data_Base_2[],MATCH($D295,Data_Base_2[[Incumbent]:[Incumbent]],0),MATCH(M$3,Data_Base_2[#Headers],0))),"-",INDEX(Data_Base_2[],MATCH($D295,Data_Base_2[[Incumbent]:[Incumbent]],0),MATCH(M$3,Data_Base_2[#Headers],0))),"")</f>
        <v/>
      </c>
      <c r="N295" s="164" t="str">
        <f ca="1">IFERROR(IF(ISBLANK(INDEX(Data_Base_2[],MATCH($D295,Data_Base_2[[Incumbent]:[Incumbent]],0),MATCH(N$3,Data_Base_2[#Headers],0))),"-",INDEX(Data_Base_2[],MATCH($D295,Data_Base_2[[Incumbent]:[Incumbent]],0),MATCH(N$3,Data_Base_2[#Headers],0))),"")</f>
        <v/>
      </c>
      <c r="O295" s="164" t="str">
        <f ca="1">IFERROR(IF(ISBLANK(INDEX(Data_Base_2[],MATCH($D295,Data_Base_2[[Incumbent]:[Incumbent]],0),MATCH(O$3,Data_Base_2[#Headers],0))),"-",INDEX(Data_Base_2[],MATCH($D295,Data_Base_2[[Incumbent]:[Incumbent]],0),MATCH(O$3,Data_Base_2[#Headers],0))),"")</f>
        <v/>
      </c>
      <c r="P295" s="161" t="str">
        <f ca="1">IFERROR(IF(ISBLANK(INDEX(Data_Base_2[],MATCH($D295,Data_Base_2[[Incumbent]:[Incumbent]],0),MATCH(P$3,Data_Base_2[#Headers],0))),"-",INDEX(Data_Base_2[],MATCH($D295,Data_Base_2[[Incumbent]:[Incumbent]],0),MATCH(P$3,Data_Base_2[#Headers],0))),"")</f>
        <v/>
      </c>
      <c r="Q295" s="161" t="str">
        <f ca="1">IFERROR(IF(ISBLANK(INDEX(Data_Base_2[],MATCH($D295,Data_Base_2[[Incumbent]:[Incumbent]],0),MATCH(Q$3,Data_Base_2[#Headers],0))),"-",INDEX(Data_Base_2[],MATCH($D295,Data_Base_2[[Incumbent]:[Incumbent]],0),MATCH(Q$3,Data_Base_2[#Headers],0))),"")</f>
        <v/>
      </c>
      <c r="T295" t="str">
        <v>Chairil Anwar Ridwan, SP</v>
      </c>
      <c r="U295" s="140">
        <v>2</v>
      </c>
      <c r="V295" s="124" t="b">
        <v>1</v>
      </c>
      <c r="W295" s="3" t="b">
        <v>1</v>
      </c>
      <c r="X295" s="3" t="b">
        <v>0</v>
      </c>
      <c r="Y295" s="3">
        <v>1</v>
      </c>
      <c r="Z295" s="3">
        <v>1</v>
      </c>
      <c r="AA295" s="3" t="b">
        <v>1</v>
      </c>
      <c r="AB295" s="3" t="b">
        <f ca="1"/>
        <v>1</v>
      </c>
      <c r="AC295" s="99">
        <v>1</v>
      </c>
      <c r="AD295" s="99">
        <f ca="1"/>
        <v>1</v>
      </c>
    </row>
    <row r="296" spans="4:30" x14ac:dyDescent="0.25">
      <c r="D296" s="8" t="str" cm="1">
        <f t="array" aca="1" ref="D296" ca="1">IFERROR(IF($T$2="",'Data Base'!C283,INDEX(Data_Base_2[Incumbent],_xlfn.AGGREGATE(15,3,((OFFSET($AD$4,0,0,COUNTA($AD$4:AD5291),1)&gt;0)/(OFFSET($AD$4,0,0,COUNTA($AD$4:AD5291),1)&gt;0))*(ROW(OFFSET($AD$4,0,0,COUNTA($AD$4:AD5291),1))-ROW($AD$3)),ROWS($D$4:$D295)))),"")</f>
        <v/>
      </c>
      <c r="E296" s="161" t="str">
        <f ca="1">IFERROR(IF(ISBLANK(INDEX(Data_Base_2[],MATCH($D296,Data_Base_2[[Incumbent]:[Incumbent]],0),MATCH(E$3,Data_Base_2[#Headers],0))),"-",INDEX(Data_Base_2[],MATCH($D296,Data_Base_2[[Incumbent]:[Incumbent]],0),MATCH(E$3,Data_Base_2[#Headers],0))),"")</f>
        <v/>
      </c>
      <c r="F296" s="161" t="str">
        <f ca="1">IFERROR(IF(ISBLANK(INDEX(Data_Base_2[],MATCH($D296,Data_Base_2[[Incumbent]:[Incumbent]],0),MATCH(F$3,Data_Base_2[#Headers],0))),"-",INDEX(Data_Base_2[],MATCH($D296,Data_Base_2[[Incumbent]:[Incumbent]],0),MATCH(F$3,Data_Base_2[#Headers],0))),"")</f>
        <v/>
      </c>
      <c r="G296" s="161" t="str">
        <f ca="1">IFERROR(IF(ISBLANK(INDEX(Data_Base_2[],MATCH($D296,Data_Base_2[[Incumbent]:[Incumbent]],0),MATCH(G$3,Data_Base_2[#Headers],0))),"-",INDEX(Data_Base_2[],MATCH($D296,Data_Base_2[[Incumbent]:[Incumbent]],0),MATCH(G$3,Data_Base_2[#Headers],0))),"")</f>
        <v/>
      </c>
      <c r="H296" s="161" t="str">
        <f ca="1">IFERROR(IF(ISBLANK(INDEX(Data_Base_2[],MATCH($D296,Data_Base_2[[Incumbent]:[Incumbent]],0),MATCH(H$3,Data_Base_2[#Headers],0))),"-",INDEX(Data_Base_2[],MATCH($D296,Data_Base_2[[Incumbent]:[Incumbent]],0),MATCH(H$3,Data_Base_2[#Headers],0))),"")</f>
        <v/>
      </c>
      <c r="I296" s="162" t="str">
        <f ca="1">IFERROR(IF(ISBLANK(INDEX(Data_Base_2[],MATCH($D296,Data_Base_2[[Incumbent]:[Incumbent]],0),MATCH(I$3,Data_Base_2[#Headers],0))),"-",INDEX(Data_Base_2[],MATCH($D296,Data_Base_2[[Incumbent]:[Incumbent]],0),MATCH(I$3,Data_Base_2[#Headers],0))),"")</f>
        <v/>
      </c>
      <c r="J296" s="162" t="str">
        <f ca="1">IFERROR(IF(ISBLANK(INDEX(Data_Base_2[],MATCH($D296,Data_Base_2[[Incumbent]:[Incumbent]],0),MATCH(J$3,Data_Base_2[#Headers],0))),"-",INDEX(Data_Base_2[],MATCH($D296,Data_Base_2[[Incumbent]:[Incumbent]],0),MATCH(J$3,Data_Base_2[#Headers],0))),"")</f>
        <v/>
      </c>
      <c r="K296" s="163" t="str">
        <f ca="1">IFERROR(IF(ISBLANK(INDEX(Data_Base_2[],MATCH($D296,Data_Base_2[[Incumbent]:[Incumbent]],0),MATCH(K$3,Data_Base_2[#Headers],0))),"-",INDEX(Data_Base_2[],MATCH($D296,Data_Base_2[[Incumbent]:[Incumbent]],0),MATCH(K$3,Data_Base_2[#Headers],0))),"")</f>
        <v/>
      </c>
      <c r="L296" s="161" t="str">
        <f ca="1">IFERROR(IF(ISBLANK(INDEX(Data_Base_2[],MATCH($D296,Data_Base_2[[Incumbent]:[Incumbent]],0),MATCH(L$3,Data_Base_2[#Headers],0))),"-",INDEX(Data_Base_2[],MATCH($D296,Data_Base_2[[Incumbent]:[Incumbent]],0),MATCH(L$3,Data_Base_2[#Headers],0))),"")</f>
        <v/>
      </c>
      <c r="M296" s="161" t="str">
        <f ca="1">IFERROR(IF(ISBLANK(INDEX(Data_Base_2[],MATCH($D296,Data_Base_2[[Incumbent]:[Incumbent]],0),MATCH(M$3,Data_Base_2[#Headers],0))),"-",INDEX(Data_Base_2[],MATCH($D296,Data_Base_2[[Incumbent]:[Incumbent]],0),MATCH(M$3,Data_Base_2[#Headers],0))),"")</f>
        <v/>
      </c>
      <c r="N296" s="164" t="str">
        <f ca="1">IFERROR(IF(ISBLANK(INDEX(Data_Base_2[],MATCH($D296,Data_Base_2[[Incumbent]:[Incumbent]],0),MATCH(N$3,Data_Base_2[#Headers],0))),"-",INDEX(Data_Base_2[],MATCH($D296,Data_Base_2[[Incumbent]:[Incumbent]],0),MATCH(N$3,Data_Base_2[#Headers],0))),"")</f>
        <v/>
      </c>
      <c r="O296" s="164" t="str">
        <f ca="1">IFERROR(IF(ISBLANK(INDEX(Data_Base_2[],MATCH($D296,Data_Base_2[[Incumbent]:[Incumbent]],0),MATCH(O$3,Data_Base_2[#Headers],0))),"-",INDEX(Data_Base_2[],MATCH($D296,Data_Base_2[[Incumbent]:[Incumbent]],0),MATCH(O$3,Data_Base_2[#Headers],0))),"")</f>
        <v/>
      </c>
      <c r="P296" s="161" t="str">
        <f ca="1">IFERROR(IF(ISBLANK(INDEX(Data_Base_2[],MATCH($D296,Data_Base_2[[Incumbent]:[Incumbent]],0),MATCH(P$3,Data_Base_2[#Headers],0))),"-",INDEX(Data_Base_2[],MATCH($D296,Data_Base_2[[Incumbent]:[Incumbent]],0),MATCH(P$3,Data_Base_2[#Headers],0))),"")</f>
        <v/>
      </c>
      <c r="Q296" s="161" t="str">
        <f ca="1">IFERROR(IF(ISBLANK(INDEX(Data_Base_2[],MATCH($D296,Data_Base_2[[Incumbent]:[Incumbent]],0),MATCH(Q$3,Data_Base_2[#Headers],0))),"-",INDEX(Data_Base_2[],MATCH($D296,Data_Base_2[[Incumbent]:[Incumbent]],0),MATCH(Q$3,Data_Base_2[#Headers],0))),"")</f>
        <v/>
      </c>
      <c r="T296" t="str">
        <v>Aditia Rizki Doantha Purba</v>
      </c>
      <c r="U296" s="140">
        <v>1</v>
      </c>
      <c r="V296" s="124" t="b">
        <v>1</v>
      </c>
      <c r="W296" s="3" t="b">
        <v>1</v>
      </c>
      <c r="X296" s="3" t="b">
        <v>0</v>
      </c>
      <c r="Y296" s="3">
        <v>1</v>
      </c>
      <c r="Z296" s="3">
        <v>0</v>
      </c>
      <c r="AA296" s="3" t="b">
        <v>1</v>
      </c>
      <c r="AB296" s="3" t="b">
        <f ca="1"/>
        <v>0</v>
      </c>
      <c r="AC296" s="99">
        <v>1</v>
      </c>
      <c r="AD296" s="99">
        <f ca="1"/>
        <v>0</v>
      </c>
    </row>
    <row r="297" spans="4:30" x14ac:dyDescent="0.25">
      <c r="D297" s="8" t="str" cm="1">
        <f t="array" aca="1" ref="D297" ca="1">IFERROR(IF($T$2="",'Data Base'!C284,INDEX(Data_Base_2[Incumbent],_xlfn.AGGREGATE(15,3,((OFFSET($AD$4,0,0,COUNTA($AD$4:AD5292),1)&gt;0)/(OFFSET($AD$4,0,0,COUNTA($AD$4:AD5292),1)&gt;0))*(ROW(OFFSET($AD$4,0,0,COUNTA($AD$4:AD5292),1))-ROW($AD$3)),ROWS($D$4:$D296)))),"")</f>
        <v/>
      </c>
      <c r="E297" s="161" t="str">
        <f ca="1">IFERROR(IF(ISBLANK(INDEX(Data_Base_2[],MATCH($D297,Data_Base_2[[Incumbent]:[Incumbent]],0),MATCH(E$3,Data_Base_2[#Headers],0))),"-",INDEX(Data_Base_2[],MATCH($D297,Data_Base_2[[Incumbent]:[Incumbent]],0),MATCH(E$3,Data_Base_2[#Headers],0))),"")</f>
        <v/>
      </c>
      <c r="F297" s="161" t="str">
        <f ca="1">IFERROR(IF(ISBLANK(INDEX(Data_Base_2[],MATCH($D297,Data_Base_2[[Incumbent]:[Incumbent]],0),MATCH(F$3,Data_Base_2[#Headers],0))),"-",INDEX(Data_Base_2[],MATCH($D297,Data_Base_2[[Incumbent]:[Incumbent]],0),MATCH(F$3,Data_Base_2[#Headers],0))),"")</f>
        <v/>
      </c>
      <c r="G297" s="161" t="str">
        <f ca="1">IFERROR(IF(ISBLANK(INDEX(Data_Base_2[],MATCH($D297,Data_Base_2[[Incumbent]:[Incumbent]],0),MATCH(G$3,Data_Base_2[#Headers],0))),"-",INDEX(Data_Base_2[],MATCH($D297,Data_Base_2[[Incumbent]:[Incumbent]],0),MATCH(G$3,Data_Base_2[#Headers],0))),"")</f>
        <v/>
      </c>
      <c r="H297" s="161" t="str">
        <f ca="1">IFERROR(IF(ISBLANK(INDEX(Data_Base_2[],MATCH($D297,Data_Base_2[[Incumbent]:[Incumbent]],0),MATCH(H$3,Data_Base_2[#Headers],0))),"-",INDEX(Data_Base_2[],MATCH($D297,Data_Base_2[[Incumbent]:[Incumbent]],0),MATCH(H$3,Data_Base_2[#Headers],0))),"")</f>
        <v/>
      </c>
      <c r="I297" s="162" t="str">
        <f ca="1">IFERROR(IF(ISBLANK(INDEX(Data_Base_2[],MATCH($D297,Data_Base_2[[Incumbent]:[Incumbent]],0),MATCH(I$3,Data_Base_2[#Headers],0))),"-",INDEX(Data_Base_2[],MATCH($D297,Data_Base_2[[Incumbent]:[Incumbent]],0),MATCH(I$3,Data_Base_2[#Headers],0))),"")</f>
        <v/>
      </c>
      <c r="J297" s="162" t="str">
        <f ca="1">IFERROR(IF(ISBLANK(INDEX(Data_Base_2[],MATCH($D297,Data_Base_2[[Incumbent]:[Incumbent]],0),MATCH(J$3,Data_Base_2[#Headers],0))),"-",INDEX(Data_Base_2[],MATCH($D297,Data_Base_2[[Incumbent]:[Incumbent]],0),MATCH(J$3,Data_Base_2[#Headers],0))),"")</f>
        <v/>
      </c>
      <c r="K297" s="163" t="str">
        <f ca="1">IFERROR(IF(ISBLANK(INDEX(Data_Base_2[],MATCH($D297,Data_Base_2[[Incumbent]:[Incumbent]],0),MATCH(K$3,Data_Base_2[#Headers],0))),"-",INDEX(Data_Base_2[],MATCH($D297,Data_Base_2[[Incumbent]:[Incumbent]],0),MATCH(K$3,Data_Base_2[#Headers],0))),"")</f>
        <v/>
      </c>
      <c r="L297" s="161" t="str">
        <f ca="1">IFERROR(IF(ISBLANK(INDEX(Data_Base_2[],MATCH($D297,Data_Base_2[[Incumbent]:[Incumbent]],0),MATCH(L$3,Data_Base_2[#Headers],0))),"-",INDEX(Data_Base_2[],MATCH($D297,Data_Base_2[[Incumbent]:[Incumbent]],0),MATCH(L$3,Data_Base_2[#Headers],0))),"")</f>
        <v/>
      </c>
      <c r="M297" s="161" t="str">
        <f ca="1">IFERROR(IF(ISBLANK(INDEX(Data_Base_2[],MATCH($D297,Data_Base_2[[Incumbent]:[Incumbent]],0),MATCH(M$3,Data_Base_2[#Headers],0))),"-",INDEX(Data_Base_2[],MATCH($D297,Data_Base_2[[Incumbent]:[Incumbent]],0),MATCH(M$3,Data_Base_2[#Headers],0))),"")</f>
        <v/>
      </c>
      <c r="N297" s="164" t="str">
        <f ca="1">IFERROR(IF(ISBLANK(INDEX(Data_Base_2[],MATCH($D297,Data_Base_2[[Incumbent]:[Incumbent]],0),MATCH(N$3,Data_Base_2[#Headers],0))),"-",INDEX(Data_Base_2[],MATCH($D297,Data_Base_2[[Incumbent]:[Incumbent]],0),MATCH(N$3,Data_Base_2[#Headers],0))),"")</f>
        <v/>
      </c>
      <c r="O297" s="164" t="str">
        <f ca="1">IFERROR(IF(ISBLANK(INDEX(Data_Base_2[],MATCH($D297,Data_Base_2[[Incumbent]:[Incumbent]],0),MATCH(O$3,Data_Base_2[#Headers],0))),"-",INDEX(Data_Base_2[],MATCH($D297,Data_Base_2[[Incumbent]:[Incumbent]],0),MATCH(O$3,Data_Base_2[#Headers],0))),"")</f>
        <v/>
      </c>
      <c r="P297" s="161" t="str">
        <f ca="1">IFERROR(IF(ISBLANK(INDEX(Data_Base_2[],MATCH($D297,Data_Base_2[[Incumbent]:[Incumbent]],0),MATCH(P$3,Data_Base_2[#Headers],0))),"-",INDEX(Data_Base_2[],MATCH($D297,Data_Base_2[[Incumbent]:[Incumbent]],0),MATCH(P$3,Data_Base_2[#Headers],0))),"")</f>
        <v/>
      </c>
      <c r="Q297" s="161" t="str">
        <f ca="1">IFERROR(IF(ISBLANK(INDEX(Data_Base_2[],MATCH($D297,Data_Base_2[[Incumbent]:[Incumbent]],0),MATCH(Q$3,Data_Base_2[#Headers],0))),"-",INDEX(Data_Base_2[],MATCH($D297,Data_Base_2[[Incumbent]:[Incumbent]],0),MATCH(Q$3,Data_Base_2[#Headers],0))),"")</f>
        <v/>
      </c>
      <c r="T297" t="str">
        <v>M. Ali Osmar, Ir.</v>
      </c>
      <c r="U297" s="140">
        <v>3</v>
      </c>
      <c r="V297" s="124" t="b">
        <v>1</v>
      </c>
      <c r="W297" s="3" t="b">
        <v>1</v>
      </c>
      <c r="X297" s="3" t="b">
        <v>0</v>
      </c>
      <c r="Y297" s="3">
        <v>1</v>
      </c>
      <c r="Z297" s="3">
        <v>1</v>
      </c>
      <c r="AA297" s="3" t="b">
        <v>1</v>
      </c>
      <c r="AB297" s="3" t="b">
        <f ca="1"/>
        <v>0</v>
      </c>
      <c r="AC297" s="99">
        <v>1</v>
      </c>
      <c r="AD297" s="99">
        <f ca="1"/>
        <v>0</v>
      </c>
    </row>
    <row r="298" spans="4:30" x14ac:dyDescent="0.25">
      <c r="D298" s="8" t="str" cm="1">
        <f t="array" aca="1" ref="D298" ca="1">IFERROR(IF($T$2="",'Data Base'!C285,INDEX(Data_Base_2[Incumbent],_xlfn.AGGREGATE(15,3,((OFFSET($AD$4,0,0,COUNTA($AD$4:AD5293),1)&gt;0)/(OFFSET($AD$4,0,0,COUNTA($AD$4:AD5293),1)&gt;0))*(ROW(OFFSET($AD$4,0,0,COUNTA($AD$4:AD5293),1))-ROW($AD$3)),ROWS($D$4:$D297)))),"")</f>
        <v/>
      </c>
      <c r="E298" s="161" t="str">
        <f ca="1">IFERROR(IF(ISBLANK(INDEX(Data_Base_2[],MATCH($D298,Data_Base_2[[Incumbent]:[Incumbent]],0),MATCH(E$3,Data_Base_2[#Headers],0))),"-",INDEX(Data_Base_2[],MATCH($D298,Data_Base_2[[Incumbent]:[Incumbent]],0),MATCH(E$3,Data_Base_2[#Headers],0))),"")</f>
        <v/>
      </c>
      <c r="F298" s="161" t="str">
        <f ca="1">IFERROR(IF(ISBLANK(INDEX(Data_Base_2[],MATCH($D298,Data_Base_2[[Incumbent]:[Incumbent]],0),MATCH(F$3,Data_Base_2[#Headers],0))),"-",INDEX(Data_Base_2[],MATCH($D298,Data_Base_2[[Incumbent]:[Incumbent]],0),MATCH(F$3,Data_Base_2[#Headers],0))),"")</f>
        <v/>
      </c>
      <c r="G298" s="161" t="str">
        <f ca="1">IFERROR(IF(ISBLANK(INDEX(Data_Base_2[],MATCH($D298,Data_Base_2[[Incumbent]:[Incumbent]],0),MATCH(G$3,Data_Base_2[#Headers],0))),"-",INDEX(Data_Base_2[],MATCH($D298,Data_Base_2[[Incumbent]:[Incumbent]],0),MATCH(G$3,Data_Base_2[#Headers],0))),"")</f>
        <v/>
      </c>
      <c r="H298" s="161" t="str">
        <f ca="1">IFERROR(IF(ISBLANK(INDEX(Data_Base_2[],MATCH($D298,Data_Base_2[[Incumbent]:[Incumbent]],0),MATCH(H$3,Data_Base_2[#Headers],0))),"-",INDEX(Data_Base_2[],MATCH($D298,Data_Base_2[[Incumbent]:[Incumbent]],0),MATCH(H$3,Data_Base_2[#Headers],0))),"")</f>
        <v/>
      </c>
      <c r="I298" s="162" t="str">
        <f ca="1">IFERROR(IF(ISBLANK(INDEX(Data_Base_2[],MATCH($D298,Data_Base_2[[Incumbent]:[Incumbent]],0),MATCH(I$3,Data_Base_2[#Headers],0))),"-",INDEX(Data_Base_2[],MATCH($D298,Data_Base_2[[Incumbent]:[Incumbent]],0),MATCH(I$3,Data_Base_2[#Headers],0))),"")</f>
        <v/>
      </c>
      <c r="J298" s="162" t="str">
        <f ca="1">IFERROR(IF(ISBLANK(INDEX(Data_Base_2[],MATCH($D298,Data_Base_2[[Incumbent]:[Incumbent]],0),MATCH(J$3,Data_Base_2[#Headers],0))),"-",INDEX(Data_Base_2[],MATCH($D298,Data_Base_2[[Incumbent]:[Incumbent]],0),MATCH(J$3,Data_Base_2[#Headers],0))),"")</f>
        <v/>
      </c>
      <c r="K298" s="163" t="str">
        <f ca="1">IFERROR(IF(ISBLANK(INDEX(Data_Base_2[],MATCH($D298,Data_Base_2[[Incumbent]:[Incumbent]],0),MATCH(K$3,Data_Base_2[#Headers],0))),"-",INDEX(Data_Base_2[],MATCH($D298,Data_Base_2[[Incumbent]:[Incumbent]],0),MATCH(K$3,Data_Base_2[#Headers],0))),"")</f>
        <v/>
      </c>
      <c r="L298" s="161" t="str">
        <f ca="1">IFERROR(IF(ISBLANK(INDEX(Data_Base_2[],MATCH($D298,Data_Base_2[[Incumbent]:[Incumbent]],0),MATCH(L$3,Data_Base_2[#Headers],0))),"-",INDEX(Data_Base_2[],MATCH($D298,Data_Base_2[[Incumbent]:[Incumbent]],0),MATCH(L$3,Data_Base_2[#Headers],0))),"")</f>
        <v/>
      </c>
      <c r="M298" s="161" t="str">
        <f ca="1">IFERROR(IF(ISBLANK(INDEX(Data_Base_2[],MATCH($D298,Data_Base_2[[Incumbent]:[Incumbent]],0),MATCH(M$3,Data_Base_2[#Headers],0))),"-",INDEX(Data_Base_2[],MATCH($D298,Data_Base_2[[Incumbent]:[Incumbent]],0),MATCH(M$3,Data_Base_2[#Headers],0))),"")</f>
        <v/>
      </c>
      <c r="N298" s="164" t="str">
        <f ca="1">IFERROR(IF(ISBLANK(INDEX(Data_Base_2[],MATCH($D298,Data_Base_2[[Incumbent]:[Incumbent]],0),MATCH(N$3,Data_Base_2[#Headers],0))),"-",INDEX(Data_Base_2[],MATCH($D298,Data_Base_2[[Incumbent]:[Incumbent]],0),MATCH(N$3,Data_Base_2[#Headers],0))),"")</f>
        <v/>
      </c>
      <c r="O298" s="164" t="str">
        <f ca="1">IFERROR(IF(ISBLANK(INDEX(Data_Base_2[],MATCH($D298,Data_Base_2[[Incumbent]:[Incumbent]],0),MATCH(O$3,Data_Base_2[#Headers],0))),"-",INDEX(Data_Base_2[],MATCH($D298,Data_Base_2[[Incumbent]:[Incumbent]],0),MATCH(O$3,Data_Base_2[#Headers],0))),"")</f>
        <v/>
      </c>
      <c r="P298" s="161" t="str">
        <f ca="1">IFERROR(IF(ISBLANK(INDEX(Data_Base_2[],MATCH($D298,Data_Base_2[[Incumbent]:[Incumbent]],0),MATCH(P$3,Data_Base_2[#Headers],0))),"-",INDEX(Data_Base_2[],MATCH($D298,Data_Base_2[[Incumbent]:[Incumbent]],0),MATCH(P$3,Data_Base_2[#Headers],0))),"")</f>
        <v/>
      </c>
      <c r="Q298" s="161" t="str">
        <f ca="1">IFERROR(IF(ISBLANK(INDEX(Data_Base_2[],MATCH($D298,Data_Base_2[[Incumbent]:[Incumbent]],0),MATCH(Q$3,Data_Base_2[#Headers],0))),"-",INDEX(Data_Base_2[],MATCH($D298,Data_Base_2[[Incumbent]:[Incumbent]],0),MATCH(Q$3,Data_Base_2[#Headers],0))),"")</f>
        <v/>
      </c>
      <c r="T298" t="str">
        <v>Aswin Adami, Ir.</v>
      </c>
      <c r="U298" s="140">
        <v>3</v>
      </c>
      <c r="V298" s="124" t="b">
        <v>1</v>
      </c>
      <c r="W298" s="3" t="b">
        <v>1</v>
      </c>
      <c r="X298" s="3" t="b">
        <v>0</v>
      </c>
      <c r="Y298" s="3">
        <v>1</v>
      </c>
      <c r="Z298" s="3">
        <v>1</v>
      </c>
      <c r="AA298" s="3" t="b">
        <v>1</v>
      </c>
      <c r="AB298" s="3" t="b">
        <f ca="1"/>
        <v>0</v>
      </c>
      <c r="AC298" s="99">
        <v>0</v>
      </c>
      <c r="AD298" s="99">
        <f ca="1"/>
        <v>0</v>
      </c>
    </row>
    <row r="299" spans="4:30" x14ac:dyDescent="0.25">
      <c r="D299" s="8" t="str" cm="1">
        <f t="array" aca="1" ref="D299" ca="1">IFERROR(IF($T$2="",'Data Base'!C286,INDEX(Data_Base_2[Incumbent],_xlfn.AGGREGATE(15,3,((OFFSET($AD$4,0,0,COUNTA($AD$4:AD5294),1)&gt;0)/(OFFSET($AD$4,0,0,COUNTA($AD$4:AD5294),1)&gt;0))*(ROW(OFFSET($AD$4,0,0,COUNTA($AD$4:AD5294),1))-ROW($AD$3)),ROWS($D$4:$D298)))),"")</f>
        <v/>
      </c>
      <c r="E299" s="161" t="str">
        <f ca="1">IFERROR(IF(ISBLANK(INDEX(Data_Base_2[],MATCH($D299,Data_Base_2[[Incumbent]:[Incumbent]],0),MATCH(E$3,Data_Base_2[#Headers],0))),"-",INDEX(Data_Base_2[],MATCH($D299,Data_Base_2[[Incumbent]:[Incumbent]],0),MATCH(E$3,Data_Base_2[#Headers],0))),"")</f>
        <v/>
      </c>
      <c r="F299" s="161" t="str">
        <f ca="1">IFERROR(IF(ISBLANK(INDEX(Data_Base_2[],MATCH($D299,Data_Base_2[[Incumbent]:[Incumbent]],0),MATCH(F$3,Data_Base_2[#Headers],0))),"-",INDEX(Data_Base_2[],MATCH($D299,Data_Base_2[[Incumbent]:[Incumbent]],0),MATCH(F$3,Data_Base_2[#Headers],0))),"")</f>
        <v/>
      </c>
      <c r="G299" s="161" t="str">
        <f ca="1">IFERROR(IF(ISBLANK(INDEX(Data_Base_2[],MATCH($D299,Data_Base_2[[Incumbent]:[Incumbent]],0),MATCH(G$3,Data_Base_2[#Headers],0))),"-",INDEX(Data_Base_2[],MATCH($D299,Data_Base_2[[Incumbent]:[Incumbent]],0),MATCH(G$3,Data_Base_2[#Headers],0))),"")</f>
        <v/>
      </c>
      <c r="H299" s="161" t="str">
        <f ca="1">IFERROR(IF(ISBLANK(INDEX(Data_Base_2[],MATCH($D299,Data_Base_2[[Incumbent]:[Incumbent]],0),MATCH(H$3,Data_Base_2[#Headers],0))),"-",INDEX(Data_Base_2[],MATCH($D299,Data_Base_2[[Incumbent]:[Incumbent]],0),MATCH(H$3,Data_Base_2[#Headers],0))),"")</f>
        <v/>
      </c>
      <c r="I299" s="162" t="str">
        <f ca="1">IFERROR(IF(ISBLANK(INDEX(Data_Base_2[],MATCH($D299,Data_Base_2[[Incumbent]:[Incumbent]],0),MATCH(I$3,Data_Base_2[#Headers],0))),"-",INDEX(Data_Base_2[],MATCH($D299,Data_Base_2[[Incumbent]:[Incumbent]],0),MATCH(I$3,Data_Base_2[#Headers],0))),"")</f>
        <v/>
      </c>
      <c r="J299" s="162" t="str">
        <f ca="1">IFERROR(IF(ISBLANK(INDEX(Data_Base_2[],MATCH($D299,Data_Base_2[[Incumbent]:[Incumbent]],0),MATCH(J$3,Data_Base_2[#Headers],0))),"-",INDEX(Data_Base_2[],MATCH($D299,Data_Base_2[[Incumbent]:[Incumbent]],0),MATCH(J$3,Data_Base_2[#Headers],0))),"")</f>
        <v/>
      </c>
      <c r="K299" s="163" t="str">
        <f ca="1">IFERROR(IF(ISBLANK(INDEX(Data_Base_2[],MATCH($D299,Data_Base_2[[Incumbent]:[Incumbent]],0),MATCH(K$3,Data_Base_2[#Headers],0))),"-",INDEX(Data_Base_2[],MATCH($D299,Data_Base_2[[Incumbent]:[Incumbent]],0),MATCH(K$3,Data_Base_2[#Headers],0))),"")</f>
        <v/>
      </c>
      <c r="L299" s="161" t="str">
        <f ca="1">IFERROR(IF(ISBLANK(INDEX(Data_Base_2[],MATCH($D299,Data_Base_2[[Incumbent]:[Incumbent]],0),MATCH(L$3,Data_Base_2[#Headers],0))),"-",INDEX(Data_Base_2[],MATCH($D299,Data_Base_2[[Incumbent]:[Incumbent]],0),MATCH(L$3,Data_Base_2[#Headers],0))),"")</f>
        <v/>
      </c>
      <c r="M299" s="161" t="str">
        <f ca="1">IFERROR(IF(ISBLANK(INDEX(Data_Base_2[],MATCH($D299,Data_Base_2[[Incumbent]:[Incumbent]],0),MATCH(M$3,Data_Base_2[#Headers],0))),"-",INDEX(Data_Base_2[],MATCH($D299,Data_Base_2[[Incumbent]:[Incumbent]],0),MATCH(M$3,Data_Base_2[#Headers],0))),"")</f>
        <v/>
      </c>
      <c r="N299" s="164" t="str">
        <f ca="1">IFERROR(IF(ISBLANK(INDEX(Data_Base_2[],MATCH($D299,Data_Base_2[[Incumbent]:[Incumbent]],0),MATCH(N$3,Data_Base_2[#Headers],0))),"-",INDEX(Data_Base_2[],MATCH($D299,Data_Base_2[[Incumbent]:[Incumbent]],0),MATCH(N$3,Data_Base_2[#Headers],0))),"")</f>
        <v/>
      </c>
      <c r="O299" s="164" t="str">
        <f ca="1">IFERROR(IF(ISBLANK(INDEX(Data_Base_2[],MATCH($D299,Data_Base_2[[Incumbent]:[Incumbent]],0),MATCH(O$3,Data_Base_2[#Headers],0))),"-",INDEX(Data_Base_2[],MATCH($D299,Data_Base_2[[Incumbent]:[Incumbent]],0),MATCH(O$3,Data_Base_2[#Headers],0))),"")</f>
        <v/>
      </c>
      <c r="P299" s="161" t="str">
        <f ca="1">IFERROR(IF(ISBLANK(INDEX(Data_Base_2[],MATCH($D299,Data_Base_2[[Incumbent]:[Incumbent]],0),MATCH(P$3,Data_Base_2[#Headers],0))),"-",INDEX(Data_Base_2[],MATCH($D299,Data_Base_2[[Incumbent]:[Incumbent]],0),MATCH(P$3,Data_Base_2[#Headers],0))),"")</f>
        <v/>
      </c>
      <c r="Q299" s="161" t="str">
        <f ca="1">IFERROR(IF(ISBLANK(INDEX(Data_Base_2[],MATCH($D299,Data_Base_2[[Incumbent]:[Incumbent]],0),MATCH(Q$3,Data_Base_2[#Headers],0))),"-",INDEX(Data_Base_2[],MATCH($D299,Data_Base_2[[Incumbent]:[Incumbent]],0),MATCH(Q$3,Data_Base_2[#Headers],0))),"")</f>
        <v/>
      </c>
      <c r="T299" t="str">
        <v>Indra Hardian Matondang</v>
      </c>
      <c r="U299" s="140">
        <v>2</v>
      </c>
      <c r="V299" s="124" t="b">
        <v>1</v>
      </c>
      <c r="W299" s="3" t="b">
        <v>1</v>
      </c>
      <c r="X299" s="3" t="b">
        <v>0</v>
      </c>
      <c r="Y299" s="3">
        <v>1</v>
      </c>
      <c r="Z299" s="3">
        <v>1</v>
      </c>
      <c r="AA299" s="3" t="b">
        <v>1</v>
      </c>
      <c r="AB299" s="3" t="b">
        <f ca="1"/>
        <v>1</v>
      </c>
      <c r="AC299" s="99">
        <v>0</v>
      </c>
      <c r="AD299" s="99">
        <f ca="1"/>
        <v>1</v>
      </c>
    </row>
    <row r="300" spans="4:30" x14ac:dyDescent="0.25">
      <c r="D300" s="8" t="str" cm="1">
        <f t="array" aca="1" ref="D300" ca="1">IFERROR(IF($T$2="",'Data Base'!C287,INDEX(Data_Base_2[Incumbent],_xlfn.AGGREGATE(15,3,((OFFSET($AD$4,0,0,COUNTA($AD$4:AD5295),1)&gt;0)/(OFFSET($AD$4,0,0,COUNTA($AD$4:AD5295),1)&gt;0))*(ROW(OFFSET($AD$4,0,0,COUNTA($AD$4:AD5295),1))-ROW($AD$3)),ROWS($D$4:$D299)))),"")</f>
        <v/>
      </c>
      <c r="E300" s="161" t="str">
        <f ca="1">IFERROR(IF(ISBLANK(INDEX(Data_Base_2[],MATCH($D300,Data_Base_2[[Incumbent]:[Incumbent]],0),MATCH(E$3,Data_Base_2[#Headers],0))),"-",INDEX(Data_Base_2[],MATCH($D300,Data_Base_2[[Incumbent]:[Incumbent]],0),MATCH(E$3,Data_Base_2[#Headers],0))),"")</f>
        <v/>
      </c>
      <c r="F300" s="161" t="str">
        <f ca="1">IFERROR(IF(ISBLANK(INDEX(Data_Base_2[],MATCH($D300,Data_Base_2[[Incumbent]:[Incumbent]],0),MATCH(F$3,Data_Base_2[#Headers],0))),"-",INDEX(Data_Base_2[],MATCH($D300,Data_Base_2[[Incumbent]:[Incumbent]],0),MATCH(F$3,Data_Base_2[#Headers],0))),"")</f>
        <v/>
      </c>
      <c r="G300" s="161" t="str">
        <f ca="1">IFERROR(IF(ISBLANK(INDEX(Data_Base_2[],MATCH($D300,Data_Base_2[[Incumbent]:[Incumbent]],0),MATCH(G$3,Data_Base_2[#Headers],0))),"-",INDEX(Data_Base_2[],MATCH($D300,Data_Base_2[[Incumbent]:[Incumbent]],0),MATCH(G$3,Data_Base_2[#Headers],0))),"")</f>
        <v/>
      </c>
      <c r="H300" s="161" t="str">
        <f ca="1">IFERROR(IF(ISBLANK(INDEX(Data_Base_2[],MATCH($D300,Data_Base_2[[Incumbent]:[Incumbent]],0),MATCH(H$3,Data_Base_2[#Headers],0))),"-",INDEX(Data_Base_2[],MATCH($D300,Data_Base_2[[Incumbent]:[Incumbent]],0),MATCH(H$3,Data_Base_2[#Headers],0))),"")</f>
        <v/>
      </c>
      <c r="I300" s="162" t="str">
        <f ca="1">IFERROR(IF(ISBLANK(INDEX(Data_Base_2[],MATCH($D300,Data_Base_2[[Incumbent]:[Incumbent]],0),MATCH(I$3,Data_Base_2[#Headers],0))),"-",INDEX(Data_Base_2[],MATCH($D300,Data_Base_2[[Incumbent]:[Incumbent]],0),MATCH(I$3,Data_Base_2[#Headers],0))),"")</f>
        <v/>
      </c>
      <c r="J300" s="162" t="str">
        <f ca="1">IFERROR(IF(ISBLANK(INDEX(Data_Base_2[],MATCH($D300,Data_Base_2[[Incumbent]:[Incumbent]],0),MATCH(J$3,Data_Base_2[#Headers],0))),"-",INDEX(Data_Base_2[],MATCH($D300,Data_Base_2[[Incumbent]:[Incumbent]],0),MATCH(J$3,Data_Base_2[#Headers],0))),"")</f>
        <v/>
      </c>
      <c r="K300" s="163" t="str">
        <f ca="1">IFERROR(IF(ISBLANK(INDEX(Data_Base_2[],MATCH($D300,Data_Base_2[[Incumbent]:[Incumbent]],0),MATCH(K$3,Data_Base_2[#Headers],0))),"-",INDEX(Data_Base_2[],MATCH($D300,Data_Base_2[[Incumbent]:[Incumbent]],0),MATCH(K$3,Data_Base_2[#Headers],0))),"")</f>
        <v/>
      </c>
      <c r="L300" s="161" t="str">
        <f ca="1">IFERROR(IF(ISBLANK(INDEX(Data_Base_2[],MATCH($D300,Data_Base_2[[Incumbent]:[Incumbent]],0),MATCH(L$3,Data_Base_2[#Headers],0))),"-",INDEX(Data_Base_2[],MATCH($D300,Data_Base_2[[Incumbent]:[Incumbent]],0),MATCH(L$3,Data_Base_2[#Headers],0))),"")</f>
        <v/>
      </c>
      <c r="M300" s="161" t="str">
        <f ca="1">IFERROR(IF(ISBLANK(INDEX(Data_Base_2[],MATCH($D300,Data_Base_2[[Incumbent]:[Incumbent]],0),MATCH(M$3,Data_Base_2[#Headers],0))),"-",INDEX(Data_Base_2[],MATCH($D300,Data_Base_2[[Incumbent]:[Incumbent]],0),MATCH(M$3,Data_Base_2[#Headers],0))),"")</f>
        <v/>
      </c>
      <c r="N300" s="164" t="str">
        <f ca="1">IFERROR(IF(ISBLANK(INDEX(Data_Base_2[],MATCH($D300,Data_Base_2[[Incumbent]:[Incumbent]],0),MATCH(N$3,Data_Base_2[#Headers],0))),"-",INDEX(Data_Base_2[],MATCH($D300,Data_Base_2[[Incumbent]:[Incumbent]],0),MATCH(N$3,Data_Base_2[#Headers],0))),"")</f>
        <v/>
      </c>
      <c r="O300" s="164" t="str">
        <f ca="1">IFERROR(IF(ISBLANK(INDEX(Data_Base_2[],MATCH($D300,Data_Base_2[[Incumbent]:[Incumbent]],0),MATCH(O$3,Data_Base_2[#Headers],0))),"-",INDEX(Data_Base_2[],MATCH($D300,Data_Base_2[[Incumbent]:[Incumbent]],0),MATCH(O$3,Data_Base_2[#Headers],0))),"")</f>
        <v/>
      </c>
      <c r="P300" s="161" t="str">
        <f ca="1">IFERROR(IF(ISBLANK(INDEX(Data_Base_2[],MATCH($D300,Data_Base_2[[Incumbent]:[Incumbent]],0),MATCH(P$3,Data_Base_2[#Headers],0))),"-",INDEX(Data_Base_2[],MATCH($D300,Data_Base_2[[Incumbent]:[Incumbent]],0),MATCH(P$3,Data_Base_2[#Headers],0))),"")</f>
        <v/>
      </c>
      <c r="Q300" s="161" t="str">
        <f ca="1">IFERROR(IF(ISBLANK(INDEX(Data_Base_2[],MATCH($D300,Data_Base_2[[Incumbent]:[Incumbent]],0),MATCH(Q$3,Data_Base_2[#Headers],0))),"-",INDEX(Data_Base_2[],MATCH($D300,Data_Base_2[[Incumbent]:[Incumbent]],0),MATCH(Q$3,Data_Base_2[#Headers],0))),"")</f>
        <v/>
      </c>
      <c r="T300" t="str">
        <v>Ahmad Buhori, Ir.</v>
      </c>
      <c r="U300" s="140">
        <v>3</v>
      </c>
      <c r="V300" s="124" t="b">
        <v>1</v>
      </c>
      <c r="W300" s="3" t="b">
        <v>1</v>
      </c>
      <c r="X300" s="3" t="b">
        <v>0</v>
      </c>
      <c r="Y300" s="3">
        <v>1</v>
      </c>
      <c r="Z300" s="3">
        <v>1</v>
      </c>
      <c r="AA300" s="3" t="b">
        <v>1</v>
      </c>
      <c r="AB300" s="3" t="b">
        <f ca="1"/>
        <v>0</v>
      </c>
      <c r="AC300" s="99">
        <v>0</v>
      </c>
      <c r="AD300" s="99">
        <f ca="1"/>
        <v>0</v>
      </c>
    </row>
    <row r="301" spans="4:30" x14ac:dyDescent="0.25">
      <c r="D301" s="8" t="str" cm="1">
        <f t="array" aca="1" ref="D301" ca="1">IFERROR(IF($T$2="",'Data Base'!C288,INDEX(Data_Base_2[Incumbent],_xlfn.AGGREGATE(15,3,((OFFSET($AD$4,0,0,COUNTA($AD$4:AD5296),1)&gt;0)/(OFFSET($AD$4,0,0,COUNTA($AD$4:AD5296),1)&gt;0))*(ROW(OFFSET($AD$4,0,0,COUNTA($AD$4:AD5296),1))-ROW($AD$3)),ROWS($D$4:$D300)))),"")</f>
        <v/>
      </c>
      <c r="E301" s="161" t="str">
        <f ca="1">IFERROR(IF(ISBLANK(INDEX(Data_Base_2[],MATCH($D301,Data_Base_2[[Incumbent]:[Incumbent]],0),MATCH(E$3,Data_Base_2[#Headers],0))),"-",INDEX(Data_Base_2[],MATCH($D301,Data_Base_2[[Incumbent]:[Incumbent]],0),MATCH(E$3,Data_Base_2[#Headers],0))),"")</f>
        <v/>
      </c>
      <c r="F301" s="161" t="str">
        <f ca="1">IFERROR(IF(ISBLANK(INDEX(Data_Base_2[],MATCH($D301,Data_Base_2[[Incumbent]:[Incumbent]],0),MATCH(F$3,Data_Base_2[#Headers],0))),"-",INDEX(Data_Base_2[],MATCH($D301,Data_Base_2[[Incumbent]:[Incumbent]],0),MATCH(F$3,Data_Base_2[#Headers],0))),"")</f>
        <v/>
      </c>
      <c r="G301" s="161" t="str">
        <f ca="1">IFERROR(IF(ISBLANK(INDEX(Data_Base_2[],MATCH($D301,Data_Base_2[[Incumbent]:[Incumbent]],0),MATCH(G$3,Data_Base_2[#Headers],0))),"-",INDEX(Data_Base_2[],MATCH($D301,Data_Base_2[[Incumbent]:[Incumbent]],0),MATCH(G$3,Data_Base_2[#Headers],0))),"")</f>
        <v/>
      </c>
      <c r="H301" s="161" t="str">
        <f ca="1">IFERROR(IF(ISBLANK(INDEX(Data_Base_2[],MATCH($D301,Data_Base_2[[Incumbent]:[Incumbent]],0),MATCH(H$3,Data_Base_2[#Headers],0))),"-",INDEX(Data_Base_2[],MATCH($D301,Data_Base_2[[Incumbent]:[Incumbent]],0),MATCH(H$3,Data_Base_2[#Headers],0))),"")</f>
        <v/>
      </c>
      <c r="I301" s="162" t="str">
        <f ca="1">IFERROR(IF(ISBLANK(INDEX(Data_Base_2[],MATCH($D301,Data_Base_2[[Incumbent]:[Incumbent]],0),MATCH(I$3,Data_Base_2[#Headers],0))),"-",INDEX(Data_Base_2[],MATCH($D301,Data_Base_2[[Incumbent]:[Incumbent]],0),MATCH(I$3,Data_Base_2[#Headers],0))),"")</f>
        <v/>
      </c>
      <c r="J301" s="162" t="str">
        <f ca="1">IFERROR(IF(ISBLANK(INDEX(Data_Base_2[],MATCH($D301,Data_Base_2[[Incumbent]:[Incumbent]],0),MATCH(J$3,Data_Base_2[#Headers],0))),"-",INDEX(Data_Base_2[],MATCH($D301,Data_Base_2[[Incumbent]:[Incumbent]],0),MATCH(J$3,Data_Base_2[#Headers],0))),"")</f>
        <v/>
      </c>
      <c r="K301" s="163" t="str">
        <f ca="1">IFERROR(IF(ISBLANK(INDEX(Data_Base_2[],MATCH($D301,Data_Base_2[[Incumbent]:[Incumbent]],0),MATCH(K$3,Data_Base_2[#Headers],0))),"-",INDEX(Data_Base_2[],MATCH($D301,Data_Base_2[[Incumbent]:[Incumbent]],0),MATCH(K$3,Data_Base_2[#Headers],0))),"")</f>
        <v/>
      </c>
      <c r="L301" s="161" t="str">
        <f ca="1">IFERROR(IF(ISBLANK(INDEX(Data_Base_2[],MATCH($D301,Data_Base_2[[Incumbent]:[Incumbent]],0),MATCH(L$3,Data_Base_2[#Headers],0))),"-",INDEX(Data_Base_2[],MATCH($D301,Data_Base_2[[Incumbent]:[Incumbent]],0),MATCH(L$3,Data_Base_2[#Headers],0))),"")</f>
        <v/>
      </c>
      <c r="M301" s="161" t="str">
        <f ca="1">IFERROR(IF(ISBLANK(INDEX(Data_Base_2[],MATCH($D301,Data_Base_2[[Incumbent]:[Incumbent]],0),MATCH(M$3,Data_Base_2[#Headers],0))),"-",INDEX(Data_Base_2[],MATCH($D301,Data_Base_2[[Incumbent]:[Incumbent]],0),MATCH(M$3,Data_Base_2[#Headers],0))),"")</f>
        <v/>
      </c>
      <c r="N301" s="164" t="str">
        <f ca="1">IFERROR(IF(ISBLANK(INDEX(Data_Base_2[],MATCH($D301,Data_Base_2[[Incumbent]:[Incumbent]],0),MATCH(N$3,Data_Base_2[#Headers],0))),"-",INDEX(Data_Base_2[],MATCH($D301,Data_Base_2[[Incumbent]:[Incumbent]],0),MATCH(N$3,Data_Base_2[#Headers],0))),"")</f>
        <v/>
      </c>
      <c r="O301" s="164" t="str">
        <f ca="1">IFERROR(IF(ISBLANK(INDEX(Data_Base_2[],MATCH($D301,Data_Base_2[[Incumbent]:[Incumbent]],0),MATCH(O$3,Data_Base_2[#Headers],0))),"-",INDEX(Data_Base_2[],MATCH($D301,Data_Base_2[[Incumbent]:[Incumbent]],0),MATCH(O$3,Data_Base_2[#Headers],0))),"")</f>
        <v/>
      </c>
      <c r="P301" s="161" t="str">
        <f ca="1">IFERROR(IF(ISBLANK(INDEX(Data_Base_2[],MATCH($D301,Data_Base_2[[Incumbent]:[Incumbent]],0),MATCH(P$3,Data_Base_2[#Headers],0))),"-",INDEX(Data_Base_2[],MATCH($D301,Data_Base_2[[Incumbent]:[Incumbent]],0),MATCH(P$3,Data_Base_2[#Headers],0))),"")</f>
        <v/>
      </c>
      <c r="Q301" s="161" t="str">
        <f ca="1">IFERROR(IF(ISBLANK(INDEX(Data_Base_2[],MATCH($D301,Data_Base_2[[Incumbent]:[Incumbent]],0),MATCH(Q$3,Data_Base_2[#Headers],0))),"-",INDEX(Data_Base_2[],MATCH($D301,Data_Base_2[[Incumbent]:[Incumbent]],0),MATCH(Q$3,Data_Base_2[#Headers],0))),"")</f>
        <v/>
      </c>
      <c r="T301" t="str">
        <v>Ahmad Husin</v>
      </c>
      <c r="U301" s="140">
        <v>1</v>
      </c>
      <c r="V301" s="124" t="b">
        <v>1</v>
      </c>
      <c r="W301" s="3" t="b">
        <v>1</v>
      </c>
      <c r="X301" s="3" t="b">
        <v>0</v>
      </c>
      <c r="Y301" s="3">
        <v>1</v>
      </c>
      <c r="Z301" s="3">
        <v>0</v>
      </c>
      <c r="AA301" s="3" t="b">
        <v>1</v>
      </c>
      <c r="AB301" s="3" t="b">
        <f ca="1"/>
        <v>0</v>
      </c>
      <c r="AC301" s="99">
        <v>0</v>
      </c>
      <c r="AD301" s="99">
        <f ca="1"/>
        <v>0</v>
      </c>
    </row>
    <row r="302" spans="4:30" x14ac:dyDescent="0.25">
      <c r="D302" s="8" t="str" cm="1">
        <f t="array" aca="1" ref="D302" ca="1">IFERROR(IF($T$2="",'Data Base'!#REF!,INDEX(Data_Base_2[Incumbent],_xlfn.AGGREGATE(15,3,((OFFSET($AD$4,0,0,COUNTA($AD$4:AD5297),1)&gt;0)/(OFFSET($AD$4,0,0,COUNTA($AD$4:AD5297),1)&gt;0))*(ROW(OFFSET($AD$4,0,0,COUNTA($AD$4:AD5297),1))-ROW($AD$3)),ROWS($D$4:$D301)))),"")</f>
        <v/>
      </c>
      <c r="E302" s="161" t="str">
        <f ca="1">IFERROR(IF(ISBLANK(INDEX(Data_Base_2[],MATCH($D302,Data_Base_2[[Incumbent]:[Incumbent]],0),MATCH(E$3,Data_Base_2[#Headers],0))),"-",INDEX(Data_Base_2[],MATCH($D302,Data_Base_2[[Incumbent]:[Incumbent]],0),MATCH(E$3,Data_Base_2[#Headers],0))),"")</f>
        <v/>
      </c>
      <c r="F302" s="161" t="str">
        <f ca="1">IFERROR(IF(ISBLANK(INDEX(Data_Base_2[],MATCH($D302,Data_Base_2[[Incumbent]:[Incumbent]],0),MATCH(F$3,Data_Base_2[#Headers],0))),"-",INDEX(Data_Base_2[],MATCH($D302,Data_Base_2[[Incumbent]:[Incumbent]],0),MATCH(F$3,Data_Base_2[#Headers],0))),"")</f>
        <v/>
      </c>
      <c r="G302" s="161" t="str">
        <f ca="1">IFERROR(IF(ISBLANK(INDEX(Data_Base_2[],MATCH($D302,Data_Base_2[[Incumbent]:[Incumbent]],0),MATCH(G$3,Data_Base_2[#Headers],0))),"-",INDEX(Data_Base_2[],MATCH($D302,Data_Base_2[[Incumbent]:[Incumbent]],0),MATCH(G$3,Data_Base_2[#Headers],0))),"")</f>
        <v/>
      </c>
      <c r="H302" s="161" t="str">
        <f ca="1">IFERROR(IF(ISBLANK(INDEX(Data_Base_2[],MATCH($D302,Data_Base_2[[Incumbent]:[Incumbent]],0),MATCH(H$3,Data_Base_2[#Headers],0))),"-",INDEX(Data_Base_2[],MATCH($D302,Data_Base_2[[Incumbent]:[Incumbent]],0),MATCH(H$3,Data_Base_2[#Headers],0))),"")</f>
        <v/>
      </c>
      <c r="I302" s="162" t="str">
        <f ca="1">IFERROR(IF(ISBLANK(INDEX(Data_Base_2[],MATCH($D302,Data_Base_2[[Incumbent]:[Incumbent]],0),MATCH(I$3,Data_Base_2[#Headers],0))),"-",INDEX(Data_Base_2[],MATCH($D302,Data_Base_2[[Incumbent]:[Incumbent]],0),MATCH(I$3,Data_Base_2[#Headers],0))),"")</f>
        <v/>
      </c>
      <c r="J302" s="162" t="str">
        <f ca="1">IFERROR(IF(ISBLANK(INDEX(Data_Base_2[],MATCH($D302,Data_Base_2[[Incumbent]:[Incumbent]],0),MATCH(J$3,Data_Base_2[#Headers],0))),"-",INDEX(Data_Base_2[],MATCH($D302,Data_Base_2[[Incumbent]:[Incumbent]],0),MATCH(J$3,Data_Base_2[#Headers],0))),"")</f>
        <v/>
      </c>
      <c r="K302" s="163" t="str">
        <f ca="1">IFERROR(IF(ISBLANK(INDEX(Data_Base_2[],MATCH($D302,Data_Base_2[[Incumbent]:[Incumbent]],0),MATCH(K$3,Data_Base_2[#Headers],0))),"-",INDEX(Data_Base_2[],MATCH($D302,Data_Base_2[[Incumbent]:[Incumbent]],0),MATCH(K$3,Data_Base_2[#Headers],0))),"")</f>
        <v/>
      </c>
      <c r="L302" s="161" t="str">
        <f ca="1">IFERROR(IF(ISBLANK(INDEX(Data_Base_2[],MATCH($D302,Data_Base_2[[Incumbent]:[Incumbent]],0),MATCH(L$3,Data_Base_2[#Headers],0))),"-",INDEX(Data_Base_2[],MATCH($D302,Data_Base_2[[Incumbent]:[Incumbent]],0),MATCH(L$3,Data_Base_2[#Headers],0))),"")</f>
        <v/>
      </c>
      <c r="M302" s="161" t="str">
        <f ca="1">IFERROR(IF(ISBLANK(INDEX(Data_Base_2[],MATCH($D302,Data_Base_2[[Incumbent]:[Incumbent]],0),MATCH(M$3,Data_Base_2[#Headers],0))),"-",INDEX(Data_Base_2[],MATCH($D302,Data_Base_2[[Incumbent]:[Incumbent]],0),MATCH(M$3,Data_Base_2[#Headers],0))),"")</f>
        <v/>
      </c>
      <c r="N302" s="164" t="str">
        <f ca="1">IFERROR(IF(ISBLANK(INDEX(Data_Base_2[],MATCH($D302,Data_Base_2[[Incumbent]:[Incumbent]],0),MATCH(N$3,Data_Base_2[#Headers],0))),"-",INDEX(Data_Base_2[],MATCH($D302,Data_Base_2[[Incumbent]:[Incumbent]],0),MATCH(N$3,Data_Base_2[#Headers],0))),"")</f>
        <v/>
      </c>
      <c r="O302" s="164" t="str">
        <f ca="1">IFERROR(IF(ISBLANK(INDEX(Data_Base_2[],MATCH($D302,Data_Base_2[[Incumbent]:[Incumbent]],0),MATCH(O$3,Data_Base_2[#Headers],0))),"-",INDEX(Data_Base_2[],MATCH($D302,Data_Base_2[[Incumbent]:[Incumbent]],0),MATCH(O$3,Data_Base_2[#Headers],0))),"")</f>
        <v/>
      </c>
      <c r="P302" s="161" t="str">
        <f ca="1">IFERROR(IF(ISBLANK(INDEX(Data_Base_2[],MATCH($D302,Data_Base_2[[Incumbent]:[Incumbent]],0),MATCH(P$3,Data_Base_2[#Headers],0))),"-",INDEX(Data_Base_2[],MATCH($D302,Data_Base_2[[Incumbent]:[Incumbent]],0),MATCH(P$3,Data_Base_2[#Headers],0))),"")</f>
        <v/>
      </c>
      <c r="Q302" s="161" t="str">
        <f ca="1">IFERROR(IF(ISBLANK(INDEX(Data_Base_2[],MATCH($D302,Data_Base_2[[Incumbent]:[Incumbent]],0),MATCH(Q$3,Data_Base_2[#Headers],0))),"-",INDEX(Data_Base_2[],MATCH($D302,Data_Base_2[[Incumbent]:[Incumbent]],0),MATCH(Q$3,Data_Base_2[#Headers],0))),"")</f>
        <v/>
      </c>
      <c r="T302" t="str">
        <v>Fernando Sirait</v>
      </c>
      <c r="U302" s="140">
        <v>2</v>
      </c>
      <c r="V302" s="124" t="b">
        <v>1</v>
      </c>
      <c r="W302" s="3" t="b">
        <v>1</v>
      </c>
      <c r="X302" s="3" t="b">
        <v>0</v>
      </c>
      <c r="Y302" s="3">
        <v>1</v>
      </c>
      <c r="Z302" s="3">
        <v>1</v>
      </c>
      <c r="AA302" s="3" t="b">
        <v>1</v>
      </c>
      <c r="AB302" s="3" t="b">
        <f ca="1"/>
        <v>0</v>
      </c>
      <c r="AC302" s="99">
        <v>0</v>
      </c>
      <c r="AD302" s="99">
        <f ca="1"/>
        <v>0</v>
      </c>
    </row>
    <row r="303" spans="4:30" x14ac:dyDescent="0.25">
      <c r="D303" s="8" t="str" cm="1">
        <f t="array" aca="1" ref="D303" ca="1">IFERROR(IF($T$2="",'Data Base'!C289,INDEX(Data_Base_2[Incumbent],_xlfn.AGGREGATE(15,3,((OFFSET($AD$4,0,0,COUNTA($AD$4:AD5298),1)&gt;0)/(OFFSET($AD$4,0,0,COUNTA($AD$4:AD5298),1)&gt;0))*(ROW(OFFSET($AD$4,0,0,COUNTA($AD$4:AD5298),1))-ROW($AD$3)),ROWS($D$4:$D302)))),"")</f>
        <v/>
      </c>
      <c r="E303" s="161" t="str">
        <f ca="1">IFERROR(IF(ISBLANK(INDEX(Data_Base_2[],MATCH($D303,Data_Base_2[[Incumbent]:[Incumbent]],0),MATCH(E$3,Data_Base_2[#Headers],0))),"-",INDEX(Data_Base_2[],MATCH($D303,Data_Base_2[[Incumbent]:[Incumbent]],0),MATCH(E$3,Data_Base_2[#Headers],0))),"")</f>
        <v/>
      </c>
      <c r="F303" s="161" t="str">
        <f ca="1">IFERROR(IF(ISBLANK(INDEX(Data_Base_2[],MATCH($D303,Data_Base_2[[Incumbent]:[Incumbent]],0),MATCH(F$3,Data_Base_2[#Headers],0))),"-",INDEX(Data_Base_2[],MATCH($D303,Data_Base_2[[Incumbent]:[Incumbent]],0),MATCH(F$3,Data_Base_2[#Headers],0))),"")</f>
        <v/>
      </c>
      <c r="G303" s="161" t="str">
        <f ca="1">IFERROR(IF(ISBLANK(INDEX(Data_Base_2[],MATCH($D303,Data_Base_2[[Incumbent]:[Incumbent]],0),MATCH(G$3,Data_Base_2[#Headers],0))),"-",INDEX(Data_Base_2[],MATCH($D303,Data_Base_2[[Incumbent]:[Incumbent]],0),MATCH(G$3,Data_Base_2[#Headers],0))),"")</f>
        <v/>
      </c>
      <c r="H303" s="161" t="str">
        <f ca="1">IFERROR(IF(ISBLANK(INDEX(Data_Base_2[],MATCH($D303,Data_Base_2[[Incumbent]:[Incumbent]],0),MATCH(H$3,Data_Base_2[#Headers],0))),"-",INDEX(Data_Base_2[],MATCH($D303,Data_Base_2[[Incumbent]:[Incumbent]],0),MATCH(H$3,Data_Base_2[#Headers],0))),"")</f>
        <v/>
      </c>
      <c r="I303" s="162" t="str">
        <f ca="1">IFERROR(IF(ISBLANK(INDEX(Data_Base_2[],MATCH($D303,Data_Base_2[[Incumbent]:[Incumbent]],0),MATCH(I$3,Data_Base_2[#Headers],0))),"-",INDEX(Data_Base_2[],MATCH($D303,Data_Base_2[[Incumbent]:[Incumbent]],0),MATCH(I$3,Data_Base_2[#Headers],0))),"")</f>
        <v/>
      </c>
      <c r="J303" s="162" t="str">
        <f ca="1">IFERROR(IF(ISBLANK(INDEX(Data_Base_2[],MATCH($D303,Data_Base_2[[Incumbent]:[Incumbent]],0),MATCH(J$3,Data_Base_2[#Headers],0))),"-",INDEX(Data_Base_2[],MATCH($D303,Data_Base_2[[Incumbent]:[Incumbent]],0),MATCH(J$3,Data_Base_2[#Headers],0))),"")</f>
        <v/>
      </c>
      <c r="K303" s="163" t="str">
        <f ca="1">IFERROR(IF(ISBLANK(INDEX(Data_Base_2[],MATCH($D303,Data_Base_2[[Incumbent]:[Incumbent]],0),MATCH(K$3,Data_Base_2[#Headers],0))),"-",INDEX(Data_Base_2[],MATCH($D303,Data_Base_2[[Incumbent]:[Incumbent]],0),MATCH(K$3,Data_Base_2[#Headers],0))),"")</f>
        <v/>
      </c>
      <c r="L303" s="161" t="str">
        <f ca="1">IFERROR(IF(ISBLANK(INDEX(Data_Base_2[],MATCH($D303,Data_Base_2[[Incumbent]:[Incumbent]],0),MATCH(L$3,Data_Base_2[#Headers],0))),"-",INDEX(Data_Base_2[],MATCH($D303,Data_Base_2[[Incumbent]:[Incumbent]],0),MATCH(L$3,Data_Base_2[#Headers],0))),"")</f>
        <v/>
      </c>
      <c r="M303" s="161" t="str">
        <f ca="1">IFERROR(IF(ISBLANK(INDEX(Data_Base_2[],MATCH($D303,Data_Base_2[[Incumbent]:[Incumbent]],0),MATCH(M$3,Data_Base_2[#Headers],0))),"-",INDEX(Data_Base_2[],MATCH($D303,Data_Base_2[[Incumbent]:[Incumbent]],0),MATCH(M$3,Data_Base_2[#Headers],0))),"")</f>
        <v/>
      </c>
      <c r="N303" s="164" t="str">
        <f ca="1">IFERROR(IF(ISBLANK(INDEX(Data_Base_2[],MATCH($D303,Data_Base_2[[Incumbent]:[Incumbent]],0),MATCH(N$3,Data_Base_2[#Headers],0))),"-",INDEX(Data_Base_2[],MATCH($D303,Data_Base_2[[Incumbent]:[Incumbent]],0),MATCH(N$3,Data_Base_2[#Headers],0))),"")</f>
        <v/>
      </c>
      <c r="O303" s="164" t="str">
        <f ca="1">IFERROR(IF(ISBLANK(INDEX(Data_Base_2[],MATCH($D303,Data_Base_2[[Incumbent]:[Incumbent]],0),MATCH(O$3,Data_Base_2[#Headers],0))),"-",INDEX(Data_Base_2[],MATCH($D303,Data_Base_2[[Incumbent]:[Incumbent]],0),MATCH(O$3,Data_Base_2[#Headers],0))),"")</f>
        <v/>
      </c>
      <c r="P303" s="161" t="str">
        <f ca="1">IFERROR(IF(ISBLANK(INDEX(Data_Base_2[],MATCH($D303,Data_Base_2[[Incumbent]:[Incumbent]],0),MATCH(P$3,Data_Base_2[#Headers],0))),"-",INDEX(Data_Base_2[],MATCH($D303,Data_Base_2[[Incumbent]:[Incumbent]],0),MATCH(P$3,Data_Base_2[#Headers],0))),"")</f>
        <v/>
      </c>
      <c r="Q303" s="161" t="str">
        <f ca="1">IFERROR(IF(ISBLANK(INDEX(Data_Base_2[],MATCH($D303,Data_Base_2[[Incumbent]:[Incumbent]],0),MATCH(Q$3,Data_Base_2[#Headers],0))),"-",INDEX(Data_Base_2[],MATCH($D303,Data_Base_2[[Incumbent]:[Incumbent]],0),MATCH(Q$3,Data_Base_2[#Headers],0))),"")</f>
        <v/>
      </c>
      <c r="T303" t="str">
        <v>Irhammuddin, Ir.</v>
      </c>
      <c r="U303" s="140">
        <v>2</v>
      </c>
      <c r="V303" s="124" t="b">
        <v>1</v>
      </c>
      <c r="W303" s="3" t="b">
        <v>1</v>
      </c>
      <c r="X303" s="3" t="b">
        <v>0</v>
      </c>
      <c r="Y303" s="3">
        <v>1</v>
      </c>
      <c r="Z303" s="3">
        <v>1</v>
      </c>
      <c r="AA303" s="3" t="b">
        <v>1</v>
      </c>
      <c r="AB303" s="3" t="b">
        <f ca="1"/>
        <v>1</v>
      </c>
      <c r="AC303" s="99">
        <v>0</v>
      </c>
      <c r="AD303" s="99">
        <f ca="1"/>
        <v>1</v>
      </c>
    </row>
    <row r="304" spans="4:30" x14ac:dyDescent="0.25">
      <c r="D304" s="8" t="str" cm="1">
        <f t="array" aca="1" ref="D304" ca="1">IFERROR(IF($T$2="",'Data Base'!C290,INDEX(Data_Base_2[Incumbent],_xlfn.AGGREGATE(15,3,((OFFSET($AD$4,0,0,COUNTA($AD$4:AD5299),1)&gt;0)/(OFFSET($AD$4,0,0,COUNTA($AD$4:AD5299),1)&gt;0))*(ROW(OFFSET($AD$4,0,0,COUNTA($AD$4:AD5299),1))-ROW($AD$3)),ROWS($D$4:$D303)))),"")</f>
        <v/>
      </c>
      <c r="E304" s="161" t="str">
        <f ca="1">IFERROR(IF(ISBLANK(INDEX(Data_Base_2[],MATCH($D304,Data_Base_2[[Incumbent]:[Incumbent]],0),MATCH(E$3,Data_Base_2[#Headers],0))),"-",INDEX(Data_Base_2[],MATCH($D304,Data_Base_2[[Incumbent]:[Incumbent]],0),MATCH(E$3,Data_Base_2[#Headers],0))),"")</f>
        <v/>
      </c>
      <c r="F304" s="161" t="str">
        <f ca="1">IFERROR(IF(ISBLANK(INDEX(Data_Base_2[],MATCH($D304,Data_Base_2[[Incumbent]:[Incumbent]],0),MATCH(F$3,Data_Base_2[#Headers],0))),"-",INDEX(Data_Base_2[],MATCH($D304,Data_Base_2[[Incumbent]:[Incumbent]],0),MATCH(F$3,Data_Base_2[#Headers],0))),"")</f>
        <v/>
      </c>
      <c r="G304" s="161" t="str">
        <f ca="1">IFERROR(IF(ISBLANK(INDEX(Data_Base_2[],MATCH($D304,Data_Base_2[[Incumbent]:[Incumbent]],0),MATCH(G$3,Data_Base_2[#Headers],0))),"-",INDEX(Data_Base_2[],MATCH($D304,Data_Base_2[[Incumbent]:[Incumbent]],0),MATCH(G$3,Data_Base_2[#Headers],0))),"")</f>
        <v/>
      </c>
      <c r="H304" s="161" t="str">
        <f ca="1">IFERROR(IF(ISBLANK(INDEX(Data_Base_2[],MATCH($D304,Data_Base_2[[Incumbent]:[Incumbent]],0),MATCH(H$3,Data_Base_2[#Headers],0))),"-",INDEX(Data_Base_2[],MATCH($D304,Data_Base_2[[Incumbent]:[Incumbent]],0),MATCH(H$3,Data_Base_2[#Headers],0))),"")</f>
        <v/>
      </c>
      <c r="I304" s="162" t="str">
        <f ca="1">IFERROR(IF(ISBLANK(INDEX(Data_Base_2[],MATCH($D304,Data_Base_2[[Incumbent]:[Incumbent]],0),MATCH(I$3,Data_Base_2[#Headers],0))),"-",INDEX(Data_Base_2[],MATCH($D304,Data_Base_2[[Incumbent]:[Incumbent]],0),MATCH(I$3,Data_Base_2[#Headers],0))),"")</f>
        <v/>
      </c>
      <c r="J304" s="162" t="str">
        <f ca="1">IFERROR(IF(ISBLANK(INDEX(Data_Base_2[],MATCH($D304,Data_Base_2[[Incumbent]:[Incumbent]],0),MATCH(J$3,Data_Base_2[#Headers],0))),"-",INDEX(Data_Base_2[],MATCH($D304,Data_Base_2[[Incumbent]:[Incumbent]],0),MATCH(J$3,Data_Base_2[#Headers],0))),"")</f>
        <v/>
      </c>
      <c r="K304" s="163" t="str">
        <f ca="1">IFERROR(IF(ISBLANK(INDEX(Data_Base_2[],MATCH($D304,Data_Base_2[[Incumbent]:[Incumbent]],0),MATCH(K$3,Data_Base_2[#Headers],0))),"-",INDEX(Data_Base_2[],MATCH($D304,Data_Base_2[[Incumbent]:[Incumbent]],0),MATCH(K$3,Data_Base_2[#Headers],0))),"")</f>
        <v/>
      </c>
      <c r="L304" s="161" t="str">
        <f ca="1">IFERROR(IF(ISBLANK(INDEX(Data_Base_2[],MATCH($D304,Data_Base_2[[Incumbent]:[Incumbent]],0),MATCH(L$3,Data_Base_2[#Headers],0))),"-",INDEX(Data_Base_2[],MATCH($D304,Data_Base_2[[Incumbent]:[Incumbent]],0),MATCH(L$3,Data_Base_2[#Headers],0))),"")</f>
        <v/>
      </c>
      <c r="M304" s="161" t="str">
        <f ca="1">IFERROR(IF(ISBLANK(INDEX(Data_Base_2[],MATCH($D304,Data_Base_2[[Incumbent]:[Incumbent]],0),MATCH(M$3,Data_Base_2[#Headers],0))),"-",INDEX(Data_Base_2[],MATCH($D304,Data_Base_2[[Incumbent]:[Incumbent]],0),MATCH(M$3,Data_Base_2[#Headers],0))),"")</f>
        <v/>
      </c>
      <c r="N304" s="164" t="str">
        <f ca="1">IFERROR(IF(ISBLANK(INDEX(Data_Base_2[],MATCH($D304,Data_Base_2[[Incumbent]:[Incumbent]],0),MATCH(N$3,Data_Base_2[#Headers],0))),"-",INDEX(Data_Base_2[],MATCH($D304,Data_Base_2[[Incumbent]:[Incumbent]],0),MATCH(N$3,Data_Base_2[#Headers],0))),"")</f>
        <v/>
      </c>
      <c r="O304" s="164" t="str">
        <f ca="1">IFERROR(IF(ISBLANK(INDEX(Data_Base_2[],MATCH($D304,Data_Base_2[[Incumbent]:[Incumbent]],0),MATCH(O$3,Data_Base_2[#Headers],0))),"-",INDEX(Data_Base_2[],MATCH($D304,Data_Base_2[[Incumbent]:[Incumbent]],0),MATCH(O$3,Data_Base_2[#Headers],0))),"")</f>
        <v/>
      </c>
      <c r="P304" s="161" t="str">
        <f ca="1">IFERROR(IF(ISBLANK(INDEX(Data_Base_2[],MATCH($D304,Data_Base_2[[Incumbent]:[Incumbent]],0),MATCH(P$3,Data_Base_2[#Headers],0))),"-",INDEX(Data_Base_2[],MATCH($D304,Data_Base_2[[Incumbent]:[Incumbent]],0),MATCH(P$3,Data_Base_2[#Headers],0))),"")</f>
        <v/>
      </c>
      <c r="Q304" s="161" t="str">
        <f ca="1">IFERROR(IF(ISBLANK(INDEX(Data_Base_2[],MATCH($D304,Data_Base_2[[Incumbent]:[Incumbent]],0),MATCH(Q$3,Data_Base_2[#Headers],0))),"-",INDEX(Data_Base_2[],MATCH($D304,Data_Base_2[[Incumbent]:[Incumbent]],0),MATCH(Q$3,Data_Base_2[#Headers],0))),"")</f>
        <v/>
      </c>
      <c r="T304" t="str">
        <v>Primanta Sembiring</v>
      </c>
      <c r="U304" s="140">
        <v>1</v>
      </c>
      <c r="V304" s="124" t="b">
        <v>1</v>
      </c>
      <c r="W304" s="3" t="b">
        <v>1</v>
      </c>
      <c r="X304" s="3" t="b">
        <v>0</v>
      </c>
      <c r="Y304" s="3">
        <v>1</v>
      </c>
      <c r="Z304" s="3">
        <v>0</v>
      </c>
      <c r="AA304" s="3" t="b">
        <v>1</v>
      </c>
      <c r="AB304" s="3" t="b">
        <f ca="1"/>
        <v>0</v>
      </c>
      <c r="AC304" s="99">
        <v>0</v>
      </c>
      <c r="AD304" s="99">
        <f ca="1"/>
        <v>0</v>
      </c>
    </row>
    <row r="305" spans="4:30" x14ac:dyDescent="0.25">
      <c r="D305" s="8" t="str" cm="1">
        <f t="array" aca="1" ref="D305" ca="1">IFERROR(IF($T$2="",'Data Base'!C291,INDEX(Data_Base_2[Incumbent],_xlfn.AGGREGATE(15,3,((OFFSET($AD$4,0,0,COUNTA($AD$4:AD5300),1)&gt;0)/(OFFSET($AD$4,0,0,COUNTA($AD$4:AD5300),1)&gt;0))*(ROW(OFFSET($AD$4,0,0,COUNTA($AD$4:AD5300),1))-ROW($AD$3)),ROWS($D$4:$D304)))),"")</f>
        <v/>
      </c>
      <c r="E305" s="161" t="str">
        <f ca="1">IFERROR(IF(ISBLANK(INDEX(Data_Base_2[],MATCH($D305,Data_Base_2[[Incumbent]:[Incumbent]],0),MATCH(E$3,Data_Base_2[#Headers],0))),"-",INDEX(Data_Base_2[],MATCH($D305,Data_Base_2[[Incumbent]:[Incumbent]],0),MATCH(E$3,Data_Base_2[#Headers],0))),"")</f>
        <v/>
      </c>
      <c r="F305" s="161" t="str">
        <f ca="1">IFERROR(IF(ISBLANK(INDEX(Data_Base_2[],MATCH($D305,Data_Base_2[[Incumbent]:[Incumbent]],0),MATCH(F$3,Data_Base_2[#Headers],0))),"-",INDEX(Data_Base_2[],MATCH($D305,Data_Base_2[[Incumbent]:[Incumbent]],0),MATCH(F$3,Data_Base_2[#Headers],0))),"")</f>
        <v/>
      </c>
      <c r="G305" s="161" t="str">
        <f ca="1">IFERROR(IF(ISBLANK(INDEX(Data_Base_2[],MATCH($D305,Data_Base_2[[Incumbent]:[Incumbent]],0),MATCH(G$3,Data_Base_2[#Headers],0))),"-",INDEX(Data_Base_2[],MATCH($D305,Data_Base_2[[Incumbent]:[Incumbent]],0),MATCH(G$3,Data_Base_2[#Headers],0))),"")</f>
        <v/>
      </c>
      <c r="H305" s="161" t="str">
        <f ca="1">IFERROR(IF(ISBLANK(INDEX(Data_Base_2[],MATCH($D305,Data_Base_2[[Incumbent]:[Incumbent]],0),MATCH(H$3,Data_Base_2[#Headers],0))),"-",INDEX(Data_Base_2[],MATCH($D305,Data_Base_2[[Incumbent]:[Incumbent]],0),MATCH(H$3,Data_Base_2[#Headers],0))),"")</f>
        <v/>
      </c>
      <c r="I305" s="162" t="str">
        <f ca="1">IFERROR(IF(ISBLANK(INDEX(Data_Base_2[],MATCH($D305,Data_Base_2[[Incumbent]:[Incumbent]],0),MATCH(I$3,Data_Base_2[#Headers],0))),"-",INDEX(Data_Base_2[],MATCH($D305,Data_Base_2[[Incumbent]:[Incumbent]],0),MATCH(I$3,Data_Base_2[#Headers],0))),"")</f>
        <v/>
      </c>
      <c r="J305" s="162" t="str">
        <f ca="1">IFERROR(IF(ISBLANK(INDEX(Data_Base_2[],MATCH($D305,Data_Base_2[[Incumbent]:[Incumbent]],0),MATCH(J$3,Data_Base_2[#Headers],0))),"-",INDEX(Data_Base_2[],MATCH($D305,Data_Base_2[[Incumbent]:[Incumbent]],0),MATCH(J$3,Data_Base_2[#Headers],0))),"")</f>
        <v/>
      </c>
      <c r="K305" s="163" t="str">
        <f ca="1">IFERROR(IF(ISBLANK(INDEX(Data_Base_2[],MATCH($D305,Data_Base_2[[Incumbent]:[Incumbent]],0),MATCH(K$3,Data_Base_2[#Headers],0))),"-",INDEX(Data_Base_2[],MATCH($D305,Data_Base_2[[Incumbent]:[Incumbent]],0),MATCH(K$3,Data_Base_2[#Headers],0))),"")</f>
        <v/>
      </c>
      <c r="L305" s="161" t="str">
        <f ca="1">IFERROR(IF(ISBLANK(INDEX(Data_Base_2[],MATCH($D305,Data_Base_2[[Incumbent]:[Incumbent]],0),MATCH(L$3,Data_Base_2[#Headers],0))),"-",INDEX(Data_Base_2[],MATCH($D305,Data_Base_2[[Incumbent]:[Incumbent]],0),MATCH(L$3,Data_Base_2[#Headers],0))),"")</f>
        <v/>
      </c>
      <c r="M305" s="161" t="str">
        <f ca="1">IFERROR(IF(ISBLANK(INDEX(Data_Base_2[],MATCH($D305,Data_Base_2[[Incumbent]:[Incumbent]],0),MATCH(M$3,Data_Base_2[#Headers],0))),"-",INDEX(Data_Base_2[],MATCH($D305,Data_Base_2[[Incumbent]:[Incumbent]],0),MATCH(M$3,Data_Base_2[#Headers],0))),"")</f>
        <v/>
      </c>
      <c r="N305" s="164" t="str">
        <f ca="1">IFERROR(IF(ISBLANK(INDEX(Data_Base_2[],MATCH($D305,Data_Base_2[[Incumbent]:[Incumbent]],0),MATCH(N$3,Data_Base_2[#Headers],0))),"-",INDEX(Data_Base_2[],MATCH($D305,Data_Base_2[[Incumbent]:[Incumbent]],0),MATCH(N$3,Data_Base_2[#Headers],0))),"")</f>
        <v/>
      </c>
      <c r="O305" s="164" t="str">
        <f ca="1">IFERROR(IF(ISBLANK(INDEX(Data_Base_2[],MATCH($D305,Data_Base_2[[Incumbent]:[Incumbent]],0),MATCH(O$3,Data_Base_2[#Headers],0))),"-",INDEX(Data_Base_2[],MATCH($D305,Data_Base_2[[Incumbent]:[Incumbent]],0),MATCH(O$3,Data_Base_2[#Headers],0))),"")</f>
        <v/>
      </c>
      <c r="P305" s="161" t="str">
        <f ca="1">IFERROR(IF(ISBLANK(INDEX(Data_Base_2[],MATCH($D305,Data_Base_2[[Incumbent]:[Incumbent]],0),MATCH(P$3,Data_Base_2[#Headers],0))),"-",INDEX(Data_Base_2[],MATCH($D305,Data_Base_2[[Incumbent]:[Incumbent]],0),MATCH(P$3,Data_Base_2[#Headers],0))),"")</f>
        <v/>
      </c>
      <c r="Q305" s="161" t="str">
        <f ca="1">IFERROR(IF(ISBLANK(INDEX(Data_Base_2[],MATCH($D305,Data_Base_2[[Incumbent]:[Incumbent]],0),MATCH(Q$3,Data_Base_2[#Headers],0))),"-",INDEX(Data_Base_2[],MATCH($D305,Data_Base_2[[Incumbent]:[Incumbent]],0),MATCH(Q$3,Data_Base_2[#Headers],0))),"")</f>
        <v/>
      </c>
      <c r="T305" t="str">
        <v>Agus Syahputra</v>
      </c>
      <c r="U305" s="140">
        <v>1</v>
      </c>
      <c r="V305" s="124" t="b">
        <v>1</v>
      </c>
      <c r="W305" s="3" t="b">
        <v>1</v>
      </c>
      <c r="X305" s="3" t="b">
        <v>0</v>
      </c>
      <c r="Y305" s="3">
        <v>1</v>
      </c>
      <c r="Z305" s="3">
        <v>0</v>
      </c>
      <c r="AA305" s="3" t="b">
        <v>1</v>
      </c>
      <c r="AB305" s="3" t="b">
        <f ca="1"/>
        <v>0</v>
      </c>
      <c r="AC305" s="99">
        <v>0</v>
      </c>
      <c r="AD305" s="99">
        <f ca="1"/>
        <v>0</v>
      </c>
    </row>
    <row r="306" spans="4:30" x14ac:dyDescent="0.25">
      <c r="D306" s="8" t="str" cm="1">
        <f t="array" aca="1" ref="D306" ca="1">IFERROR(IF($T$2="",'Data Base'!C292,INDEX(Data_Base_2[Incumbent],_xlfn.AGGREGATE(15,3,((OFFSET($AD$4,0,0,COUNTA($AD$4:AD5301),1)&gt;0)/(OFFSET($AD$4,0,0,COUNTA($AD$4:AD5301),1)&gt;0))*(ROW(OFFSET($AD$4,0,0,COUNTA($AD$4:AD5301),1))-ROW($AD$3)),ROWS($D$4:$D305)))),"")</f>
        <v/>
      </c>
      <c r="E306" s="161" t="str">
        <f ca="1">IFERROR(IF(ISBLANK(INDEX(Data_Base_2[],MATCH($D306,Data_Base_2[[Incumbent]:[Incumbent]],0),MATCH(E$3,Data_Base_2[#Headers],0))),"-",INDEX(Data_Base_2[],MATCH($D306,Data_Base_2[[Incumbent]:[Incumbent]],0),MATCH(E$3,Data_Base_2[#Headers],0))),"")</f>
        <v/>
      </c>
      <c r="F306" s="161" t="str">
        <f ca="1">IFERROR(IF(ISBLANK(INDEX(Data_Base_2[],MATCH($D306,Data_Base_2[[Incumbent]:[Incumbent]],0),MATCH(F$3,Data_Base_2[#Headers],0))),"-",INDEX(Data_Base_2[],MATCH($D306,Data_Base_2[[Incumbent]:[Incumbent]],0),MATCH(F$3,Data_Base_2[#Headers],0))),"")</f>
        <v/>
      </c>
      <c r="G306" s="161" t="str">
        <f ca="1">IFERROR(IF(ISBLANK(INDEX(Data_Base_2[],MATCH($D306,Data_Base_2[[Incumbent]:[Incumbent]],0),MATCH(G$3,Data_Base_2[#Headers],0))),"-",INDEX(Data_Base_2[],MATCH($D306,Data_Base_2[[Incumbent]:[Incumbent]],0),MATCH(G$3,Data_Base_2[#Headers],0))),"")</f>
        <v/>
      </c>
      <c r="H306" s="161" t="str">
        <f ca="1">IFERROR(IF(ISBLANK(INDEX(Data_Base_2[],MATCH($D306,Data_Base_2[[Incumbent]:[Incumbent]],0),MATCH(H$3,Data_Base_2[#Headers],0))),"-",INDEX(Data_Base_2[],MATCH($D306,Data_Base_2[[Incumbent]:[Incumbent]],0),MATCH(H$3,Data_Base_2[#Headers],0))),"")</f>
        <v/>
      </c>
      <c r="I306" s="162" t="str">
        <f ca="1">IFERROR(IF(ISBLANK(INDEX(Data_Base_2[],MATCH($D306,Data_Base_2[[Incumbent]:[Incumbent]],0),MATCH(I$3,Data_Base_2[#Headers],0))),"-",INDEX(Data_Base_2[],MATCH($D306,Data_Base_2[[Incumbent]:[Incumbent]],0),MATCH(I$3,Data_Base_2[#Headers],0))),"")</f>
        <v/>
      </c>
      <c r="J306" s="162" t="str">
        <f ca="1">IFERROR(IF(ISBLANK(INDEX(Data_Base_2[],MATCH($D306,Data_Base_2[[Incumbent]:[Incumbent]],0),MATCH(J$3,Data_Base_2[#Headers],0))),"-",INDEX(Data_Base_2[],MATCH($D306,Data_Base_2[[Incumbent]:[Incumbent]],0),MATCH(J$3,Data_Base_2[#Headers],0))),"")</f>
        <v/>
      </c>
      <c r="K306" s="163" t="str">
        <f ca="1">IFERROR(IF(ISBLANK(INDEX(Data_Base_2[],MATCH($D306,Data_Base_2[[Incumbent]:[Incumbent]],0),MATCH(K$3,Data_Base_2[#Headers],0))),"-",INDEX(Data_Base_2[],MATCH($D306,Data_Base_2[[Incumbent]:[Incumbent]],0),MATCH(K$3,Data_Base_2[#Headers],0))),"")</f>
        <v/>
      </c>
      <c r="L306" s="161" t="str">
        <f ca="1">IFERROR(IF(ISBLANK(INDEX(Data_Base_2[],MATCH($D306,Data_Base_2[[Incumbent]:[Incumbent]],0),MATCH(L$3,Data_Base_2[#Headers],0))),"-",INDEX(Data_Base_2[],MATCH($D306,Data_Base_2[[Incumbent]:[Incumbent]],0),MATCH(L$3,Data_Base_2[#Headers],0))),"")</f>
        <v/>
      </c>
      <c r="M306" s="161" t="str">
        <f ca="1">IFERROR(IF(ISBLANK(INDEX(Data_Base_2[],MATCH($D306,Data_Base_2[[Incumbent]:[Incumbent]],0),MATCH(M$3,Data_Base_2[#Headers],0))),"-",INDEX(Data_Base_2[],MATCH($D306,Data_Base_2[[Incumbent]:[Incumbent]],0),MATCH(M$3,Data_Base_2[#Headers],0))),"")</f>
        <v/>
      </c>
      <c r="N306" s="164" t="str">
        <f ca="1">IFERROR(IF(ISBLANK(INDEX(Data_Base_2[],MATCH($D306,Data_Base_2[[Incumbent]:[Incumbent]],0),MATCH(N$3,Data_Base_2[#Headers],0))),"-",INDEX(Data_Base_2[],MATCH($D306,Data_Base_2[[Incumbent]:[Incumbent]],0),MATCH(N$3,Data_Base_2[#Headers],0))),"")</f>
        <v/>
      </c>
      <c r="O306" s="164" t="str">
        <f ca="1">IFERROR(IF(ISBLANK(INDEX(Data_Base_2[],MATCH($D306,Data_Base_2[[Incumbent]:[Incumbent]],0),MATCH(O$3,Data_Base_2[#Headers],0))),"-",INDEX(Data_Base_2[],MATCH($D306,Data_Base_2[[Incumbent]:[Incumbent]],0),MATCH(O$3,Data_Base_2[#Headers],0))),"")</f>
        <v/>
      </c>
      <c r="P306" s="161" t="str">
        <f ca="1">IFERROR(IF(ISBLANK(INDEX(Data_Base_2[],MATCH($D306,Data_Base_2[[Incumbent]:[Incumbent]],0),MATCH(P$3,Data_Base_2[#Headers],0))),"-",INDEX(Data_Base_2[],MATCH($D306,Data_Base_2[[Incumbent]:[Incumbent]],0),MATCH(P$3,Data_Base_2[#Headers],0))),"")</f>
        <v/>
      </c>
      <c r="Q306" s="161" t="str">
        <f ca="1">IFERROR(IF(ISBLANK(INDEX(Data_Base_2[],MATCH($D306,Data_Base_2[[Incumbent]:[Incumbent]],0),MATCH(Q$3,Data_Base_2[#Headers],0))),"-",INDEX(Data_Base_2[],MATCH($D306,Data_Base_2[[Incumbent]:[Incumbent]],0),MATCH(Q$3,Data_Base_2[#Headers],0))),"")</f>
        <v/>
      </c>
      <c r="T306" t="str">
        <v>Aris Setiadi, Ir.</v>
      </c>
      <c r="U306" s="140">
        <v>6</v>
      </c>
      <c r="V306" s="124" t="b">
        <v>1</v>
      </c>
      <c r="W306" s="3" t="b">
        <v>1</v>
      </c>
      <c r="X306" s="3" t="b">
        <v>0</v>
      </c>
      <c r="Y306" s="3">
        <v>0</v>
      </c>
      <c r="Z306" s="3">
        <v>0</v>
      </c>
      <c r="AA306" s="3" t="b">
        <v>1</v>
      </c>
      <c r="AB306" s="3" t="b">
        <f ca="1"/>
        <v>1</v>
      </c>
      <c r="AC306" s="99">
        <v>1</v>
      </c>
      <c r="AD306" s="99">
        <f ca="1"/>
        <v>0</v>
      </c>
    </row>
    <row r="307" spans="4:30" x14ac:dyDescent="0.25">
      <c r="D307" s="8" t="str" cm="1">
        <f t="array" aca="1" ref="D307" ca="1">IFERROR(IF($T$2="",'Data Base'!C293,INDEX(Data_Base_2[Incumbent],_xlfn.AGGREGATE(15,3,((OFFSET($AD$4,0,0,COUNTA($AD$4:AD5302),1)&gt;0)/(OFFSET($AD$4,0,0,COUNTA($AD$4:AD5302),1)&gt;0))*(ROW(OFFSET($AD$4,0,0,COUNTA($AD$4:AD5302),1))-ROW($AD$3)),ROWS($D$4:$D306)))),"")</f>
        <v/>
      </c>
      <c r="E307" s="161" t="str">
        <f ca="1">IFERROR(IF(ISBLANK(INDEX(Data_Base_2[],MATCH($D307,Data_Base_2[[Incumbent]:[Incumbent]],0),MATCH(E$3,Data_Base_2[#Headers],0))),"-",INDEX(Data_Base_2[],MATCH($D307,Data_Base_2[[Incumbent]:[Incumbent]],0),MATCH(E$3,Data_Base_2[#Headers],0))),"")</f>
        <v/>
      </c>
      <c r="F307" s="161" t="str">
        <f ca="1">IFERROR(IF(ISBLANK(INDEX(Data_Base_2[],MATCH($D307,Data_Base_2[[Incumbent]:[Incumbent]],0),MATCH(F$3,Data_Base_2[#Headers],0))),"-",INDEX(Data_Base_2[],MATCH($D307,Data_Base_2[[Incumbent]:[Incumbent]],0),MATCH(F$3,Data_Base_2[#Headers],0))),"")</f>
        <v/>
      </c>
      <c r="G307" s="161" t="str">
        <f ca="1">IFERROR(IF(ISBLANK(INDEX(Data_Base_2[],MATCH($D307,Data_Base_2[[Incumbent]:[Incumbent]],0),MATCH(G$3,Data_Base_2[#Headers],0))),"-",INDEX(Data_Base_2[],MATCH($D307,Data_Base_2[[Incumbent]:[Incumbent]],0),MATCH(G$3,Data_Base_2[#Headers],0))),"")</f>
        <v/>
      </c>
      <c r="H307" s="161" t="str">
        <f ca="1">IFERROR(IF(ISBLANK(INDEX(Data_Base_2[],MATCH($D307,Data_Base_2[[Incumbent]:[Incumbent]],0),MATCH(H$3,Data_Base_2[#Headers],0))),"-",INDEX(Data_Base_2[],MATCH($D307,Data_Base_2[[Incumbent]:[Incumbent]],0),MATCH(H$3,Data_Base_2[#Headers],0))),"")</f>
        <v/>
      </c>
      <c r="I307" s="162" t="str">
        <f ca="1">IFERROR(IF(ISBLANK(INDEX(Data_Base_2[],MATCH($D307,Data_Base_2[[Incumbent]:[Incumbent]],0),MATCH(I$3,Data_Base_2[#Headers],0))),"-",INDEX(Data_Base_2[],MATCH($D307,Data_Base_2[[Incumbent]:[Incumbent]],0),MATCH(I$3,Data_Base_2[#Headers],0))),"")</f>
        <v/>
      </c>
      <c r="J307" s="162" t="str">
        <f ca="1">IFERROR(IF(ISBLANK(INDEX(Data_Base_2[],MATCH($D307,Data_Base_2[[Incumbent]:[Incumbent]],0),MATCH(J$3,Data_Base_2[#Headers],0))),"-",INDEX(Data_Base_2[],MATCH($D307,Data_Base_2[[Incumbent]:[Incumbent]],0),MATCH(J$3,Data_Base_2[#Headers],0))),"")</f>
        <v/>
      </c>
      <c r="K307" s="163" t="str">
        <f ca="1">IFERROR(IF(ISBLANK(INDEX(Data_Base_2[],MATCH($D307,Data_Base_2[[Incumbent]:[Incumbent]],0),MATCH(K$3,Data_Base_2[#Headers],0))),"-",INDEX(Data_Base_2[],MATCH($D307,Data_Base_2[[Incumbent]:[Incumbent]],0),MATCH(K$3,Data_Base_2[#Headers],0))),"")</f>
        <v/>
      </c>
      <c r="L307" s="161" t="str">
        <f ca="1">IFERROR(IF(ISBLANK(INDEX(Data_Base_2[],MATCH($D307,Data_Base_2[[Incumbent]:[Incumbent]],0),MATCH(L$3,Data_Base_2[#Headers],0))),"-",INDEX(Data_Base_2[],MATCH($D307,Data_Base_2[[Incumbent]:[Incumbent]],0),MATCH(L$3,Data_Base_2[#Headers],0))),"")</f>
        <v/>
      </c>
      <c r="M307" s="161" t="str">
        <f ca="1">IFERROR(IF(ISBLANK(INDEX(Data_Base_2[],MATCH($D307,Data_Base_2[[Incumbent]:[Incumbent]],0),MATCH(M$3,Data_Base_2[#Headers],0))),"-",INDEX(Data_Base_2[],MATCH($D307,Data_Base_2[[Incumbent]:[Incumbent]],0),MATCH(M$3,Data_Base_2[#Headers],0))),"")</f>
        <v/>
      </c>
      <c r="N307" s="164" t="str">
        <f ca="1">IFERROR(IF(ISBLANK(INDEX(Data_Base_2[],MATCH($D307,Data_Base_2[[Incumbent]:[Incumbent]],0),MATCH(N$3,Data_Base_2[#Headers],0))),"-",INDEX(Data_Base_2[],MATCH($D307,Data_Base_2[[Incumbent]:[Incumbent]],0),MATCH(N$3,Data_Base_2[#Headers],0))),"")</f>
        <v/>
      </c>
      <c r="O307" s="164" t="str">
        <f ca="1">IFERROR(IF(ISBLANK(INDEX(Data_Base_2[],MATCH($D307,Data_Base_2[[Incumbent]:[Incumbent]],0),MATCH(O$3,Data_Base_2[#Headers],0))),"-",INDEX(Data_Base_2[],MATCH($D307,Data_Base_2[[Incumbent]:[Incumbent]],0),MATCH(O$3,Data_Base_2[#Headers],0))),"")</f>
        <v/>
      </c>
      <c r="P307" s="161" t="str">
        <f ca="1">IFERROR(IF(ISBLANK(INDEX(Data_Base_2[],MATCH($D307,Data_Base_2[[Incumbent]:[Incumbent]],0),MATCH(P$3,Data_Base_2[#Headers],0))),"-",INDEX(Data_Base_2[],MATCH($D307,Data_Base_2[[Incumbent]:[Incumbent]],0),MATCH(P$3,Data_Base_2[#Headers],0))),"")</f>
        <v/>
      </c>
      <c r="Q307" s="161" t="str">
        <f ca="1">IFERROR(IF(ISBLANK(INDEX(Data_Base_2[],MATCH($D307,Data_Base_2[[Incumbent]:[Incumbent]],0),MATCH(Q$3,Data_Base_2[#Headers],0))),"-",INDEX(Data_Base_2[],MATCH($D307,Data_Base_2[[Incumbent]:[Incumbent]],0),MATCH(Q$3,Data_Base_2[#Headers],0))),"")</f>
        <v/>
      </c>
      <c r="T307" t="str">
        <v>Parulian Siahaan</v>
      </c>
      <c r="U307" s="140">
        <v>5</v>
      </c>
      <c r="V307" s="124" t="b">
        <v>1</v>
      </c>
      <c r="W307" s="3" t="b">
        <v>1</v>
      </c>
      <c r="X307" s="3" t="b">
        <v>0</v>
      </c>
      <c r="Y307" s="3">
        <v>0</v>
      </c>
      <c r="Z307" s="3">
        <v>0</v>
      </c>
      <c r="AA307" s="3" t="b">
        <v>1</v>
      </c>
      <c r="AB307" s="3" t="b">
        <f ca="1"/>
        <v>1</v>
      </c>
      <c r="AC307" s="99">
        <v>0</v>
      </c>
      <c r="AD307" s="99">
        <f ca="1"/>
        <v>0</v>
      </c>
    </row>
    <row r="308" spans="4:30" x14ac:dyDescent="0.25">
      <c r="D308" s="8" t="str" cm="1">
        <f t="array" aca="1" ref="D308" ca="1">IFERROR(IF($T$2="",'Data Base'!C294,INDEX(Data_Base_2[Incumbent],_xlfn.AGGREGATE(15,3,((OFFSET($AD$4,0,0,COUNTA($AD$4:AD5303),1)&gt;0)/(OFFSET($AD$4,0,0,COUNTA($AD$4:AD5303),1)&gt;0))*(ROW(OFFSET($AD$4,0,0,COUNTA($AD$4:AD5303),1))-ROW($AD$3)),ROWS($D$4:$D307)))),"")</f>
        <v/>
      </c>
      <c r="E308" s="161" t="str">
        <f ca="1">IFERROR(IF(ISBLANK(INDEX(Data_Base_2[],MATCH($D308,Data_Base_2[[Incumbent]:[Incumbent]],0),MATCH(E$3,Data_Base_2[#Headers],0))),"-",INDEX(Data_Base_2[],MATCH($D308,Data_Base_2[[Incumbent]:[Incumbent]],0),MATCH(E$3,Data_Base_2[#Headers],0))),"")</f>
        <v/>
      </c>
      <c r="F308" s="161" t="str">
        <f ca="1">IFERROR(IF(ISBLANK(INDEX(Data_Base_2[],MATCH($D308,Data_Base_2[[Incumbent]:[Incumbent]],0),MATCH(F$3,Data_Base_2[#Headers],0))),"-",INDEX(Data_Base_2[],MATCH($D308,Data_Base_2[[Incumbent]:[Incumbent]],0),MATCH(F$3,Data_Base_2[#Headers],0))),"")</f>
        <v/>
      </c>
      <c r="G308" s="161" t="str">
        <f ca="1">IFERROR(IF(ISBLANK(INDEX(Data_Base_2[],MATCH($D308,Data_Base_2[[Incumbent]:[Incumbent]],0),MATCH(G$3,Data_Base_2[#Headers],0))),"-",INDEX(Data_Base_2[],MATCH($D308,Data_Base_2[[Incumbent]:[Incumbent]],0),MATCH(G$3,Data_Base_2[#Headers],0))),"")</f>
        <v/>
      </c>
      <c r="H308" s="161" t="str">
        <f ca="1">IFERROR(IF(ISBLANK(INDEX(Data_Base_2[],MATCH($D308,Data_Base_2[[Incumbent]:[Incumbent]],0),MATCH(H$3,Data_Base_2[#Headers],0))),"-",INDEX(Data_Base_2[],MATCH($D308,Data_Base_2[[Incumbent]:[Incumbent]],0),MATCH(H$3,Data_Base_2[#Headers],0))),"")</f>
        <v/>
      </c>
      <c r="I308" s="162" t="str">
        <f ca="1">IFERROR(IF(ISBLANK(INDEX(Data_Base_2[],MATCH($D308,Data_Base_2[[Incumbent]:[Incumbent]],0),MATCH(I$3,Data_Base_2[#Headers],0))),"-",INDEX(Data_Base_2[],MATCH($D308,Data_Base_2[[Incumbent]:[Incumbent]],0),MATCH(I$3,Data_Base_2[#Headers],0))),"")</f>
        <v/>
      </c>
      <c r="J308" s="162" t="str">
        <f ca="1">IFERROR(IF(ISBLANK(INDEX(Data_Base_2[],MATCH($D308,Data_Base_2[[Incumbent]:[Incumbent]],0),MATCH(J$3,Data_Base_2[#Headers],0))),"-",INDEX(Data_Base_2[],MATCH($D308,Data_Base_2[[Incumbent]:[Incumbent]],0),MATCH(J$3,Data_Base_2[#Headers],0))),"")</f>
        <v/>
      </c>
      <c r="K308" s="163" t="str">
        <f ca="1">IFERROR(IF(ISBLANK(INDEX(Data_Base_2[],MATCH($D308,Data_Base_2[[Incumbent]:[Incumbent]],0),MATCH(K$3,Data_Base_2[#Headers],0))),"-",INDEX(Data_Base_2[],MATCH($D308,Data_Base_2[[Incumbent]:[Incumbent]],0),MATCH(K$3,Data_Base_2[#Headers],0))),"")</f>
        <v/>
      </c>
      <c r="L308" s="161" t="str">
        <f ca="1">IFERROR(IF(ISBLANK(INDEX(Data_Base_2[],MATCH($D308,Data_Base_2[[Incumbent]:[Incumbent]],0),MATCH(L$3,Data_Base_2[#Headers],0))),"-",INDEX(Data_Base_2[],MATCH($D308,Data_Base_2[[Incumbent]:[Incumbent]],0),MATCH(L$3,Data_Base_2[#Headers],0))),"")</f>
        <v/>
      </c>
      <c r="M308" s="161" t="str">
        <f ca="1">IFERROR(IF(ISBLANK(INDEX(Data_Base_2[],MATCH($D308,Data_Base_2[[Incumbent]:[Incumbent]],0),MATCH(M$3,Data_Base_2[#Headers],0))),"-",INDEX(Data_Base_2[],MATCH($D308,Data_Base_2[[Incumbent]:[Incumbent]],0),MATCH(M$3,Data_Base_2[#Headers],0))),"")</f>
        <v/>
      </c>
      <c r="N308" s="164" t="str">
        <f ca="1">IFERROR(IF(ISBLANK(INDEX(Data_Base_2[],MATCH($D308,Data_Base_2[[Incumbent]:[Incumbent]],0),MATCH(N$3,Data_Base_2[#Headers],0))),"-",INDEX(Data_Base_2[],MATCH($D308,Data_Base_2[[Incumbent]:[Incumbent]],0),MATCH(N$3,Data_Base_2[#Headers],0))),"")</f>
        <v/>
      </c>
      <c r="O308" s="164" t="str">
        <f ca="1">IFERROR(IF(ISBLANK(INDEX(Data_Base_2[],MATCH($D308,Data_Base_2[[Incumbent]:[Incumbent]],0),MATCH(O$3,Data_Base_2[#Headers],0))),"-",INDEX(Data_Base_2[],MATCH($D308,Data_Base_2[[Incumbent]:[Incumbent]],0),MATCH(O$3,Data_Base_2[#Headers],0))),"")</f>
        <v/>
      </c>
      <c r="P308" s="161" t="str">
        <f ca="1">IFERROR(IF(ISBLANK(INDEX(Data_Base_2[],MATCH($D308,Data_Base_2[[Incumbent]:[Incumbent]],0),MATCH(P$3,Data_Base_2[#Headers],0))),"-",INDEX(Data_Base_2[],MATCH($D308,Data_Base_2[[Incumbent]:[Incumbent]],0),MATCH(P$3,Data_Base_2[#Headers],0))),"")</f>
        <v/>
      </c>
      <c r="Q308" s="161" t="str">
        <f ca="1">IFERROR(IF(ISBLANK(INDEX(Data_Base_2[],MATCH($D308,Data_Base_2[[Incumbent]:[Incumbent]],0),MATCH(Q$3,Data_Base_2[#Headers],0))),"-",INDEX(Data_Base_2[],MATCH($D308,Data_Base_2[[Incumbent]:[Incumbent]],0),MATCH(Q$3,Data_Base_2[#Headers],0))),"")</f>
        <v/>
      </c>
      <c r="T308" t="str">
        <v>Zulkifli Nizam, Ir.</v>
      </c>
      <c r="U308" s="140">
        <v>5</v>
      </c>
      <c r="V308" s="124" t="b">
        <v>1</v>
      </c>
      <c r="W308" s="3" t="b">
        <v>1</v>
      </c>
      <c r="X308" s="3" t="b">
        <v>0</v>
      </c>
      <c r="Y308" s="3">
        <v>0</v>
      </c>
      <c r="Z308" s="3">
        <v>0</v>
      </c>
      <c r="AA308" s="3" t="b">
        <v>1</v>
      </c>
      <c r="AB308" s="3" t="b">
        <f ca="1"/>
        <v>1</v>
      </c>
      <c r="AC308" s="99">
        <v>0</v>
      </c>
      <c r="AD308" s="99">
        <f ca="1"/>
        <v>0</v>
      </c>
    </row>
    <row r="309" spans="4:30" x14ac:dyDescent="0.25">
      <c r="D309" s="8" t="str" cm="1">
        <f t="array" aca="1" ref="D309" ca="1">IFERROR(IF($T$2="",'Data Base'!C295,INDEX(Data_Base_2[Incumbent],_xlfn.AGGREGATE(15,3,((OFFSET($AD$4,0,0,COUNTA($AD$4:AD5304),1)&gt;0)/(OFFSET($AD$4,0,0,COUNTA($AD$4:AD5304),1)&gt;0))*(ROW(OFFSET($AD$4,0,0,COUNTA($AD$4:AD5304),1))-ROW($AD$3)),ROWS($D$4:$D308)))),"")</f>
        <v/>
      </c>
      <c r="E309" s="161" t="str">
        <f ca="1">IFERROR(IF(ISBLANK(INDEX(Data_Base_2[],MATCH($D309,Data_Base_2[[Incumbent]:[Incumbent]],0),MATCH(E$3,Data_Base_2[#Headers],0))),"-",INDEX(Data_Base_2[],MATCH($D309,Data_Base_2[[Incumbent]:[Incumbent]],0),MATCH(E$3,Data_Base_2[#Headers],0))),"")</f>
        <v/>
      </c>
      <c r="F309" s="161" t="str">
        <f ca="1">IFERROR(IF(ISBLANK(INDEX(Data_Base_2[],MATCH($D309,Data_Base_2[[Incumbent]:[Incumbent]],0),MATCH(F$3,Data_Base_2[#Headers],0))),"-",INDEX(Data_Base_2[],MATCH($D309,Data_Base_2[[Incumbent]:[Incumbent]],0),MATCH(F$3,Data_Base_2[#Headers],0))),"")</f>
        <v/>
      </c>
      <c r="G309" s="161" t="str">
        <f ca="1">IFERROR(IF(ISBLANK(INDEX(Data_Base_2[],MATCH($D309,Data_Base_2[[Incumbent]:[Incumbent]],0),MATCH(G$3,Data_Base_2[#Headers],0))),"-",INDEX(Data_Base_2[],MATCH($D309,Data_Base_2[[Incumbent]:[Incumbent]],0),MATCH(G$3,Data_Base_2[#Headers],0))),"")</f>
        <v/>
      </c>
      <c r="H309" s="161" t="str">
        <f ca="1">IFERROR(IF(ISBLANK(INDEX(Data_Base_2[],MATCH($D309,Data_Base_2[[Incumbent]:[Incumbent]],0),MATCH(H$3,Data_Base_2[#Headers],0))),"-",INDEX(Data_Base_2[],MATCH($D309,Data_Base_2[[Incumbent]:[Incumbent]],0),MATCH(H$3,Data_Base_2[#Headers],0))),"")</f>
        <v/>
      </c>
      <c r="I309" s="162" t="str">
        <f ca="1">IFERROR(IF(ISBLANK(INDEX(Data_Base_2[],MATCH($D309,Data_Base_2[[Incumbent]:[Incumbent]],0),MATCH(I$3,Data_Base_2[#Headers],0))),"-",INDEX(Data_Base_2[],MATCH($D309,Data_Base_2[[Incumbent]:[Incumbent]],0),MATCH(I$3,Data_Base_2[#Headers],0))),"")</f>
        <v/>
      </c>
      <c r="J309" s="162" t="str">
        <f ca="1">IFERROR(IF(ISBLANK(INDEX(Data_Base_2[],MATCH($D309,Data_Base_2[[Incumbent]:[Incumbent]],0),MATCH(J$3,Data_Base_2[#Headers],0))),"-",INDEX(Data_Base_2[],MATCH($D309,Data_Base_2[[Incumbent]:[Incumbent]],0),MATCH(J$3,Data_Base_2[#Headers],0))),"")</f>
        <v/>
      </c>
      <c r="K309" s="163" t="str">
        <f ca="1">IFERROR(IF(ISBLANK(INDEX(Data_Base_2[],MATCH($D309,Data_Base_2[[Incumbent]:[Incumbent]],0),MATCH(K$3,Data_Base_2[#Headers],0))),"-",INDEX(Data_Base_2[],MATCH($D309,Data_Base_2[[Incumbent]:[Incumbent]],0),MATCH(K$3,Data_Base_2[#Headers],0))),"")</f>
        <v/>
      </c>
      <c r="L309" s="161" t="str">
        <f ca="1">IFERROR(IF(ISBLANK(INDEX(Data_Base_2[],MATCH($D309,Data_Base_2[[Incumbent]:[Incumbent]],0),MATCH(L$3,Data_Base_2[#Headers],0))),"-",INDEX(Data_Base_2[],MATCH($D309,Data_Base_2[[Incumbent]:[Incumbent]],0),MATCH(L$3,Data_Base_2[#Headers],0))),"")</f>
        <v/>
      </c>
      <c r="M309" s="161" t="str">
        <f ca="1">IFERROR(IF(ISBLANK(INDEX(Data_Base_2[],MATCH($D309,Data_Base_2[[Incumbent]:[Incumbent]],0),MATCH(M$3,Data_Base_2[#Headers],0))),"-",INDEX(Data_Base_2[],MATCH($D309,Data_Base_2[[Incumbent]:[Incumbent]],0),MATCH(M$3,Data_Base_2[#Headers],0))),"")</f>
        <v/>
      </c>
      <c r="N309" s="164" t="str">
        <f ca="1">IFERROR(IF(ISBLANK(INDEX(Data_Base_2[],MATCH($D309,Data_Base_2[[Incumbent]:[Incumbent]],0),MATCH(N$3,Data_Base_2[#Headers],0))),"-",INDEX(Data_Base_2[],MATCH($D309,Data_Base_2[[Incumbent]:[Incumbent]],0),MATCH(N$3,Data_Base_2[#Headers],0))),"")</f>
        <v/>
      </c>
      <c r="O309" s="164" t="str">
        <f ca="1">IFERROR(IF(ISBLANK(INDEX(Data_Base_2[],MATCH($D309,Data_Base_2[[Incumbent]:[Incumbent]],0),MATCH(O$3,Data_Base_2[#Headers],0))),"-",INDEX(Data_Base_2[],MATCH($D309,Data_Base_2[[Incumbent]:[Incumbent]],0),MATCH(O$3,Data_Base_2[#Headers],0))),"")</f>
        <v/>
      </c>
      <c r="P309" s="161" t="str">
        <f ca="1">IFERROR(IF(ISBLANK(INDEX(Data_Base_2[],MATCH($D309,Data_Base_2[[Incumbent]:[Incumbent]],0),MATCH(P$3,Data_Base_2[#Headers],0))),"-",INDEX(Data_Base_2[],MATCH($D309,Data_Base_2[[Incumbent]:[Incumbent]],0),MATCH(P$3,Data_Base_2[#Headers],0))),"")</f>
        <v/>
      </c>
      <c r="Q309" s="161" t="str">
        <f ca="1">IFERROR(IF(ISBLANK(INDEX(Data_Base_2[],MATCH($D309,Data_Base_2[[Incumbent]:[Incumbent]],0),MATCH(Q$3,Data_Base_2[#Headers],0))),"-",INDEX(Data_Base_2[],MATCH($D309,Data_Base_2[[Incumbent]:[Incumbent]],0),MATCH(Q$3,Data_Base_2[#Headers],0))),"")</f>
        <v/>
      </c>
      <c r="T309" t="str">
        <v>Ros Subagyo</v>
      </c>
      <c r="U309" s="140">
        <v>4</v>
      </c>
      <c r="V309" s="124" t="b">
        <v>1</v>
      </c>
      <c r="W309" s="3" t="b">
        <v>1</v>
      </c>
      <c r="X309" s="3" t="b">
        <v>0</v>
      </c>
      <c r="Y309" s="3">
        <v>1</v>
      </c>
      <c r="Z309" s="3">
        <v>1</v>
      </c>
      <c r="AA309" s="3" t="b">
        <v>1</v>
      </c>
      <c r="AB309" s="3" t="b">
        <f ca="1"/>
        <v>1</v>
      </c>
      <c r="AC309" s="99">
        <v>1</v>
      </c>
      <c r="AD309" s="99">
        <f ca="1"/>
        <v>1</v>
      </c>
    </row>
    <row r="310" spans="4:30" x14ac:dyDescent="0.25">
      <c r="D310" s="8" t="str" cm="1">
        <f t="array" aca="1" ref="D310" ca="1">IFERROR(IF($T$2="",'Data Base'!C296,INDEX(Data_Base_2[Incumbent],_xlfn.AGGREGATE(15,3,((OFFSET($AD$4,0,0,COUNTA($AD$4:AD5305),1)&gt;0)/(OFFSET($AD$4,0,0,COUNTA($AD$4:AD5305),1)&gt;0))*(ROW(OFFSET($AD$4,0,0,COUNTA($AD$4:AD5305),1))-ROW($AD$3)),ROWS($D$4:$D309)))),"")</f>
        <v/>
      </c>
      <c r="E310" s="161" t="str">
        <f ca="1">IFERROR(IF(ISBLANK(INDEX(Data_Base_2[],MATCH($D310,Data_Base_2[[Incumbent]:[Incumbent]],0),MATCH(E$3,Data_Base_2[#Headers],0))),"-",INDEX(Data_Base_2[],MATCH($D310,Data_Base_2[[Incumbent]:[Incumbent]],0),MATCH(E$3,Data_Base_2[#Headers],0))),"")</f>
        <v/>
      </c>
      <c r="F310" s="161" t="str">
        <f ca="1">IFERROR(IF(ISBLANK(INDEX(Data_Base_2[],MATCH($D310,Data_Base_2[[Incumbent]:[Incumbent]],0),MATCH(F$3,Data_Base_2[#Headers],0))),"-",INDEX(Data_Base_2[],MATCH($D310,Data_Base_2[[Incumbent]:[Incumbent]],0),MATCH(F$3,Data_Base_2[#Headers],0))),"")</f>
        <v/>
      </c>
      <c r="G310" s="161" t="str">
        <f ca="1">IFERROR(IF(ISBLANK(INDEX(Data_Base_2[],MATCH($D310,Data_Base_2[[Incumbent]:[Incumbent]],0),MATCH(G$3,Data_Base_2[#Headers],0))),"-",INDEX(Data_Base_2[],MATCH($D310,Data_Base_2[[Incumbent]:[Incumbent]],0),MATCH(G$3,Data_Base_2[#Headers],0))),"")</f>
        <v/>
      </c>
      <c r="H310" s="161" t="str">
        <f ca="1">IFERROR(IF(ISBLANK(INDEX(Data_Base_2[],MATCH($D310,Data_Base_2[[Incumbent]:[Incumbent]],0),MATCH(H$3,Data_Base_2[#Headers],0))),"-",INDEX(Data_Base_2[],MATCH($D310,Data_Base_2[[Incumbent]:[Incumbent]],0),MATCH(H$3,Data_Base_2[#Headers],0))),"")</f>
        <v/>
      </c>
      <c r="I310" s="162" t="str">
        <f ca="1">IFERROR(IF(ISBLANK(INDEX(Data_Base_2[],MATCH($D310,Data_Base_2[[Incumbent]:[Incumbent]],0),MATCH(I$3,Data_Base_2[#Headers],0))),"-",INDEX(Data_Base_2[],MATCH($D310,Data_Base_2[[Incumbent]:[Incumbent]],0),MATCH(I$3,Data_Base_2[#Headers],0))),"")</f>
        <v/>
      </c>
      <c r="J310" s="162" t="str">
        <f ca="1">IFERROR(IF(ISBLANK(INDEX(Data_Base_2[],MATCH($D310,Data_Base_2[[Incumbent]:[Incumbent]],0),MATCH(J$3,Data_Base_2[#Headers],0))),"-",INDEX(Data_Base_2[],MATCH($D310,Data_Base_2[[Incumbent]:[Incumbent]],0),MATCH(J$3,Data_Base_2[#Headers],0))),"")</f>
        <v/>
      </c>
      <c r="K310" s="163" t="str">
        <f ca="1">IFERROR(IF(ISBLANK(INDEX(Data_Base_2[],MATCH($D310,Data_Base_2[[Incumbent]:[Incumbent]],0),MATCH(K$3,Data_Base_2[#Headers],0))),"-",INDEX(Data_Base_2[],MATCH($D310,Data_Base_2[[Incumbent]:[Incumbent]],0),MATCH(K$3,Data_Base_2[#Headers],0))),"")</f>
        <v/>
      </c>
      <c r="L310" s="161" t="str">
        <f ca="1">IFERROR(IF(ISBLANK(INDEX(Data_Base_2[],MATCH($D310,Data_Base_2[[Incumbent]:[Incumbent]],0),MATCH(L$3,Data_Base_2[#Headers],0))),"-",INDEX(Data_Base_2[],MATCH($D310,Data_Base_2[[Incumbent]:[Incumbent]],0),MATCH(L$3,Data_Base_2[#Headers],0))),"")</f>
        <v/>
      </c>
      <c r="M310" s="161" t="str">
        <f ca="1">IFERROR(IF(ISBLANK(INDEX(Data_Base_2[],MATCH($D310,Data_Base_2[[Incumbent]:[Incumbent]],0),MATCH(M$3,Data_Base_2[#Headers],0))),"-",INDEX(Data_Base_2[],MATCH($D310,Data_Base_2[[Incumbent]:[Incumbent]],0),MATCH(M$3,Data_Base_2[#Headers],0))),"")</f>
        <v/>
      </c>
      <c r="N310" s="164" t="str">
        <f ca="1">IFERROR(IF(ISBLANK(INDEX(Data_Base_2[],MATCH($D310,Data_Base_2[[Incumbent]:[Incumbent]],0),MATCH(N$3,Data_Base_2[#Headers],0))),"-",INDEX(Data_Base_2[],MATCH($D310,Data_Base_2[[Incumbent]:[Incumbent]],0),MATCH(N$3,Data_Base_2[#Headers],0))),"")</f>
        <v/>
      </c>
      <c r="O310" s="164" t="str">
        <f ca="1">IFERROR(IF(ISBLANK(INDEX(Data_Base_2[],MATCH($D310,Data_Base_2[[Incumbent]:[Incumbent]],0),MATCH(O$3,Data_Base_2[#Headers],0))),"-",INDEX(Data_Base_2[],MATCH($D310,Data_Base_2[[Incumbent]:[Incumbent]],0),MATCH(O$3,Data_Base_2[#Headers],0))),"")</f>
        <v/>
      </c>
      <c r="P310" s="161" t="str">
        <f ca="1">IFERROR(IF(ISBLANK(INDEX(Data_Base_2[],MATCH($D310,Data_Base_2[[Incumbent]:[Incumbent]],0),MATCH(P$3,Data_Base_2[#Headers],0))),"-",INDEX(Data_Base_2[],MATCH($D310,Data_Base_2[[Incumbent]:[Incumbent]],0),MATCH(P$3,Data_Base_2[#Headers],0))),"")</f>
        <v/>
      </c>
      <c r="Q310" s="161" t="str">
        <f ca="1">IFERROR(IF(ISBLANK(INDEX(Data_Base_2[],MATCH($D310,Data_Base_2[[Incumbent]:[Incumbent]],0),MATCH(Q$3,Data_Base_2[#Headers],0))),"-",INDEX(Data_Base_2[],MATCH($D310,Data_Base_2[[Incumbent]:[Incumbent]],0),MATCH(Q$3,Data_Base_2[#Headers],0))),"")</f>
        <v/>
      </c>
      <c r="T310" t="str">
        <v>Tarmizi Sihotang</v>
      </c>
      <c r="U310" s="140">
        <v>4</v>
      </c>
      <c r="V310" s="124" t="b">
        <v>1</v>
      </c>
      <c r="W310" s="3" t="b">
        <v>1</v>
      </c>
      <c r="X310" s="3" t="b">
        <v>0</v>
      </c>
      <c r="Y310" s="3">
        <v>1</v>
      </c>
      <c r="Z310" s="3">
        <v>1</v>
      </c>
      <c r="AA310" s="3" t="b">
        <v>1</v>
      </c>
      <c r="AB310" s="3" t="b">
        <f ca="1"/>
        <v>1</v>
      </c>
      <c r="AC310" s="99">
        <v>1</v>
      </c>
      <c r="AD310" s="99">
        <f ca="1"/>
        <v>1</v>
      </c>
    </row>
    <row r="311" spans="4:30" x14ac:dyDescent="0.25">
      <c r="D311" s="8" t="str" cm="1">
        <f t="array" aca="1" ref="D311" ca="1">IFERROR(IF($T$2="",'Data Base'!C297,INDEX(Data_Base_2[Incumbent],_xlfn.AGGREGATE(15,3,((OFFSET($AD$4,0,0,COUNTA($AD$4:AD5306),1)&gt;0)/(OFFSET($AD$4,0,0,COUNTA($AD$4:AD5306),1)&gt;0))*(ROW(OFFSET($AD$4,0,0,COUNTA($AD$4:AD5306),1))-ROW($AD$3)),ROWS($D$4:$D310)))),"")</f>
        <v/>
      </c>
      <c r="E311" s="161" t="str">
        <f ca="1">IFERROR(IF(ISBLANK(INDEX(Data_Base_2[],MATCH($D311,Data_Base_2[[Incumbent]:[Incumbent]],0),MATCH(E$3,Data_Base_2[#Headers],0))),"-",INDEX(Data_Base_2[],MATCH($D311,Data_Base_2[[Incumbent]:[Incumbent]],0),MATCH(E$3,Data_Base_2[#Headers],0))),"")</f>
        <v/>
      </c>
      <c r="F311" s="161" t="str">
        <f ca="1">IFERROR(IF(ISBLANK(INDEX(Data_Base_2[],MATCH($D311,Data_Base_2[[Incumbent]:[Incumbent]],0),MATCH(F$3,Data_Base_2[#Headers],0))),"-",INDEX(Data_Base_2[],MATCH($D311,Data_Base_2[[Incumbent]:[Incumbent]],0),MATCH(F$3,Data_Base_2[#Headers],0))),"")</f>
        <v/>
      </c>
      <c r="G311" s="161" t="str">
        <f ca="1">IFERROR(IF(ISBLANK(INDEX(Data_Base_2[],MATCH($D311,Data_Base_2[[Incumbent]:[Incumbent]],0),MATCH(G$3,Data_Base_2[#Headers],0))),"-",INDEX(Data_Base_2[],MATCH($D311,Data_Base_2[[Incumbent]:[Incumbent]],0),MATCH(G$3,Data_Base_2[#Headers],0))),"")</f>
        <v/>
      </c>
      <c r="H311" s="161" t="str">
        <f ca="1">IFERROR(IF(ISBLANK(INDEX(Data_Base_2[],MATCH($D311,Data_Base_2[[Incumbent]:[Incumbent]],0),MATCH(H$3,Data_Base_2[#Headers],0))),"-",INDEX(Data_Base_2[],MATCH($D311,Data_Base_2[[Incumbent]:[Incumbent]],0),MATCH(H$3,Data_Base_2[#Headers],0))),"")</f>
        <v/>
      </c>
      <c r="I311" s="162" t="str">
        <f ca="1">IFERROR(IF(ISBLANK(INDEX(Data_Base_2[],MATCH($D311,Data_Base_2[[Incumbent]:[Incumbent]],0),MATCH(I$3,Data_Base_2[#Headers],0))),"-",INDEX(Data_Base_2[],MATCH($D311,Data_Base_2[[Incumbent]:[Incumbent]],0),MATCH(I$3,Data_Base_2[#Headers],0))),"")</f>
        <v/>
      </c>
      <c r="J311" s="162" t="str">
        <f ca="1">IFERROR(IF(ISBLANK(INDEX(Data_Base_2[],MATCH($D311,Data_Base_2[[Incumbent]:[Incumbent]],0),MATCH(J$3,Data_Base_2[#Headers],0))),"-",INDEX(Data_Base_2[],MATCH($D311,Data_Base_2[[Incumbent]:[Incumbent]],0),MATCH(J$3,Data_Base_2[#Headers],0))),"")</f>
        <v/>
      </c>
      <c r="K311" s="163" t="str">
        <f ca="1">IFERROR(IF(ISBLANK(INDEX(Data_Base_2[],MATCH($D311,Data_Base_2[[Incumbent]:[Incumbent]],0),MATCH(K$3,Data_Base_2[#Headers],0))),"-",INDEX(Data_Base_2[],MATCH($D311,Data_Base_2[[Incumbent]:[Incumbent]],0),MATCH(K$3,Data_Base_2[#Headers],0))),"")</f>
        <v/>
      </c>
      <c r="L311" s="161" t="str">
        <f ca="1">IFERROR(IF(ISBLANK(INDEX(Data_Base_2[],MATCH($D311,Data_Base_2[[Incumbent]:[Incumbent]],0),MATCH(L$3,Data_Base_2[#Headers],0))),"-",INDEX(Data_Base_2[],MATCH($D311,Data_Base_2[[Incumbent]:[Incumbent]],0),MATCH(L$3,Data_Base_2[#Headers],0))),"")</f>
        <v/>
      </c>
      <c r="M311" s="161" t="str">
        <f ca="1">IFERROR(IF(ISBLANK(INDEX(Data_Base_2[],MATCH($D311,Data_Base_2[[Incumbent]:[Incumbent]],0),MATCH(M$3,Data_Base_2[#Headers],0))),"-",INDEX(Data_Base_2[],MATCH($D311,Data_Base_2[[Incumbent]:[Incumbent]],0),MATCH(M$3,Data_Base_2[#Headers],0))),"")</f>
        <v/>
      </c>
      <c r="N311" s="164" t="str">
        <f ca="1">IFERROR(IF(ISBLANK(INDEX(Data_Base_2[],MATCH($D311,Data_Base_2[[Incumbent]:[Incumbent]],0),MATCH(N$3,Data_Base_2[#Headers],0))),"-",INDEX(Data_Base_2[],MATCH($D311,Data_Base_2[[Incumbent]:[Incumbent]],0),MATCH(N$3,Data_Base_2[#Headers],0))),"")</f>
        <v/>
      </c>
      <c r="O311" s="164" t="str">
        <f ca="1">IFERROR(IF(ISBLANK(INDEX(Data_Base_2[],MATCH($D311,Data_Base_2[[Incumbent]:[Incumbent]],0),MATCH(O$3,Data_Base_2[#Headers],0))),"-",INDEX(Data_Base_2[],MATCH($D311,Data_Base_2[[Incumbent]:[Incumbent]],0),MATCH(O$3,Data_Base_2[#Headers],0))),"")</f>
        <v/>
      </c>
      <c r="P311" s="161" t="str">
        <f ca="1">IFERROR(IF(ISBLANK(INDEX(Data_Base_2[],MATCH($D311,Data_Base_2[[Incumbent]:[Incumbent]],0),MATCH(P$3,Data_Base_2[#Headers],0))),"-",INDEX(Data_Base_2[],MATCH($D311,Data_Base_2[[Incumbent]:[Incumbent]],0),MATCH(P$3,Data_Base_2[#Headers],0))),"")</f>
        <v/>
      </c>
      <c r="Q311" s="161" t="str">
        <f ca="1">IFERROR(IF(ISBLANK(INDEX(Data_Base_2[],MATCH($D311,Data_Base_2[[Incumbent]:[Incumbent]],0),MATCH(Q$3,Data_Base_2[#Headers],0))),"-",INDEX(Data_Base_2[],MATCH($D311,Data_Base_2[[Incumbent]:[Incumbent]],0),MATCH(Q$3,Data_Base_2[#Headers],0))),"")</f>
        <v/>
      </c>
      <c r="T311" t="str">
        <v>Limsep Tarigan</v>
      </c>
      <c r="U311" s="140">
        <v>4</v>
      </c>
      <c r="V311" s="124" t="b">
        <v>1</v>
      </c>
      <c r="W311" s="3" t="b">
        <v>1</v>
      </c>
      <c r="X311" s="3" t="b">
        <v>0</v>
      </c>
      <c r="Y311" s="3">
        <v>0</v>
      </c>
      <c r="Z311" s="3">
        <v>1</v>
      </c>
      <c r="AA311" s="3" t="b">
        <v>1</v>
      </c>
      <c r="AB311" s="3" t="b">
        <f ca="1"/>
        <v>0</v>
      </c>
      <c r="AC311" s="99">
        <v>1</v>
      </c>
      <c r="AD311" s="99">
        <f ca="1"/>
        <v>0</v>
      </c>
    </row>
    <row r="312" spans="4:30" x14ac:dyDescent="0.25">
      <c r="D312" s="8" t="str" cm="1">
        <f t="array" aca="1" ref="D312" ca="1">IFERROR(IF($T$2="",'Data Base'!C298,INDEX(Data_Base_2[Incumbent],_xlfn.AGGREGATE(15,3,((OFFSET($AD$4,0,0,COUNTA($AD$4:AD5307),1)&gt;0)/(OFFSET($AD$4,0,0,COUNTA($AD$4:AD5307),1)&gt;0))*(ROW(OFFSET($AD$4,0,0,COUNTA($AD$4:AD5307),1))-ROW($AD$3)),ROWS($D$4:$D311)))),"")</f>
        <v/>
      </c>
      <c r="E312" s="161" t="str">
        <f ca="1">IFERROR(IF(ISBLANK(INDEX(Data_Base_2[],MATCH($D312,Data_Base_2[[Incumbent]:[Incumbent]],0),MATCH(E$3,Data_Base_2[#Headers],0))),"-",INDEX(Data_Base_2[],MATCH($D312,Data_Base_2[[Incumbent]:[Incumbent]],0),MATCH(E$3,Data_Base_2[#Headers],0))),"")</f>
        <v/>
      </c>
      <c r="F312" s="161" t="str">
        <f ca="1">IFERROR(IF(ISBLANK(INDEX(Data_Base_2[],MATCH($D312,Data_Base_2[[Incumbent]:[Incumbent]],0),MATCH(F$3,Data_Base_2[#Headers],0))),"-",INDEX(Data_Base_2[],MATCH($D312,Data_Base_2[[Incumbent]:[Incumbent]],0),MATCH(F$3,Data_Base_2[#Headers],0))),"")</f>
        <v/>
      </c>
      <c r="G312" s="161" t="str">
        <f ca="1">IFERROR(IF(ISBLANK(INDEX(Data_Base_2[],MATCH($D312,Data_Base_2[[Incumbent]:[Incumbent]],0),MATCH(G$3,Data_Base_2[#Headers],0))),"-",INDEX(Data_Base_2[],MATCH($D312,Data_Base_2[[Incumbent]:[Incumbent]],0),MATCH(G$3,Data_Base_2[#Headers],0))),"")</f>
        <v/>
      </c>
      <c r="H312" s="161" t="str">
        <f ca="1">IFERROR(IF(ISBLANK(INDEX(Data_Base_2[],MATCH($D312,Data_Base_2[[Incumbent]:[Incumbent]],0),MATCH(H$3,Data_Base_2[#Headers],0))),"-",INDEX(Data_Base_2[],MATCH($D312,Data_Base_2[[Incumbent]:[Incumbent]],0),MATCH(H$3,Data_Base_2[#Headers],0))),"")</f>
        <v/>
      </c>
      <c r="I312" s="162" t="str">
        <f ca="1">IFERROR(IF(ISBLANK(INDEX(Data_Base_2[],MATCH($D312,Data_Base_2[[Incumbent]:[Incumbent]],0),MATCH(I$3,Data_Base_2[#Headers],0))),"-",INDEX(Data_Base_2[],MATCH($D312,Data_Base_2[[Incumbent]:[Incumbent]],0),MATCH(I$3,Data_Base_2[#Headers],0))),"")</f>
        <v/>
      </c>
      <c r="J312" s="162" t="str">
        <f ca="1">IFERROR(IF(ISBLANK(INDEX(Data_Base_2[],MATCH($D312,Data_Base_2[[Incumbent]:[Incumbent]],0),MATCH(J$3,Data_Base_2[#Headers],0))),"-",INDEX(Data_Base_2[],MATCH($D312,Data_Base_2[[Incumbent]:[Incumbent]],0),MATCH(J$3,Data_Base_2[#Headers],0))),"")</f>
        <v/>
      </c>
      <c r="K312" s="163" t="str">
        <f ca="1">IFERROR(IF(ISBLANK(INDEX(Data_Base_2[],MATCH($D312,Data_Base_2[[Incumbent]:[Incumbent]],0),MATCH(K$3,Data_Base_2[#Headers],0))),"-",INDEX(Data_Base_2[],MATCH($D312,Data_Base_2[[Incumbent]:[Incumbent]],0),MATCH(K$3,Data_Base_2[#Headers],0))),"")</f>
        <v/>
      </c>
      <c r="L312" s="161" t="str">
        <f ca="1">IFERROR(IF(ISBLANK(INDEX(Data_Base_2[],MATCH($D312,Data_Base_2[[Incumbent]:[Incumbent]],0),MATCH(L$3,Data_Base_2[#Headers],0))),"-",INDEX(Data_Base_2[],MATCH($D312,Data_Base_2[[Incumbent]:[Incumbent]],0),MATCH(L$3,Data_Base_2[#Headers],0))),"")</f>
        <v/>
      </c>
      <c r="M312" s="161" t="str">
        <f ca="1">IFERROR(IF(ISBLANK(INDEX(Data_Base_2[],MATCH($D312,Data_Base_2[[Incumbent]:[Incumbent]],0),MATCH(M$3,Data_Base_2[#Headers],0))),"-",INDEX(Data_Base_2[],MATCH($D312,Data_Base_2[[Incumbent]:[Incumbent]],0),MATCH(M$3,Data_Base_2[#Headers],0))),"")</f>
        <v/>
      </c>
      <c r="N312" s="164" t="str">
        <f ca="1">IFERROR(IF(ISBLANK(INDEX(Data_Base_2[],MATCH($D312,Data_Base_2[[Incumbent]:[Incumbent]],0),MATCH(N$3,Data_Base_2[#Headers],0))),"-",INDEX(Data_Base_2[],MATCH($D312,Data_Base_2[[Incumbent]:[Incumbent]],0),MATCH(N$3,Data_Base_2[#Headers],0))),"")</f>
        <v/>
      </c>
      <c r="O312" s="164" t="str">
        <f ca="1">IFERROR(IF(ISBLANK(INDEX(Data_Base_2[],MATCH($D312,Data_Base_2[[Incumbent]:[Incumbent]],0),MATCH(O$3,Data_Base_2[#Headers],0))),"-",INDEX(Data_Base_2[],MATCH($D312,Data_Base_2[[Incumbent]:[Incumbent]],0),MATCH(O$3,Data_Base_2[#Headers],0))),"")</f>
        <v/>
      </c>
      <c r="P312" s="161" t="str">
        <f ca="1">IFERROR(IF(ISBLANK(INDEX(Data_Base_2[],MATCH($D312,Data_Base_2[[Incumbent]:[Incumbent]],0),MATCH(P$3,Data_Base_2[#Headers],0))),"-",INDEX(Data_Base_2[],MATCH($D312,Data_Base_2[[Incumbent]:[Incumbent]],0),MATCH(P$3,Data_Base_2[#Headers],0))),"")</f>
        <v/>
      </c>
      <c r="Q312" s="161" t="str">
        <f ca="1">IFERROR(IF(ISBLANK(INDEX(Data_Base_2[],MATCH($D312,Data_Base_2[[Incumbent]:[Incumbent]],0),MATCH(Q$3,Data_Base_2[#Headers],0))),"-",INDEX(Data_Base_2[],MATCH($D312,Data_Base_2[[Incumbent]:[Incumbent]],0),MATCH(Q$3,Data_Base_2[#Headers],0))),"")</f>
        <v/>
      </c>
      <c r="T312" t="str">
        <v>Nursianto</v>
      </c>
      <c r="U312" s="140">
        <v>3</v>
      </c>
      <c r="V312" s="124" t="b">
        <v>1</v>
      </c>
      <c r="W312" s="3" t="b">
        <v>1</v>
      </c>
      <c r="X312" s="3" t="b">
        <v>0</v>
      </c>
      <c r="Y312" s="3">
        <v>1</v>
      </c>
      <c r="Z312" s="3">
        <v>1</v>
      </c>
      <c r="AA312" s="3" t="b">
        <v>1</v>
      </c>
      <c r="AB312" s="3" t="b">
        <f ca="1"/>
        <v>1</v>
      </c>
      <c r="AC312" s="99">
        <v>1</v>
      </c>
      <c r="AD312" s="99">
        <f ca="1"/>
        <v>1</v>
      </c>
    </row>
    <row r="313" spans="4:30" x14ac:dyDescent="0.25">
      <c r="D313" s="8" t="str" cm="1">
        <f t="array" aca="1" ref="D313" ca="1">IFERROR(IF($T$2="",'Data Base'!C299,INDEX(Data_Base_2[Incumbent],_xlfn.AGGREGATE(15,3,((OFFSET($AD$4,0,0,COUNTA($AD$4:AD5308),1)&gt;0)/(OFFSET($AD$4,0,0,COUNTA($AD$4:AD5308),1)&gt;0))*(ROW(OFFSET($AD$4,0,0,COUNTA($AD$4:AD5308),1))-ROW($AD$3)),ROWS($D$4:$D312)))),"")</f>
        <v/>
      </c>
      <c r="E313" s="161" t="str">
        <f ca="1">IFERROR(IF(ISBLANK(INDEX(Data_Base_2[],MATCH($D313,Data_Base_2[[Incumbent]:[Incumbent]],0),MATCH(E$3,Data_Base_2[#Headers],0))),"-",INDEX(Data_Base_2[],MATCH($D313,Data_Base_2[[Incumbent]:[Incumbent]],0),MATCH(E$3,Data_Base_2[#Headers],0))),"")</f>
        <v/>
      </c>
      <c r="F313" s="161" t="str">
        <f ca="1">IFERROR(IF(ISBLANK(INDEX(Data_Base_2[],MATCH($D313,Data_Base_2[[Incumbent]:[Incumbent]],0),MATCH(F$3,Data_Base_2[#Headers],0))),"-",INDEX(Data_Base_2[],MATCH($D313,Data_Base_2[[Incumbent]:[Incumbent]],0),MATCH(F$3,Data_Base_2[#Headers],0))),"")</f>
        <v/>
      </c>
      <c r="G313" s="161" t="str">
        <f ca="1">IFERROR(IF(ISBLANK(INDEX(Data_Base_2[],MATCH($D313,Data_Base_2[[Incumbent]:[Incumbent]],0),MATCH(G$3,Data_Base_2[#Headers],0))),"-",INDEX(Data_Base_2[],MATCH($D313,Data_Base_2[[Incumbent]:[Incumbent]],0),MATCH(G$3,Data_Base_2[#Headers],0))),"")</f>
        <v/>
      </c>
      <c r="H313" s="161" t="str">
        <f ca="1">IFERROR(IF(ISBLANK(INDEX(Data_Base_2[],MATCH($D313,Data_Base_2[[Incumbent]:[Incumbent]],0),MATCH(H$3,Data_Base_2[#Headers],0))),"-",INDEX(Data_Base_2[],MATCH($D313,Data_Base_2[[Incumbent]:[Incumbent]],0),MATCH(H$3,Data_Base_2[#Headers],0))),"")</f>
        <v/>
      </c>
      <c r="I313" s="162" t="str">
        <f ca="1">IFERROR(IF(ISBLANK(INDEX(Data_Base_2[],MATCH($D313,Data_Base_2[[Incumbent]:[Incumbent]],0),MATCH(I$3,Data_Base_2[#Headers],0))),"-",INDEX(Data_Base_2[],MATCH($D313,Data_Base_2[[Incumbent]:[Incumbent]],0),MATCH(I$3,Data_Base_2[#Headers],0))),"")</f>
        <v/>
      </c>
      <c r="J313" s="162" t="str">
        <f ca="1">IFERROR(IF(ISBLANK(INDEX(Data_Base_2[],MATCH($D313,Data_Base_2[[Incumbent]:[Incumbent]],0),MATCH(J$3,Data_Base_2[#Headers],0))),"-",INDEX(Data_Base_2[],MATCH($D313,Data_Base_2[[Incumbent]:[Incumbent]],0),MATCH(J$3,Data_Base_2[#Headers],0))),"")</f>
        <v/>
      </c>
      <c r="K313" s="163" t="str">
        <f ca="1">IFERROR(IF(ISBLANK(INDEX(Data_Base_2[],MATCH($D313,Data_Base_2[[Incumbent]:[Incumbent]],0),MATCH(K$3,Data_Base_2[#Headers],0))),"-",INDEX(Data_Base_2[],MATCH($D313,Data_Base_2[[Incumbent]:[Incumbent]],0),MATCH(K$3,Data_Base_2[#Headers],0))),"")</f>
        <v/>
      </c>
      <c r="L313" s="161" t="str">
        <f ca="1">IFERROR(IF(ISBLANK(INDEX(Data_Base_2[],MATCH($D313,Data_Base_2[[Incumbent]:[Incumbent]],0),MATCH(L$3,Data_Base_2[#Headers],0))),"-",INDEX(Data_Base_2[],MATCH($D313,Data_Base_2[[Incumbent]:[Incumbent]],0),MATCH(L$3,Data_Base_2[#Headers],0))),"")</f>
        <v/>
      </c>
      <c r="M313" s="161" t="str">
        <f ca="1">IFERROR(IF(ISBLANK(INDEX(Data_Base_2[],MATCH($D313,Data_Base_2[[Incumbent]:[Incumbent]],0),MATCH(M$3,Data_Base_2[#Headers],0))),"-",INDEX(Data_Base_2[],MATCH($D313,Data_Base_2[[Incumbent]:[Incumbent]],0),MATCH(M$3,Data_Base_2[#Headers],0))),"")</f>
        <v/>
      </c>
      <c r="N313" s="164" t="str">
        <f ca="1">IFERROR(IF(ISBLANK(INDEX(Data_Base_2[],MATCH($D313,Data_Base_2[[Incumbent]:[Incumbent]],0),MATCH(N$3,Data_Base_2[#Headers],0))),"-",INDEX(Data_Base_2[],MATCH($D313,Data_Base_2[[Incumbent]:[Incumbent]],0),MATCH(N$3,Data_Base_2[#Headers],0))),"")</f>
        <v/>
      </c>
      <c r="O313" s="164" t="str">
        <f ca="1">IFERROR(IF(ISBLANK(INDEX(Data_Base_2[],MATCH($D313,Data_Base_2[[Incumbent]:[Incumbent]],0),MATCH(O$3,Data_Base_2[#Headers],0))),"-",INDEX(Data_Base_2[],MATCH($D313,Data_Base_2[[Incumbent]:[Incumbent]],0),MATCH(O$3,Data_Base_2[#Headers],0))),"")</f>
        <v/>
      </c>
      <c r="P313" s="161" t="str">
        <f ca="1">IFERROR(IF(ISBLANK(INDEX(Data_Base_2[],MATCH($D313,Data_Base_2[[Incumbent]:[Incumbent]],0),MATCH(P$3,Data_Base_2[#Headers],0))),"-",INDEX(Data_Base_2[],MATCH($D313,Data_Base_2[[Incumbent]:[Incumbent]],0),MATCH(P$3,Data_Base_2[#Headers],0))),"")</f>
        <v/>
      </c>
      <c r="Q313" s="161" t="str">
        <f ca="1">IFERROR(IF(ISBLANK(INDEX(Data_Base_2[],MATCH($D313,Data_Base_2[[Incumbent]:[Incumbent]],0),MATCH(Q$3,Data_Base_2[#Headers],0))),"-",INDEX(Data_Base_2[],MATCH($D313,Data_Base_2[[Incumbent]:[Incumbent]],0),MATCH(Q$3,Data_Base_2[#Headers],0))),"")</f>
        <v/>
      </c>
      <c r="T313" t="str">
        <v>Bekti Peni Herianto, Ir.</v>
      </c>
      <c r="U313" s="140">
        <v>5</v>
      </c>
      <c r="V313" s="124" t="b">
        <v>1</v>
      </c>
      <c r="W313" s="3" t="b">
        <v>1</v>
      </c>
      <c r="X313" s="3" t="b">
        <v>0</v>
      </c>
      <c r="Y313" s="3">
        <v>0</v>
      </c>
      <c r="Z313" s="3">
        <v>0</v>
      </c>
      <c r="AA313" s="3" t="b">
        <v>1</v>
      </c>
      <c r="AB313" s="3" t="b">
        <f ca="1"/>
        <v>0</v>
      </c>
      <c r="AC313" s="99">
        <v>0</v>
      </c>
      <c r="AD313" s="99">
        <f ca="1"/>
        <v>0</v>
      </c>
    </row>
    <row r="314" spans="4:30" x14ac:dyDescent="0.25">
      <c r="D314" s="8" t="str" cm="1">
        <f t="array" aca="1" ref="D314" ca="1">IFERROR(IF($T$2="",'Data Base'!C300,INDEX(Data_Base_2[Incumbent],_xlfn.AGGREGATE(15,3,((OFFSET($AD$4,0,0,COUNTA($AD$4:AD5309),1)&gt;0)/(OFFSET($AD$4,0,0,COUNTA($AD$4:AD5309),1)&gt;0))*(ROW(OFFSET($AD$4,0,0,COUNTA($AD$4:AD5309),1))-ROW($AD$3)),ROWS($D$4:$D313)))),"")</f>
        <v/>
      </c>
      <c r="E314" s="161" t="str">
        <f ca="1">IFERROR(IF(ISBLANK(INDEX(Data_Base_2[],MATCH($D314,Data_Base_2[[Incumbent]:[Incumbent]],0),MATCH(E$3,Data_Base_2[#Headers],0))),"-",INDEX(Data_Base_2[],MATCH($D314,Data_Base_2[[Incumbent]:[Incumbent]],0),MATCH(E$3,Data_Base_2[#Headers],0))),"")</f>
        <v/>
      </c>
      <c r="F314" s="161" t="str">
        <f ca="1">IFERROR(IF(ISBLANK(INDEX(Data_Base_2[],MATCH($D314,Data_Base_2[[Incumbent]:[Incumbent]],0),MATCH(F$3,Data_Base_2[#Headers],0))),"-",INDEX(Data_Base_2[],MATCH($D314,Data_Base_2[[Incumbent]:[Incumbent]],0),MATCH(F$3,Data_Base_2[#Headers],0))),"")</f>
        <v/>
      </c>
      <c r="G314" s="161" t="str">
        <f ca="1">IFERROR(IF(ISBLANK(INDEX(Data_Base_2[],MATCH($D314,Data_Base_2[[Incumbent]:[Incumbent]],0),MATCH(G$3,Data_Base_2[#Headers],0))),"-",INDEX(Data_Base_2[],MATCH($D314,Data_Base_2[[Incumbent]:[Incumbent]],0),MATCH(G$3,Data_Base_2[#Headers],0))),"")</f>
        <v/>
      </c>
      <c r="H314" s="161" t="str">
        <f ca="1">IFERROR(IF(ISBLANK(INDEX(Data_Base_2[],MATCH($D314,Data_Base_2[[Incumbent]:[Incumbent]],0),MATCH(H$3,Data_Base_2[#Headers],0))),"-",INDEX(Data_Base_2[],MATCH($D314,Data_Base_2[[Incumbent]:[Incumbent]],0),MATCH(H$3,Data_Base_2[#Headers],0))),"")</f>
        <v/>
      </c>
      <c r="I314" s="162" t="str">
        <f ca="1">IFERROR(IF(ISBLANK(INDEX(Data_Base_2[],MATCH($D314,Data_Base_2[[Incumbent]:[Incumbent]],0),MATCH(I$3,Data_Base_2[#Headers],0))),"-",INDEX(Data_Base_2[],MATCH($D314,Data_Base_2[[Incumbent]:[Incumbent]],0),MATCH(I$3,Data_Base_2[#Headers],0))),"")</f>
        <v/>
      </c>
      <c r="J314" s="162" t="str">
        <f ca="1">IFERROR(IF(ISBLANK(INDEX(Data_Base_2[],MATCH($D314,Data_Base_2[[Incumbent]:[Incumbent]],0),MATCH(J$3,Data_Base_2[#Headers],0))),"-",INDEX(Data_Base_2[],MATCH($D314,Data_Base_2[[Incumbent]:[Incumbent]],0),MATCH(J$3,Data_Base_2[#Headers],0))),"")</f>
        <v/>
      </c>
      <c r="K314" s="163" t="str">
        <f ca="1">IFERROR(IF(ISBLANK(INDEX(Data_Base_2[],MATCH($D314,Data_Base_2[[Incumbent]:[Incumbent]],0),MATCH(K$3,Data_Base_2[#Headers],0))),"-",INDEX(Data_Base_2[],MATCH($D314,Data_Base_2[[Incumbent]:[Incumbent]],0),MATCH(K$3,Data_Base_2[#Headers],0))),"")</f>
        <v/>
      </c>
      <c r="L314" s="161" t="str">
        <f ca="1">IFERROR(IF(ISBLANK(INDEX(Data_Base_2[],MATCH($D314,Data_Base_2[[Incumbent]:[Incumbent]],0),MATCH(L$3,Data_Base_2[#Headers],0))),"-",INDEX(Data_Base_2[],MATCH($D314,Data_Base_2[[Incumbent]:[Incumbent]],0),MATCH(L$3,Data_Base_2[#Headers],0))),"")</f>
        <v/>
      </c>
      <c r="M314" s="161" t="str">
        <f ca="1">IFERROR(IF(ISBLANK(INDEX(Data_Base_2[],MATCH($D314,Data_Base_2[[Incumbent]:[Incumbent]],0),MATCH(M$3,Data_Base_2[#Headers],0))),"-",INDEX(Data_Base_2[],MATCH($D314,Data_Base_2[[Incumbent]:[Incumbent]],0),MATCH(M$3,Data_Base_2[#Headers],0))),"")</f>
        <v/>
      </c>
      <c r="N314" s="164" t="str">
        <f ca="1">IFERROR(IF(ISBLANK(INDEX(Data_Base_2[],MATCH($D314,Data_Base_2[[Incumbent]:[Incumbent]],0),MATCH(N$3,Data_Base_2[#Headers],0))),"-",INDEX(Data_Base_2[],MATCH($D314,Data_Base_2[[Incumbent]:[Incumbent]],0),MATCH(N$3,Data_Base_2[#Headers],0))),"")</f>
        <v/>
      </c>
      <c r="O314" s="164" t="str">
        <f ca="1">IFERROR(IF(ISBLANK(INDEX(Data_Base_2[],MATCH($D314,Data_Base_2[[Incumbent]:[Incumbent]],0),MATCH(O$3,Data_Base_2[#Headers],0))),"-",INDEX(Data_Base_2[],MATCH($D314,Data_Base_2[[Incumbent]:[Incumbent]],0),MATCH(O$3,Data_Base_2[#Headers],0))),"")</f>
        <v/>
      </c>
      <c r="P314" s="161" t="str">
        <f ca="1">IFERROR(IF(ISBLANK(INDEX(Data_Base_2[],MATCH($D314,Data_Base_2[[Incumbent]:[Incumbent]],0),MATCH(P$3,Data_Base_2[#Headers],0))),"-",INDEX(Data_Base_2[],MATCH($D314,Data_Base_2[[Incumbent]:[Incumbent]],0),MATCH(P$3,Data_Base_2[#Headers],0))),"")</f>
        <v/>
      </c>
      <c r="Q314" s="161" t="str">
        <f ca="1">IFERROR(IF(ISBLANK(INDEX(Data_Base_2[],MATCH($D314,Data_Base_2[[Incumbent]:[Incumbent]],0),MATCH(Q$3,Data_Base_2[#Headers],0))),"-",INDEX(Data_Base_2[],MATCH($D314,Data_Base_2[[Incumbent]:[Incumbent]],0),MATCH(Q$3,Data_Base_2[#Headers],0))),"")</f>
        <v/>
      </c>
      <c r="T314" t="str">
        <v>Sukardi</v>
      </c>
      <c r="U314" s="140">
        <v>4</v>
      </c>
      <c r="V314" s="124" t="b">
        <v>1</v>
      </c>
      <c r="W314" s="3" t="b">
        <v>1</v>
      </c>
      <c r="X314" s="3" t="b">
        <v>0</v>
      </c>
      <c r="Y314" s="3">
        <v>1</v>
      </c>
      <c r="Z314" s="3">
        <v>1</v>
      </c>
      <c r="AA314" s="3" t="b">
        <v>1</v>
      </c>
      <c r="AB314" s="3" t="b">
        <f ca="1"/>
        <v>0</v>
      </c>
      <c r="AC314" s="99">
        <v>0</v>
      </c>
      <c r="AD314" s="99">
        <f ca="1"/>
        <v>0</v>
      </c>
    </row>
    <row r="315" spans="4:30" x14ac:dyDescent="0.25">
      <c r="D315" s="8" t="str" cm="1">
        <f t="array" aca="1" ref="D315" ca="1">IFERROR(IF($T$2="",'Data Base'!C301,INDEX(Data_Base_2[Incumbent],_xlfn.AGGREGATE(15,3,((OFFSET($AD$4,0,0,COUNTA($AD$4:AD5310),1)&gt;0)/(OFFSET($AD$4,0,0,COUNTA($AD$4:AD5310),1)&gt;0))*(ROW(OFFSET($AD$4,0,0,COUNTA($AD$4:AD5310),1))-ROW($AD$3)),ROWS($D$4:$D314)))),"")</f>
        <v/>
      </c>
      <c r="E315" s="161" t="str">
        <f ca="1">IFERROR(IF(ISBLANK(INDEX(Data_Base_2[],MATCH($D315,Data_Base_2[[Incumbent]:[Incumbent]],0),MATCH(E$3,Data_Base_2[#Headers],0))),"-",INDEX(Data_Base_2[],MATCH($D315,Data_Base_2[[Incumbent]:[Incumbent]],0),MATCH(E$3,Data_Base_2[#Headers],0))),"")</f>
        <v/>
      </c>
      <c r="F315" s="161" t="str">
        <f ca="1">IFERROR(IF(ISBLANK(INDEX(Data_Base_2[],MATCH($D315,Data_Base_2[[Incumbent]:[Incumbent]],0),MATCH(F$3,Data_Base_2[#Headers],0))),"-",INDEX(Data_Base_2[],MATCH($D315,Data_Base_2[[Incumbent]:[Incumbent]],0),MATCH(F$3,Data_Base_2[#Headers],0))),"")</f>
        <v/>
      </c>
      <c r="G315" s="161" t="str">
        <f ca="1">IFERROR(IF(ISBLANK(INDEX(Data_Base_2[],MATCH($D315,Data_Base_2[[Incumbent]:[Incumbent]],0),MATCH(G$3,Data_Base_2[#Headers],0))),"-",INDEX(Data_Base_2[],MATCH($D315,Data_Base_2[[Incumbent]:[Incumbent]],0),MATCH(G$3,Data_Base_2[#Headers],0))),"")</f>
        <v/>
      </c>
      <c r="H315" s="161" t="str">
        <f ca="1">IFERROR(IF(ISBLANK(INDEX(Data_Base_2[],MATCH($D315,Data_Base_2[[Incumbent]:[Incumbent]],0),MATCH(H$3,Data_Base_2[#Headers],0))),"-",INDEX(Data_Base_2[],MATCH($D315,Data_Base_2[[Incumbent]:[Incumbent]],0),MATCH(H$3,Data_Base_2[#Headers],0))),"")</f>
        <v/>
      </c>
      <c r="I315" s="162" t="str">
        <f ca="1">IFERROR(IF(ISBLANK(INDEX(Data_Base_2[],MATCH($D315,Data_Base_2[[Incumbent]:[Incumbent]],0),MATCH(I$3,Data_Base_2[#Headers],0))),"-",INDEX(Data_Base_2[],MATCH($D315,Data_Base_2[[Incumbent]:[Incumbent]],0),MATCH(I$3,Data_Base_2[#Headers],0))),"")</f>
        <v/>
      </c>
      <c r="J315" s="162" t="str">
        <f ca="1">IFERROR(IF(ISBLANK(INDEX(Data_Base_2[],MATCH($D315,Data_Base_2[[Incumbent]:[Incumbent]],0),MATCH(J$3,Data_Base_2[#Headers],0))),"-",INDEX(Data_Base_2[],MATCH($D315,Data_Base_2[[Incumbent]:[Incumbent]],0),MATCH(J$3,Data_Base_2[#Headers],0))),"")</f>
        <v/>
      </c>
      <c r="K315" s="163" t="str">
        <f ca="1">IFERROR(IF(ISBLANK(INDEX(Data_Base_2[],MATCH($D315,Data_Base_2[[Incumbent]:[Incumbent]],0),MATCH(K$3,Data_Base_2[#Headers],0))),"-",INDEX(Data_Base_2[],MATCH($D315,Data_Base_2[[Incumbent]:[Incumbent]],0),MATCH(K$3,Data_Base_2[#Headers],0))),"")</f>
        <v/>
      </c>
      <c r="L315" s="161" t="str">
        <f ca="1">IFERROR(IF(ISBLANK(INDEX(Data_Base_2[],MATCH($D315,Data_Base_2[[Incumbent]:[Incumbent]],0),MATCH(L$3,Data_Base_2[#Headers],0))),"-",INDEX(Data_Base_2[],MATCH($D315,Data_Base_2[[Incumbent]:[Incumbent]],0),MATCH(L$3,Data_Base_2[#Headers],0))),"")</f>
        <v/>
      </c>
      <c r="M315" s="161" t="str">
        <f ca="1">IFERROR(IF(ISBLANK(INDEX(Data_Base_2[],MATCH($D315,Data_Base_2[[Incumbent]:[Incumbent]],0),MATCH(M$3,Data_Base_2[#Headers],0))),"-",INDEX(Data_Base_2[],MATCH($D315,Data_Base_2[[Incumbent]:[Incumbent]],0),MATCH(M$3,Data_Base_2[#Headers],0))),"")</f>
        <v/>
      </c>
      <c r="N315" s="164" t="str">
        <f ca="1">IFERROR(IF(ISBLANK(INDEX(Data_Base_2[],MATCH($D315,Data_Base_2[[Incumbent]:[Incumbent]],0),MATCH(N$3,Data_Base_2[#Headers],0))),"-",INDEX(Data_Base_2[],MATCH($D315,Data_Base_2[[Incumbent]:[Incumbent]],0),MATCH(N$3,Data_Base_2[#Headers],0))),"")</f>
        <v/>
      </c>
      <c r="O315" s="164" t="str">
        <f ca="1">IFERROR(IF(ISBLANK(INDEX(Data_Base_2[],MATCH($D315,Data_Base_2[[Incumbent]:[Incumbent]],0),MATCH(O$3,Data_Base_2[#Headers],0))),"-",INDEX(Data_Base_2[],MATCH($D315,Data_Base_2[[Incumbent]:[Incumbent]],0),MATCH(O$3,Data_Base_2[#Headers],0))),"")</f>
        <v/>
      </c>
      <c r="P315" s="161" t="str">
        <f ca="1">IFERROR(IF(ISBLANK(INDEX(Data_Base_2[],MATCH($D315,Data_Base_2[[Incumbent]:[Incumbent]],0),MATCH(P$3,Data_Base_2[#Headers],0))),"-",INDEX(Data_Base_2[],MATCH($D315,Data_Base_2[[Incumbent]:[Incumbent]],0),MATCH(P$3,Data_Base_2[#Headers],0))),"")</f>
        <v/>
      </c>
      <c r="Q315" s="161" t="str">
        <f ca="1">IFERROR(IF(ISBLANK(INDEX(Data_Base_2[],MATCH($D315,Data_Base_2[[Incumbent]:[Incumbent]],0),MATCH(Q$3,Data_Base_2[#Headers],0))),"-",INDEX(Data_Base_2[],MATCH($D315,Data_Base_2[[Incumbent]:[Incumbent]],0),MATCH(Q$3,Data_Base_2[#Headers],0))),"")</f>
        <v/>
      </c>
      <c r="T315" t="str">
        <v>Hendrik Hariyadi</v>
      </c>
      <c r="U315" s="140">
        <v>4</v>
      </c>
      <c r="V315" s="124" t="b">
        <v>1</v>
      </c>
      <c r="W315" s="3" t="b">
        <v>1</v>
      </c>
      <c r="X315" s="3" t="b">
        <v>0</v>
      </c>
      <c r="Y315" s="3">
        <v>0</v>
      </c>
      <c r="Z315" s="3">
        <v>1</v>
      </c>
      <c r="AA315" s="3" t="b">
        <v>1</v>
      </c>
      <c r="AB315" s="3" t="b">
        <f ca="1"/>
        <v>0</v>
      </c>
      <c r="AC315" s="99">
        <v>1</v>
      </c>
      <c r="AD315" s="99">
        <f ca="1"/>
        <v>0</v>
      </c>
    </row>
    <row r="316" spans="4:30" x14ac:dyDescent="0.25">
      <c r="D316" s="8" t="str" cm="1">
        <f t="array" aca="1" ref="D316" ca="1">IFERROR(IF($T$2="",'Data Base'!C302,INDEX(Data_Base_2[Incumbent],_xlfn.AGGREGATE(15,3,((OFFSET($AD$4,0,0,COUNTA($AD$4:AD5311),1)&gt;0)/(OFFSET($AD$4,0,0,COUNTA($AD$4:AD5311),1)&gt;0))*(ROW(OFFSET($AD$4,0,0,COUNTA($AD$4:AD5311),1))-ROW($AD$3)),ROWS($D$4:$D315)))),"")</f>
        <v/>
      </c>
      <c r="E316" s="161" t="str">
        <f ca="1">IFERROR(IF(ISBLANK(INDEX(Data_Base_2[],MATCH($D316,Data_Base_2[[Incumbent]:[Incumbent]],0),MATCH(E$3,Data_Base_2[#Headers],0))),"-",INDEX(Data_Base_2[],MATCH($D316,Data_Base_2[[Incumbent]:[Incumbent]],0),MATCH(E$3,Data_Base_2[#Headers],0))),"")</f>
        <v/>
      </c>
      <c r="F316" s="161" t="str">
        <f ca="1">IFERROR(IF(ISBLANK(INDEX(Data_Base_2[],MATCH($D316,Data_Base_2[[Incumbent]:[Incumbent]],0),MATCH(F$3,Data_Base_2[#Headers],0))),"-",INDEX(Data_Base_2[],MATCH($D316,Data_Base_2[[Incumbent]:[Incumbent]],0),MATCH(F$3,Data_Base_2[#Headers],0))),"")</f>
        <v/>
      </c>
      <c r="G316" s="161" t="str">
        <f ca="1">IFERROR(IF(ISBLANK(INDEX(Data_Base_2[],MATCH($D316,Data_Base_2[[Incumbent]:[Incumbent]],0),MATCH(G$3,Data_Base_2[#Headers],0))),"-",INDEX(Data_Base_2[],MATCH($D316,Data_Base_2[[Incumbent]:[Incumbent]],0),MATCH(G$3,Data_Base_2[#Headers],0))),"")</f>
        <v/>
      </c>
      <c r="H316" s="161" t="str">
        <f ca="1">IFERROR(IF(ISBLANK(INDEX(Data_Base_2[],MATCH($D316,Data_Base_2[[Incumbent]:[Incumbent]],0),MATCH(H$3,Data_Base_2[#Headers],0))),"-",INDEX(Data_Base_2[],MATCH($D316,Data_Base_2[[Incumbent]:[Incumbent]],0),MATCH(H$3,Data_Base_2[#Headers],0))),"")</f>
        <v/>
      </c>
      <c r="I316" s="162" t="str">
        <f ca="1">IFERROR(IF(ISBLANK(INDEX(Data_Base_2[],MATCH($D316,Data_Base_2[[Incumbent]:[Incumbent]],0),MATCH(I$3,Data_Base_2[#Headers],0))),"-",INDEX(Data_Base_2[],MATCH($D316,Data_Base_2[[Incumbent]:[Incumbent]],0),MATCH(I$3,Data_Base_2[#Headers],0))),"")</f>
        <v/>
      </c>
      <c r="J316" s="162" t="str">
        <f ca="1">IFERROR(IF(ISBLANK(INDEX(Data_Base_2[],MATCH($D316,Data_Base_2[[Incumbent]:[Incumbent]],0),MATCH(J$3,Data_Base_2[#Headers],0))),"-",INDEX(Data_Base_2[],MATCH($D316,Data_Base_2[[Incumbent]:[Incumbent]],0),MATCH(J$3,Data_Base_2[#Headers],0))),"")</f>
        <v/>
      </c>
      <c r="K316" s="163" t="str">
        <f ca="1">IFERROR(IF(ISBLANK(INDEX(Data_Base_2[],MATCH($D316,Data_Base_2[[Incumbent]:[Incumbent]],0),MATCH(K$3,Data_Base_2[#Headers],0))),"-",INDEX(Data_Base_2[],MATCH($D316,Data_Base_2[[Incumbent]:[Incumbent]],0),MATCH(K$3,Data_Base_2[#Headers],0))),"")</f>
        <v/>
      </c>
      <c r="L316" s="161" t="str">
        <f ca="1">IFERROR(IF(ISBLANK(INDEX(Data_Base_2[],MATCH($D316,Data_Base_2[[Incumbent]:[Incumbent]],0),MATCH(L$3,Data_Base_2[#Headers],0))),"-",INDEX(Data_Base_2[],MATCH($D316,Data_Base_2[[Incumbent]:[Incumbent]],0),MATCH(L$3,Data_Base_2[#Headers],0))),"")</f>
        <v/>
      </c>
      <c r="M316" s="161" t="str">
        <f ca="1">IFERROR(IF(ISBLANK(INDEX(Data_Base_2[],MATCH($D316,Data_Base_2[[Incumbent]:[Incumbent]],0),MATCH(M$3,Data_Base_2[#Headers],0))),"-",INDEX(Data_Base_2[],MATCH($D316,Data_Base_2[[Incumbent]:[Incumbent]],0),MATCH(M$3,Data_Base_2[#Headers],0))),"")</f>
        <v/>
      </c>
      <c r="N316" s="164" t="str">
        <f ca="1">IFERROR(IF(ISBLANK(INDEX(Data_Base_2[],MATCH($D316,Data_Base_2[[Incumbent]:[Incumbent]],0),MATCH(N$3,Data_Base_2[#Headers],0))),"-",INDEX(Data_Base_2[],MATCH($D316,Data_Base_2[[Incumbent]:[Incumbent]],0),MATCH(N$3,Data_Base_2[#Headers],0))),"")</f>
        <v/>
      </c>
      <c r="O316" s="164" t="str">
        <f ca="1">IFERROR(IF(ISBLANK(INDEX(Data_Base_2[],MATCH($D316,Data_Base_2[[Incumbent]:[Incumbent]],0),MATCH(O$3,Data_Base_2[#Headers],0))),"-",INDEX(Data_Base_2[],MATCH($D316,Data_Base_2[[Incumbent]:[Incumbent]],0),MATCH(O$3,Data_Base_2[#Headers],0))),"")</f>
        <v/>
      </c>
      <c r="P316" s="161" t="str">
        <f ca="1">IFERROR(IF(ISBLANK(INDEX(Data_Base_2[],MATCH($D316,Data_Base_2[[Incumbent]:[Incumbent]],0),MATCH(P$3,Data_Base_2[#Headers],0))),"-",INDEX(Data_Base_2[],MATCH($D316,Data_Base_2[[Incumbent]:[Incumbent]],0),MATCH(P$3,Data_Base_2[#Headers],0))),"")</f>
        <v/>
      </c>
      <c r="Q316" s="161" t="str">
        <f ca="1">IFERROR(IF(ISBLANK(INDEX(Data_Base_2[],MATCH($D316,Data_Base_2[[Incumbent]:[Incumbent]],0),MATCH(Q$3,Data_Base_2[#Headers],0))),"-",INDEX(Data_Base_2[],MATCH($D316,Data_Base_2[[Incumbent]:[Incumbent]],0),MATCH(Q$3,Data_Base_2[#Headers],0))),"")</f>
        <v/>
      </c>
      <c r="T316" t="str">
        <v>Lamarius Sitompul, Ir.</v>
      </c>
      <c r="U316" s="140">
        <v>5</v>
      </c>
      <c r="V316" s="124" t="b">
        <v>1</v>
      </c>
      <c r="W316" s="3" t="b">
        <v>1</v>
      </c>
      <c r="X316" s="3" t="b">
        <v>0</v>
      </c>
      <c r="Y316" s="3">
        <v>0</v>
      </c>
      <c r="Z316" s="3">
        <v>0</v>
      </c>
      <c r="AA316" s="3" t="b">
        <v>1</v>
      </c>
      <c r="AB316" s="3" t="b">
        <f ca="1"/>
        <v>1</v>
      </c>
      <c r="AC316" s="99">
        <v>1</v>
      </c>
      <c r="AD316" s="99">
        <f ca="1"/>
        <v>0</v>
      </c>
    </row>
    <row r="317" spans="4:30" x14ac:dyDescent="0.25">
      <c r="D317" s="8" t="str" cm="1">
        <f t="array" aca="1" ref="D317" ca="1">IFERROR(IF($T$2="",'Data Base'!C303,INDEX(Data_Base_2[Incumbent],_xlfn.AGGREGATE(15,3,((OFFSET($AD$4,0,0,COUNTA($AD$4:AD5312),1)&gt;0)/(OFFSET($AD$4,0,0,COUNTA($AD$4:AD5312),1)&gt;0))*(ROW(OFFSET($AD$4,0,0,COUNTA($AD$4:AD5312),1))-ROW($AD$3)),ROWS($D$4:$D316)))),"")</f>
        <v/>
      </c>
      <c r="E317" s="161" t="str">
        <f ca="1">IFERROR(IF(ISBLANK(INDEX(Data_Base_2[],MATCH($D317,Data_Base_2[[Incumbent]:[Incumbent]],0),MATCH(E$3,Data_Base_2[#Headers],0))),"-",INDEX(Data_Base_2[],MATCH($D317,Data_Base_2[[Incumbent]:[Incumbent]],0),MATCH(E$3,Data_Base_2[#Headers],0))),"")</f>
        <v/>
      </c>
      <c r="F317" s="161" t="str">
        <f ca="1">IFERROR(IF(ISBLANK(INDEX(Data_Base_2[],MATCH($D317,Data_Base_2[[Incumbent]:[Incumbent]],0),MATCH(F$3,Data_Base_2[#Headers],0))),"-",INDEX(Data_Base_2[],MATCH($D317,Data_Base_2[[Incumbent]:[Incumbent]],0),MATCH(F$3,Data_Base_2[#Headers],0))),"")</f>
        <v/>
      </c>
      <c r="G317" s="161" t="str">
        <f ca="1">IFERROR(IF(ISBLANK(INDEX(Data_Base_2[],MATCH($D317,Data_Base_2[[Incumbent]:[Incumbent]],0),MATCH(G$3,Data_Base_2[#Headers],0))),"-",INDEX(Data_Base_2[],MATCH($D317,Data_Base_2[[Incumbent]:[Incumbent]],0),MATCH(G$3,Data_Base_2[#Headers],0))),"")</f>
        <v/>
      </c>
      <c r="H317" s="161" t="str">
        <f ca="1">IFERROR(IF(ISBLANK(INDEX(Data_Base_2[],MATCH($D317,Data_Base_2[[Incumbent]:[Incumbent]],0),MATCH(H$3,Data_Base_2[#Headers],0))),"-",INDEX(Data_Base_2[],MATCH($D317,Data_Base_2[[Incumbent]:[Incumbent]],0),MATCH(H$3,Data_Base_2[#Headers],0))),"")</f>
        <v/>
      </c>
      <c r="I317" s="162" t="str">
        <f ca="1">IFERROR(IF(ISBLANK(INDEX(Data_Base_2[],MATCH($D317,Data_Base_2[[Incumbent]:[Incumbent]],0),MATCH(I$3,Data_Base_2[#Headers],0))),"-",INDEX(Data_Base_2[],MATCH($D317,Data_Base_2[[Incumbent]:[Incumbent]],0),MATCH(I$3,Data_Base_2[#Headers],0))),"")</f>
        <v/>
      </c>
      <c r="J317" s="162" t="str">
        <f ca="1">IFERROR(IF(ISBLANK(INDEX(Data_Base_2[],MATCH($D317,Data_Base_2[[Incumbent]:[Incumbent]],0),MATCH(J$3,Data_Base_2[#Headers],0))),"-",INDEX(Data_Base_2[],MATCH($D317,Data_Base_2[[Incumbent]:[Incumbent]],0),MATCH(J$3,Data_Base_2[#Headers],0))),"")</f>
        <v/>
      </c>
      <c r="K317" s="163" t="str">
        <f ca="1">IFERROR(IF(ISBLANK(INDEX(Data_Base_2[],MATCH($D317,Data_Base_2[[Incumbent]:[Incumbent]],0),MATCH(K$3,Data_Base_2[#Headers],0))),"-",INDEX(Data_Base_2[],MATCH($D317,Data_Base_2[[Incumbent]:[Incumbent]],0),MATCH(K$3,Data_Base_2[#Headers],0))),"")</f>
        <v/>
      </c>
      <c r="L317" s="161" t="str">
        <f ca="1">IFERROR(IF(ISBLANK(INDEX(Data_Base_2[],MATCH($D317,Data_Base_2[[Incumbent]:[Incumbent]],0),MATCH(L$3,Data_Base_2[#Headers],0))),"-",INDEX(Data_Base_2[],MATCH($D317,Data_Base_2[[Incumbent]:[Incumbent]],0),MATCH(L$3,Data_Base_2[#Headers],0))),"")</f>
        <v/>
      </c>
      <c r="M317" s="161" t="str">
        <f ca="1">IFERROR(IF(ISBLANK(INDEX(Data_Base_2[],MATCH($D317,Data_Base_2[[Incumbent]:[Incumbent]],0),MATCH(M$3,Data_Base_2[#Headers],0))),"-",INDEX(Data_Base_2[],MATCH($D317,Data_Base_2[[Incumbent]:[Incumbent]],0),MATCH(M$3,Data_Base_2[#Headers],0))),"")</f>
        <v/>
      </c>
      <c r="N317" s="164" t="str">
        <f ca="1">IFERROR(IF(ISBLANK(INDEX(Data_Base_2[],MATCH($D317,Data_Base_2[[Incumbent]:[Incumbent]],0),MATCH(N$3,Data_Base_2[#Headers],0))),"-",INDEX(Data_Base_2[],MATCH($D317,Data_Base_2[[Incumbent]:[Incumbent]],0),MATCH(N$3,Data_Base_2[#Headers],0))),"")</f>
        <v/>
      </c>
      <c r="O317" s="164" t="str">
        <f ca="1">IFERROR(IF(ISBLANK(INDEX(Data_Base_2[],MATCH($D317,Data_Base_2[[Incumbent]:[Incumbent]],0),MATCH(O$3,Data_Base_2[#Headers],0))),"-",INDEX(Data_Base_2[],MATCH($D317,Data_Base_2[[Incumbent]:[Incumbent]],0),MATCH(O$3,Data_Base_2[#Headers],0))),"")</f>
        <v/>
      </c>
      <c r="P317" s="161" t="str">
        <f ca="1">IFERROR(IF(ISBLANK(INDEX(Data_Base_2[],MATCH($D317,Data_Base_2[[Incumbent]:[Incumbent]],0),MATCH(P$3,Data_Base_2[#Headers],0))),"-",INDEX(Data_Base_2[],MATCH($D317,Data_Base_2[[Incumbent]:[Incumbent]],0),MATCH(P$3,Data_Base_2[#Headers],0))),"")</f>
        <v/>
      </c>
      <c r="Q317" s="161" t="str">
        <f ca="1">IFERROR(IF(ISBLANK(INDEX(Data_Base_2[],MATCH($D317,Data_Base_2[[Incumbent]:[Incumbent]],0),MATCH(Q$3,Data_Base_2[#Headers],0))),"-",INDEX(Data_Base_2[],MATCH($D317,Data_Base_2[[Incumbent]:[Incumbent]],0),MATCH(Q$3,Data_Base_2[#Headers],0))),"")</f>
        <v/>
      </c>
      <c r="T317" t="str">
        <v>Nazmiardi, Ir.</v>
      </c>
      <c r="U317" s="140">
        <v>3</v>
      </c>
      <c r="V317" s="124" t="b">
        <v>1</v>
      </c>
      <c r="W317" s="3" t="b">
        <v>1</v>
      </c>
      <c r="X317" s="3" t="b">
        <v>0</v>
      </c>
      <c r="Y317" s="3">
        <v>1</v>
      </c>
      <c r="Z317" s="3">
        <v>1</v>
      </c>
      <c r="AA317" s="3" t="b">
        <v>1</v>
      </c>
      <c r="AB317" s="3" t="b">
        <f ca="1"/>
        <v>0</v>
      </c>
      <c r="AC317" s="99">
        <v>0</v>
      </c>
      <c r="AD317" s="99">
        <f ca="1"/>
        <v>0</v>
      </c>
    </row>
    <row r="318" spans="4:30" x14ac:dyDescent="0.25">
      <c r="D318" s="8" t="str" cm="1">
        <f t="array" aca="1" ref="D318" ca="1">IFERROR(IF($T$2="",'Data Base'!C304,INDEX(Data_Base_2[Incumbent],_xlfn.AGGREGATE(15,3,((OFFSET($AD$4,0,0,COUNTA($AD$4:AD5313),1)&gt;0)/(OFFSET($AD$4,0,0,COUNTA($AD$4:AD5313),1)&gt;0))*(ROW(OFFSET($AD$4,0,0,COUNTA($AD$4:AD5313),1))-ROW($AD$3)),ROWS($D$4:$D317)))),"")</f>
        <v/>
      </c>
      <c r="E318" s="161" t="str">
        <f ca="1">IFERROR(IF(ISBLANK(INDEX(Data_Base_2[],MATCH($D318,Data_Base_2[[Incumbent]:[Incumbent]],0),MATCH(E$3,Data_Base_2[#Headers],0))),"-",INDEX(Data_Base_2[],MATCH($D318,Data_Base_2[[Incumbent]:[Incumbent]],0),MATCH(E$3,Data_Base_2[#Headers],0))),"")</f>
        <v/>
      </c>
      <c r="F318" s="161" t="str">
        <f ca="1">IFERROR(IF(ISBLANK(INDEX(Data_Base_2[],MATCH($D318,Data_Base_2[[Incumbent]:[Incumbent]],0),MATCH(F$3,Data_Base_2[#Headers],0))),"-",INDEX(Data_Base_2[],MATCH($D318,Data_Base_2[[Incumbent]:[Incumbent]],0),MATCH(F$3,Data_Base_2[#Headers],0))),"")</f>
        <v/>
      </c>
      <c r="G318" s="161" t="str">
        <f ca="1">IFERROR(IF(ISBLANK(INDEX(Data_Base_2[],MATCH($D318,Data_Base_2[[Incumbent]:[Incumbent]],0),MATCH(G$3,Data_Base_2[#Headers],0))),"-",INDEX(Data_Base_2[],MATCH($D318,Data_Base_2[[Incumbent]:[Incumbent]],0),MATCH(G$3,Data_Base_2[#Headers],0))),"")</f>
        <v/>
      </c>
      <c r="H318" s="161" t="str">
        <f ca="1">IFERROR(IF(ISBLANK(INDEX(Data_Base_2[],MATCH($D318,Data_Base_2[[Incumbent]:[Incumbent]],0),MATCH(H$3,Data_Base_2[#Headers],0))),"-",INDEX(Data_Base_2[],MATCH($D318,Data_Base_2[[Incumbent]:[Incumbent]],0),MATCH(H$3,Data_Base_2[#Headers],0))),"")</f>
        <v/>
      </c>
      <c r="I318" s="162" t="str">
        <f ca="1">IFERROR(IF(ISBLANK(INDEX(Data_Base_2[],MATCH($D318,Data_Base_2[[Incumbent]:[Incumbent]],0),MATCH(I$3,Data_Base_2[#Headers],0))),"-",INDEX(Data_Base_2[],MATCH($D318,Data_Base_2[[Incumbent]:[Incumbent]],0),MATCH(I$3,Data_Base_2[#Headers],0))),"")</f>
        <v/>
      </c>
      <c r="J318" s="162" t="str">
        <f ca="1">IFERROR(IF(ISBLANK(INDEX(Data_Base_2[],MATCH($D318,Data_Base_2[[Incumbent]:[Incumbent]],0),MATCH(J$3,Data_Base_2[#Headers],0))),"-",INDEX(Data_Base_2[],MATCH($D318,Data_Base_2[[Incumbent]:[Incumbent]],0),MATCH(J$3,Data_Base_2[#Headers],0))),"")</f>
        <v/>
      </c>
      <c r="K318" s="163" t="str">
        <f ca="1">IFERROR(IF(ISBLANK(INDEX(Data_Base_2[],MATCH($D318,Data_Base_2[[Incumbent]:[Incumbent]],0),MATCH(K$3,Data_Base_2[#Headers],0))),"-",INDEX(Data_Base_2[],MATCH($D318,Data_Base_2[[Incumbent]:[Incumbent]],0),MATCH(K$3,Data_Base_2[#Headers],0))),"")</f>
        <v/>
      </c>
      <c r="L318" s="161" t="str">
        <f ca="1">IFERROR(IF(ISBLANK(INDEX(Data_Base_2[],MATCH($D318,Data_Base_2[[Incumbent]:[Incumbent]],0),MATCH(L$3,Data_Base_2[#Headers],0))),"-",INDEX(Data_Base_2[],MATCH($D318,Data_Base_2[[Incumbent]:[Incumbent]],0),MATCH(L$3,Data_Base_2[#Headers],0))),"")</f>
        <v/>
      </c>
      <c r="M318" s="161" t="str">
        <f ca="1">IFERROR(IF(ISBLANK(INDEX(Data_Base_2[],MATCH($D318,Data_Base_2[[Incumbent]:[Incumbent]],0),MATCH(M$3,Data_Base_2[#Headers],0))),"-",INDEX(Data_Base_2[],MATCH($D318,Data_Base_2[[Incumbent]:[Incumbent]],0),MATCH(M$3,Data_Base_2[#Headers],0))),"")</f>
        <v/>
      </c>
      <c r="N318" s="164" t="str">
        <f ca="1">IFERROR(IF(ISBLANK(INDEX(Data_Base_2[],MATCH($D318,Data_Base_2[[Incumbent]:[Incumbent]],0),MATCH(N$3,Data_Base_2[#Headers],0))),"-",INDEX(Data_Base_2[],MATCH($D318,Data_Base_2[[Incumbent]:[Incumbent]],0),MATCH(N$3,Data_Base_2[#Headers],0))),"")</f>
        <v/>
      </c>
      <c r="O318" s="164" t="str">
        <f ca="1">IFERROR(IF(ISBLANK(INDEX(Data_Base_2[],MATCH($D318,Data_Base_2[[Incumbent]:[Incumbent]],0),MATCH(O$3,Data_Base_2[#Headers],0))),"-",INDEX(Data_Base_2[],MATCH($D318,Data_Base_2[[Incumbent]:[Incumbent]],0),MATCH(O$3,Data_Base_2[#Headers],0))),"")</f>
        <v/>
      </c>
      <c r="P318" s="161" t="str">
        <f ca="1">IFERROR(IF(ISBLANK(INDEX(Data_Base_2[],MATCH($D318,Data_Base_2[[Incumbent]:[Incumbent]],0),MATCH(P$3,Data_Base_2[#Headers],0))),"-",INDEX(Data_Base_2[],MATCH($D318,Data_Base_2[[Incumbent]:[Incumbent]],0),MATCH(P$3,Data_Base_2[#Headers],0))),"")</f>
        <v/>
      </c>
      <c r="Q318" s="161" t="str">
        <f ca="1">IFERROR(IF(ISBLANK(INDEX(Data_Base_2[],MATCH($D318,Data_Base_2[[Incumbent]:[Incumbent]],0),MATCH(Q$3,Data_Base_2[#Headers],0))),"-",INDEX(Data_Base_2[],MATCH($D318,Data_Base_2[[Incumbent]:[Incumbent]],0),MATCH(Q$3,Data_Base_2[#Headers],0))),"")</f>
        <v/>
      </c>
      <c r="T318" t="str">
        <v>Suroto, Ir.</v>
      </c>
      <c r="U318" s="140">
        <v>5</v>
      </c>
      <c r="V318" s="124" t="b">
        <v>1</v>
      </c>
      <c r="W318" s="3" t="b">
        <v>1</v>
      </c>
      <c r="X318" s="3" t="b">
        <v>1</v>
      </c>
      <c r="Y318" s="3">
        <v>0</v>
      </c>
      <c r="Z318" s="3">
        <v>0</v>
      </c>
      <c r="AA318" s="3" t="b">
        <v>1</v>
      </c>
      <c r="AB318" s="3" t="b">
        <f ca="1"/>
        <v>0</v>
      </c>
      <c r="AC318" s="99">
        <v>0</v>
      </c>
      <c r="AD318" s="99">
        <f ca="1"/>
        <v>0</v>
      </c>
    </row>
    <row r="319" spans="4:30" x14ac:dyDescent="0.25">
      <c r="D319" s="8" t="str" cm="1">
        <f t="array" aca="1" ref="D319" ca="1">IFERROR(IF($T$2="",'Data Base'!C305,INDEX(Data_Base_2[Incumbent],_xlfn.AGGREGATE(15,3,((OFFSET($AD$4,0,0,COUNTA($AD$4:AD5314),1)&gt;0)/(OFFSET($AD$4,0,0,COUNTA($AD$4:AD5314),1)&gt;0))*(ROW(OFFSET($AD$4,0,0,COUNTA($AD$4:AD5314),1))-ROW($AD$3)),ROWS($D$4:$D318)))),"")</f>
        <v/>
      </c>
      <c r="E319" s="161" t="str">
        <f ca="1">IFERROR(IF(ISBLANK(INDEX(Data_Base_2[],MATCH($D319,Data_Base_2[[Incumbent]:[Incumbent]],0),MATCH(E$3,Data_Base_2[#Headers],0))),"-",INDEX(Data_Base_2[],MATCH($D319,Data_Base_2[[Incumbent]:[Incumbent]],0),MATCH(E$3,Data_Base_2[#Headers],0))),"")</f>
        <v/>
      </c>
      <c r="F319" s="161" t="str">
        <f ca="1">IFERROR(IF(ISBLANK(INDEX(Data_Base_2[],MATCH($D319,Data_Base_2[[Incumbent]:[Incumbent]],0),MATCH(F$3,Data_Base_2[#Headers],0))),"-",INDEX(Data_Base_2[],MATCH($D319,Data_Base_2[[Incumbent]:[Incumbent]],0),MATCH(F$3,Data_Base_2[#Headers],0))),"")</f>
        <v/>
      </c>
      <c r="G319" s="161" t="str">
        <f ca="1">IFERROR(IF(ISBLANK(INDEX(Data_Base_2[],MATCH($D319,Data_Base_2[[Incumbent]:[Incumbent]],0),MATCH(G$3,Data_Base_2[#Headers],0))),"-",INDEX(Data_Base_2[],MATCH($D319,Data_Base_2[[Incumbent]:[Incumbent]],0),MATCH(G$3,Data_Base_2[#Headers],0))),"")</f>
        <v/>
      </c>
      <c r="H319" s="161" t="str">
        <f ca="1">IFERROR(IF(ISBLANK(INDEX(Data_Base_2[],MATCH($D319,Data_Base_2[[Incumbent]:[Incumbent]],0),MATCH(H$3,Data_Base_2[#Headers],0))),"-",INDEX(Data_Base_2[],MATCH($D319,Data_Base_2[[Incumbent]:[Incumbent]],0),MATCH(H$3,Data_Base_2[#Headers],0))),"")</f>
        <v/>
      </c>
      <c r="I319" s="162" t="str">
        <f ca="1">IFERROR(IF(ISBLANK(INDEX(Data_Base_2[],MATCH($D319,Data_Base_2[[Incumbent]:[Incumbent]],0),MATCH(I$3,Data_Base_2[#Headers],0))),"-",INDEX(Data_Base_2[],MATCH($D319,Data_Base_2[[Incumbent]:[Incumbent]],0),MATCH(I$3,Data_Base_2[#Headers],0))),"")</f>
        <v/>
      </c>
      <c r="J319" s="162" t="str">
        <f ca="1">IFERROR(IF(ISBLANK(INDEX(Data_Base_2[],MATCH($D319,Data_Base_2[[Incumbent]:[Incumbent]],0),MATCH(J$3,Data_Base_2[#Headers],0))),"-",INDEX(Data_Base_2[],MATCH($D319,Data_Base_2[[Incumbent]:[Incumbent]],0),MATCH(J$3,Data_Base_2[#Headers],0))),"")</f>
        <v/>
      </c>
      <c r="K319" s="163" t="str">
        <f ca="1">IFERROR(IF(ISBLANK(INDEX(Data_Base_2[],MATCH($D319,Data_Base_2[[Incumbent]:[Incumbent]],0),MATCH(K$3,Data_Base_2[#Headers],0))),"-",INDEX(Data_Base_2[],MATCH($D319,Data_Base_2[[Incumbent]:[Incumbent]],0),MATCH(K$3,Data_Base_2[#Headers],0))),"")</f>
        <v/>
      </c>
      <c r="L319" s="161" t="str">
        <f ca="1">IFERROR(IF(ISBLANK(INDEX(Data_Base_2[],MATCH($D319,Data_Base_2[[Incumbent]:[Incumbent]],0),MATCH(L$3,Data_Base_2[#Headers],0))),"-",INDEX(Data_Base_2[],MATCH($D319,Data_Base_2[[Incumbent]:[Incumbent]],0),MATCH(L$3,Data_Base_2[#Headers],0))),"")</f>
        <v/>
      </c>
      <c r="M319" s="161" t="str">
        <f ca="1">IFERROR(IF(ISBLANK(INDEX(Data_Base_2[],MATCH($D319,Data_Base_2[[Incumbent]:[Incumbent]],0),MATCH(M$3,Data_Base_2[#Headers],0))),"-",INDEX(Data_Base_2[],MATCH($D319,Data_Base_2[[Incumbent]:[Incumbent]],0),MATCH(M$3,Data_Base_2[#Headers],0))),"")</f>
        <v/>
      </c>
      <c r="N319" s="164" t="str">
        <f ca="1">IFERROR(IF(ISBLANK(INDEX(Data_Base_2[],MATCH($D319,Data_Base_2[[Incumbent]:[Incumbent]],0),MATCH(N$3,Data_Base_2[#Headers],0))),"-",INDEX(Data_Base_2[],MATCH($D319,Data_Base_2[[Incumbent]:[Incumbent]],0),MATCH(N$3,Data_Base_2[#Headers],0))),"")</f>
        <v/>
      </c>
      <c r="O319" s="164" t="str">
        <f ca="1">IFERROR(IF(ISBLANK(INDEX(Data_Base_2[],MATCH($D319,Data_Base_2[[Incumbent]:[Incumbent]],0),MATCH(O$3,Data_Base_2[#Headers],0))),"-",INDEX(Data_Base_2[],MATCH($D319,Data_Base_2[[Incumbent]:[Incumbent]],0),MATCH(O$3,Data_Base_2[#Headers],0))),"")</f>
        <v/>
      </c>
      <c r="P319" s="161" t="str">
        <f ca="1">IFERROR(IF(ISBLANK(INDEX(Data_Base_2[],MATCH($D319,Data_Base_2[[Incumbent]:[Incumbent]],0),MATCH(P$3,Data_Base_2[#Headers],0))),"-",INDEX(Data_Base_2[],MATCH($D319,Data_Base_2[[Incumbent]:[Incumbent]],0),MATCH(P$3,Data_Base_2[#Headers],0))),"")</f>
        <v/>
      </c>
      <c r="Q319" s="161" t="str">
        <f ca="1">IFERROR(IF(ISBLANK(INDEX(Data_Base_2[],MATCH($D319,Data_Base_2[[Incumbent]:[Incumbent]],0),MATCH(Q$3,Data_Base_2[#Headers],0))),"-",INDEX(Data_Base_2[],MATCH($D319,Data_Base_2[[Incumbent]:[Incumbent]],0),MATCH(Q$3,Data_Base_2[#Headers],0))),"")</f>
        <v/>
      </c>
      <c r="T319" t="str">
        <v>Ali Imron, Ir.</v>
      </c>
      <c r="U319" s="140">
        <v>4</v>
      </c>
      <c r="V319" s="124" t="b">
        <v>1</v>
      </c>
      <c r="W319" s="3" t="b">
        <v>1</v>
      </c>
      <c r="X319" s="3" t="b">
        <v>0</v>
      </c>
      <c r="Y319" s="3">
        <v>1</v>
      </c>
      <c r="Z319" s="3">
        <v>1</v>
      </c>
      <c r="AA319" s="3" t="b">
        <v>1</v>
      </c>
      <c r="AB319" s="3" t="b">
        <f ca="1"/>
        <v>1</v>
      </c>
      <c r="AC319" s="99">
        <v>1</v>
      </c>
      <c r="AD319" s="99">
        <f ca="1"/>
        <v>1</v>
      </c>
    </row>
    <row r="320" spans="4:30" x14ac:dyDescent="0.25">
      <c r="D320" s="8" t="str" cm="1">
        <f t="array" aca="1" ref="D320" ca="1">IFERROR(IF($T$2="",'Data Base'!C306,INDEX(Data_Base_2[Incumbent],_xlfn.AGGREGATE(15,3,((OFFSET($AD$4,0,0,COUNTA($AD$4:AD5315),1)&gt;0)/(OFFSET($AD$4,0,0,COUNTA($AD$4:AD5315),1)&gt;0))*(ROW(OFFSET($AD$4,0,0,COUNTA($AD$4:AD5315),1))-ROW($AD$3)),ROWS($D$4:$D319)))),"")</f>
        <v/>
      </c>
      <c r="E320" s="161" t="str">
        <f ca="1">IFERROR(IF(ISBLANK(INDEX(Data_Base_2[],MATCH($D320,Data_Base_2[[Incumbent]:[Incumbent]],0),MATCH(E$3,Data_Base_2[#Headers],0))),"-",INDEX(Data_Base_2[],MATCH($D320,Data_Base_2[[Incumbent]:[Incumbent]],0),MATCH(E$3,Data_Base_2[#Headers],0))),"")</f>
        <v/>
      </c>
      <c r="F320" s="161" t="str">
        <f ca="1">IFERROR(IF(ISBLANK(INDEX(Data_Base_2[],MATCH($D320,Data_Base_2[[Incumbent]:[Incumbent]],0),MATCH(F$3,Data_Base_2[#Headers],0))),"-",INDEX(Data_Base_2[],MATCH($D320,Data_Base_2[[Incumbent]:[Incumbent]],0),MATCH(F$3,Data_Base_2[#Headers],0))),"")</f>
        <v/>
      </c>
      <c r="G320" s="161" t="str">
        <f ca="1">IFERROR(IF(ISBLANK(INDEX(Data_Base_2[],MATCH($D320,Data_Base_2[[Incumbent]:[Incumbent]],0),MATCH(G$3,Data_Base_2[#Headers],0))),"-",INDEX(Data_Base_2[],MATCH($D320,Data_Base_2[[Incumbent]:[Incumbent]],0),MATCH(G$3,Data_Base_2[#Headers],0))),"")</f>
        <v/>
      </c>
      <c r="H320" s="161" t="str">
        <f ca="1">IFERROR(IF(ISBLANK(INDEX(Data_Base_2[],MATCH($D320,Data_Base_2[[Incumbent]:[Incumbent]],0),MATCH(H$3,Data_Base_2[#Headers],0))),"-",INDEX(Data_Base_2[],MATCH($D320,Data_Base_2[[Incumbent]:[Incumbent]],0),MATCH(H$3,Data_Base_2[#Headers],0))),"")</f>
        <v/>
      </c>
      <c r="I320" s="162" t="str">
        <f ca="1">IFERROR(IF(ISBLANK(INDEX(Data_Base_2[],MATCH($D320,Data_Base_2[[Incumbent]:[Incumbent]],0),MATCH(I$3,Data_Base_2[#Headers],0))),"-",INDEX(Data_Base_2[],MATCH($D320,Data_Base_2[[Incumbent]:[Incumbent]],0),MATCH(I$3,Data_Base_2[#Headers],0))),"")</f>
        <v/>
      </c>
      <c r="J320" s="162" t="str">
        <f ca="1">IFERROR(IF(ISBLANK(INDEX(Data_Base_2[],MATCH($D320,Data_Base_2[[Incumbent]:[Incumbent]],0),MATCH(J$3,Data_Base_2[#Headers],0))),"-",INDEX(Data_Base_2[],MATCH($D320,Data_Base_2[[Incumbent]:[Incumbent]],0),MATCH(J$3,Data_Base_2[#Headers],0))),"")</f>
        <v/>
      </c>
      <c r="K320" s="163" t="str">
        <f ca="1">IFERROR(IF(ISBLANK(INDEX(Data_Base_2[],MATCH($D320,Data_Base_2[[Incumbent]:[Incumbent]],0),MATCH(K$3,Data_Base_2[#Headers],0))),"-",INDEX(Data_Base_2[],MATCH($D320,Data_Base_2[[Incumbent]:[Incumbent]],0),MATCH(K$3,Data_Base_2[#Headers],0))),"")</f>
        <v/>
      </c>
      <c r="L320" s="161" t="str">
        <f ca="1">IFERROR(IF(ISBLANK(INDEX(Data_Base_2[],MATCH($D320,Data_Base_2[[Incumbent]:[Incumbent]],0),MATCH(L$3,Data_Base_2[#Headers],0))),"-",INDEX(Data_Base_2[],MATCH($D320,Data_Base_2[[Incumbent]:[Incumbent]],0),MATCH(L$3,Data_Base_2[#Headers],0))),"")</f>
        <v/>
      </c>
      <c r="M320" s="161" t="str">
        <f ca="1">IFERROR(IF(ISBLANK(INDEX(Data_Base_2[],MATCH($D320,Data_Base_2[[Incumbent]:[Incumbent]],0),MATCH(M$3,Data_Base_2[#Headers],0))),"-",INDEX(Data_Base_2[],MATCH($D320,Data_Base_2[[Incumbent]:[Incumbent]],0),MATCH(M$3,Data_Base_2[#Headers],0))),"")</f>
        <v/>
      </c>
      <c r="N320" s="164" t="str">
        <f ca="1">IFERROR(IF(ISBLANK(INDEX(Data_Base_2[],MATCH($D320,Data_Base_2[[Incumbent]:[Incumbent]],0),MATCH(N$3,Data_Base_2[#Headers],0))),"-",INDEX(Data_Base_2[],MATCH($D320,Data_Base_2[[Incumbent]:[Incumbent]],0),MATCH(N$3,Data_Base_2[#Headers],0))),"")</f>
        <v/>
      </c>
      <c r="O320" s="164" t="str">
        <f ca="1">IFERROR(IF(ISBLANK(INDEX(Data_Base_2[],MATCH($D320,Data_Base_2[[Incumbent]:[Incumbent]],0),MATCH(O$3,Data_Base_2[#Headers],0))),"-",INDEX(Data_Base_2[],MATCH($D320,Data_Base_2[[Incumbent]:[Incumbent]],0),MATCH(O$3,Data_Base_2[#Headers],0))),"")</f>
        <v/>
      </c>
      <c r="P320" s="161" t="str">
        <f ca="1">IFERROR(IF(ISBLANK(INDEX(Data_Base_2[],MATCH($D320,Data_Base_2[[Incumbent]:[Incumbent]],0),MATCH(P$3,Data_Base_2[#Headers],0))),"-",INDEX(Data_Base_2[],MATCH($D320,Data_Base_2[[Incumbent]:[Incumbent]],0),MATCH(P$3,Data_Base_2[#Headers],0))),"")</f>
        <v/>
      </c>
      <c r="Q320" s="161" t="str">
        <f ca="1">IFERROR(IF(ISBLANK(INDEX(Data_Base_2[],MATCH($D320,Data_Base_2[[Incumbent]:[Incumbent]],0),MATCH(Q$3,Data_Base_2[#Headers],0))),"-",INDEX(Data_Base_2[],MATCH($D320,Data_Base_2[[Incumbent]:[Incumbent]],0),MATCH(Q$3,Data_Base_2[#Headers],0))),"")</f>
        <v/>
      </c>
      <c r="T320" t="str">
        <v>Edy Syahputra, Ir.</v>
      </c>
      <c r="U320" s="140">
        <v>5</v>
      </c>
      <c r="V320" s="124" t="b">
        <v>1</v>
      </c>
      <c r="W320" s="3" t="b">
        <v>1</v>
      </c>
      <c r="X320" s="3" t="b">
        <v>0</v>
      </c>
      <c r="Y320" s="3">
        <v>0</v>
      </c>
      <c r="Z320" s="3">
        <v>0</v>
      </c>
      <c r="AA320" s="3" t="b">
        <v>1</v>
      </c>
      <c r="AB320" s="3" t="b">
        <f ca="1"/>
        <v>0</v>
      </c>
      <c r="AC320" s="99">
        <v>0</v>
      </c>
      <c r="AD320" s="99">
        <f ca="1"/>
        <v>0</v>
      </c>
    </row>
    <row r="321" spans="4:30" x14ac:dyDescent="0.25">
      <c r="D321" s="8" t="str" cm="1">
        <f t="array" aca="1" ref="D321" ca="1">IFERROR(IF($T$2="",'Data Base'!C307,INDEX(Data_Base_2[Incumbent],_xlfn.AGGREGATE(15,3,((OFFSET($AD$4,0,0,COUNTA($AD$4:AD5316),1)&gt;0)/(OFFSET($AD$4,0,0,COUNTA($AD$4:AD5316),1)&gt;0))*(ROW(OFFSET($AD$4,0,0,COUNTA($AD$4:AD5316),1))-ROW($AD$3)),ROWS($D$4:$D320)))),"")</f>
        <v/>
      </c>
      <c r="E321" s="161" t="str">
        <f ca="1">IFERROR(IF(ISBLANK(INDEX(Data_Base_2[],MATCH($D321,Data_Base_2[[Incumbent]:[Incumbent]],0),MATCH(E$3,Data_Base_2[#Headers],0))),"-",INDEX(Data_Base_2[],MATCH($D321,Data_Base_2[[Incumbent]:[Incumbent]],0),MATCH(E$3,Data_Base_2[#Headers],0))),"")</f>
        <v/>
      </c>
      <c r="F321" s="161" t="str">
        <f ca="1">IFERROR(IF(ISBLANK(INDEX(Data_Base_2[],MATCH($D321,Data_Base_2[[Incumbent]:[Incumbent]],0),MATCH(F$3,Data_Base_2[#Headers],0))),"-",INDEX(Data_Base_2[],MATCH($D321,Data_Base_2[[Incumbent]:[Incumbent]],0),MATCH(F$3,Data_Base_2[#Headers],0))),"")</f>
        <v/>
      </c>
      <c r="G321" s="161" t="str">
        <f ca="1">IFERROR(IF(ISBLANK(INDEX(Data_Base_2[],MATCH($D321,Data_Base_2[[Incumbent]:[Incumbent]],0),MATCH(G$3,Data_Base_2[#Headers],0))),"-",INDEX(Data_Base_2[],MATCH($D321,Data_Base_2[[Incumbent]:[Incumbent]],0),MATCH(G$3,Data_Base_2[#Headers],0))),"")</f>
        <v/>
      </c>
      <c r="H321" s="161" t="str">
        <f ca="1">IFERROR(IF(ISBLANK(INDEX(Data_Base_2[],MATCH($D321,Data_Base_2[[Incumbent]:[Incumbent]],0),MATCH(H$3,Data_Base_2[#Headers],0))),"-",INDEX(Data_Base_2[],MATCH($D321,Data_Base_2[[Incumbent]:[Incumbent]],0),MATCH(H$3,Data_Base_2[#Headers],0))),"")</f>
        <v/>
      </c>
      <c r="I321" s="162" t="str">
        <f ca="1">IFERROR(IF(ISBLANK(INDEX(Data_Base_2[],MATCH($D321,Data_Base_2[[Incumbent]:[Incumbent]],0),MATCH(I$3,Data_Base_2[#Headers],0))),"-",INDEX(Data_Base_2[],MATCH($D321,Data_Base_2[[Incumbent]:[Incumbent]],0),MATCH(I$3,Data_Base_2[#Headers],0))),"")</f>
        <v/>
      </c>
      <c r="J321" s="162" t="str">
        <f ca="1">IFERROR(IF(ISBLANK(INDEX(Data_Base_2[],MATCH($D321,Data_Base_2[[Incumbent]:[Incumbent]],0),MATCH(J$3,Data_Base_2[#Headers],0))),"-",INDEX(Data_Base_2[],MATCH($D321,Data_Base_2[[Incumbent]:[Incumbent]],0),MATCH(J$3,Data_Base_2[#Headers],0))),"")</f>
        <v/>
      </c>
      <c r="K321" s="163" t="str">
        <f ca="1">IFERROR(IF(ISBLANK(INDEX(Data_Base_2[],MATCH($D321,Data_Base_2[[Incumbent]:[Incumbent]],0),MATCH(K$3,Data_Base_2[#Headers],0))),"-",INDEX(Data_Base_2[],MATCH($D321,Data_Base_2[[Incumbent]:[Incumbent]],0),MATCH(K$3,Data_Base_2[#Headers],0))),"")</f>
        <v/>
      </c>
      <c r="L321" s="161" t="str">
        <f ca="1">IFERROR(IF(ISBLANK(INDEX(Data_Base_2[],MATCH($D321,Data_Base_2[[Incumbent]:[Incumbent]],0),MATCH(L$3,Data_Base_2[#Headers],0))),"-",INDEX(Data_Base_2[],MATCH($D321,Data_Base_2[[Incumbent]:[Incumbent]],0),MATCH(L$3,Data_Base_2[#Headers],0))),"")</f>
        <v/>
      </c>
      <c r="M321" s="161" t="str">
        <f ca="1">IFERROR(IF(ISBLANK(INDEX(Data_Base_2[],MATCH($D321,Data_Base_2[[Incumbent]:[Incumbent]],0),MATCH(M$3,Data_Base_2[#Headers],0))),"-",INDEX(Data_Base_2[],MATCH($D321,Data_Base_2[[Incumbent]:[Incumbent]],0),MATCH(M$3,Data_Base_2[#Headers],0))),"")</f>
        <v/>
      </c>
      <c r="N321" s="164" t="str">
        <f ca="1">IFERROR(IF(ISBLANK(INDEX(Data_Base_2[],MATCH($D321,Data_Base_2[[Incumbent]:[Incumbent]],0),MATCH(N$3,Data_Base_2[#Headers],0))),"-",INDEX(Data_Base_2[],MATCH($D321,Data_Base_2[[Incumbent]:[Incumbent]],0),MATCH(N$3,Data_Base_2[#Headers],0))),"")</f>
        <v/>
      </c>
      <c r="O321" s="164" t="str">
        <f ca="1">IFERROR(IF(ISBLANK(INDEX(Data_Base_2[],MATCH($D321,Data_Base_2[[Incumbent]:[Incumbent]],0),MATCH(O$3,Data_Base_2[#Headers],0))),"-",INDEX(Data_Base_2[],MATCH($D321,Data_Base_2[[Incumbent]:[Incumbent]],0),MATCH(O$3,Data_Base_2[#Headers],0))),"")</f>
        <v/>
      </c>
      <c r="P321" s="161" t="str">
        <f ca="1">IFERROR(IF(ISBLANK(INDEX(Data_Base_2[],MATCH($D321,Data_Base_2[[Incumbent]:[Incumbent]],0),MATCH(P$3,Data_Base_2[#Headers],0))),"-",INDEX(Data_Base_2[],MATCH($D321,Data_Base_2[[Incumbent]:[Incumbent]],0),MATCH(P$3,Data_Base_2[#Headers],0))),"")</f>
        <v/>
      </c>
      <c r="Q321" s="161" t="str">
        <f ca="1">IFERROR(IF(ISBLANK(INDEX(Data_Base_2[],MATCH($D321,Data_Base_2[[Incumbent]:[Incumbent]],0),MATCH(Q$3,Data_Base_2[#Headers],0))),"-",INDEX(Data_Base_2[],MATCH($D321,Data_Base_2[[Incumbent]:[Incumbent]],0),MATCH(Q$3,Data_Base_2[#Headers],0))),"")</f>
        <v/>
      </c>
      <c r="T321" t="str">
        <v>Hendra Kesuma, SP</v>
      </c>
      <c r="U321" s="140">
        <v>4</v>
      </c>
      <c r="V321" s="124" t="b">
        <v>1</v>
      </c>
      <c r="W321" s="3" t="b">
        <v>1</v>
      </c>
      <c r="X321" s="3" t="b">
        <v>0</v>
      </c>
      <c r="Y321" s="3">
        <v>1</v>
      </c>
      <c r="Z321" s="3">
        <v>1</v>
      </c>
      <c r="AA321" s="3" t="b">
        <v>1</v>
      </c>
      <c r="AB321" s="3" t="b">
        <f ca="1"/>
        <v>1</v>
      </c>
      <c r="AC321" s="99">
        <v>0</v>
      </c>
      <c r="AD321" s="99">
        <f ca="1"/>
        <v>1</v>
      </c>
    </row>
    <row r="322" spans="4:30" x14ac:dyDescent="0.25">
      <c r="D322" s="8" t="str" cm="1">
        <f t="array" aca="1" ref="D322" ca="1">IFERROR(IF($T$2="",'Data Base'!C308,INDEX(Data_Base_2[Incumbent],_xlfn.AGGREGATE(15,3,((OFFSET($AD$4,0,0,COUNTA($AD$4:AD5317),1)&gt;0)/(OFFSET($AD$4,0,0,COUNTA($AD$4:AD5317),1)&gt;0))*(ROW(OFFSET($AD$4,0,0,COUNTA($AD$4:AD5317),1))-ROW($AD$3)),ROWS($D$4:$D321)))),"")</f>
        <v/>
      </c>
      <c r="E322" s="161" t="str">
        <f ca="1">IFERROR(IF(ISBLANK(INDEX(Data_Base_2[],MATCH($D322,Data_Base_2[[Incumbent]:[Incumbent]],0),MATCH(E$3,Data_Base_2[#Headers],0))),"-",INDEX(Data_Base_2[],MATCH($D322,Data_Base_2[[Incumbent]:[Incumbent]],0),MATCH(E$3,Data_Base_2[#Headers],0))),"")</f>
        <v/>
      </c>
      <c r="F322" s="161" t="str">
        <f ca="1">IFERROR(IF(ISBLANK(INDEX(Data_Base_2[],MATCH($D322,Data_Base_2[[Incumbent]:[Incumbent]],0),MATCH(F$3,Data_Base_2[#Headers],0))),"-",INDEX(Data_Base_2[],MATCH($D322,Data_Base_2[[Incumbent]:[Incumbent]],0),MATCH(F$3,Data_Base_2[#Headers],0))),"")</f>
        <v/>
      </c>
      <c r="G322" s="161" t="str">
        <f ca="1">IFERROR(IF(ISBLANK(INDEX(Data_Base_2[],MATCH($D322,Data_Base_2[[Incumbent]:[Incumbent]],0),MATCH(G$3,Data_Base_2[#Headers],0))),"-",INDEX(Data_Base_2[],MATCH($D322,Data_Base_2[[Incumbent]:[Incumbent]],0),MATCH(G$3,Data_Base_2[#Headers],0))),"")</f>
        <v/>
      </c>
      <c r="H322" s="161" t="str">
        <f ca="1">IFERROR(IF(ISBLANK(INDEX(Data_Base_2[],MATCH($D322,Data_Base_2[[Incumbent]:[Incumbent]],0),MATCH(H$3,Data_Base_2[#Headers],0))),"-",INDEX(Data_Base_2[],MATCH($D322,Data_Base_2[[Incumbent]:[Incumbent]],0),MATCH(H$3,Data_Base_2[#Headers],0))),"")</f>
        <v/>
      </c>
      <c r="I322" s="162" t="str">
        <f ca="1">IFERROR(IF(ISBLANK(INDEX(Data_Base_2[],MATCH($D322,Data_Base_2[[Incumbent]:[Incumbent]],0),MATCH(I$3,Data_Base_2[#Headers],0))),"-",INDEX(Data_Base_2[],MATCH($D322,Data_Base_2[[Incumbent]:[Incumbent]],0),MATCH(I$3,Data_Base_2[#Headers],0))),"")</f>
        <v/>
      </c>
      <c r="J322" s="162" t="str">
        <f ca="1">IFERROR(IF(ISBLANK(INDEX(Data_Base_2[],MATCH($D322,Data_Base_2[[Incumbent]:[Incumbent]],0),MATCH(J$3,Data_Base_2[#Headers],0))),"-",INDEX(Data_Base_2[],MATCH($D322,Data_Base_2[[Incumbent]:[Incumbent]],0),MATCH(J$3,Data_Base_2[#Headers],0))),"")</f>
        <v/>
      </c>
      <c r="K322" s="163" t="str">
        <f ca="1">IFERROR(IF(ISBLANK(INDEX(Data_Base_2[],MATCH($D322,Data_Base_2[[Incumbent]:[Incumbent]],0),MATCH(K$3,Data_Base_2[#Headers],0))),"-",INDEX(Data_Base_2[],MATCH($D322,Data_Base_2[[Incumbent]:[Incumbent]],0),MATCH(K$3,Data_Base_2[#Headers],0))),"")</f>
        <v/>
      </c>
      <c r="L322" s="161" t="str">
        <f ca="1">IFERROR(IF(ISBLANK(INDEX(Data_Base_2[],MATCH($D322,Data_Base_2[[Incumbent]:[Incumbent]],0),MATCH(L$3,Data_Base_2[#Headers],0))),"-",INDEX(Data_Base_2[],MATCH($D322,Data_Base_2[[Incumbent]:[Incumbent]],0),MATCH(L$3,Data_Base_2[#Headers],0))),"")</f>
        <v/>
      </c>
      <c r="M322" s="161" t="str">
        <f ca="1">IFERROR(IF(ISBLANK(INDEX(Data_Base_2[],MATCH($D322,Data_Base_2[[Incumbent]:[Incumbent]],0),MATCH(M$3,Data_Base_2[#Headers],0))),"-",INDEX(Data_Base_2[],MATCH($D322,Data_Base_2[[Incumbent]:[Incumbent]],0),MATCH(M$3,Data_Base_2[#Headers],0))),"")</f>
        <v/>
      </c>
      <c r="N322" s="164" t="str">
        <f ca="1">IFERROR(IF(ISBLANK(INDEX(Data_Base_2[],MATCH($D322,Data_Base_2[[Incumbent]:[Incumbent]],0),MATCH(N$3,Data_Base_2[#Headers],0))),"-",INDEX(Data_Base_2[],MATCH($D322,Data_Base_2[[Incumbent]:[Incumbent]],0),MATCH(N$3,Data_Base_2[#Headers],0))),"")</f>
        <v/>
      </c>
      <c r="O322" s="164" t="str">
        <f ca="1">IFERROR(IF(ISBLANK(INDEX(Data_Base_2[],MATCH($D322,Data_Base_2[[Incumbent]:[Incumbent]],0),MATCH(O$3,Data_Base_2[#Headers],0))),"-",INDEX(Data_Base_2[],MATCH($D322,Data_Base_2[[Incumbent]:[Incumbent]],0),MATCH(O$3,Data_Base_2[#Headers],0))),"")</f>
        <v/>
      </c>
      <c r="P322" s="161" t="str">
        <f ca="1">IFERROR(IF(ISBLANK(INDEX(Data_Base_2[],MATCH($D322,Data_Base_2[[Incumbent]:[Incumbent]],0),MATCH(P$3,Data_Base_2[#Headers],0))),"-",INDEX(Data_Base_2[],MATCH($D322,Data_Base_2[[Incumbent]:[Incumbent]],0),MATCH(P$3,Data_Base_2[#Headers],0))),"")</f>
        <v/>
      </c>
      <c r="Q322" s="161" t="str">
        <f ca="1">IFERROR(IF(ISBLANK(INDEX(Data_Base_2[],MATCH($D322,Data_Base_2[[Incumbent]:[Incumbent]],0),MATCH(Q$3,Data_Base_2[#Headers],0))),"-",INDEX(Data_Base_2[],MATCH($D322,Data_Base_2[[Incumbent]:[Incumbent]],0),MATCH(Q$3,Data_Base_2[#Headers],0))),"")</f>
        <v/>
      </c>
      <c r="T322" t="str">
        <v>Parlaungan Hasibuan, Ir.</v>
      </c>
      <c r="U322" s="140">
        <v>5</v>
      </c>
      <c r="V322" s="124" t="b">
        <v>1</v>
      </c>
      <c r="W322" s="3" t="b">
        <v>1</v>
      </c>
      <c r="X322" s="3" t="b">
        <v>1</v>
      </c>
      <c r="Y322" s="3">
        <v>0</v>
      </c>
      <c r="Z322" s="3">
        <v>0</v>
      </c>
      <c r="AA322" s="3" t="b">
        <v>1</v>
      </c>
      <c r="AB322" s="3" t="b">
        <f ca="1"/>
        <v>0</v>
      </c>
      <c r="AC322" s="99">
        <v>0</v>
      </c>
      <c r="AD322" s="99">
        <f ca="1"/>
        <v>0</v>
      </c>
    </row>
    <row r="323" spans="4:30" x14ac:dyDescent="0.25">
      <c r="D323" s="8" t="str" cm="1">
        <f t="array" aca="1" ref="D323" ca="1">IFERROR(IF($T$2="",'Data Base'!C309,INDEX(Data_Base_2[Incumbent],_xlfn.AGGREGATE(15,3,((OFFSET($AD$4,0,0,COUNTA($AD$4:AD5318),1)&gt;0)/(OFFSET($AD$4,0,0,COUNTA($AD$4:AD5318),1)&gt;0))*(ROW(OFFSET($AD$4,0,0,COUNTA($AD$4:AD5318),1))-ROW($AD$3)),ROWS($D$4:$D322)))),"")</f>
        <v/>
      </c>
      <c r="E323" s="161" t="str">
        <f ca="1">IFERROR(IF(ISBLANK(INDEX(Data_Base_2[],MATCH($D323,Data_Base_2[[Incumbent]:[Incumbent]],0),MATCH(E$3,Data_Base_2[#Headers],0))),"-",INDEX(Data_Base_2[],MATCH($D323,Data_Base_2[[Incumbent]:[Incumbent]],0),MATCH(E$3,Data_Base_2[#Headers],0))),"")</f>
        <v/>
      </c>
      <c r="F323" s="161" t="str">
        <f ca="1">IFERROR(IF(ISBLANK(INDEX(Data_Base_2[],MATCH($D323,Data_Base_2[[Incumbent]:[Incumbent]],0),MATCH(F$3,Data_Base_2[#Headers],0))),"-",INDEX(Data_Base_2[],MATCH($D323,Data_Base_2[[Incumbent]:[Incumbent]],0),MATCH(F$3,Data_Base_2[#Headers],0))),"")</f>
        <v/>
      </c>
      <c r="G323" s="161" t="str">
        <f ca="1">IFERROR(IF(ISBLANK(INDEX(Data_Base_2[],MATCH($D323,Data_Base_2[[Incumbent]:[Incumbent]],0),MATCH(G$3,Data_Base_2[#Headers],0))),"-",INDEX(Data_Base_2[],MATCH($D323,Data_Base_2[[Incumbent]:[Incumbent]],0),MATCH(G$3,Data_Base_2[#Headers],0))),"")</f>
        <v/>
      </c>
      <c r="H323" s="161" t="str">
        <f ca="1">IFERROR(IF(ISBLANK(INDEX(Data_Base_2[],MATCH($D323,Data_Base_2[[Incumbent]:[Incumbent]],0),MATCH(H$3,Data_Base_2[#Headers],0))),"-",INDEX(Data_Base_2[],MATCH($D323,Data_Base_2[[Incumbent]:[Incumbent]],0),MATCH(H$3,Data_Base_2[#Headers],0))),"")</f>
        <v/>
      </c>
      <c r="I323" s="162" t="str">
        <f ca="1">IFERROR(IF(ISBLANK(INDEX(Data_Base_2[],MATCH($D323,Data_Base_2[[Incumbent]:[Incumbent]],0),MATCH(I$3,Data_Base_2[#Headers],0))),"-",INDEX(Data_Base_2[],MATCH($D323,Data_Base_2[[Incumbent]:[Incumbent]],0),MATCH(I$3,Data_Base_2[#Headers],0))),"")</f>
        <v/>
      </c>
      <c r="J323" s="162" t="str">
        <f ca="1">IFERROR(IF(ISBLANK(INDEX(Data_Base_2[],MATCH($D323,Data_Base_2[[Incumbent]:[Incumbent]],0),MATCH(J$3,Data_Base_2[#Headers],0))),"-",INDEX(Data_Base_2[],MATCH($D323,Data_Base_2[[Incumbent]:[Incumbent]],0),MATCH(J$3,Data_Base_2[#Headers],0))),"")</f>
        <v/>
      </c>
      <c r="K323" s="163" t="str">
        <f ca="1">IFERROR(IF(ISBLANK(INDEX(Data_Base_2[],MATCH($D323,Data_Base_2[[Incumbent]:[Incumbent]],0),MATCH(K$3,Data_Base_2[#Headers],0))),"-",INDEX(Data_Base_2[],MATCH($D323,Data_Base_2[[Incumbent]:[Incumbent]],0),MATCH(K$3,Data_Base_2[#Headers],0))),"")</f>
        <v/>
      </c>
      <c r="L323" s="161" t="str">
        <f ca="1">IFERROR(IF(ISBLANK(INDEX(Data_Base_2[],MATCH($D323,Data_Base_2[[Incumbent]:[Incumbent]],0),MATCH(L$3,Data_Base_2[#Headers],0))),"-",INDEX(Data_Base_2[],MATCH($D323,Data_Base_2[[Incumbent]:[Incumbent]],0),MATCH(L$3,Data_Base_2[#Headers],0))),"")</f>
        <v/>
      </c>
      <c r="M323" s="161" t="str">
        <f ca="1">IFERROR(IF(ISBLANK(INDEX(Data_Base_2[],MATCH($D323,Data_Base_2[[Incumbent]:[Incumbent]],0),MATCH(M$3,Data_Base_2[#Headers],0))),"-",INDEX(Data_Base_2[],MATCH($D323,Data_Base_2[[Incumbent]:[Incumbent]],0),MATCH(M$3,Data_Base_2[#Headers],0))),"")</f>
        <v/>
      </c>
      <c r="N323" s="164" t="str">
        <f ca="1">IFERROR(IF(ISBLANK(INDEX(Data_Base_2[],MATCH($D323,Data_Base_2[[Incumbent]:[Incumbent]],0),MATCH(N$3,Data_Base_2[#Headers],0))),"-",INDEX(Data_Base_2[],MATCH($D323,Data_Base_2[[Incumbent]:[Incumbent]],0),MATCH(N$3,Data_Base_2[#Headers],0))),"")</f>
        <v/>
      </c>
      <c r="O323" s="164" t="str">
        <f ca="1">IFERROR(IF(ISBLANK(INDEX(Data_Base_2[],MATCH($D323,Data_Base_2[[Incumbent]:[Incumbent]],0),MATCH(O$3,Data_Base_2[#Headers],0))),"-",INDEX(Data_Base_2[],MATCH($D323,Data_Base_2[[Incumbent]:[Incumbent]],0),MATCH(O$3,Data_Base_2[#Headers],0))),"")</f>
        <v/>
      </c>
      <c r="P323" s="161" t="str">
        <f ca="1">IFERROR(IF(ISBLANK(INDEX(Data_Base_2[],MATCH($D323,Data_Base_2[[Incumbent]:[Incumbent]],0),MATCH(P$3,Data_Base_2[#Headers],0))),"-",INDEX(Data_Base_2[],MATCH($D323,Data_Base_2[[Incumbent]:[Incumbent]],0),MATCH(P$3,Data_Base_2[#Headers],0))),"")</f>
        <v/>
      </c>
      <c r="Q323" s="161" t="str">
        <f ca="1">IFERROR(IF(ISBLANK(INDEX(Data_Base_2[],MATCH($D323,Data_Base_2[[Incumbent]:[Incumbent]],0),MATCH(Q$3,Data_Base_2[#Headers],0))),"-",INDEX(Data_Base_2[],MATCH($D323,Data_Base_2[[Incumbent]:[Incumbent]],0),MATCH(Q$3,Data_Base_2[#Headers],0))),"")</f>
        <v/>
      </c>
      <c r="T323" t="str">
        <v>Frantus Tamba, Ir.</v>
      </c>
      <c r="U323" s="140">
        <v>4</v>
      </c>
      <c r="V323" s="124" t="b">
        <v>1</v>
      </c>
      <c r="W323" s="3" t="b">
        <v>1</v>
      </c>
      <c r="X323" s="3" t="b">
        <v>0</v>
      </c>
      <c r="Y323" s="3">
        <v>1</v>
      </c>
      <c r="Z323" s="3">
        <v>1</v>
      </c>
      <c r="AA323" s="3" t="b">
        <v>1</v>
      </c>
      <c r="AB323" s="3" t="b">
        <f ca="1"/>
        <v>0</v>
      </c>
      <c r="AC323" s="99">
        <v>1</v>
      </c>
      <c r="AD323" s="99">
        <f ca="1"/>
        <v>0</v>
      </c>
    </row>
    <row r="324" spans="4:30" x14ac:dyDescent="0.25">
      <c r="D324" s="8" t="str" cm="1">
        <f t="array" aca="1" ref="D324" ca="1">IFERROR(IF($T$2="",'Data Base'!C310,INDEX(Data_Base_2[Incumbent],_xlfn.AGGREGATE(15,3,((OFFSET($AD$4,0,0,COUNTA($AD$4:AD5319),1)&gt;0)/(OFFSET($AD$4,0,0,COUNTA($AD$4:AD5319),1)&gt;0))*(ROW(OFFSET($AD$4,0,0,COUNTA($AD$4:AD5319),1))-ROW($AD$3)),ROWS($D$4:$D323)))),"")</f>
        <v/>
      </c>
      <c r="E324" s="161" t="str">
        <f ca="1">IFERROR(IF(ISBLANK(INDEX(Data_Base_2[],MATCH($D324,Data_Base_2[[Incumbent]:[Incumbent]],0),MATCH(E$3,Data_Base_2[#Headers],0))),"-",INDEX(Data_Base_2[],MATCH($D324,Data_Base_2[[Incumbent]:[Incumbent]],0),MATCH(E$3,Data_Base_2[#Headers],0))),"")</f>
        <v/>
      </c>
      <c r="F324" s="161" t="str">
        <f ca="1">IFERROR(IF(ISBLANK(INDEX(Data_Base_2[],MATCH($D324,Data_Base_2[[Incumbent]:[Incumbent]],0),MATCH(F$3,Data_Base_2[#Headers],0))),"-",INDEX(Data_Base_2[],MATCH($D324,Data_Base_2[[Incumbent]:[Incumbent]],0),MATCH(F$3,Data_Base_2[#Headers],0))),"")</f>
        <v/>
      </c>
      <c r="G324" s="161" t="str">
        <f ca="1">IFERROR(IF(ISBLANK(INDEX(Data_Base_2[],MATCH($D324,Data_Base_2[[Incumbent]:[Incumbent]],0),MATCH(G$3,Data_Base_2[#Headers],0))),"-",INDEX(Data_Base_2[],MATCH($D324,Data_Base_2[[Incumbent]:[Incumbent]],0),MATCH(G$3,Data_Base_2[#Headers],0))),"")</f>
        <v/>
      </c>
      <c r="H324" s="161" t="str">
        <f ca="1">IFERROR(IF(ISBLANK(INDEX(Data_Base_2[],MATCH($D324,Data_Base_2[[Incumbent]:[Incumbent]],0),MATCH(H$3,Data_Base_2[#Headers],0))),"-",INDEX(Data_Base_2[],MATCH($D324,Data_Base_2[[Incumbent]:[Incumbent]],0),MATCH(H$3,Data_Base_2[#Headers],0))),"")</f>
        <v/>
      </c>
      <c r="I324" s="162" t="str">
        <f ca="1">IFERROR(IF(ISBLANK(INDEX(Data_Base_2[],MATCH($D324,Data_Base_2[[Incumbent]:[Incumbent]],0),MATCH(I$3,Data_Base_2[#Headers],0))),"-",INDEX(Data_Base_2[],MATCH($D324,Data_Base_2[[Incumbent]:[Incumbent]],0),MATCH(I$3,Data_Base_2[#Headers],0))),"")</f>
        <v/>
      </c>
      <c r="J324" s="162" t="str">
        <f ca="1">IFERROR(IF(ISBLANK(INDEX(Data_Base_2[],MATCH($D324,Data_Base_2[[Incumbent]:[Incumbent]],0),MATCH(J$3,Data_Base_2[#Headers],0))),"-",INDEX(Data_Base_2[],MATCH($D324,Data_Base_2[[Incumbent]:[Incumbent]],0),MATCH(J$3,Data_Base_2[#Headers],0))),"")</f>
        <v/>
      </c>
      <c r="K324" s="163" t="str">
        <f ca="1">IFERROR(IF(ISBLANK(INDEX(Data_Base_2[],MATCH($D324,Data_Base_2[[Incumbent]:[Incumbent]],0),MATCH(K$3,Data_Base_2[#Headers],0))),"-",INDEX(Data_Base_2[],MATCH($D324,Data_Base_2[[Incumbent]:[Incumbent]],0),MATCH(K$3,Data_Base_2[#Headers],0))),"")</f>
        <v/>
      </c>
      <c r="L324" s="161" t="str">
        <f ca="1">IFERROR(IF(ISBLANK(INDEX(Data_Base_2[],MATCH($D324,Data_Base_2[[Incumbent]:[Incumbent]],0),MATCH(L$3,Data_Base_2[#Headers],0))),"-",INDEX(Data_Base_2[],MATCH($D324,Data_Base_2[[Incumbent]:[Incumbent]],0),MATCH(L$3,Data_Base_2[#Headers],0))),"")</f>
        <v/>
      </c>
      <c r="M324" s="161" t="str">
        <f ca="1">IFERROR(IF(ISBLANK(INDEX(Data_Base_2[],MATCH($D324,Data_Base_2[[Incumbent]:[Incumbent]],0),MATCH(M$3,Data_Base_2[#Headers],0))),"-",INDEX(Data_Base_2[],MATCH($D324,Data_Base_2[[Incumbent]:[Incumbent]],0),MATCH(M$3,Data_Base_2[#Headers],0))),"")</f>
        <v/>
      </c>
      <c r="N324" s="164" t="str">
        <f ca="1">IFERROR(IF(ISBLANK(INDEX(Data_Base_2[],MATCH($D324,Data_Base_2[[Incumbent]:[Incumbent]],0),MATCH(N$3,Data_Base_2[#Headers],0))),"-",INDEX(Data_Base_2[],MATCH($D324,Data_Base_2[[Incumbent]:[Incumbent]],0),MATCH(N$3,Data_Base_2[#Headers],0))),"")</f>
        <v/>
      </c>
      <c r="O324" s="164" t="str">
        <f ca="1">IFERROR(IF(ISBLANK(INDEX(Data_Base_2[],MATCH($D324,Data_Base_2[[Incumbent]:[Incumbent]],0),MATCH(O$3,Data_Base_2[#Headers],0))),"-",INDEX(Data_Base_2[],MATCH($D324,Data_Base_2[[Incumbent]:[Incumbent]],0),MATCH(O$3,Data_Base_2[#Headers],0))),"")</f>
        <v/>
      </c>
      <c r="P324" s="161" t="str">
        <f ca="1">IFERROR(IF(ISBLANK(INDEX(Data_Base_2[],MATCH($D324,Data_Base_2[[Incumbent]:[Incumbent]],0),MATCH(P$3,Data_Base_2[#Headers],0))),"-",INDEX(Data_Base_2[],MATCH($D324,Data_Base_2[[Incumbent]:[Incumbent]],0),MATCH(P$3,Data_Base_2[#Headers],0))),"")</f>
        <v/>
      </c>
      <c r="Q324" s="161" t="str">
        <f ca="1">IFERROR(IF(ISBLANK(INDEX(Data_Base_2[],MATCH($D324,Data_Base_2[[Incumbent]:[Incumbent]],0),MATCH(Q$3,Data_Base_2[#Headers],0))),"-",INDEX(Data_Base_2[],MATCH($D324,Data_Base_2[[Incumbent]:[Incumbent]],0),MATCH(Q$3,Data_Base_2[#Headers],0))),"")</f>
        <v/>
      </c>
      <c r="T324" t="str">
        <v>Haposan Siagian</v>
      </c>
      <c r="U324" s="140">
        <v>5</v>
      </c>
      <c r="V324" s="124" t="b">
        <v>1</v>
      </c>
      <c r="W324" s="3" t="b">
        <v>1</v>
      </c>
      <c r="X324" s="3" t="b">
        <v>1</v>
      </c>
      <c r="Y324" s="3">
        <v>0</v>
      </c>
      <c r="Z324" s="3">
        <v>0</v>
      </c>
      <c r="AA324" s="3" t="b">
        <v>1</v>
      </c>
      <c r="AB324" s="3" t="b">
        <f ca="1"/>
        <v>1</v>
      </c>
      <c r="AC324" s="99">
        <v>1</v>
      </c>
      <c r="AD324" s="99">
        <f ca="1"/>
        <v>0</v>
      </c>
    </row>
    <row r="325" spans="4:30" x14ac:dyDescent="0.25">
      <c r="D325" s="8" t="str" cm="1">
        <f t="array" aca="1" ref="D325" ca="1">IFERROR(IF($T$2="",'Data Base'!C311,INDEX(Data_Base_2[Incumbent],_xlfn.AGGREGATE(15,3,((OFFSET($AD$4,0,0,COUNTA($AD$4:AD5320),1)&gt;0)/(OFFSET($AD$4,0,0,COUNTA($AD$4:AD5320),1)&gt;0))*(ROW(OFFSET($AD$4,0,0,COUNTA($AD$4:AD5320),1))-ROW($AD$3)),ROWS($D$4:$D324)))),"")</f>
        <v/>
      </c>
      <c r="E325" s="161" t="str">
        <f ca="1">IFERROR(IF(ISBLANK(INDEX(Data_Base_2[],MATCH($D325,Data_Base_2[[Incumbent]:[Incumbent]],0),MATCH(E$3,Data_Base_2[#Headers],0))),"-",INDEX(Data_Base_2[],MATCH($D325,Data_Base_2[[Incumbent]:[Incumbent]],0),MATCH(E$3,Data_Base_2[#Headers],0))),"")</f>
        <v/>
      </c>
      <c r="F325" s="161" t="str">
        <f ca="1">IFERROR(IF(ISBLANK(INDEX(Data_Base_2[],MATCH($D325,Data_Base_2[[Incumbent]:[Incumbent]],0),MATCH(F$3,Data_Base_2[#Headers],0))),"-",INDEX(Data_Base_2[],MATCH($D325,Data_Base_2[[Incumbent]:[Incumbent]],0),MATCH(F$3,Data_Base_2[#Headers],0))),"")</f>
        <v/>
      </c>
      <c r="G325" s="161" t="str">
        <f ca="1">IFERROR(IF(ISBLANK(INDEX(Data_Base_2[],MATCH($D325,Data_Base_2[[Incumbent]:[Incumbent]],0),MATCH(G$3,Data_Base_2[#Headers],0))),"-",INDEX(Data_Base_2[],MATCH($D325,Data_Base_2[[Incumbent]:[Incumbent]],0),MATCH(G$3,Data_Base_2[#Headers],0))),"")</f>
        <v/>
      </c>
      <c r="H325" s="161" t="str">
        <f ca="1">IFERROR(IF(ISBLANK(INDEX(Data_Base_2[],MATCH($D325,Data_Base_2[[Incumbent]:[Incumbent]],0),MATCH(H$3,Data_Base_2[#Headers],0))),"-",INDEX(Data_Base_2[],MATCH($D325,Data_Base_2[[Incumbent]:[Incumbent]],0),MATCH(H$3,Data_Base_2[#Headers],0))),"")</f>
        <v/>
      </c>
      <c r="I325" s="162" t="str">
        <f ca="1">IFERROR(IF(ISBLANK(INDEX(Data_Base_2[],MATCH($D325,Data_Base_2[[Incumbent]:[Incumbent]],0),MATCH(I$3,Data_Base_2[#Headers],0))),"-",INDEX(Data_Base_2[],MATCH($D325,Data_Base_2[[Incumbent]:[Incumbent]],0),MATCH(I$3,Data_Base_2[#Headers],0))),"")</f>
        <v/>
      </c>
      <c r="J325" s="162" t="str">
        <f ca="1">IFERROR(IF(ISBLANK(INDEX(Data_Base_2[],MATCH($D325,Data_Base_2[[Incumbent]:[Incumbent]],0),MATCH(J$3,Data_Base_2[#Headers],0))),"-",INDEX(Data_Base_2[],MATCH($D325,Data_Base_2[[Incumbent]:[Incumbent]],0),MATCH(J$3,Data_Base_2[#Headers],0))),"")</f>
        <v/>
      </c>
      <c r="K325" s="163" t="str">
        <f ca="1">IFERROR(IF(ISBLANK(INDEX(Data_Base_2[],MATCH($D325,Data_Base_2[[Incumbent]:[Incumbent]],0),MATCH(K$3,Data_Base_2[#Headers],0))),"-",INDEX(Data_Base_2[],MATCH($D325,Data_Base_2[[Incumbent]:[Incumbent]],0),MATCH(K$3,Data_Base_2[#Headers],0))),"")</f>
        <v/>
      </c>
      <c r="L325" s="161" t="str">
        <f ca="1">IFERROR(IF(ISBLANK(INDEX(Data_Base_2[],MATCH($D325,Data_Base_2[[Incumbent]:[Incumbent]],0),MATCH(L$3,Data_Base_2[#Headers],0))),"-",INDEX(Data_Base_2[],MATCH($D325,Data_Base_2[[Incumbent]:[Incumbent]],0),MATCH(L$3,Data_Base_2[#Headers],0))),"")</f>
        <v/>
      </c>
      <c r="M325" s="161" t="str">
        <f ca="1">IFERROR(IF(ISBLANK(INDEX(Data_Base_2[],MATCH($D325,Data_Base_2[[Incumbent]:[Incumbent]],0),MATCH(M$3,Data_Base_2[#Headers],0))),"-",INDEX(Data_Base_2[],MATCH($D325,Data_Base_2[[Incumbent]:[Incumbent]],0),MATCH(M$3,Data_Base_2[#Headers],0))),"")</f>
        <v/>
      </c>
      <c r="N325" s="164" t="str">
        <f ca="1">IFERROR(IF(ISBLANK(INDEX(Data_Base_2[],MATCH($D325,Data_Base_2[[Incumbent]:[Incumbent]],0),MATCH(N$3,Data_Base_2[#Headers],0))),"-",INDEX(Data_Base_2[],MATCH($D325,Data_Base_2[[Incumbent]:[Incumbent]],0),MATCH(N$3,Data_Base_2[#Headers],0))),"")</f>
        <v/>
      </c>
      <c r="O325" s="164" t="str">
        <f ca="1">IFERROR(IF(ISBLANK(INDEX(Data_Base_2[],MATCH($D325,Data_Base_2[[Incumbent]:[Incumbent]],0),MATCH(O$3,Data_Base_2[#Headers],0))),"-",INDEX(Data_Base_2[],MATCH($D325,Data_Base_2[[Incumbent]:[Incumbent]],0),MATCH(O$3,Data_Base_2[#Headers],0))),"")</f>
        <v/>
      </c>
      <c r="P325" s="161" t="str">
        <f ca="1">IFERROR(IF(ISBLANK(INDEX(Data_Base_2[],MATCH($D325,Data_Base_2[[Incumbent]:[Incumbent]],0),MATCH(P$3,Data_Base_2[#Headers],0))),"-",INDEX(Data_Base_2[],MATCH($D325,Data_Base_2[[Incumbent]:[Incumbent]],0),MATCH(P$3,Data_Base_2[#Headers],0))),"")</f>
        <v/>
      </c>
      <c r="Q325" s="161" t="str">
        <f ca="1">IFERROR(IF(ISBLANK(INDEX(Data_Base_2[],MATCH($D325,Data_Base_2[[Incumbent]:[Incumbent]],0),MATCH(Q$3,Data_Base_2[#Headers],0))),"-",INDEX(Data_Base_2[],MATCH($D325,Data_Base_2[[Incumbent]:[Incumbent]],0),MATCH(Q$3,Data_Base_2[#Headers],0))),"")</f>
        <v/>
      </c>
      <c r="T325" t="str">
        <v>T. Chairul Azhar, Ir.</v>
      </c>
      <c r="U325" s="140">
        <v>3</v>
      </c>
      <c r="V325" s="124" t="b">
        <v>1</v>
      </c>
      <c r="W325" s="3" t="b">
        <v>1</v>
      </c>
      <c r="X325" s="3" t="b">
        <v>0</v>
      </c>
      <c r="Y325" s="3">
        <v>1</v>
      </c>
      <c r="Z325" s="3">
        <v>1</v>
      </c>
      <c r="AA325" s="3" t="b">
        <v>1</v>
      </c>
      <c r="AB325" s="3" t="b">
        <f ca="1"/>
        <v>0</v>
      </c>
      <c r="AC325" s="99">
        <v>0</v>
      </c>
      <c r="AD325" s="99">
        <f ca="1"/>
        <v>0</v>
      </c>
    </row>
    <row r="326" spans="4:30" x14ac:dyDescent="0.25">
      <c r="D326" s="8" t="str" cm="1">
        <f t="array" aca="1" ref="D326" ca="1">IFERROR(IF($T$2="",'Data Base'!C312,INDEX(Data_Base_2[Incumbent],_xlfn.AGGREGATE(15,3,((OFFSET($AD$4,0,0,COUNTA($AD$4:AD5321),1)&gt;0)/(OFFSET($AD$4,0,0,COUNTA($AD$4:AD5321),1)&gt;0))*(ROW(OFFSET($AD$4,0,0,COUNTA($AD$4:AD5321),1))-ROW($AD$3)),ROWS($D$4:$D325)))),"")</f>
        <v/>
      </c>
      <c r="E326" s="161" t="str">
        <f ca="1">IFERROR(IF(ISBLANK(INDEX(Data_Base_2[],MATCH($D326,Data_Base_2[[Incumbent]:[Incumbent]],0),MATCH(E$3,Data_Base_2[#Headers],0))),"-",INDEX(Data_Base_2[],MATCH($D326,Data_Base_2[[Incumbent]:[Incumbent]],0),MATCH(E$3,Data_Base_2[#Headers],0))),"")</f>
        <v/>
      </c>
      <c r="F326" s="161" t="str">
        <f ca="1">IFERROR(IF(ISBLANK(INDEX(Data_Base_2[],MATCH($D326,Data_Base_2[[Incumbent]:[Incumbent]],0),MATCH(F$3,Data_Base_2[#Headers],0))),"-",INDEX(Data_Base_2[],MATCH($D326,Data_Base_2[[Incumbent]:[Incumbent]],0),MATCH(F$3,Data_Base_2[#Headers],0))),"")</f>
        <v/>
      </c>
      <c r="G326" s="161" t="str">
        <f ca="1">IFERROR(IF(ISBLANK(INDEX(Data_Base_2[],MATCH($D326,Data_Base_2[[Incumbent]:[Incumbent]],0),MATCH(G$3,Data_Base_2[#Headers],0))),"-",INDEX(Data_Base_2[],MATCH($D326,Data_Base_2[[Incumbent]:[Incumbent]],0),MATCH(G$3,Data_Base_2[#Headers],0))),"")</f>
        <v/>
      </c>
      <c r="H326" s="161" t="str">
        <f ca="1">IFERROR(IF(ISBLANK(INDEX(Data_Base_2[],MATCH($D326,Data_Base_2[[Incumbent]:[Incumbent]],0),MATCH(H$3,Data_Base_2[#Headers],0))),"-",INDEX(Data_Base_2[],MATCH($D326,Data_Base_2[[Incumbent]:[Incumbent]],0),MATCH(H$3,Data_Base_2[#Headers],0))),"")</f>
        <v/>
      </c>
      <c r="I326" s="162" t="str">
        <f ca="1">IFERROR(IF(ISBLANK(INDEX(Data_Base_2[],MATCH($D326,Data_Base_2[[Incumbent]:[Incumbent]],0),MATCH(I$3,Data_Base_2[#Headers],0))),"-",INDEX(Data_Base_2[],MATCH($D326,Data_Base_2[[Incumbent]:[Incumbent]],0),MATCH(I$3,Data_Base_2[#Headers],0))),"")</f>
        <v/>
      </c>
      <c r="J326" s="162" t="str">
        <f ca="1">IFERROR(IF(ISBLANK(INDEX(Data_Base_2[],MATCH($D326,Data_Base_2[[Incumbent]:[Incumbent]],0),MATCH(J$3,Data_Base_2[#Headers],0))),"-",INDEX(Data_Base_2[],MATCH($D326,Data_Base_2[[Incumbent]:[Incumbent]],0),MATCH(J$3,Data_Base_2[#Headers],0))),"")</f>
        <v/>
      </c>
      <c r="K326" s="163" t="str">
        <f ca="1">IFERROR(IF(ISBLANK(INDEX(Data_Base_2[],MATCH($D326,Data_Base_2[[Incumbent]:[Incumbent]],0),MATCH(K$3,Data_Base_2[#Headers],0))),"-",INDEX(Data_Base_2[],MATCH($D326,Data_Base_2[[Incumbent]:[Incumbent]],0),MATCH(K$3,Data_Base_2[#Headers],0))),"")</f>
        <v/>
      </c>
      <c r="L326" s="161" t="str">
        <f ca="1">IFERROR(IF(ISBLANK(INDEX(Data_Base_2[],MATCH($D326,Data_Base_2[[Incumbent]:[Incumbent]],0),MATCH(L$3,Data_Base_2[#Headers],0))),"-",INDEX(Data_Base_2[],MATCH($D326,Data_Base_2[[Incumbent]:[Incumbent]],0),MATCH(L$3,Data_Base_2[#Headers],0))),"")</f>
        <v/>
      </c>
      <c r="M326" s="161" t="str">
        <f ca="1">IFERROR(IF(ISBLANK(INDEX(Data_Base_2[],MATCH($D326,Data_Base_2[[Incumbent]:[Incumbent]],0),MATCH(M$3,Data_Base_2[#Headers],0))),"-",INDEX(Data_Base_2[],MATCH($D326,Data_Base_2[[Incumbent]:[Incumbent]],0),MATCH(M$3,Data_Base_2[#Headers],0))),"")</f>
        <v/>
      </c>
      <c r="N326" s="164" t="str">
        <f ca="1">IFERROR(IF(ISBLANK(INDEX(Data_Base_2[],MATCH($D326,Data_Base_2[[Incumbent]:[Incumbent]],0),MATCH(N$3,Data_Base_2[#Headers],0))),"-",INDEX(Data_Base_2[],MATCH($D326,Data_Base_2[[Incumbent]:[Incumbent]],0),MATCH(N$3,Data_Base_2[#Headers],0))),"")</f>
        <v/>
      </c>
      <c r="O326" s="164" t="str">
        <f ca="1">IFERROR(IF(ISBLANK(INDEX(Data_Base_2[],MATCH($D326,Data_Base_2[[Incumbent]:[Incumbent]],0),MATCH(O$3,Data_Base_2[#Headers],0))),"-",INDEX(Data_Base_2[],MATCH($D326,Data_Base_2[[Incumbent]:[Incumbent]],0),MATCH(O$3,Data_Base_2[#Headers],0))),"")</f>
        <v/>
      </c>
      <c r="P326" s="161" t="str">
        <f ca="1">IFERROR(IF(ISBLANK(INDEX(Data_Base_2[],MATCH($D326,Data_Base_2[[Incumbent]:[Incumbent]],0),MATCH(P$3,Data_Base_2[#Headers],0))),"-",INDEX(Data_Base_2[],MATCH($D326,Data_Base_2[[Incumbent]:[Incumbent]],0),MATCH(P$3,Data_Base_2[#Headers],0))),"")</f>
        <v/>
      </c>
      <c r="Q326" s="161" t="str">
        <f ca="1">IFERROR(IF(ISBLANK(INDEX(Data_Base_2[],MATCH($D326,Data_Base_2[[Incumbent]:[Incumbent]],0),MATCH(Q$3,Data_Base_2[#Headers],0))),"-",INDEX(Data_Base_2[],MATCH($D326,Data_Base_2[[Incumbent]:[Incumbent]],0),MATCH(Q$3,Data_Base_2[#Headers],0))),"")</f>
        <v/>
      </c>
      <c r="T326" t="str">
        <v>M. Surya Ardiyanto, Ir.</v>
      </c>
      <c r="U326" s="140">
        <v>4</v>
      </c>
      <c r="V326" s="124" t="b">
        <v>1</v>
      </c>
      <c r="W326" s="3" t="b">
        <v>1</v>
      </c>
      <c r="X326" s="3" t="b">
        <v>0</v>
      </c>
      <c r="Y326" s="3">
        <v>1</v>
      </c>
      <c r="Z326" s="3">
        <v>1</v>
      </c>
      <c r="AA326" s="3" t="b">
        <v>1</v>
      </c>
      <c r="AB326" s="3" t="b">
        <f ca="1"/>
        <v>1</v>
      </c>
      <c r="AC326" s="99">
        <v>1</v>
      </c>
      <c r="AD326" s="99">
        <f ca="1"/>
        <v>1</v>
      </c>
    </row>
    <row r="327" spans="4:30" x14ac:dyDescent="0.25">
      <c r="D327" s="8" t="str" cm="1">
        <f t="array" aca="1" ref="D327" ca="1">IFERROR(IF($T$2="",'Data Base'!C313,INDEX(Data_Base_2[Incumbent],_xlfn.AGGREGATE(15,3,((OFFSET($AD$4,0,0,COUNTA($AD$4:AD5322),1)&gt;0)/(OFFSET($AD$4,0,0,COUNTA($AD$4:AD5322),1)&gt;0))*(ROW(OFFSET($AD$4,0,0,COUNTA($AD$4:AD5322),1))-ROW($AD$3)),ROWS($D$4:$D326)))),"")</f>
        <v/>
      </c>
      <c r="E327" s="161" t="str">
        <f ca="1">IFERROR(IF(ISBLANK(INDEX(Data_Base_2[],MATCH($D327,Data_Base_2[[Incumbent]:[Incumbent]],0),MATCH(E$3,Data_Base_2[#Headers],0))),"-",INDEX(Data_Base_2[],MATCH($D327,Data_Base_2[[Incumbent]:[Incumbent]],0),MATCH(E$3,Data_Base_2[#Headers],0))),"")</f>
        <v/>
      </c>
      <c r="F327" s="161" t="str">
        <f ca="1">IFERROR(IF(ISBLANK(INDEX(Data_Base_2[],MATCH($D327,Data_Base_2[[Incumbent]:[Incumbent]],0),MATCH(F$3,Data_Base_2[#Headers],0))),"-",INDEX(Data_Base_2[],MATCH($D327,Data_Base_2[[Incumbent]:[Incumbent]],0),MATCH(F$3,Data_Base_2[#Headers],0))),"")</f>
        <v/>
      </c>
      <c r="G327" s="161" t="str">
        <f ca="1">IFERROR(IF(ISBLANK(INDEX(Data_Base_2[],MATCH($D327,Data_Base_2[[Incumbent]:[Incumbent]],0),MATCH(G$3,Data_Base_2[#Headers],0))),"-",INDEX(Data_Base_2[],MATCH($D327,Data_Base_2[[Incumbent]:[Incumbent]],0),MATCH(G$3,Data_Base_2[#Headers],0))),"")</f>
        <v/>
      </c>
      <c r="H327" s="161" t="str">
        <f ca="1">IFERROR(IF(ISBLANK(INDEX(Data_Base_2[],MATCH($D327,Data_Base_2[[Incumbent]:[Incumbent]],0),MATCH(H$3,Data_Base_2[#Headers],0))),"-",INDEX(Data_Base_2[],MATCH($D327,Data_Base_2[[Incumbent]:[Incumbent]],0),MATCH(H$3,Data_Base_2[#Headers],0))),"")</f>
        <v/>
      </c>
      <c r="I327" s="162" t="str">
        <f ca="1">IFERROR(IF(ISBLANK(INDEX(Data_Base_2[],MATCH($D327,Data_Base_2[[Incumbent]:[Incumbent]],0),MATCH(I$3,Data_Base_2[#Headers],0))),"-",INDEX(Data_Base_2[],MATCH($D327,Data_Base_2[[Incumbent]:[Incumbent]],0),MATCH(I$3,Data_Base_2[#Headers],0))),"")</f>
        <v/>
      </c>
      <c r="J327" s="162" t="str">
        <f ca="1">IFERROR(IF(ISBLANK(INDEX(Data_Base_2[],MATCH($D327,Data_Base_2[[Incumbent]:[Incumbent]],0),MATCH(J$3,Data_Base_2[#Headers],0))),"-",INDEX(Data_Base_2[],MATCH($D327,Data_Base_2[[Incumbent]:[Incumbent]],0),MATCH(J$3,Data_Base_2[#Headers],0))),"")</f>
        <v/>
      </c>
      <c r="K327" s="163" t="str">
        <f ca="1">IFERROR(IF(ISBLANK(INDEX(Data_Base_2[],MATCH($D327,Data_Base_2[[Incumbent]:[Incumbent]],0),MATCH(K$3,Data_Base_2[#Headers],0))),"-",INDEX(Data_Base_2[],MATCH($D327,Data_Base_2[[Incumbent]:[Incumbent]],0),MATCH(K$3,Data_Base_2[#Headers],0))),"")</f>
        <v/>
      </c>
      <c r="L327" s="161" t="str">
        <f ca="1">IFERROR(IF(ISBLANK(INDEX(Data_Base_2[],MATCH($D327,Data_Base_2[[Incumbent]:[Incumbent]],0),MATCH(L$3,Data_Base_2[#Headers],0))),"-",INDEX(Data_Base_2[],MATCH($D327,Data_Base_2[[Incumbent]:[Incumbent]],0),MATCH(L$3,Data_Base_2[#Headers],0))),"")</f>
        <v/>
      </c>
      <c r="M327" s="161" t="str">
        <f ca="1">IFERROR(IF(ISBLANK(INDEX(Data_Base_2[],MATCH($D327,Data_Base_2[[Incumbent]:[Incumbent]],0),MATCH(M$3,Data_Base_2[#Headers],0))),"-",INDEX(Data_Base_2[],MATCH($D327,Data_Base_2[[Incumbent]:[Incumbent]],0),MATCH(M$3,Data_Base_2[#Headers],0))),"")</f>
        <v/>
      </c>
      <c r="N327" s="164" t="str">
        <f ca="1">IFERROR(IF(ISBLANK(INDEX(Data_Base_2[],MATCH($D327,Data_Base_2[[Incumbent]:[Incumbent]],0),MATCH(N$3,Data_Base_2[#Headers],0))),"-",INDEX(Data_Base_2[],MATCH($D327,Data_Base_2[[Incumbent]:[Incumbent]],0),MATCH(N$3,Data_Base_2[#Headers],0))),"")</f>
        <v/>
      </c>
      <c r="O327" s="164" t="str">
        <f ca="1">IFERROR(IF(ISBLANK(INDEX(Data_Base_2[],MATCH($D327,Data_Base_2[[Incumbent]:[Incumbent]],0),MATCH(O$3,Data_Base_2[#Headers],0))),"-",INDEX(Data_Base_2[],MATCH($D327,Data_Base_2[[Incumbent]:[Incumbent]],0),MATCH(O$3,Data_Base_2[#Headers],0))),"")</f>
        <v/>
      </c>
      <c r="P327" s="161" t="str">
        <f ca="1">IFERROR(IF(ISBLANK(INDEX(Data_Base_2[],MATCH($D327,Data_Base_2[[Incumbent]:[Incumbent]],0),MATCH(P$3,Data_Base_2[#Headers],0))),"-",INDEX(Data_Base_2[],MATCH($D327,Data_Base_2[[Incumbent]:[Incumbent]],0),MATCH(P$3,Data_Base_2[#Headers],0))),"")</f>
        <v/>
      </c>
      <c r="Q327" s="161" t="str">
        <f ca="1">IFERROR(IF(ISBLANK(INDEX(Data_Base_2[],MATCH($D327,Data_Base_2[[Incumbent]:[Incumbent]],0),MATCH(Q$3,Data_Base_2[#Headers],0))),"-",INDEX(Data_Base_2[],MATCH($D327,Data_Base_2[[Incumbent]:[Incumbent]],0),MATCH(Q$3,Data_Base_2[#Headers],0))),"")</f>
        <v/>
      </c>
      <c r="T327" t="str">
        <v>Syaiful Bahri, Ir.</v>
      </c>
      <c r="U327" s="140">
        <v>5</v>
      </c>
      <c r="V327" s="124" t="b">
        <v>1</v>
      </c>
      <c r="W327" s="3" t="b">
        <v>1</v>
      </c>
      <c r="X327" s="3" t="b">
        <v>1</v>
      </c>
      <c r="Y327" s="3">
        <v>0</v>
      </c>
      <c r="Z327" s="3">
        <v>0</v>
      </c>
      <c r="AA327" s="3" t="b">
        <v>1</v>
      </c>
      <c r="AB327" s="3" t="b">
        <f ca="1"/>
        <v>0</v>
      </c>
      <c r="AC327" s="99">
        <v>1</v>
      </c>
      <c r="AD327" s="99">
        <f ca="1"/>
        <v>0</v>
      </c>
    </row>
    <row r="328" spans="4:30" x14ac:dyDescent="0.25">
      <c r="D328" s="8" t="str" cm="1">
        <f t="array" aca="1" ref="D328" ca="1">IFERROR(IF($T$2="",'Data Base'!C314,INDEX(Data_Base_2[Incumbent],_xlfn.AGGREGATE(15,3,((OFFSET($AD$4,0,0,COUNTA($AD$4:AD5323),1)&gt;0)/(OFFSET($AD$4,0,0,COUNTA($AD$4:AD5323),1)&gt;0))*(ROW(OFFSET($AD$4,0,0,COUNTA($AD$4:AD5323),1))-ROW($AD$3)),ROWS($D$4:$D327)))),"")</f>
        <v/>
      </c>
      <c r="E328" s="161" t="str">
        <f ca="1">IFERROR(IF(ISBLANK(INDEX(Data_Base_2[],MATCH($D328,Data_Base_2[[Incumbent]:[Incumbent]],0),MATCH(E$3,Data_Base_2[#Headers],0))),"-",INDEX(Data_Base_2[],MATCH($D328,Data_Base_2[[Incumbent]:[Incumbent]],0),MATCH(E$3,Data_Base_2[#Headers],0))),"")</f>
        <v/>
      </c>
      <c r="F328" s="161" t="str">
        <f ca="1">IFERROR(IF(ISBLANK(INDEX(Data_Base_2[],MATCH($D328,Data_Base_2[[Incumbent]:[Incumbent]],0),MATCH(F$3,Data_Base_2[#Headers],0))),"-",INDEX(Data_Base_2[],MATCH($D328,Data_Base_2[[Incumbent]:[Incumbent]],0),MATCH(F$3,Data_Base_2[#Headers],0))),"")</f>
        <v/>
      </c>
      <c r="G328" s="161" t="str">
        <f ca="1">IFERROR(IF(ISBLANK(INDEX(Data_Base_2[],MATCH($D328,Data_Base_2[[Incumbent]:[Incumbent]],0),MATCH(G$3,Data_Base_2[#Headers],0))),"-",INDEX(Data_Base_2[],MATCH($D328,Data_Base_2[[Incumbent]:[Incumbent]],0),MATCH(G$3,Data_Base_2[#Headers],0))),"")</f>
        <v/>
      </c>
      <c r="H328" s="161" t="str">
        <f ca="1">IFERROR(IF(ISBLANK(INDEX(Data_Base_2[],MATCH($D328,Data_Base_2[[Incumbent]:[Incumbent]],0),MATCH(H$3,Data_Base_2[#Headers],0))),"-",INDEX(Data_Base_2[],MATCH($D328,Data_Base_2[[Incumbent]:[Incumbent]],0),MATCH(H$3,Data_Base_2[#Headers],0))),"")</f>
        <v/>
      </c>
      <c r="I328" s="162" t="str">
        <f ca="1">IFERROR(IF(ISBLANK(INDEX(Data_Base_2[],MATCH($D328,Data_Base_2[[Incumbent]:[Incumbent]],0),MATCH(I$3,Data_Base_2[#Headers],0))),"-",INDEX(Data_Base_2[],MATCH($D328,Data_Base_2[[Incumbent]:[Incumbent]],0),MATCH(I$3,Data_Base_2[#Headers],0))),"")</f>
        <v/>
      </c>
      <c r="J328" s="162" t="str">
        <f ca="1">IFERROR(IF(ISBLANK(INDEX(Data_Base_2[],MATCH($D328,Data_Base_2[[Incumbent]:[Incumbent]],0),MATCH(J$3,Data_Base_2[#Headers],0))),"-",INDEX(Data_Base_2[],MATCH($D328,Data_Base_2[[Incumbent]:[Incumbent]],0),MATCH(J$3,Data_Base_2[#Headers],0))),"")</f>
        <v/>
      </c>
      <c r="K328" s="163" t="str">
        <f ca="1">IFERROR(IF(ISBLANK(INDEX(Data_Base_2[],MATCH($D328,Data_Base_2[[Incumbent]:[Incumbent]],0),MATCH(K$3,Data_Base_2[#Headers],0))),"-",INDEX(Data_Base_2[],MATCH($D328,Data_Base_2[[Incumbent]:[Incumbent]],0),MATCH(K$3,Data_Base_2[#Headers],0))),"")</f>
        <v/>
      </c>
      <c r="L328" s="161" t="str">
        <f ca="1">IFERROR(IF(ISBLANK(INDEX(Data_Base_2[],MATCH($D328,Data_Base_2[[Incumbent]:[Incumbent]],0),MATCH(L$3,Data_Base_2[#Headers],0))),"-",INDEX(Data_Base_2[],MATCH($D328,Data_Base_2[[Incumbent]:[Incumbent]],0),MATCH(L$3,Data_Base_2[#Headers],0))),"")</f>
        <v/>
      </c>
      <c r="M328" s="161" t="str">
        <f ca="1">IFERROR(IF(ISBLANK(INDEX(Data_Base_2[],MATCH($D328,Data_Base_2[[Incumbent]:[Incumbent]],0),MATCH(M$3,Data_Base_2[#Headers],0))),"-",INDEX(Data_Base_2[],MATCH($D328,Data_Base_2[[Incumbent]:[Incumbent]],0),MATCH(M$3,Data_Base_2[#Headers],0))),"")</f>
        <v/>
      </c>
      <c r="N328" s="164" t="str">
        <f ca="1">IFERROR(IF(ISBLANK(INDEX(Data_Base_2[],MATCH($D328,Data_Base_2[[Incumbent]:[Incumbent]],0),MATCH(N$3,Data_Base_2[#Headers],0))),"-",INDEX(Data_Base_2[],MATCH($D328,Data_Base_2[[Incumbent]:[Incumbent]],0),MATCH(N$3,Data_Base_2[#Headers],0))),"")</f>
        <v/>
      </c>
      <c r="O328" s="164" t="str">
        <f ca="1">IFERROR(IF(ISBLANK(INDEX(Data_Base_2[],MATCH($D328,Data_Base_2[[Incumbent]:[Incumbent]],0),MATCH(O$3,Data_Base_2[#Headers],0))),"-",INDEX(Data_Base_2[],MATCH($D328,Data_Base_2[[Incumbent]:[Incumbent]],0),MATCH(O$3,Data_Base_2[#Headers],0))),"")</f>
        <v/>
      </c>
      <c r="P328" s="161" t="str">
        <f ca="1">IFERROR(IF(ISBLANK(INDEX(Data_Base_2[],MATCH($D328,Data_Base_2[[Incumbent]:[Incumbent]],0),MATCH(P$3,Data_Base_2[#Headers],0))),"-",INDEX(Data_Base_2[],MATCH($D328,Data_Base_2[[Incumbent]:[Incumbent]],0),MATCH(P$3,Data_Base_2[#Headers],0))),"")</f>
        <v/>
      </c>
      <c r="Q328" s="161" t="str">
        <f ca="1">IFERROR(IF(ISBLANK(INDEX(Data_Base_2[],MATCH($D328,Data_Base_2[[Incumbent]:[Incumbent]],0),MATCH(Q$3,Data_Base_2[#Headers],0))),"-",INDEX(Data_Base_2[],MATCH($D328,Data_Base_2[[Incumbent]:[Incumbent]],0),MATCH(Q$3,Data_Base_2[#Headers],0))),"")</f>
        <v/>
      </c>
      <c r="T328" t="str">
        <v>Syahrudi Sagala</v>
      </c>
      <c r="U328" s="140">
        <v>4</v>
      </c>
      <c r="V328" s="124" t="b">
        <v>1</v>
      </c>
      <c r="W328" s="3" t="b">
        <v>1</v>
      </c>
      <c r="X328" s="3" t="b">
        <v>0</v>
      </c>
      <c r="Y328" s="3">
        <v>1</v>
      </c>
      <c r="Z328" s="3">
        <v>1</v>
      </c>
      <c r="AA328" s="3" t="b">
        <v>1</v>
      </c>
      <c r="AB328" s="3" t="b">
        <f ca="1"/>
        <v>0</v>
      </c>
      <c r="AC328" s="99">
        <v>1</v>
      </c>
      <c r="AD328" s="99">
        <f ca="1"/>
        <v>0</v>
      </c>
    </row>
    <row r="329" spans="4:30" x14ac:dyDescent="0.25">
      <c r="D329" s="8" t="str" cm="1">
        <f t="array" aca="1" ref="D329" ca="1">IFERROR(IF($T$2="",'Data Base'!C315,INDEX(Data_Base_2[Incumbent],_xlfn.AGGREGATE(15,3,((OFFSET($AD$4,0,0,COUNTA($AD$4:AD5324),1)&gt;0)/(OFFSET($AD$4,0,0,COUNTA($AD$4:AD5324),1)&gt;0))*(ROW(OFFSET($AD$4,0,0,COUNTA($AD$4:AD5324),1))-ROW($AD$3)),ROWS($D$4:$D328)))),"")</f>
        <v/>
      </c>
      <c r="E329" s="161" t="str">
        <f ca="1">IFERROR(IF(ISBLANK(INDEX(Data_Base_2[],MATCH($D329,Data_Base_2[[Incumbent]:[Incumbent]],0),MATCH(E$3,Data_Base_2[#Headers],0))),"-",INDEX(Data_Base_2[],MATCH($D329,Data_Base_2[[Incumbent]:[Incumbent]],0),MATCH(E$3,Data_Base_2[#Headers],0))),"")</f>
        <v/>
      </c>
      <c r="F329" s="161" t="str">
        <f ca="1">IFERROR(IF(ISBLANK(INDEX(Data_Base_2[],MATCH($D329,Data_Base_2[[Incumbent]:[Incumbent]],0),MATCH(F$3,Data_Base_2[#Headers],0))),"-",INDEX(Data_Base_2[],MATCH($D329,Data_Base_2[[Incumbent]:[Incumbent]],0),MATCH(F$3,Data_Base_2[#Headers],0))),"")</f>
        <v/>
      </c>
      <c r="G329" s="161" t="str">
        <f ca="1">IFERROR(IF(ISBLANK(INDEX(Data_Base_2[],MATCH($D329,Data_Base_2[[Incumbent]:[Incumbent]],0),MATCH(G$3,Data_Base_2[#Headers],0))),"-",INDEX(Data_Base_2[],MATCH($D329,Data_Base_2[[Incumbent]:[Incumbent]],0),MATCH(G$3,Data_Base_2[#Headers],0))),"")</f>
        <v/>
      </c>
      <c r="H329" s="161" t="str">
        <f ca="1">IFERROR(IF(ISBLANK(INDEX(Data_Base_2[],MATCH($D329,Data_Base_2[[Incumbent]:[Incumbent]],0),MATCH(H$3,Data_Base_2[#Headers],0))),"-",INDEX(Data_Base_2[],MATCH($D329,Data_Base_2[[Incumbent]:[Incumbent]],0),MATCH(H$3,Data_Base_2[#Headers],0))),"")</f>
        <v/>
      </c>
      <c r="I329" s="162" t="str">
        <f ca="1">IFERROR(IF(ISBLANK(INDEX(Data_Base_2[],MATCH($D329,Data_Base_2[[Incumbent]:[Incumbent]],0),MATCH(I$3,Data_Base_2[#Headers],0))),"-",INDEX(Data_Base_2[],MATCH($D329,Data_Base_2[[Incumbent]:[Incumbent]],0),MATCH(I$3,Data_Base_2[#Headers],0))),"")</f>
        <v/>
      </c>
      <c r="J329" s="162" t="str">
        <f ca="1">IFERROR(IF(ISBLANK(INDEX(Data_Base_2[],MATCH($D329,Data_Base_2[[Incumbent]:[Incumbent]],0),MATCH(J$3,Data_Base_2[#Headers],0))),"-",INDEX(Data_Base_2[],MATCH($D329,Data_Base_2[[Incumbent]:[Incumbent]],0),MATCH(J$3,Data_Base_2[#Headers],0))),"")</f>
        <v/>
      </c>
      <c r="K329" s="163" t="str">
        <f ca="1">IFERROR(IF(ISBLANK(INDEX(Data_Base_2[],MATCH($D329,Data_Base_2[[Incumbent]:[Incumbent]],0),MATCH(K$3,Data_Base_2[#Headers],0))),"-",INDEX(Data_Base_2[],MATCH($D329,Data_Base_2[[Incumbent]:[Incumbent]],0),MATCH(K$3,Data_Base_2[#Headers],0))),"")</f>
        <v/>
      </c>
      <c r="L329" s="161" t="str">
        <f ca="1">IFERROR(IF(ISBLANK(INDEX(Data_Base_2[],MATCH($D329,Data_Base_2[[Incumbent]:[Incumbent]],0),MATCH(L$3,Data_Base_2[#Headers],0))),"-",INDEX(Data_Base_2[],MATCH($D329,Data_Base_2[[Incumbent]:[Incumbent]],0),MATCH(L$3,Data_Base_2[#Headers],0))),"")</f>
        <v/>
      </c>
      <c r="M329" s="161" t="str">
        <f ca="1">IFERROR(IF(ISBLANK(INDEX(Data_Base_2[],MATCH($D329,Data_Base_2[[Incumbent]:[Incumbent]],0),MATCH(M$3,Data_Base_2[#Headers],0))),"-",INDEX(Data_Base_2[],MATCH($D329,Data_Base_2[[Incumbent]:[Incumbent]],0),MATCH(M$3,Data_Base_2[#Headers],0))),"")</f>
        <v/>
      </c>
      <c r="N329" s="164" t="str">
        <f ca="1">IFERROR(IF(ISBLANK(INDEX(Data_Base_2[],MATCH($D329,Data_Base_2[[Incumbent]:[Incumbent]],0),MATCH(N$3,Data_Base_2[#Headers],0))),"-",INDEX(Data_Base_2[],MATCH($D329,Data_Base_2[[Incumbent]:[Incumbent]],0),MATCH(N$3,Data_Base_2[#Headers],0))),"")</f>
        <v/>
      </c>
      <c r="O329" s="164" t="str">
        <f ca="1">IFERROR(IF(ISBLANK(INDEX(Data_Base_2[],MATCH($D329,Data_Base_2[[Incumbent]:[Incumbent]],0),MATCH(O$3,Data_Base_2[#Headers],0))),"-",INDEX(Data_Base_2[],MATCH($D329,Data_Base_2[[Incumbent]:[Incumbent]],0),MATCH(O$3,Data_Base_2[#Headers],0))),"")</f>
        <v/>
      </c>
      <c r="P329" s="161" t="str">
        <f ca="1">IFERROR(IF(ISBLANK(INDEX(Data_Base_2[],MATCH($D329,Data_Base_2[[Incumbent]:[Incumbent]],0),MATCH(P$3,Data_Base_2[#Headers],0))),"-",INDEX(Data_Base_2[],MATCH($D329,Data_Base_2[[Incumbent]:[Incumbent]],0),MATCH(P$3,Data_Base_2[#Headers],0))),"")</f>
        <v/>
      </c>
      <c r="Q329" s="161" t="str">
        <f ca="1">IFERROR(IF(ISBLANK(INDEX(Data_Base_2[],MATCH($D329,Data_Base_2[[Incumbent]:[Incumbent]],0),MATCH(Q$3,Data_Base_2[#Headers],0))),"-",INDEX(Data_Base_2[],MATCH($D329,Data_Base_2[[Incumbent]:[Incumbent]],0),MATCH(Q$3,Data_Base_2[#Headers],0))),"")</f>
        <v/>
      </c>
      <c r="T329" t="str">
        <v>Suharsih, Ir.</v>
      </c>
      <c r="U329" s="140">
        <v>4</v>
      </c>
      <c r="V329" s="124" t="b">
        <v>1</v>
      </c>
      <c r="W329" s="3" t="b">
        <v>1</v>
      </c>
      <c r="X329" s="3" t="b">
        <v>0</v>
      </c>
      <c r="Y329" s="3">
        <v>0</v>
      </c>
      <c r="Z329" s="3">
        <v>1</v>
      </c>
      <c r="AA329" s="3" t="b">
        <v>1</v>
      </c>
      <c r="AB329" s="3" t="b">
        <f ca="1"/>
        <v>0</v>
      </c>
      <c r="AC329" s="99">
        <v>0</v>
      </c>
      <c r="AD329" s="99">
        <f ca="1"/>
        <v>0</v>
      </c>
    </row>
    <row r="330" spans="4:30" x14ac:dyDescent="0.25">
      <c r="D330" s="8" t="str" cm="1">
        <f t="array" aca="1" ref="D330" ca="1">IFERROR(IF($T$2="",'Data Base'!C316,INDEX(Data_Base_2[Incumbent],_xlfn.AGGREGATE(15,3,((OFFSET($AD$4,0,0,COUNTA($AD$4:AD5325),1)&gt;0)/(OFFSET($AD$4,0,0,COUNTA($AD$4:AD5325),1)&gt;0))*(ROW(OFFSET($AD$4,0,0,COUNTA($AD$4:AD5325),1))-ROW($AD$3)),ROWS($D$4:$D329)))),"")</f>
        <v/>
      </c>
      <c r="E330" s="161" t="str">
        <f ca="1">IFERROR(IF(ISBLANK(INDEX(Data_Base_2[],MATCH($D330,Data_Base_2[[Incumbent]:[Incumbent]],0),MATCH(E$3,Data_Base_2[#Headers],0))),"-",INDEX(Data_Base_2[],MATCH($D330,Data_Base_2[[Incumbent]:[Incumbent]],0),MATCH(E$3,Data_Base_2[#Headers],0))),"")</f>
        <v/>
      </c>
      <c r="F330" s="161" t="str">
        <f ca="1">IFERROR(IF(ISBLANK(INDEX(Data_Base_2[],MATCH($D330,Data_Base_2[[Incumbent]:[Incumbent]],0),MATCH(F$3,Data_Base_2[#Headers],0))),"-",INDEX(Data_Base_2[],MATCH($D330,Data_Base_2[[Incumbent]:[Incumbent]],0),MATCH(F$3,Data_Base_2[#Headers],0))),"")</f>
        <v/>
      </c>
      <c r="G330" s="161" t="str">
        <f ca="1">IFERROR(IF(ISBLANK(INDEX(Data_Base_2[],MATCH($D330,Data_Base_2[[Incumbent]:[Incumbent]],0),MATCH(G$3,Data_Base_2[#Headers],0))),"-",INDEX(Data_Base_2[],MATCH($D330,Data_Base_2[[Incumbent]:[Incumbent]],0),MATCH(G$3,Data_Base_2[#Headers],0))),"")</f>
        <v/>
      </c>
      <c r="H330" s="161" t="str">
        <f ca="1">IFERROR(IF(ISBLANK(INDEX(Data_Base_2[],MATCH($D330,Data_Base_2[[Incumbent]:[Incumbent]],0),MATCH(H$3,Data_Base_2[#Headers],0))),"-",INDEX(Data_Base_2[],MATCH($D330,Data_Base_2[[Incumbent]:[Incumbent]],0),MATCH(H$3,Data_Base_2[#Headers],0))),"")</f>
        <v/>
      </c>
      <c r="I330" s="162" t="str">
        <f ca="1">IFERROR(IF(ISBLANK(INDEX(Data_Base_2[],MATCH($D330,Data_Base_2[[Incumbent]:[Incumbent]],0),MATCH(I$3,Data_Base_2[#Headers],0))),"-",INDEX(Data_Base_2[],MATCH($D330,Data_Base_2[[Incumbent]:[Incumbent]],0),MATCH(I$3,Data_Base_2[#Headers],0))),"")</f>
        <v/>
      </c>
      <c r="J330" s="162" t="str">
        <f ca="1">IFERROR(IF(ISBLANK(INDEX(Data_Base_2[],MATCH($D330,Data_Base_2[[Incumbent]:[Incumbent]],0),MATCH(J$3,Data_Base_2[#Headers],0))),"-",INDEX(Data_Base_2[],MATCH($D330,Data_Base_2[[Incumbent]:[Incumbent]],0),MATCH(J$3,Data_Base_2[#Headers],0))),"")</f>
        <v/>
      </c>
      <c r="K330" s="163" t="str">
        <f ca="1">IFERROR(IF(ISBLANK(INDEX(Data_Base_2[],MATCH($D330,Data_Base_2[[Incumbent]:[Incumbent]],0),MATCH(K$3,Data_Base_2[#Headers],0))),"-",INDEX(Data_Base_2[],MATCH($D330,Data_Base_2[[Incumbent]:[Incumbent]],0),MATCH(K$3,Data_Base_2[#Headers],0))),"")</f>
        <v/>
      </c>
      <c r="L330" s="161" t="str">
        <f ca="1">IFERROR(IF(ISBLANK(INDEX(Data_Base_2[],MATCH($D330,Data_Base_2[[Incumbent]:[Incumbent]],0),MATCH(L$3,Data_Base_2[#Headers],0))),"-",INDEX(Data_Base_2[],MATCH($D330,Data_Base_2[[Incumbent]:[Incumbent]],0),MATCH(L$3,Data_Base_2[#Headers],0))),"")</f>
        <v/>
      </c>
      <c r="M330" s="161" t="str">
        <f ca="1">IFERROR(IF(ISBLANK(INDEX(Data_Base_2[],MATCH($D330,Data_Base_2[[Incumbent]:[Incumbent]],0),MATCH(M$3,Data_Base_2[#Headers],0))),"-",INDEX(Data_Base_2[],MATCH($D330,Data_Base_2[[Incumbent]:[Incumbent]],0),MATCH(M$3,Data_Base_2[#Headers],0))),"")</f>
        <v/>
      </c>
      <c r="N330" s="164" t="str">
        <f ca="1">IFERROR(IF(ISBLANK(INDEX(Data_Base_2[],MATCH($D330,Data_Base_2[[Incumbent]:[Incumbent]],0),MATCH(N$3,Data_Base_2[#Headers],0))),"-",INDEX(Data_Base_2[],MATCH($D330,Data_Base_2[[Incumbent]:[Incumbent]],0),MATCH(N$3,Data_Base_2[#Headers],0))),"")</f>
        <v/>
      </c>
      <c r="O330" s="164" t="str">
        <f ca="1">IFERROR(IF(ISBLANK(INDEX(Data_Base_2[],MATCH($D330,Data_Base_2[[Incumbent]:[Incumbent]],0),MATCH(O$3,Data_Base_2[#Headers],0))),"-",INDEX(Data_Base_2[],MATCH($D330,Data_Base_2[[Incumbent]:[Incumbent]],0),MATCH(O$3,Data_Base_2[#Headers],0))),"")</f>
        <v/>
      </c>
      <c r="P330" s="161" t="str">
        <f ca="1">IFERROR(IF(ISBLANK(INDEX(Data_Base_2[],MATCH($D330,Data_Base_2[[Incumbent]:[Incumbent]],0),MATCH(P$3,Data_Base_2[#Headers],0))),"-",INDEX(Data_Base_2[],MATCH($D330,Data_Base_2[[Incumbent]:[Incumbent]],0),MATCH(P$3,Data_Base_2[#Headers],0))),"")</f>
        <v/>
      </c>
      <c r="Q330" s="161" t="str">
        <f ca="1">IFERROR(IF(ISBLANK(INDEX(Data_Base_2[],MATCH($D330,Data_Base_2[[Incumbent]:[Incumbent]],0),MATCH(Q$3,Data_Base_2[#Headers],0))),"-",INDEX(Data_Base_2[],MATCH($D330,Data_Base_2[[Incumbent]:[Incumbent]],0),MATCH(Q$3,Data_Base_2[#Headers],0))),"")</f>
        <v/>
      </c>
      <c r="T330" t="str">
        <v>Andre Daniel Nababan</v>
      </c>
      <c r="U330" s="140">
        <v>1</v>
      </c>
      <c r="V330" s="124" t="b">
        <v>1</v>
      </c>
      <c r="W330" s="3" t="b">
        <v>1</v>
      </c>
      <c r="X330" s="3" t="b">
        <v>0</v>
      </c>
      <c r="Y330" s="3">
        <v>1</v>
      </c>
      <c r="Z330" s="3">
        <v>0</v>
      </c>
      <c r="AA330" s="3" t="b">
        <v>1</v>
      </c>
      <c r="AB330" s="3" t="b">
        <f ca="1"/>
        <v>0</v>
      </c>
      <c r="AC330" s="99">
        <v>1</v>
      </c>
      <c r="AD330" s="99">
        <f ca="1"/>
        <v>0</v>
      </c>
    </row>
    <row r="331" spans="4:30" x14ac:dyDescent="0.25">
      <c r="D331" s="8" t="str" cm="1">
        <f t="array" aca="1" ref="D331" ca="1">IFERROR(IF($T$2="",'Data Base'!C317,INDEX(Data_Base_2[Incumbent],_xlfn.AGGREGATE(15,3,((OFFSET($AD$4,0,0,COUNTA($AD$4:AD5326),1)&gt;0)/(OFFSET($AD$4,0,0,COUNTA($AD$4:AD5326),1)&gt;0))*(ROW(OFFSET($AD$4,0,0,COUNTA($AD$4:AD5326),1))-ROW($AD$3)),ROWS($D$4:$D330)))),"")</f>
        <v/>
      </c>
      <c r="E331" s="161" t="str">
        <f ca="1">IFERROR(IF(ISBLANK(INDEX(Data_Base_2[],MATCH($D331,Data_Base_2[[Incumbent]:[Incumbent]],0),MATCH(E$3,Data_Base_2[#Headers],0))),"-",INDEX(Data_Base_2[],MATCH($D331,Data_Base_2[[Incumbent]:[Incumbent]],0),MATCH(E$3,Data_Base_2[#Headers],0))),"")</f>
        <v/>
      </c>
      <c r="F331" s="161" t="str">
        <f ca="1">IFERROR(IF(ISBLANK(INDEX(Data_Base_2[],MATCH($D331,Data_Base_2[[Incumbent]:[Incumbent]],0),MATCH(F$3,Data_Base_2[#Headers],0))),"-",INDEX(Data_Base_2[],MATCH($D331,Data_Base_2[[Incumbent]:[Incumbent]],0),MATCH(F$3,Data_Base_2[#Headers],0))),"")</f>
        <v/>
      </c>
      <c r="G331" s="161" t="str">
        <f ca="1">IFERROR(IF(ISBLANK(INDEX(Data_Base_2[],MATCH($D331,Data_Base_2[[Incumbent]:[Incumbent]],0),MATCH(G$3,Data_Base_2[#Headers],0))),"-",INDEX(Data_Base_2[],MATCH($D331,Data_Base_2[[Incumbent]:[Incumbent]],0),MATCH(G$3,Data_Base_2[#Headers],0))),"")</f>
        <v/>
      </c>
      <c r="H331" s="161" t="str">
        <f ca="1">IFERROR(IF(ISBLANK(INDEX(Data_Base_2[],MATCH($D331,Data_Base_2[[Incumbent]:[Incumbent]],0),MATCH(H$3,Data_Base_2[#Headers],0))),"-",INDEX(Data_Base_2[],MATCH($D331,Data_Base_2[[Incumbent]:[Incumbent]],0),MATCH(H$3,Data_Base_2[#Headers],0))),"")</f>
        <v/>
      </c>
      <c r="I331" s="162" t="str">
        <f ca="1">IFERROR(IF(ISBLANK(INDEX(Data_Base_2[],MATCH($D331,Data_Base_2[[Incumbent]:[Incumbent]],0),MATCH(I$3,Data_Base_2[#Headers],0))),"-",INDEX(Data_Base_2[],MATCH($D331,Data_Base_2[[Incumbent]:[Incumbent]],0),MATCH(I$3,Data_Base_2[#Headers],0))),"")</f>
        <v/>
      </c>
      <c r="J331" s="162" t="str">
        <f ca="1">IFERROR(IF(ISBLANK(INDEX(Data_Base_2[],MATCH($D331,Data_Base_2[[Incumbent]:[Incumbent]],0),MATCH(J$3,Data_Base_2[#Headers],0))),"-",INDEX(Data_Base_2[],MATCH($D331,Data_Base_2[[Incumbent]:[Incumbent]],0),MATCH(J$3,Data_Base_2[#Headers],0))),"")</f>
        <v/>
      </c>
      <c r="K331" s="163" t="str">
        <f ca="1">IFERROR(IF(ISBLANK(INDEX(Data_Base_2[],MATCH($D331,Data_Base_2[[Incumbent]:[Incumbent]],0),MATCH(K$3,Data_Base_2[#Headers],0))),"-",INDEX(Data_Base_2[],MATCH($D331,Data_Base_2[[Incumbent]:[Incumbent]],0),MATCH(K$3,Data_Base_2[#Headers],0))),"")</f>
        <v/>
      </c>
      <c r="L331" s="161" t="str">
        <f ca="1">IFERROR(IF(ISBLANK(INDEX(Data_Base_2[],MATCH($D331,Data_Base_2[[Incumbent]:[Incumbent]],0),MATCH(L$3,Data_Base_2[#Headers],0))),"-",INDEX(Data_Base_2[],MATCH($D331,Data_Base_2[[Incumbent]:[Incumbent]],0),MATCH(L$3,Data_Base_2[#Headers],0))),"")</f>
        <v/>
      </c>
      <c r="M331" s="161" t="str">
        <f ca="1">IFERROR(IF(ISBLANK(INDEX(Data_Base_2[],MATCH($D331,Data_Base_2[[Incumbent]:[Incumbent]],0),MATCH(M$3,Data_Base_2[#Headers],0))),"-",INDEX(Data_Base_2[],MATCH($D331,Data_Base_2[[Incumbent]:[Incumbent]],0),MATCH(M$3,Data_Base_2[#Headers],0))),"")</f>
        <v/>
      </c>
      <c r="N331" s="164" t="str">
        <f ca="1">IFERROR(IF(ISBLANK(INDEX(Data_Base_2[],MATCH($D331,Data_Base_2[[Incumbent]:[Incumbent]],0),MATCH(N$3,Data_Base_2[#Headers],0))),"-",INDEX(Data_Base_2[],MATCH($D331,Data_Base_2[[Incumbent]:[Incumbent]],0),MATCH(N$3,Data_Base_2[#Headers],0))),"")</f>
        <v/>
      </c>
      <c r="O331" s="164" t="str">
        <f ca="1">IFERROR(IF(ISBLANK(INDEX(Data_Base_2[],MATCH($D331,Data_Base_2[[Incumbent]:[Incumbent]],0),MATCH(O$3,Data_Base_2[#Headers],0))),"-",INDEX(Data_Base_2[],MATCH($D331,Data_Base_2[[Incumbent]:[Incumbent]],0),MATCH(O$3,Data_Base_2[#Headers],0))),"")</f>
        <v/>
      </c>
      <c r="P331" s="161" t="str">
        <f ca="1">IFERROR(IF(ISBLANK(INDEX(Data_Base_2[],MATCH($D331,Data_Base_2[[Incumbent]:[Incumbent]],0),MATCH(P$3,Data_Base_2[#Headers],0))),"-",INDEX(Data_Base_2[],MATCH($D331,Data_Base_2[[Incumbent]:[Incumbent]],0),MATCH(P$3,Data_Base_2[#Headers],0))),"")</f>
        <v/>
      </c>
      <c r="Q331" s="161" t="str">
        <f ca="1">IFERROR(IF(ISBLANK(INDEX(Data_Base_2[],MATCH($D331,Data_Base_2[[Incumbent]:[Incumbent]],0),MATCH(Q$3,Data_Base_2[#Headers],0))),"-",INDEX(Data_Base_2[],MATCH($D331,Data_Base_2[[Incumbent]:[Incumbent]],0),MATCH(Q$3,Data_Base_2[#Headers],0))),"")</f>
        <v/>
      </c>
      <c r="T331" t="str">
        <v>Dheandry Pratama Usman</v>
      </c>
      <c r="U331" s="140">
        <v>1</v>
      </c>
      <c r="V331" s="124" t="b">
        <v>1</v>
      </c>
      <c r="W331" s="3" t="b">
        <v>1</v>
      </c>
      <c r="X331" s="3" t="b">
        <v>0</v>
      </c>
      <c r="Y331" s="3">
        <v>1</v>
      </c>
      <c r="Z331" s="3">
        <v>0</v>
      </c>
      <c r="AA331" s="3" t="b">
        <v>1</v>
      </c>
      <c r="AB331" s="3" t="b">
        <f ca="1"/>
        <v>0</v>
      </c>
      <c r="AC331" s="99">
        <v>1</v>
      </c>
      <c r="AD331" s="99">
        <f ca="1"/>
        <v>0</v>
      </c>
    </row>
    <row r="332" spans="4:30" x14ac:dyDescent="0.25">
      <c r="D332" s="8" t="str" cm="1">
        <f t="array" aca="1" ref="D332" ca="1">IFERROR(IF($T$2="",'Data Base'!C318,INDEX(Data_Base_2[Incumbent],_xlfn.AGGREGATE(15,3,((OFFSET($AD$4,0,0,COUNTA($AD$4:AD5327),1)&gt;0)/(OFFSET($AD$4,0,0,COUNTA($AD$4:AD5327),1)&gt;0))*(ROW(OFFSET($AD$4,0,0,COUNTA($AD$4:AD5327),1))-ROW($AD$3)),ROWS($D$4:$D331)))),"")</f>
        <v/>
      </c>
      <c r="E332" s="161" t="str">
        <f ca="1">IFERROR(IF(ISBLANK(INDEX(Data_Base_2[],MATCH($D332,Data_Base_2[[Incumbent]:[Incumbent]],0),MATCH(E$3,Data_Base_2[#Headers],0))),"-",INDEX(Data_Base_2[],MATCH($D332,Data_Base_2[[Incumbent]:[Incumbent]],0),MATCH(E$3,Data_Base_2[#Headers],0))),"")</f>
        <v/>
      </c>
      <c r="F332" s="161" t="str">
        <f ca="1">IFERROR(IF(ISBLANK(INDEX(Data_Base_2[],MATCH($D332,Data_Base_2[[Incumbent]:[Incumbent]],0),MATCH(F$3,Data_Base_2[#Headers],0))),"-",INDEX(Data_Base_2[],MATCH($D332,Data_Base_2[[Incumbent]:[Incumbent]],0),MATCH(F$3,Data_Base_2[#Headers],0))),"")</f>
        <v/>
      </c>
      <c r="G332" s="161" t="str">
        <f ca="1">IFERROR(IF(ISBLANK(INDEX(Data_Base_2[],MATCH($D332,Data_Base_2[[Incumbent]:[Incumbent]],0),MATCH(G$3,Data_Base_2[#Headers],0))),"-",INDEX(Data_Base_2[],MATCH($D332,Data_Base_2[[Incumbent]:[Incumbent]],0),MATCH(G$3,Data_Base_2[#Headers],0))),"")</f>
        <v/>
      </c>
      <c r="H332" s="161" t="str">
        <f ca="1">IFERROR(IF(ISBLANK(INDEX(Data_Base_2[],MATCH($D332,Data_Base_2[[Incumbent]:[Incumbent]],0),MATCH(H$3,Data_Base_2[#Headers],0))),"-",INDEX(Data_Base_2[],MATCH($D332,Data_Base_2[[Incumbent]:[Incumbent]],0),MATCH(H$3,Data_Base_2[#Headers],0))),"")</f>
        <v/>
      </c>
      <c r="I332" s="162" t="str">
        <f ca="1">IFERROR(IF(ISBLANK(INDEX(Data_Base_2[],MATCH($D332,Data_Base_2[[Incumbent]:[Incumbent]],0),MATCH(I$3,Data_Base_2[#Headers],0))),"-",INDEX(Data_Base_2[],MATCH($D332,Data_Base_2[[Incumbent]:[Incumbent]],0),MATCH(I$3,Data_Base_2[#Headers],0))),"")</f>
        <v/>
      </c>
      <c r="J332" s="162" t="str">
        <f ca="1">IFERROR(IF(ISBLANK(INDEX(Data_Base_2[],MATCH($D332,Data_Base_2[[Incumbent]:[Incumbent]],0),MATCH(J$3,Data_Base_2[#Headers],0))),"-",INDEX(Data_Base_2[],MATCH($D332,Data_Base_2[[Incumbent]:[Incumbent]],0),MATCH(J$3,Data_Base_2[#Headers],0))),"")</f>
        <v/>
      </c>
      <c r="K332" s="163" t="str">
        <f ca="1">IFERROR(IF(ISBLANK(INDEX(Data_Base_2[],MATCH($D332,Data_Base_2[[Incumbent]:[Incumbent]],0),MATCH(K$3,Data_Base_2[#Headers],0))),"-",INDEX(Data_Base_2[],MATCH($D332,Data_Base_2[[Incumbent]:[Incumbent]],0),MATCH(K$3,Data_Base_2[#Headers],0))),"")</f>
        <v/>
      </c>
      <c r="L332" s="161" t="str">
        <f ca="1">IFERROR(IF(ISBLANK(INDEX(Data_Base_2[],MATCH($D332,Data_Base_2[[Incumbent]:[Incumbent]],0),MATCH(L$3,Data_Base_2[#Headers],0))),"-",INDEX(Data_Base_2[],MATCH($D332,Data_Base_2[[Incumbent]:[Incumbent]],0),MATCH(L$3,Data_Base_2[#Headers],0))),"")</f>
        <v/>
      </c>
      <c r="M332" s="161" t="str">
        <f ca="1">IFERROR(IF(ISBLANK(INDEX(Data_Base_2[],MATCH($D332,Data_Base_2[[Incumbent]:[Incumbent]],0),MATCH(M$3,Data_Base_2[#Headers],0))),"-",INDEX(Data_Base_2[],MATCH($D332,Data_Base_2[[Incumbent]:[Incumbent]],0),MATCH(M$3,Data_Base_2[#Headers],0))),"")</f>
        <v/>
      </c>
      <c r="N332" s="164" t="str">
        <f ca="1">IFERROR(IF(ISBLANK(INDEX(Data_Base_2[],MATCH($D332,Data_Base_2[[Incumbent]:[Incumbent]],0),MATCH(N$3,Data_Base_2[#Headers],0))),"-",INDEX(Data_Base_2[],MATCH($D332,Data_Base_2[[Incumbent]:[Incumbent]],0),MATCH(N$3,Data_Base_2[#Headers],0))),"")</f>
        <v/>
      </c>
      <c r="O332" s="164" t="str">
        <f ca="1">IFERROR(IF(ISBLANK(INDEX(Data_Base_2[],MATCH($D332,Data_Base_2[[Incumbent]:[Incumbent]],0),MATCH(O$3,Data_Base_2[#Headers],0))),"-",INDEX(Data_Base_2[],MATCH($D332,Data_Base_2[[Incumbent]:[Incumbent]],0),MATCH(O$3,Data_Base_2[#Headers],0))),"")</f>
        <v/>
      </c>
      <c r="P332" s="161" t="str">
        <f ca="1">IFERROR(IF(ISBLANK(INDEX(Data_Base_2[],MATCH($D332,Data_Base_2[[Incumbent]:[Incumbent]],0),MATCH(P$3,Data_Base_2[#Headers],0))),"-",INDEX(Data_Base_2[],MATCH($D332,Data_Base_2[[Incumbent]:[Incumbent]],0),MATCH(P$3,Data_Base_2[#Headers],0))),"")</f>
        <v/>
      </c>
      <c r="Q332" s="161" t="str">
        <f ca="1">IFERROR(IF(ISBLANK(INDEX(Data_Base_2[],MATCH($D332,Data_Base_2[[Incumbent]:[Incumbent]],0),MATCH(Q$3,Data_Base_2[#Headers],0))),"-",INDEX(Data_Base_2[],MATCH($D332,Data_Base_2[[Incumbent]:[Incumbent]],0),MATCH(Q$3,Data_Base_2[#Headers],0))),"")</f>
        <v/>
      </c>
      <c r="T332" t="str">
        <v>Bambang Widyantoro, Ir.</v>
      </c>
      <c r="U332" s="140">
        <v>5</v>
      </c>
      <c r="V332" s="124" t="b">
        <v>1</v>
      </c>
      <c r="W332" s="3" t="b">
        <v>1</v>
      </c>
      <c r="X332" s="3" t="b">
        <v>1</v>
      </c>
      <c r="Y332" s="3">
        <v>0</v>
      </c>
      <c r="Z332" s="3">
        <v>0</v>
      </c>
      <c r="AA332" s="3" t="b">
        <v>1</v>
      </c>
      <c r="AB332" s="3" t="b">
        <f ca="1"/>
        <v>1</v>
      </c>
      <c r="AC332" s="99">
        <v>0</v>
      </c>
      <c r="AD332" s="99">
        <f ca="1"/>
        <v>0</v>
      </c>
    </row>
    <row r="333" spans="4:30" x14ac:dyDescent="0.25">
      <c r="D333" s="8" t="str" cm="1">
        <f t="array" aca="1" ref="D333" ca="1">IFERROR(IF($T$2="",'Data Base'!C319,INDEX(Data_Base_2[Incumbent],_xlfn.AGGREGATE(15,3,((OFFSET($AD$4,0,0,COUNTA($AD$4:AD5328),1)&gt;0)/(OFFSET($AD$4,0,0,COUNTA($AD$4:AD5328),1)&gt;0))*(ROW(OFFSET($AD$4,0,0,COUNTA($AD$4:AD5328),1))-ROW($AD$3)),ROWS($D$4:$D332)))),"")</f>
        <v/>
      </c>
      <c r="E333" s="161" t="str">
        <f ca="1">IFERROR(IF(ISBLANK(INDEX(Data_Base_2[],MATCH($D333,Data_Base_2[[Incumbent]:[Incumbent]],0),MATCH(E$3,Data_Base_2[#Headers],0))),"-",INDEX(Data_Base_2[],MATCH($D333,Data_Base_2[[Incumbent]:[Incumbent]],0),MATCH(E$3,Data_Base_2[#Headers],0))),"")</f>
        <v/>
      </c>
      <c r="F333" s="161" t="str">
        <f ca="1">IFERROR(IF(ISBLANK(INDEX(Data_Base_2[],MATCH($D333,Data_Base_2[[Incumbent]:[Incumbent]],0),MATCH(F$3,Data_Base_2[#Headers],0))),"-",INDEX(Data_Base_2[],MATCH($D333,Data_Base_2[[Incumbent]:[Incumbent]],0),MATCH(F$3,Data_Base_2[#Headers],0))),"")</f>
        <v/>
      </c>
      <c r="G333" s="161" t="str">
        <f ca="1">IFERROR(IF(ISBLANK(INDEX(Data_Base_2[],MATCH($D333,Data_Base_2[[Incumbent]:[Incumbent]],0),MATCH(G$3,Data_Base_2[#Headers],0))),"-",INDEX(Data_Base_2[],MATCH($D333,Data_Base_2[[Incumbent]:[Incumbent]],0),MATCH(G$3,Data_Base_2[#Headers],0))),"")</f>
        <v/>
      </c>
      <c r="H333" s="161" t="str">
        <f ca="1">IFERROR(IF(ISBLANK(INDEX(Data_Base_2[],MATCH($D333,Data_Base_2[[Incumbent]:[Incumbent]],0),MATCH(H$3,Data_Base_2[#Headers],0))),"-",INDEX(Data_Base_2[],MATCH($D333,Data_Base_2[[Incumbent]:[Incumbent]],0),MATCH(H$3,Data_Base_2[#Headers],0))),"")</f>
        <v/>
      </c>
      <c r="I333" s="162" t="str">
        <f ca="1">IFERROR(IF(ISBLANK(INDEX(Data_Base_2[],MATCH($D333,Data_Base_2[[Incumbent]:[Incumbent]],0),MATCH(I$3,Data_Base_2[#Headers],0))),"-",INDEX(Data_Base_2[],MATCH($D333,Data_Base_2[[Incumbent]:[Incumbent]],0),MATCH(I$3,Data_Base_2[#Headers],0))),"")</f>
        <v/>
      </c>
      <c r="J333" s="162" t="str">
        <f ca="1">IFERROR(IF(ISBLANK(INDEX(Data_Base_2[],MATCH($D333,Data_Base_2[[Incumbent]:[Incumbent]],0),MATCH(J$3,Data_Base_2[#Headers],0))),"-",INDEX(Data_Base_2[],MATCH($D333,Data_Base_2[[Incumbent]:[Incumbent]],0),MATCH(J$3,Data_Base_2[#Headers],0))),"")</f>
        <v/>
      </c>
      <c r="K333" s="163" t="str">
        <f ca="1">IFERROR(IF(ISBLANK(INDEX(Data_Base_2[],MATCH($D333,Data_Base_2[[Incumbent]:[Incumbent]],0),MATCH(K$3,Data_Base_2[#Headers],0))),"-",INDEX(Data_Base_2[],MATCH($D333,Data_Base_2[[Incumbent]:[Incumbent]],0),MATCH(K$3,Data_Base_2[#Headers],0))),"")</f>
        <v/>
      </c>
      <c r="L333" s="161" t="str">
        <f ca="1">IFERROR(IF(ISBLANK(INDEX(Data_Base_2[],MATCH($D333,Data_Base_2[[Incumbent]:[Incumbent]],0),MATCH(L$3,Data_Base_2[#Headers],0))),"-",INDEX(Data_Base_2[],MATCH($D333,Data_Base_2[[Incumbent]:[Incumbent]],0),MATCH(L$3,Data_Base_2[#Headers],0))),"")</f>
        <v/>
      </c>
      <c r="M333" s="161" t="str">
        <f ca="1">IFERROR(IF(ISBLANK(INDEX(Data_Base_2[],MATCH($D333,Data_Base_2[[Incumbent]:[Incumbent]],0),MATCH(M$3,Data_Base_2[#Headers],0))),"-",INDEX(Data_Base_2[],MATCH($D333,Data_Base_2[[Incumbent]:[Incumbent]],0),MATCH(M$3,Data_Base_2[#Headers],0))),"")</f>
        <v/>
      </c>
      <c r="N333" s="164" t="str">
        <f ca="1">IFERROR(IF(ISBLANK(INDEX(Data_Base_2[],MATCH($D333,Data_Base_2[[Incumbent]:[Incumbent]],0),MATCH(N$3,Data_Base_2[#Headers],0))),"-",INDEX(Data_Base_2[],MATCH($D333,Data_Base_2[[Incumbent]:[Incumbent]],0),MATCH(N$3,Data_Base_2[#Headers],0))),"")</f>
        <v/>
      </c>
      <c r="O333" s="164" t="str">
        <f ca="1">IFERROR(IF(ISBLANK(INDEX(Data_Base_2[],MATCH($D333,Data_Base_2[[Incumbent]:[Incumbent]],0),MATCH(O$3,Data_Base_2[#Headers],0))),"-",INDEX(Data_Base_2[],MATCH($D333,Data_Base_2[[Incumbent]:[Incumbent]],0),MATCH(O$3,Data_Base_2[#Headers],0))),"")</f>
        <v/>
      </c>
      <c r="P333" s="161" t="str">
        <f ca="1">IFERROR(IF(ISBLANK(INDEX(Data_Base_2[],MATCH($D333,Data_Base_2[[Incumbent]:[Incumbent]],0),MATCH(P$3,Data_Base_2[#Headers],0))),"-",INDEX(Data_Base_2[],MATCH($D333,Data_Base_2[[Incumbent]:[Incumbent]],0),MATCH(P$3,Data_Base_2[#Headers],0))),"")</f>
        <v/>
      </c>
      <c r="Q333" s="161" t="str">
        <f ca="1">IFERROR(IF(ISBLANK(INDEX(Data_Base_2[],MATCH($D333,Data_Base_2[[Incumbent]:[Incumbent]],0),MATCH(Q$3,Data_Base_2[#Headers],0))),"-",INDEX(Data_Base_2[],MATCH($D333,Data_Base_2[[Incumbent]:[Incumbent]],0),MATCH(Q$3,Data_Base_2[#Headers],0))),"")</f>
        <v/>
      </c>
      <c r="T333" t="str">
        <v>Nurhadi Masnur, SP</v>
      </c>
      <c r="U333" s="140">
        <v>3</v>
      </c>
      <c r="V333" s="124" t="b">
        <v>1</v>
      </c>
      <c r="W333" s="3" t="b">
        <v>1</v>
      </c>
      <c r="X333" s="3" t="b">
        <v>0</v>
      </c>
      <c r="Y333" s="3">
        <v>1</v>
      </c>
      <c r="Z333" s="3">
        <v>1</v>
      </c>
      <c r="AA333" s="3" t="b">
        <v>1</v>
      </c>
      <c r="AB333" s="3" t="b">
        <f ca="1"/>
        <v>0</v>
      </c>
      <c r="AC333" s="99">
        <v>0</v>
      </c>
      <c r="AD333" s="99">
        <f ca="1"/>
        <v>0</v>
      </c>
    </row>
    <row r="334" spans="4:30" x14ac:dyDescent="0.25">
      <c r="D334" s="8" t="str" cm="1">
        <f t="array" aca="1" ref="D334" ca="1">IFERROR(IF($T$2="",'Data Base'!C320,INDEX(Data_Base_2[Incumbent],_xlfn.AGGREGATE(15,3,((OFFSET($AD$4,0,0,COUNTA($AD$4:AD5329),1)&gt;0)/(OFFSET($AD$4,0,0,COUNTA($AD$4:AD5329),1)&gt;0))*(ROW(OFFSET($AD$4,0,0,COUNTA($AD$4:AD5329),1))-ROW($AD$3)),ROWS($D$4:$D333)))),"")</f>
        <v/>
      </c>
      <c r="E334" s="161" t="str">
        <f ca="1">IFERROR(IF(ISBLANK(INDEX(Data_Base_2[],MATCH($D334,Data_Base_2[[Incumbent]:[Incumbent]],0),MATCH(E$3,Data_Base_2[#Headers],0))),"-",INDEX(Data_Base_2[],MATCH($D334,Data_Base_2[[Incumbent]:[Incumbent]],0),MATCH(E$3,Data_Base_2[#Headers],0))),"")</f>
        <v/>
      </c>
      <c r="F334" s="161" t="str">
        <f ca="1">IFERROR(IF(ISBLANK(INDEX(Data_Base_2[],MATCH($D334,Data_Base_2[[Incumbent]:[Incumbent]],0),MATCH(F$3,Data_Base_2[#Headers],0))),"-",INDEX(Data_Base_2[],MATCH($D334,Data_Base_2[[Incumbent]:[Incumbent]],0),MATCH(F$3,Data_Base_2[#Headers],0))),"")</f>
        <v/>
      </c>
      <c r="G334" s="161" t="str">
        <f ca="1">IFERROR(IF(ISBLANK(INDEX(Data_Base_2[],MATCH($D334,Data_Base_2[[Incumbent]:[Incumbent]],0),MATCH(G$3,Data_Base_2[#Headers],0))),"-",INDEX(Data_Base_2[],MATCH($D334,Data_Base_2[[Incumbent]:[Incumbent]],0),MATCH(G$3,Data_Base_2[#Headers],0))),"")</f>
        <v/>
      </c>
      <c r="H334" s="161" t="str">
        <f ca="1">IFERROR(IF(ISBLANK(INDEX(Data_Base_2[],MATCH($D334,Data_Base_2[[Incumbent]:[Incumbent]],0),MATCH(H$3,Data_Base_2[#Headers],0))),"-",INDEX(Data_Base_2[],MATCH($D334,Data_Base_2[[Incumbent]:[Incumbent]],0),MATCH(H$3,Data_Base_2[#Headers],0))),"")</f>
        <v/>
      </c>
      <c r="I334" s="162" t="str">
        <f ca="1">IFERROR(IF(ISBLANK(INDEX(Data_Base_2[],MATCH($D334,Data_Base_2[[Incumbent]:[Incumbent]],0),MATCH(I$3,Data_Base_2[#Headers],0))),"-",INDEX(Data_Base_2[],MATCH($D334,Data_Base_2[[Incumbent]:[Incumbent]],0),MATCH(I$3,Data_Base_2[#Headers],0))),"")</f>
        <v/>
      </c>
      <c r="J334" s="162" t="str">
        <f ca="1">IFERROR(IF(ISBLANK(INDEX(Data_Base_2[],MATCH($D334,Data_Base_2[[Incumbent]:[Incumbent]],0),MATCH(J$3,Data_Base_2[#Headers],0))),"-",INDEX(Data_Base_2[],MATCH($D334,Data_Base_2[[Incumbent]:[Incumbent]],0),MATCH(J$3,Data_Base_2[#Headers],0))),"")</f>
        <v/>
      </c>
      <c r="K334" s="163" t="str">
        <f ca="1">IFERROR(IF(ISBLANK(INDEX(Data_Base_2[],MATCH($D334,Data_Base_2[[Incumbent]:[Incumbent]],0),MATCH(K$3,Data_Base_2[#Headers],0))),"-",INDEX(Data_Base_2[],MATCH($D334,Data_Base_2[[Incumbent]:[Incumbent]],0),MATCH(K$3,Data_Base_2[#Headers],0))),"")</f>
        <v/>
      </c>
      <c r="L334" s="161" t="str">
        <f ca="1">IFERROR(IF(ISBLANK(INDEX(Data_Base_2[],MATCH($D334,Data_Base_2[[Incumbent]:[Incumbent]],0),MATCH(L$3,Data_Base_2[#Headers],0))),"-",INDEX(Data_Base_2[],MATCH($D334,Data_Base_2[[Incumbent]:[Incumbent]],0),MATCH(L$3,Data_Base_2[#Headers],0))),"")</f>
        <v/>
      </c>
      <c r="M334" s="161" t="str">
        <f ca="1">IFERROR(IF(ISBLANK(INDEX(Data_Base_2[],MATCH($D334,Data_Base_2[[Incumbent]:[Incumbent]],0),MATCH(M$3,Data_Base_2[#Headers],0))),"-",INDEX(Data_Base_2[],MATCH($D334,Data_Base_2[[Incumbent]:[Incumbent]],0),MATCH(M$3,Data_Base_2[#Headers],0))),"")</f>
        <v/>
      </c>
      <c r="N334" s="164" t="str">
        <f ca="1">IFERROR(IF(ISBLANK(INDEX(Data_Base_2[],MATCH($D334,Data_Base_2[[Incumbent]:[Incumbent]],0),MATCH(N$3,Data_Base_2[#Headers],0))),"-",INDEX(Data_Base_2[],MATCH($D334,Data_Base_2[[Incumbent]:[Incumbent]],0),MATCH(N$3,Data_Base_2[#Headers],0))),"")</f>
        <v/>
      </c>
      <c r="O334" s="164" t="str">
        <f ca="1">IFERROR(IF(ISBLANK(INDEX(Data_Base_2[],MATCH($D334,Data_Base_2[[Incumbent]:[Incumbent]],0),MATCH(O$3,Data_Base_2[#Headers],0))),"-",INDEX(Data_Base_2[],MATCH($D334,Data_Base_2[[Incumbent]:[Incumbent]],0),MATCH(O$3,Data_Base_2[#Headers],0))),"")</f>
        <v/>
      </c>
      <c r="P334" s="161" t="str">
        <f ca="1">IFERROR(IF(ISBLANK(INDEX(Data_Base_2[],MATCH($D334,Data_Base_2[[Incumbent]:[Incumbent]],0),MATCH(P$3,Data_Base_2[#Headers],0))),"-",INDEX(Data_Base_2[],MATCH($D334,Data_Base_2[[Incumbent]:[Incumbent]],0),MATCH(P$3,Data_Base_2[#Headers],0))),"")</f>
        <v/>
      </c>
      <c r="Q334" s="161" t="str">
        <f ca="1">IFERROR(IF(ISBLANK(INDEX(Data_Base_2[],MATCH($D334,Data_Base_2[[Incumbent]:[Incumbent]],0),MATCH(Q$3,Data_Base_2[#Headers],0))),"-",INDEX(Data_Base_2[],MATCH($D334,Data_Base_2[[Incumbent]:[Incumbent]],0),MATCH(Q$3,Data_Base_2[#Headers],0))),"")</f>
        <v/>
      </c>
      <c r="T334" t="str">
        <v>Rudian Sabili</v>
      </c>
      <c r="U334" s="140">
        <v>1</v>
      </c>
      <c r="V334" s="124" t="b">
        <v>1</v>
      </c>
      <c r="W334" s="3" t="b">
        <v>1</v>
      </c>
      <c r="X334" s="3" t="b">
        <v>0</v>
      </c>
      <c r="Y334" s="3">
        <v>1</v>
      </c>
      <c r="Z334" s="3">
        <v>0</v>
      </c>
      <c r="AA334" s="3" t="b">
        <v>1</v>
      </c>
      <c r="AB334" s="3" t="b">
        <f ca="1"/>
        <v>0</v>
      </c>
      <c r="AC334" s="99">
        <v>1</v>
      </c>
      <c r="AD334" s="99">
        <f ca="1"/>
        <v>0</v>
      </c>
    </row>
    <row r="335" spans="4:30" x14ac:dyDescent="0.25">
      <c r="D335" s="8" t="str" cm="1">
        <f t="array" aca="1" ref="D335" ca="1">IFERROR(IF($T$2="",'Data Base'!C321,INDEX(Data_Base_2[Incumbent],_xlfn.AGGREGATE(15,3,((OFFSET($AD$4,0,0,COUNTA($AD$4:AD5330),1)&gt;0)/(OFFSET($AD$4,0,0,COUNTA($AD$4:AD5330),1)&gt;0))*(ROW(OFFSET($AD$4,0,0,COUNTA($AD$4:AD5330),1))-ROW($AD$3)),ROWS($D$4:$D334)))),"")</f>
        <v/>
      </c>
      <c r="E335" s="161" t="str">
        <f ca="1">IFERROR(IF(ISBLANK(INDEX(Data_Base_2[],MATCH($D335,Data_Base_2[[Incumbent]:[Incumbent]],0),MATCH(E$3,Data_Base_2[#Headers],0))),"-",INDEX(Data_Base_2[],MATCH($D335,Data_Base_2[[Incumbent]:[Incumbent]],0),MATCH(E$3,Data_Base_2[#Headers],0))),"")</f>
        <v/>
      </c>
      <c r="F335" s="161" t="str">
        <f ca="1">IFERROR(IF(ISBLANK(INDEX(Data_Base_2[],MATCH($D335,Data_Base_2[[Incumbent]:[Incumbent]],0),MATCH(F$3,Data_Base_2[#Headers],0))),"-",INDEX(Data_Base_2[],MATCH($D335,Data_Base_2[[Incumbent]:[Incumbent]],0),MATCH(F$3,Data_Base_2[#Headers],0))),"")</f>
        <v/>
      </c>
      <c r="G335" s="161" t="str">
        <f ca="1">IFERROR(IF(ISBLANK(INDEX(Data_Base_2[],MATCH($D335,Data_Base_2[[Incumbent]:[Incumbent]],0),MATCH(G$3,Data_Base_2[#Headers],0))),"-",INDEX(Data_Base_2[],MATCH($D335,Data_Base_2[[Incumbent]:[Incumbent]],0),MATCH(G$3,Data_Base_2[#Headers],0))),"")</f>
        <v/>
      </c>
      <c r="H335" s="161" t="str">
        <f ca="1">IFERROR(IF(ISBLANK(INDEX(Data_Base_2[],MATCH($D335,Data_Base_2[[Incumbent]:[Incumbent]],0),MATCH(H$3,Data_Base_2[#Headers],0))),"-",INDEX(Data_Base_2[],MATCH($D335,Data_Base_2[[Incumbent]:[Incumbent]],0),MATCH(H$3,Data_Base_2[#Headers],0))),"")</f>
        <v/>
      </c>
      <c r="I335" s="162" t="str">
        <f ca="1">IFERROR(IF(ISBLANK(INDEX(Data_Base_2[],MATCH($D335,Data_Base_2[[Incumbent]:[Incumbent]],0),MATCH(I$3,Data_Base_2[#Headers],0))),"-",INDEX(Data_Base_2[],MATCH($D335,Data_Base_2[[Incumbent]:[Incumbent]],0),MATCH(I$3,Data_Base_2[#Headers],0))),"")</f>
        <v/>
      </c>
      <c r="J335" s="162" t="str">
        <f ca="1">IFERROR(IF(ISBLANK(INDEX(Data_Base_2[],MATCH($D335,Data_Base_2[[Incumbent]:[Incumbent]],0),MATCH(J$3,Data_Base_2[#Headers],0))),"-",INDEX(Data_Base_2[],MATCH($D335,Data_Base_2[[Incumbent]:[Incumbent]],0),MATCH(J$3,Data_Base_2[#Headers],0))),"")</f>
        <v/>
      </c>
      <c r="K335" s="163" t="str">
        <f ca="1">IFERROR(IF(ISBLANK(INDEX(Data_Base_2[],MATCH($D335,Data_Base_2[[Incumbent]:[Incumbent]],0),MATCH(K$3,Data_Base_2[#Headers],0))),"-",INDEX(Data_Base_2[],MATCH($D335,Data_Base_2[[Incumbent]:[Incumbent]],0),MATCH(K$3,Data_Base_2[#Headers],0))),"")</f>
        <v/>
      </c>
      <c r="L335" s="161" t="str">
        <f ca="1">IFERROR(IF(ISBLANK(INDEX(Data_Base_2[],MATCH($D335,Data_Base_2[[Incumbent]:[Incumbent]],0),MATCH(L$3,Data_Base_2[#Headers],0))),"-",INDEX(Data_Base_2[],MATCH($D335,Data_Base_2[[Incumbent]:[Incumbent]],0),MATCH(L$3,Data_Base_2[#Headers],0))),"")</f>
        <v/>
      </c>
      <c r="M335" s="161" t="str">
        <f ca="1">IFERROR(IF(ISBLANK(INDEX(Data_Base_2[],MATCH($D335,Data_Base_2[[Incumbent]:[Incumbent]],0),MATCH(M$3,Data_Base_2[#Headers],0))),"-",INDEX(Data_Base_2[],MATCH($D335,Data_Base_2[[Incumbent]:[Incumbent]],0),MATCH(M$3,Data_Base_2[#Headers],0))),"")</f>
        <v/>
      </c>
      <c r="N335" s="164" t="str">
        <f ca="1">IFERROR(IF(ISBLANK(INDEX(Data_Base_2[],MATCH($D335,Data_Base_2[[Incumbent]:[Incumbent]],0),MATCH(N$3,Data_Base_2[#Headers],0))),"-",INDEX(Data_Base_2[],MATCH($D335,Data_Base_2[[Incumbent]:[Incumbent]],0),MATCH(N$3,Data_Base_2[#Headers],0))),"")</f>
        <v/>
      </c>
      <c r="O335" s="164" t="str">
        <f ca="1">IFERROR(IF(ISBLANK(INDEX(Data_Base_2[],MATCH($D335,Data_Base_2[[Incumbent]:[Incumbent]],0),MATCH(O$3,Data_Base_2[#Headers],0))),"-",INDEX(Data_Base_2[],MATCH($D335,Data_Base_2[[Incumbent]:[Incumbent]],0),MATCH(O$3,Data_Base_2[#Headers],0))),"")</f>
        <v/>
      </c>
      <c r="P335" s="161" t="str">
        <f ca="1">IFERROR(IF(ISBLANK(INDEX(Data_Base_2[],MATCH($D335,Data_Base_2[[Incumbent]:[Incumbent]],0),MATCH(P$3,Data_Base_2[#Headers],0))),"-",INDEX(Data_Base_2[],MATCH($D335,Data_Base_2[[Incumbent]:[Incumbent]],0),MATCH(P$3,Data_Base_2[#Headers],0))),"")</f>
        <v/>
      </c>
      <c r="Q335" s="161" t="str">
        <f ca="1">IFERROR(IF(ISBLANK(INDEX(Data_Base_2[],MATCH($D335,Data_Base_2[[Incumbent]:[Incumbent]],0),MATCH(Q$3,Data_Base_2[#Headers],0))),"-",INDEX(Data_Base_2[],MATCH($D335,Data_Base_2[[Incumbent]:[Incumbent]],0),MATCH(Q$3,Data_Base_2[#Headers],0))),"")</f>
        <v/>
      </c>
      <c r="T335" t="str">
        <v>Amir Hasan Parinduri, Ir.</v>
      </c>
      <c r="U335" s="140">
        <v>4</v>
      </c>
      <c r="V335" s="124" t="b">
        <v>1</v>
      </c>
      <c r="W335" s="3" t="b">
        <v>1</v>
      </c>
      <c r="X335" s="3" t="b">
        <v>0</v>
      </c>
      <c r="Y335" s="3">
        <v>0</v>
      </c>
      <c r="Z335" s="3">
        <v>1</v>
      </c>
      <c r="AA335" s="3" t="b">
        <v>1</v>
      </c>
      <c r="AB335" s="3" t="b">
        <f ca="1"/>
        <v>0</v>
      </c>
      <c r="AC335" s="99">
        <v>1</v>
      </c>
      <c r="AD335" s="99">
        <f ca="1"/>
        <v>0</v>
      </c>
    </row>
    <row r="336" spans="4:30" x14ac:dyDescent="0.25">
      <c r="D336" s="8" t="str" cm="1">
        <f t="array" aca="1" ref="D336" ca="1">IFERROR(IF($T$2="",'Data Base'!C322,INDEX(Data_Base_2[Incumbent],_xlfn.AGGREGATE(15,3,((OFFSET($AD$4,0,0,COUNTA($AD$4:AD5331),1)&gt;0)/(OFFSET($AD$4,0,0,COUNTA($AD$4:AD5331),1)&gt;0))*(ROW(OFFSET($AD$4,0,0,COUNTA($AD$4:AD5331),1))-ROW($AD$3)),ROWS($D$4:$D335)))),"")</f>
        <v/>
      </c>
      <c r="E336" s="161" t="str">
        <f ca="1">IFERROR(IF(ISBLANK(INDEX(Data_Base_2[],MATCH($D336,Data_Base_2[[Incumbent]:[Incumbent]],0),MATCH(E$3,Data_Base_2[#Headers],0))),"-",INDEX(Data_Base_2[],MATCH($D336,Data_Base_2[[Incumbent]:[Incumbent]],0),MATCH(E$3,Data_Base_2[#Headers],0))),"")</f>
        <v/>
      </c>
      <c r="F336" s="161" t="str">
        <f ca="1">IFERROR(IF(ISBLANK(INDEX(Data_Base_2[],MATCH($D336,Data_Base_2[[Incumbent]:[Incumbent]],0),MATCH(F$3,Data_Base_2[#Headers],0))),"-",INDEX(Data_Base_2[],MATCH($D336,Data_Base_2[[Incumbent]:[Incumbent]],0),MATCH(F$3,Data_Base_2[#Headers],0))),"")</f>
        <v/>
      </c>
      <c r="G336" s="161" t="str">
        <f ca="1">IFERROR(IF(ISBLANK(INDEX(Data_Base_2[],MATCH($D336,Data_Base_2[[Incumbent]:[Incumbent]],0),MATCH(G$3,Data_Base_2[#Headers],0))),"-",INDEX(Data_Base_2[],MATCH($D336,Data_Base_2[[Incumbent]:[Incumbent]],0),MATCH(G$3,Data_Base_2[#Headers],0))),"")</f>
        <v/>
      </c>
      <c r="H336" s="161" t="str">
        <f ca="1">IFERROR(IF(ISBLANK(INDEX(Data_Base_2[],MATCH($D336,Data_Base_2[[Incumbent]:[Incumbent]],0),MATCH(H$3,Data_Base_2[#Headers],0))),"-",INDEX(Data_Base_2[],MATCH($D336,Data_Base_2[[Incumbent]:[Incumbent]],0),MATCH(H$3,Data_Base_2[#Headers],0))),"")</f>
        <v/>
      </c>
      <c r="I336" s="162" t="str">
        <f ca="1">IFERROR(IF(ISBLANK(INDEX(Data_Base_2[],MATCH($D336,Data_Base_2[[Incumbent]:[Incumbent]],0),MATCH(I$3,Data_Base_2[#Headers],0))),"-",INDEX(Data_Base_2[],MATCH($D336,Data_Base_2[[Incumbent]:[Incumbent]],0),MATCH(I$3,Data_Base_2[#Headers],0))),"")</f>
        <v/>
      </c>
      <c r="J336" s="162" t="str">
        <f ca="1">IFERROR(IF(ISBLANK(INDEX(Data_Base_2[],MATCH($D336,Data_Base_2[[Incumbent]:[Incumbent]],0),MATCH(J$3,Data_Base_2[#Headers],0))),"-",INDEX(Data_Base_2[],MATCH($D336,Data_Base_2[[Incumbent]:[Incumbent]],0),MATCH(J$3,Data_Base_2[#Headers],0))),"")</f>
        <v/>
      </c>
      <c r="K336" s="163" t="str">
        <f ca="1">IFERROR(IF(ISBLANK(INDEX(Data_Base_2[],MATCH($D336,Data_Base_2[[Incumbent]:[Incumbent]],0),MATCH(K$3,Data_Base_2[#Headers],0))),"-",INDEX(Data_Base_2[],MATCH($D336,Data_Base_2[[Incumbent]:[Incumbent]],0),MATCH(K$3,Data_Base_2[#Headers],0))),"")</f>
        <v/>
      </c>
      <c r="L336" s="161" t="str">
        <f ca="1">IFERROR(IF(ISBLANK(INDEX(Data_Base_2[],MATCH($D336,Data_Base_2[[Incumbent]:[Incumbent]],0),MATCH(L$3,Data_Base_2[#Headers],0))),"-",INDEX(Data_Base_2[],MATCH($D336,Data_Base_2[[Incumbent]:[Incumbent]],0),MATCH(L$3,Data_Base_2[#Headers],0))),"")</f>
        <v/>
      </c>
      <c r="M336" s="161" t="str">
        <f ca="1">IFERROR(IF(ISBLANK(INDEX(Data_Base_2[],MATCH($D336,Data_Base_2[[Incumbent]:[Incumbent]],0),MATCH(M$3,Data_Base_2[#Headers],0))),"-",INDEX(Data_Base_2[],MATCH($D336,Data_Base_2[[Incumbent]:[Incumbent]],0),MATCH(M$3,Data_Base_2[#Headers],0))),"")</f>
        <v/>
      </c>
      <c r="N336" s="164" t="str">
        <f ca="1">IFERROR(IF(ISBLANK(INDEX(Data_Base_2[],MATCH($D336,Data_Base_2[[Incumbent]:[Incumbent]],0),MATCH(N$3,Data_Base_2[#Headers],0))),"-",INDEX(Data_Base_2[],MATCH($D336,Data_Base_2[[Incumbent]:[Incumbent]],0),MATCH(N$3,Data_Base_2[#Headers],0))),"")</f>
        <v/>
      </c>
      <c r="O336" s="164" t="str">
        <f ca="1">IFERROR(IF(ISBLANK(INDEX(Data_Base_2[],MATCH($D336,Data_Base_2[[Incumbent]:[Incumbent]],0),MATCH(O$3,Data_Base_2[#Headers],0))),"-",INDEX(Data_Base_2[],MATCH($D336,Data_Base_2[[Incumbent]:[Incumbent]],0),MATCH(O$3,Data_Base_2[#Headers],0))),"")</f>
        <v/>
      </c>
      <c r="P336" s="161" t="str">
        <f ca="1">IFERROR(IF(ISBLANK(INDEX(Data_Base_2[],MATCH($D336,Data_Base_2[[Incumbent]:[Incumbent]],0),MATCH(P$3,Data_Base_2[#Headers],0))),"-",INDEX(Data_Base_2[],MATCH($D336,Data_Base_2[[Incumbent]:[Incumbent]],0),MATCH(P$3,Data_Base_2[#Headers],0))),"")</f>
        <v/>
      </c>
      <c r="Q336" s="161" t="str">
        <f ca="1">IFERROR(IF(ISBLANK(INDEX(Data_Base_2[],MATCH($D336,Data_Base_2[[Incumbent]:[Incumbent]],0),MATCH(Q$3,Data_Base_2[#Headers],0))),"-",INDEX(Data_Base_2[],MATCH($D336,Data_Base_2[[Incumbent]:[Incumbent]],0),MATCH(Q$3,Data_Base_2[#Headers],0))),"")</f>
        <v/>
      </c>
      <c r="T336" t="str">
        <v>Akhmad Khairi Nasution, Ir.</v>
      </c>
      <c r="U336" s="140">
        <v>4</v>
      </c>
      <c r="V336" s="124" t="b">
        <v>1</v>
      </c>
      <c r="W336" s="3" t="b">
        <v>1</v>
      </c>
      <c r="X336" s="3" t="b">
        <v>0</v>
      </c>
      <c r="Y336" s="3">
        <v>1</v>
      </c>
      <c r="Z336" s="3">
        <v>1</v>
      </c>
      <c r="AA336" s="3" t="b">
        <v>1</v>
      </c>
      <c r="AB336" s="3" t="b">
        <f ca="1"/>
        <v>0</v>
      </c>
      <c r="AC336" s="99">
        <v>0</v>
      </c>
      <c r="AD336" s="99">
        <f ca="1"/>
        <v>0</v>
      </c>
    </row>
    <row r="337" spans="4:30" x14ac:dyDescent="0.25">
      <c r="D337" s="8" t="str" cm="1">
        <f t="array" aca="1" ref="D337" ca="1">IFERROR(IF($T$2="",'Data Base'!C323,INDEX(Data_Base_2[Incumbent],_xlfn.AGGREGATE(15,3,((OFFSET($AD$4,0,0,COUNTA($AD$4:AD5332),1)&gt;0)/(OFFSET($AD$4,0,0,COUNTA($AD$4:AD5332),1)&gt;0))*(ROW(OFFSET($AD$4,0,0,COUNTA($AD$4:AD5332),1))-ROW($AD$3)),ROWS($D$4:$D336)))),"")</f>
        <v/>
      </c>
      <c r="E337" s="161" t="str">
        <f ca="1">IFERROR(IF(ISBLANK(INDEX(Data_Base_2[],MATCH($D337,Data_Base_2[[Incumbent]:[Incumbent]],0),MATCH(E$3,Data_Base_2[#Headers],0))),"-",INDEX(Data_Base_2[],MATCH($D337,Data_Base_2[[Incumbent]:[Incumbent]],0),MATCH(E$3,Data_Base_2[#Headers],0))),"")</f>
        <v/>
      </c>
      <c r="F337" s="161" t="str">
        <f ca="1">IFERROR(IF(ISBLANK(INDEX(Data_Base_2[],MATCH($D337,Data_Base_2[[Incumbent]:[Incumbent]],0),MATCH(F$3,Data_Base_2[#Headers],0))),"-",INDEX(Data_Base_2[],MATCH($D337,Data_Base_2[[Incumbent]:[Incumbent]],0),MATCH(F$3,Data_Base_2[#Headers],0))),"")</f>
        <v/>
      </c>
      <c r="G337" s="161" t="str">
        <f ca="1">IFERROR(IF(ISBLANK(INDEX(Data_Base_2[],MATCH($D337,Data_Base_2[[Incumbent]:[Incumbent]],0),MATCH(G$3,Data_Base_2[#Headers],0))),"-",INDEX(Data_Base_2[],MATCH($D337,Data_Base_2[[Incumbent]:[Incumbent]],0),MATCH(G$3,Data_Base_2[#Headers],0))),"")</f>
        <v/>
      </c>
      <c r="H337" s="161" t="str">
        <f ca="1">IFERROR(IF(ISBLANK(INDEX(Data_Base_2[],MATCH($D337,Data_Base_2[[Incumbent]:[Incumbent]],0),MATCH(H$3,Data_Base_2[#Headers],0))),"-",INDEX(Data_Base_2[],MATCH($D337,Data_Base_2[[Incumbent]:[Incumbent]],0),MATCH(H$3,Data_Base_2[#Headers],0))),"")</f>
        <v/>
      </c>
      <c r="I337" s="162" t="str">
        <f ca="1">IFERROR(IF(ISBLANK(INDEX(Data_Base_2[],MATCH($D337,Data_Base_2[[Incumbent]:[Incumbent]],0),MATCH(I$3,Data_Base_2[#Headers],0))),"-",INDEX(Data_Base_2[],MATCH($D337,Data_Base_2[[Incumbent]:[Incumbent]],0),MATCH(I$3,Data_Base_2[#Headers],0))),"")</f>
        <v/>
      </c>
      <c r="J337" s="162" t="str">
        <f ca="1">IFERROR(IF(ISBLANK(INDEX(Data_Base_2[],MATCH($D337,Data_Base_2[[Incumbent]:[Incumbent]],0),MATCH(J$3,Data_Base_2[#Headers],0))),"-",INDEX(Data_Base_2[],MATCH($D337,Data_Base_2[[Incumbent]:[Incumbent]],0),MATCH(J$3,Data_Base_2[#Headers],0))),"")</f>
        <v/>
      </c>
      <c r="K337" s="163" t="str">
        <f ca="1">IFERROR(IF(ISBLANK(INDEX(Data_Base_2[],MATCH($D337,Data_Base_2[[Incumbent]:[Incumbent]],0),MATCH(K$3,Data_Base_2[#Headers],0))),"-",INDEX(Data_Base_2[],MATCH($D337,Data_Base_2[[Incumbent]:[Incumbent]],0),MATCH(K$3,Data_Base_2[#Headers],0))),"")</f>
        <v/>
      </c>
      <c r="L337" s="161" t="str">
        <f ca="1">IFERROR(IF(ISBLANK(INDEX(Data_Base_2[],MATCH($D337,Data_Base_2[[Incumbent]:[Incumbent]],0),MATCH(L$3,Data_Base_2[#Headers],0))),"-",INDEX(Data_Base_2[],MATCH($D337,Data_Base_2[[Incumbent]:[Incumbent]],0),MATCH(L$3,Data_Base_2[#Headers],0))),"")</f>
        <v/>
      </c>
      <c r="M337" s="161" t="str">
        <f ca="1">IFERROR(IF(ISBLANK(INDEX(Data_Base_2[],MATCH($D337,Data_Base_2[[Incumbent]:[Incumbent]],0),MATCH(M$3,Data_Base_2[#Headers],0))),"-",INDEX(Data_Base_2[],MATCH($D337,Data_Base_2[[Incumbent]:[Incumbent]],0),MATCH(M$3,Data_Base_2[#Headers],0))),"")</f>
        <v/>
      </c>
      <c r="N337" s="164" t="str">
        <f ca="1">IFERROR(IF(ISBLANK(INDEX(Data_Base_2[],MATCH($D337,Data_Base_2[[Incumbent]:[Incumbent]],0),MATCH(N$3,Data_Base_2[#Headers],0))),"-",INDEX(Data_Base_2[],MATCH($D337,Data_Base_2[[Incumbent]:[Incumbent]],0),MATCH(N$3,Data_Base_2[#Headers],0))),"")</f>
        <v/>
      </c>
      <c r="O337" s="164" t="str">
        <f ca="1">IFERROR(IF(ISBLANK(INDEX(Data_Base_2[],MATCH($D337,Data_Base_2[[Incumbent]:[Incumbent]],0),MATCH(O$3,Data_Base_2[#Headers],0))),"-",INDEX(Data_Base_2[],MATCH($D337,Data_Base_2[[Incumbent]:[Incumbent]],0),MATCH(O$3,Data_Base_2[#Headers],0))),"")</f>
        <v/>
      </c>
      <c r="P337" s="161" t="str">
        <f ca="1">IFERROR(IF(ISBLANK(INDEX(Data_Base_2[],MATCH($D337,Data_Base_2[[Incumbent]:[Incumbent]],0),MATCH(P$3,Data_Base_2[#Headers],0))),"-",INDEX(Data_Base_2[],MATCH($D337,Data_Base_2[[Incumbent]:[Incumbent]],0),MATCH(P$3,Data_Base_2[#Headers],0))),"")</f>
        <v/>
      </c>
      <c r="Q337" s="161" t="str">
        <f ca="1">IFERROR(IF(ISBLANK(INDEX(Data_Base_2[],MATCH($D337,Data_Base_2[[Incumbent]:[Incumbent]],0),MATCH(Q$3,Data_Base_2[#Headers],0))),"-",INDEX(Data_Base_2[],MATCH($D337,Data_Base_2[[Incumbent]:[Incumbent]],0),MATCH(Q$3,Data_Base_2[#Headers],0))),"")</f>
        <v/>
      </c>
      <c r="T337" t="str">
        <v>Dedi Armaidiansyah Lbs</v>
      </c>
      <c r="U337" s="140">
        <v>4</v>
      </c>
      <c r="V337" s="124" t="b">
        <v>1</v>
      </c>
      <c r="W337" s="3" t="b">
        <v>1</v>
      </c>
      <c r="X337" s="3" t="b">
        <v>0</v>
      </c>
      <c r="Y337" s="3">
        <v>0</v>
      </c>
      <c r="Z337" s="3">
        <v>1</v>
      </c>
      <c r="AA337" s="3" t="b">
        <v>1</v>
      </c>
      <c r="AB337" s="3" t="b">
        <f ca="1"/>
        <v>0</v>
      </c>
      <c r="AC337" s="99">
        <v>1</v>
      </c>
      <c r="AD337" s="99">
        <f ca="1"/>
        <v>0</v>
      </c>
    </row>
    <row r="338" spans="4:30" x14ac:dyDescent="0.25">
      <c r="D338" s="8" t="str" cm="1">
        <f t="array" aca="1" ref="D338" ca="1">IFERROR(IF($T$2="",'Data Base'!C324,INDEX(Data_Base_2[Incumbent],_xlfn.AGGREGATE(15,3,((OFFSET($AD$4,0,0,COUNTA($AD$4:AD5333),1)&gt;0)/(OFFSET($AD$4,0,0,COUNTA($AD$4:AD5333),1)&gt;0))*(ROW(OFFSET($AD$4,0,0,COUNTA($AD$4:AD5333),1))-ROW($AD$3)),ROWS($D$4:$D337)))),"")</f>
        <v/>
      </c>
      <c r="E338" s="161" t="str">
        <f ca="1">IFERROR(IF(ISBLANK(INDEX(Data_Base_2[],MATCH($D338,Data_Base_2[[Incumbent]:[Incumbent]],0),MATCH(E$3,Data_Base_2[#Headers],0))),"-",INDEX(Data_Base_2[],MATCH($D338,Data_Base_2[[Incumbent]:[Incumbent]],0),MATCH(E$3,Data_Base_2[#Headers],0))),"")</f>
        <v/>
      </c>
      <c r="F338" s="161" t="str">
        <f ca="1">IFERROR(IF(ISBLANK(INDEX(Data_Base_2[],MATCH($D338,Data_Base_2[[Incumbent]:[Incumbent]],0),MATCH(F$3,Data_Base_2[#Headers],0))),"-",INDEX(Data_Base_2[],MATCH($D338,Data_Base_2[[Incumbent]:[Incumbent]],0),MATCH(F$3,Data_Base_2[#Headers],0))),"")</f>
        <v/>
      </c>
      <c r="G338" s="161" t="str">
        <f ca="1">IFERROR(IF(ISBLANK(INDEX(Data_Base_2[],MATCH($D338,Data_Base_2[[Incumbent]:[Incumbent]],0),MATCH(G$3,Data_Base_2[#Headers],0))),"-",INDEX(Data_Base_2[],MATCH($D338,Data_Base_2[[Incumbent]:[Incumbent]],0),MATCH(G$3,Data_Base_2[#Headers],0))),"")</f>
        <v/>
      </c>
      <c r="H338" s="161" t="str">
        <f ca="1">IFERROR(IF(ISBLANK(INDEX(Data_Base_2[],MATCH($D338,Data_Base_2[[Incumbent]:[Incumbent]],0),MATCH(H$3,Data_Base_2[#Headers],0))),"-",INDEX(Data_Base_2[],MATCH($D338,Data_Base_2[[Incumbent]:[Incumbent]],0),MATCH(H$3,Data_Base_2[#Headers],0))),"")</f>
        <v/>
      </c>
      <c r="I338" s="162" t="str">
        <f ca="1">IFERROR(IF(ISBLANK(INDEX(Data_Base_2[],MATCH($D338,Data_Base_2[[Incumbent]:[Incumbent]],0),MATCH(I$3,Data_Base_2[#Headers],0))),"-",INDEX(Data_Base_2[],MATCH($D338,Data_Base_2[[Incumbent]:[Incumbent]],0),MATCH(I$3,Data_Base_2[#Headers],0))),"")</f>
        <v/>
      </c>
      <c r="J338" s="162" t="str">
        <f ca="1">IFERROR(IF(ISBLANK(INDEX(Data_Base_2[],MATCH($D338,Data_Base_2[[Incumbent]:[Incumbent]],0),MATCH(J$3,Data_Base_2[#Headers],0))),"-",INDEX(Data_Base_2[],MATCH($D338,Data_Base_2[[Incumbent]:[Incumbent]],0),MATCH(J$3,Data_Base_2[#Headers],0))),"")</f>
        <v/>
      </c>
      <c r="K338" s="163" t="str">
        <f ca="1">IFERROR(IF(ISBLANK(INDEX(Data_Base_2[],MATCH($D338,Data_Base_2[[Incumbent]:[Incumbent]],0),MATCH(K$3,Data_Base_2[#Headers],0))),"-",INDEX(Data_Base_2[],MATCH($D338,Data_Base_2[[Incumbent]:[Incumbent]],0),MATCH(K$3,Data_Base_2[#Headers],0))),"")</f>
        <v/>
      </c>
      <c r="L338" s="161" t="str">
        <f ca="1">IFERROR(IF(ISBLANK(INDEX(Data_Base_2[],MATCH($D338,Data_Base_2[[Incumbent]:[Incumbent]],0),MATCH(L$3,Data_Base_2[#Headers],0))),"-",INDEX(Data_Base_2[],MATCH($D338,Data_Base_2[[Incumbent]:[Incumbent]],0),MATCH(L$3,Data_Base_2[#Headers],0))),"")</f>
        <v/>
      </c>
      <c r="M338" s="161" t="str">
        <f ca="1">IFERROR(IF(ISBLANK(INDEX(Data_Base_2[],MATCH($D338,Data_Base_2[[Incumbent]:[Incumbent]],0),MATCH(M$3,Data_Base_2[#Headers],0))),"-",INDEX(Data_Base_2[],MATCH($D338,Data_Base_2[[Incumbent]:[Incumbent]],0),MATCH(M$3,Data_Base_2[#Headers],0))),"")</f>
        <v/>
      </c>
      <c r="N338" s="164" t="str">
        <f ca="1">IFERROR(IF(ISBLANK(INDEX(Data_Base_2[],MATCH($D338,Data_Base_2[[Incumbent]:[Incumbent]],0),MATCH(N$3,Data_Base_2[#Headers],0))),"-",INDEX(Data_Base_2[],MATCH($D338,Data_Base_2[[Incumbent]:[Incumbent]],0),MATCH(N$3,Data_Base_2[#Headers],0))),"")</f>
        <v/>
      </c>
      <c r="O338" s="164" t="str">
        <f ca="1">IFERROR(IF(ISBLANK(INDEX(Data_Base_2[],MATCH($D338,Data_Base_2[[Incumbent]:[Incumbent]],0),MATCH(O$3,Data_Base_2[#Headers],0))),"-",INDEX(Data_Base_2[],MATCH($D338,Data_Base_2[[Incumbent]:[Incumbent]],0),MATCH(O$3,Data_Base_2[#Headers],0))),"")</f>
        <v/>
      </c>
      <c r="P338" s="161" t="str">
        <f ca="1">IFERROR(IF(ISBLANK(INDEX(Data_Base_2[],MATCH($D338,Data_Base_2[[Incumbent]:[Incumbent]],0),MATCH(P$3,Data_Base_2[#Headers],0))),"-",INDEX(Data_Base_2[],MATCH($D338,Data_Base_2[[Incumbent]:[Incumbent]],0),MATCH(P$3,Data_Base_2[#Headers],0))),"")</f>
        <v/>
      </c>
      <c r="Q338" s="161" t="str">
        <f ca="1">IFERROR(IF(ISBLANK(INDEX(Data_Base_2[],MATCH($D338,Data_Base_2[[Incumbent]:[Incumbent]],0),MATCH(Q$3,Data_Base_2[#Headers],0))),"-",INDEX(Data_Base_2[],MATCH($D338,Data_Base_2[[Incumbent]:[Incumbent]],0),MATCH(Q$3,Data_Base_2[#Headers],0))),"")</f>
        <v/>
      </c>
      <c r="T338" t="str">
        <v>Septian Fransiskus Simbolon</v>
      </c>
      <c r="U338" s="140">
        <v>2</v>
      </c>
      <c r="V338" s="124" t="b">
        <v>1</v>
      </c>
      <c r="W338" s="3" t="b">
        <v>1</v>
      </c>
      <c r="X338" s="3" t="b">
        <v>0</v>
      </c>
      <c r="Y338" s="3">
        <v>1</v>
      </c>
      <c r="Z338" s="3">
        <v>1</v>
      </c>
      <c r="AA338" s="3" t="b">
        <v>1</v>
      </c>
      <c r="AB338" s="3" t="b">
        <f ca="1"/>
        <v>0</v>
      </c>
      <c r="AC338" s="99">
        <v>1</v>
      </c>
      <c r="AD338" s="99">
        <f ca="1"/>
        <v>0</v>
      </c>
    </row>
    <row r="339" spans="4:30" x14ac:dyDescent="0.25">
      <c r="D339" s="8" t="str" cm="1">
        <f t="array" aca="1" ref="D339" ca="1">IFERROR(IF($T$2="",'Data Base'!C325,INDEX(Data_Base_2[Incumbent],_xlfn.AGGREGATE(15,3,((OFFSET($AD$4,0,0,COUNTA($AD$4:AD5334),1)&gt;0)/(OFFSET($AD$4,0,0,COUNTA($AD$4:AD5334),1)&gt;0))*(ROW(OFFSET($AD$4,0,0,COUNTA($AD$4:AD5334),1))-ROW($AD$3)),ROWS($D$4:$D338)))),"")</f>
        <v/>
      </c>
      <c r="E339" s="161" t="str">
        <f ca="1">IFERROR(IF(ISBLANK(INDEX(Data_Base_2[],MATCH($D339,Data_Base_2[[Incumbent]:[Incumbent]],0),MATCH(E$3,Data_Base_2[#Headers],0))),"-",INDEX(Data_Base_2[],MATCH($D339,Data_Base_2[[Incumbent]:[Incumbent]],0),MATCH(E$3,Data_Base_2[#Headers],0))),"")</f>
        <v/>
      </c>
      <c r="F339" s="161" t="str">
        <f ca="1">IFERROR(IF(ISBLANK(INDEX(Data_Base_2[],MATCH($D339,Data_Base_2[[Incumbent]:[Incumbent]],0),MATCH(F$3,Data_Base_2[#Headers],0))),"-",INDEX(Data_Base_2[],MATCH($D339,Data_Base_2[[Incumbent]:[Incumbent]],0),MATCH(F$3,Data_Base_2[#Headers],0))),"")</f>
        <v/>
      </c>
      <c r="G339" s="161" t="str">
        <f ca="1">IFERROR(IF(ISBLANK(INDEX(Data_Base_2[],MATCH($D339,Data_Base_2[[Incumbent]:[Incumbent]],0),MATCH(G$3,Data_Base_2[#Headers],0))),"-",INDEX(Data_Base_2[],MATCH($D339,Data_Base_2[[Incumbent]:[Incumbent]],0),MATCH(G$3,Data_Base_2[#Headers],0))),"")</f>
        <v/>
      </c>
      <c r="H339" s="161" t="str">
        <f ca="1">IFERROR(IF(ISBLANK(INDEX(Data_Base_2[],MATCH($D339,Data_Base_2[[Incumbent]:[Incumbent]],0),MATCH(H$3,Data_Base_2[#Headers],0))),"-",INDEX(Data_Base_2[],MATCH($D339,Data_Base_2[[Incumbent]:[Incumbent]],0),MATCH(H$3,Data_Base_2[#Headers],0))),"")</f>
        <v/>
      </c>
      <c r="I339" s="162" t="str">
        <f ca="1">IFERROR(IF(ISBLANK(INDEX(Data_Base_2[],MATCH($D339,Data_Base_2[[Incumbent]:[Incumbent]],0),MATCH(I$3,Data_Base_2[#Headers],0))),"-",INDEX(Data_Base_2[],MATCH($D339,Data_Base_2[[Incumbent]:[Incumbent]],0),MATCH(I$3,Data_Base_2[#Headers],0))),"")</f>
        <v/>
      </c>
      <c r="J339" s="162" t="str">
        <f ca="1">IFERROR(IF(ISBLANK(INDEX(Data_Base_2[],MATCH($D339,Data_Base_2[[Incumbent]:[Incumbent]],0),MATCH(J$3,Data_Base_2[#Headers],0))),"-",INDEX(Data_Base_2[],MATCH($D339,Data_Base_2[[Incumbent]:[Incumbent]],0),MATCH(J$3,Data_Base_2[#Headers],0))),"")</f>
        <v/>
      </c>
      <c r="K339" s="163" t="str">
        <f ca="1">IFERROR(IF(ISBLANK(INDEX(Data_Base_2[],MATCH($D339,Data_Base_2[[Incumbent]:[Incumbent]],0),MATCH(K$3,Data_Base_2[#Headers],0))),"-",INDEX(Data_Base_2[],MATCH($D339,Data_Base_2[[Incumbent]:[Incumbent]],0),MATCH(K$3,Data_Base_2[#Headers],0))),"")</f>
        <v/>
      </c>
      <c r="L339" s="161" t="str">
        <f ca="1">IFERROR(IF(ISBLANK(INDEX(Data_Base_2[],MATCH($D339,Data_Base_2[[Incumbent]:[Incumbent]],0),MATCH(L$3,Data_Base_2[#Headers],0))),"-",INDEX(Data_Base_2[],MATCH($D339,Data_Base_2[[Incumbent]:[Incumbent]],0),MATCH(L$3,Data_Base_2[#Headers],0))),"")</f>
        <v/>
      </c>
      <c r="M339" s="161" t="str">
        <f ca="1">IFERROR(IF(ISBLANK(INDEX(Data_Base_2[],MATCH($D339,Data_Base_2[[Incumbent]:[Incumbent]],0),MATCH(M$3,Data_Base_2[#Headers],0))),"-",INDEX(Data_Base_2[],MATCH($D339,Data_Base_2[[Incumbent]:[Incumbent]],0),MATCH(M$3,Data_Base_2[#Headers],0))),"")</f>
        <v/>
      </c>
      <c r="N339" s="164" t="str">
        <f ca="1">IFERROR(IF(ISBLANK(INDEX(Data_Base_2[],MATCH($D339,Data_Base_2[[Incumbent]:[Incumbent]],0),MATCH(N$3,Data_Base_2[#Headers],0))),"-",INDEX(Data_Base_2[],MATCH($D339,Data_Base_2[[Incumbent]:[Incumbent]],0),MATCH(N$3,Data_Base_2[#Headers],0))),"")</f>
        <v/>
      </c>
      <c r="O339" s="164" t="str">
        <f ca="1">IFERROR(IF(ISBLANK(INDEX(Data_Base_2[],MATCH($D339,Data_Base_2[[Incumbent]:[Incumbent]],0),MATCH(O$3,Data_Base_2[#Headers],0))),"-",INDEX(Data_Base_2[],MATCH($D339,Data_Base_2[[Incumbent]:[Incumbent]],0),MATCH(O$3,Data_Base_2[#Headers],0))),"")</f>
        <v/>
      </c>
      <c r="P339" s="161" t="str">
        <f ca="1">IFERROR(IF(ISBLANK(INDEX(Data_Base_2[],MATCH($D339,Data_Base_2[[Incumbent]:[Incumbent]],0),MATCH(P$3,Data_Base_2[#Headers],0))),"-",INDEX(Data_Base_2[],MATCH($D339,Data_Base_2[[Incumbent]:[Incumbent]],0),MATCH(P$3,Data_Base_2[#Headers],0))),"")</f>
        <v/>
      </c>
      <c r="Q339" s="161" t="str">
        <f ca="1">IFERROR(IF(ISBLANK(INDEX(Data_Base_2[],MATCH($D339,Data_Base_2[[Incumbent]:[Incumbent]],0),MATCH(Q$3,Data_Base_2[#Headers],0))),"-",INDEX(Data_Base_2[],MATCH($D339,Data_Base_2[[Incumbent]:[Incumbent]],0),MATCH(Q$3,Data_Base_2[#Headers],0))),"")</f>
        <v/>
      </c>
      <c r="T339" t="str">
        <v>Sarbatua Harahap</v>
      </c>
      <c r="U339" s="140">
        <v>1</v>
      </c>
      <c r="V339" s="124" t="b">
        <v>1</v>
      </c>
      <c r="W339" s="3" t="b">
        <v>1</v>
      </c>
      <c r="X339" s="3" t="b">
        <v>0</v>
      </c>
      <c r="Y339" s="3">
        <v>1</v>
      </c>
      <c r="Z339" s="3">
        <v>0</v>
      </c>
      <c r="AA339" s="3" t="b">
        <v>1</v>
      </c>
      <c r="AB339" s="3" t="b">
        <f ca="1"/>
        <v>0</v>
      </c>
      <c r="AC339" s="99">
        <v>1</v>
      </c>
      <c r="AD339" s="99">
        <f ca="1"/>
        <v>0</v>
      </c>
    </row>
    <row r="340" spans="4:30" x14ac:dyDescent="0.25">
      <c r="D340" s="8" t="str" cm="1">
        <f t="array" aca="1" ref="D340" ca="1">IFERROR(IF($T$2="",'Data Base'!C326,INDEX(Data_Base_2[Incumbent],_xlfn.AGGREGATE(15,3,((OFFSET($AD$4,0,0,COUNTA($AD$4:AD5335),1)&gt;0)/(OFFSET($AD$4,0,0,COUNTA($AD$4:AD5335),1)&gt;0))*(ROW(OFFSET($AD$4,0,0,COUNTA($AD$4:AD5335),1))-ROW($AD$3)),ROWS($D$4:$D339)))),"")</f>
        <v/>
      </c>
      <c r="E340" s="161" t="str">
        <f ca="1">IFERROR(IF(ISBLANK(INDEX(Data_Base_2[],MATCH($D340,Data_Base_2[[Incumbent]:[Incumbent]],0),MATCH(E$3,Data_Base_2[#Headers],0))),"-",INDEX(Data_Base_2[],MATCH($D340,Data_Base_2[[Incumbent]:[Incumbent]],0),MATCH(E$3,Data_Base_2[#Headers],0))),"")</f>
        <v/>
      </c>
      <c r="F340" s="161" t="str">
        <f ca="1">IFERROR(IF(ISBLANK(INDEX(Data_Base_2[],MATCH($D340,Data_Base_2[[Incumbent]:[Incumbent]],0),MATCH(F$3,Data_Base_2[#Headers],0))),"-",INDEX(Data_Base_2[],MATCH($D340,Data_Base_2[[Incumbent]:[Incumbent]],0),MATCH(F$3,Data_Base_2[#Headers],0))),"")</f>
        <v/>
      </c>
      <c r="G340" s="161" t="str">
        <f ca="1">IFERROR(IF(ISBLANK(INDEX(Data_Base_2[],MATCH($D340,Data_Base_2[[Incumbent]:[Incumbent]],0),MATCH(G$3,Data_Base_2[#Headers],0))),"-",INDEX(Data_Base_2[],MATCH($D340,Data_Base_2[[Incumbent]:[Incumbent]],0),MATCH(G$3,Data_Base_2[#Headers],0))),"")</f>
        <v/>
      </c>
      <c r="H340" s="161" t="str">
        <f ca="1">IFERROR(IF(ISBLANK(INDEX(Data_Base_2[],MATCH($D340,Data_Base_2[[Incumbent]:[Incumbent]],0),MATCH(H$3,Data_Base_2[#Headers],0))),"-",INDEX(Data_Base_2[],MATCH($D340,Data_Base_2[[Incumbent]:[Incumbent]],0),MATCH(H$3,Data_Base_2[#Headers],0))),"")</f>
        <v/>
      </c>
      <c r="I340" s="162" t="str">
        <f ca="1">IFERROR(IF(ISBLANK(INDEX(Data_Base_2[],MATCH($D340,Data_Base_2[[Incumbent]:[Incumbent]],0),MATCH(I$3,Data_Base_2[#Headers],0))),"-",INDEX(Data_Base_2[],MATCH($D340,Data_Base_2[[Incumbent]:[Incumbent]],0),MATCH(I$3,Data_Base_2[#Headers],0))),"")</f>
        <v/>
      </c>
      <c r="J340" s="162" t="str">
        <f ca="1">IFERROR(IF(ISBLANK(INDEX(Data_Base_2[],MATCH($D340,Data_Base_2[[Incumbent]:[Incumbent]],0),MATCH(J$3,Data_Base_2[#Headers],0))),"-",INDEX(Data_Base_2[],MATCH($D340,Data_Base_2[[Incumbent]:[Incumbent]],0),MATCH(J$3,Data_Base_2[#Headers],0))),"")</f>
        <v/>
      </c>
      <c r="K340" s="163" t="str">
        <f ca="1">IFERROR(IF(ISBLANK(INDEX(Data_Base_2[],MATCH($D340,Data_Base_2[[Incumbent]:[Incumbent]],0),MATCH(K$3,Data_Base_2[#Headers],0))),"-",INDEX(Data_Base_2[],MATCH($D340,Data_Base_2[[Incumbent]:[Incumbent]],0),MATCH(K$3,Data_Base_2[#Headers],0))),"")</f>
        <v/>
      </c>
      <c r="L340" s="161" t="str">
        <f ca="1">IFERROR(IF(ISBLANK(INDEX(Data_Base_2[],MATCH($D340,Data_Base_2[[Incumbent]:[Incumbent]],0),MATCH(L$3,Data_Base_2[#Headers],0))),"-",INDEX(Data_Base_2[],MATCH($D340,Data_Base_2[[Incumbent]:[Incumbent]],0),MATCH(L$3,Data_Base_2[#Headers],0))),"")</f>
        <v/>
      </c>
      <c r="M340" s="161" t="str">
        <f ca="1">IFERROR(IF(ISBLANK(INDEX(Data_Base_2[],MATCH($D340,Data_Base_2[[Incumbent]:[Incumbent]],0),MATCH(M$3,Data_Base_2[#Headers],0))),"-",INDEX(Data_Base_2[],MATCH($D340,Data_Base_2[[Incumbent]:[Incumbent]],0),MATCH(M$3,Data_Base_2[#Headers],0))),"")</f>
        <v/>
      </c>
      <c r="N340" s="164" t="str">
        <f ca="1">IFERROR(IF(ISBLANK(INDEX(Data_Base_2[],MATCH($D340,Data_Base_2[[Incumbent]:[Incumbent]],0),MATCH(N$3,Data_Base_2[#Headers],0))),"-",INDEX(Data_Base_2[],MATCH($D340,Data_Base_2[[Incumbent]:[Incumbent]],0),MATCH(N$3,Data_Base_2[#Headers],0))),"")</f>
        <v/>
      </c>
      <c r="O340" s="164" t="str">
        <f ca="1">IFERROR(IF(ISBLANK(INDEX(Data_Base_2[],MATCH($D340,Data_Base_2[[Incumbent]:[Incumbent]],0),MATCH(O$3,Data_Base_2[#Headers],0))),"-",INDEX(Data_Base_2[],MATCH($D340,Data_Base_2[[Incumbent]:[Incumbent]],0),MATCH(O$3,Data_Base_2[#Headers],0))),"")</f>
        <v/>
      </c>
      <c r="P340" s="161" t="str">
        <f ca="1">IFERROR(IF(ISBLANK(INDEX(Data_Base_2[],MATCH($D340,Data_Base_2[[Incumbent]:[Incumbent]],0),MATCH(P$3,Data_Base_2[#Headers],0))),"-",INDEX(Data_Base_2[],MATCH($D340,Data_Base_2[[Incumbent]:[Incumbent]],0),MATCH(P$3,Data_Base_2[#Headers],0))),"")</f>
        <v/>
      </c>
      <c r="Q340" s="161" t="str">
        <f ca="1">IFERROR(IF(ISBLANK(INDEX(Data_Base_2[],MATCH($D340,Data_Base_2[[Incumbent]:[Incumbent]],0),MATCH(Q$3,Data_Base_2[#Headers],0))),"-",INDEX(Data_Base_2[],MATCH($D340,Data_Base_2[[Incumbent]:[Incumbent]],0),MATCH(Q$3,Data_Base_2[#Headers],0))),"")</f>
        <v/>
      </c>
      <c r="T340" t="str">
        <v>Rhiky Handayani Sinaga</v>
      </c>
      <c r="U340" s="140">
        <v>1</v>
      </c>
      <c r="V340" s="124" t="b">
        <v>1</v>
      </c>
      <c r="W340" s="3" t="b">
        <v>1</v>
      </c>
      <c r="X340" s="3" t="b">
        <v>0</v>
      </c>
      <c r="Y340" s="3">
        <v>1</v>
      </c>
      <c r="Z340" s="3">
        <v>0</v>
      </c>
      <c r="AA340" s="3" t="b">
        <v>1</v>
      </c>
      <c r="AB340" s="3" t="b">
        <f ca="1"/>
        <v>0</v>
      </c>
      <c r="AC340" s="99">
        <v>1</v>
      </c>
      <c r="AD340" s="99">
        <f ca="1"/>
        <v>0</v>
      </c>
    </row>
    <row r="341" spans="4:30" x14ac:dyDescent="0.25">
      <c r="D341" s="8" t="str" cm="1">
        <f t="array" aca="1" ref="D341" ca="1">IFERROR(IF($T$2="",'Data Base'!C327,INDEX(Data_Base_2[Incumbent],_xlfn.AGGREGATE(15,3,((OFFSET($AD$4,0,0,COUNTA($AD$4:AD5336),1)&gt;0)/(OFFSET($AD$4,0,0,COUNTA($AD$4:AD5336),1)&gt;0))*(ROW(OFFSET($AD$4,0,0,COUNTA($AD$4:AD5336),1))-ROW($AD$3)),ROWS($D$4:$D340)))),"")</f>
        <v/>
      </c>
      <c r="E341" s="161" t="str">
        <f ca="1">IFERROR(IF(ISBLANK(INDEX(Data_Base_2[],MATCH($D341,Data_Base_2[[Incumbent]:[Incumbent]],0),MATCH(E$3,Data_Base_2[#Headers],0))),"-",INDEX(Data_Base_2[],MATCH($D341,Data_Base_2[[Incumbent]:[Incumbent]],0),MATCH(E$3,Data_Base_2[#Headers],0))),"")</f>
        <v/>
      </c>
      <c r="F341" s="161" t="str">
        <f ca="1">IFERROR(IF(ISBLANK(INDEX(Data_Base_2[],MATCH($D341,Data_Base_2[[Incumbent]:[Incumbent]],0),MATCH(F$3,Data_Base_2[#Headers],0))),"-",INDEX(Data_Base_2[],MATCH($D341,Data_Base_2[[Incumbent]:[Incumbent]],0),MATCH(F$3,Data_Base_2[#Headers],0))),"")</f>
        <v/>
      </c>
      <c r="G341" s="161" t="str">
        <f ca="1">IFERROR(IF(ISBLANK(INDEX(Data_Base_2[],MATCH($D341,Data_Base_2[[Incumbent]:[Incumbent]],0),MATCH(G$3,Data_Base_2[#Headers],0))),"-",INDEX(Data_Base_2[],MATCH($D341,Data_Base_2[[Incumbent]:[Incumbent]],0),MATCH(G$3,Data_Base_2[#Headers],0))),"")</f>
        <v/>
      </c>
      <c r="H341" s="161" t="str">
        <f ca="1">IFERROR(IF(ISBLANK(INDEX(Data_Base_2[],MATCH($D341,Data_Base_2[[Incumbent]:[Incumbent]],0),MATCH(H$3,Data_Base_2[#Headers],0))),"-",INDEX(Data_Base_2[],MATCH($D341,Data_Base_2[[Incumbent]:[Incumbent]],0),MATCH(H$3,Data_Base_2[#Headers],0))),"")</f>
        <v/>
      </c>
      <c r="I341" s="162" t="str">
        <f ca="1">IFERROR(IF(ISBLANK(INDEX(Data_Base_2[],MATCH($D341,Data_Base_2[[Incumbent]:[Incumbent]],0),MATCH(I$3,Data_Base_2[#Headers],0))),"-",INDEX(Data_Base_2[],MATCH($D341,Data_Base_2[[Incumbent]:[Incumbent]],0),MATCH(I$3,Data_Base_2[#Headers],0))),"")</f>
        <v/>
      </c>
      <c r="J341" s="162" t="str">
        <f ca="1">IFERROR(IF(ISBLANK(INDEX(Data_Base_2[],MATCH($D341,Data_Base_2[[Incumbent]:[Incumbent]],0),MATCH(J$3,Data_Base_2[#Headers],0))),"-",INDEX(Data_Base_2[],MATCH($D341,Data_Base_2[[Incumbent]:[Incumbent]],0),MATCH(J$3,Data_Base_2[#Headers],0))),"")</f>
        <v/>
      </c>
      <c r="K341" s="163" t="str">
        <f ca="1">IFERROR(IF(ISBLANK(INDEX(Data_Base_2[],MATCH($D341,Data_Base_2[[Incumbent]:[Incumbent]],0),MATCH(K$3,Data_Base_2[#Headers],0))),"-",INDEX(Data_Base_2[],MATCH($D341,Data_Base_2[[Incumbent]:[Incumbent]],0),MATCH(K$3,Data_Base_2[#Headers],0))),"")</f>
        <v/>
      </c>
      <c r="L341" s="161" t="str">
        <f ca="1">IFERROR(IF(ISBLANK(INDEX(Data_Base_2[],MATCH($D341,Data_Base_2[[Incumbent]:[Incumbent]],0),MATCH(L$3,Data_Base_2[#Headers],0))),"-",INDEX(Data_Base_2[],MATCH($D341,Data_Base_2[[Incumbent]:[Incumbent]],0),MATCH(L$3,Data_Base_2[#Headers],0))),"")</f>
        <v/>
      </c>
      <c r="M341" s="161" t="str">
        <f ca="1">IFERROR(IF(ISBLANK(INDEX(Data_Base_2[],MATCH($D341,Data_Base_2[[Incumbent]:[Incumbent]],0),MATCH(M$3,Data_Base_2[#Headers],0))),"-",INDEX(Data_Base_2[],MATCH($D341,Data_Base_2[[Incumbent]:[Incumbent]],0),MATCH(M$3,Data_Base_2[#Headers],0))),"")</f>
        <v/>
      </c>
      <c r="N341" s="164" t="str">
        <f ca="1">IFERROR(IF(ISBLANK(INDEX(Data_Base_2[],MATCH($D341,Data_Base_2[[Incumbent]:[Incumbent]],0),MATCH(N$3,Data_Base_2[#Headers],0))),"-",INDEX(Data_Base_2[],MATCH($D341,Data_Base_2[[Incumbent]:[Incumbent]],0),MATCH(N$3,Data_Base_2[#Headers],0))),"")</f>
        <v/>
      </c>
      <c r="O341" s="164" t="str">
        <f ca="1">IFERROR(IF(ISBLANK(INDEX(Data_Base_2[],MATCH($D341,Data_Base_2[[Incumbent]:[Incumbent]],0),MATCH(O$3,Data_Base_2[#Headers],0))),"-",INDEX(Data_Base_2[],MATCH($D341,Data_Base_2[[Incumbent]:[Incumbent]],0),MATCH(O$3,Data_Base_2[#Headers],0))),"")</f>
        <v/>
      </c>
      <c r="P341" s="161" t="str">
        <f ca="1">IFERROR(IF(ISBLANK(INDEX(Data_Base_2[],MATCH($D341,Data_Base_2[[Incumbent]:[Incumbent]],0),MATCH(P$3,Data_Base_2[#Headers],0))),"-",INDEX(Data_Base_2[],MATCH($D341,Data_Base_2[[Incumbent]:[Incumbent]],0),MATCH(P$3,Data_Base_2[#Headers],0))),"")</f>
        <v/>
      </c>
      <c r="Q341" s="161" t="str">
        <f ca="1">IFERROR(IF(ISBLANK(INDEX(Data_Base_2[],MATCH($D341,Data_Base_2[[Incumbent]:[Incumbent]],0),MATCH(Q$3,Data_Base_2[#Headers],0))),"-",INDEX(Data_Base_2[],MATCH($D341,Data_Base_2[[Incumbent]:[Incumbent]],0),MATCH(Q$3,Data_Base_2[#Headers],0))),"")</f>
        <v/>
      </c>
      <c r="T341" t="str">
        <v>Mahmudi Nasution, Ir.</v>
      </c>
      <c r="U341" s="140">
        <v>4</v>
      </c>
      <c r="V341" s="124" t="b">
        <v>1</v>
      </c>
      <c r="W341" s="3" t="b">
        <v>1</v>
      </c>
      <c r="X341" s="3" t="b">
        <v>0</v>
      </c>
      <c r="Y341" s="3">
        <v>1</v>
      </c>
      <c r="Z341" s="3">
        <v>1</v>
      </c>
      <c r="AA341" s="3" t="b">
        <v>1</v>
      </c>
      <c r="AB341" s="3" t="b">
        <f ca="1"/>
        <v>0</v>
      </c>
      <c r="AC341" s="99">
        <v>0</v>
      </c>
      <c r="AD341" s="99">
        <f ca="1"/>
        <v>0</v>
      </c>
    </row>
    <row r="342" spans="4:30" x14ac:dyDescent="0.25">
      <c r="D342" s="8" t="str" cm="1">
        <f t="array" aca="1" ref="D342" ca="1">IFERROR(IF($T$2="",'Data Base'!C328,INDEX(Data_Base_2[Incumbent],_xlfn.AGGREGATE(15,3,((OFFSET($AD$4,0,0,COUNTA($AD$4:AD5337),1)&gt;0)/(OFFSET($AD$4,0,0,COUNTA($AD$4:AD5337),1)&gt;0))*(ROW(OFFSET($AD$4,0,0,COUNTA($AD$4:AD5337),1))-ROW($AD$3)),ROWS($D$4:$D341)))),"")</f>
        <v/>
      </c>
      <c r="E342" s="161" t="str">
        <f ca="1">IFERROR(IF(ISBLANK(INDEX(Data_Base_2[],MATCH($D342,Data_Base_2[[Incumbent]:[Incumbent]],0),MATCH(E$3,Data_Base_2[#Headers],0))),"-",INDEX(Data_Base_2[],MATCH($D342,Data_Base_2[[Incumbent]:[Incumbent]],0),MATCH(E$3,Data_Base_2[#Headers],0))),"")</f>
        <v/>
      </c>
      <c r="F342" s="161" t="str">
        <f ca="1">IFERROR(IF(ISBLANK(INDEX(Data_Base_2[],MATCH($D342,Data_Base_2[[Incumbent]:[Incumbent]],0),MATCH(F$3,Data_Base_2[#Headers],0))),"-",INDEX(Data_Base_2[],MATCH($D342,Data_Base_2[[Incumbent]:[Incumbent]],0),MATCH(F$3,Data_Base_2[#Headers],0))),"")</f>
        <v/>
      </c>
      <c r="G342" s="161" t="str">
        <f ca="1">IFERROR(IF(ISBLANK(INDEX(Data_Base_2[],MATCH($D342,Data_Base_2[[Incumbent]:[Incumbent]],0),MATCH(G$3,Data_Base_2[#Headers],0))),"-",INDEX(Data_Base_2[],MATCH($D342,Data_Base_2[[Incumbent]:[Incumbent]],0),MATCH(G$3,Data_Base_2[#Headers],0))),"")</f>
        <v/>
      </c>
      <c r="H342" s="161" t="str">
        <f ca="1">IFERROR(IF(ISBLANK(INDEX(Data_Base_2[],MATCH($D342,Data_Base_2[[Incumbent]:[Incumbent]],0),MATCH(H$3,Data_Base_2[#Headers],0))),"-",INDEX(Data_Base_2[],MATCH($D342,Data_Base_2[[Incumbent]:[Incumbent]],0),MATCH(H$3,Data_Base_2[#Headers],0))),"")</f>
        <v/>
      </c>
      <c r="I342" s="162" t="str">
        <f ca="1">IFERROR(IF(ISBLANK(INDEX(Data_Base_2[],MATCH($D342,Data_Base_2[[Incumbent]:[Incumbent]],0),MATCH(I$3,Data_Base_2[#Headers],0))),"-",INDEX(Data_Base_2[],MATCH($D342,Data_Base_2[[Incumbent]:[Incumbent]],0),MATCH(I$3,Data_Base_2[#Headers],0))),"")</f>
        <v/>
      </c>
      <c r="J342" s="162" t="str">
        <f ca="1">IFERROR(IF(ISBLANK(INDEX(Data_Base_2[],MATCH($D342,Data_Base_2[[Incumbent]:[Incumbent]],0),MATCH(J$3,Data_Base_2[#Headers],0))),"-",INDEX(Data_Base_2[],MATCH($D342,Data_Base_2[[Incumbent]:[Incumbent]],0),MATCH(J$3,Data_Base_2[#Headers],0))),"")</f>
        <v/>
      </c>
      <c r="K342" s="163" t="str">
        <f ca="1">IFERROR(IF(ISBLANK(INDEX(Data_Base_2[],MATCH($D342,Data_Base_2[[Incumbent]:[Incumbent]],0),MATCH(K$3,Data_Base_2[#Headers],0))),"-",INDEX(Data_Base_2[],MATCH($D342,Data_Base_2[[Incumbent]:[Incumbent]],0),MATCH(K$3,Data_Base_2[#Headers],0))),"")</f>
        <v/>
      </c>
      <c r="L342" s="161" t="str">
        <f ca="1">IFERROR(IF(ISBLANK(INDEX(Data_Base_2[],MATCH($D342,Data_Base_2[[Incumbent]:[Incumbent]],0),MATCH(L$3,Data_Base_2[#Headers],0))),"-",INDEX(Data_Base_2[],MATCH($D342,Data_Base_2[[Incumbent]:[Incumbent]],0),MATCH(L$3,Data_Base_2[#Headers],0))),"")</f>
        <v/>
      </c>
      <c r="M342" s="161" t="str">
        <f ca="1">IFERROR(IF(ISBLANK(INDEX(Data_Base_2[],MATCH($D342,Data_Base_2[[Incumbent]:[Incumbent]],0),MATCH(M$3,Data_Base_2[#Headers],0))),"-",INDEX(Data_Base_2[],MATCH($D342,Data_Base_2[[Incumbent]:[Incumbent]],0),MATCH(M$3,Data_Base_2[#Headers],0))),"")</f>
        <v/>
      </c>
      <c r="N342" s="164" t="str">
        <f ca="1">IFERROR(IF(ISBLANK(INDEX(Data_Base_2[],MATCH($D342,Data_Base_2[[Incumbent]:[Incumbent]],0),MATCH(N$3,Data_Base_2[#Headers],0))),"-",INDEX(Data_Base_2[],MATCH($D342,Data_Base_2[[Incumbent]:[Incumbent]],0),MATCH(N$3,Data_Base_2[#Headers],0))),"")</f>
        <v/>
      </c>
      <c r="O342" s="164" t="str">
        <f ca="1">IFERROR(IF(ISBLANK(INDEX(Data_Base_2[],MATCH($D342,Data_Base_2[[Incumbent]:[Incumbent]],0),MATCH(O$3,Data_Base_2[#Headers],0))),"-",INDEX(Data_Base_2[],MATCH($D342,Data_Base_2[[Incumbent]:[Incumbent]],0),MATCH(O$3,Data_Base_2[#Headers],0))),"")</f>
        <v/>
      </c>
      <c r="P342" s="161" t="str">
        <f ca="1">IFERROR(IF(ISBLANK(INDEX(Data_Base_2[],MATCH($D342,Data_Base_2[[Incumbent]:[Incumbent]],0),MATCH(P$3,Data_Base_2[#Headers],0))),"-",INDEX(Data_Base_2[],MATCH($D342,Data_Base_2[[Incumbent]:[Incumbent]],0),MATCH(P$3,Data_Base_2[#Headers],0))),"")</f>
        <v/>
      </c>
      <c r="Q342" s="161" t="str">
        <f ca="1">IFERROR(IF(ISBLANK(INDEX(Data_Base_2[],MATCH($D342,Data_Base_2[[Incumbent]:[Incumbent]],0),MATCH(Q$3,Data_Base_2[#Headers],0))),"-",INDEX(Data_Base_2[],MATCH($D342,Data_Base_2[[Incumbent]:[Incumbent]],0),MATCH(Q$3,Data_Base_2[#Headers],0))),"")</f>
        <v/>
      </c>
      <c r="T342" t="str">
        <v>Rinaldi, Ir.</v>
      </c>
      <c r="U342" s="140">
        <v>2</v>
      </c>
      <c r="V342" s="124" t="b">
        <v>1</v>
      </c>
      <c r="W342" s="3" t="b">
        <v>1</v>
      </c>
      <c r="X342" s="3" t="b">
        <v>0</v>
      </c>
      <c r="Y342" s="3">
        <v>1</v>
      </c>
      <c r="Z342" s="3">
        <v>1</v>
      </c>
      <c r="AA342" s="3" t="b">
        <v>1</v>
      </c>
      <c r="AB342" s="3" t="b">
        <f ca="1"/>
        <v>0</v>
      </c>
      <c r="AC342" s="99">
        <v>1</v>
      </c>
      <c r="AD342" s="99">
        <f ca="1"/>
        <v>0</v>
      </c>
    </row>
    <row r="343" spans="4:30" x14ac:dyDescent="0.25">
      <c r="D343" s="8" t="str" cm="1">
        <f t="array" aca="1" ref="D343" ca="1">IFERROR(IF($T$2="",'Data Base'!C329,INDEX(Data_Base_2[Incumbent],_xlfn.AGGREGATE(15,3,((OFFSET($AD$4,0,0,COUNTA($AD$4:AD5338),1)&gt;0)/(OFFSET($AD$4,0,0,COUNTA($AD$4:AD5338),1)&gt;0))*(ROW(OFFSET($AD$4,0,0,COUNTA($AD$4:AD5338),1))-ROW($AD$3)),ROWS($D$4:$D342)))),"")</f>
        <v/>
      </c>
      <c r="E343" s="161" t="str">
        <f ca="1">IFERROR(IF(ISBLANK(INDEX(Data_Base_2[],MATCH($D343,Data_Base_2[[Incumbent]:[Incumbent]],0),MATCH(E$3,Data_Base_2[#Headers],0))),"-",INDEX(Data_Base_2[],MATCH($D343,Data_Base_2[[Incumbent]:[Incumbent]],0),MATCH(E$3,Data_Base_2[#Headers],0))),"")</f>
        <v/>
      </c>
      <c r="F343" s="161" t="str">
        <f ca="1">IFERROR(IF(ISBLANK(INDEX(Data_Base_2[],MATCH($D343,Data_Base_2[[Incumbent]:[Incumbent]],0),MATCH(F$3,Data_Base_2[#Headers],0))),"-",INDEX(Data_Base_2[],MATCH($D343,Data_Base_2[[Incumbent]:[Incumbent]],0),MATCH(F$3,Data_Base_2[#Headers],0))),"")</f>
        <v/>
      </c>
      <c r="G343" s="161" t="str">
        <f ca="1">IFERROR(IF(ISBLANK(INDEX(Data_Base_2[],MATCH($D343,Data_Base_2[[Incumbent]:[Incumbent]],0),MATCH(G$3,Data_Base_2[#Headers],0))),"-",INDEX(Data_Base_2[],MATCH($D343,Data_Base_2[[Incumbent]:[Incumbent]],0),MATCH(G$3,Data_Base_2[#Headers],0))),"")</f>
        <v/>
      </c>
      <c r="H343" s="161" t="str">
        <f ca="1">IFERROR(IF(ISBLANK(INDEX(Data_Base_2[],MATCH($D343,Data_Base_2[[Incumbent]:[Incumbent]],0),MATCH(H$3,Data_Base_2[#Headers],0))),"-",INDEX(Data_Base_2[],MATCH($D343,Data_Base_2[[Incumbent]:[Incumbent]],0),MATCH(H$3,Data_Base_2[#Headers],0))),"")</f>
        <v/>
      </c>
      <c r="I343" s="162" t="str">
        <f ca="1">IFERROR(IF(ISBLANK(INDEX(Data_Base_2[],MATCH($D343,Data_Base_2[[Incumbent]:[Incumbent]],0),MATCH(I$3,Data_Base_2[#Headers],0))),"-",INDEX(Data_Base_2[],MATCH($D343,Data_Base_2[[Incumbent]:[Incumbent]],0),MATCH(I$3,Data_Base_2[#Headers],0))),"")</f>
        <v/>
      </c>
      <c r="J343" s="162" t="str">
        <f ca="1">IFERROR(IF(ISBLANK(INDEX(Data_Base_2[],MATCH($D343,Data_Base_2[[Incumbent]:[Incumbent]],0),MATCH(J$3,Data_Base_2[#Headers],0))),"-",INDEX(Data_Base_2[],MATCH($D343,Data_Base_2[[Incumbent]:[Incumbent]],0),MATCH(J$3,Data_Base_2[#Headers],0))),"")</f>
        <v/>
      </c>
      <c r="K343" s="163" t="str">
        <f ca="1">IFERROR(IF(ISBLANK(INDEX(Data_Base_2[],MATCH($D343,Data_Base_2[[Incumbent]:[Incumbent]],0),MATCH(K$3,Data_Base_2[#Headers],0))),"-",INDEX(Data_Base_2[],MATCH($D343,Data_Base_2[[Incumbent]:[Incumbent]],0),MATCH(K$3,Data_Base_2[#Headers],0))),"")</f>
        <v/>
      </c>
      <c r="L343" s="161" t="str">
        <f ca="1">IFERROR(IF(ISBLANK(INDEX(Data_Base_2[],MATCH($D343,Data_Base_2[[Incumbent]:[Incumbent]],0),MATCH(L$3,Data_Base_2[#Headers],0))),"-",INDEX(Data_Base_2[],MATCH($D343,Data_Base_2[[Incumbent]:[Incumbent]],0),MATCH(L$3,Data_Base_2[#Headers],0))),"")</f>
        <v/>
      </c>
      <c r="M343" s="161" t="str">
        <f ca="1">IFERROR(IF(ISBLANK(INDEX(Data_Base_2[],MATCH($D343,Data_Base_2[[Incumbent]:[Incumbent]],0),MATCH(M$3,Data_Base_2[#Headers],0))),"-",INDEX(Data_Base_2[],MATCH($D343,Data_Base_2[[Incumbent]:[Incumbent]],0),MATCH(M$3,Data_Base_2[#Headers],0))),"")</f>
        <v/>
      </c>
      <c r="N343" s="164" t="str">
        <f ca="1">IFERROR(IF(ISBLANK(INDEX(Data_Base_2[],MATCH($D343,Data_Base_2[[Incumbent]:[Incumbent]],0),MATCH(N$3,Data_Base_2[#Headers],0))),"-",INDEX(Data_Base_2[],MATCH($D343,Data_Base_2[[Incumbent]:[Incumbent]],0),MATCH(N$3,Data_Base_2[#Headers],0))),"")</f>
        <v/>
      </c>
      <c r="O343" s="164" t="str">
        <f ca="1">IFERROR(IF(ISBLANK(INDEX(Data_Base_2[],MATCH($D343,Data_Base_2[[Incumbent]:[Incumbent]],0),MATCH(O$3,Data_Base_2[#Headers],0))),"-",INDEX(Data_Base_2[],MATCH($D343,Data_Base_2[[Incumbent]:[Incumbent]],0),MATCH(O$3,Data_Base_2[#Headers],0))),"")</f>
        <v/>
      </c>
      <c r="P343" s="161" t="str">
        <f ca="1">IFERROR(IF(ISBLANK(INDEX(Data_Base_2[],MATCH($D343,Data_Base_2[[Incumbent]:[Incumbent]],0),MATCH(P$3,Data_Base_2[#Headers],0))),"-",INDEX(Data_Base_2[],MATCH($D343,Data_Base_2[[Incumbent]:[Incumbent]],0),MATCH(P$3,Data_Base_2[#Headers],0))),"")</f>
        <v/>
      </c>
      <c r="Q343" s="161" t="str">
        <f ca="1">IFERROR(IF(ISBLANK(INDEX(Data_Base_2[],MATCH($D343,Data_Base_2[[Incumbent]:[Incumbent]],0),MATCH(Q$3,Data_Base_2[#Headers],0))),"-",INDEX(Data_Base_2[],MATCH($D343,Data_Base_2[[Incumbent]:[Incumbent]],0),MATCH(Q$3,Data_Base_2[#Headers],0))),"")</f>
        <v/>
      </c>
      <c r="T343" t="str">
        <v>Agus Triyanto</v>
      </c>
      <c r="U343" s="140">
        <v>3</v>
      </c>
      <c r="V343" s="124" t="b">
        <v>1</v>
      </c>
      <c r="W343" s="3" t="b">
        <v>1</v>
      </c>
      <c r="X343" s="3" t="b">
        <v>0</v>
      </c>
      <c r="Y343" s="3">
        <v>1</v>
      </c>
      <c r="Z343" s="3">
        <v>1</v>
      </c>
      <c r="AA343" s="3" t="b">
        <v>1</v>
      </c>
      <c r="AB343" s="3" t="b">
        <f ca="1"/>
        <v>0</v>
      </c>
      <c r="AC343" s="99">
        <v>1</v>
      </c>
      <c r="AD343" s="99">
        <f ca="1"/>
        <v>0</v>
      </c>
    </row>
    <row r="344" spans="4:30" x14ac:dyDescent="0.25">
      <c r="D344" s="8" t="str" cm="1">
        <f t="array" aca="1" ref="D344" ca="1">IFERROR(IF($T$2="",'Data Base'!C330,INDEX(Data_Base_2[Incumbent],_xlfn.AGGREGATE(15,3,((OFFSET($AD$4,0,0,COUNTA($AD$4:AD5339),1)&gt;0)/(OFFSET($AD$4,0,0,COUNTA($AD$4:AD5339),1)&gt;0))*(ROW(OFFSET($AD$4,0,0,COUNTA($AD$4:AD5339),1))-ROW($AD$3)),ROWS($D$4:$D343)))),"")</f>
        <v/>
      </c>
      <c r="E344" s="161" t="str">
        <f ca="1">IFERROR(IF(ISBLANK(INDEX(Data_Base_2[],MATCH($D344,Data_Base_2[[Incumbent]:[Incumbent]],0),MATCH(E$3,Data_Base_2[#Headers],0))),"-",INDEX(Data_Base_2[],MATCH($D344,Data_Base_2[[Incumbent]:[Incumbent]],0),MATCH(E$3,Data_Base_2[#Headers],0))),"")</f>
        <v/>
      </c>
      <c r="F344" s="161" t="str">
        <f ca="1">IFERROR(IF(ISBLANK(INDEX(Data_Base_2[],MATCH($D344,Data_Base_2[[Incumbent]:[Incumbent]],0),MATCH(F$3,Data_Base_2[#Headers],0))),"-",INDEX(Data_Base_2[],MATCH($D344,Data_Base_2[[Incumbent]:[Incumbent]],0),MATCH(F$3,Data_Base_2[#Headers],0))),"")</f>
        <v/>
      </c>
      <c r="G344" s="161" t="str">
        <f ca="1">IFERROR(IF(ISBLANK(INDEX(Data_Base_2[],MATCH($D344,Data_Base_2[[Incumbent]:[Incumbent]],0),MATCH(G$3,Data_Base_2[#Headers],0))),"-",INDEX(Data_Base_2[],MATCH($D344,Data_Base_2[[Incumbent]:[Incumbent]],0),MATCH(G$3,Data_Base_2[#Headers],0))),"")</f>
        <v/>
      </c>
      <c r="H344" s="161" t="str">
        <f ca="1">IFERROR(IF(ISBLANK(INDEX(Data_Base_2[],MATCH($D344,Data_Base_2[[Incumbent]:[Incumbent]],0),MATCH(H$3,Data_Base_2[#Headers],0))),"-",INDEX(Data_Base_2[],MATCH($D344,Data_Base_2[[Incumbent]:[Incumbent]],0),MATCH(H$3,Data_Base_2[#Headers],0))),"")</f>
        <v/>
      </c>
      <c r="I344" s="162" t="str">
        <f ca="1">IFERROR(IF(ISBLANK(INDEX(Data_Base_2[],MATCH($D344,Data_Base_2[[Incumbent]:[Incumbent]],0),MATCH(I$3,Data_Base_2[#Headers],0))),"-",INDEX(Data_Base_2[],MATCH($D344,Data_Base_2[[Incumbent]:[Incumbent]],0),MATCH(I$3,Data_Base_2[#Headers],0))),"")</f>
        <v/>
      </c>
      <c r="J344" s="162" t="str">
        <f ca="1">IFERROR(IF(ISBLANK(INDEX(Data_Base_2[],MATCH($D344,Data_Base_2[[Incumbent]:[Incumbent]],0),MATCH(J$3,Data_Base_2[#Headers],0))),"-",INDEX(Data_Base_2[],MATCH($D344,Data_Base_2[[Incumbent]:[Incumbent]],0),MATCH(J$3,Data_Base_2[#Headers],0))),"")</f>
        <v/>
      </c>
      <c r="K344" s="163" t="str">
        <f ca="1">IFERROR(IF(ISBLANK(INDEX(Data_Base_2[],MATCH($D344,Data_Base_2[[Incumbent]:[Incumbent]],0),MATCH(K$3,Data_Base_2[#Headers],0))),"-",INDEX(Data_Base_2[],MATCH($D344,Data_Base_2[[Incumbent]:[Incumbent]],0),MATCH(K$3,Data_Base_2[#Headers],0))),"")</f>
        <v/>
      </c>
      <c r="L344" s="161" t="str">
        <f ca="1">IFERROR(IF(ISBLANK(INDEX(Data_Base_2[],MATCH($D344,Data_Base_2[[Incumbent]:[Incumbent]],0),MATCH(L$3,Data_Base_2[#Headers],0))),"-",INDEX(Data_Base_2[],MATCH($D344,Data_Base_2[[Incumbent]:[Incumbent]],0),MATCH(L$3,Data_Base_2[#Headers],0))),"")</f>
        <v/>
      </c>
      <c r="M344" s="161" t="str">
        <f ca="1">IFERROR(IF(ISBLANK(INDEX(Data_Base_2[],MATCH($D344,Data_Base_2[[Incumbent]:[Incumbent]],0),MATCH(M$3,Data_Base_2[#Headers],0))),"-",INDEX(Data_Base_2[],MATCH($D344,Data_Base_2[[Incumbent]:[Incumbent]],0),MATCH(M$3,Data_Base_2[#Headers],0))),"")</f>
        <v/>
      </c>
      <c r="N344" s="164" t="str">
        <f ca="1">IFERROR(IF(ISBLANK(INDEX(Data_Base_2[],MATCH($D344,Data_Base_2[[Incumbent]:[Incumbent]],0),MATCH(N$3,Data_Base_2[#Headers],0))),"-",INDEX(Data_Base_2[],MATCH($D344,Data_Base_2[[Incumbent]:[Incumbent]],0),MATCH(N$3,Data_Base_2[#Headers],0))),"")</f>
        <v/>
      </c>
      <c r="O344" s="164" t="str">
        <f ca="1">IFERROR(IF(ISBLANK(INDEX(Data_Base_2[],MATCH($D344,Data_Base_2[[Incumbent]:[Incumbent]],0),MATCH(O$3,Data_Base_2[#Headers],0))),"-",INDEX(Data_Base_2[],MATCH($D344,Data_Base_2[[Incumbent]:[Incumbent]],0),MATCH(O$3,Data_Base_2[#Headers],0))),"")</f>
        <v/>
      </c>
      <c r="P344" s="161" t="str">
        <f ca="1">IFERROR(IF(ISBLANK(INDEX(Data_Base_2[],MATCH($D344,Data_Base_2[[Incumbent]:[Incumbent]],0),MATCH(P$3,Data_Base_2[#Headers],0))),"-",INDEX(Data_Base_2[],MATCH($D344,Data_Base_2[[Incumbent]:[Incumbent]],0),MATCH(P$3,Data_Base_2[#Headers],0))),"")</f>
        <v/>
      </c>
      <c r="Q344" s="161" t="str">
        <f ca="1">IFERROR(IF(ISBLANK(INDEX(Data_Base_2[],MATCH($D344,Data_Base_2[[Incumbent]:[Incumbent]],0),MATCH(Q$3,Data_Base_2[#Headers],0))),"-",INDEX(Data_Base_2[],MATCH($D344,Data_Base_2[[Incumbent]:[Incumbent]],0),MATCH(Q$3,Data_Base_2[#Headers],0))),"")</f>
        <v/>
      </c>
      <c r="T344" t="str">
        <v>Rahmat Husaini, Ir</v>
      </c>
      <c r="U344" s="140">
        <v>7</v>
      </c>
      <c r="V344" s="124" t="b">
        <v>1</v>
      </c>
      <c r="W344" s="3" t="b">
        <v>1</v>
      </c>
      <c r="X344" s="3" t="b">
        <v>0</v>
      </c>
      <c r="Y344" s="3">
        <v>0</v>
      </c>
      <c r="Z344" s="3">
        <v>0</v>
      </c>
      <c r="AA344" s="3" t="b">
        <v>1</v>
      </c>
      <c r="AB344" s="3" t="b">
        <f ca="1"/>
        <v>0</v>
      </c>
      <c r="AC344" s="99">
        <v>1</v>
      </c>
      <c r="AD344" s="99">
        <f ca="1"/>
        <v>0</v>
      </c>
    </row>
    <row r="345" spans="4:30" x14ac:dyDescent="0.25">
      <c r="D345" s="8" t="str" cm="1">
        <f t="array" aca="1" ref="D345" ca="1">IFERROR(IF($T$2="",'Data Base'!C331,INDEX(Data_Base_2[Incumbent],_xlfn.AGGREGATE(15,3,((OFFSET($AD$4,0,0,COUNTA($AD$4:AD5340),1)&gt;0)/(OFFSET($AD$4,0,0,COUNTA($AD$4:AD5340),1)&gt;0))*(ROW(OFFSET($AD$4,0,0,COUNTA($AD$4:AD5340),1))-ROW($AD$3)),ROWS($D$4:$D344)))),"")</f>
        <v/>
      </c>
      <c r="E345" s="161" t="str">
        <f ca="1">IFERROR(IF(ISBLANK(INDEX(Data_Base_2[],MATCH($D345,Data_Base_2[[Incumbent]:[Incumbent]],0),MATCH(E$3,Data_Base_2[#Headers],0))),"-",INDEX(Data_Base_2[],MATCH($D345,Data_Base_2[[Incumbent]:[Incumbent]],0),MATCH(E$3,Data_Base_2[#Headers],0))),"")</f>
        <v/>
      </c>
      <c r="F345" s="161" t="str">
        <f ca="1">IFERROR(IF(ISBLANK(INDEX(Data_Base_2[],MATCH($D345,Data_Base_2[[Incumbent]:[Incumbent]],0),MATCH(F$3,Data_Base_2[#Headers],0))),"-",INDEX(Data_Base_2[],MATCH($D345,Data_Base_2[[Incumbent]:[Incumbent]],0),MATCH(F$3,Data_Base_2[#Headers],0))),"")</f>
        <v/>
      </c>
      <c r="G345" s="161" t="str">
        <f ca="1">IFERROR(IF(ISBLANK(INDEX(Data_Base_2[],MATCH($D345,Data_Base_2[[Incumbent]:[Incumbent]],0),MATCH(G$3,Data_Base_2[#Headers],0))),"-",INDEX(Data_Base_2[],MATCH($D345,Data_Base_2[[Incumbent]:[Incumbent]],0),MATCH(G$3,Data_Base_2[#Headers],0))),"")</f>
        <v/>
      </c>
      <c r="H345" s="161" t="str">
        <f ca="1">IFERROR(IF(ISBLANK(INDEX(Data_Base_2[],MATCH($D345,Data_Base_2[[Incumbent]:[Incumbent]],0),MATCH(H$3,Data_Base_2[#Headers],0))),"-",INDEX(Data_Base_2[],MATCH($D345,Data_Base_2[[Incumbent]:[Incumbent]],0),MATCH(H$3,Data_Base_2[#Headers],0))),"")</f>
        <v/>
      </c>
      <c r="I345" s="162" t="str">
        <f ca="1">IFERROR(IF(ISBLANK(INDEX(Data_Base_2[],MATCH($D345,Data_Base_2[[Incumbent]:[Incumbent]],0),MATCH(I$3,Data_Base_2[#Headers],0))),"-",INDEX(Data_Base_2[],MATCH($D345,Data_Base_2[[Incumbent]:[Incumbent]],0),MATCH(I$3,Data_Base_2[#Headers],0))),"")</f>
        <v/>
      </c>
      <c r="J345" s="162" t="str">
        <f ca="1">IFERROR(IF(ISBLANK(INDEX(Data_Base_2[],MATCH($D345,Data_Base_2[[Incumbent]:[Incumbent]],0),MATCH(J$3,Data_Base_2[#Headers],0))),"-",INDEX(Data_Base_2[],MATCH($D345,Data_Base_2[[Incumbent]:[Incumbent]],0),MATCH(J$3,Data_Base_2[#Headers],0))),"")</f>
        <v/>
      </c>
      <c r="K345" s="163" t="str">
        <f ca="1">IFERROR(IF(ISBLANK(INDEX(Data_Base_2[],MATCH($D345,Data_Base_2[[Incumbent]:[Incumbent]],0),MATCH(K$3,Data_Base_2[#Headers],0))),"-",INDEX(Data_Base_2[],MATCH($D345,Data_Base_2[[Incumbent]:[Incumbent]],0),MATCH(K$3,Data_Base_2[#Headers],0))),"")</f>
        <v/>
      </c>
      <c r="L345" s="161" t="str">
        <f ca="1">IFERROR(IF(ISBLANK(INDEX(Data_Base_2[],MATCH($D345,Data_Base_2[[Incumbent]:[Incumbent]],0),MATCH(L$3,Data_Base_2[#Headers],0))),"-",INDEX(Data_Base_2[],MATCH($D345,Data_Base_2[[Incumbent]:[Incumbent]],0),MATCH(L$3,Data_Base_2[#Headers],0))),"")</f>
        <v/>
      </c>
      <c r="M345" s="161" t="str">
        <f ca="1">IFERROR(IF(ISBLANK(INDEX(Data_Base_2[],MATCH($D345,Data_Base_2[[Incumbent]:[Incumbent]],0),MATCH(M$3,Data_Base_2[#Headers],0))),"-",INDEX(Data_Base_2[],MATCH($D345,Data_Base_2[[Incumbent]:[Incumbent]],0),MATCH(M$3,Data_Base_2[#Headers],0))),"")</f>
        <v/>
      </c>
      <c r="N345" s="164" t="str">
        <f ca="1">IFERROR(IF(ISBLANK(INDEX(Data_Base_2[],MATCH($D345,Data_Base_2[[Incumbent]:[Incumbent]],0),MATCH(N$3,Data_Base_2[#Headers],0))),"-",INDEX(Data_Base_2[],MATCH($D345,Data_Base_2[[Incumbent]:[Incumbent]],0),MATCH(N$3,Data_Base_2[#Headers],0))),"")</f>
        <v/>
      </c>
      <c r="O345" s="164" t="str">
        <f ca="1">IFERROR(IF(ISBLANK(INDEX(Data_Base_2[],MATCH($D345,Data_Base_2[[Incumbent]:[Incumbent]],0),MATCH(O$3,Data_Base_2[#Headers],0))),"-",INDEX(Data_Base_2[],MATCH($D345,Data_Base_2[[Incumbent]:[Incumbent]],0),MATCH(O$3,Data_Base_2[#Headers],0))),"")</f>
        <v/>
      </c>
      <c r="P345" s="161" t="str">
        <f ca="1">IFERROR(IF(ISBLANK(INDEX(Data_Base_2[],MATCH($D345,Data_Base_2[[Incumbent]:[Incumbent]],0),MATCH(P$3,Data_Base_2[#Headers],0))),"-",INDEX(Data_Base_2[],MATCH($D345,Data_Base_2[[Incumbent]:[Incumbent]],0),MATCH(P$3,Data_Base_2[#Headers],0))),"")</f>
        <v/>
      </c>
      <c r="Q345" s="161" t="str">
        <f ca="1">IFERROR(IF(ISBLANK(INDEX(Data_Base_2[],MATCH($D345,Data_Base_2[[Incumbent]:[Incumbent]],0),MATCH(Q$3,Data_Base_2[#Headers],0))),"-",INDEX(Data_Base_2[],MATCH($D345,Data_Base_2[[Incumbent]:[Incumbent]],0),MATCH(Q$3,Data_Base_2[#Headers],0))),"")</f>
        <v/>
      </c>
      <c r="T345" t="str">
        <v>Albert Sembiring, Ir.</v>
      </c>
      <c r="U345" s="140">
        <v>4</v>
      </c>
      <c r="V345" s="124" t="b">
        <v>1</v>
      </c>
      <c r="W345" s="3" t="b">
        <v>1</v>
      </c>
      <c r="X345" s="3" t="b">
        <v>0</v>
      </c>
      <c r="Y345" s="3">
        <v>0</v>
      </c>
      <c r="Z345" s="3">
        <v>1</v>
      </c>
      <c r="AA345" s="3" t="b">
        <v>1</v>
      </c>
      <c r="AB345" s="3" t="b">
        <f ca="1"/>
        <v>1</v>
      </c>
      <c r="AC345" s="99">
        <v>1</v>
      </c>
      <c r="AD345" s="99">
        <f ca="1"/>
        <v>0</v>
      </c>
    </row>
    <row r="346" spans="4:30" x14ac:dyDescent="0.25">
      <c r="D346" s="8" t="str" cm="1">
        <f t="array" aca="1" ref="D346" ca="1">IFERROR(IF($T$2="",'Data Base'!C332,INDEX(Data_Base_2[Incumbent],_xlfn.AGGREGATE(15,3,((OFFSET($AD$4,0,0,COUNTA($AD$4:AD5341),1)&gt;0)/(OFFSET($AD$4,0,0,COUNTA($AD$4:AD5341),1)&gt;0))*(ROW(OFFSET($AD$4,0,0,COUNTA($AD$4:AD5341),1))-ROW($AD$3)),ROWS($D$4:$D345)))),"")</f>
        <v/>
      </c>
      <c r="E346" s="161" t="str">
        <f ca="1">IFERROR(IF(ISBLANK(INDEX(Data_Base_2[],MATCH($D346,Data_Base_2[[Incumbent]:[Incumbent]],0),MATCH(E$3,Data_Base_2[#Headers],0))),"-",INDEX(Data_Base_2[],MATCH($D346,Data_Base_2[[Incumbent]:[Incumbent]],0),MATCH(E$3,Data_Base_2[#Headers],0))),"")</f>
        <v/>
      </c>
      <c r="F346" s="161" t="str">
        <f ca="1">IFERROR(IF(ISBLANK(INDEX(Data_Base_2[],MATCH($D346,Data_Base_2[[Incumbent]:[Incumbent]],0),MATCH(F$3,Data_Base_2[#Headers],0))),"-",INDEX(Data_Base_2[],MATCH($D346,Data_Base_2[[Incumbent]:[Incumbent]],0),MATCH(F$3,Data_Base_2[#Headers],0))),"")</f>
        <v/>
      </c>
      <c r="G346" s="161" t="str">
        <f ca="1">IFERROR(IF(ISBLANK(INDEX(Data_Base_2[],MATCH($D346,Data_Base_2[[Incumbent]:[Incumbent]],0),MATCH(G$3,Data_Base_2[#Headers],0))),"-",INDEX(Data_Base_2[],MATCH($D346,Data_Base_2[[Incumbent]:[Incumbent]],0),MATCH(G$3,Data_Base_2[#Headers],0))),"")</f>
        <v/>
      </c>
      <c r="H346" s="161" t="str">
        <f ca="1">IFERROR(IF(ISBLANK(INDEX(Data_Base_2[],MATCH($D346,Data_Base_2[[Incumbent]:[Incumbent]],0),MATCH(H$3,Data_Base_2[#Headers],0))),"-",INDEX(Data_Base_2[],MATCH($D346,Data_Base_2[[Incumbent]:[Incumbent]],0),MATCH(H$3,Data_Base_2[#Headers],0))),"")</f>
        <v/>
      </c>
      <c r="I346" s="162" t="str">
        <f ca="1">IFERROR(IF(ISBLANK(INDEX(Data_Base_2[],MATCH($D346,Data_Base_2[[Incumbent]:[Incumbent]],0),MATCH(I$3,Data_Base_2[#Headers],0))),"-",INDEX(Data_Base_2[],MATCH($D346,Data_Base_2[[Incumbent]:[Incumbent]],0),MATCH(I$3,Data_Base_2[#Headers],0))),"")</f>
        <v/>
      </c>
      <c r="J346" s="162" t="str">
        <f ca="1">IFERROR(IF(ISBLANK(INDEX(Data_Base_2[],MATCH($D346,Data_Base_2[[Incumbent]:[Incumbent]],0),MATCH(J$3,Data_Base_2[#Headers],0))),"-",INDEX(Data_Base_2[],MATCH($D346,Data_Base_2[[Incumbent]:[Incumbent]],0),MATCH(J$3,Data_Base_2[#Headers],0))),"")</f>
        <v/>
      </c>
      <c r="K346" s="163" t="str">
        <f ca="1">IFERROR(IF(ISBLANK(INDEX(Data_Base_2[],MATCH($D346,Data_Base_2[[Incumbent]:[Incumbent]],0),MATCH(K$3,Data_Base_2[#Headers],0))),"-",INDEX(Data_Base_2[],MATCH($D346,Data_Base_2[[Incumbent]:[Incumbent]],0),MATCH(K$3,Data_Base_2[#Headers],0))),"")</f>
        <v/>
      </c>
      <c r="L346" s="161" t="str">
        <f ca="1">IFERROR(IF(ISBLANK(INDEX(Data_Base_2[],MATCH($D346,Data_Base_2[[Incumbent]:[Incumbent]],0),MATCH(L$3,Data_Base_2[#Headers],0))),"-",INDEX(Data_Base_2[],MATCH($D346,Data_Base_2[[Incumbent]:[Incumbent]],0),MATCH(L$3,Data_Base_2[#Headers],0))),"")</f>
        <v/>
      </c>
      <c r="M346" s="161" t="str">
        <f ca="1">IFERROR(IF(ISBLANK(INDEX(Data_Base_2[],MATCH($D346,Data_Base_2[[Incumbent]:[Incumbent]],0),MATCH(M$3,Data_Base_2[#Headers],0))),"-",INDEX(Data_Base_2[],MATCH($D346,Data_Base_2[[Incumbent]:[Incumbent]],0),MATCH(M$3,Data_Base_2[#Headers],0))),"")</f>
        <v/>
      </c>
      <c r="N346" s="164" t="str">
        <f ca="1">IFERROR(IF(ISBLANK(INDEX(Data_Base_2[],MATCH($D346,Data_Base_2[[Incumbent]:[Incumbent]],0),MATCH(N$3,Data_Base_2[#Headers],0))),"-",INDEX(Data_Base_2[],MATCH($D346,Data_Base_2[[Incumbent]:[Incumbent]],0),MATCH(N$3,Data_Base_2[#Headers],0))),"")</f>
        <v/>
      </c>
      <c r="O346" s="164" t="str">
        <f ca="1">IFERROR(IF(ISBLANK(INDEX(Data_Base_2[],MATCH($D346,Data_Base_2[[Incumbent]:[Incumbent]],0),MATCH(O$3,Data_Base_2[#Headers],0))),"-",INDEX(Data_Base_2[],MATCH($D346,Data_Base_2[[Incumbent]:[Incumbent]],0),MATCH(O$3,Data_Base_2[#Headers],0))),"")</f>
        <v/>
      </c>
      <c r="P346" s="161" t="str">
        <f ca="1">IFERROR(IF(ISBLANK(INDEX(Data_Base_2[],MATCH($D346,Data_Base_2[[Incumbent]:[Incumbent]],0),MATCH(P$3,Data_Base_2[#Headers],0))),"-",INDEX(Data_Base_2[],MATCH($D346,Data_Base_2[[Incumbent]:[Incumbent]],0),MATCH(P$3,Data_Base_2[#Headers],0))),"")</f>
        <v/>
      </c>
      <c r="Q346" s="161" t="str">
        <f ca="1">IFERROR(IF(ISBLANK(INDEX(Data_Base_2[],MATCH($D346,Data_Base_2[[Incumbent]:[Incumbent]],0),MATCH(Q$3,Data_Base_2[#Headers],0))),"-",INDEX(Data_Base_2[],MATCH($D346,Data_Base_2[[Incumbent]:[Incumbent]],0),MATCH(Q$3,Data_Base_2[#Headers],0))),"")</f>
        <v/>
      </c>
      <c r="T346" t="str">
        <v>T.M. Hidayat</v>
      </c>
      <c r="U346" s="140">
        <v>2</v>
      </c>
      <c r="V346" s="124" t="b">
        <v>1</v>
      </c>
      <c r="W346" s="3" t="b">
        <v>1</v>
      </c>
      <c r="X346" s="3" t="b">
        <v>0</v>
      </c>
      <c r="Y346" s="3">
        <v>1</v>
      </c>
      <c r="Z346" s="3">
        <v>1</v>
      </c>
      <c r="AA346" s="3" t="b">
        <v>1</v>
      </c>
      <c r="AB346" s="3" t="b">
        <f ca="1"/>
        <v>0</v>
      </c>
      <c r="AC346" s="99">
        <v>1</v>
      </c>
      <c r="AD346" s="99">
        <f ca="1"/>
        <v>0</v>
      </c>
    </row>
    <row r="347" spans="4:30" x14ac:dyDescent="0.25">
      <c r="D347" s="8" t="str" cm="1">
        <f t="array" aca="1" ref="D347" ca="1">IFERROR(IF($T$2="",'Data Base'!C333,INDEX(Data_Base_2[Incumbent],_xlfn.AGGREGATE(15,3,((OFFSET($AD$4,0,0,COUNTA($AD$4:AD5342),1)&gt;0)/(OFFSET($AD$4,0,0,COUNTA($AD$4:AD5342),1)&gt;0))*(ROW(OFFSET($AD$4,0,0,COUNTA($AD$4:AD5342),1))-ROW($AD$3)),ROWS($D$4:$D346)))),"")</f>
        <v/>
      </c>
      <c r="E347" s="161" t="str">
        <f ca="1">IFERROR(IF(ISBLANK(INDEX(Data_Base_2[],MATCH($D347,Data_Base_2[[Incumbent]:[Incumbent]],0),MATCH(E$3,Data_Base_2[#Headers],0))),"-",INDEX(Data_Base_2[],MATCH($D347,Data_Base_2[[Incumbent]:[Incumbent]],0),MATCH(E$3,Data_Base_2[#Headers],0))),"")</f>
        <v/>
      </c>
      <c r="F347" s="161" t="str">
        <f ca="1">IFERROR(IF(ISBLANK(INDEX(Data_Base_2[],MATCH($D347,Data_Base_2[[Incumbent]:[Incumbent]],0),MATCH(F$3,Data_Base_2[#Headers],0))),"-",INDEX(Data_Base_2[],MATCH($D347,Data_Base_2[[Incumbent]:[Incumbent]],0),MATCH(F$3,Data_Base_2[#Headers],0))),"")</f>
        <v/>
      </c>
      <c r="G347" s="161" t="str">
        <f ca="1">IFERROR(IF(ISBLANK(INDEX(Data_Base_2[],MATCH($D347,Data_Base_2[[Incumbent]:[Incumbent]],0),MATCH(G$3,Data_Base_2[#Headers],0))),"-",INDEX(Data_Base_2[],MATCH($D347,Data_Base_2[[Incumbent]:[Incumbent]],0),MATCH(G$3,Data_Base_2[#Headers],0))),"")</f>
        <v/>
      </c>
      <c r="H347" s="161" t="str">
        <f ca="1">IFERROR(IF(ISBLANK(INDEX(Data_Base_2[],MATCH($D347,Data_Base_2[[Incumbent]:[Incumbent]],0),MATCH(H$3,Data_Base_2[#Headers],0))),"-",INDEX(Data_Base_2[],MATCH($D347,Data_Base_2[[Incumbent]:[Incumbent]],0),MATCH(H$3,Data_Base_2[#Headers],0))),"")</f>
        <v/>
      </c>
      <c r="I347" s="162" t="str">
        <f ca="1">IFERROR(IF(ISBLANK(INDEX(Data_Base_2[],MATCH($D347,Data_Base_2[[Incumbent]:[Incumbent]],0),MATCH(I$3,Data_Base_2[#Headers],0))),"-",INDEX(Data_Base_2[],MATCH($D347,Data_Base_2[[Incumbent]:[Incumbent]],0),MATCH(I$3,Data_Base_2[#Headers],0))),"")</f>
        <v/>
      </c>
      <c r="J347" s="162" t="str">
        <f ca="1">IFERROR(IF(ISBLANK(INDEX(Data_Base_2[],MATCH($D347,Data_Base_2[[Incumbent]:[Incumbent]],0),MATCH(J$3,Data_Base_2[#Headers],0))),"-",INDEX(Data_Base_2[],MATCH($D347,Data_Base_2[[Incumbent]:[Incumbent]],0),MATCH(J$3,Data_Base_2[#Headers],0))),"")</f>
        <v/>
      </c>
      <c r="K347" s="163" t="str">
        <f ca="1">IFERROR(IF(ISBLANK(INDEX(Data_Base_2[],MATCH($D347,Data_Base_2[[Incumbent]:[Incumbent]],0),MATCH(K$3,Data_Base_2[#Headers],0))),"-",INDEX(Data_Base_2[],MATCH($D347,Data_Base_2[[Incumbent]:[Incumbent]],0),MATCH(K$3,Data_Base_2[#Headers],0))),"")</f>
        <v/>
      </c>
      <c r="L347" s="161" t="str">
        <f ca="1">IFERROR(IF(ISBLANK(INDEX(Data_Base_2[],MATCH($D347,Data_Base_2[[Incumbent]:[Incumbent]],0),MATCH(L$3,Data_Base_2[#Headers],0))),"-",INDEX(Data_Base_2[],MATCH($D347,Data_Base_2[[Incumbent]:[Incumbent]],0),MATCH(L$3,Data_Base_2[#Headers],0))),"")</f>
        <v/>
      </c>
      <c r="M347" s="161" t="str">
        <f ca="1">IFERROR(IF(ISBLANK(INDEX(Data_Base_2[],MATCH($D347,Data_Base_2[[Incumbent]:[Incumbent]],0),MATCH(M$3,Data_Base_2[#Headers],0))),"-",INDEX(Data_Base_2[],MATCH($D347,Data_Base_2[[Incumbent]:[Incumbent]],0),MATCH(M$3,Data_Base_2[#Headers],0))),"")</f>
        <v/>
      </c>
      <c r="N347" s="164" t="str">
        <f ca="1">IFERROR(IF(ISBLANK(INDEX(Data_Base_2[],MATCH($D347,Data_Base_2[[Incumbent]:[Incumbent]],0),MATCH(N$3,Data_Base_2[#Headers],0))),"-",INDEX(Data_Base_2[],MATCH($D347,Data_Base_2[[Incumbent]:[Incumbent]],0),MATCH(N$3,Data_Base_2[#Headers],0))),"")</f>
        <v/>
      </c>
      <c r="O347" s="164" t="str">
        <f ca="1">IFERROR(IF(ISBLANK(INDEX(Data_Base_2[],MATCH($D347,Data_Base_2[[Incumbent]:[Incumbent]],0),MATCH(O$3,Data_Base_2[#Headers],0))),"-",INDEX(Data_Base_2[],MATCH($D347,Data_Base_2[[Incumbent]:[Incumbent]],0),MATCH(O$3,Data_Base_2[#Headers],0))),"")</f>
        <v/>
      </c>
      <c r="P347" s="161" t="str">
        <f ca="1">IFERROR(IF(ISBLANK(INDEX(Data_Base_2[],MATCH($D347,Data_Base_2[[Incumbent]:[Incumbent]],0),MATCH(P$3,Data_Base_2[#Headers],0))),"-",INDEX(Data_Base_2[],MATCH($D347,Data_Base_2[[Incumbent]:[Incumbent]],0),MATCH(P$3,Data_Base_2[#Headers],0))),"")</f>
        <v/>
      </c>
      <c r="Q347" s="161" t="str">
        <f ca="1">IFERROR(IF(ISBLANK(INDEX(Data_Base_2[],MATCH($D347,Data_Base_2[[Incumbent]:[Incumbent]],0),MATCH(Q$3,Data_Base_2[#Headers],0))),"-",INDEX(Data_Base_2[],MATCH($D347,Data_Base_2[[Incumbent]:[Incumbent]],0),MATCH(Q$3,Data_Base_2[#Headers],0))),"")</f>
        <v/>
      </c>
      <c r="T347" t="str">
        <v>Ardiyanto, Ir.</v>
      </c>
      <c r="U347" s="140">
        <v>4</v>
      </c>
      <c r="V347" s="124" t="b">
        <v>1</v>
      </c>
      <c r="W347" s="3" t="b">
        <v>1</v>
      </c>
      <c r="X347" s="3" t="b">
        <v>0</v>
      </c>
      <c r="Y347" s="3">
        <v>1</v>
      </c>
      <c r="Z347" s="3">
        <v>1</v>
      </c>
      <c r="AA347" s="3" t="b">
        <v>1</v>
      </c>
      <c r="AB347" s="3" t="b">
        <f ca="1"/>
        <v>1</v>
      </c>
      <c r="AC347" s="99">
        <v>0</v>
      </c>
      <c r="AD347" s="99">
        <f ca="1"/>
        <v>1</v>
      </c>
    </row>
    <row r="348" spans="4:30" x14ac:dyDescent="0.25">
      <c r="D348" s="8" t="str" cm="1">
        <f t="array" aca="1" ref="D348" ca="1">IFERROR(IF($T$2="",'Data Base'!C334,INDEX(Data_Base_2[Incumbent],_xlfn.AGGREGATE(15,3,((OFFSET($AD$4,0,0,COUNTA($AD$4:AD5343),1)&gt;0)/(OFFSET($AD$4,0,0,COUNTA($AD$4:AD5343),1)&gt;0))*(ROW(OFFSET($AD$4,0,0,COUNTA($AD$4:AD5343),1))-ROW($AD$3)),ROWS($D$4:$D347)))),"")</f>
        <v/>
      </c>
      <c r="E348" s="161" t="str">
        <f ca="1">IFERROR(IF(ISBLANK(INDEX(Data_Base_2[],MATCH($D348,Data_Base_2[[Incumbent]:[Incumbent]],0),MATCH(E$3,Data_Base_2[#Headers],0))),"-",INDEX(Data_Base_2[],MATCH($D348,Data_Base_2[[Incumbent]:[Incumbent]],0),MATCH(E$3,Data_Base_2[#Headers],0))),"")</f>
        <v/>
      </c>
      <c r="F348" s="161" t="str">
        <f ca="1">IFERROR(IF(ISBLANK(INDEX(Data_Base_2[],MATCH($D348,Data_Base_2[[Incumbent]:[Incumbent]],0),MATCH(F$3,Data_Base_2[#Headers],0))),"-",INDEX(Data_Base_2[],MATCH($D348,Data_Base_2[[Incumbent]:[Incumbent]],0),MATCH(F$3,Data_Base_2[#Headers],0))),"")</f>
        <v/>
      </c>
      <c r="G348" s="161" t="str">
        <f ca="1">IFERROR(IF(ISBLANK(INDEX(Data_Base_2[],MATCH($D348,Data_Base_2[[Incumbent]:[Incumbent]],0),MATCH(G$3,Data_Base_2[#Headers],0))),"-",INDEX(Data_Base_2[],MATCH($D348,Data_Base_2[[Incumbent]:[Incumbent]],0),MATCH(G$3,Data_Base_2[#Headers],0))),"")</f>
        <v/>
      </c>
      <c r="H348" s="161" t="str">
        <f ca="1">IFERROR(IF(ISBLANK(INDEX(Data_Base_2[],MATCH($D348,Data_Base_2[[Incumbent]:[Incumbent]],0),MATCH(H$3,Data_Base_2[#Headers],0))),"-",INDEX(Data_Base_2[],MATCH($D348,Data_Base_2[[Incumbent]:[Incumbent]],0),MATCH(H$3,Data_Base_2[#Headers],0))),"")</f>
        <v/>
      </c>
      <c r="I348" s="162" t="str">
        <f ca="1">IFERROR(IF(ISBLANK(INDEX(Data_Base_2[],MATCH($D348,Data_Base_2[[Incumbent]:[Incumbent]],0),MATCH(I$3,Data_Base_2[#Headers],0))),"-",INDEX(Data_Base_2[],MATCH($D348,Data_Base_2[[Incumbent]:[Incumbent]],0),MATCH(I$3,Data_Base_2[#Headers],0))),"")</f>
        <v/>
      </c>
      <c r="J348" s="162" t="str">
        <f ca="1">IFERROR(IF(ISBLANK(INDEX(Data_Base_2[],MATCH($D348,Data_Base_2[[Incumbent]:[Incumbent]],0),MATCH(J$3,Data_Base_2[#Headers],0))),"-",INDEX(Data_Base_2[],MATCH($D348,Data_Base_2[[Incumbent]:[Incumbent]],0),MATCH(J$3,Data_Base_2[#Headers],0))),"")</f>
        <v/>
      </c>
      <c r="K348" s="163" t="str">
        <f ca="1">IFERROR(IF(ISBLANK(INDEX(Data_Base_2[],MATCH($D348,Data_Base_2[[Incumbent]:[Incumbent]],0),MATCH(K$3,Data_Base_2[#Headers],0))),"-",INDEX(Data_Base_2[],MATCH($D348,Data_Base_2[[Incumbent]:[Incumbent]],0),MATCH(K$3,Data_Base_2[#Headers],0))),"")</f>
        <v/>
      </c>
      <c r="L348" s="161" t="str">
        <f ca="1">IFERROR(IF(ISBLANK(INDEX(Data_Base_2[],MATCH($D348,Data_Base_2[[Incumbent]:[Incumbent]],0),MATCH(L$3,Data_Base_2[#Headers],0))),"-",INDEX(Data_Base_2[],MATCH($D348,Data_Base_2[[Incumbent]:[Incumbent]],0),MATCH(L$3,Data_Base_2[#Headers],0))),"")</f>
        <v/>
      </c>
      <c r="M348" s="161" t="str">
        <f ca="1">IFERROR(IF(ISBLANK(INDEX(Data_Base_2[],MATCH($D348,Data_Base_2[[Incumbent]:[Incumbent]],0),MATCH(M$3,Data_Base_2[#Headers],0))),"-",INDEX(Data_Base_2[],MATCH($D348,Data_Base_2[[Incumbent]:[Incumbent]],0),MATCH(M$3,Data_Base_2[#Headers],0))),"")</f>
        <v/>
      </c>
      <c r="N348" s="164" t="str">
        <f ca="1">IFERROR(IF(ISBLANK(INDEX(Data_Base_2[],MATCH($D348,Data_Base_2[[Incumbent]:[Incumbent]],0),MATCH(N$3,Data_Base_2[#Headers],0))),"-",INDEX(Data_Base_2[],MATCH($D348,Data_Base_2[[Incumbent]:[Incumbent]],0),MATCH(N$3,Data_Base_2[#Headers],0))),"")</f>
        <v/>
      </c>
      <c r="O348" s="164" t="str">
        <f ca="1">IFERROR(IF(ISBLANK(INDEX(Data_Base_2[],MATCH($D348,Data_Base_2[[Incumbent]:[Incumbent]],0),MATCH(O$3,Data_Base_2[#Headers],0))),"-",INDEX(Data_Base_2[],MATCH($D348,Data_Base_2[[Incumbent]:[Incumbent]],0),MATCH(O$3,Data_Base_2[#Headers],0))),"")</f>
        <v/>
      </c>
      <c r="P348" s="161" t="str">
        <f ca="1">IFERROR(IF(ISBLANK(INDEX(Data_Base_2[],MATCH($D348,Data_Base_2[[Incumbent]:[Incumbent]],0),MATCH(P$3,Data_Base_2[#Headers],0))),"-",INDEX(Data_Base_2[],MATCH($D348,Data_Base_2[[Incumbent]:[Incumbent]],0),MATCH(P$3,Data_Base_2[#Headers],0))),"")</f>
        <v/>
      </c>
      <c r="Q348" s="161" t="str">
        <f ca="1">IFERROR(IF(ISBLANK(INDEX(Data_Base_2[],MATCH($D348,Data_Base_2[[Incumbent]:[Incumbent]],0),MATCH(Q$3,Data_Base_2[#Headers],0))),"-",INDEX(Data_Base_2[],MATCH($D348,Data_Base_2[[Incumbent]:[Incumbent]],0),MATCH(Q$3,Data_Base_2[#Headers],0))),"")</f>
        <v/>
      </c>
      <c r="T348" t="str">
        <v>Dani Sartika Saragih</v>
      </c>
      <c r="U348" s="140">
        <v>1</v>
      </c>
      <c r="V348" s="124" t="b">
        <v>1</v>
      </c>
      <c r="W348" s="3" t="b">
        <v>1</v>
      </c>
      <c r="X348" s="3" t="b">
        <v>0</v>
      </c>
      <c r="Y348" s="3">
        <v>1</v>
      </c>
      <c r="Z348" s="3">
        <v>0</v>
      </c>
      <c r="AA348" s="3" t="b">
        <v>1</v>
      </c>
      <c r="AB348" s="3" t="b">
        <f ca="1"/>
        <v>1</v>
      </c>
      <c r="AC348" s="99">
        <v>1</v>
      </c>
      <c r="AD348" s="99">
        <f ca="1"/>
        <v>0</v>
      </c>
    </row>
    <row r="349" spans="4:30" x14ac:dyDescent="0.25">
      <c r="D349" s="8" t="str" cm="1">
        <f t="array" aca="1" ref="D349" ca="1">IFERROR(IF($T$2="",'Data Base'!C335,INDEX(Data_Base_2[Incumbent],_xlfn.AGGREGATE(15,3,((OFFSET($AD$4,0,0,COUNTA($AD$4:AD5344),1)&gt;0)/(OFFSET($AD$4,0,0,COUNTA($AD$4:AD5344),1)&gt;0))*(ROW(OFFSET($AD$4,0,0,COUNTA($AD$4:AD5344),1))-ROW($AD$3)),ROWS($D$4:$D348)))),"")</f>
        <v/>
      </c>
      <c r="E349" s="161" t="str">
        <f ca="1">IFERROR(IF(ISBLANK(INDEX(Data_Base_2[],MATCH($D349,Data_Base_2[[Incumbent]:[Incumbent]],0),MATCH(E$3,Data_Base_2[#Headers],0))),"-",INDEX(Data_Base_2[],MATCH($D349,Data_Base_2[[Incumbent]:[Incumbent]],0),MATCH(E$3,Data_Base_2[#Headers],0))),"")</f>
        <v/>
      </c>
      <c r="F349" s="161" t="str">
        <f ca="1">IFERROR(IF(ISBLANK(INDEX(Data_Base_2[],MATCH($D349,Data_Base_2[[Incumbent]:[Incumbent]],0),MATCH(F$3,Data_Base_2[#Headers],0))),"-",INDEX(Data_Base_2[],MATCH($D349,Data_Base_2[[Incumbent]:[Incumbent]],0),MATCH(F$3,Data_Base_2[#Headers],0))),"")</f>
        <v/>
      </c>
      <c r="G349" s="161" t="str">
        <f ca="1">IFERROR(IF(ISBLANK(INDEX(Data_Base_2[],MATCH($D349,Data_Base_2[[Incumbent]:[Incumbent]],0),MATCH(G$3,Data_Base_2[#Headers],0))),"-",INDEX(Data_Base_2[],MATCH($D349,Data_Base_2[[Incumbent]:[Incumbent]],0),MATCH(G$3,Data_Base_2[#Headers],0))),"")</f>
        <v/>
      </c>
      <c r="H349" s="161" t="str">
        <f ca="1">IFERROR(IF(ISBLANK(INDEX(Data_Base_2[],MATCH($D349,Data_Base_2[[Incumbent]:[Incumbent]],0),MATCH(H$3,Data_Base_2[#Headers],0))),"-",INDEX(Data_Base_2[],MATCH($D349,Data_Base_2[[Incumbent]:[Incumbent]],0),MATCH(H$3,Data_Base_2[#Headers],0))),"")</f>
        <v/>
      </c>
      <c r="I349" s="162" t="str">
        <f ca="1">IFERROR(IF(ISBLANK(INDEX(Data_Base_2[],MATCH($D349,Data_Base_2[[Incumbent]:[Incumbent]],0),MATCH(I$3,Data_Base_2[#Headers],0))),"-",INDEX(Data_Base_2[],MATCH($D349,Data_Base_2[[Incumbent]:[Incumbent]],0),MATCH(I$3,Data_Base_2[#Headers],0))),"")</f>
        <v/>
      </c>
      <c r="J349" s="162" t="str">
        <f ca="1">IFERROR(IF(ISBLANK(INDEX(Data_Base_2[],MATCH($D349,Data_Base_2[[Incumbent]:[Incumbent]],0),MATCH(J$3,Data_Base_2[#Headers],0))),"-",INDEX(Data_Base_2[],MATCH($D349,Data_Base_2[[Incumbent]:[Incumbent]],0),MATCH(J$3,Data_Base_2[#Headers],0))),"")</f>
        <v/>
      </c>
      <c r="K349" s="163" t="str">
        <f ca="1">IFERROR(IF(ISBLANK(INDEX(Data_Base_2[],MATCH($D349,Data_Base_2[[Incumbent]:[Incumbent]],0),MATCH(K$3,Data_Base_2[#Headers],0))),"-",INDEX(Data_Base_2[],MATCH($D349,Data_Base_2[[Incumbent]:[Incumbent]],0),MATCH(K$3,Data_Base_2[#Headers],0))),"")</f>
        <v/>
      </c>
      <c r="L349" s="161" t="str">
        <f ca="1">IFERROR(IF(ISBLANK(INDEX(Data_Base_2[],MATCH($D349,Data_Base_2[[Incumbent]:[Incumbent]],0),MATCH(L$3,Data_Base_2[#Headers],0))),"-",INDEX(Data_Base_2[],MATCH($D349,Data_Base_2[[Incumbent]:[Incumbent]],0),MATCH(L$3,Data_Base_2[#Headers],0))),"")</f>
        <v/>
      </c>
      <c r="M349" s="161" t="str">
        <f ca="1">IFERROR(IF(ISBLANK(INDEX(Data_Base_2[],MATCH($D349,Data_Base_2[[Incumbent]:[Incumbent]],0),MATCH(M$3,Data_Base_2[#Headers],0))),"-",INDEX(Data_Base_2[],MATCH($D349,Data_Base_2[[Incumbent]:[Incumbent]],0),MATCH(M$3,Data_Base_2[#Headers],0))),"")</f>
        <v/>
      </c>
      <c r="N349" s="164" t="str">
        <f ca="1">IFERROR(IF(ISBLANK(INDEX(Data_Base_2[],MATCH($D349,Data_Base_2[[Incumbent]:[Incumbent]],0),MATCH(N$3,Data_Base_2[#Headers],0))),"-",INDEX(Data_Base_2[],MATCH($D349,Data_Base_2[[Incumbent]:[Incumbent]],0),MATCH(N$3,Data_Base_2[#Headers],0))),"")</f>
        <v/>
      </c>
      <c r="O349" s="164" t="str">
        <f ca="1">IFERROR(IF(ISBLANK(INDEX(Data_Base_2[],MATCH($D349,Data_Base_2[[Incumbent]:[Incumbent]],0),MATCH(O$3,Data_Base_2[#Headers],0))),"-",INDEX(Data_Base_2[],MATCH($D349,Data_Base_2[[Incumbent]:[Incumbent]],0),MATCH(O$3,Data_Base_2[#Headers],0))),"")</f>
        <v/>
      </c>
      <c r="P349" s="161" t="str">
        <f ca="1">IFERROR(IF(ISBLANK(INDEX(Data_Base_2[],MATCH($D349,Data_Base_2[[Incumbent]:[Incumbent]],0),MATCH(P$3,Data_Base_2[#Headers],0))),"-",INDEX(Data_Base_2[],MATCH($D349,Data_Base_2[[Incumbent]:[Incumbent]],0),MATCH(P$3,Data_Base_2[#Headers],0))),"")</f>
        <v/>
      </c>
      <c r="Q349" s="161" t="str">
        <f ca="1">IFERROR(IF(ISBLANK(INDEX(Data_Base_2[],MATCH($D349,Data_Base_2[[Incumbent]:[Incumbent]],0),MATCH(Q$3,Data_Base_2[#Headers],0))),"-",INDEX(Data_Base_2[],MATCH($D349,Data_Base_2[[Incumbent]:[Incumbent]],0),MATCH(Q$3,Data_Base_2[#Headers],0))),"")</f>
        <v/>
      </c>
      <c r="T349" t="str">
        <v>Sigit Aditya</v>
      </c>
      <c r="U349" s="140">
        <v>1</v>
      </c>
      <c r="V349" s="124" t="b">
        <v>1</v>
      </c>
      <c r="W349" s="3" t="b">
        <v>1</v>
      </c>
      <c r="X349" s="3" t="b">
        <v>0</v>
      </c>
      <c r="Y349" s="3">
        <v>1</v>
      </c>
      <c r="Z349" s="3">
        <v>0</v>
      </c>
      <c r="AA349" s="3" t="b">
        <v>1</v>
      </c>
      <c r="AB349" s="3" t="b">
        <f ca="1"/>
        <v>0</v>
      </c>
      <c r="AC349" s="99">
        <v>1</v>
      </c>
      <c r="AD349" s="99">
        <f ca="1"/>
        <v>0</v>
      </c>
    </row>
    <row r="350" spans="4:30" x14ac:dyDescent="0.25">
      <c r="D350" s="8" t="str" cm="1">
        <f t="array" aca="1" ref="D350" ca="1">IFERROR(IF($T$2="",'Data Base'!C336,INDEX(Data_Base_2[Incumbent],_xlfn.AGGREGATE(15,3,((OFFSET($AD$4,0,0,COUNTA($AD$4:AD5345),1)&gt;0)/(OFFSET($AD$4,0,0,COUNTA($AD$4:AD5345),1)&gt;0))*(ROW(OFFSET($AD$4,0,0,COUNTA($AD$4:AD5345),1))-ROW($AD$3)),ROWS($D$4:$D349)))),"")</f>
        <v/>
      </c>
      <c r="E350" s="161" t="str">
        <f ca="1">IFERROR(IF(ISBLANK(INDEX(Data_Base_2[],MATCH($D350,Data_Base_2[[Incumbent]:[Incumbent]],0),MATCH(E$3,Data_Base_2[#Headers],0))),"-",INDEX(Data_Base_2[],MATCH($D350,Data_Base_2[[Incumbent]:[Incumbent]],0),MATCH(E$3,Data_Base_2[#Headers],0))),"")</f>
        <v/>
      </c>
      <c r="F350" s="161" t="str">
        <f ca="1">IFERROR(IF(ISBLANK(INDEX(Data_Base_2[],MATCH($D350,Data_Base_2[[Incumbent]:[Incumbent]],0),MATCH(F$3,Data_Base_2[#Headers],0))),"-",INDEX(Data_Base_2[],MATCH($D350,Data_Base_2[[Incumbent]:[Incumbent]],0),MATCH(F$3,Data_Base_2[#Headers],0))),"")</f>
        <v/>
      </c>
      <c r="G350" s="161" t="str">
        <f ca="1">IFERROR(IF(ISBLANK(INDEX(Data_Base_2[],MATCH($D350,Data_Base_2[[Incumbent]:[Incumbent]],0),MATCH(G$3,Data_Base_2[#Headers],0))),"-",INDEX(Data_Base_2[],MATCH($D350,Data_Base_2[[Incumbent]:[Incumbent]],0),MATCH(G$3,Data_Base_2[#Headers],0))),"")</f>
        <v/>
      </c>
      <c r="H350" s="161" t="str">
        <f ca="1">IFERROR(IF(ISBLANK(INDEX(Data_Base_2[],MATCH($D350,Data_Base_2[[Incumbent]:[Incumbent]],0),MATCH(H$3,Data_Base_2[#Headers],0))),"-",INDEX(Data_Base_2[],MATCH($D350,Data_Base_2[[Incumbent]:[Incumbent]],0),MATCH(H$3,Data_Base_2[#Headers],0))),"")</f>
        <v/>
      </c>
      <c r="I350" s="162" t="str">
        <f ca="1">IFERROR(IF(ISBLANK(INDEX(Data_Base_2[],MATCH($D350,Data_Base_2[[Incumbent]:[Incumbent]],0),MATCH(I$3,Data_Base_2[#Headers],0))),"-",INDEX(Data_Base_2[],MATCH($D350,Data_Base_2[[Incumbent]:[Incumbent]],0),MATCH(I$3,Data_Base_2[#Headers],0))),"")</f>
        <v/>
      </c>
      <c r="J350" s="162" t="str">
        <f ca="1">IFERROR(IF(ISBLANK(INDEX(Data_Base_2[],MATCH($D350,Data_Base_2[[Incumbent]:[Incumbent]],0),MATCH(J$3,Data_Base_2[#Headers],0))),"-",INDEX(Data_Base_2[],MATCH($D350,Data_Base_2[[Incumbent]:[Incumbent]],0),MATCH(J$3,Data_Base_2[#Headers],0))),"")</f>
        <v/>
      </c>
      <c r="K350" s="163" t="str">
        <f ca="1">IFERROR(IF(ISBLANK(INDEX(Data_Base_2[],MATCH($D350,Data_Base_2[[Incumbent]:[Incumbent]],0),MATCH(K$3,Data_Base_2[#Headers],0))),"-",INDEX(Data_Base_2[],MATCH($D350,Data_Base_2[[Incumbent]:[Incumbent]],0),MATCH(K$3,Data_Base_2[#Headers],0))),"")</f>
        <v/>
      </c>
      <c r="L350" s="161" t="str">
        <f ca="1">IFERROR(IF(ISBLANK(INDEX(Data_Base_2[],MATCH($D350,Data_Base_2[[Incumbent]:[Incumbent]],0),MATCH(L$3,Data_Base_2[#Headers],0))),"-",INDEX(Data_Base_2[],MATCH($D350,Data_Base_2[[Incumbent]:[Incumbent]],0),MATCH(L$3,Data_Base_2[#Headers],0))),"")</f>
        <v/>
      </c>
      <c r="M350" s="161" t="str">
        <f ca="1">IFERROR(IF(ISBLANK(INDEX(Data_Base_2[],MATCH($D350,Data_Base_2[[Incumbent]:[Incumbent]],0),MATCH(M$3,Data_Base_2[#Headers],0))),"-",INDEX(Data_Base_2[],MATCH($D350,Data_Base_2[[Incumbent]:[Incumbent]],0),MATCH(M$3,Data_Base_2[#Headers],0))),"")</f>
        <v/>
      </c>
      <c r="N350" s="164" t="str">
        <f ca="1">IFERROR(IF(ISBLANK(INDEX(Data_Base_2[],MATCH($D350,Data_Base_2[[Incumbent]:[Incumbent]],0),MATCH(N$3,Data_Base_2[#Headers],0))),"-",INDEX(Data_Base_2[],MATCH($D350,Data_Base_2[[Incumbent]:[Incumbent]],0),MATCH(N$3,Data_Base_2[#Headers],0))),"")</f>
        <v/>
      </c>
      <c r="O350" s="164" t="str">
        <f ca="1">IFERROR(IF(ISBLANK(INDEX(Data_Base_2[],MATCH($D350,Data_Base_2[[Incumbent]:[Incumbent]],0),MATCH(O$3,Data_Base_2[#Headers],0))),"-",INDEX(Data_Base_2[],MATCH($D350,Data_Base_2[[Incumbent]:[Incumbent]],0),MATCH(O$3,Data_Base_2[#Headers],0))),"")</f>
        <v/>
      </c>
      <c r="P350" s="161" t="str">
        <f ca="1">IFERROR(IF(ISBLANK(INDEX(Data_Base_2[],MATCH($D350,Data_Base_2[[Incumbent]:[Incumbent]],0),MATCH(P$3,Data_Base_2[#Headers],0))),"-",INDEX(Data_Base_2[],MATCH($D350,Data_Base_2[[Incumbent]:[Incumbent]],0),MATCH(P$3,Data_Base_2[#Headers],0))),"")</f>
        <v/>
      </c>
      <c r="Q350" s="161" t="str">
        <f ca="1">IFERROR(IF(ISBLANK(INDEX(Data_Base_2[],MATCH($D350,Data_Base_2[[Incumbent]:[Incumbent]],0),MATCH(Q$3,Data_Base_2[#Headers],0))),"-",INDEX(Data_Base_2[],MATCH($D350,Data_Base_2[[Incumbent]:[Incumbent]],0),MATCH(Q$3,Data_Base_2[#Headers],0))),"")</f>
        <v/>
      </c>
      <c r="T350" t="str">
        <v>Chairul Fikri, Ir.</v>
      </c>
      <c r="U350" s="140">
        <v>5</v>
      </c>
      <c r="V350" s="124" t="b">
        <v>1</v>
      </c>
      <c r="W350" s="3" t="b">
        <v>1</v>
      </c>
      <c r="X350" s="3" t="b">
        <v>0</v>
      </c>
      <c r="Y350" s="3">
        <v>0</v>
      </c>
      <c r="Z350" s="3">
        <v>0</v>
      </c>
      <c r="AA350" s="3" t="b">
        <v>1</v>
      </c>
      <c r="AB350" s="3" t="b">
        <f ca="1"/>
        <v>1</v>
      </c>
      <c r="AC350" s="99">
        <v>1</v>
      </c>
      <c r="AD350" s="99">
        <f ca="1"/>
        <v>0</v>
      </c>
    </row>
    <row r="351" spans="4:30" x14ac:dyDescent="0.25">
      <c r="D351" s="8" t="str" cm="1">
        <f t="array" aca="1" ref="D351" ca="1">IFERROR(IF($T$2="",'Data Base'!C337,INDEX(Data_Base_2[Incumbent],_xlfn.AGGREGATE(15,3,((OFFSET($AD$4,0,0,COUNTA($AD$4:AD5346),1)&gt;0)/(OFFSET($AD$4,0,0,COUNTA($AD$4:AD5346),1)&gt;0))*(ROW(OFFSET($AD$4,0,0,COUNTA($AD$4:AD5346),1))-ROW($AD$3)),ROWS($D$4:$D350)))),"")</f>
        <v/>
      </c>
      <c r="E351" s="161" t="str">
        <f ca="1">IFERROR(IF(ISBLANK(INDEX(Data_Base_2[],MATCH($D351,Data_Base_2[[Incumbent]:[Incumbent]],0),MATCH(E$3,Data_Base_2[#Headers],0))),"-",INDEX(Data_Base_2[],MATCH($D351,Data_Base_2[[Incumbent]:[Incumbent]],0),MATCH(E$3,Data_Base_2[#Headers],0))),"")</f>
        <v/>
      </c>
      <c r="F351" s="161" t="str">
        <f ca="1">IFERROR(IF(ISBLANK(INDEX(Data_Base_2[],MATCH($D351,Data_Base_2[[Incumbent]:[Incumbent]],0),MATCH(F$3,Data_Base_2[#Headers],0))),"-",INDEX(Data_Base_2[],MATCH($D351,Data_Base_2[[Incumbent]:[Incumbent]],0),MATCH(F$3,Data_Base_2[#Headers],0))),"")</f>
        <v/>
      </c>
      <c r="G351" s="161" t="str">
        <f ca="1">IFERROR(IF(ISBLANK(INDEX(Data_Base_2[],MATCH($D351,Data_Base_2[[Incumbent]:[Incumbent]],0),MATCH(G$3,Data_Base_2[#Headers],0))),"-",INDEX(Data_Base_2[],MATCH($D351,Data_Base_2[[Incumbent]:[Incumbent]],0),MATCH(G$3,Data_Base_2[#Headers],0))),"")</f>
        <v/>
      </c>
      <c r="H351" s="161" t="str">
        <f ca="1">IFERROR(IF(ISBLANK(INDEX(Data_Base_2[],MATCH($D351,Data_Base_2[[Incumbent]:[Incumbent]],0),MATCH(H$3,Data_Base_2[#Headers],0))),"-",INDEX(Data_Base_2[],MATCH($D351,Data_Base_2[[Incumbent]:[Incumbent]],0),MATCH(H$3,Data_Base_2[#Headers],0))),"")</f>
        <v/>
      </c>
      <c r="I351" s="162" t="str">
        <f ca="1">IFERROR(IF(ISBLANK(INDEX(Data_Base_2[],MATCH($D351,Data_Base_2[[Incumbent]:[Incumbent]],0),MATCH(I$3,Data_Base_2[#Headers],0))),"-",INDEX(Data_Base_2[],MATCH($D351,Data_Base_2[[Incumbent]:[Incumbent]],0),MATCH(I$3,Data_Base_2[#Headers],0))),"")</f>
        <v/>
      </c>
      <c r="J351" s="162" t="str">
        <f ca="1">IFERROR(IF(ISBLANK(INDEX(Data_Base_2[],MATCH($D351,Data_Base_2[[Incumbent]:[Incumbent]],0),MATCH(J$3,Data_Base_2[#Headers],0))),"-",INDEX(Data_Base_2[],MATCH($D351,Data_Base_2[[Incumbent]:[Incumbent]],0),MATCH(J$3,Data_Base_2[#Headers],0))),"")</f>
        <v/>
      </c>
      <c r="K351" s="163" t="str">
        <f ca="1">IFERROR(IF(ISBLANK(INDEX(Data_Base_2[],MATCH($D351,Data_Base_2[[Incumbent]:[Incumbent]],0),MATCH(K$3,Data_Base_2[#Headers],0))),"-",INDEX(Data_Base_2[],MATCH($D351,Data_Base_2[[Incumbent]:[Incumbent]],0),MATCH(K$3,Data_Base_2[#Headers],0))),"")</f>
        <v/>
      </c>
      <c r="L351" s="161" t="str">
        <f ca="1">IFERROR(IF(ISBLANK(INDEX(Data_Base_2[],MATCH($D351,Data_Base_2[[Incumbent]:[Incumbent]],0),MATCH(L$3,Data_Base_2[#Headers],0))),"-",INDEX(Data_Base_2[],MATCH($D351,Data_Base_2[[Incumbent]:[Incumbent]],0),MATCH(L$3,Data_Base_2[#Headers],0))),"")</f>
        <v/>
      </c>
      <c r="M351" s="161" t="str">
        <f ca="1">IFERROR(IF(ISBLANK(INDEX(Data_Base_2[],MATCH($D351,Data_Base_2[[Incumbent]:[Incumbent]],0),MATCH(M$3,Data_Base_2[#Headers],0))),"-",INDEX(Data_Base_2[],MATCH($D351,Data_Base_2[[Incumbent]:[Incumbent]],0),MATCH(M$3,Data_Base_2[#Headers],0))),"")</f>
        <v/>
      </c>
      <c r="N351" s="164" t="str">
        <f ca="1">IFERROR(IF(ISBLANK(INDEX(Data_Base_2[],MATCH($D351,Data_Base_2[[Incumbent]:[Incumbent]],0),MATCH(N$3,Data_Base_2[#Headers],0))),"-",INDEX(Data_Base_2[],MATCH($D351,Data_Base_2[[Incumbent]:[Incumbent]],0),MATCH(N$3,Data_Base_2[#Headers],0))),"")</f>
        <v/>
      </c>
      <c r="O351" s="164" t="str">
        <f ca="1">IFERROR(IF(ISBLANK(INDEX(Data_Base_2[],MATCH($D351,Data_Base_2[[Incumbent]:[Incumbent]],0),MATCH(O$3,Data_Base_2[#Headers],0))),"-",INDEX(Data_Base_2[],MATCH($D351,Data_Base_2[[Incumbent]:[Incumbent]],0),MATCH(O$3,Data_Base_2[#Headers],0))),"")</f>
        <v/>
      </c>
      <c r="P351" s="161" t="str">
        <f ca="1">IFERROR(IF(ISBLANK(INDEX(Data_Base_2[],MATCH($D351,Data_Base_2[[Incumbent]:[Incumbent]],0),MATCH(P$3,Data_Base_2[#Headers],0))),"-",INDEX(Data_Base_2[],MATCH($D351,Data_Base_2[[Incumbent]:[Incumbent]],0),MATCH(P$3,Data_Base_2[#Headers],0))),"")</f>
        <v/>
      </c>
      <c r="Q351" s="161" t="str">
        <f ca="1">IFERROR(IF(ISBLANK(INDEX(Data_Base_2[],MATCH($D351,Data_Base_2[[Incumbent]:[Incumbent]],0),MATCH(Q$3,Data_Base_2[#Headers],0))),"-",INDEX(Data_Base_2[],MATCH($D351,Data_Base_2[[Incumbent]:[Incumbent]],0),MATCH(Q$3,Data_Base_2[#Headers],0))),"")</f>
        <v/>
      </c>
      <c r="T351" t="str">
        <v>M. Alvi, Ir.</v>
      </c>
      <c r="U351" s="140">
        <v>4</v>
      </c>
      <c r="V351" s="124" t="b">
        <v>1</v>
      </c>
      <c r="W351" s="3" t="b">
        <v>1</v>
      </c>
      <c r="X351" s="3" t="b">
        <v>0</v>
      </c>
      <c r="Y351" s="3">
        <v>0</v>
      </c>
      <c r="Z351" s="3">
        <v>1</v>
      </c>
      <c r="AA351" s="3" t="b">
        <v>1</v>
      </c>
      <c r="AB351" s="3" t="b">
        <f ca="1"/>
        <v>0</v>
      </c>
      <c r="AC351" s="99">
        <v>1</v>
      </c>
      <c r="AD351" s="99">
        <f ca="1"/>
        <v>0</v>
      </c>
    </row>
    <row r="352" spans="4:30" x14ac:dyDescent="0.25">
      <c r="D352" s="8" t="str" cm="1">
        <f t="array" aca="1" ref="D352" ca="1">IFERROR(IF($T$2="",'Data Base'!C338,INDEX(Data_Base_2[Incumbent],_xlfn.AGGREGATE(15,3,((OFFSET($AD$4,0,0,COUNTA($AD$4:AD5347),1)&gt;0)/(OFFSET($AD$4,0,0,COUNTA($AD$4:AD5347),1)&gt;0))*(ROW(OFFSET($AD$4,0,0,COUNTA($AD$4:AD5347),1))-ROW($AD$3)),ROWS($D$4:$D351)))),"")</f>
        <v/>
      </c>
      <c r="E352" s="161" t="str">
        <f ca="1">IFERROR(IF(ISBLANK(INDEX(Data_Base_2[],MATCH($D352,Data_Base_2[[Incumbent]:[Incumbent]],0),MATCH(E$3,Data_Base_2[#Headers],0))),"-",INDEX(Data_Base_2[],MATCH($D352,Data_Base_2[[Incumbent]:[Incumbent]],0),MATCH(E$3,Data_Base_2[#Headers],0))),"")</f>
        <v/>
      </c>
      <c r="F352" s="161" t="str">
        <f ca="1">IFERROR(IF(ISBLANK(INDEX(Data_Base_2[],MATCH($D352,Data_Base_2[[Incumbent]:[Incumbent]],0),MATCH(F$3,Data_Base_2[#Headers],0))),"-",INDEX(Data_Base_2[],MATCH($D352,Data_Base_2[[Incumbent]:[Incumbent]],0),MATCH(F$3,Data_Base_2[#Headers],0))),"")</f>
        <v/>
      </c>
      <c r="G352" s="161" t="str">
        <f ca="1">IFERROR(IF(ISBLANK(INDEX(Data_Base_2[],MATCH($D352,Data_Base_2[[Incumbent]:[Incumbent]],0),MATCH(G$3,Data_Base_2[#Headers],0))),"-",INDEX(Data_Base_2[],MATCH($D352,Data_Base_2[[Incumbent]:[Incumbent]],0),MATCH(G$3,Data_Base_2[#Headers],0))),"")</f>
        <v/>
      </c>
      <c r="H352" s="161" t="str">
        <f ca="1">IFERROR(IF(ISBLANK(INDEX(Data_Base_2[],MATCH($D352,Data_Base_2[[Incumbent]:[Incumbent]],0),MATCH(H$3,Data_Base_2[#Headers],0))),"-",INDEX(Data_Base_2[],MATCH($D352,Data_Base_2[[Incumbent]:[Incumbent]],0),MATCH(H$3,Data_Base_2[#Headers],0))),"")</f>
        <v/>
      </c>
      <c r="I352" s="162" t="str">
        <f ca="1">IFERROR(IF(ISBLANK(INDEX(Data_Base_2[],MATCH($D352,Data_Base_2[[Incumbent]:[Incumbent]],0),MATCH(I$3,Data_Base_2[#Headers],0))),"-",INDEX(Data_Base_2[],MATCH($D352,Data_Base_2[[Incumbent]:[Incumbent]],0),MATCH(I$3,Data_Base_2[#Headers],0))),"")</f>
        <v/>
      </c>
      <c r="J352" s="162" t="str">
        <f ca="1">IFERROR(IF(ISBLANK(INDEX(Data_Base_2[],MATCH($D352,Data_Base_2[[Incumbent]:[Incumbent]],0),MATCH(J$3,Data_Base_2[#Headers],0))),"-",INDEX(Data_Base_2[],MATCH($D352,Data_Base_2[[Incumbent]:[Incumbent]],0),MATCH(J$3,Data_Base_2[#Headers],0))),"")</f>
        <v/>
      </c>
      <c r="K352" s="163" t="str">
        <f ca="1">IFERROR(IF(ISBLANK(INDEX(Data_Base_2[],MATCH($D352,Data_Base_2[[Incumbent]:[Incumbent]],0),MATCH(K$3,Data_Base_2[#Headers],0))),"-",INDEX(Data_Base_2[],MATCH($D352,Data_Base_2[[Incumbent]:[Incumbent]],0),MATCH(K$3,Data_Base_2[#Headers],0))),"")</f>
        <v/>
      </c>
      <c r="L352" s="161" t="str">
        <f ca="1">IFERROR(IF(ISBLANK(INDEX(Data_Base_2[],MATCH($D352,Data_Base_2[[Incumbent]:[Incumbent]],0),MATCH(L$3,Data_Base_2[#Headers],0))),"-",INDEX(Data_Base_2[],MATCH($D352,Data_Base_2[[Incumbent]:[Incumbent]],0),MATCH(L$3,Data_Base_2[#Headers],0))),"")</f>
        <v/>
      </c>
      <c r="M352" s="161" t="str">
        <f ca="1">IFERROR(IF(ISBLANK(INDEX(Data_Base_2[],MATCH($D352,Data_Base_2[[Incumbent]:[Incumbent]],0),MATCH(M$3,Data_Base_2[#Headers],0))),"-",INDEX(Data_Base_2[],MATCH($D352,Data_Base_2[[Incumbent]:[Incumbent]],0),MATCH(M$3,Data_Base_2[#Headers],0))),"")</f>
        <v/>
      </c>
      <c r="N352" s="164" t="str">
        <f ca="1">IFERROR(IF(ISBLANK(INDEX(Data_Base_2[],MATCH($D352,Data_Base_2[[Incumbent]:[Incumbent]],0),MATCH(N$3,Data_Base_2[#Headers],0))),"-",INDEX(Data_Base_2[],MATCH($D352,Data_Base_2[[Incumbent]:[Incumbent]],0),MATCH(N$3,Data_Base_2[#Headers],0))),"")</f>
        <v/>
      </c>
      <c r="O352" s="164" t="str">
        <f ca="1">IFERROR(IF(ISBLANK(INDEX(Data_Base_2[],MATCH($D352,Data_Base_2[[Incumbent]:[Incumbent]],0),MATCH(O$3,Data_Base_2[#Headers],0))),"-",INDEX(Data_Base_2[],MATCH($D352,Data_Base_2[[Incumbent]:[Incumbent]],0),MATCH(O$3,Data_Base_2[#Headers],0))),"")</f>
        <v/>
      </c>
      <c r="P352" s="161" t="str">
        <f ca="1">IFERROR(IF(ISBLANK(INDEX(Data_Base_2[],MATCH($D352,Data_Base_2[[Incumbent]:[Incumbent]],0),MATCH(P$3,Data_Base_2[#Headers],0))),"-",INDEX(Data_Base_2[],MATCH($D352,Data_Base_2[[Incumbent]:[Incumbent]],0),MATCH(P$3,Data_Base_2[#Headers],0))),"")</f>
        <v/>
      </c>
      <c r="Q352" s="161" t="str">
        <f ca="1">IFERROR(IF(ISBLANK(INDEX(Data_Base_2[],MATCH($D352,Data_Base_2[[Incumbent]:[Incumbent]],0),MATCH(Q$3,Data_Base_2[#Headers],0))),"-",INDEX(Data_Base_2[],MATCH($D352,Data_Base_2[[Incumbent]:[Incumbent]],0),MATCH(Q$3,Data_Base_2[#Headers],0))),"")</f>
        <v/>
      </c>
      <c r="T352" t="str">
        <v>Hanafi Ansari</v>
      </c>
      <c r="U352" s="140">
        <v>1</v>
      </c>
      <c r="V352" s="124" t="b">
        <v>1</v>
      </c>
      <c r="W352" s="3" t="b">
        <v>1</v>
      </c>
      <c r="X352" s="3" t="b">
        <v>0</v>
      </c>
      <c r="Y352" s="3">
        <v>1</v>
      </c>
      <c r="Z352" s="3">
        <v>0</v>
      </c>
      <c r="AA352" s="3" t="b">
        <v>1</v>
      </c>
      <c r="AB352" s="3" t="b">
        <f ca="1"/>
        <v>1</v>
      </c>
      <c r="AC352" s="99">
        <v>1</v>
      </c>
      <c r="AD352" s="99">
        <f ca="1"/>
        <v>0</v>
      </c>
    </row>
    <row r="353" spans="4:30" x14ac:dyDescent="0.25">
      <c r="D353" s="8" t="str" cm="1">
        <f t="array" aca="1" ref="D353" ca="1">IFERROR(IF($T$2="",'Data Base'!C339,INDEX(Data_Base_2[Incumbent],_xlfn.AGGREGATE(15,3,((OFFSET($AD$4,0,0,COUNTA($AD$4:AD5348),1)&gt;0)/(OFFSET($AD$4,0,0,COUNTA($AD$4:AD5348),1)&gt;0))*(ROW(OFFSET($AD$4,0,0,COUNTA($AD$4:AD5348),1))-ROW($AD$3)),ROWS($D$4:$D352)))),"")</f>
        <v/>
      </c>
      <c r="E353" s="161" t="str">
        <f ca="1">IFERROR(IF(ISBLANK(INDEX(Data_Base_2[],MATCH($D353,Data_Base_2[[Incumbent]:[Incumbent]],0),MATCH(E$3,Data_Base_2[#Headers],0))),"-",INDEX(Data_Base_2[],MATCH($D353,Data_Base_2[[Incumbent]:[Incumbent]],0),MATCH(E$3,Data_Base_2[#Headers],0))),"")</f>
        <v/>
      </c>
      <c r="F353" s="161" t="str">
        <f ca="1">IFERROR(IF(ISBLANK(INDEX(Data_Base_2[],MATCH($D353,Data_Base_2[[Incumbent]:[Incumbent]],0),MATCH(F$3,Data_Base_2[#Headers],0))),"-",INDEX(Data_Base_2[],MATCH($D353,Data_Base_2[[Incumbent]:[Incumbent]],0),MATCH(F$3,Data_Base_2[#Headers],0))),"")</f>
        <v/>
      </c>
      <c r="G353" s="161" t="str">
        <f ca="1">IFERROR(IF(ISBLANK(INDEX(Data_Base_2[],MATCH($D353,Data_Base_2[[Incumbent]:[Incumbent]],0),MATCH(G$3,Data_Base_2[#Headers],0))),"-",INDEX(Data_Base_2[],MATCH($D353,Data_Base_2[[Incumbent]:[Incumbent]],0),MATCH(G$3,Data_Base_2[#Headers],0))),"")</f>
        <v/>
      </c>
      <c r="H353" s="161" t="str">
        <f ca="1">IFERROR(IF(ISBLANK(INDEX(Data_Base_2[],MATCH($D353,Data_Base_2[[Incumbent]:[Incumbent]],0),MATCH(H$3,Data_Base_2[#Headers],0))),"-",INDEX(Data_Base_2[],MATCH($D353,Data_Base_2[[Incumbent]:[Incumbent]],0),MATCH(H$3,Data_Base_2[#Headers],0))),"")</f>
        <v/>
      </c>
      <c r="I353" s="162" t="str">
        <f ca="1">IFERROR(IF(ISBLANK(INDEX(Data_Base_2[],MATCH($D353,Data_Base_2[[Incumbent]:[Incumbent]],0),MATCH(I$3,Data_Base_2[#Headers],0))),"-",INDEX(Data_Base_2[],MATCH($D353,Data_Base_2[[Incumbent]:[Incumbent]],0),MATCH(I$3,Data_Base_2[#Headers],0))),"")</f>
        <v/>
      </c>
      <c r="J353" s="162" t="str">
        <f ca="1">IFERROR(IF(ISBLANK(INDEX(Data_Base_2[],MATCH($D353,Data_Base_2[[Incumbent]:[Incumbent]],0),MATCH(J$3,Data_Base_2[#Headers],0))),"-",INDEX(Data_Base_2[],MATCH($D353,Data_Base_2[[Incumbent]:[Incumbent]],0),MATCH(J$3,Data_Base_2[#Headers],0))),"")</f>
        <v/>
      </c>
      <c r="K353" s="163" t="str">
        <f ca="1">IFERROR(IF(ISBLANK(INDEX(Data_Base_2[],MATCH($D353,Data_Base_2[[Incumbent]:[Incumbent]],0),MATCH(K$3,Data_Base_2[#Headers],0))),"-",INDEX(Data_Base_2[],MATCH($D353,Data_Base_2[[Incumbent]:[Incumbent]],0),MATCH(K$3,Data_Base_2[#Headers],0))),"")</f>
        <v/>
      </c>
      <c r="L353" s="161" t="str">
        <f ca="1">IFERROR(IF(ISBLANK(INDEX(Data_Base_2[],MATCH($D353,Data_Base_2[[Incumbent]:[Incumbent]],0),MATCH(L$3,Data_Base_2[#Headers],0))),"-",INDEX(Data_Base_2[],MATCH($D353,Data_Base_2[[Incumbent]:[Incumbent]],0),MATCH(L$3,Data_Base_2[#Headers],0))),"")</f>
        <v/>
      </c>
      <c r="M353" s="161" t="str">
        <f ca="1">IFERROR(IF(ISBLANK(INDEX(Data_Base_2[],MATCH($D353,Data_Base_2[[Incumbent]:[Incumbent]],0),MATCH(M$3,Data_Base_2[#Headers],0))),"-",INDEX(Data_Base_2[],MATCH($D353,Data_Base_2[[Incumbent]:[Incumbent]],0),MATCH(M$3,Data_Base_2[#Headers],0))),"")</f>
        <v/>
      </c>
      <c r="N353" s="164" t="str">
        <f ca="1">IFERROR(IF(ISBLANK(INDEX(Data_Base_2[],MATCH($D353,Data_Base_2[[Incumbent]:[Incumbent]],0),MATCH(N$3,Data_Base_2[#Headers],0))),"-",INDEX(Data_Base_2[],MATCH($D353,Data_Base_2[[Incumbent]:[Incumbent]],0),MATCH(N$3,Data_Base_2[#Headers],0))),"")</f>
        <v/>
      </c>
      <c r="O353" s="164" t="str">
        <f ca="1">IFERROR(IF(ISBLANK(INDEX(Data_Base_2[],MATCH($D353,Data_Base_2[[Incumbent]:[Incumbent]],0),MATCH(O$3,Data_Base_2[#Headers],0))),"-",INDEX(Data_Base_2[],MATCH($D353,Data_Base_2[[Incumbent]:[Incumbent]],0),MATCH(O$3,Data_Base_2[#Headers],0))),"")</f>
        <v/>
      </c>
      <c r="P353" s="161" t="str">
        <f ca="1">IFERROR(IF(ISBLANK(INDEX(Data_Base_2[],MATCH($D353,Data_Base_2[[Incumbent]:[Incumbent]],0),MATCH(P$3,Data_Base_2[#Headers],0))),"-",INDEX(Data_Base_2[],MATCH($D353,Data_Base_2[[Incumbent]:[Incumbent]],0),MATCH(P$3,Data_Base_2[#Headers],0))),"")</f>
        <v/>
      </c>
      <c r="Q353" s="161" t="str">
        <f ca="1">IFERROR(IF(ISBLANK(INDEX(Data_Base_2[],MATCH($D353,Data_Base_2[[Incumbent]:[Incumbent]],0),MATCH(Q$3,Data_Base_2[#Headers],0))),"-",INDEX(Data_Base_2[],MATCH($D353,Data_Base_2[[Incumbent]:[Incumbent]],0),MATCH(Q$3,Data_Base_2[#Headers],0))),"")</f>
        <v/>
      </c>
      <c r="T353" t="str">
        <v>Dedi Heryadi, Ir.</v>
      </c>
      <c r="U353" s="140">
        <v>5</v>
      </c>
      <c r="V353" s="124" t="b">
        <v>1</v>
      </c>
      <c r="W353" s="3" t="b">
        <v>1</v>
      </c>
      <c r="X353" s="3" t="b">
        <v>0</v>
      </c>
      <c r="Y353" s="3">
        <v>0</v>
      </c>
      <c r="Z353" s="3">
        <v>0</v>
      </c>
      <c r="AA353" s="3" t="b">
        <v>1</v>
      </c>
      <c r="AB353" s="3" t="b">
        <f ca="1"/>
        <v>0</v>
      </c>
      <c r="AC353" s="99">
        <v>1</v>
      </c>
      <c r="AD353" s="99">
        <f ca="1"/>
        <v>0</v>
      </c>
    </row>
    <row r="354" spans="4:30" x14ac:dyDescent="0.25">
      <c r="D354" s="8" t="str" cm="1">
        <f t="array" aca="1" ref="D354" ca="1">IFERROR(IF($T$2="",'Data Base'!C340,INDEX(Data_Base_2[Incumbent],_xlfn.AGGREGATE(15,3,((OFFSET($AD$4,0,0,COUNTA($AD$4:AD5349),1)&gt;0)/(OFFSET($AD$4,0,0,COUNTA($AD$4:AD5349),1)&gt;0))*(ROW(OFFSET($AD$4,0,0,COUNTA($AD$4:AD5349),1))-ROW($AD$3)),ROWS($D$4:$D353)))),"")</f>
        <v/>
      </c>
      <c r="E354" s="161" t="str">
        <f ca="1">IFERROR(IF(ISBLANK(INDEX(Data_Base_2[],MATCH($D354,Data_Base_2[[Incumbent]:[Incumbent]],0),MATCH(E$3,Data_Base_2[#Headers],0))),"-",INDEX(Data_Base_2[],MATCH($D354,Data_Base_2[[Incumbent]:[Incumbent]],0),MATCH(E$3,Data_Base_2[#Headers],0))),"")</f>
        <v/>
      </c>
      <c r="F354" s="161" t="str">
        <f ca="1">IFERROR(IF(ISBLANK(INDEX(Data_Base_2[],MATCH($D354,Data_Base_2[[Incumbent]:[Incumbent]],0),MATCH(F$3,Data_Base_2[#Headers],0))),"-",INDEX(Data_Base_2[],MATCH($D354,Data_Base_2[[Incumbent]:[Incumbent]],0),MATCH(F$3,Data_Base_2[#Headers],0))),"")</f>
        <v/>
      </c>
      <c r="G354" s="161" t="str">
        <f ca="1">IFERROR(IF(ISBLANK(INDEX(Data_Base_2[],MATCH($D354,Data_Base_2[[Incumbent]:[Incumbent]],0),MATCH(G$3,Data_Base_2[#Headers],0))),"-",INDEX(Data_Base_2[],MATCH($D354,Data_Base_2[[Incumbent]:[Incumbent]],0),MATCH(G$3,Data_Base_2[#Headers],0))),"")</f>
        <v/>
      </c>
      <c r="H354" s="161" t="str">
        <f ca="1">IFERROR(IF(ISBLANK(INDEX(Data_Base_2[],MATCH($D354,Data_Base_2[[Incumbent]:[Incumbent]],0),MATCH(H$3,Data_Base_2[#Headers],0))),"-",INDEX(Data_Base_2[],MATCH($D354,Data_Base_2[[Incumbent]:[Incumbent]],0),MATCH(H$3,Data_Base_2[#Headers],0))),"")</f>
        <v/>
      </c>
      <c r="I354" s="162" t="str">
        <f ca="1">IFERROR(IF(ISBLANK(INDEX(Data_Base_2[],MATCH($D354,Data_Base_2[[Incumbent]:[Incumbent]],0),MATCH(I$3,Data_Base_2[#Headers],0))),"-",INDEX(Data_Base_2[],MATCH($D354,Data_Base_2[[Incumbent]:[Incumbent]],0),MATCH(I$3,Data_Base_2[#Headers],0))),"")</f>
        <v/>
      </c>
      <c r="J354" s="162" t="str">
        <f ca="1">IFERROR(IF(ISBLANK(INDEX(Data_Base_2[],MATCH($D354,Data_Base_2[[Incumbent]:[Incumbent]],0),MATCH(J$3,Data_Base_2[#Headers],0))),"-",INDEX(Data_Base_2[],MATCH($D354,Data_Base_2[[Incumbent]:[Incumbent]],0),MATCH(J$3,Data_Base_2[#Headers],0))),"")</f>
        <v/>
      </c>
      <c r="K354" s="163" t="str">
        <f ca="1">IFERROR(IF(ISBLANK(INDEX(Data_Base_2[],MATCH($D354,Data_Base_2[[Incumbent]:[Incumbent]],0),MATCH(K$3,Data_Base_2[#Headers],0))),"-",INDEX(Data_Base_2[],MATCH($D354,Data_Base_2[[Incumbent]:[Incumbent]],0),MATCH(K$3,Data_Base_2[#Headers],0))),"")</f>
        <v/>
      </c>
      <c r="L354" s="161" t="str">
        <f ca="1">IFERROR(IF(ISBLANK(INDEX(Data_Base_2[],MATCH($D354,Data_Base_2[[Incumbent]:[Incumbent]],0),MATCH(L$3,Data_Base_2[#Headers],0))),"-",INDEX(Data_Base_2[],MATCH($D354,Data_Base_2[[Incumbent]:[Incumbent]],0),MATCH(L$3,Data_Base_2[#Headers],0))),"")</f>
        <v/>
      </c>
      <c r="M354" s="161" t="str">
        <f ca="1">IFERROR(IF(ISBLANK(INDEX(Data_Base_2[],MATCH($D354,Data_Base_2[[Incumbent]:[Incumbent]],0),MATCH(M$3,Data_Base_2[#Headers],0))),"-",INDEX(Data_Base_2[],MATCH($D354,Data_Base_2[[Incumbent]:[Incumbent]],0),MATCH(M$3,Data_Base_2[#Headers],0))),"")</f>
        <v/>
      </c>
      <c r="N354" s="164" t="str">
        <f ca="1">IFERROR(IF(ISBLANK(INDEX(Data_Base_2[],MATCH($D354,Data_Base_2[[Incumbent]:[Incumbent]],0),MATCH(N$3,Data_Base_2[#Headers],0))),"-",INDEX(Data_Base_2[],MATCH($D354,Data_Base_2[[Incumbent]:[Incumbent]],0),MATCH(N$3,Data_Base_2[#Headers],0))),"")</f>
        <v/>
      </c>
      <c r="O354" s="164" t="str">
        <f ca="1">IFERROR(IF(ISBLANK(INDEX(Data_Base_2[],MATCH($D354,Data_Base_2[[Incumbent]:[Incumbent]],0),MATCH(O$3,Data_Base_2[#Headers],0))),"-",INDEX(Data_Base_2[],MATCH($D354,Data_Base_2[[Incumbent]:[Incumbent]],0),MATCH(O$3,Data_Base_2[#Headers],0))),"")</f>
        <v/>
      </c>
      <c r="P354" s="161" t="str">
        <f ca="1">IFERROR(IF(ISBLANK(INDEX(Data_Base_2[],MATCH($D354,Data_Base_2[[Incumbent]:[Incumbent]],0),MATCH(P$3,Data_Base_2[#Headers],0))),"-",INDEX(Data_Base_2[],MATCH($D354,Data_Base_2[[Incumbent]:[Incumbent]],0),MATCH(P$3,Data_Base_2[#Headers],0))),"")</f>
        <v/>
      </c>
      <c r="Q354" s="161" t="str">
        <f ca="1">IFERROR(IF(ISBLANK(INDEX(Data_Base_2[],MATCH($D354,Data_Base_2[[Incumbent]:[Incumbent]],0),MATCH(Q$3,Data_Base_2[#Headers],0))),"-",INDEX(Data_Base_2[],MATCH($D354,Data_Base_2[[Incumbent]:[Incumbent]],0),MATCH(Q$3,Data_Base_2[#Headers],0))),"")</f>
        <v/>
      </c>
      <c r="T354" t="str">
        <v>Johan Surya Laksamana Siregar</v>
      </c>
      <c r="U354" s="140">
        <v>1</v>
      </c>
      <c r="V354" s="124" t="b">
        <v>1</v>
      </c>
      <c r="W354" s="3" t="b">
        <v>1</v>
      </c>
      <c r="X354" s="3" t="b">
        <v>0</v>
      </c>
      <c r="Y354" s="3">
        <v>1</v>
      </c>
      <c r="Z354" s="3">
        <v>0</v>
      </c>
      <c r="AA354" s="3" t="b">
        <v>1</v>
      </c>
      <c r="AB354" s="3" t="b">
        <f ca="1"/>
        <v>0</v>
      </c>
      <c r="AC354" s="99">
        <v>1</v>
      </c>
      <c r="AD354" s="99">
        <f ca="1"/>
        <v>0</v>
      </c>
    </row>
    <row r="355" spans="4:30" x14ac:dyDescent="0.25">
      <c r="D355" s="8" t="str" cm="1">
        <f t="array" aca="1" ref="D355" ca="1">IFERROR(IF($T$2="",'Data Base'!C341,INDEX(Data_Base_2[Incumbent],_xlfn.AGGREGATE(15,3,((OFFSET($AD$4,0,0,COUNTA($AD$4:AD5350),1)&gt;0)/(OFFSET($AD$4,0,0,COUNTA($AD$4:AD5350),1)&gt;0))*(ROW(OFFSET($AD$4,0,0,COUNTA($AD$4:AD5350),1))-ROW($AD$3)),ROWS($D$4:$D354)))),"")</f>
        <v/>
      </c>
      <c r="E355" s="161" t="str">
        <f ca="1">IFERROR(IF(ISBLANK(INDEX(Data_Base_2[],MATCH($D355,Data_Base_2[[Incumbent]:[Incumbent]],0),MATCH(E$3,Data_Base_2[#Headers],0))),"-",INDEX(Data_Base_2[],MATCH($D355,Data_Base_2[[Incumbent]:[Incumbent]],0),MATCH(E$3,Data_Base_2[#Headers],0))),"")</f>
        <v/>
      </c>
      <c r="F355" s="161" t="str">
        <f ca="1">IFERROR(IF(ISBLANK(INDEX(Data_Base_2[],MATCH($D355,Data_Base_2[[Incumbent]:[Incumbent]],0),MATCH(F$3,Data_Base_2[#Headers],0))),"-",INDEX(Data_Base_2[],MATCH($D355,Data_Base_2[[Incumbent]:[Incumbent]],0),MATCH(F$3,Data_Base_2[#Headers],0))),"")</f>
        <v/>
      </c>
      <c r="G355" s="161" t="str">
        <f ca="1">IFERROR(IF(ISBLANK(INDEX(Data_Base_2[],MATCH($D355,Data_Base_2[[Incumbent]:[Incumbent]],0),MATCH(G$3,Data_Base_2[#Headers],0))),"-",INDEX(Data_Base_2[],MATCH($D355,Data_Base_2[[Incumbent]:[Incumbent]],0),MATCH(G$3,Data_Base_2[#Headers],0))),"")</f>
        <v/>
      </c>
      <c r="H355" s="161" t="str">
        <f ca="1">IFERROR(IF(ISBLANK(INDEX(Data_Base_2[],MATCH($D355,Data_Base_2[[Incumbent]:[Incumbent]],0),MATCH(H$3,Data_Base_2[#Headers],0))),"-",INDEX(Data_Base_2[],MATCH($D355,Data_Base_2[[Incumbent]:[Incumbent]],0),MATCH(H$3,Data_Base_2[#Headers],0))),"")</f>
        <v/>
      </c>
      <c r="I355" s="162" t="str">
        <f ca="1">IFERROR(IF(ISBLANK(INDEX(Data_Base_2[],MATCH($D355,Data_Base_2[[Incumbent]:[Incumbent]],0),MATCH(I$3,Data_Base_2[#Headers],0))),"-",INDEX(Data_Base_2[],MATCH($D355,Data_Base_2[[Incumbent]:[Incumbent]],0),MATCH(I$3,Data_Base_2[#Headers],0))),"")</f>
        <v/>
      </c>
      <c r="J355" s="162" t="str">
        <f ca="1">IFERROR(IF(ISBLANK(INDEX(Data_Base_2[],MATCH($D355,Data_Base_2[[Incumbent]:[Incumbent]],0),MATCH(J$3,Data_Base_2[#Headers],0))),"-",INDEX(Data_Base_2[],MATCH($D355,Data_Base_2[[Incumbent]:[Incumbent]],0),MATCH(J$3,Data_Base_2[#Headers],0))),"")</f>
        <v/>
      </c>
      <c r="K355" s="163" t="str">
        <f ca="1">IFERROR(IF(ISBLANK(INDEX(Data_Base_2[],MATCH($D355,Data_Base_2[[Incumbent]:[Incumbent]],0),MATCH(K$3,Data_Base_2[#Headers],0))),"-",INDEX(Data_Base_2[],MATCH($D355,Data_Base_2[[Incumbent]:[Incumbent]],0),MATCH(K$3,Data_Base_2[#Headers],0))),"")</f>
        <v/>
      </c>
      <c r="L355" s="161" t="str">
        <f ca="1">IFERROR(IF(ISBLANK(INDEX(Data_Base_2[],MATCH($D355,Data_Base_2[[Incumbent]:[Incumbent]],0),MATCH(L$3,Data_Base_2[#Headers],0))),"-",INDEX(Data_Base_2[],MATCH($D355,Data_Base_2[[Incumbent]:[Incumbent]],0),MATCH(L$3,Data_Base_2[#Headers],0))),"")</f>
        <v/>
      </c>
      <c r="M355" s="161" t="str">
        <f ca="1">IFERROR(IF(ISBLANK(INDEX(Data_Base_2[],MATCH($D355,Data_Base_2[[Incumbent]:[Incumbent]],0),MATCH(M$3,Data_Base_2[#Headers],0))),"-",INDEX(Data_Base_2[],MATCH($D355,Data_Base_2[[Incumbent]:[Incumbent]],0),MATCH(M$3,Data_Base_2[#Headers],0))),"")</f>
        <v/>
      </c>
      <c r="N355" s="164" t="str">
        <f ca="1">IFERROR(IF(ISBLANK(INDEX(Data_Base_2[],MATCH($D355,Data_Base_2[[Incumbent]:[Incumbent]],0),MATCH(N$3,Data_Base_2[#Headers],0))),"-",INDEX(Data_Base_2[],MATCH($D355,Data_Base_2[[Incumbent]:[Incumbent]],0),MATCH(N$3,Data_Base_2[#Headers],0))),"")</f>
        <v/>
      </c>
      <c r="O355" s="164" t="str">
        <f ca="1">IFERROR(IF(ISBLANK(INDEX(Data_Base_2[],MATCH($D355,Data_Base_2[[Incumbent]:[Incumbent]],0),MATCH(O$3,Data_Base_2[#Headers],0))),"-",INDEX(Data_Base_2[],MATCH($D355,Data_Base_2[[Incumbent]:[Incumbent]],0),MATCH(O$3,Data_Base_2[#Headers],0))),"")</f>
        <v/>
      </c>
      <c r="P355" s="161" t="str">
        <f ca="1">IFERROR(IF(ISBLANK(INDEX(Data_Base_2[],MATCH($D355,Data_Base_2[[Incumbent]:[Incumbent]],0),MATCH(P$3,Data_Base_2[#Headers],0))),"-",INDEX(Data_Base_2[],MATCH($D355,Data_Base_2[[Incumbent]:[Incumbent]],0),MATCH(P$3,Data_Base_2[#Headers],0))),"")</f>
        <v/>
      </c>
      <c r="Q355" s="161" t="str">
        <f ca="1">IFERROR(IF(ISBLANK(INDEX(Data_Base_2[],MATCH($D355,Data_Base_2[[Incumbent]:[Incumbent]],0),MATCH(Q$3,Data_Base_2[#Headers],0))),"-",INDEX(Data_Base_2[],MATCH($D355,Data_Base_2[[Incumbent]:[Incumbent]],0),MATCH(Q$3,Data_Base_2[#Headers],0))),"")</f>
        <v/>
      </c>
      <c r="T355" t="str">
        <v>Syahrul, Ir.</v>
      </c>
      <c r="U355" s="140">
        <v>6</v>
      </c>
      <c r="V355" s="124" t="b">
        <v>1</v>
      </c>
      <c r="W355" s="3" t="b">
        <v>1</v>
      </c>
      <c r="X355" s="3" t="b">
        <v>0</v>
      </c>
      <c r="Y355" s="3">
        <v>0</v>
      </c>
      <c r="Z355" s="3">
        <v>0</v>
      </c>
      <c r="AA355" s="3" t="b">
        <v>1</v>
      </c>
      <c r="AB355" s="3" t="b">
        <f ca="1"/>
        <v>0</v>
      </c>
      <c r="AC355" s="99">
        <v>1</v>
      </c>
      <c r="AD355" s="99">
        <f ca="1"/>
        <v>0</v>
      </c>
    </row>
    <row r="356" spans="4:30" x14ac:dyDescent="0.25">
      <c r="D356" s="8" t="str" cm="1">
        <f t="array" aca="1" ref="D356" ca="1">IFERROR(IF($T$2="",'Data Base'!C342,INDEX(Data_Base_2[Incumbent],_xlfn.AGGREGATE(15,3,((OFFSET($AD$4,0,0,COUNTA($AD$4:AD5351),1)&gt;0)/(OFFSET($AD$4,0,0,COUNTA($AD$4:AD5351),1)&gt;0))*(ROW(OFFSET($AD$4,0,0,COUNTA($AD$4:AD5351),1))-ROW($AD$3)),ROWS($D$4:$D355)))),"")</f>
        <v/>
      </c>
      <c r="E356" s="161" t="str">
        <f ca="1">IFERROR(IF(ISBLANK(INDEX(Data_Base_2[],MATCH($D356,Data_Base_2[[Incumbent]:[Incumbent]],0),MATCH(E$3,Data_Base_2[#Headers],0))),"-",INDEX(Data_Base_2[],MATCH($D356,Data_Base_2[[Incumbent]:[Incumbent]],0),MATCH(E$3,Data_Base_2[#Headers],0))),"")</f>
        <v/>
      </c>
      <c r="F356" s="161" t="str">
        <f ca="1">IFERROR(IF(ISBLANK(INDEX(Data_Base_2[],MATCH($D356,Data_Base_2[[Incumbent]:[Incumbent]],0),MATCH(F$3,Data_Base_2[#Headers],0))),"-",INDEX(Data_Base_2[],MATCH($D356,Data_Base_2[[Incumbent]:[Incumbent]],0),MATCH(F$3,Data_Base_2[#Headers],0))),"")</f>
        <v/>
      </c>
      <c r="G356" s="161" t="str">
        <f ca="1">IFERROR(IF(ISBLANK(INDEX(Data_Base_2[],MATCH($D356,Data_Base_2[[Incumbent]:[Incumbent]],0),MATCH(G$3,Data_Base_2[#Headers],0))),"-",INDEX(Data_Base_2[],MATCH($D356,Data_Base_2[[Incumbent]:[Incumbent]],0),MATCH(G$3,Data_Base_2[#Headers],0))),"")</f>
        <v/>
      </c>
      <c r="H356" s="161" t="str">
        <f ca="1">IFERROR(IF(ISBLANK(INDEX(Data_Base_2[],MATCH($D356,Data_Base_2[[Incumbent]:[Incumbent]],0),MATCH(H$3,Data_Base_2[#Headers],0))),"-",INDEX(Data_Base_2[],MATCH($D356,Data_Base_2[[Incumbent]:[Incumbent]],0),MATCH(H$3,Data_Base_2[#Headers],0))),"")</f>
        <v/>
      </c>
      <c r="I356" s="162" t="str">
        <f ca="1">IFERROR(IF(ISBLANK(INDEX(Data_Base_2[],MATCH($D356,Data_Base_2[[Incumbent]:[Incumbent]],0),MATCH(I$3,Data_Base_2[#Headers],0))),"-",INDEX(Data_Base_2[],MATCH($D356,Data_Base_2[[Incumbent]:[Incumbent]],0),MATCH(I$3,Data_Base_2[#Headers],0))),"")</f>
        <v/>
      </c>
      <c r="J356" s="162" t="str">
        <f ca="1">IFERROR(IF(ISBLANK(INDEX(Data_Base_2[],MATCH($D356,Data_Base_2[[Incumbent]:[Incumbent]],0),MATCH(J$3,Data_Base_2[#Headers],0))),"-",INDEX(Data_Base_2[],MATCH($D356,Data_Base_2[[Incumbent]:[Incumbent]],0),MATCH(J$3,Data_Base_2[#Headers],0))),"")</f>
        <v/>
      </c>
      <c r="K356" s="163" t="str">
        <f ca="1">IFERROR(IF(ISBLANK(INDEX(Data_Base_2[],MATCH($D356,Data_Base_2[[Incumbent]:[Incumbent]],0),MATCH(K$3,Data_Base_2[#Headers],0))),"-",INDEX(Data_Base_2[],MATCH($D356,Data_Base_2[[Incumbent]:[Incumbent]],0),MATCH(K$3,Data_Base_2[#Headers],0))),"")</f>
        <v/>
      </c>
      <c r="L356" s="161" t="str">
        <f ca="1">IFERROR(IF(ISBLANK(INDEX(Data_Base_2[],MATCH($D356,Data_Base_2[[Incumbent]:[Incumbent]],0),MATCH(L$3,Data_Base_2[#Headers],0))),"-",INDEX(Data_Base_2[],MATCH($D356,Data_Base_2[[Incumbent]:[Incumbent]],0),MATCH(L$3,Data_Base_2[#Headers],0))),"")</f>
        <v/>
      </c>
      <c r="M356" s="161" t="str">
        <f ca="1">IFERROR(IF(ISBLANK(INDEX(Data_Base_2[],MATCH($D356,Data_Base_2[[Incumbent]:[Incumbent]],0),MATCH(M$3,Data_Base_2[#Headers],0))),"-",INDEX(Data_Base_2[],MATCH($D356,Data_Base_2[[Incumbent]:[Incumbent]],0),MATCH(M$3,Data_Base_2[#Headers],0))),"")</f>
        <v/>
      </c>
      <c r="N356" s="164" t="str">
        <f ca="1">IFERROR(IF(ISBLANK(INDEX(Data_Base_2[],MATCH($D356,Data_Base_2[[Incumbent]:[Incumbent]],0),MATCH(N$3,Data_Base_2[#Headers],0))),"-",INDEX(Data_Base_2[],MATCH($D356,Data_Base_2[[Incumbent]:[Incumbent]],0),MATCH(N$3,Data_Base_2[#Headers],0))),"")</f>
        <v/>
      </c>
      <c r="O356" s="164" t="str">
        <f ca="1">IFERROR(IF(ISBLANK(INDEX(Data_Base_2[],MATCH($D356,Data_Base_2[[Incumbent]:[Incumbent]],0),MATCH(O$3,Data_Base_2[#Headers],0))),"-",INDEX(Data_Base_2[],MATCH($D356,Data_Base_2[[Incumbent]:[Incumbent]],0),MATCH(O$3,Data_Base_2[#Headers],0))),"")</f>
        <v/>
      </c>
      <c r="P356" s="161" t="str">
        <f ca="1">IFERROR(IF(ISBLANK(INDEX(Data_Base_2[],MATCH($D356,Data_Base_2[[Incumbent]:[Incumbent]],0),MATCH(P$3,Data_Base_2[#Headers],0))),"-",INDEX(Data_Base_2[],MATCH($D356,Data_Base_2[[Incumbent]:[Incumbent]],0),MATCH(P$3,Data_Base_2[#Headers],0))),"")</f>
        <v/>
      </c>
      <c r="Q356" s="161" t="str">
        <f ca="1">IFERROR(IF(ISBLANK(INDEX(Data_Base_2[],MATCH($D356,Data_Base_2[[Incumbent]:[Incumbent]],0),MATCH(Q$3,Data_Base_2[#Headers],0))),"-",INDEX(Data_Base_2[],MATCH($D356,Data_Base_2[[Incumbent]:[Incumbent]],0),MATCH(Q$3,Data_Base_2[#Headers],0))),"")</f>
        <v/>
      </c>
      <c r="T356" t="str">
        <v>Sacra Surya Avensina</v>
      </c>
      <c r="U356" s="140">
        <v>3</v>
      </c>
      <c r="V356" s="124" t="b">
        <v>1</v>
      </c>
      <c r="W356" s="3" t="b">
        <v>1</v>
      </c>
      <c r="X356" s="3" t="b">
        <v>0</v>
      </c>
      <c r="Y356" s="3">
        <v>0</v>
      </c>
      <c r="Z356" s="3">
        <v>1</v>
      </c>
      <c r="AA356" s="3" t="b">
        <v>1</v>
      </c>
      <c r="AB356" s="3" t="b">
        <f ca="1"/>
        <v>1</v>
      </c>
      <c r="AC356" s="99">
        <v>1</v>
      </c>
      <c r="AD356" s="99">
        <f ca="1"/>
        <v>0</v>
      </c>
    </row>
    <row r="357" spans="4:30" x14ac:dyDescent="0.25">
      <c r="D357" s="8" t="str" cm="1">
        <f t="array" aca="1" ref="D357" ca="1">IFERROR(IF($T$2="",'Data Base'!C343,INDEX(Data_Base_2[Incumbent],_xlfn.AGGREGATE(15,3,((OFFSET($AD$4,0,0,COUNTA($AD$4:AD5352),1)&gt;0)/(OFFSET($AD$4,0,0,COUNTA($AD$4:AD5352),1)&gt;0))*(ROW(OFFSET($AD$4,0,0,COUNTA($AD$4:AD5352),1))-ROW($AD$3)),ROWS($D$4:$D356)))),"")</f>
        <v/>
      </c>
      <c r="E357" s="161" t="str">
        <f ca="1">IFERROR(IF(ISBLANK(INDEX(Data_Base_2[],MATCH($D357,Data_Base_2[[Incumbent]:[Incumbent]],0),MATCH(E$3,Data_Base_2[#Headers],0))),"-",INDEX(Data_Base_2[],MATCH($D357,Data_Base_2[[Incumbent]:[Incumbent]],0),MATCH(E$3,Data_Base_2[#Headers],0))),"")</f>
        <v/>
      </c>
      <c r="F357" s="161" t="str">
        <f ca="1">IFERROR(IF(ISBLANK(INDEX(Data_Base_2[],MATCH($D357,Data_Base_2[[Incumbent]:[Incumbent]],0),MATCH(F$3,Data_Base_2[#Headers],0))),"-",INDEX(Data_Base_2[],MATCH($D357,Data_Base_2[[Incumbent]:[Incumbent]],0),MATCH(F$3,Data_Base_2[#Headers],0))),"")</f>
        <v/>
      </c>
      <c r="G357" s="161" t="str">
        <f ca="1">IFERROR(IF(ISBLANK(INDEX(Data_Base_2[],MATCH($D357,Data_Base_2[[Incumbent]:[Incumbent]],0),MATCH(G$3,Data_Base_2[#Headers],0))),"-",INDEX(Data_Base_2[],MATCH($D357,Data_Base_2[[Incumbent]:[Incumbent]],0),MATCH(G$3,Data_Base_2[#Headers],0))),"")</f>
        <v/>
      </c>
      <c r="H357" s="161" t="str">
        <f ca="1">IFERROR(IF(ISBLANK(INDEX(Data_Base_2[],MATCH($D357,Data_Base_2[[Incumbent]:[Incumbent]],0),MATCH(H$3,Data_Base_2[#Headers],0))),"-",INDEX(Data_Base_2[],MATCH($D357,Data_Base_2[[Incumbent]:[Incumbent]],0),MATCH(H$3,Data_Base_2[#Headers],0))),"")</f>
        <v/>
      </c>
      <c r="I357" s="162" t="str">
        <f ca="1">IFERROR(IF(ISBLANK(INDEX(Data_Base_2[],MATCH($D357,Data_Base_2[[Incumbent]:[Incumbent]],0),MATCH(I$3,Data_Base_2[#Headers],0))),"-",INDEX(Data_Base_2[],MATCH($D357,Data_Base_2[[Incumbent]:[Incumbent]],0),MATCH(I$3,Data_Base_2[#Headers],0))),"")</f>
        <v/>
      </c>
      <c r="J357" s="162" t="str">
        <f ca="1">IFERROR(IF(ISBLANK(INDEX(Data_Base_2[],MATCH($D357,Data_Base_2[[Incumbent]:[Incumbent]],0),MATCH(J$3,Data_Base_2[#Headers],0))),"-",INDEX(Data_Base_2[],MATCH($D357,Data_Base_2[[Incumbent]:[Incumbent]],0),MATCH(J$3,Data_Base_2[#Headers],0))),"")</f>
        <v/>
      </c>
      <c r="K357" s="163" t="str">
        <f ca="1">IFERROR(IF(ISBLANK(INDEX(Data_Base_2[],MATCH($D357,Data_Base_2[[Incumbent]:[Incumbent]],0),MATCH(K$3,Data_Base_2[#Headers],0))),"-",INDEX(Data_Base_2[],MATCH($D357,Data_Base_2[[Incumbent]:[Incumbent]],0),MATCH(K$3,Data_Base_2[#Headers],0))),"")</f>
        <v/>
      </c>
      <c r="L357" s="161" t="str">
        <f ca="1">IFERROR(IF(ISBLANK(INDEX(Data_Base_2[],MATCH($D357,Data_Base_2[[Incumbent]:[Incumbent]],0),MATCH(L$3,Data_Base_2[#Headers],0))),"-",INDEX(Data_Base_2[],MATCH($D357,Data_Base_2[[Incumbent]:[Incumbent]],0),MATCH(L$3,Data_Base_2[#Headers],0))),"")</f>
        <v/>
      </c>
      <c r="M357" s="161" t="str">
        <f ca="1">IFERROR(IF(ISBLANK(INDEX(Data_Base_2[],MATCH($D357,Data_Base_2[[Incumbent]:[Incumbent]],0),MATCH(M$3,Data_Base_2[#Headers],0))),"-",INDEX(Data_Base_2[],MATCH($D357,Data_Base_2[[Incumbent]:[Incumbent]],0),MATCH(M$3,Data_Base_2[#Headers],0))),"")</f>
        <v/>
      </c>
      <c r="N357" s="164" t="str">
        <f ca="1">IFERROR(IF(ISBLANK(INDEX(Data_Base_2[],MATCH($D357,Data_Base_2[[Incumbent]:[Incumbent]],0),MATCH(N$3,Data_Base_2[#Headers],0))),"-",INDEX(Data_Base_2[],MATCH($D357,Data_Base_2[[Incumbent]:[Incumbent]],0),MATCH(N$3,Data_Base_2[#Headers],0))),"")</f>
        <v/>
      </c>
      <c r="O357" s="164" t="str">
        <f ca="1">IFERROR(IF(ISBLANK(INDEX(Data_Base_2[],MATCH($D357,Data_Base_2[[Incumbent]:[Incumbent]],0),MATCH(O$3,Data_Base_2[#Headers],0))),"-",INDEX(Data_Base_2[],MATCH($D357,Data_Base_2[[Incumbent]:[Incumbent]],0),MATCH(O$3,Data_Base_2[#Headers],0))),"")</f>
        <v/>
      </c>
      <c r="P357" s="161" t="str">
        <f ca="1">IFERROR(IF(ISBLANK(INDEX(Data_Base_2[],MATCH($D357,Data_Base_2[[Incumbent]:[Incumbent]],0),MATCH(P$3,Data_Base_2[#Headers],0))),"-",INDEX(Data_Base_2[],MATCH($D357,Data_Base_2[[Incumbent]:[Incumbent]],0),MATCH(P$3,Data_Base_2[#Headers],0))),"")</f>
        <v/>
      </c>
      <c r="Q357" s="161" t="str">
        <f ca="1">IFERROR(IF(ISBLANK(INDEX(Data_Base_2[],MATCH($D357,Data_Base_2[[Incumbent]:[Incumbent]],0),MATCH(Q$3,Data_Base_2[#Headers],0))),"-",INDEX(Data_Base_2[],MATCH($D357,Data_Base_2[[Incumbent]:[Incumbent]],0),MATCH(Q$3,Data_Base_2[#Headers],0))),"")</f>
        <v/>
      </c>
      <c r="T357" t="str">
        <v>Punguan Sinaga</v>
      </c>
      <c r="U357" s="140">
        <v>2</v>
      </c>
      <c r="V357" s="124" t="b">
        <v>1</v>
      </c>
      <c r="W357" s="3" t="b">
        <v>1</v>
      </c>
      <c r="X357" s="3" t="b">
        <v>0</v>
      </c>
      <c r="Y357" s="3">
        <v>1</v>
      </c>
      <c r="Z357" s="3">
        <v>1</v>
      </c>
      <c r="AA357" s="3" t="b">
        <v>1</v>
      </c>
      <c r="AB357" s="3" t="b">
        <f ca="1"/>
        <v>0</v>
      </c>
      <c r="AC357" s="99">
        <v>1</v>
      </c>
      <c r="AD357" s="99">
        <f ca="1"/>
        <v>0</v>
      </c>
    </row>
    <row r="358" spans="4:30" x14ac:dyDescent="0.25">
      <c r="D358" s="8" t="str" cm="1">
        <f t="array" aca="1" ref="D358" ca="1">IFERROR(IF($T$2="",'Data Base'!C344,INDEX(Data_Base_2[Incumbent],_xlfn.AGGREGATE(15,3,((OFFSET($AD$4,0,0,COUNTA($AD$4:AD5353),1)&gt;0)/(OFFSET($AD$4,0,0,COUNTA($AD$4:AD5353),1)&gt;0))*(ROW(OFFSET($AD$4,0,0,COUNTA($AD$4:AD5353),1))-ROW($AD$3)),ROWS($D$4:$D357)))),"")</f>
        <v/>
      </c>
      <c r="E358" s="161" t="str">
        <f ca="1">IFERROR(IF(ISBLANK(INDEX(Data_Base_2[],MATCH($D358,Data_Base_2[[Incumbent]:[Incumbent]],0),MATCH(E$3,Data_Base_2[#Headers],0))),"-",INDEX(Data_Base_2[],MATCH($D358,Data_Base_2[[Incumbent]:[Incumbent]],0),MATCH(E$3,Data_Base_2[#Headers],0))),"")</f>
        <v/>
      </c>
      <c r="F358" s="161" t="str">
        <f ca="1">IFERROR(IF(ISBLANK(INDEX(Data_Base_2[],MATCH($D358,Data_Base_2[[Incumbent]:[Incumbent]],0),MATCH(F$3,Data_Base_2[#Headers],0))),"-",INDEX(Data_Base_2[],MATCH($D358,Data_Base_2[[Incumbent]:[Incumbent]],0),MATCH(F$3,Data_Base_2[#Headers],0))),"")</f>
        <v/>
      </c>
      <c r="G358" s="161" t="str">
        <f ca="1">IFERROR(IF(ISBLANK(INDEX(Data_Base_2[],MATCH($D358,Data_Base_2[[Incumbent]:[Incumbent]],0),MATCH(G$3,Data_Base_2[#Headers],0))),"-",INDEX(Data_Base_2[],MATCH($D358,Data_Base_2[[Incumbent]:[Incumbent]],0),MATCH(G$3,Data_Base_2[#Headers],0))),"")</f>
        <v/>
      </c>
      <c r="H358" s="161" t="str">
        <f ca="1">IFERROR(IF(ISBLANK(INDEX(Data_Base_2[],MATCH($D358,Data_Base_2[[Incumbent]:[Incumbent]],0),MATCH(H$3,Data_Base_2[#Headers],0))),"-",INDEX(Data_Base_2[],MATCH($D358,Data_Base_2[[Incumbent]:[Incumbent]],0),MATCH(H$3,Data_Base_2[#Headers],0))),"")</f>
        <v/>
      </c>
      <c r="I358" s="162" t="str">
        <f ca="1">IFERROR(IF(ISBLANK(INDEX(Data_Base_2[],MATCH($D358,Data_Base_2[[Incumbent]:[Incumbent]],0),MATCH(I$3,Data_Base_2[#Headers],0))),"-",INDEX(Data_Base_2[],MATCH($D358,Data_Base_2[[Incumbent]:[Incumbent]],0),MATCH(I$3,Data_Base_2[#Headers],0))),"")</f>
        <v/>
      </c>
      <c r="J358" s="162" t="str">
        <f ca="1">IFERROR(IF(ISBLANK(INDEX(Data_Base_2[],MATCH($D358,Data_Base_2[[Incumbent]:[Incumbent]],0),MATCH(J$3,Data_Base_2[#Headers],0))),"-",INDEX(Data_Base_2[],MATCH($D358,Data_Base_2[[Incumbent]:[Incumbent]],0),MATCH(J$3,Data_Base_2[#Headers],0))),"")</f>
        <v/>
      </c>
      <c r="K358" s="163" t="str">
        <f ca="1">IFERROR(IF(ISBLANK(INDEX(Data_Base_2[],MATCH($D358,Data_Base_2[[Incumbent]:[Incumbent]],0),MATCH(K$3,Data_Base_2[#Headers],0))),"-",INDEX(Data_Base_2[],MATCH($D358,Data_Base_2[[Incumbent]:[Incumbent]],0),MATCH(K$3,Data_Base_2[#Headers],0))),"")</f>
        <v/>
      </c>
      <c r="L358" s="161" t="str">
        <f ca="1">IFERROR(IF(ISBLANK(INDEX(Data_Base_2[],MATCH($D358,Data_Base_2[[Incumbent]:[Incumbent]],0),MATCH(L$3,Data_Base_2[#Headers],0))),"-",INDEX(Data_Base_2[],MATCH($D358,Data_Base_2[[Incumbent]:[Incumbent]],0),MATCH(L$3,Data_Base_2[#Headers],0))),"")</f>
        <v/>
      </c>
      <c r="M358" s="161" t="str">
        <f ca="1">IFERROR(IF(ISBLANK(INDEX(Data_Base_2[],MATCH($D358,Data_Base_2[[Incumbent]:[Incumbent]],0),MATCH(M$3,Data_Base_2[#Headers],0))),"-",INDEX(Data_Base_2[],MATCH($D358,Data_Base_2[[Incumbent]:[Incumbent]],0),MATCH(M$3,Data_Base_2[#Headers],0))),"")</f>
        <v/>
      </c>
      <c r="N358" s="164" t="str">
        <f ca="1">IFERROR(IF(ISBLANK(INDEX(Data_Base_2[],MATCH($D358,Data_Base_2[[Incumbent]:[Incumbent]],0),MATCH(N$3,Data_Base_2[#Headers],0))),"-",INDEX(Data_Base_2[],MATCH($D358,Data_Base_2[[Incumbent]:[Incumbent]],0),MATCH(N$3,Data_Base_2[#Headers],0))),"")</f>
        <v/>
      </c>
      <c r="O358" s="164" t="str">
        <f ca="1">IFERROR(IF(ISBLANK(INDEX(Data_Base_2[],MATCH($D358,Data_Base_2[[Incumbent]:[Incumbent]],0),MATCH(O$3,Data_Base_2[#Headers],0))),"-",INDEX(Data_Base_2[],MATCH($D358,Data_Base_2[[Incumbent]:[Incumbent]],0),MATCH(O$3,Data_Base_2[#Headers],0))),"")</f>
        <v/>
      </c>
      <c r="P358" s="161" t="str">
        <f ca="1">IFERROR(IF(ISBLANK(INDEX(Data_Base_2[],MATCH($D358,Data_Base_2[[Incumbent]:[Incumbent]],0),MATCH(P$3,Data_Base_2[#Headers],0))),"-",INDEX(Data_Base_2[],MATCH($D358,Data_Base_2[[Incumbent]:[Incumbent]],0),MATCH(P$3,Data_Base_2[#Headers],0))),"")</f>
        <v/>
      </c>
      <c r="Q358" s="161" t="str">
        <f ca="1">IFERROR(IF(ISBLANK(INDEX(Data_Base_2[],MATCH($D358,Data_Base_2[[Incumbent]:[Incumbent]],0),MATCH(Q$3,Data_Base_2[#Headers],0))),"-",INDEX(Data_Base_2[],MATCH($D358,Data_Base_2[[Incumbent]:[Incumbent]],0),MATCH(Q$3,Data_Base_2[#Headers],0))),"")</f>
        <v/>
      </c>
      <c r="T358" t="str">
        <v>Dahrial, Ir.</v>
      </c>
      <c r="U358" s="140">
        <v>5</v>
      </c>
      <c r="V358" s="124" t="b">
        <v>1</v>
      </c>
      <c r="W358" s="3" t="b">
        <v>1</v>
      </c>
      <c r="X358" s="3" t="b">
        <v>0</v>
      </c>
      <c r="Y358" s="3">
        <v>0</v>
      </c>
      <c r="Z358" s="3">
        <v>0</v>
      </c>
      <c r="AA358" s="3" t="b">
        <v>1</v>
      </c>
      <c r="AB358" s="3" t="b">
        <f ca="1"/>
        <v>1</v>
      </c>
      <c r="AC358" s="99">
        <v>1</v>
      </c>
      <c r="AD358" s="99">
        <f ca="1"/>
        <v>0</v>
      </c>
    </row>
    <row r="359" spans="4:30" x14ac:dyDescent="0.25">
      <c r="D359" s="8" t="str" cm="1">
        <f t="array" aca="1" ref="D359" ca="1">IFERROR(IF($T$2="",'Data Base'!C345,INDEX(Data_Base_2[Incumbent],_xlfn.AGGREGATE(15,3,((OFFSET($AD$4,0,0,COUNTA($AD$4:AD5354),1)&gt;0)/(OFFSET($AD$4,0,0,COUNTA($AD$4:AD5354),1)&gt;0))*(ROW(OFFSET($AD$4,0,0,COUNTA($AD$4:AD5354),1))-ROW($AD$3)),ROWS($D$4:$D358)))),"")</f>
        <v/>
      </c>
      <c r="E359" s="161" t="str">
        <f ca="1">IFERROR(IF(ISBLANK(INDEX(Data_Base_2[],MATCH($D359,Data_Base_2[[Incumbent]:[Incumbent]],0),MATCH(E$3,Data_Base_2[#Headers],0))),"-",INDEX(Data_Base_2[],MATCH($D359,Data_Base_2[[Incumbent]:[Incumbent]],0),MATCH(E$3,Data_Base_2[#Headers],0))),"")</f>
        <v/>
      </c>
      <c r="F359" s="161" t="str">
        <f ca="1">IFERROR(IF(ISBLANK(INDEX(Data_Base_2[],MATCH($D359,Data_Base_2[[Incumbent]:[Incumbent]],0),MATCH(F$3,Data_Base_2[#Headers],0))),"-",INDEX(Data_Base_2[],MATCH($D359,Data_Base_2[[Incumbent]:[Incumbent]],0),MATCH(F$3,Data_Base_2[#Headers],0))),"")</f>
        <v/>
      </c>
      <c r="G359" s="161" t="str">
        <f ca="1">IFERROR(IF(ISBLANK(INDEX(Data_Base_2[],MATCH($D359,Data_Base_2[[Incumbent]:[Incumbent]],0),MATCH(G$3,Data_Base_2[#Headers],0))),"-",INDEX(Data_Base_2[],MATCH($D359,Data_Base_2[[Incumbent]:[Incumbent]],0),MATCH(G$3,Data_Base_2[#Headers],0))),"")</f>
        <v/>
      </c>
      <c r="H359" s="161" t="str">
        <f ca="1">IFERROR(IF(ISBLANK(INDEX(Data_Base_2[],MATCH($D359,Data_Base_2[[Incumbent]:[Incumbent]],0),MATCH(H$3,Data_Base_2[#Headers],0))),"-",INDEX(Data_Base_2[],MATCH($D359,Data_Base_2[[Incumbent]:[Incumbent]],0),MATCH(H$3,Data_Base_2[#Headers],0))),"")</f>
        <v/>
      </c>
      <c r="I359" s="162" t="str">
        <f ca="1">IFERROR(IF(ISBLANK(INDEX(Data_Base_2[],MATCH($D359,Data_Base_2[[Incumbent]:[Incumbent]],0),MATCH(I$3,Data_Base_2[#Headers],0))),"-",INDEX(Data_Base_2[],MATCH($D359,Data_Base_2[[Incumbent]:[Incumbent]],0),MATCH(I$3,Data_Base_2[#Headers],0))),"")</f>
        <v/>
      </c>
      <c r="J359" s="162" t="str">
        <f ca="1">IFERROR(IF(ISBLANK(INDEX(Data_Base_2[],MATCH($D359,Data_Base_2[[Incumbent]:[Incumbent]],0),MATCH(J$3,Data_Base_2[#Headers],0))),"-",INDEX(Data_Base_2[],MATCH($D359,Data_Base_2[[Incumbent]:[Incumbent]],0),MATCH(J$3,Data_Base_2[#Headers],0))),"")</f>
        <v/>
      </c>
      <c r="K359" s="163" t="str">
        <f ca="1">IFERROR(IF(ISBLANK(INDEX(Data_Base_2[],MATCH($D359,Data_Base_2[[Incumbent]:[Incumbent]],0),MATCH(K$3,Data_Base_2[#Headers],0))),"-",INDEX(Data_Base_2[],MATCH($D359,Data_Base_2[[Incumbent]:[Incumbent]],0),MATCH(K$3,Data_Base_2[#Headers],0))),"")</f>
        <v/>
      </c>
      <c r="L359" s="161" t="str">
        <f ca="1">IFERROR(IF(ISBLANK(INDEX(Data_Base_2[],MATCH($D359,Data_Base_2[[Incumbent]:[Incumbent]],0),MATCH(L$3,Data_Base_2[#Headers],0))),"-",INDEX(Data_Base_2[],MATCH($D359,Data_Base_2[[Incumbent]:[Incumbent]],0),MATCH(L$3,Data_Base_2[#Headers],0))),"")</f>
        <v/>
      </c>
      <c r="M359" s="161" t="str">
        <f ca="1">IFERROR(IF(ISBLANK(INDEX(Data_Base_2[],MATCH($D359,Data_Base_2[[Incumbent]:[Incumbent]],0),MATCH(M$3,Data_Base_2[#Headers],0))),"-",INDEX(Data_Base_2[],MATCH($D359,Data_Base_2[[Incumbent]:[Incumbent]],0),MATCH(M$3,Data_Base_2[#Headers],0))),"")</f>
        <v/>
      </c>
      <c r="N359" s="164" t="str">
        <f ca="1">IFERROR(IF(ISBLANK(INDEX(Data_Base_2[],MATCH($D359,Data_Base_2[[Incumbent]:[Incumbent]],0),MATCH(N$3,Data_Base_2[#Headers],0))),"-",INDEX(Data_Base_2[],MATCH($D359,Data_Base_2[[Incumbent]:[Incumbent]],0),MATCH(N$3,Data_Base_2[#Headers],0))),"")</f>
        <v/>
      </c>
      <c r="O359" s="164" t="str">
        <f ca="1">IFERROR(IF(ISBLANK(INDEX(Data_Base_2[],MATCH($D359,Data_Base_2[[Incumbent]:[Incumbent]],0),MATCH(O$3,Data_Base_2[#Headers],0))),"-",INDEX(Data_Base_2[],MATCH($D359,Data_Base_2[[Incumbent]:[Incumbent]],0),MATCH(O$3,Data_Base_2[#Headers],0))),"")</f>
        <v/>
      </c>
      <c r="P359" s="161" t="str">
        <f ca="1">IFERROR(IF(ISBLANK(INDEX(Data_Base_2[],MATCH($D359,Data_Base_2[[Incumbent]:[Incumbent]],0),MATCH(P$3,Data_Base_2[#Headers],0))),"-",INDEX(Data_Base_2[],MATCH($D359,Data_Base_2[[Incumbent]:[Incumbent]],0),MATCH(P$3,Data_Base_2[#Headers],0))),"")</f>
        <v/>
      </c>
      <c r="Q359" s="161" t="str">
        <f ca="1">IFERROR(IF(ISBLANK(INDEX(Data_Base_2[],MATCH($D359,Data_Base_2[[Incumbent]:[Incumbent]],0),MATCH(Q$3,Data_Base_2[#Headers],0))),"-",INDEX(Data_Base_2[],MATCH($D359,Data_Base_2[[Incumbent]:[Incumbent]],0),MATCH(Q$3,Data_Base_2[#Headers],0))),"")</f>
        <v/>
      </c>
      <c r="T359" t="str">
        <v>Badai Tropik, Ir.</v>
      </c>
      <c r="U359" s="140">
        <v>4</v>
      </c>
      <c r="V359" s="124" t="b">
        <v>1</v>
      </c>
      <c r="W359" s="3" t="b">
        <v>1</v>
      </c>
      <c r="X359" s="3" t="b">
        <v>1</v>
      </c>
      <c r="Y359" s="3">
        <v>1</v>
      </c>
      <c r="Z359" s="3">
        <v>1</v>
      </c>
      <c r="AA359" s="3" t="b">
        <v>1</v>
      </c>
      <c r="AB359" s="3" t="b">
        <f ca="1"/>
        <v>1</v>
      </c>
      <c r="AC359" s="99">
        <v>0</v>
      </c>
      <c r="AD359" s="99">
        <f ca="1"/>
        <v>1</v>
      </c>
    </row>
    <row r="360" spans="4:30" x14ac:dyDescent="0.25">
      <c r="D360" s="8" t="str" cm="1">
        <f t="array" aca="1" ref="D360" ca="1">IFERROR(IF($T$2="",'Data Base'!C346,INDEX(Data_Base_2[Incumbent],_xlfn.AGGREGATE(15,3,((OFFSET($AD$4,0,0,COUNTA($AD$4:AD5355),1)&gt;0)/(OFFSET($AD$4,0,0,COUNTA($AD$4:AD5355),1)&gt;0))*(ROW(OFFSET($AD$4,0,0,COUNTA($AD$4:AD5355),1))-ROW($AD$3)),ROWS($D$4:$D359)))),"")</f>
        <v/>
      </c>
      <c r="E360" s="161" t="str">
        <f ca="1">IFERROR(IF(ISBLANK(INDEX(Data_Base_2[],MATCH($D360,Data_Base_2[[Incumbent]:[Incumbent]],0),MATCH(E$3,Data_Base_2[#Headers],0))),"-",INDEX(Data_Base_2[],MATCH($D360,Data_Base_2[[Incumbent]:[Incumbent]],0),MATCH(E$3,Data_Base_2[#Headers],0))),"")</f>
        <v/>
      </c>
      <c r="F360" s="161" t="str">
        <f ca="1">IFERROR(IF(ISBLANK(INDEX(Data_Base_2[],MATCH($D360,Data_Base_2[[Incumbent]:[Incumbent]],0),MATCH(F$3,Data_Base_2[#Headers],0))),"-",INDEX(Data_Base_2[],MATCH($D360,Data_Base_2[[Incumbent]:[Incumbent]],0),MATCH(F$3,Data_Base_2[#Headers],0))),"")</f>
        <v/>
      </c>
      <c r="G360" s="161" t="str">
        <f ca="1">IFERROR(IF(ISBLANK(INDEX(Data_Base_2[],MATCH($D360,Data_Base_2[[Incumbent]:[Incumbent]],0),MATCH(G$3,Data_Base_2[#Headers],0))),"-",INDEX(Data_Base_2[],MATCH($D360,Data_Base_2[[Incumbent]:[Incumbent]],0),MATCH(G$3,Data_Base_2[#Headers],0))),"")</f>
        <v/>
      </c>
      <c r="H360" s="161" t="str">
        <f ca="1">IFERROR(IF(ISBLANK(INDEX(Data_Base_2[],MATCH($D360,Data_Base_2[[Incumbent]:[Incumbent]],0),MATCH(H$3,Data_Base_2[#Headers],0))),"-",INDEX(Data_Base_2[],MATCH($D360,Data_Base_2[[Incumbent]:[Incumbent]],0),MATCH(H$3,Data_Base_2[#Headers],0))),"")</f>
        <v/>
      </c>
      <c r="I360" s="162" t="str">
        <f ca="1">IFERROR(IF(ISBLANK(INDEX(Data_Base_2[],MATCH($D360,Data_Base_2[[Incumbent]:[Incumbent]],0),MATCH(I$3,Data_Base_2[#Headers],0))),"-",INDEX(Data_Base_2[],MATCH($D360,Data_Base_2[[Incumbent]:[Incumbent]],0),MATCH(I$3,Data_Base_2[#Headers],0))),"")</f>
        <v/>
      </c>
      <c r="J360" s="162" t="str">
        <f ca="1">IFERROR(IF(ISBLANK(INDEX(Data_Base_2[],MATCH($D360,Data_Base_2[[Incumbent]:[Incumbent]],0),MATCH(J$3,Data_Base_2[#Headers],0))),"-",INDEX(Data_Base_2[],MATCH($D360,Data_Base_2[[Incumbent]:[Incumbent]],0),MATCH(J$3,Data_Base_2[#Headers],0))),"")</f>
        <v/>
      </c>
      <c r="K360" s="163" t="str">
        <f ca="1">IFERROR(IF(ISBLANK(INDEX(Data_Base_2[],MATCH($D360,Data_Base_2[[Incumbent]:[Incumbent]],0),MATCH(K$3,Data_Base_2[#Headers],0))),"-",INDEX(Data_Base_2[],MATCH($D360,Data_Base_2[[Incumbent]:[Incumbent]],0),MATCH(K$3,Data_Base_2[#Headers],0))),"")</f>
        <v/>
      </c>
      <c r="L360" s="161" t="str">
        <f ca="1">IFERROR(IF(ISBLANK(INDEX(Data_Base_2[],MATCH($D360,Data_Base_2[[Incumbent]:[Incumbent]],0),MATCH(L$3,Data_Base_2[#Headers],0))),"-",INDEX(Data_Base_2[],MATCH($D360,Data_Base_2[[Incumbent]:[Incumbent]],0),MATCH(L$3,Data_Base_2[#Headers],0))),"")</f>
        <v/>
      </c>
      <c r="M360" s="161" t="str">
        <f ca="1">IFERROR(IF(ISBLANK(INDEX(Data_Base_2[],MATCH($D360,Data_Base_2[[Incumbent]:[Incumbent]],0),MATCH(M$3,Data_Base_2[#Headers],0))),"-",INDEX(Data_Base_2[],MATCH($D360,Data_Base_2[[Incumbent]:[Incumbent]],0),MATCH(M$3,Data_Base_2[#Headers],0))),"")</f>
        <v/>
      </c>
      <c r="N360" s="164" t="str">
        <f ca="1">IFERROR(IF(ISBLANK(INDEX(Data_Base_2[],MATCH($D360,Data_Base_2[[Incumbent]:[Incumbent]],0),MATCH(N$3,Data_Base_2[#Headers],0))),"-",INDEX(Data_Base_2[],MATCH($D360,Data_Base_2[[Incumbent]:[Incumbent]],0),MATCH(N$3,Data_Base_2[#Headers],0))),"")</f>
        <v/>
      </c>
      <c r="O360" s="164" t="str">
        <f ca="1">IFERROR(IF(ISBLANK(INDEX(Data_Base_2[],MATCH($D360,Data_Base_2[[Incumbent]:[Incumbent]],0),MATCH(O$3,Data_Base_2[#Headers],0))),"-",INDEX(Data_Base_2[],MATCH($D360,Data_Base_2[[Incumbent]:[Incumbent]],0),MATCH(O$3,Data_Base_2[#Headers],0))),"")</f>
        <v/>
      </c>
      <c r="P360" s="161" t="str">
        <f ca="1">IFERROR(IF(ISBLANK(INDEX(Data_Base_2[],MATCH($D360,Data_Base_2[[Incumbent]:[Incumbent]],0),MATCH(P$3,Data_Base_2[#Headers],0))),"-",INDEX(Data_Base_2[],MATCH($D360,Data_Base_2[[Incumbent]:[Incumbent]],0),MATCH(P$3,Data_Base_2[#Headers],0))),"")</f>
        <v/>
      </c>
      <c r="Q360" s="161" t="str">
        <f ca="1">IFERROR(IF(ISBLANK(INDEX(Data_Base_2[],MATCH($D360,Data_Base_2[[Incumbent]:[Incumbent]],0),MATCH(Q$3,Data_Base_2[#Headers],0))),"-",INDEX(Data_Base_2[],MATCH($D360,Data_Base_2[[Incumbent]:[Incumbent]],0),MATCH(Q$3,Data_Base_2[#Headers],0))),"")</f>
        <v/>
      </c>
      <c r="T360" t="str">
        <v>Wahyu Trijatmiko</v>
      </c>
      <c r="U360" s="140">
        <v>2</v>
      </c>
      <c r="V360" s="124" t="b">
        <v>1</v>
      </c>
      <c r="W360" s="3" t="b">
        <v>1</v>
      </c>
      <c r="X360" s="3" t="b">
        <v>0</v>
      </c>
      <c r="Y360" s="3">
        <v>1</v>
      </c>
      <c r="Z360" s="3">
        <v>1</v>
      </c>
      <c r="AA360" s="3" t="b">
        <v>1</v>
      </c>
      <c r="AB360" s="3" t="b">
        <f ca="1"/>
        <v>0</v>
      </c>
      <c r="AC360" s="99">
        <v>0</v>
      </c>
      <c r="AD360" s="99">
        <f ca="1"/>
        <v>0</v>
      </c>
    </row>
    <row r="361" spans="4:30" x14ac:dyDescent="0.25">
      <c r="D361" s="8" t="str" cm="1">
        <f t="array" aca="1" ref="D361" ca="1">IFERROR(IF($T$2="",'Data Base'!C347,INDEX(Data_Base_2[Incumbent],_xlfn.AGGREGATE(15,3,((OFFSET($AD$4,0,0,COUNTA($AD$4:AD5356),1)&gt;0)/(OFFSET($AD$4,0,0,COUNTA($AD$4:AD5356),1)&gt;0))*(ROW(OFFSET($AD$4,0,0,COUNTA($AD$4:AD5356),1))-ROW($AD$3)),ROWS($D$4:$D360)))),"")</f>
        <v/>
      </c>
      <c r="E361" s="161" t="str">
        <f ca="1">IFERROR(IF(ISBLANK(INDEX(Data_Base_2[],MATCH($D361,Data_Base_2[[Incumbent]:[Incumbent]],0),MATCH(E$3,Data_Base_2[#Headers],0))),"-",INDEX(Data_Base_2[],MATCH($D361,Data_Base_2[[Incumbent]:[Incumbent]],0),MATCH(E$3,Data_Base_2[#Headers],0))),"")</f>
        <v/>
      </c>
      <c r="F361" s="161" t="str">
        <f ca="1">IFERROR(IF(ISBLANK(INDEX(Data_Base_2[],MATCH($D361,Data_Base_2[[Incumbent]:[Incumbent]],0),MATCH(F$3,Data_Base_2[#Headers],0))),"-",INDEX(Data_Base_2[],MATCH($D361,Data_Base_2[[Incumbent]:[Incumbent]],0),MATCH(F$3,Data_Base_2[#Headers],0))),"")</f>
        <v/>
      </c>
      <c r="G361" s="161" t="str">
        <f ca="1">IFERROR(IF(ISBLANK(INDEX(Data_Base_2[],MATCH($D361,Data_Base_2[[Incumbent]:[Incumbent]],0),MATCH(G$3,Data_Base_2[#Headers],0))),"-",INDEX(Data_Base_2[],MATCH($D361,Data_Base_2[[Incumbent]:[Incumbent]],0),MATCH(G$3,Data_Base_2[#Headers],0))),"")</f>
        <v/>
      </c>
      <c r="H361" s="161" t="str">
        <f ca="1">IFERROR(IF(ISBLANK(INDEX(Data_Base_2[],MATCH($D361,Data_Base_2[[Incumbent]:[Incumbent]],0),MATCH(H$3,Data_Base_2[#Headers],0))),"-",INDEX(Data_Base_2[],MATCH($D361,Data_Base_2[[Incumbent]:[Incumbent]],0),MATCH(H$3,Data_Base_2[#Headers],0))),"")</f>
        <v/>
      </c>
      <c r="I361" s="162" t="str">
        <f ca="1">IFERROR(IF(ISBLANK(INDEX(Data_Base_2[],MATCH($D361,Data_Base_2[[Incumbent]:[Incumbent]],0),MATCH(I$3,Data_Base_2[#Headers],0))),"-",INDEX(Data_Base_2[],MATCH($D361,Data_Base_2[[Incumbent]:[Incumbent]],0),MATCH(I$3,Data_Base_2[#Headers],0))),"")</f>
        <v/>
      </c>
      <c r="J361" s="162" t="str">
        <f ca="1">IFERROR(IF(ISBLANK(INDEX(Data_Base_2[],MATCH($D361,Data_Base_2[[Incumbent]:[Incumbent]],0),MATCH(J$3,Data_Base_2[#Headers],0))),"-",INDEX(Data_Base_2[],MATCH($D361,Data_Base_2[[Incumbent]:[Incumbent]],0),MATCH(J$3,Data_Base_2[#Headers],0))),"")</f>
        <v/>
      </c>
      <c r="K361" s="163" t="str">
        <f ca="1">IFERROR(IF(ISBLANK(INDEX(Data_Base_2[],MATCH($D361,Data_Base_2[[Incumbent]:[Incumbent]],0),MATCH(K$3,Data_Base_2[#Headers],0))),"-",INDEX(Data_Base_2[],MATCH($D361,Data_Base_2[[Incumbent]:[Incumbent]],0),MATCH(K$3,Data_Base_2[#Headers],0))),"")</f>
        <v/>
      </c>
      <c r="L361" s="161" t="str">
        <f ca="1">IFERROR(IF(ISBLANK(INDEX(Data_Base_2[],MATCH($D361,Data_Base_2[[Incumbent]:[Incumbent]],0),MATCH(L$3,Data_Base_2[#Headers],0))),"-",INDEX(Data_Base_2[],MATCH($D361,Data_Base_2[[Incumbent]:[Incumbent]],0),MATCH(L$3,Data_Base_2[#Headers],0))),"")</f>
        <v/>
      </c>
      <c r="M361" s="161" t="str">
        <f ca="1">IFERROR(IF(ISBLANK(INDEX(Data_Base_2[],MATCH($D361,Data_Base_2[[Incumbent]:[Incumbent]],0),MATCH(M$3,Data_Base_2[#Headers],0))),"-",INDEX(Data_Base_2[],MATCH($D361,Data_Base_2[[Incumbent]:[Incumbent]],0),MATCH(M$3,Data_Base_2[#Headers],0))),"")</f>
        <v/>
      </c>
      <c r="N361" s="164" t="str">
        <f ca="1">IFERROR(IF(ISBLANK(INDEX(Data_Base_2[],MATCH($D361,Data_Base_2[[Incumbent]:[Incumbent]],0),MATCH(N$3,Data_Base_2[#Headers],0))),"-",INDEX(Data_Base_2[],MATCH($D361,Data_Base_2[[Incumbent]:[Incumbent]],0),MATCH(N$3,Data_Base_2[#Headers],0))),"")</f>
        <v/>
      </c>
      <c r="O361" s="164" t="str">
        <f ca="1">IFERROR(IF(ISBLANK(INDEX(Data_Base_2[],MATCH($D361,Data_Base_2[[Incumbent]:[Incumbent]],0),MATCH(O$3,Data_Base_2[#Headers],0))),"-",INDEX(Data_Base_2[],MATCH($D361,Data_Base_2[[Incumbent]:[Incumbent]],0),MATCH(O$3,Data_Base_2[#Headers],0))),"")</f>
        <v/>
      </c>
      <c r="P361" s="161" t="str">
        <f ca="1">IFERROR(IF(ISBLANK(INDEX(Data_Base_2[],MATCH($D361,Data_Base_2[[Incumbent]:[Incumbent]],0),MATCH(P$3,Data_Base_2[#Headers],0))),"-",INDEX(Data_Base_2[],MATCH($D361,Data_Base_2[[Incumbent]:[Incumbent]],0),MATCH(P$3,Data_Base_2[#Headers],0))),"")</f>
        <v/>
      </c>
      <c r="Q361" s="161" t="str">
        <f ca="1">IFERROR(IF(ISBLANK(INDEX(Data_Base_2[],MATCH($D361,Data_Base_2[[Incumbent]:[Incumbent]],0),MATCH(Q$3,Data_Base_2[#Headers],0))),"-",INDEX(Data_Base_2[],MATCH($D361,Data_Base_2[[Incumbent]:[Incumbent]],0),MATCH(Q$3,Data_Base_2[#Headers],0))),"")</f>
        <v/>
      </c>
      <c r="T361" t="str">
        <v>Rahmat Wibowo, Sp</v>
      </c>
      <c r="U361" s="140">
        <v>2</v>
      </c>
      <c r="V361" s="124" t="b">
        <v>1</v>
      </c>
      <c r="W361" s="3" t="b">
        <v>1</v>
      </c>
      <c r="X361" s="3" t="b">
        <v>0</v>
      </c>
      <c r="Y361" s="3">
        <v>1</v>
      </c>
      <c r="Z361" s="3">
        <v>1</v>
      </c>
      <c r="AA361" s="3" t="b">
        <v>1</v>
      </c>
      <c r="AB361" s="3" t="b">
        <f ca="1"/>
        <v>1</v>
      </c>
      <c r="AC361" s="99">
        <v>0</v>
      </c>
      <c r="AD361" s="99">
        <f ca="1"/>
        <v>1</v>
      </c>
    </row>
    <row r="362" spans="4:30" x14ac:dyDescent="0.25">
      <c r="D362" s="8" t="str" cm="1">
        <f t="array" aca="1" ref="D362" ca="1">IFERROR(IF($T$2="",'Data Base'!C348,INDEX(Data_Base_2[Incumbent],_xlfn.AGGREGATE(15,3,((OFFSET($AD$4,0,0,COUNTA($AD$4:AD5357),1)&gt;0)/(OFFSET($AD$4,0,0,COUNTA($AD$4:AD5357),1)&gt;0))*(ROW(OFFSET($AD$4,0,0,COUNTA($AD$4:AD5357),1))-ROW($AD$3)),ROWS($D$4:$D361)))),"")</f>
        <v/>
      </c>
      <c r="E362" s="161" t="str">
        <f ca="1">IFERROR(IF(ISBLANK(INDEX(Data_Base_2[],MATCH($D362,Data_Base_2[[Incumbent]:[Incumbent]],0),MATCH(E$3,Data_Base_2[#Headers],0))),"-",INDEX(Data_Base_2[],MATCH($D362,Data_Base_2[[Incumbent]:[Incumbent]],0),MATCH(E$3,Data_Base_2[#Headers],0))),"")</f>
        <v/>
      </c>
      <c r="F362" s="161" t="str">
        <f ca="1">IFERROR(IF(ISBLANK(INDEX(Data_Base_2[],MATCH($D362,Data_Base_2[[Incumbent]:[Incumbent]],0),MATCH(F$3,Data_Base_2[#Headers],0))),"-",INDEX(Data_Base_2[],MATCH($D362,Data_Base_2[[Incumbent]:[Incumbent]],0),MATCH(F$3,Data_Base_2[#Headers],0))),"")</f>
        <v/>
      </c>
      <c r="G362" s="161" t="str">
        <f ca="1">IFERROR(IF(ISBLANK(INDEX(Data_Base_2[],MATCH($D362,Data_Base_2[[Incumbent]:[Incumbent]],0),MATCH(G$3,Data_Base_2[#Headers],0))),"-",INDEX(Data_Base_2[],MATCH($D362,Data_Base_2[[Incumbent]:[Incumbent]],0),MATCH(G$3,Data_Base_2[#Headers],0))),"")</f>
        <v/>
      </c>
      <c r="H362" s="161" t="str">
        <f ca="1">IFERROR(IF(ISBLANK(INDEX(Data_Base_2[],MATCH($D362,Data_Base_2[[Incumbent]:[Incumbent]],0),MATCH(H$3,Data_Base_2[#Headers],0))),"-",INDEX(Data_Base_2[],MATCH($D362,Data_Base_2[[Incumbent]:[Incumbent]],0),MATCH(H$3,Data_Base_2[#Headers],0))),"")</f>
        <v/>
      </c>
      <c r="I362" s="162" t="str">
        <f ca="1">IFERROR(IF(ISBLANK(INDEX(Data_Base_2[],MATCH($D362,Data_Base_2[[Incumbent]:[Incumbent]],0),MATCH(I$3,Data_Base_2[#Headers],0))),"-",INDEX(Data_Base_2[],MATCH($D362,Data_Base_2[[Incumbent]:[Incumbent]],0),MATCH(I$3,Data_Base_2[#Headers],0))),"")</f>
        <v/>
      </c>
      <c r="J362" s="162" t="str">
        <f ca="1">IFERROR(IF(ISBLANK(INDEX(Data_Base_2[],MATCH($D362,Data_Base_2[[Incumbent]:[Incumbent]],0),MATCH(J$3,Data_Base_2[#Headers],0))),"-",INDEX(Data_Base_2[],MATCH($D362,Data_Base_2[[Incumbent]:[Incumbent]],0),MATCH(J$3,Data_Base_2[#Headers],0))),"")</f>
        <v/>
      </c>
      <c r="K362" s="163" t="str">
        <f ca="1">IFERROR(IF(ISBLANK(INDEX(Data_Base_2[],MATCH($D362,Data_Base_2[[Incumbent]:[Incumbent]],0),MATCH(K$3,Data_Base_2[#Headers],0))),"-",INDEX(Data_Base_2[],MATCH($D362,Data_Base_2[[Incumbent]:[Incumbent]],0),MATCH(K$3,Data_Base_2[#Headers],0))),"")</f>
        <v/>
      </c>
      <c r="L362" s="161" t="str">
        <f ca="1">IFERROR(IF(ISBLANK(INDEX(Data_Base_2[],MATCH($D362,Data_Base_2[[Incumbent]:[Incumbent]],0),MATCH(L$3,Data_Base_2[#Headers],0))),"-",INDEX(Data_Base_2[],MATCH($D362,Data_Base_2[[Incumbent]:[Incumbent]],0),MATCH(L$3,Data_Base_2[#Headers],0))),"")</f>
        <v/>
      </c>
      <c r="M362" s="161" t="str">
        <f ca="1">IFERROR(IF(ISBLANK(INDEX(Data_Base_2[],MATCH($D362,Data_Base_2[[Incumbent]:[Incumbent]],0),MATCH(M$3,Data_Base_2[#Headers],0))),"-",INDEX(Data_Base_2[],MATCH($D362,Data_Base_2[[Incumbent]:[Incumbent]],0),MATCH(M$3,Data_Base_2[#Headers],0))),"")</f>
        <v/>
      </c>
      <c r="N362" s="164" t="str">
        <f ca="1">IFERROR(IF(ISBLANK(INDEX(Data_Base_2[],MATCH($D362,Data_Base_2[[Incumbent]:[Incumbent]],0),MATCH(N$3,Data_Base_2[#Headers],0))),"-",INDEX(Data_Base_2[],MATCH($D362,Data_Base_2[[Incumbent]:[Incumbent]],0),MATCH(N$3,Data_Base_2[#Headers],0))),"")</f>
        <v/>
      </c>
      <c r="O362" s="164" t="str">
        <f ca="1">IFERROR(IF(ISBLANK(INDEX(Data_Base_2[],MATCH($D362,Data_Base_2[[Incumbent]:[Incumbent]],0),MATCH(O$3,Data_Base_2[#Headers],0))),"-",INDEX(Data_Base_2[],MATCH($D362,Data_Base_2[[Incumbent]:[Incumbent]],0),MATCH(O$3,Data_Base_2[#Headers],0))),"")</f>
        <v/>
      </c>
      <c r="P362" s="161" t="str">
        <f ca="1">IFERROR(IF(ISBLANK(INDEX(Data_Base_2[],MATCH($D362,Data_Base_2[[Incumbent]:[Incumbent]],0),MATCH(P$3,Data_Base_2[#Headers],0))),"-",INDEX(Data_Base_2[],MATCH($D362,Data_Base_2[[Incumbent]:[Incumbent]],0),MATCH(P$3,Data_Base_2[#Headers],0))),"")</f>
        <v/>
      </c>
      <c r="Q362" s="161" t="str">
        <f ca="1">IFERROR(IF(ISBLANK(INDEX(Data_Base_2[],MATCH($D362,Data_Base_2[[Incumbent]:[Incumbent]],0),MATCH(Q$3,Data_Base_2[#Headers],0))),"-",INDEX(Data_Base_2[],MATCH($D362,Data_Base_2[[Incumbent]:[Incumbent]],0),MATCH(Q$3,Data_Base_2[#Headers],0))),"")</f>
        <v/>
      </c>
      <c r="T362" t="str">
        <v>Kaslan, Ir.</v>
      </c>
      <c r="U362" s="140">
        <v>4</v>
      </c>
      <c r="V362" s="124" t="b">
        <v>1</v>
      </c>
      <c r="W362" s="3" t="b">
        <v>1</v>
      </c>
      <c r="X362" s="3" t="b">
        <v>0</v>
      </c>
      <c r="Y362" s="3">
        <v>0</v>
      </c>
      <c r="Z362" s="3">
        <v>1</v>
      </c>
      <c r="AA362" s="3" t="b">
        <v>1</v>
      </c>
      <c r="AB362" s="3" t="b">
        <f ca="1"/>
        <v>0</v>
      </c>
      <c r="AC362" s="99">
        <v>1</v>
      </c>
      <c r="AD362" s="99">
        <f ca="1"/>
        <v>0</v>
      </c>
    </row>
    <row r="363" spans="4:30" x14ac:dyDescent="0.25">
      <c r="D363" s="8" t="str" cm="1">
        <f t="array" aca="1" ref="D363" ca="1">IFERROR(IF($T$2="",'Data Base'!C349,INDEX(Data_Base_2[Incumbent],_xlfn.AGGREGATE(15,3,((OFFSET($AD$4,0,0,COUNTA($AD$4:AD5358),1)&gt;0)/(OFFSET($AD$4,0,0,COUNTA($AD$4:AD5358),1)&gt;0))*(ROW(OFFSET($AD$4,0,0,COUNTA($AD$4:AD5358),1))-ROW($AD$3)),ROWS($D$4:$D362)))),"")</f>
        <v/>
      </c>
      <c r="E363" s="161" t="str">
        <f ca="1">IFERROR(IF(ISBLANK(INDEX(Data_Base_2[],MATCH($D363,Data_Base_2[[Incumbent]:[Incumbent]],0),MATCH(E$3,Data_Base_2[#Headers],0))),"-",INDEX(Data_Base_2[],MATCH($D363,Data_Base_2[[Incumbent]:[Incumbent]],0),MATCH(E$3,Data_Base_2[#Headers],0))),"")</f>
        <v/>
      </c>
      <c r="F363" s="161" t="str">
        <f ca="1">IFERROR(IF(ISBLANK(INDEX(Data_Base_2[],MATCH($D363,Data_Base_2[[Incumbent]:[Incumbent]],0),MATCH(F$3,Data_Base_2[#Headers],0))),"-",INDEX(Data_Base_2[],MATCH($D363,Data_Base_2[[Incumbent]:[Incumbent]],0),MATCH(F$3,Data_Base_2[#Headers],0))),"")</f>
        <v/>
      </c>
      <c r="G363" s="161" t="str">
        <f ca="1">IFERROR(IF(ISBLANK(INDEX(Data_Base_2[],MATCH($D363,Data_Base_2[[Incumbent]:[Incumbent]],0),MATCH(G$3,Data_Base_2[#Headers],0))),"-",INDEX(Data_Base_2[],MATCH($D363,Data_Base_2[[Incumbent]:[Incumbent]],0),MATCH(G$3,Data_Base_2[#Headers],0))),"")</f>
        <v/>
      </c>
      <c r="H363" s="161" t="str">
        <f ca="1">IFERROR(IF(ISBLANK(INDEX(Data_Base_2[],MATCH($D363,Data_Base_2[[Incumbent]:[Incumbent]],0),MATCH(H$3,Data_Base_2[#Headers],0))),"-",INDEX(Data_Base_2[],MATCH($D363,Data_Base_2[[Incumbent]:[Incumbent]],0),MATCH(H$3,Data_Base_2[#Headers],0))),"")</f>
        <v/>
      </c>
      <c r="I363" s="162" t="str">
        <f ca="1">IFERROR(IF(ISBLANK(INDEX(Data_Base_2[],MATCH($D363,Data_Base_2[[Incumbent]:[Incumbent]],0),MATCH(I$3,Data_Base_2[#Headers],0))),"-",INDEX(Data_Base_2[],MATCH($D363,Data_Base_2[[Incumbent]:[Incumbent]],0),MATCH(I$3,Data_Base_2[#Headers],0))),"")</f>
        <v/>
      </c>
      <c r="J363" s="162" t="str">
        <f ca="1">IFERROR(IF(ISBLANK(INDEX(Data_Base_2[],MATCH($D363,Data_Base_2[[Incumbent]:[Incumbent]],0),MATCH(J$3,Data_Base_2[#Headers],0))),"-",INDEX(Data_Base_2[],MATCH($D363,Data_Base_2[[Incumbent]:[Incumbent]],0),MATCH(J$3,Data_Base_2[#Headers],0))),"")</f>
        <v/>
      </c>
      <c r="K363" s="163" t="str">
        <f ca="1">IFERROR(IF(ISBLANK(INDEX(Data_Base_2[],MATCH($D363,Data_Base_2[[Incumbent]:[Incumbent]],0),MATCH(K$3,Data_Base_2[#Headers],0))),"-",INDEX(Data_Base_2[],MATCH($D363,Data_Base_2[[Incumbent]:[Incumbent]],0),MATCH(K$3,Data_Base_2[#Headers],0))),"")</f>
        <v/>
      </c>
      <c r="L363" s="161" t="str">
        <f ca="1">IFERROR(IF(ISBLANK(INDEX(Data_Base_2[],MATCH($D363,Data_Base_2[[Incumbent]:[Incumbent]],0),MATCH(L$3,Data_Base_2[#Headers],0))),"-",INDEX(Data_Base_2[],MATCH($D363,Data_Base_2[[Incumbent]:[Incumbent]],0),MATCH(L$3,Data_Base_2[#Headers],0))),"")</f>
        <v/>
      </c>
      <c r="M363" s="161" t="str">
        <f ca="1">IFERROR(IF(ISBLANK(INDEX(Data_Base_2[],MATCH($D363,Data_Base_2[[Incumbent]:[Incumbent]],0),MATCH(M$3,Data_Base_2[#Headers],0))),"-",INDEX(Data_Base_2[],MATCH($D363,Data_Base_2[[Incumbent]:[Incumbent]],0),MATCH(M$3,Data_Base_2[#Headers],0))),"")</f>
        <v/>
      </c>
      <c r="N363" s="164" t="str">
        <f ca="1">IFERROR(IF(ISBLANK(INDEX(Data_Base_2[],MATCH($D363,Data_Base_2[[Incumbent]:[Incumbent]],0),MATCH(N$3,Data_Base_2[#Headers],0))),"-",INDEX(Data_Base_2[],MATCH($D363,Data_Base_2[[Incumbent]:[Incumbent]],0),MATCH(N$3,Data_Base_2[#Headers],0))),"")</f>
        <v/>
      </c>
      <c r="O363" s="164" t="str">
        <f ca="1">IFERROR(IF(ISBLANK(INDEX(Data_Base_2[],MATCH($D363,Data_Base_2[[Incumbent]:[Incumbent]],0),MATCH(O$3,Data_Base_2[#Headers],0))),"-",INDEX(Data_Base_2[],MATCH($D363,Data_Base_2[[Incumbent]:[Incumbent]],0),MATCH(O$3,Data_Base_2[#Headers],0))),"")</f>
        <v/>
      </c>
      <c r="P363" s="161" t="str">
        <f ca="1">IFERROR(IF(ISBLANK(INDEX(Data_Base_2[],MATCH($D363,Data_Base_2[[Incumbent]:[Incumbent]],0),MATCH(P$3,Data_Base_2[#Headers],0))),"-",INDEX(Data_Base_2[],MATCH($D363,Data_Base_2[[Incumbent]:[Incumbent]],0),MATCH(P$3,Data_Base_2[#Headers],0))),"")</f>
        <v/>
      </c>
      <c r="Q363" s="161" t="str">
        <f ca="1">IFERROR(IF(ISBLANK(INDEX(Data_Base_2[],MATCH($D363,Data_Base_2[[Incumbent]:[Incumbent]],0),MATCH(Q$3,Data_Base_2[#Headers],0))),"-",INDEX(Data_Base_2[],MATCH($D363,Data_Base_2[[Incumbent]:[Incumbent]],0),MATCH(Q$3,Data_Base_2[#Headers],0))),"")</f>
        <v/>
      </c>
      <c r="T363" t="str">
        <v>Darwin Siregar, Ir.</v>
      </c>
      <c r="U363" s="140">
        <v>6</v>
      </c>
      <c r="V363" s="124" t="b">
        <v>1</v>
      </c>
      <c r="W363" s="3" t="b">
        <v>1</v>
      </c>
      <c r="X363" s="3" t="b">
        <v>0</v>
      </c>
      <c r="Y363" s="3">
        <v>0</v>
      </c>
      <c r="Z363" s="3">
        <v>0</v>
      </c>
      <c r="AA363" s="3" t="b">
        <v>1</v>
      </c>
      <c r="AB363" s="3" t="b">
        <f ca="1"/>
        <v>1</v>
      </c>
      <c r="AC363" s="99">
        <v>0</v>
      </c>
      <c r="AD363" s="99">
        <f ca="1"/>
        <v>0</v>
      </c>
    </row>
    <row r="364" spans="4:30" x14ac:dyDescent="0.25">
      <c r="D364" s="8" t="str" cm="1">
        <f t="array" aca="1" ref="D364" ca="1">IFERROR(IF($T$2="",'Data Base'!C350,INDEX(Data_Base_2[Incumbent],_xlfn.AGGREGATE(15,3,((OFFSET($AD$4,0,0,COUNTA($AD$4:AD5359),1)&gt;0)/(OFFSET($AD$4,0,0,COUNTA($AD$4:AD5359),1)&gt;0))*(ROW(OFFSET($AD$4,0,0,COUNTA($AD$4:AD5359),1))-ROW($AD$3)),ROWS($D$4:$D363)))),"")</f>
        <v/>
      </c>
      <c r="E364" s="161" t="str">
        <f ca="1">IFERROR(IF(ISBLANK(INDEX(Data_Base_2[],MATCH($D364,Data_Base_2[[Incumbent]:[Incumbent]],0),MATCH(E$3,Data_Base_2[#Headers],0))),"-",INDEX(Data_Base_2[],MATCH($D364,Data_Base_2[[Incumbent]:[Incumbent]],0),MATCH(E$3,Data_Base_2[#Headers],0))),"")</f>
        <v/>
      </c>
      <c r="F364" s="161" t="str">
        <f ca="1">IFERROR(IF(ISBLANK(INDEX(Data_Base_2[],MATCH($D364,Data_Base_2[[Incumbent]:[Incumbent]],0),MATCH(F$3,Data_Base_2[#Headers],0))),"-",INDEX(Data_Base_2[],MATCH($D364,Data_Base_2[[Incumbent]:[Incumbent]],0),MATCH(F$3,Data_Base_2[#Headers],0))),"")</f>
        <v/>
      </c>
      <c r="G364" s="161" t="str">
        <f ca="1">IFERROR(IF(ISBLANK(INDEX(Data_Base_2[],MATCH($D364,Data_Base_2[[Incumbent]:[Incumbent]],0),MATCH(G$3,Data_Base_2[#Headers],0))),"-",INDEX(Data_Base_2[],MATCH($D364,Data_Base_2[[Incumbent]:[Incumbent]],0),MATCH(G$3,Data_Base_2[#Headers],0))),"")</f>
        <v/>
      </c>
      <c r="H364" s="161" t="str">
        <f ca="1">IFERROR(IF(ISBLANK(INDEX(Data_Base_2[],MATCH($D364,Data_Base_2[[Incumbent]:[Incumbent]],0),MATCH(H$3,Data_Base_2[#Headers],0))),"-",INDEX(Data_Base_2[],MATCH($D364,Data_Base_2[[Incumbent]:[Incumbent]],0),MATCH(H$3,Data_Base_2[#Headers],0))),"")</f>
        <v/>
      </c>
      <c r="I364" s="162" t="str">
        <f ca="1">IFERROR(IF(ISBLANK(INDEX(Data_Base_2[],MATCH($D364,Data_Base_2[[Incumbent]:[Incumbent]],0),MATCH(I$3,Data_Base_2[#Headers],0))),"-",INDEX(Data_Base_2[],MATCH($D364,Data_Base_2[[Incumbent]:[Incumbent]],0),MATCH(I$3,Data_Base_2[#Headers],0))),"")</f>
        <v/>
      </c>
      <c r="J364" s="162" t="str">
        <f ca="1">IFERROR(IF(ISBLANK(INDEX(Data_Base_2[],MATCH($D364,Data_Base_2[[Incumbent]:[Incumbent]],0),MATCH(J$3,Data_Base_2[#Headers],0))),"-",INDEX(Data_Base_2[],MATCH($D364,Data_Base_2[[Incumbent]:[Incumbent]],0),MATCH(J$3,Data_Base_2[#Headers],0))),"")</f>
        <v/>
      </c>
      <c r="K364" s="163" t="str">
        <f ca="1">IFERROR(IF(ISBLANK(INDEX(Data_Base_2[],MATCH($D364,Data_Base_2[[Incumbent]:[Incumbent]],0),MATCH(K$3,Data_Base_2[#Headers],0))),"-",INDEX(Data_Base_2[],MATCH($D364,Data_Base_2[[Incumbent]:[Incumbent]],0),MATCH(K$3,Data_Base_2[#Headers],0))),"")</f>
        <v/>
      </c>
      <c r="L364" s="161" t="str">
        <f ca="1">IFERROR(IF(ISBLANK(INDEX(Data_Base_2[],MATCH($D364,Data_Base_2[[Incumbent]:[Incumbent]],0),MATCH(L$3,Data_Base_2[#Headers],0))),"-",INDEX(Data_Base_2[],MATCH($D364,Data_Base_2[[Incumbent]:[Incumbent]],0),MATCH(L$3,Data_Base_2[#Headers],0))),"")</f>
        <v/>
      </c>
      <c r="M364" s="161" t="str">
        <f ca="1">IFERROR(IF(ISBLANK(INDEX(Data_Base_2[],MATCH($D364,Data_Base_2[[Incumbent]:[Incumbent]],0),MATCH(M$3,Data_Base_2[#Headers],0))),"-",INDEX(Data_Base_2[],MATCH($D364,Data_Base_2[[Incumbent]:[Incumbent]],0),MATCH(M$3,Data_Base_2[#Headers],0))),"")</f>
        <v/>
      </c>
      <c r="N364" s="164" t="str">
        <f ca="1">IFERROR(IF(ISBLANK(INDEX(Data_Base_2[],MATCH($D364,Data_Base_2[[Incumbent]:[Incumbent]],0),MATCH(N$3,Data_Base_2[#Headers],0))),"-",INDEX(Data_Base_2[],MATCH($D364,Data_Base_2[[Incumbent]:[Incumbent]],0),MATCH(N$3,Data_Base_2[#Headers],0))),"")</f>
        <v/>
      </c>
      <c r="O364" s="164" t="str">
        <f ca="1">IFERROR(IF(ISBLANK(INDEX(Data_Base_2[],MATCH($D364,Data_Base_2[[Incumbent]:[Incumbent]],0),MATCH(O$3,Data_Base_2[#Headers],0))),"-",INDEX(Data_Base_2[],MATCH($D364,Data_Base_2[[Incumbent]:[Incumbent]],0),MATCH(O$3,Data_Base_2[#Headers],0))),"")</f>
        <v/>
      </c>
      <c r="P364" s="161" t="str">
        <f ca="1">IFERROR(IF(ISBLANK(INDEX(Data_Base_2[],MATCH($D364,Data_Base_2[[Incumbent]:[Incumbent]],0),MATCH(P$3,Data_Base_2[#Headers],0))),"-",INDEX(Data_Base_2[],MATCH($D364,Data_Base_2[[Incumbent]:[Incumbent]],0),MATCH(P$3,Data_Base_2[#Headers],0))),"")</f>
        <v/>
      </c>
      <c r="Q364" s="161" t="str">
        <f ca="1">IFERROR(IF(ISBLANK(INDEX(Data_Base_2[],MATCH($D364,Data_Base_2[[Incumbent]:[Incumbent]],0),MATCH(Q$3,Data_Base_2[#Headers],0))),"-",INDEX(Data_Base_2[],MATCH($D364,Data_Base_2[[Incumbent]:[Incumbent]],0),MATCH(Q$3,Data_Base_2[#Headers],0))),"")</f>
        <v/>
      </c>
      <c r="T364" t="str">
        <v>Selamat Karya Budi Saragih</v>
      </c>
      <c r="U364" s="140">
        <v>3</v>
      </c>
      <c r="V364" s="124" t="b">
        <v>1</v>
      </c>
      <c r="W364" s="3" t="b">
        <v>1</v>
      </c>
      <c r="X364" s="3" t="b">
        <v>1</v>
      </c>
      <c r="Y364" s="3">
        <v>1</v>
      </c>
      <c r="Z364" s="3">
        <v>1</v>
      </c>
      <c r="AA364" s="3" t="b">
        <v>1</v>
      </c>
      <c r="AB364" s="3" t="b">
        <f ca="1"/>
        <v>0</v>
      </c>
      <c r="AC364" s="99">
        <v>0</v>
      </c>
      <c r="AD364" s="99">
        <f ca="1"/>
        <v>0</v>
      </c>
    </row>
    <row r="365" spans="4:30" x14ac:dyDescent="0.25">
      <c r="D365" s="8" t="str" cm="1">
        <f t="array" aca="1" ref="D365" ca="1">IFERROR(IF($T$2="",'Data Base'!C351,INDEX(Data_Base_2[Incumbent],_xlfn.AGGREGATE(15,3,((OFFSET($AD$4,0,0,COUNTA($AD$4:AD5360),1)&gt;0)/(OFFSET($AD$4,0,0,COUNTA($AD$4:AD5360),1)&gt;0))*(ROW(OFFSET($AD$4,0,0,COUNTA($AD$4:AD5360),1))-ROW($AD$3)),ROWS($D$4:$D364)))),"")</f>
        <v/>
      </c>
      <c r="E365" s="161" t="str">
        <f ca="1">IFERROR(IF(ISBLANK(INDEX(Data_Base_2[],MATCH($D365,Data_Base_2[[Incumbent]:[Incumbent]],0),MATCH(E$3,Data_Base_2[#Headers],0))),"-",INDEX(Data_Base_2[],MATCH($D365,Data_Base_2[[Incumbent]:[Incumbent]],0),MATCH(E$3,Data_Base_2[#Headers],0))),"")</f>
        <v/>
      </c>
      <c r="F365" s="161" t="str">
        <f ca="1">IFERROR(IF(ISBLANK(INDEX(Data_Base_2[],MATCH($D365,Data_Base_2[[Incumbent]:[Incumbent]],0),MATCH(F$3,Data_Base_2[#Headers],0))),"-",INDEX(Data_Base_2[],MATCH($D365,Data_Base_2[[Incumbent]:[Incumbent]],0),MATCH(F$3,Data_Base_2[#Headers],0))),"")</f>
        <v/>
      </c>
      <c r="G365" s="161" t="str">
        <f ca="1">IFERROR(IF(ISBLANK(INDEX(Data_Base_2[],MATCH($D365,Data_Base_2[[Incumbent]:[Incumbent]],0),MATCH(G$3,Data_Base_2[#Headers],0))),"-",INDEX(Data_Base_2[],MATCH($D365,Data_Base_2[[Incumbent]:[Incumbent]],0),MATCH(G$3,Data_Base_2[#Headers],0))),"")</f>
        <v/>
      </c>
      <c r="H365" s="161" t="str">
        <f ca="1">IFERROR(IF(ISBLANK(INDEX(Data_Base_2[],MATCH($D365,Data_Base_2[[Incumbent]:[Incumbent]],0),MATCH(H$3,Data_Base_2[#Headers],0))),"-",INDEX(Data_Base_2[],MATCH($D365,Data_Base_2[[Incumbent]:[Incumbent]],0),MATCH(H$3,Data_Base_2[#Headers],0))),"")</f>
        <v/>
      </c>
      <c r="I365" s="162" t="str">
        <f ca="1">IFERROR(IF(ISBLANK(INDEX(Data_Base_2[],MATCH($D365,Data_Base_2[[Incumbent]:[Incumbent]],0),MATCH(I$3,Data_Base_2[#Headers],0))),"-",INDEX(Data_Base_2[],MATCH($D365,Data_Base_2[[Incumbent]:[Incumbent]],0),MATCH(I$3,Data_Base_2[#Headers],0))),"")</f>
        <v/>
      </c>
      <c r="J365" s="162" t="str">
        <f ca="1">IFERROR(IF(ISBLANK(INDEX(Data_Base_2[],MATCH($D365,Data_Base_2[[Incumbent]:[Incumbent]],0),MATCH(J$3,Data_Base_2[#Headers],0))),"-",INDEX(Data_Base_2[],MATCH($D365,Data_Base_2[[Incumbent]:[Incumbent]],0),MATCH(J$3,Data_Base_2[#Headers],0))),"")</f>
        <v/>
      </c>
      <c r="K365" s="163" t="str">
        <f ca="1">IFERROR(IF(ISBLANK(INDEX(Data_Base_2[],MATCH($D365,Data_Base_2[[Incumbent]:[Incumbent]],0),MATCH(K$3,Data_Base_2[#Headers],0))),"-",INDEX(Data_Base_2[],MATCH($D365,Data_Base_2[[Incumbent]:[Incumbent]],0),MATCH(K$3,Data_Base_2[#Headers],0))),"")</f>
        <v/>
      </c>
      <c r="L365" s="161" t="str">
        <f ca="1">IFERROR(IF(ISBLANK(INDEX(Data_Base_2[],MATCH($D365,Data_Base_2[[Incumbent]:[Incumbent]],0),MATCH(L$3,Data_Base_2[#Headers],0))),"-",INDEX(Data_Base_2[],MATCH($D365,Data_Base_2[[Incumbent]:[Incumbent]],0),MATCH(L$3,Data_Base_2[#Headers],0))),"")</f>
        <v/>
      </c>
      <c r="M365" s="161" t="str">
        <f ca="1">IFERROR(IF(ISBLANK(INDEX(Data_Base_2[],MATCH($D365,Data_Base_2[[Incumbent]:[Incumbent]],0),MATCH(M$3,Data_Base_2[#Headers],0))),"-",INDEX(Data_Base_2[],MATCH($D365,Data_Base_2[[Incumbent]:[Incumbent]],0),MATCH(M$3,Data_Base_2[#Headers],0))),"")</f>
        <v/>
      </c>
      <c r="N365" s="164" t="str">
        <f ca="1">IFERROR(IF(ISBLANK(INDEX(Data_Base_2[],MATCH($D365,Data_Base_2[[Incumbent]:[Incumbent]],0),MATCH(N$3,Data_Base_2[#Headers],0))),"-",INDEX(Data_Base_2[],MATCH($D365,Data_Base_2[[Incumbent]:[Incumbent]],0),MATCH(N$3,Data_Base_2[#Headers],0))),"")</f>
        <v/>
      </c>
      <c r="O365" s="164" t="str">
        <f ca="1">IFERROR(IF(ISBLANK(INDEX(Data_Base_2[],MATCH($D365,Data_Base_2[[Incumbent]:[Incumbent]],0),MATCH(O$3,Data_Base_2[#Headers],0))),"-",INDEX(Data_Base_2[],MATCH($D365,Data_Base_2[[Incumbent]:[Incumbent]],0),MATCH(O$3,Data_Base_2[#Headers],0))),"")</f>
        <v/>
      </c>
      <c r="P365" s="161" t="str">
        <f ca="1">IFERROR(IF(ISBLANK(INDEX(Data_Base_2[],MATCH($D365,Data_Base_2[[Incumbent]:[Incumbent]],0),MATCH(P$3,Data_Base_2[#Headers],0))),"-",INDEX(Data_Base_2[],MATCH($D365,Data_Base_2[[Incumbent]:[Incumbent]],0),MATCH(P$3,Data_Base_2[#Headers],0))),"")</f>
        <v/>
      </c>
      <c r="Q365" s="161" t="str">
        <f ca="1">IFERROR(IF(ISBLANK(INDEX(Data_Base_2[],MATCH($D365,Data_Base_2[[Incumbent]:[Incumbent]],0),MATCH(Q$3,Data_Base_2[#Headers],0))),"-",INDEX(Data_Base_2[],MATCH($D365,Data_Base_2[[Incumbent]:[Incumbent]],0),MATCH(Q$3,Data_Base_2[#Headers],0))),"")</f>
        <v/>
      </c>
      <c r="T365" t="str">
        <v>Hasan Basri Siregar</v>
      </c>
      <c r="U365" s="140">
        <v>1</v>
      </c>
      <c r="V365" s="124" t="b">
        <v>1</v>
      </c>
      <c r="W365" s="3" t="b">
        <v>1</v>
      </c>
      <c r="X365" s="3" t="b">
        <v>0</v>
      </c>
      <c r="Y365" s="3">
        <v>1</v>
      </c>
      <c r="Z365" s="3">
        <v>0</v>
      </c>
      <c r="AA365" s="3" t="b">
        <v>1</v>
      </c>
      <c r="AB365" s="3" t="b">
        <f ca="1"/>
        <v>1</v>
      </c>
      <c r="AC365" s="99">
        <v>0</v>
      </c>
      <c r="AD365" s="99">
        <f ca="1"/>
        <v>0</v>
      </c>
    </row>
    <row r="366" spans="4:30" x14ac:dyDescent="0.25">
      <c r="D366" s="8" t="str" cm="1">
        <f t="array" aca="1" ref="D366" ca="1">IFERROR(IF($T$2="",'Data Base'!C352,INDEX(Data_Base_2[Incumbent],_xlfn.AGGREGATE(15,3,((OFFSET($AD$4,0,0,COUNTA($AD$4:AD5361),1)&gt;0)/(OFFSET($AD$4,0,0,COUNTA($AD$4:AD5361),1)&gt;0))*(ROW(OFFSET($AD$4,0,0,COUNTA($AD$4:AD5361),1))-ROW($AD$3)),ROWS($D$4:$D365)))),"")</f>
        <v/>
      </c>
      <c r="E366" s="161" t="str">
        <f ca="1">IFERROR(IF(ISBLANK(INDEX(Data_Base_2[],MATCH($D366,Data_Base_2[[Incumbent]:[Incumbent]],0),MATCH(E$3,Data_Base_2[#Headers],0))),"-",INDEX(Data_Base_2[],MATCH($D366,Data_Base_2[[Incumbent]:[Incumbent]],0),MATCH(E$3,Data_Base_2[#Headers],0))),"")</f>
        <v/>
      </c>
      <c r="F366" s="161" t="str">
        <f ca="1">IFERROR(IF(ISBLANK(INDEX(Data_Base_2[],MATCH($D366,Data_Base_2[[Incumbent]:[Incumbent]],0),MATCH(F$3,Data_Base_2[#Headers],0))),"-",INDEX(Data_Base_2[],MATCH($D366,Data_Base_2[[Incumbent]:[Incumbent]],0),MATCH(F$3,Data_Base_2[#Headers],0))),"")</f>
        <v/>
      </c>
      <c r="G366" s="161" t="str">
        <f ca="1">IFERROR(IF(ISBLANK(INDEX(Data_Base_2[],MATCH($D366,Data_Base_2[[Incumbent]:[Incumbent]],0),MATCH(G$3,Data_Base_2[#Headers],0))),"-",INDEX(Data_Base_2[],MATCH($D366,Data_Base_2[[Incumbent]:[Incumbent]],0),MATCH(G$3,Data_Base_2[#Headers],0))),"")</f>
        <v/>
      </c>
      <c r="H366" s="161" t="str">
        <f ca="1">IFERROR(IF(ISBLANK(INDEX(Data_Base_2[],MATCH($D366,Data_Base_2[[Incumbent]:[Incumbent]],0),MATCH(H$3,Data_Base_2[#Headers],0))),"-",INDEX(Data_Base_2[],MATCH($D366,Data_Base_2[[Incumbent]:[Incumbent]],0),MATCH(H$3,Data_Base_2[#Headers],0))),"")</f>
        <v/>
      </c>
      <c r="I366" s="162" t="str">
        <f ca="1">IFERROR(IF(ISBLANK(INDEX(Data_Base_2[],MATCH($D366,Data_Base_2[[Incumbent]:[Incumbent]],0),MATCH(I$3,Data_Base_2[#Headers],0))),"-",INDEX(Data_Base_2[],MATCH($D366,Data_Base_2[[Incumbent]:[Incumbent]],0),MATCH(I$3,Data_Base_2[#Headers],0))),"")</f>
        <v/>
      </c>
      <c r="J366" s="162" t="str">
        <f ca="1">IFERROR(IF(ISBLANK(INDEX(Data_Base_2[],MATCH($D366,Data_Base_2[[Incumbent]:[Incumbent]],0),MATCH(J$3,Data_Base_2[#Headers],0))),"-",INDEX(Data_Base_2[],MATCH($D366,Data_Base_2[[Incumbent]:[Incumbent]],0),MATCH(J$3,Data_Base_2[#Headers],0))),"")</f>
        <v/>
      </c>
      <c r="K366" s="163" t="str">
        <f ca="1">IFERROR(IF(ISBLANK(INDEX(Data_Base_2[],MATCH($D366,Data_Base_2[[Incumbent]:[Incumbent]],0),MATCH(K$3,Data_Base_2[#Headers],0))),"-",INDEX(Data_Base_2[],MATCH($D366,Data_Base_2[[Incumbent]:[Incumbent]],0),MATCH(K$3,Data_Base_2[#Headers],0))),"")</f>
        <v/>
      </c>
      <c r="L366" s="161" t="str">
        <f ca="1">IFERROR(IF(ISBLANK(INDEX(Data_Base_2[],MATCH($D366,Data_Base_2[[Incumbent]:[Incumbent]],0),MATCH(L$3,Data_Base_2[#Headers],0))),"-",INDEX(Data_Base_2[],MATCH($D366,Data_Base_2[[Incumbent]:[Incumbent]],0),MATCH(L$3,Data_Base_2[#Headers],0))),"")</f>
        <v/>
      </c>
      <c r="M366" s="161" t="str">
        <f ca="1">IFERROR(IF(ISBLANK(INDEX(Data_Base_2[],MATCH($D366,Data_Base_2[[Incumbent]:[Incumbent]],0),MATCH(M$3,Data_Base_2[#Headers],0))),"-",INDEX(Data_Base_2[],MATCH($D366,Data_Base_2[[Incumbent]:[Incumbent]],0),MATCH(M$3,Data_Base_2[#Headers],0))),"")</f>
        <v/>
      </c>
      <c r="N366" s="164" t="str">
        <f ca="1">IFERROR(IF(ISBLANK(INDEX(Data_Base_2[],MATCH($D366,Data_Base_2[[Incumbent]:[Incumbent]],0),MATCH(N$3,Data_Base_2[#Headers],0))),"-",INDEX(Data_Base_2[],MATCH($D366,Data_Base_2[[Incumbent]:[Incumbent]],0),MATCH(N$3,Data_Base_2[#Headers],0))),"")</f>
        <v/>
      </c>
      <c r="O366" s="164" t="str">
        <f ca="1">IFERROR(IF(ISBLANK(INDEX(Data_Base_2[],MATCH($D366,Data_Base_2[[Incumbent]:[Incumbent]],0),MATCH(O$3,Data_Base_2[#Headers],0))),"-",INDEX(Data_Base_2[],MATCH($D366,Data_Base_2[[Incumbent]:[Incumbent]],0),MATCH(O$3,Data_Base_2[#Headers],0))),"")</f>
        <v/>
      </c>
      <c r="P366" s="161" t="str">
        <f ca="1">IFERROR(IF(ISBLANK(INDEX(Data_Base_2[],MATCH($D366,Data_Base_2[[Incumbent]:[Incumbent]],0),MATCH(P$3,Data_Base_2[#Headers],0))),"-",INDEX(Data_Base_2[],MATCH($D366,Data_Base_2[[Incumbent]:[Incumbent]],0),MATCH(P$3,Data_Base_2[#Headers],0))),"")</f>
        <v/>
      </c>
      <c r="Q366" s="161" t="str">
        <f ca="1">IFERROR(IF(ISBLANK(INDEX(Data_Base_2[],MATCH($D366,Data_Base_2[[Incumbent]:[Incumbent]],0),MATCH(Q$3,Data_Base_2[#Headers],0))),"-",INDEX(Data_Base_2[],MATCH($D366,Data_Base_2[[Incumbent]:[Incumbent]],0),MATCH(Q$3,Data_Base_2[#Headers],0))),"")</f>
        <v/>
      </c>
      <c r="T366" t="str">
        <v>Waldrin Manalu</v>
      </c>
      <c r="U366" s="140">
        <v>2</v>
      </c>
      <c r="V366" s="124" t="b">
        <v>1</v>
      </c>
      <c r="W366" s="3" t="b">
        <v>1</v>
      </c>
      <c r="X366" s="3" t="b">
        <v>0</v>
      </c>
      <c r="Y366" s="3">
        <v>1</v>
      </c>
      <c r="Z366" s="3">
        <v>1</v>
      </c>
      <c r="AA366" s="3" t="b">
        <v>1</v>
      </c>
      <c r="AB366" s="3" t="b">
        <f ca="1"/>
        <v>0</v>
      </c>
      <c r="AC366" s="99">
        <v>0</v>
      </c>
      <c r="AD366" s="99">
        <f ca="1"/>
        <v>0</v>
      </c>
    </row>
    <row r="367" spans="4:30" x14ac:dyDescent="0.25">
      <c r="D367" s="8" t="str" cm="1">
        <f t="array" aca="1" ref="D367" ca="1">IFERROR(IF($T$2="",'Data Base'!C353,INDEX(Data_Base_2[Incumbent],_xlfn.AGGREGATE(15,3,((OFFSET($AD$4,0,0,COUNTA($AD$4:AD5362),1)&gt;0)/(OFFSET($AD$4,0,0,COUNTA($AD$4:AD5362),1)&gt;0))*(ROW(OFFSET($AD$4,0,0,COUNTA($AD$4:AD5362),1))-ROW($AD$3)),ROWS($D$4:$D366)))),"")</f>
        <v/>
      </c>
      <c r="E367" s="161" t="str">
        <f ca="1">IFERROR(IF(ISBLANK(INDEX(Data_Base_2[],MATCH($D367,Data_Base_2[[Incumbent]:[Incumbent]],0),MATCH(E$3,Data_Base_2[#Headers],0))),"-",INDEX(Data_Base_2[],MATCH($D367,Data_Base_2[[Incumbent]:[Incumbent]],0),MATCH(E$3,Data_Base_2[#Headers],0))),"")</f>
        <v/>
      </c>
      <c r="F367" s="161" t="str">
        <f ca="1">IFERROR(IF(ISBLANK(INDEX(Data_Base_2[],MATCH($D367,Data_Base_2[[Incumbent]:[Incumbent]],0),MATCH(F$3,Data_Base_2[#Headers],0))),"-",INDEX(Data_Base_2[],MATCH($D367,Data_Base_2[[Incumbent]:[Incumbent]],0),MATCH(F$3,Data_Base_2[#Headers],0))),"")</f>
        <v/>
      </c>
      <c r="G367" s="161" t="str">
        <f ca="1">IFERROR(IF(ISBLANK(INDEX(Data_Base_2[],MATCH($D367,Data_Base_2[[Incumbent]:[Incumbent]],0),MATCH(G$3,Data_Base_2[#Headers],0))),"-",INDEX(Data_Base_2[],MATCH($D367,Data_Base_2[[Incumbent]:[Incumbent]],0),MATCH(G$3,Data_Base_2[#Headers],0))),"")</f>
        <v/>
      </c>
      <c r="H367" s="161" t="str">
        <f ca="1">IFERROR(IF(ISBLANK(INDEX(Data_Base_2[],MATCH($D367,Data_Base_2[[Incumbent]:[Incumbent]],0),MATCH(H$3,Data_Base_2[#Headers],0))),"-",INDEX(Data_Base_2[],MATCH($D367,Data_Base_2[[Incumbent]:[Incumbent]],0),MATCH(H$3,Data_Base_2[#Headers],0))),"")</f>
        <v/>
      </c>
      <c r="I367" s="162" t="str">
        <f ca="1">IFERROR(IF(ISBLANK(INDEX(Data_Base_2[],MATCH($D367,Data_Base_2[[Incumbent]:[Incumbent]],0),MATCH(I$3,Data_Base_2[#Headers],0))),"-",INDEX(Data_Base_2[],MATCH($D367,Data_Base_2[[Incumbent]:[Incumbent]],0),MATCH(I$3,Data_Base_2[#Headers],0))),"")</f>
        <v/>
      </c>
      <c r="J367" s="162" t="str">
        <f ca="1">IFERROR(IF(ISBLANK(INDEX(Data_Base_2[],MATCH($D367,Data_Base_2[[Incumbent]:[Incumbent]],0),MATCH(J$3,Data_Base_2[#Headers],0))),"-",INDEX(Data_Base_2[],MATCH($D367,Data_Base_2[[Incumbent]:[Incumbent]],0),MATCH(J$3,Data_Base_2[#Headers],0))),"")</f>
        <v/>
      </c>
      <c r="K367" s="163" t="str">
        <f ca="1">IFERROR(IF(ISBLANK(INDEX(Data_Base_2[],MATCH($D367,Data_Base_2[[Incumbent]:[Incumbent]],0),MATCH(K$3,Data_Base_2[#Headers],0))),"-",INDEX(Data_Base_2[],MATCH($D367,Data_Base_2[[Incumbent]:[Incumbent]],0),MATCH(K$3,Data_Base_2[#Headers],0))),"")</f>
        <v/>
      </c>
      <c r="L367" s="161" t="str">
        <f ca="1">IFERROR(IF(ISBLANK(INDEX(Data_Base_2[],MATCH($D367,Data_Base_2[[Incumbent]:[Incumbent]],0),MATCH(L$3,Data_Base_2[#Headers],0))),"-",INDEX(Data_Base_2[],MATCH($D367,Data_Base_2[[Incumbent]:[Incumbent]],0),MATCH(L$3,Data_Base_2[#Headers],0))),"")</f>
        <v/>
      </c>
      <c r="M367" s="161" t="str">
        <f ca="1">IFERROR(IF(ISBLANK(INDEX(Data_Base_2[],MATCH($D367,Data_Base_2[[Incumbent]:[Incumbent]],0),MATCH(M$3,Data_Base_2[#Headers],0))),"-",INDEX(Data_Base_2[],MATCH($D367,Data_Base_2[[Incumbent]:[Incumbent]],0),MATCH(M$3,Data_Base_2[#Headers],0))),"")</f>
        <v/>
      </c>
      <c r="N367" s="164" t="str">
        <f ca="1">IFERROR(IF(ISBLANK(INDEX(Data_Base_2[],MATCH($D367,Data_Base_2[[Incumbent]:[Incumbent]],0),MATCH(N$3,Data_Base_2[#Headers],0))),"-",INDEX(Data_Base_2[],MATCH($D367,Data_Base_2[[Incumbent]:[Incumbent]],0),MATCH(N$3,Data_Base_2[#Headers],0))),"")</f>
        <v/>
      </c>
      <c r="O367" s="164" t="str">
        <f ca="1">IFERROR(IF(ISBLANK(INDEX(Data_Base_2[],MATCH($D367,Data_Base_2[[Incumbent]:[Incumbent]],0),MATCH(O$3,Data_Base_2[#Headers],0))),"-",INDEX(Data_Base_2[],MATCH($D367,Data_Base_2[[Incumbent]:[Incumbent]],0),MATCH(O$3,Data_Base_2[#Headers],0))),"")</f>
        <v/>
      </c>
      <c r="P367" s="161" t="str">
        <f ca="1">IFERROR(IF(ISBLANK(INDEX(Data_Base_2[],MATCH($D367,Data_Base_2[[Incumbent]:[Incumbent]],0),MATCH(P$3,Data_Base_2[#Headers],0))),"-",INDEX(Data_Base_2[],MATCH($D367,Data_Base_2[[Incumbent]:[Incumbent]],0),MATCH(P$3,Data_Base_2[#Headers],0))),"")</f>
        <v/>
      </c>
      <c r="Q367" s="161" t="str">
        <f ca="1">IFERROR(IF(ISBLANK(INDEX(Data_Base_2[],MATCH($D367,Data_Base_2[[Incumbent]:[Incumbent]],0),MATCH(Q$3,Data_Base_2[#Headers],0))),"-",INDEX(Data_Base_2[],MATCH($D367,Data_Base_2[[Incumbent]:[Incumbent]],0),MATCH(Q$3,Data_Base_2[#Headers],0))),"")</f>
        <v/>
      </c>
      <c r="T367" t="str">
        <v>Anas Mahyidin, Drs.</v>
      </c>
      <c r="U367" s="140">
        <v>4</v>
      </c>
      <c r="V367" s="124" t="b">
        <v>1</v>
      </c>
      <c r="W367" s="3" t="b">
        <v>1</v>
      </c>
      <c r="X367" s="3" t="b">
        <v>0</v>
      </c>
      <c r="Y367" s="3">
        <v>0</v>
      </c>
      <c r="Z367" s="3">
        <v>1</v>
      </c>
      <c r="AA367" s="3" t="b">
        <v>1</v>
      </c>
      <c r="AB367" s="3" t="b">
        <f ca="1"/>
        <v>0</v>
      </c>
      <c r="AC367" s="99">
        <v>0</v>
      </c>
      <c r="AD367" s="99">
        <f ca="1"/>
        <v>0</v>
      </c>
    </row>
    <row r="368" spans="4:30" x14ac:dyDescent="0.25">
      <c r="D368" s="8" t="str" cm="1">
        <f t="array" aca="1" ref="D368" ca="1">IFERROR(IF($T$2="",'Data Base'!C354,INDEX(Data_Base_2[Incumbent],_xlfn.AGGREGATE(15,3,((OFFSET($AD$4,0,0,COUNTA($AD$4:AD5363),1)&gt;0)/(OFFSET($AD$4,0,0,COUNTA($AD$4:AD5363),1)&gt;0))*(ROW(OFFSET($AD$4,0,0,COUNTA($AD$4:AD5363),1))-ROW($AD$3)),ROWS($D$4:$D367)))),"")</f>
        <v/>
      </c>
      <c r="E368" s="161" t="str">
        <f ca="1">IFERROR(IF(ISBLANK(INDEX(Data_Base_2[],MATCH($D368,Data_Base_2[[Incumbent]:[Incumbent]],0),MATCH(E$3,Data_Base_2[#Headers],0))),"-",INDEX(Data_Base_2[],MATCH($D368,Data_Base_2[[Incumbent]:[Incumbent]],0),MATCH(E$3,Data_Base_2[#Headers],0))),"")</f>
        <v/>
      </c>
      <c r="F368" s="161" t="str">
        <f ca="1">IFERROR(IF(ISBLANK(INDEX(Data_Base_2[],MATCH($D368,Data_Base_2[[Incumbent]:[Incumbent]],0),MATCH(F$3,Data_Base_2[#Headers],0))),"-",INDEX(Data_Base_2[],MATCH($D368,Data_Base_2[[Incumbent]:[Incumbent]],0),MATCH(F$3,Data_Base_2[#Headers],0))),"")</f>
        <v/>
      </c>
      <c r="G368" s="161" t="str">
        <f ca="1">IFERROR(IF(ISBLANK(INDEX(Data_Base_2[],MATCH($D368,Data_Base_2[[Incumbent]:[Incumbent]],0),MATCH(G$3,Data_Base_2[#Headers],0))),"-",INDEX(Data_Base_2[],MATCH($D368,Data_Base_2[[Incumbent]:[Incumbent]],0),MATCH(G$3,Data_Base_2[#Headers],0))),"")</f>
        <v/>
      </c>
      <c r="H368" s="161" t="str">
        <f ca="1">IFERROR(IF(ISBLANK(INDEX(Data_Base_2[],MATCH($D368,Data_Base_2[[Incumbent]:[Incumbent]],0),MATCH(H$3,Data_Base_2[#Headers],0))),"-",INDEX(Data_Base_2[],MATCH($D368,Data_Base_2[[Incumbent]:[Incumbent]],0),MATCH(H$3,Data_Base_2[#Headers],0))),"")</f>
        <v/>
      </c>
      <c r="I368" s="162" t="str">
        <f ca="1">IFERROR(IF(ISBLANK(INDEX(Data_Base_2[],MATCH($D368,Data_Base_2[[Incumbent]:[Incumbent]],0),MATCH(I$3,Data_Base_2[#Headers],0))),"-",INDEX(Data_Base_2[],MATCH($D368,Data_Base_2[[Incumbent]:[Incumbent]],0),MATCH(I$3,Data_Base_2[#Headers],0))),"")</f>
        <v/>
      </c>
      <c r="J368" s="162" t="str">
        <f ca="1">IFERROR(IF(ISBLANK(INDEX(Data_Base_2[],MATCH($D368,Data_Base_2[[Incumbent]:[Incumbent]],0),MATCH(J$3,Data_Base_2[#Headers],0))),"-",INDEX(Data_Base_2[],MATCH($D368,Data_Base_2[[Incumbent]:[Incumbent]],0),MATCH(J$3,Data_Base_2[#Headers],0))),"")</f>
        <v/>
      </c>
      <c r="K368" s="163" t="str">
        <f ca="1">IFERROR(IF(ISBLANK(INDEX(Data_Base_2[],MATCH($D368,Data_Base_2[[Incumbent]:[Incumbent]],0),MATCH(K$3,Data_Base_2[#Headers],0))),"-",INDEX(Data_Base_2[],MATCH($D368,Data_Base_2[[Incumbent]:[Incumbent]],0),MATCH(K$3,Data_Base_2[#Headers],0))),"")</f>
        <v/>
      </c>
      <c r="L368" s="161" t="str">
        <f ca="1">IFERROR(IF(ISBLANK(INDEX(Data_Base_2[],MATCH($D368,Data_Base_2[[Incumbent]:[Incumbent]],0),MATCH(L$3,Data_Base_2[#Headers],0))),"-",INDEX(Data_Base_2[],MATCH($D368,Data_Base_2[[Incumbent]:[Incumbent]],0),MATCH(L$3,Data_Base_2[#Headers],0))),"")</f>
        <v/>
      </c>
      <c r="M368" s="161" t="str">
        <f ca="1">IFERROR(IF(ISBLANK(INDEX(Data_Base_2[],MATCH($D368,Data_Base_2[[Incumbent]:[Incumbent]],0),MATCH(M$3,Data_Base_2[#Headers],0))),"-",INDEX(Data_Base_2[],MATCH($D368,Data_Base_2[[Incumbent]:[Incumbent]],0),MATCH(M$3,Data_Base_2[#Headers],0))),"")</f>
        <v/>
      </c>
      <c r="N368" s="164" t="str">
        <f ca="1">IFERROR(IF(ISBLANK(INDEX(Data_Base_2[],MATCH($D368,Data_Base_2[[Incumbent]:[Incumbent]],0),MATCH(N$3,Data_Base_2[#Headers],0))),"-",INDEX(Data_Base_2[],MATCH($D368,Data_Base_2[[Incumbent]:[Incumbent]],0),MATCH(N$3,Data_Base_2[#Headers],0))),"")</f>
        <v/>
      </c>
      <c r="O368" s="164" t="str">
        <f ca="1">IFERROR(IF(ISBLANK(INDEX(Data_Base_2[],MATCH($D368,Data_Base_2[[Incumbent]:[Incumbent]],0),MATCH(O$3,Data_Base_2[#Headers],0))),"-",INDEX(Data_Base_2[],MATCH($D368,Data_Base_2[[Incumbent]:[Incumbent]],0),MATCH(O$3,Data_Base_2[#Headers],0))),"")</f>
        <v/>
      </c>
      <c r="P368" s="161" t="str">
        <f ca="1">IFERROR(IF(ISBLANK(INDEX(Data_Base_2[],MATCH($D368,Data_Base_2[[Incumbent]:[Incumbent]],0),MATCH(P$3,Data_Base_2[#Headers],0))),"-",INDEX(Data_Base_2[],MATCH($D368,Data_Base_2[[Incumbent]:[Incumbent]],0),MATCH(P$3,Data_Base_2[#Headers],0))),"")</f>
        <v/>
      </c>
      <c r="Q368" s="161" t="str">
        <f ca="1">IFERROR(IF(ISBLANK(INDEX(Data_Base_2[],MATCH($D368,Data_Base_2[[Incumbent]:[Incumbent]],0),MATCH(Q$3,Data_Base_2[#Headers],0))),"-",INDEX(Data_Base_2[],MATCH($D368,Data_Base_2[[Incumbent]:[Incumbent]],0),MATCH(Q$3,Data_Base_2[#Headers],0))),"")</f>
        <v/>
      </c>
      <c r="T368" t="str">
        <v>Efrijon Tanjung</v>
      </c>
      <c r="U368" s="140">
        <v>4</v>
      </c>
      <c r="V368" s="124" t="b">
        <v>1</v>
      </c>
      <c r="W368" s="3" t="b">
        <v>1</v>
      </c>
      <c r="X368" s="3" t="b">
        <v>0</v>
      </c>
      <c r="Y368" s="3">
        <v>0</v>
      </c>
      <c r="Z368" s="3">
        <v>1</v>
      </c>
      <c r="AA368" s="3" t="b">
        <v>1</v>
      </c>
      <c r="AB368" s="3" t="b">
        <f ca="1"/>
        <v>1</v>
      </c>
      <c r="AC368" s="99">
        <v>1</v>
      </c>
      <c r="AD368" s="99">
        <f ca="1"/>
        <v>0</v>
      </c>
    </row>
    <row r="369" spans="4:30" x14ac:dyDescent="0.25">
      <c r="D369" s="8" t="str" cm="1">
        <f t="array" aca="1" ref="D369" ca="1">IFERROR(IF($T$2="",'Data Base'!C355,INDEX(Data_Base_2[Incumbent],_xlfn.AGGREGATE(15,3,((OFFSET($AD$4,0,0,COUNTA($AD$4:AD5364),1)&gt;0)/(OFFSET($AD$4,0,0,COUNTA($AD$4:AD5364),1)&gt;0))*(ROW(OFFSET($AD$4,0,0,COUNTA($AD$4:AD5364),1))-ROW($AD$3)),ROWS($D$4:$D368)))),"")</f>
        <v/>
      </c>
      <c r="E369" s="161" t="str">
        <f ca="1">IFERROR(IF(ISBLANK(INDEX(Data_Base_2[],MATCH($D369,Data_Base_2[[Incumbent]:[Incumbent]],0),MATCH(E$3,Data_Base_2[#Headers],0))),"-",INDEX(Data_Base_2[],MATCH($D369,Data_Base_2[[Incumbent]:[Incumbent]],0),MATCH(E$3,Data_Base_2[#Headers],0))),"")</f>
        <v/>
      </c>
      <c r="F369" s="161" t="str">
        <f ca="1">IFERROR(IF(ISBLANK(INDEX(Data_Base_2[],MATCH($D369,Data_Base_2[[Incumbent]:[Incumbent]],0),MATCH(F$3,Data_Base_2[#Headers],0))),"-",INDEX(Data_Base_2[],MATCH($D369,Data_Base_2[[Incumbent]:[Incumbent]],0),MATCH(F$3,Data_Base_2[#Headers],0))),"")</f>
        <v/>
      </c>
      <c r="G369" s="161" t="str">
        <f ca="1">IFERROR(IF(ISBLANK(INDEX(Data_Base_2[],MATCH($D369,Data_Base_2[[Incumbent]:[Incumbent]],0),MATCH(G$3,Data_Base_2[#Headers],0))),"-",INDEX(Data_Base_2[],MATCH($D369,Data_Base_2[[Incumbent]:[Incumbent]],0),MATCH(G$3,Data_Base_2[#Headers],0))),"")</f>
        <v/>
      </c>
      <c r="H369" s="161" t="str">
        <f ca="1">IFERROR(IF(ISBLANK(INDEX(Data_Base_2[],MATCH($D369,Data_Base_2[[Incumbent]:[Incumbent]],0),MATCH(H$3,Data_Base_2[#Headers],0))),"-",INDEX(Data_Base_2[],MATCH($D369,Data_Base_2[[Incumbent]:[Incumbent]],0),MATCH(H$3,Data_Base_2[#Headers],0))),"")</f>
        <v/>
      </c>
      <c r="I369" s="162" t="str">
        <f ca="1">IFERROR(IF(ISBLANK(INDEX(Data_Base_2[],MATCH($D369,Data_Base_2[[Incumbent]:[Incumbent]],0),MATCH(I$3,Data_Base_2[#Headers],0))),"-",INDEX(Data_Base_2[],MATCH($D369,Data_Base_2[[Incumbent]:[Incumbent]],0),MATCH(I$3,Data_Base_2[#Headers],0))),"")</f>
        <v/>
      </c>
      <c r="J369" s="162" t="str">
        <f ca="1">IFERROR(IF(ISBLANK(INDEX(Data_Base_2[],MATCH($D369,Data_Base_2[[Incumbent]:[Incumbent]],0),MATCH(J$3,Data_Base_2[#Headers],0))),"-",INDEX(Data_Base_2[],MATCH($D369,Data_Base_2[[Incumbent]:[Incumbent]],0),MATCH(J$3,Data_Base_2[#Headers],0))),"")</f>
        <v/>
      </c>
      <c r="K369" s="163" t="str">
        <f ca="1">IFERROR(IF(ISBLANK(INDEX(Data_Base_2[],MATCH($D369,Data_Base_2[[Incumbent]:[Incumbent]],0),MATCH(K$3,Data_Base_2[#Headers],0))),"-",INDEX(Data_Base_2[],MATCH($D369,Data_Base_2[[Incumbent]:[Incumbent]],0),MATCH(K$3,Data_Base_2[#Headers],0))),"")</f>
        <v/>
      </c>
      <c r="L369" s="161" t="str">
        <f ca="1">IFERROR(IF(ISBLANK(INDEX(Data_Base_2[],MATCH($D369,Data_Base_2[[Incumbent]:[Incumbent]],0),MATCH(L$3,Data_Base_2[#Headers],0))),"-",INDEX(Data_Base_2[],MATCH($D369,Data_Base_2[[Incumbent]:[Incumbent]],0),MATCH(L$3,Data_Base_2[#Headers],0))),"")</f>
        <v/>
      </c>
      <c r="M369" s="161" t="str">
        <f ca="1">IFERROR(IF(ISBLANK(INDEX(Data_Base_2[],MATCH($D369,Data_Base_2[[Incumbent]:[Incumbent]],0),MATCH(M$3,Data_Base_2[#Headers],0))),"-",INDEX(Data_Base_2[],MATCH($D369,Data_Base_2[[Incumbent]:[Incumbent]],0),MATCH(M$3,Data_Base_2[#Headers],0))),"")</f>
        <v/>
      </c>
      <c r="N369" s="164" t="str">
        <f ca="1">IFERROR(IF(ISBLANK(INDEX(Data_Base_2[],MATCH($D369,Data_Base_2[[Incumbent]:[Incumbent]],0),MATCH(N$3,Data_Base_2[#Headers],0))),"-",INDEX(Data_Base_2[],MATCH($D369,Data_Base_2[[Incumbent]:[Incumbent]],0),MATCH(N$3,Data_Base_2[#Headers],0))),"")</f>
        <v/>
      </c>
      <c r="O369" s="164" t="str">
        <f ca="1">IFERROR(IF(ISBLANK(INDEX(Data_Base_2[],MATCH($D369,Data_Base_2[[Incumbent]:[Incumbent]],0),MATCH(O$3,Data_Base_2[#Headers],0))),"-",INDEX(Data_Base_2[],MATCH($D369,Data_Base_2[[Incumbent]:[Incumbent]],0),MATCH(O$3,Data_Base_2[#Headers],0))),"")</f>
        <v/>
      </c>
      <c r="P369" s="161" t="str">
        <f ca="1">IFERROR(IF(ISBLANK(INDEX(Data_Base_2[],MATCH($D369,Data_Base_2[[Incumbent]:[Incumbent]],0),MATCH(P$3,Data_Base_2[#Headers],0))),"-",INDEX(Data_Base_2[],MATCH($D369,Data_Base_2[[Incumbent]:[Incumbent]],0),MATCH(P$3,Data_Base_2[#Headers],0))),"")</f>
        <v/>
      </c>
      <c r="Q369" s="161" t="str">
        <f ca="1">IFERROR(IF(ISBLANK(INDEX(Data_Base_2[],MATCH($D369,Data_Base_2[[Incumbent]:[Incumbent]],0),MATCH(Q$3,Data_Base_2[#Headers],0))),"-",INDEX(Data_Base_2[],MATCH($D369,Data_Base_2[[Incumbent]:[Incumbent]],0),MATCH(Q$3,Data_Base_2[#Headers],0))),"")</f>
        <v/>
      </c>
      <c r="T369" t="str">
        <v>Sazly Rais Marpaung</v>
      </c>
      <c r="U369" s="140">
        <v>2</v>
      </c>
      <c r="V369" s="124" t="b">
        <v>1</v>
      </c>
      <c r="W369" s="3" t="b">
        <v>1</v>
      </c>
      <c r="X369" s="3" t="b">
        <v>0</v>
      </c>
      <c r="Y369" s="3">
        <v>1</v>
      </c>
      <c r="Z369" s="3">
        <v>1</v>
      </c>
      <c r="AA369" s="3" t="b">
        <v>1</v>
      </c>
      <c r="AB369" s="3" t="b">
        <f ca="1"/>
        <v>0</v>
      </c>
      <c r="AC369" s="99">
        <v>1</v>
      </c>
      <c r="AD369" s="99">
        <f ca="1"/>
        <v>0</v>
      </c>
    </row>
    <row r="370" spans="4:30" x14ac:dyDescent="0.25">
      <c r="D370" s="8" t="str" cm="1">
        <f t="array" aca="1" ref="D370" ca="1">IFERROR(IF($T$2="",'Data Base'!C356,INDEX(Data_Base_2[Incumbent],_xlfn.AGGREGATE(15,3,((OFFSET($AD$4,0,0,COUNTA($AD$4:AD5365),1)&gt;0)/(OFFSET($AD$4,0,0,COUNTA($AD$4:AD5365),1)&gt;0))*(ROW(OFFSET($AD$4,0,0,COUNTA($AD$4:AD5365),1))-ROW($AD$3)),ROWS($D$4:$D369)))),"")</f>
        <v/>
      </c>
      <c r="E370" s="161" t="str">
        <f ca="1">IFERROR(IF(ISBLANK(INDEX(Data_Base_2[],MATCH($D370,Data_Base_2[[Incumbent]:[Incumbent]],0),MATCH(E$3,Data_Base_2[#Headers],0))),"-",INDEX(Data_Base_2[],MATCH($D370,Data_Base_2[[Incumbent]:[Incumbent]],0),MATCH(E$3,Data_Base_2[#Headers],0))),"")</f>
        <v/>
      </c>
      <c r="F370" s="161" t="str">
        <f ca="1">IFERROR(IF(ISBLANK(INDEX(Data_Base_2[],MATCH($D370,Data_Base_2[[Incumbent]:[Incumbent]],0),MATCH(F$3,Data_Base_2[#Headers],0))),"-",INDEX(Data_Base_2[],MATCH($D370,Data_Base_2[[Incumbent]:[Incumbent]],0),MATCH(F$3,Data_Base_2[#Headers],0))),"")</f>
        <v/>
      </c>
      <c r="G370" s="161" t="str">
        <f ca="1">IFERROR(IF(ISBLANK(INDEX(Data_Base_2[],MATCH($D370,Data_Base_2[[Incumbent]:[Incumbent]],0),MATCH(G$3,Data_Base_2[#Headers],0))),"-",INDEX(Data_Base_2[],MATCH($D370,Data_Base_2[[Incumbent]:[Incumbent]],0),MATCH(G$3,Data_Base_2[#Headers],0))),"")</f>
        <v/>
      </c>
      <c r="H370" s="161" t="str">
        <f ca="1">IFERROR(IF(ISBLANK(INDEX(Data_Base_2[],MATCH($D370,Data_Base_2[[Incumbent]:[Incumbent]],0),MATCH(H$3,Data_Base_2[#Headers],0))),"-",INDEX(Data_Base_2[],MATCH($D370,Data_Base_2[[Incumbent]:[Incumbent]],0),MATCH(H$3,Data_Base_2[#Headers],0))),"")</f>
        <v/>
      </c>
      <c r="I370" s="162" t="str">
        <f ca="1">IFERROR(IF(ISBLANK(INDEX(Data_Base_2[],MATCH($D370,Data_Base_2[[Incumbent]:[Incumbent]],0),MATCH(I$3,Data_Base_2[#Headers],0))),"-",INDEX(Data_Base_2[],MATCH($D370,Data_Base_2[[Incumbent]:[Incumbent]],0),MATCH(I$3,Data_Base_2[#Headers],0))),"")</f>
        <v/>
      </c>
      <c r="J370" s="162" t="str">
        <f ca="1">IFERROR(IF(ISBLANK(INDEX(Data_Base_2[],MATCH($D370,Data_Base_2[[Incumbent]:[Incumbent]],0),MATCH(J$3,Data_Base_2[#Headers],0))),"-",INDEX(Data_Base_2[],MATCH($D370,Data_Base_2[[Incumbent]:[Incumbent]],0),MATCH(J$3,Data_Base_2[#Headers],0))),"")</f>
        <v/>
      </c>
      <c r="K370" s="163" t="str">
        <f ca="1">IFERROR(IF(ISBLANK(INDEX(Data_Base_2[],MATCH($D370,Data_Base_2[[Incumbent]:[Incumbent]],0),MATCH(K$3,Data_Base_2[#Headers],0))),"-",INDEX(Data_Base_2[],MATCH($D370,Data_Base_2[[Incumbent]:[Incumbent]],0),MATCH(K$3,Data_Base_2[#Headers],0))),"")</f>
        <v/>
      </c>
      <c r="L370" s="161" t="str">
        <f ca="1">IFERROR(IF(ISBLANK(INDEX(Data_Base_2[],MATCH($D370,Data_Base_2[[Incumbent]:[Incumbent]],0),MATCH(L$3,Data_Base_2[#Headers],0))),"-",INDEX(Data_Base_2[],MATCH($D370,Data_Base_2[[Incumbent]:[Incumbent]],0),MATCH(L$3,Data_Base_2[#Headers],0))),"")</f>
        <v/>
      </c>
      <c r="M370" s="161" t="str">
        <f ca="1">IFERROR(IF(ISBLANK(INDEX(Data_Base_2[],MATCH($D370,Data_Base_2[[Incumbent]:[Incumbent]],0),MATCH(M$3,Data_Base_2[#Headers],0))),"-",INDEX(Data_Base_2[],MATCH($D370,Data_Base_2[[Incumbent]:[Incumbent]],0),MATCH(M$3,Data_Base_2[#Headers],0))),"")</f>
        <v/>
      </c>
      <c r="N370" s="164" t="str">
        <f ca="1">IFERROR(IF(ISBLANK(INDEX(Data_Base_2[],MATCH($D370,Data_Base_2[[Incumbent]:[Incumbent]],0),MATCH(N$3,Data_Base_2[#Headers],0))),"-",INDEX(Data_Base_2[],MATCH($D370,Data_Base_2[[Incumbent]:[Incumbent]],0),MATCH(N$3,Data_Base_2[#Headers],0))),"")</f>
        <v/>
      </c>
      <c r="O370" s="164" t="str">
        <f ca="1">IFERROR(IF(ISBLANK(INDEX(Data_Base_2[],MATCH($D370,Data_Base_2[[Incumbent]:[Incumbent]],0),MATCH(O$3,Data_Base_2[#Headers],0))),"-",INDEX(Data_Base_2[],MATCH($D370,Data_Base_2[[Incumbent]:[Incumbent]],0),MATCH(O$3,Data_Base_2[#Headers],0))),"")</f>
        <v/>
      </c>
      <c r="P370" s="161" t="str">
        <f ca="1">IFERROR(IF(ISBLANK(INDEX(Data_Base_2[],MATCH($D370,Data_Base_2[[Incumbent]:[Incumbent]],0),MATCH(P$3,Data_Base_2[#Headers],0))),"-",INDEX(Data_Base_2[],MATCH($D370,Data_Base_2[[Incumbent]:[Incumbent]],0),MATCH(P$3,Data_Base_2[#Headers],0))),"")</f>
        <v/>
      </c>
      <c r="Q370" s="161" t="str">
        <f ca="1">IFERROR(IF(ISBLANK(INDEX(Data_Base_2[],MATCH($D370,Data_Base_2[[Incumbent]:[Incumbent]],0),MATCH(Q$3,Data_Base_2[#Headers],0))),"-",INDEX(Data_Base_2[],MATCH($D370,Data_Base_2[[Incumbent]:[Incumbent]],0),MATCH(Q$3,Data_Base_2[#Headers],0))),"")</f>
        <v/>
      </c>
      <c r="T370" t="str">
        <v>Yusnandar M. Syahani, Ir.</v>
      </c>
      <c r="U370" s="140">
        <v>4</v>
      </c>
      <c r="V370" s="124" t="b">
        <v>1</v>
      </c>
      <c r="W370" s="3" t="b">
        <v>1</v>
      </c>
      <c r="X370" s="3" t="b">
        <v>0</v>
      </c>
      <c r="Y370" s="3">
        <v>0</v>
      </c>
      <c r="Z370" s="3">
        <v>1</v>
      </c>
      <c r="AA370" s="3" t="b">
        <v>1</v>
      </c>
      <c r="AB370" s="3" t="b">
        <f ca="1"/>
        <v>1</v>
      </c>
      <c r="AC370" s="99">
        <v>1</v>
      </c>
      <c r="AD370" s="99">
        <f ca="1"/>
        <v>0</v>
      </c>
    </row>
    <row r="371" spans="4:30" x14ac:dyDescent="0.25">
      <c r="D371" s="8" t="str" cm="1">
        <f t="array" aca="1" ref="D371" ca="1">IFERROR(IF($T$2="",'Data Base'!C357,INDEX(Data_Base_2[Incumbent],_xlfn.AGGREGATE(15,3,((OFFSET($AD$4,0,0,COUNTA($AD$4:AD5366),1)&gt;0)/(OFFSET($AD$4,0,0,COUNTA($AD$4:AD5366),1)&gt;0))*(ROW(OFFSET($AD$4,0,0,COUNTA($AD$4:AD5366),1))-ROW($AD$3)),ROWS($D$4:$D370)))),"")</f>
        <v/>
      </c>
      <c r="E371" s="161" t="str">
        <f ca="1">IFERROR(IF(ISBLANK(INDEX(Data_Base_2[],MATCH($D371,Data_Base_2[[Incumbent]:[Incumbent]],0),MATCH(E$3,Data_Base_2[#Headers],0))),"-",INDEX(Data_Base_2[],MATCH($D371,Data_Base_2[[Incumbent]:[Incumbent]],0),MATCH(E$3,Data_Base_2[#Headers],0))),"")</f>
        <v/>
      </c>
      <c r="F371" s="161" t="str">
        <f ca="1">IFERROR(IF(ISBLANK(INDEX(Data_Base_2[],MATCH($D371,Data_Base_2[[Incumbent]:[Incumbent]],0),MATCH(F$3,Data_Base_2[#Headers],0))),"-",INDEX(Data_Base_2[],MATCH($D371,Data_Base_2[[Incumbent]:[Incumbent]],0),MATCH(F$3,Data_Base_2[#Headers],0))),"")</f>
        <v/>
      </c>
      <c r="G371" s="161" t="str">
        <f ca="1">IFERROR(IF(ISBLANK(INDEX(Data_Base_2[],MATCH($D371,Data_Base_2[[Incumbent]:[Incumbent]],0),MATCH(G$3,Data_Base_2[#Headers],0))),"-",INDEX(Data_Base_2[],MATCH($D371,Data_Base_2[[Incumbent]:[Incumbent]],0),MATCH(G$3,Data_Base_2[#Headers],0))),"")</f>
        <v/>
      </c>
      <c r="H371" s="161" t="str">
        <f ca="1">IFERROR(IF(ISBLANK(INDEX(Data_Base_2[],MATCH($D371,Data_Base_2[[Incumbent]:[Incumbent]],0),MATCH(H$3,Data_Base_2[#Headers],0))),"-",INDEX(Data_Base_2[],MATCH($D371,Data_Base_2[[Incumbent]:[Incumbent]],0),MATCH(H$3,Data_Base_2[#Headers],0))),"")</f>
        <v/>
      </c>
      <c r="I371" s="162" t="str">
        <f ca="1">IFERROR(IF(ISBLANK(INDEX(Data_Base_2[],MATCH($D371,Data_Base_2[[Incumbent]:[Incumbent]],0),MATCH(I$3,Data_Base_2[#Headers],0))),"-",INDEX(Data_Base_2[],MATCH($D371,Data_Base_2[[Incumbent]:[Incumbent]],0),MATCH(I$3,Data_Base_2[#Headers],0))),"")</f>
        <v/>
      </c>
      <c r="J371" s="162" t="str">
        <f ca="1">IFERROR(IF(ISBLANK(INDEX(Data_Base_2[],MATCH($D371,Data_Base_2[[Incumbent]:[Incumbent]],0),MATCH(J$3,Data_Base_2[#Headers],0))),"-",INDEX(Data_Base_2[],MATCH($D371,Data_Base_2[[Incumbent]:[Incumbent]],0),MATCH(J$3,Data_Base_2[#Headers],0))),"")</f>
        <v/>
      </c>
      <c r="K371" s="163" t="str">
        <f ca="1">IFERROR(IF(ISBLANK(INDEX(Data_Base_2[],MATCH($D371,Data_Base_2[[Incumbent]:[Incumbent]],0),MATCH(K$3,Data_Base_2[#Headers],0))),"-",INDEX(Data_Base_2[],MATCH($D371,Data_Base_2[[Incumbent]:[Incumbent]],0),MATCH(K$3,Data_Base_2[#Headers],0))),"")</f>
        <v/>
      </c>
      <c r="L371" s="161" t="str">
        <f ca="1">IFERROR(IF(ISBLANK(INDEX(Data_Base_2[],MATCH($D371,Data_Base_2[[Incumbent]:[Incumbent]],0),MATCH(L$3,Data_Base_2[#Headers],0))),"-",INDEX(Data_Base_2[],MATCH($D371,Data_Base_2[[Incumbent]:[Incumbent]],0),MATCH(L$3,Data_Base_2[#Headers],0))),"")</f>
        <v/>
      </c>
      <c r="M371" s="161" t="str">
        <f ca="1">IFERROR(IF(ISBLANK(INDEX(Data_Base_2[],MATCH($D371,Data_Base_2[[Incumbent]:[Incumbent]],0),MATCH(M$3,Data_Base_2[#Headers],0))),"-",INDEX(Data_Base_2[],MATCH($D371,Data_Base_2[[Incumbent]:[Incumbent]],0),MATCH(M$3,Data_Base_2[#Headers],0))),"")</f>
        <v/>
      </c>
      <c r="N371" s="164" t="str">
        <f ca="1">IFERROR(IF(ISBLANK(INDEX(Data_Base_2[],MATCH($D371,Data_Base_2[[Incumbent]:[Incumbent]],0),MATCH(N$3,Data_Base_2[#Headers],0))),"-",INDEX(Data_Base_2[],MATCH($D371,Data_Base_2[[Incumbent]:[Incumbent]],0),MATCH(N$3,Data_Base_2[#Headers],0))),"")</f>
        <v/>
      </c>
      <c r="O371" s="164" t="str">
        <f ca="1">IFERROR(IF(ISBLANK(INDEX(Data_Base_2[],MATCH($D371,Data_Base_2[[Incumbent]:[Incumbent]],0),MATCH(O$3,Data_Base_2[#Headers],0))),"-",INDEX(Data_Base_2[],MATCH($D371,Data_Base_2[[Incumbent]:[Incumbent]],0),MATCH(O$3,Data_Base_2[#Headers],0))),"")</f>
        <v/>
      </c>
      <c r="P371" s="161" t="str">
        <f ca="1">IFERROR(IF(ISBLANK(INDEX(Data_Base_2[],MATCH($D371,Data_Base_2[[Incumbent]:[Incumbent]],0),MATCH(P$3,Data_Base_2[#Headers],0))),"-",INDEX(Data_Base_2[],MATCH($D371,Data_Base_2[[Incumbent]:[Incumbent]],0),MATCH(P$3,Data_Base_2[#Headers],0))),"")</f>
        <v/>
      </c>
      <c r="Q371" s="161" t="str">
        <f ca="1">IFERROR(IF(ISBLANK(INDEX(Data_Base_2[],MATCH($D371,Data_Base_2[[Incumbent]:[Incumbent]],0),MATCH(Q$3,Data_Base_2[#Headers],0))),"-",INDEX(Data_Base_2[],MATCH($D371,Data_Base_2[[Incumbent]:[Incumbent]],0),MATCH(Q$3,Data_Base_2[#Headers],0))),"")</f>
        <v/>
      </c>
      <c r="T371" t="str">
        <v>Agus Dedi Rusmanto</v>
      </c>
      <c r="U371" s="140">
        <v>5</v>
      </c>
      <c r="V371" s="124" t="b">
        <v>1</v>
      </c>
      <c r="W371" s="3" t="b">
        <v>1</v>
      </c>
      <c r="X371" s="3" t="b">
        <v>0</v>
      </c>
      <c r="Y371" s="3">
        <v>0</v>
      </c>
      <c r="Z371" s="3">
        <v>0</v>
      </c>
      <c r="AA371" s="3" t="b">
        <v>1</v>
      </c>
      <c r="AB371" s="3" t="b">
        <f ca="1"/>
        <v>0</v>
      </c>
      <c r="AC371" s="99">
        <v>1</v>
      </c>
      <c r="AD371" s="99">
        <f ca="1"/>
        <v>0</v>
      </c>
    </row>
    <row r="372" spans="4:30" x14ac:dyDescent="0.25">
      <c r="D372" s="8" t="str" cm="1">
        <f t="array" aca="1" ref="D372" ca="1">IFERROR(IF($T$2="",'Data Base'!C358,INDEX(Data_Base_2[Incumbent],_xlfn.AGGREGATE(15,3,((OFFSET($AD$4,0,0,COUNTA($AD$4:AD5367),1)&gt;0)/(OFFSET($AD$4,0,0,COUNTA($AD$4:AD5367),1)&gt;0))*(ROW(OFFSET($AD$4,0,0,COUNTA($AD$4:AD5367),1))-ROW($AD$3)),ROWS($D$4:$D371)))),"")</f>
        <v/>
      </c>
      <c r="E372" s="161" t="str">
        <f ca="1">IFERROR(IF(ISBLANK(INDEX(Data_Base_2[],MATCH($D372,Data_Base_2[[Incumbent]:[Incumbent]],0),MATCH(E$3,Data_Base_2[#Headers],0))),"-",INDEX(Data_Base_2[],MATCH($D372,Data_Base_2[[Incumbent]:[Incumbent]],0),MATCH(E$3,Data_Base_2[#Headers],0))),"")</f>
        <v/>
      </c>
      <c r="F372" s="161" t="str">
        <f ca="1">IFERROR(IF(ISBLANK(INDEX(Data_Base_2[],MATCH($D372,Data_Base_2[[Incumbent]:[Incumbent]],0),MATCH(F$3,Data_Base_2[#Headers],0))),"-",INDEX(Data_Base_2[],MATCH($D372,Data_Base_2[[Incumbent]:[Incumbent]],0),MATCH(F$3,Data_Base_2[#Headers],0))),"")</f>
        <v/>
      </c>
      <c r="G372" s="161" t="str">
        <f ca="1">IFERROR(IF(ISBLANK(INDEX(Data_Base_2[],MATCH($D372,Data_Base_2[[Incumbent]:[Incumbent]],0),MATCH(G$3,Data_Base_2[#Headers],0))),"-",INDEX(Data_Base_2[],MATCH($D372,Data_Base_2[[Incumbent]:[Incumbent]],0),MATCH(G$3,Data_Base_2[#Headers],0))),"")</f>
        <v/>
      </c>
      <c r="H372" s="161" t="str">
        <f ca="1">IFERROR(IF(ISBLANK(INDEX(Data_Base_2[],MATCH($D372,Data_Base_2[[Incumbent]:[Incumbent]],0),MATCH(H$3,Data_Base_2[#Headers],0))),"-",INDEX(Data_Base_2[],MATCH($D372,Data_Base_2[[Incumbent]:[Incumbent]],0),MATCH(H$3,Data_Base_2[#Headers],0))),"")</f>
        <v/>
      </c>
      <c r="I372" s="162" t="str">
        <f ca="1">IFERROR(IF(ISBLANK(INDEX(Data_Base_2[],MATCH($D372,Data_Base_2[[Incumbent]:[Incumbent]],0),MATCH(I$3,Data_Base_2[#Headers],0))),"-",INDEX(Data_Base_2[],MATCH($D372,Data_Base_2[[Incumbent]:[Incumbent]],0),MATCH(I$3,Data_Base_2[#Headers],0))),"")</f>
        <v/>
      </c>
      <c r="J372" s="162" t="str">
        <f ca="1">IFERROR(IF(ISBLANK(INDEX(Data_Base_2[],MATCH($D372,Data_Base_2[[Incumbent]:[Incumbent]],0),MATCH(J$3,Data_Base_2[#Headers],0))),"-",INDEX(Data_Base_2[],MATCH($D372,Data_Base_2[[Incumbent]:[Incumbent]],0),MATCH(J$3,Data_Base_2[#Headers],0))),"")</f>
        <v/>
      </c>
      <c r="K372" s="163" t="str">
        <f ca="1">IFERROR(IF(ISBLANK(INDEX(Data_Base_2[],MATCH($D372,Data_Base_2[[Incumbent]:[Incumbent]],0),MATCH(K$3,Data_Base_2[#Headers],0))),"-",INDEX(Data_Base_2[],MATCH($D372,Data_Base_2[[Incumbent]:[Incumbent]],0),MATCH(K$3,Data_Base_2[#Headers],0))),"")</f>
        <v/>
      </c>
      <c r="L372" s="161" t="str">
        <f ca="1">IFERROR(IF(ISBLANK(INDEX(Data_Base_2[],MATCH($D372,Data_Base_2[[Incumbent]:[Incumbent]],0),MATCH(L$3,Data_Base_2[#Headers],0))),"-",INDEX(Data_Base_2[],MATCH($D372,Data_Base_2[[Incumbent]:[Incumbent]],0),MATCH(L$3,Data_Base_2[#Headers],0))),"")</f>
        <v/>
      </c>
      <c r="M372" s="161" t="str">
        <f ca="1">IFERROR(IF(ISBLANK(INDEX(Data_Base_2[],MATCH($D372,Data_Base_2[[Incumbent]:[Incumbent]],0),MATCH(M$3,Data_Base_2[#Headers],0))),"-",INDEX(Data_Base_2[],MATCH($D372,Data_Base_2[[Incumbent]:[Incumbent]],0),MATCH(M$3,Data_Base_2[#Headers],0))),"")</f>
        <v/>
      </c>
      <c r="N372" s="164" t="str">
        <f ca="1">IFERROR(IF(ISBLANK(INDEX(Data_Base_2[],MATCH($D372,Data_Base_2[[Incumbent]:[Incumbent]],0),MATCH(N$3,Data_Base_2[#Headers],0))),"-",INDEX(Data_Base_2[],MATCH($D372,Data_Base_2[[Incumbent]:[Incumbent]],0),MATCH(N$3,Data_Base_2[#Headers],0))),"")</f>
        <v/>
      </c>
      <c r="O372" s="164" t="str">
        <f ca="1">IFERROR(IF(ISBLANK(INDEX(Data_Base_2[],MATCH($D372,Data_Base_2[[Incumbent]:[Incumbent]],0),MATCH(O$3,Data_Base_2[#Headers],0))),"-",INDEX(Data_Base_2[],MATCH($D372,Data_Base_2[[Incumbent]:[Incumbent]],0),MATCH(O$3,Data_Base_2[#Headers],0))),"")</f>
        <v/>
      </c>
      <c r="P372" s="161" t="str">
        <f ca="1">IFERROR(IF(ISBLANK(INDEX(Data_Base_2[],MATCH($D372,Data_Base_2[[Incumbent]:[Incumbent]],0),MATCH(P$3,Data_Base_2[#Headers],0))),"-",INDEX(Data_Base_2[],MATCH($D372,Data_Base_2[[Incumbent]:[Incumbent]],0),MATCH(P$3,Data_Base_2[#Headers],0))),"")</f>
        <v/>
      </c>
      <c r="Q372" s="161" t="str">
        <f ca="1">IFERROR(IF(ISBLANK(INDEX(Data_Base_2[],MATCH($D372,Data_Base_2[[Incumbent]:[Incumbent]],0),MATCH(Q$3,Data_Base_2[#Headers],0))),"-",INDEX(Data_Base_2[],MATCH($D372,Data_Base_2[[Incumbent]:[Incumbent]],0),MATCH(Q$3,Data_Base_2[#Headers],0))),"")</f>
        <v/>
      </c>
      <c r="T372" t="str">
        <v>Islamuddin S., Ir.</v>
      </c>
      <c r="U372" s="140">
        <v>6</v>
      </c>
      <c r="V372" s="124" t="b">
        <v>1</v>
      </c>
      <c r="W372" s="3" t="b">
        <v>0</v>
      </c>
      <c r="X372" s="3" t="b">
        <v>0</v>
      </c>
      <c r="Y372" s="3">
        <v>0</v>
      </c>
      <c r="Z372" s="3">
        <v>0</v>
      </c>
      <c r="AA372" s="3" t="b">
        <v>1</v>
      </c>
      <c r="AB372" s="3" t="b">
        <f ca="1"/>
        <v>0</v>
      </c>
      <c r="AC372" s="99">
        <v>1</v>
      </c>
      <c r="AD372" s="99">
        <f ca="1"/>
        <v>0</v>
      </c>
    </row>
    <row r="373" spans="4:30" x14ac:dyDescent="0.25">
      <c r="D373" s="8" t="str" cm="1">
        <f t="array" aca="1" ref="D373" ca="1">IFERROR(IF($T$2="",'Data Base'!C359,INDEX(Data_Base_2[Incumbent],_xlfn.AGGREGATE(15,3,((OFFSET($AD$4,0,0,COUNTA($AD$4:AD5368),1)&gt;0)/(OFFSET($AD$4,0,0,COUNTA($AD$4:AD5368),1)&gt;0))*(ROW(OFFSET($AD$4,0,0,COUNTA($AD$4:AD5368),1))-ROW($AD$3)),ROWS($D$4:$D372)))),"")</f>
        <v/>
      </c>
      <c r="E373" s="161" t="str">
        <f ca="1">IFERROR(IF(ISBLANK(INDEX(Data_Base_2[],MATCH($D373,Data_Base_2[[Incumbent]:[Incumbent]],0),MATCH(E$3,Data_Base_2[#Headers],0))),"-",INDEX(Data_Base_2[],MATCH($D373,Data_Base_2[[Incumbent]:[Incumbent]],0),MATCH(E$3,Data_Base_2[#Headers],0))),"")</f>
        <v/>
      </c>
      <c r="F373" s="161" t="str">
        <f ca="1">IFERROR(IF(ISBLANK(INDEX(Data_Base_2[],MATCH($D373,Data_Base_2[[Incumbent]:[Incumbent]],0),MATCH(F$3,Data_Base_2[#Headers],0))),"-",INDEX(Data_Base_2[],MATCH($D373,Data_Base_2[[Incumbent]:[Incumbent]],0),MATCH(F$3,Data_Base_2[#Headers],0))),"")</f>
        <v/>
      </c>
      <c r="G373" s="161" t="str">
        <f ca="1">IFERROR(IF(ISBLANK(INDEX(Data_Base_2[],MATCH($D373,Data_Base_2[[Incumbent]:[Incumbent]],0),MATCH(G$3,Data_Base_2[#Headers],0))),"-",INDEX(Data_Base_2[],MATCH($D373,Data_Base_2[[Incumbent]:[Incumbent]],0),MATCH(G$3,Data_Base_2[#Headers],0))),"")</f>
        <v/>
      </c>
      <c r="H373" s="161" t="str">
        <f ca="1">IFERROR(IF(ISBLANK(INDEX(Data_Base_2[],MATCH($D373,Data_Base_2[[Incumbent]:[Incumbent]],0),MATCH(H$3,Data_Base_2[#Headers],0))),"-",INDEX(Data_Base_2[],MATCH($D373,Data_Base_2[[Incumbent]:[Incumbent]],0),MATCH(H$3,Data_Base_2[#Headers],0))),"")</f>
        <v/>
      </c>
      <c r="I373" s="162" t="str">
        <f ca="1">IFERROR(IF(ISBLANK(INDEX(Data_Base_2[],MATCH($D373,Data_Base_2[[Incumbent]:[Incumbent]],0),MATCH(I$3,Data_Base_2[#Headers],0))),"-",INDEX(Data_Base_2[],MATCH($D373,Data_Base_2[[Incumbent]:[Incumbent]],0),MATCH(I$3,Data_Base_2[#Headers],0))),"")</f>
        <v/>
      </c>
      <c r="J373" s="162" t="str">
        <f ca="1">IFERROR(IF(ISBLANK(INDEX(Data_Base_2[],MATCH($D373,Data_Base_2[[Incumbent]:[Incumbent]],0),MATCH(J$3,Data_Base_2[#Headers],0))),"-",INDEX(Data_Base_2[],MATCH($D373,Data_Base_2[[Incumbent]:[Incumbent]],0),MATCH(J$3,Data_Base_2[#Headers],0))),"")</f>
        <v/>
      </c>
      <c r="K373" s="163" t="str">
        <f ca="1">IFERROR(IF(ISBLANK(INDEX(Data_Base_2[],MATCH($D373,Data_Base_2[[Incumbent]:[Incumbent]],0),MATCH(K$3,Data_Base_2[#Headers],0))),"-",INDEX(Data_Base_2[],MATCH($D373,Data_Base_2[[Incumbent]:[Incumbent]],0),MATCH(K$3,Data_Base_2[#Headers],0))),"")</f>
        <v/>
      </c>
      <c r="L373" s="161" t="str">
        <f ca="1">IFERROR(IF(ISBLANK(INDEX(Data_Base_2[],MATCH($D373,Data_Base_2[[Incumbent]:[Incumbent]],0),MATCH(L$3,Data_Base_2[#Headers],0))),"-",INDEX(Data_Base_2[],MATCH($D373,Data_Base_2[[Incumbent]:[Incumbent]],0),MATCH(L$3,Data_Base_2[#Headers],0))),"")</f>
        <v/>
      </c>
      <c r="M373" s="161" t="str">
        <f ca="1">IFERROR(IF(ISBLANK(INDEX(Data_Base_2[],MATCH($D373,Data_Base_2[[Incumbent]:[Incumbent]],0),MATCH(M$3,Data_Base_2[#Headers],0))),"-",INDEX(Data_Base_2[],MATCH($D373,Data_Base_2[[Incumbent]:[Incumbent]],0),MATCH(M$3,Data_Base_2[#Headers],0))),"")</f>
        <v/>
      </c>
      <c r="N373" s="164" t="str">
        <f ca="1">IFERROR(IF(ISBLANK(INDEX(Data_Base_2[],MATCH($D373,Data_Base_2[[Incumbent]:[Incumbent]],0),MATCH(N$3,Data_Base_2[#Headers],0))),"-",INDEX(Data_Base_2[],MATCH($D373,Data_Base_2[[Incumbent]:[Incumbent]],0),MATCH(N$3,Data_Base_2[#Headers],0))),"")</f>
        <v/>
      </c>
      <c r="O373" s="164" t="str">
        <f ca="1">IFERROR(IF(ISBLANK(INDEX(Data_Base_2[],MATCH($D373,Data_Base_2[[Incumbent]:[Incumbent]],0),MATCH(O$3,Data_Base_2[#Headers],0))),"-",INDEX(Data_Base_2[],MATCH($D373,Data_Base_2[[Incumbent]:[Incumbent]],0),MATCH(O$3,Data_Base_2[#Headers],0))),"")</f>
        <v/>
      </c>
      <c r="P373" s="161" t="str">
        <f ca="1">IFERROR(IF(ISBLANK(INDEX(Data_Base_2[],MATCH($D373,Data_Base_2[[Incumbent]:[Incumbent]],0),MATCH(P$3,Data_Base_2[#Headers],0))),"-",INDEX(Data_Base_2[],MATCH($D373,Data_Base_2[[Incumbent]:[Incumbent]],0),MATCH(P$3,Data_Base_2[#Headers],0))),"")</f>
        <v/>
      </c>
      <c r="Q373" s="161" t="str">
        <f ca="1">IFERROR(IF(ISBLANK(INDEX(Data_Base_2[],MATCH($D373,Data_Base_2[[Incumbent]:[Incumbent]],0),MATCH(Q$3,Data_Base_2[#Headers],0))),"-",INDEX(Data_Base_2[],MATCH($D373,Data_Base_2[[Incumbent]:[Incumbent]],0),MATCH(Q$3,Data_Base_2[#Headers],0))),"")</f>
        <v/>
      </c>
      <c r="T373" t="str">
        <v>Beny Asman, ST</v>
      </c>
      <c r="U373" s="140">
        <v>5</v>
      </c>
      <c r="V373" s="124" t="b">
        <v>1</v>
      </c>
      <c r="W373" s="3" t="b">
        <v>0</v>
      </c>
      <c r="X373" s="3" t="b">
        <v>0</v>
      </c>
      <c r="Y373" s="3">
        <v>0</v>
      </c>
      <c r="Z373" s="3">
        <v>0</v>
      </c>
      <c r="AA373" s="3" t="b">
        <v>1</v>
      </c>
      <c r="AB373" s="3" t="b">
        <f ca="1"/>
        <v>0</v>
      </c>
      <c r="AC373" s="99">
        <v>0</v>
      </c>
      <c r="AD373" s="99">
        <f ca="1"/>
        <v>0</v>
      </c>
    </row>
    <row r="374" spans="4:30" x14ac:dyDescent="0.25">
      <c r="D374" s="8" t="str" cm="1">
        <f t="array" aca="1" ref="D374" ca="1">IFERROR(IF($T$2="",'Data Base'!C360,INDEX(Data_Base_2[Incumbent],_xlfn.AGGREGATE(15,3,((OFFSET($AD$4,0,0,COUNTA($AD$4:AD5369),1)&gt;0)/(OFFSET($AD$4,0,0,COUNTA($AD$4:AD5369),1)&gt;0))*(ROW(OFFSET($AD$4,0,0,COUNTA($AD$4:AD5369),1))-ROW($AD$3)),ROWS($D$4:$D373)))),"")</f>
        <v/>
      </c>
      <c r="E374" s="161" t="str">
        <f ca="1">IFERROR(IF(ISBLANK(INDEX(Data_Base_2[],MATCH($D374,Data_Base_2[[Incumbent]:[Incumbent]],0),MATCH(E$3,Data_Base_2[#Headers],0))),"-",INDEX(Data_Base_2[],MATCH($D374,Data_Base_2[[Incumbent]:[Incumbent]],0),MATCH(E$3,Data_Base_2[#Headers],0))),"")</f>
        <v/>
      </c>
      <c r="F374" s="161" t="str">
        <f ca="1">IFERROR(IF(ISBLANK(INDEX(Data_Base_2[],MATCH($D374,Data_Base_2[[Incumbent]:[Incumbent]],0),MATCH(F$3,Data_Base_2[#Headers],0))),"-",INDEX(Data_Base_2[],MATCH($D374,Data_Base_2[[Incumbent]:[Incumbent]],0),MATCH(F$3,Data_Base_2[#Headers],0))),"")</f>
        <v/>
      </c>
      <c r="G374" s="161" t="str">
        <f ca="1">IFERROR(IF(ISBLANK(INDEX(Data_Base_2[],MATCH($D374,Data_Base_2[[Incumbent]:[Incumbent]],0),MATCH(G$3,Data_Base_2[#Headers],0))),"-",INDEX(Data_Base_2[],MATCH($D374,Data_Base_2[[Incumbent]:[Incumbent]],0),MATCH(G$3,Data_Base_2[#Headers],0))),"")</f>
        <v/>
      </c>
      <c r="H374" s="161" t="str">
        <f ca="1">IFERROR(IF(ISBLANK(INDEX(Data_Base_2[],MATCH($D374,Data_Base_2[[Incumbent]:[Incumbent]],0),MATCH(H$3,Data_Base_2[#Headers],0))),"-",INDEX(Data_Base_2[],MATCH($D374,Data_Base_2[[Incumbent]:[Incumbent]],0),MATCH(H$3,Data_Base_2[#Headers],0))),"")</f>
        <v/>
      </c>
      <c r="I374" s="162" t="str">
        <f ca="1">IFERROR(IF(ISBLANK(INDEX(Data_Base_2[],MATCH($D374,Data_Base_2[[Incumbent]:[Incumbent]],0),MATCH(I$3,Data_Base_2[#Headers],0))),"-",INDEX(Data_Base_2[],MATCH($D374,Data_Base_2[[Incumbent]:[Incumbent]],0),MATCH(I$3,Data_Base_2[#Headers],0))),"")</f>
        <v/>
      </c>
      <c r="J374" s="162" t="str">
        <f ca="1">IFERROR(IF(ISBLANK(INDEX(Data_Base_2[],MATCH($D374,Data_Base_2[[Incumbent]:[Incumbent]],0),MATCH(J$3,Data_Base_2[#Headers],0))),"-",INDEX(Data_Base_2[],MATCH($D374,Data_Base_2[[Incumbent]:[Incumbent]],0),MATCH(J$3,Data_Base_2[#Headers],0))),"")</f>
        <v/>
      </c>
      <c r="K374" s="163" t="str">
        <f ca="1">IFERROR(IF(ISBLANK(INDEX(Data_Base_2[],MATCH($D374,Data_Base_2[[Incumbent]:[Incumbent]],0),MATCH(K$3,Data_Base_2[#Headers],0))),"-",INDEX(Data_Base_2[],MATCH($D374,Data_Base_2[[Incumbent]:[Incumbent]],0),MATCH(K$3,Data_Base_2[#Headers],0))),"")</f>
        <v/>
      </c>
      <c r="L374" s="161" t="str">
        <f ca="1">IFERROR(IF(ISBLANK(INDEX(Data_Base_2[],MATCH($D374,Data_Base_2[[Incumbent]:[Incumbent]],0),MATCH(L$3,Data_Base_2[#Headers],0))),"-",INDEX(Data_Base_2[],MATCH($D374,Data_Base_2[[Incumbent]:[Incumbent]],0),MATCH(L$3,Data_Base_2[#Headers],0))),"")</f>
        <v/>
      </c>
      <c r="M374" s="161" t="str">
        <f ca="1">IFERROR(IF(ISBLANK(INDEX(Data_Base_2[],MATCH($D374,Data_Base_2[[Incumbent]:[Incumbent]],0),MATCH(M$3,Data_Base_2[#Headers],0))),"-",INDEX(Data_Base_2[],MATCH($D374,Data_Base_2[[Incumbent]:[Incumbent]],0),MATCH(M$3,Data_Base_2[#Headers],0))),"")</f>
        <v/>
      </c>
      <c r="N374" s="164" t="str">
        <f ca="1">IFERROR(IF(ISBLANK(INDEX(Data_Base_2[],MATCH($D374,Data_Base_2[[Incumbent]:[Incumbent]],0),MATCH(N$3,Data_Base_2[#Headers],0))),"-",INDEX(Data_Base_2[],MATCH($D374,Data_Base_2[[Incumbent]:[Incumbent]],0),MATCH(N$3,Data_Base_2[#Headers],0))),"")</f>
        <v/>
      </c>
      <c r="O374" s="164" t="str">
        <f ca="1">IFERROR(IF(ISBLANK(INDEX(Data_Base_2[],MATCH($D374,Data_Base_2[[Incumbent]:[Incumbent]],0),MATCH(O$3,Data_Base_2[#Headers],0))),"-",INDEX(Data_Base_2[],MATCH($D374,Data_Base_2[[Incumbent]:[Incumbent]],0),MATCH(O$3,Data_Base_2[#Headers],0))),"")</f>
        <v/>
      </c>
      <c r="P374" s="161" t="str">
        <f ca="1">IFERROR(IF(ISBLANK(INDEX(Data_Base_2[],MATCH($D374,Data_Base_2[[Incumbent]:[Incumbent]],0),MATCH(P$3,Data_Base_2[#Headers],0))),"-",INDEX(Data_Base_2[],MATCH($D374,Data_Base_2[[Incumbent]:[Incumbent]],0),MATCH(P$3,Data_Base_2[#Headers],0))),"")</f>
        <v/>
      </c>
      <c r="Q374" s="161" t="str">
        <f ca="1">IFERROR(IF(ISBLANK(INDEX(Data_Base_2[],MATCH($D374,Data_Base_2[[Incumbent]:[Incumbent]],0),MATCH(Q$3,Data_Base_2[#Headers],0))),"-",INDEX(Data_Base_2[],MATCH($D374,Data_Base_2[[Incumbent]:[Incumbent]],0),MATCH(Q$3,Data_Base_2[#Headers],0))),"")</f>
        <v/>
      </c>
      <c r="T374" t="str">
        <v>Ronald Pandapotan Simarmata</v>
      </c>
      <c r="U374" s="140">
        <v>3</v>
      </c>
      <c r="V374" s="124" t="b">
        <v>1</v>
      </c>
      <c r="W374" s="3" t="b">
        <v>0</v>
      </c>
      <c r="X374" s="3" t="b">
        <v>0</v>
      </c>
      <c r="Y374" s="3">
        <v>1</v>
      </c>
      <c r="Z374" s="3">
        <v>1</v>
      </c>
      <c r="AA374" s="3" t="b">
        <v>1</v>
      </c>
      <c r="AB374" s="3" t="b">
        <f ca="1"/>
        <v>0</v>
      </c>
      <c r="AC374" s="99">
        <v>0</v>
      </c>
      <c r="AD374" s="99">
        <f ca="1"/>
        <v>0</v>
      </c>
    </row>
    <row r="375" spans="4:30" x14ac:dyDescent="0.25">
      <c r="D375" s="8" t="str" cm="1">
        <f t="array" aca="1" ref="D375" ca="1">IFERROR(IF($T$2="",'Data Base'!C361,INDEX(Data_Base_2[Incumbent],_xlfn.AGGREGATE(15,3,((OFFSET($AD$4,0,0,COUNTA($AD$4:AD5370),1)&gt;0)/(OFFSET($AD$4,0,0,COUNTA($AD$4:AD5370),1)&gt;0))*(ROW(OFFSET($AD$4,0,0,COUNTA($AD$4:AD5370),1))-ROW($AD$3)),ROWS($D$4:$D374)))),"")</f>
        <v/>
      </c>
      <c r="E375" s="161" t="str">
        <f ca="1">IFERROR(IF(ISBLANK(INDEX(Data_Base_2[],MATCH($D375,Data_Base_2[[Incumbent]:[Incumbent]],0),MATCH(E$3,Data_Base_2[#Headers],0))),"-",INDEX(Data_Base_2[],MATCH($D375,Data_Base_2[[Incumbent]:[Incumbent]],0),MATCH(E$3,Data_Base_2[#Headers],0))),"")</f>
        <v/>
      </c>
      <c r="F375" s="161" t="str">
        <f ca="1">IFERROR(IF(ISBLANK(INDEX(Data_Base_2[],MATCH($D375,Data_Base_2[[Incumbent]:[Incumbent]],0),MATCH(F$3,Data_Base_2[#Headers],0))),"-",INDEX(Data_Base_2[],MATCH($D375,Data_Base_2[[Incumbent]:[Incumbent]],0),MATCH(F$3,Data_Base_2[#Headers],0))),"")</f>
        <v/>
      </c>
      <c r="G375" s="161" t="str">
        <f ca="1">IFERROR(IF(ISBLANK(INDEX(Data_Base_2[],MATCH($D375,Data_Base_2[[Incumbent]:[Incumbent]],0),MATCH(G$3,Data_Base_2[#Headers],0))),"-",INDEX(Data_Base_2[],MATCH($D375,Data_Base_2[[Incumbent]:[Incumbent]],0),MATCH(G$3,Data_Base_2[#Headers],0))),"")</f>
        <v/>
      </c>
      <c r="H375" s="161" t="str">
        <f ca="1">IFERROR(IF(ISBLANK(INDEX(Data_Base_2[],MATCH($D375,Data_Base_2[[Incumbent]:[Incumbent]],0),MATCH(H$3,Data_Base_2[#Headers],0))),"-",INDEX(Data_Base_2[],MATCH($D375,Data_Base_2[[Incumbent]:[Incumbent]],0),MATCH(H$3,Data_Base_2[#Headers],0))),"")</f>
        <v/>
      </c>
      <c r="I375" s="162" t="str">
        <f ca="1">IFERROR(IF(ISBLANK(INDEX(Data_Base_2[],MATCH($D375,Data_Base_2[[Incumbent]:[Incumbent]],0),MATCH(I$3,Data_Base_2[#Headers],0))),"-",INDEX(Data_Base_2[],MATCH($D375,Data_Base_2[[Incumbent]:[Incumbent]],0),MATCH(I$3,Data_Base_2[#Headers],0))),"")</f>
        <v/>
      </c>
      <c r="J375" s="162" t="str">
        <f ca="1">IFERROR(IF(ISBLANK(INDEX(Data_Base_2[],MATCH($D375,Data_Base_2[[Incumbent]:[Incumbent]],0),MATCH(J$3,Data_Base_2[#Headers],0))),"-",INDEX(Data_Base_2[],MATCH($D375,Data_Base_2[[Incumbent]:[Incumbent]],0),MATCH(J$3,Data_Base_2[#Headers],0))),"")</f>
        <v/>
      </c>
      <c r="K375" s="163" t="str">
        <f ca="1">IFERROR(IF(ISBLANK(INDEX(Data_Base_2[],MATCH($D375,Data_Base_2[[Incumbent]:[Incumbent]],0),MATCH(K$3,Data_Base_2[#Headers],0))),"-",INDEX(Data_Base_2[],MATCH($D375,Data_Base_2[[Incumbent]:[Incumbent]],0),MATCH(K$3,Data_Base_2[#Headers],0))),"")</f>
        <v/>
      </c>
      <c r="L375" s="161" t="str">
        <f ca="1">IFERROR(IF(ISBLANK(INDEX(Data_Base_2[],MATCH($D375,Data_Base_2[[Incumbent]:[Incumbent]],0),MATCH(L$3,Data_Base_2[#Headers],0))),"-",INDEX(Data_Base_2[],MATCH($D375,Data_Base_2[[Incumbent]:[Incumbent]],0),MATCH(L$3,Data_Base_2[#Headers],0))),"")</f>
        <v/>
      </c>
      <c r="M375" s="161" t="str">
        <f ca="1">IFERROR(IF(ISBLANK(INDEX(Data_Base_2[],MATCH($D375,Data_Base_2[[Incumbent]:[Incumbent]],0),MATCH(M$3,Data_Base_2[#Headers],0))),"-",INDEX(Data_Base_2[],MATCH($D375,Data_Base_2[[Incumbent]:[Incumbent]],0),MATCH(M$3,Data_Base_2[#Headers],0))),"")</f>
        <v/>
      </c>
      <c r="N375" s="164" t="str">
        <f ca="1">IFERROR(IF(ISBLANK(INDEX(Data_Base_2[],MATCH($D375,Data_Base_2[[Incumbent]:[Incumbent]],0),MATCH(N$3,Data_Base_2[#Headers],0))),"-",INDEX(Data_Base_2[],MATCH($D375,Data_Base_2[[Incumbent]:[Incumbent]],0),MATCH(N$3,Data_Base_2[#Headers],0))),"")</f>
        <v/>
      </c>
      <c r="O375" s="164" t="str">
        <f ca="1">IFERROR(IF(ISBLANK(INDEX(Data_Base_2[],MATCH($D375,Data_Base_2[[Incumbent]:[Incumbent]],0),MATCH(O$3,Data_Base_2[#Headers],0))),"-",INDEX(Data_Base_2[],MATCH($D375,Data_Base_2[[Incumbent]:[Incumbent]],0),MATCH(O$3,Data_Base_2[#Headers],0))),"")</f>
        <v/>
      </c>
      <c r="P375" s="161" t="str">
        <f ca="1">IFERROR(IF(ISBLANK(INDEX(Data_Base_2[],MATCH($D375,Data_Base_2[[Incumbent]:[Incumbent]],0),MATCH(P$3,Data_Base_2[#Headers],0))),"-",INDEX(Data_Base_2[],MATCH($D375,Data_Base_2[[Incumbent]:[Incumbent]],0),MATCH(P$3,Data_Base_2[#Headers],0))),"")</f>
        <v/>
      </c>
      <c r="Q375" s="161" t="str">
        <f ca="1">IFERROR(IF(ISBLANK(INDEX(Data_Base_2[],MATCH($D375,Data_Base_2[[Incumbent]:[Incumbent]],0),MATCH(Q$3,Data_Base_2[#Headers],0))),"-",INDEX(Data_Base_2[],MATCH($D375,Data_Base_2[[Incumbent]:[Incumbent]],0),MATCH(Q$3,Data_Base_2[#Headers],0))),"")</f>
        <v/>
      </c>
      <c r="T375" t="str">
        <v>Dedi Arfin</v>
      </c>
      <c r="U375" s="140">
        <v>5</v>
      </c>
      <c r="V375" s="124" t="b">
        <v>1</v>
      </c>
      <c r="W375" s="3" t="b">
        <v>0</v>
      </c>
      <c r="X375" s="3" t="b">
        <v>0</v>
      </c>
      <c r="Y375" s="3">
        <v>0</v>
      </c>
      <c r="Z375" s="3">
        <v>0</v>
      </c>
      <c r="AA375" s="3" t="b">
        <v>1</v>
      </c>
      <c r="AB375" s="3" t="b">
        <f ca="1"/>
        <v>0</v>
      </c>
      <c r="AC375" s="99">
        <v>1</v>
      </c>
      <c r="AD375" s="99">
        <f ca="1"/>
        <v>0</v>
      </c>
    </row>
    <row r="376" spans="4:30" x14ac:dyDescent="0.25">
      <c r="D376" s="8" t="str" cm="1">
        <f t="array" aca="1" ref="D376" ca="1">IFERROR(IF($T$2="",'Data Base'!C362,INDEX(Data_Base_2[Incumbent],_xlfn.AGGREGATE(15,3,((OFFSET($AD$4,0,0,COUNTA($AD$4:AD5371),1)&gt;0)/(OFFSET($AD$4,0,0,COUNTA($AD$4:AD5371),1)&gt;0))*(ROW(OFFSET($AD$4,0,0,COUNTA($AD$4:AD5371),1))-ROW($AD$3)),ROWS($D$4:$D375)))),"")</f>
        <v/>
      </c>
      <c r="E376" s="161" t="str">
        <f ca="1">IFERROR(IF(ISBLANK(INDEX(Data_Base_2[],MATCH($D376,Data_Base_2[[Incumbent]:[Incumbent]],0),MATCH(E$3,Data_Base_2[#Headers],0))),"-",INDEX(Data_Base_2[],MATCH($D376,Data_Base_2[[Incumbent]:[Incumbent]],0),MATCH(E$3,Data_Base_2[#Headers],0))),"")</f>
        <v/>
      </c>
      <c r="F376" s="161" t="str">
        <f ca="1">IFERROR(IF(ISBLANK(INDEX(Data_Base_2[],MATCH($D376,Data_Base_2[[Incumbent]:[Incumbent]],0),MATCH(F$3,Data_Base_2[#Headers],0))),"-",INDEX(Data_Base_2[],MATCH($D376,Data_Base_2[[Incumbent]:[Incumbent]],0),MATCH(F$3,Data_Base_2[#Headers],0))),"")</f>
        <v/>
      </c>
      <c r="G376" s="161" t="str">
        <f ca="1">IFERROR(IF(ISBLANK(INDEX(Data_Base_2[],MATCH($D376,Data_Base_2[[Incumbent]:[Incumbent]],0),MATCH(G$3,Data_Base_2[#Headers],0))),"-",INDEX(Data_Base_2[],MATCH($D376,Data_Base_2[[Incumbent]:[Incumbent]],0),MATCH(G$3,Data_Base_2[#Headers],0))),"")</f>
        <v/>
      </c>
      <c r="H376" s="161" t="str">
        <f ca="1">IFERROR(IF(ISBLANK(INDEX(Data_Base_2[],MATCH($D376,Data_Base_2[[Incumbent]:[Incumbent]],0),MATCH(H$3,Data_Base_2[#Headers],0))),"-",INDEX(Data_Base_2[],MATCH($D376,Data_Base_2[[Incumbent]:[Incumbent]],0),MATCH(H$3,Data_Base_2[#Headers],0))),"")</f>
        <v/>
      </c>
      <c r="I376" s="162" t="str">
        <f ca="1">IFERROR(IF(ISBLANK(INDEX(Data_Base_2[],MATCH($D376,Data_Base_2[[Incumbent]:[Incumbent]],0),MATCH(I$3,Data_Base_2[#Headers],0))),"-",INDEX(Data_Base_2[],MATCH($D376,Data_Base_2[[Incumbent]:[Incumbent]],0),MATCH(I$3,Data_Base_2[#Headers],0))),"")</f>
        <v/>
      </c>
      <c r="J376" s="162" t="str">
        <f ca="1">IFERROR(IF(ISBLANK(INDEX(Data_Base_2[],MATCH($D376,Data_Base_2[[Incumbent]:[Incumbent]],0),MATCH(J$3,Data_Base_2[#Headers],0))),"-",INDEX(Data_Base_2[],MATCH($D376,Data_Base_2[[Incumbent]:[Incumbent]],0),MATCH(J$3,Data_Base_2[#Headers],0))),"")</f>
        <v/>
      </c>
      <c r="K376" s="163" t="str">
        <f ca="1">IFERROR(IF(ISBLANK(INDEX(Data_Base_2[],MATCH($D376,Data_Base_2[[Incumbent]:[Incumbent]],0),MATCH(K$3,Data_Base_2[#Headers],0))),"-",INDEX(Data_Base_2[],MATCH($D376,Data_Base_2[[Incumbent]:[Incumbent]],0),MATCH(K$3,Data_Base_2[#Headers],0))),"")</f>
        <v/>
      </c>
      <c r="L376" s="161" t="str">
        <f ca="1">IFERROR(IF(ISBLANK(INDEX(Data_Base_2[],MATCH($D376,Data_Base_2[[Incumbent]:[Incumbent]],0),MATCH(L$3,Data_Base_2[#Headers],0))),"-",INDEX(Data_Base_2[],MATCH($D376,Data_Base_2[[Incumbent]:[Incumbent]],0),MATCH(L$3,Data_Base_2[#Headers],0))),"")</f>
        <v/>
      </c>
      <c r="M376" s="161" t="str">
        <f ca="1">IFERROR(IF(ISBLANK(INDEX(Data_Base_2[],MATCH($D376,Data_Base_2[[Incumbent]:[Incumbent]],0),MATCH(M$3,Data_Base_2[#Headers],0))),"-",INDEX(Data_Base_2[],MATCH($D376,Data_Base_2[[Incumbent]:[Incumbent]],0),MATCH(M$3,Data_Base_2[#Headers],0))),"")</f>
        <v/>
      </c>
      <c r="N376" s="164" t="str">
        <f ca="1">IFERROR(IF(ISBLANK(INDEX(Data_Base_2[],MATCH($D376,Data_Base_2[[Incumbent]:[Incumbent]],0),MATCH(N$3,Data_Base_2[#Headers],0))),"-",INDEX(Data_Base_2[],MATCH($D376,Data_Base_2[[Incumbent]:[Incumbent]],0),MATCH(N$3,Data_Base_2[#Headers],0))),"")</f>
        <v/>
      </c>
      <c r="O376" s="164" t="str">
        <f ca="1">IFERROR(IF(ISBLANK(INDEX(Data_Base_2[],MATCH($D376,Data_Base_2[[Incumbent]:[Incumbent]],0),MATCH(O$3,Data_Base_2[#Headers],0))),"-",INDEX(Data_Base_2[],MATCH($D376,Data_Base_2[[Incumbent]:[Incumbent]],0),MATCH(O$3,Data_Base_2[#Headers],0))),"")</f>
        <v/>
      </c>
      <c r="P376" s="161" t="str">
        <f ca="1">IFERROR(IF(ISBLANK(INDEX(Data_Base_2[],MATCH($D376,Data_Base_2[[Incumbent]:[Incumbent]],0),MATCH(P$3,Data_Base_2[#Headers],0))),"-",INDEX(Data_Base_2[],MATCH($D376,Data_Base_2[[Incumbent]:[Incumbent]],0),MATCH(P$3,Data_Base_2[#Headers],0))),"")</f>
        <v/>
      </c>
      <c r="Q376" s="161" t="str">
        <f ca="1">IFERROR(IF(ISBLANK(INDEX(Data_Base_2[],MATCH($D376,Data_Base_2[[Incumbent]:[Incumbent]],0),MATCH(Q$3,Data_Base_2[#Headers],0))),"-",INDEX(Data_Base_2[],MATCH($D376,Data_Base_2[[Incumbent]:[Incumbent]],0),MATCH(Q$3,Data_Base_2[#Headers],0))),"")</f>
        <v/>
      </c>
      <c r="T376" t="str">
        <v>Radius Ginting</v>
      </c>
      <c r="U376" s="140">
        <v>4</v>
      </c>
      <c r="V376" s="124" t="b">
        <v>1</v>
      </c>
      <c r="W376" s="3" t="b">
        <v>0</v>
      </c>
      <c r="X376" s="3" t="b">
        <v>0</v>
      </c>
      <c r="Y376" s="3">
        <v>1</v>
      </c>
      <c r="Z376" s="3">
        <v>1</v>
      </c>
      <c r="AA376" s="3" t="b">
        <v>1</v>
      </c>
      <c r="AB376" s="3" t="b">
        <f ca="1"/>
        <v>0</v>
      </c>
      <c r="AC376" s="99">
        <v>1</v>
      </c>
      <c r="AD376" s="99">
        <f ca="1"/>
        <v>0</v>
      </c>
    </row>
    <row r="377" spans="4:30" x14ac:dyDescent="0.25">
      <c r="D377" s="8" t="str" cm="1">
        <f t="array" aca="1" ref="D377" ca="1">IFERROR(IF($T$2="",'Data Base'!C363,INDEX(Data_Base_2[Incumbent],_xlfn.AGGREGATE(15,3,((OFFSET($AD$4,0,0,COUNTA($AD$4:AD5372),1)&gt;0)/(OFFSET($AD$4,0,0,COUNTA($AD$4:AD5372),1)&gt;0))*(ROW(OFFSET($AD$4,0,0,COUNTA($AD$4:AD5372),1))-ROW($AD$3)),ROWS($D$4:$D376)))),"")</f>
        <v/>
      </c>
      <c r="E377" s="161" t="str">
        <f ca="1">IFERROR(IF(ISBLANK(INDEX(Data_Base_2[],MATCH($D377,Data_Base_2[[Incumbent]:[Incumbent]],0),MATCH(E$3,Data_Base_2[#Headers],0))),"-",INDEX(Data_Base_2[],MATCH($D377,Data_Base_2[[Incumbent]:[Incumbent]],0),MATCH(E$3,Data_Base_2[#Headers],0))),"")</f>
        <v/>
      </c>
      <c r="F377" s="161" t="str">
        <f ca="1">IFERROR(IF(ISBLANK(INDEX(Data_Base_2[],MATCH($D377,Data_Base_2[[Incumbent]:[Incumbent]],0),MATCH(F$3,Data_Base_2[#Headers],0))),"-",INDEX(Data_Base_2[],MATCH($D377,Data_Base_2[[Incumbent]:[Incumbent]],0),MATCH(F$3,Data_Base_2[#Headers],0))),"")</f>
        <v/>
      </c>
      <c r="G377" s="161" t="str">
        <f ca="1">IFERROR(IF(ISBLANK(INDEX(Data_Base_2[],MATCH($D377,Data_Base_2[[Incumbent]:[Incumbent]],0),MATCH(G$3,Data_Base_2[#Headers],0))),"-",INDEX(Data_Base_2[],MATCH($D377,Data_Base_2[[Incumbent]:[Incumbent]],0),MATCH(G$3,Data_Base_2[#Headers],0))),"")</f>
        <v/>
      </c>
      <c r="H377" s="161" t="str">
        <f ca="1">IFERROR(IF(ISBLANK(INDEX(Data_Base_2[],MATCH($D377,Data_Base_2[[Incumbent]:[Incumbent]],0),MATCH(H$3,Data_Base_2[#Headers],0))),"-",INDEX(Data_Base_2[],MATCH($D377,Data_Base_2[[Incumbent]:[Incumbent]],0),MATCH(H$3,Data_Base_2[#Headers],0))),"")</f>
        <v/>
      </c>
      <c r="I377" s="162" t="str">
        <f ca="1">IFERROR(IF(ISBLANK(INDEX(Data_Base_2[],MATCH($D377,Data_Base_2[[Incumbent]:[Incumbent]],0),MATCH(I$3,Data_Base_2[#Headers],0))),"-",INDEX(Data_Base_2[],MATCH($D377,Data_Base_2[[Incumbent]:[Incumbent]],0),MATCH(I$3,Data_Base_2[#Headers],0))),"")</f>
        <v/>
      </c>
      <c r="J377" s="162" t="str">
        <f ca="1">IFERROR(IF(ISBLANK(INDEX(Data_Base_2[],MATCH($D377,Data_Base_2[[Incumbent]:[Incumbent]],0),MATCH(J$3,Data_Base_2[#Headers],0))),"-",INDEX(Data_Base_2[],MATCH($D377,Data_Base_2[[Incumbent]:[Incumbent]],0),MATCH(J$3,Data_Base_2[#Headers],0))),"")</f>
        <v/>
      </c>
      <c r="K377" s="163" t="str">
        <f ca="1">IFERROR(IF(ISBLANK(INDEX(Data_Base_2[],MATCH($D377,Data_Base_2[[Incumbent]:[Incumbent]],0),MATCH(K$3,Data_Base_2[#Headers],0))),"-",INDEX(Data_Base_2[],MATCH($D377,Data_Base_2[[Incumbent]:[Incumbent]],0),MATCH(K$3,Data_Base_2[#Headers],0))),"")</f>
        <v/>
      </c>
      <c r="L377" s="161" t="str">
        <f ca="1">IFERROR(IF(ISBLANK(INDEX(Data_Base_2[],MATCH($D377,Data_Base_2[[Incumbent]:[Incumbent]],0),MATCH(L$3,Data_Base_2[#Headers],0))),"-",INDEX(Data_Base_2[],MATCH($D377,Data_Base_2[[Incumbent]:[Incumbent]],0),MATCH(L$3,Data_Base_2[#Headers],0))),"")</f>
        <v/>
      </c>
      <c r="M377" s="161" t="str">
        <f ca="1">IFERROR(IF(ISBLANK(INDEX(Data_Base_2[],MATCH($D377,Data_Base_2[[Incumbent]:[Incumbent]],0),MATCH(M$3,Data_Base_2[#Headers],0))),"-",INDEX(Data_Base_2[],MATCH($D377,Data_Base_2[[Incumbent]:[Incumbent]],0),MATCH(M$3,Data_Base_2[#Headers],0))),"")</f>
        <v/>
      </c>
      <c r="N377" s="164" t="str">
        <f ca="1">IFERROR(IF(ISBLANK(INDEX(Data_Base_2[],MATCH($D377,Data_Base_2[[Incumbent]:[Incumbent]],0),MATCH(N$3,Data_Base_2[#Headers],0))),"-",INDEX(Data_Base_2[],MATCH($D377,Data_Base_2[[Incumbent]:[Incumbent]],0),MATCH(N$3,Data_Base_2[#Headers],0))),"")</f>
        <v/>
      </c>
      <c r="O377" s="164" t="str">
        <f ca="1">IFERROR(IF(ISBLANK(INDEX(Data_Base_2[],MATCH($D377,Data_Base_2[[Incumbent]:[Incumbent]],0),MATCH(O$3,Data_Base_2[#Headers],0))),"-",INDEX(Data_Base_2[],MATCH($D377,Data_Base_2[[Incumbent]:[Incumbent]],0),MATCH(O$3,Data_Base_2[#Headers],0))),"")</f>
        <v/>
      </c>
      <c r="P377" s="161" t="str">
        <f ca="1">IFERROR(IF(ISBLANK(INDEX(Data_Base_2[],MATCH($D377,Data_Base_2[[Incumbent]:[Incumbent]],0),MATCH(P$3,Data_Base_2[#Headers],0))),"-",INDEX(Data_Base_2[],MATCH($D377,Data_Base_2[[Incumbent]:[Incumbent]],0),MATCH(P$3,Data_Base_2[#Headers],0))),"")</f>
        <v/>
      </c>
      <c r="Q377" s="161" t="str">
        <f ca="1">IFERROR(IF(ISBLANK(INDEX(Data_Base_2[],MATCH($D377,Data_Base_2[[Incumbent]:[Incumbent]],0),MATCH(Q$3,Data_Base_2[#Headers],0))),"-",INDEX(Data_Base_2[],MATCH($D377,Data_Base_2[[Incumbent]:[Incumbent]],0),MATCH(Q$3,Data_Base_2[#Headers],0))),"")</f>
        <v/>
      </c>
      <c r="T377" t="str">
        <v>Budi Purwanto</v>
      </c>
      <c r="U377" s="140">
        <v>5</v>
      </c>
      <c r="V377" s="124" t="b">
        <v>1</v>
      </c>
      <c r="W377" s="3" t="b">
        <v>0</v>
      </c>
      <c r="X377" s="3" t="b">
        <v>0</v>
      </c>
      <c r="Y377" s="3">
        <v>0</v>
      </c>
      <c r="Z377" s="3">
        <v>0</v>
      </c>
      <c r="AA377" s="3" t="b">
        <v>1</v>
      </c>
      <c r="AB377" s="3" t="b">
        <f ca="1"/>
        <v>0</v>
      </c>
      <c r="AC377" s="99">
        <v>1</v>
      </c>
      <c r="AD377" s="99">
        <f ca="1"/>
        <v>0</v>
      </c>
    </row>
    <row r="378" spans="4:30" x14ac:dyDescent="0.25">
      <c r="D378" s="8" t="str" cm="1">
        <f t="array" aca="1" ref="D378" ca="1">IFERROR(IF($T$2="",'Data Base'!C364,INDEX(Data_Base_2[Incumbent],_xlfn.AGGREGATE(15,3,((OFFSET($AD$4,0,0,COUNTA($AD$4:AD5373),1)&gt;0)/(OFFSET($AD$4,0,0,COUNTA($AD$4:AD5373),1)&gt;0))*(ROW(OFFSET($AD$4,0,0,COUNTA($AD$4:AD5373),1))-ROW($AD$3)),ROWS($D$4:$D377)))),"")</f>
        <v/>
      </c>
      <c r="E378" s="161" t="str">
        <f ca="1">IFERROR(IF(ISBLANK(INDEX(Data_Base_2[],MATCH($D378,Data_Base_2[[Incumbent]:[Incumbent]],0),MATCH(E$3,Data_Base_2[#Headers],0))),"-",INDEX(Data_Base_2[],MATCH($D378,Data_Base_2[[Incumbent]:[Incumbent]],0),MATCH(E$3,Data_Base_2[#Headers],0))),"")</f>
        <v/>
      </c>
      <c r="F378" s="161" t="str">
        <f ca="1">IFERROR(IF(ISBLANK(INDEX(Data_Base_2[],MATCH($D378,Data_Base_2[[Incumbent]:[Incumbent]],0),MATCH(F$3,Data_Base_2[#Headers],0))),"-",INDEX(Data_Base_2[],MATCH($D378,Data_Base_2[[Incumbent]:[Incumbent]],0),MATCH(F$3,Data_Base_2[#Headers],0))),"")</f>
        <v/>
      </c>
      <c r="G378" s="161" t="str">
        <f ca="1">IFERROR(IF(ISBLANK(INDEX(Data_Base_2[],MATCH($D378,Data_Base_2[[Incumbent]:[Incumbent]],0),MATCH(G$3,Data_Base_2[#Headers],0))),"-",INDEX(Data_Base_2[],MATCH($D378,Data_Base_2[[Incumbent]:[Incumbent]],0),MATCH(G$3,Data_Base_2[#Headers],0))),"")</f>
        <v/>
      </c>
      <c r="H378" s="161" t="str">
        <f ca="1">IFERROR(IF(ISBLANK(INDEX(Data_Base_2[],MATCH($D378,Data_Base_2[[Incumbent]:[Incumbent]],0),MATCH(H$3,Data_Base_2[#Headers],0))),"-",INDEX(Data_Base_2[],MATCH($D378,Data_Base_2[[Incumbent]:[Incumbent]],0),MATCH(H$3,Data_Base_2[#Headers],0))),"")</f>
        <v/>
      </c>
      <c r="I378" s="162" t="str">
        <f ca="1">IFERROR(IF(ISBLANK(INDEX(Data_Base_2[],MATCH($D378,Data_Base_2[[Incumbent]:[Incumbent]],0),MATCH(I$3,Data_Base_2[#Headers],0))),"-",INDEX(Data_Base_2[],MATCH($D378,Data_Base_2[[Incumbent]:[Incumbent]],0),MATCH(I$3,Data_Base_2[#Headers],0))),"")</f>
        <v/>
      </c>
      <c r="J378" s="162" t="str">
        <f ca="1">IFERROR(IF(ISBLANK(INDEX(Data_Base_2[],MATCH($D378,Data_Base_2[[Incumbent]:[Incumbent]],0),MATCH(J$3,Data_Base_2[#Headers],0))),"-",INDEX(Data_Base_2[],MATCH($D378,Data_Base_2[[Incumbent]:[Incumbent]],0),MATCH(J$3,Data_Base_2[#Headers],0))),"")</f>
        <v/>
      </c>
      <c r="K378" s="163" t="str">
        <f ca="1">IFERROR(IF(ISBLANK(INDEX(Data_Base_2[],MATCH($D378,Data_Base_2[[Incumbent]:[Incumbent]],0),MATCH(K$3,Data_Base_2[#Headers],0))),"-",INDEX(Data_Base_2[],MATCH($D378,Data_Base_2[[Incumbent]:[Incumbent]],0),MATCH(K$3,Data_Base_2[#Headers],0))),"")</f>
        <v/>
      </c>
      <c r="L378" s="161" t="str">
        <f ca="1">IFERROR(IF(ISBLANK(INDEX(Data_Base_2[],MATCH($D378,Data_Base_2[[Incumbent]:[Incumbent]],0),MATCH(L$3,Data_Base_2[#Headers],0))),"-",INDEX(Data_Base_2[],MATCH($D378,Data_Base_2[[Incumbent]:[Incumbent]],0),MATCH(L$3,Data_Base_2[#Headers],0))),"")</f>
        <v/>
      </c>
      <c r="M378" s="161" t="str">
        <f ca="1">IFERROR(IF(ISBLANK(INDEX(Data_Base_2[],MATCH($D378,Data_Base_2[[Incumbent]:[Incumbent]],0),MATCH(M$3,Data_Base_2[#Headers],0))),"-",INDEX(Data_Base_2[],MATCH($D378,Data_Base_2[[Incumbent]:[Incumbent]],0),MATCH(M$3,Data_Base_2[#Headers],0))),"")</f>
        <v/>
      </c>
      <c r="N378" s="164" t="str">
        <f ca="1">IFERROR(IF(ISBLANK(INDEX(Data_Base_2[],MATCH($D378,Data_Base_2[[Incumbent]:[Incumbent]],0),MATCH(N$3,Data_Base_2[#Headers],0))),"-",INDEX(Data_Base_2[],MATCH($D378,Data_Base_2[[Incumbent]:[Incumbent]],0),MATCH(N$3,Data_Base_2[#Headers],0))),"")</f>
        <v/>
      </c>
      <c r="O378" s="164" t="str">
        <f ca="1">IFERROR(IF(ISBLANK(INDEX(Data_Base_2[],MATCH($D378,Data_Base_2[[Incumbent]:[Incumbent]],0),MATCH(O$3,Data_Base_2[#Headers],0))),"-",INDEX(Data_Base_2[],MATCH($D378,Data_Base_2[[Incumbent]:[Incumbent]],0),MATCH(O$3,Data_Base_2[#Headers],0))),"")</f>
        <v/>
      </c>
      <c r="P378" s="161" t="str">
        <f ca="1">IFERROR(IF(ISBLANK(INDEX(Data_Base_2[],MATCH($D378,Data_Base_2[[Incumbent]:[Incumbent]],0),MATCH(P$3,Data_Base_2[#Headers],0))),"-",INDEX(Data_Base_2[],MATCH($D378,Data_Base_2[[Incumbent]:[Incumbent]],0),MATCH(P$3,Data_Base_2[#Headers],0))),"")</f>
        <v/>
      </c>
      <c r="Q378" s="161" t="str">
        <f ca="1">IFERROR(IF(ISBLANK(INDEX(Data_Base_2[],MATCH($D378,Data_Base_2[[Incumbent]:[Incumbent]],0),MATCH(Q$3,Data_Base_2[#Headers],0))),"-",INDEX(Data_Base_2[],MATCH($D378,Data_Base_2[[Incumbent]:[Incumbent]],0),MATCH(Q$3,Data_Base_2[#Headers],0))),"")</f>
        <v/>
      </c>
      <c r="T378" t="str">
        <v>Bambang Irwansyah</v>
      </c>
      <c r="U378" s="140">
        <v>2</v>
      </c>
      <c r="V378" s="124" t="b">
        <v>1</v>
      </c>
      <c r="W378" s="3" t="b">
        <v>0</v>
      </c>
      <c r="X378" s="3" t="b">
        <v>0</v>
      </c>
      <c r="Y378" s="3">
        <v>1</v>
      </c>
      <c r="Z378" s="3">
        <v>1</v>
      </c>
      <c r="AA378" s="3" t="b">
        <v>1</v>
      </c>
      <c r="AB378" s="3" t="b">
        <f ca="1"/>
        <v>0</v>
      </c>
      <c r="AC378" s="99">
        <v>1</v>
      </c>
      <c r="AD378" s="99">
        <f ca="1"/>
        <v>0</v>
      </c>
    </row>
    <row r="379" spans="4:30" x14ac:dyDescent="0.25">
      <c r="D379" s="8" t="str" cm="1">
        <f t="array" aca="1" ref="D379" ca="1">IFERROR(IF($T$2="",'Data Base'!C365,INDEX(Data_Base_2[Incumbent],_xlfn.AGGREGATE(15,3,((OFFSET($AD$4,0,0,COUNTA($AD$4:AD5374),1)&gt;0)/(OFFSET($AD$4,0,0,COUNTA($AD$4:AD5374),1)&gt;0))*(ROW(OFFSET($AD$4,0,0,COUNTA($AD$4:AD5374),1))-ROW($AD$3)),ROWS($D$4:$D378)))),"")</f>
        <v/>
      </c>
      <c r="E379" s="161" t="str">
        <f ca="1">IFERROR(IF(ISBLANK(INDEX(Data_Base_2[],MATCH($D379,Data_Base_2[[Incumbent]:[Incumbent]],0),MATCH(E$3,Data_Base_2[#Headers],0))),"-",INDEX(Data_Base_2[],MATCH($D379,Data_Base_2[[Incumbent]:[Incumbent]],0),MATCH(E$3,Data_Base_2[#Headers],0))),"")</f>
        <v/>
      </c>
      <c r="F379" s="161" t="str">
        <f ca="1">IFERROR(IF(ISBLANK(INDEX(Data_Base_2[],MATCH($D379,Data_Base_2[[Incumbent]:[Incumbent]],0),MATCH(F$3,Data_Base_2[#Headers],0))),"-",INDEX(Data_Base_2[],MATCH($D379,Data_Base_2[[Incumbent]:[Incumbent]],0),MATCH(F$3,Data_Base_2[#Headers],0))),"")</f>
        <v/>
      </c>
      <c r="G379" s="161" t="str">
        <f ca="1">IFERROR(IF(ISBLANK(INDEX(Data_Base_2[],MATCH($D379,Data_Base_2[[Incumbent]:[Incumbent]],0),MATCH(G$3,Data_Base_2[#Headers],0))),"-",INDEX(Data_Base_2[],MATCH($D379,Data_Base_2[[Incumbent]:[Incumbent]],0),MATCH(G$3,Data_Base_2[#Headers],0))),"")</f>
        <v/>
      </c>
      <c r="H379" s="161" t="str">
        <f ca="1">IFERROR(IF(ISBLANK(INDEX(Data_Base_2[],MATCH($D379,Data_Base_2[[Incumbent]:[Incumbent]],0),MATCH(H$3,Data_Base_2[#Headers],0))),"-",INDEX(Data_Base_2[],MATCH($D379,Data_Base_2[[Incumbent]:[Incumbent]],0),MATCH(H$3,Data_Base_2[#Headers],0))),"")</f>
        <v/>
      </c>
      <c r="I379" s="162" t="str">
        <f ca="1">IFERROR(IF(ISBLANK(INDEX(Data_Base_2[],MATCH($D379,Data_Base_2[[Incumbent]:[Incumbent]],0),MATCH(I$3,Data_Base_2[#Headers],0))),"-",INDEX(Data_Base_2[],MATCH($D379,Data_Base_2[[Incumbent]:[Incumbent]],0),MATCH(I$3,Data_Base_2[#Headers],0))),"")</f>
        <v/>
      </c>
      <c r="J379" s="162" t="str">
        <f ca="1">IFERROR(IF(ISBLANK(INDEX(Data_Base_2[],MATCH($D379,Data_Base_2[[Incumbent]:[Incumbent]],0),MATCH(J$3,Data_Base_2[#Headers],0))),"-",INDEX(Data_Base_2[],MATCH($D379,Data_Base_2[[Incumbent]:[Incumbent]],0),MATCH(J$3,Data_Base_2[#Headers],0))),"")</f>
        <v/>
      </c>
      <c r="K379" s="163" t="str">
        <f ca="1">IFERROR(IF(ISBLANK(INDEX(Data_Base_2[],MATCH($D379,Data_Base_2[[Incumbent]:[Incumbent]],0),MATCH(K$3,Data_Base_2[#Headers],0))),"-",INDEX(Data_Base_2[],MATCH($D379,Data_Base_2[[Incumbent]:[Incumbent]],0),MATCH(K$3,Data_Base_2[#Headers],0))),"")</f>
        <v/>
      </c>
      <c r="L379" s="161" t="str">
        <f ca="1">IFERROR(IF(ISBLANK(INDEX(Data_Base_2[],MATCH($D379,Data_Base_2[[Incumbent]:[Incumbent]],0),MATCH(L$3,Data_Base_2[#Headers],0))),"-",INDEX(Data_Base_2[],MATCH($D379,Data_Base_2[[Incumbent]:[Incumbent]],0),MATCH(L$3,Data_Base_2[#Headers],0))),"")</f>
        <v/>
      </c>
      <c r="M379" s="161" t="str">
        <f ca="1">IFERROR(IF(ISBLANK(INDEX(Data_Base_2[],MATCH($D379,Data_Base_2[[Incumbent]:[Incumbent]],0),MATCH(M$3,Data_Base_2[#Headers],0))),"-",INDEX(Data_Base_2[],MATCH($D379,Data_Base_2[[Incumbent]:[Incumbent]],0),MATCH(M$3,Data_Base_2[#Headers],0))),"")</f>
        <v/>
      </c>
      <c r="N379" s="164" t="str">
        <f ca="1">IFERROR(IF(ISBLANK(INDEX(Data_Base_2[],MATCH($D379,Data_Base_2[[Incumbent]:[Incumbent]],0),MATCH(N$3,Data_Base_2[#Headers],0))),"-",INDEX(Data_Base_2[],MATCH($D379,Data_Base_2[[Incumbent]:[Incumbent]],0),MATCH(N$3,Data_Base_2[#Headers],0))),"")</f>
        <v/>
      </c>
      <c r="O379" s="164" t="str">
        <f ca="1">IFERROR(IF(ISBLANK(INDEX(Data_Base_2[],MATCH($D379,Data_Base_2[[Incumbent]:[Incumbent]],0),MATCH(O$3,Data_Base_2[#Headers],0))),"-",INDEX(Data_Base_2[],MATCH($D379,Data_Base_2[[Incumbent]:[Incumbent]],0),MATCH(O$3,Data_Base_2[#Headers],0))),"")</f>
        <v/>
      </c>
      <c r="P379" s="161" t="str">
        <f ca="1">IFERROR(IF(ISBLANK(INDEX(Data_Base_2[],MATCH($D379,Data_Base_2[[Incumbent]:[Incumbent]],0),MATCH(P$3,Data_Base_2[#Headers],0))),"-",INDEX(Data_Base_2[],MATCH($D379,Data_Base_2[[Incumbent]:[Incumbent]],0),MATCH(P$3,Data_Base_2[#Headers],0))),"")</f>
        <v/>
      </c>
      <c r="Q379" s="161" t="str">
        <f ca="1">IFERROR(IF(ISBLANK(INDEX(Data_Base_2[],MATCH($D379,Data_Base_2[[Incumbent]:[Incumbent]],0),MATCH(Q$3,Data_Base_2[#Headers],0))),"-",INDEX(Data_Base_2[],MATCH($D379,Data_Base_2[[Incumbent]:[Incumbent]],0),MATCH(Q$3,Data_Base_2[#Headers],0))),"")</f>
        <v/>
      </c>
      <c r="T379" t="str">
        <v>Herdiansyah Barus</v>
      </c>
      <c r="U379" s="140">
        <v>1</v>
      </c>
      <c r="V379" s="124" t="b">
        <v>1</v>
      </c>
      <c r="W379" s="3" t="b">
        <v>0</v>
      </c>
      <c r="X379" s="3" t="b">
        <v>0</v>
      </c>
      <c r="Y379" s="3">
        <v>1</v>
      </c>
      <c r="Z379" s="3">
        <v>0</v>
      </c>
      <c r="AA379" s="3" t="b">
        <v>1</v>
      </c>
      <c r="AB379" s="3" t="b">
        <f ca="1"/>
        <v>0</v>
      </c>
      <c r="AC379" s="99">
        <v>1</v>
      </c>
      <c r="AD379" s="99">
        <f ca="1"/>
        <v>0</v>
      </c>
    </row>
    <row r="380" spans="4:30" x14ac:dyDescent="0.25">
      <c r="D380" s="8" t="str" cm="1">
        <f t="array" aca="1" ref="D380" ca="1">IFERROR(IF($T$2="",'Data Base'!C366,INDEX(Data_Base_2[Incumbent],_xlfn.AGGREGATE(15,3,((OFFSET($AD$4,0,0,COUNTA($AD$4:AD5375),1)&gt;0)/(OFFSET($AD$4,0,0,COUNTA($AD$4:AD5375),1)&gt;0))*(ROW(OFFSET($AD$4,0,0,COUNTA($AD$4:AD5375),1))-ROW($AD$3)),ROWS($D$4:$D379)))),"")</f>
        <v/>
      </c>
      <c r="E380" s="161" t="str">
        <f ca="1">IFERROR(IF(ISBLANK(INDEX(Data_Base_2[],MATCH($D380,Data_Base_2[[Incumbent]:[Incumbent]],0),MATCH(E$3,Data_Base_2[#Headers],0))),"-",INDEX(Data_Base_2[],MATCH($D380,Data_Base_2[[Incumbent]:[Incumbent]],0),MATCH(E$3,Data_Base_2[#Headers],0))),"")</f>
        <v/>
      </c>
      <c r="F380" s="161" t="str">
        <f ca="1">IFERROR(IF(ISBLANK(INDEX(Data_Base_2[],MATCH($D380,Data_Base_2[[Incumbent]:[Incumbent]],0),MATCH(F$3,Data_Base_2[#Headers],0))),"-",INDEX(Data_Base_2[],MATCH($D380,Data_Base_2[[Incumbent]:[Incumbent]],0),MATCH(F$3,Data_Base_2[#Headers],0))),"")</f>
        <v/>
      </c>
      <c r="G380" s="161" t="str">
        <f ca="1">IFERROR(IF(ISBLANK(INDEX(Data_Base_2[],MATCH($D380,Data_Base_2[[Incumbent]:[Incumbent]],0),MATCH(G$3,Data_Base_2[#Headers],0))),"-",INDEX(Data_Base_2[],MATCH($D380,Data_Base_2[[Incumbent]:[Incumbent]],0),MATCH(G$3,Data_Base_2[#Headers],0))),"")</f>
        <v/>
      </c>
      <c r="H380" s="161" t="str">
        <f ca="1">IFERROR(IF(ISBLANK(INDEX(Data_Base_2[],MATCH($D380,Data_Base_2[[Incumbent]:[Incumbent]],0),MATCH(H$3,Data_Base_2[#Headers],0))),"-",INDEX(Data_Base_2[],MATCH($D380,Data_Base_2[[Incumbent]:[Incumbent]],0),MATCH(H$3,Data_Base_2[#Headers],0))),"")</f>
        <v/>
      </c>
      <c r="I380" s="162" t="str">
        <f ca="1">IFERROR(IF(ISBLANK(INDEX(Data_Base_2[],MATCH($D380,Data_Base_2[[Incumbent]:[Incumbent]],0),MATCH(I$3,Data_Base_2[#Headers],0))),"-",INDEX(Data_Base_2[],MATCH($D380,Data_Base_2[[Incumbent]:[Incumbent]],0),MATCH(I$3,Data_Base_2[#Headers],0))),"")</f>
        <v/>
      </c>
      <c r="J380" s="162" t="str">
        <f ca="1">IFERROR(IF(ISBLANK(INDEX(Data_Base_2[],MATCH($D380,Data_Base_2[[Incumbent]:[Incumbent]],0),MATCH(J$3,Data_Base_2[#Headers],0))),"-",INDEX(Data_Base_2[],MATCH($D380,Data_Base_2[[Incumbent]:[Incumbent]],0),MATCH(J$3,Data_Base_2[#Headers],0))),"")</f>
        <v/>
      </c>
      <c r="K380" s="163" t="str">
        <f ca="1">IFERROR(IF(ISBLANK(INDEX(Data_Base_2[],MATCH($D380,Data_Base_2[[Incumbent]:[Incumbent]],0),MATCH(K$3,Data_Base_2[#Headers],0))),"-",INDEX(Data_Base_2[],MATCH($D380,Data_Base_2[[Incumbent]:[Incumbent]],0),MATCH(K$3,Data_Base_2[#Headers],0))),"")</f>
        <v/>
      </c>
      <c r="L380" s="161" t="str">
        <f ca="1">IFERROR(IF(ISBLANK(INDEX(Data_Base_2[],MATCH($D380,Data_Base_2[[Incumbent]:[Incumbent]],0),MATCH(L$3,Data_Base_2[#Headers],0))),"-",INDEX(Data_Base_2[],MATCH($D380,Data_Base_2[[Incumbent]:[Incumbent]],0),MATCH(L$3,Data_Base_2[#Headers],0))),"")</f>
        <v/>
      </c>
      <c r="M380" s="161" t="str">
        <f ca="1">IFERROR(IF(ISBLANK(INDEX(Data_Base_2[],MATCH($D380,Data_Base_2[[Incumbent]:[Incumbent]],0),MATCH(M$3,Data_Base_2[#Headers],0))),"-",INDEX(Data_Base_2[],MATCH($D380,Data_Base_2[[Incumbent]:[Incumbent]],0),MATCH(M$3,Data_Base_2[#Headers],0))),"")</f>
        <v/>
      </c>
      <c r="N380" s="164" t="str">
        <f ca="1">IFERROR(IF(ISBLANK(INDEX(Data_Base_2[],MATCH($D380,Data_Base_2[[Incumbent]:[Incumbent]],0),MATCH(N$3,Data_Base_2[#Headers],0))),"-",INDEX(Data_Base_2[],MATCH($D380,Data_Base_2[[Incumbent]:[Incumbent]],0),MATCH(N$3,Data_Base_2[#Headers],0))),"")</f>
        <v/>
      </c>
      <c r="O380" s="164" t="str">
        <f ca="1">IFERROR(IF(ISBLANK(INDEX(Data_Base_2[],MATCH($D380,Data_Base_2[[Incumbent]:[Incumbent]],0),MATCH(O$3,Data_Base_2[#Headers],0))),"-",INDEX(Data_Base_2[],MATCH($D380,Data_Base_2[[Incumbent]:[Incumbent]],0),MATCH(O$3,Data_Base_2[#Headers],0))),"")</f>
        <v/>
      </c>
      <c r="P380" s="161" t="str">
        <f ca="1">IFERROR(IF(ISBLANK(INDEX(Data_Base_2[],MATCH($D380,Data_Base_2[[Incumbent]:[Incumbent]],0),MATCH(P$3,Data_Base_2[#Headers],0))),"-",INDEX(Data_Base_2[],MATCH($D380,Data_Base_2[[Incumbent]:[Incumbent]],0),MATCH(P$3,Data_Base_2[#Headers],0))),"")</f>
        <v/>
      </c>
      <c r="Q380" s="161" t="str">
        <f ca="1">IFERROR(IF(ISBLANK(INDEX(Data_Base_2[],MATCH($D380,Data_Base_2[[Incumbent]:[Incumbent]],0),MATCH(Q$3,Data_Base_2[#Headers],0))),"-",INDEX(Data_Base_2[],MATCH($D380,Data_Base_2[[Incumbent]:[Incumbent]],0),MATCH(Q$3,Data_Base_2[#Headers],0))),"")</f>
        <v/>
      </c>
      <c r="T380" t="str">
        <v>Rangkuti Simanjuntak</v>
      </c>
      <c r="U380" s="140">
        <v>5</v>
      </c>
      <c r="V380" s="124" t="b">
        <v>1</v>
      </c>
      <c r="W380" s="3" t="b">
        <v>0</v>
      </c>
      <c r="X380" s="3" t="b">
        <v>0</v>
      </c>
      <c r="Y380" s="3">
        <v>0</v>
      </c>
      <c r="Z380" s="3">
        <v>0</v>
      </c>
      <c r="AA380" s="3" t="b">
        <v>1</v>
      </c>
      <c r="AB380" s="3" t="b">
        <f ca="1"/>
        <v>1</v>
      </c>
      <c r="AC380" s="99">
        <v>1</v>
      </c>
      <c r="AD380" s="99">
        <f ca="1"/>
        <v>0</v>
      </c>
    </row>
    <row r="381" spans="4:30" x14ac:dyDescent="0.25">
      <c r="D381" s="8" t="str" cm="1">
        <f t="array" aca="1" ref="D381" ca="1">IFERROR(IF($T$2="",'Data Base'!C367,INDEX(Data_Base_2[Incumbent],_xlfn.AGGREGATE(15,3,((OFFSET($AD$4,0,0,COUNTA($AD$4:AD5376),1)&gt;0)/(OFFSET($AD$4,0,0,COUNTA($AD$4:AD5376),1)&gt;0))*(ROW(OFFSET($AD$4,0,0,COUNTA($AD$4:AD5376),1))-ROW($AD$3)),ROWS($D$4:$D380)))),"")</f>
        <v/>
      </c>
      <c r="E381" s="161" t="str">
        <f ca="1">IFERROR(IF(ISBLANK(INDEX(Data_Base_2[],MATCH($D381,Data_Base_2[[Incumbent]:[Incumbent]],0),MATCH(E$3,Data_Base_2[#Headers],0))),"-",INDEX(Data_Base_2[],MATCH($D381,Data_Base_2[[Incumbent]:[Incumbent]],0),MATCH(E$3,Data_Base_2[#Headers],0))),"")</f>
        <v/>
      </c>
      <c r="F381" s="161" t="str">
        <f ca="1">IFERROR(IF(ISBLANK(INDEX(Data_Base_2[],MATCH($D381,Data_Base_2[[Incumbent]:[Incumbent]],0),MATCH(F$3,Data_Base_2[#Headers],0))),"-",INDEX(Data_Base_2[],MATCH($D381,Data_Base_2[[Incumbent]:[Incumbent]],0),MATCH(F$3,Data_Base_2[#Headers],0))),"")</f>
        <v/>
      </c>
      <c r="G381" s="161" t="str">
        <f ca="1">IFERROR(IF(ISBLANK(INDEX(Data_Base_2[],MATCH($D381,Data_Base_2[[Incumbent]:[Incumbent]],0),MATCH(G$3,Data_Base_2[#Headers],0))),"-",INDEX(Data_Base_2[],MATCH($D381,Data_Base_2[[Incumbent]:[Incumbent]],0),MATCH(G$3,Data_Base_2[#Headers],0))),"")</f>
        <v/>
      </c>
      <c r="H381" s="161" t="str">
        <f ca="1">IFERROR(IF(ISBLANK(INDEX(Data_Base_2[],MATCH($D381,Data_Base_2[[Incumbent]:[Incumbent]],0),MATCH(H$3,Data_Base_2[#Headers],0))),"-",INDEX(Data_Base_2[],MATCH($D381,Data_Base_2[[Incumbent]:[Incumbent]],0),MATCH(H$3,Data_Base_2[#Headers],0))),"")</f>
        <v/>
      </c>
      <c r="I381" s="162" t="str">
        <f ca="1">IFERROR(IF(ISBLANK(INDEX(Data_Base_2[],MATCH($D381,Data_Base_2[[Incumbent]:[Incumbent]],0),MATCH(I$3,Data_Base_2[#Headers],0))),"-",INDEX(Data_Base_2[],MATCH($D381,Data_Base_2[[Incumbent]:[Incumbent]],0),MATCH(I$3,Data_Base_2[#Headers],0))),"")</f>
        <v/>
      </c>
      <c r="J381" s="162" t="str">
        <f ca="1">IFERROR(IF(ISBLANK(INDEX(Data_Base_2[],MATCH($D381,Data_Base_2[[Incumbent]:[Incumbent]],0),MATCH(J$3,Data_Base_2[#Headers],0))),"-",INDEX(Data_Base_2[],MATCH($D381,Data_Base_2[[Incumbent]:[Incumbent]],0),MATCH(J$3,Data_Base_2[#Headers],0))),"")</f>
        <v/>
      </c>
      <c r="K381" s="163" t="str">
        <f ca="1">IFERROR(IF(ISBLANK(INDEX(Data_Base_2[],MATCH($D381,Data_Base_2[[Incumbent]:[Incumbent]],0),MATCH(K$3,Data_Base_2[#Headers],0))),"-",INDEX(Data_Base_2[],MATCH($D381,Data_Base_2[[Incumbent]:[Incumbent]],0),MATCH(K$3,Data_Base_2[#Headers],0))),"")</f>
        <v/>
      </c>
      <c r="L381" s="161" t="str">
        <f ca="1">IFERROR(IF(ISBLANK(INDEX(Data_Base_2[],MATCH($D381,Data_Base_2[[Incumbent]:[Incumbent]],0),MATCH(L$3,Data_Base_2[#Headers],0))),"-",INDEX(Data_Base_2[],MATCH($D381,Data_Base_2[[Incumbent]:[Incumbent]],0),MATCH(L$3,Data_Base_2[#Headers],0))),"")</f>
        <v/>
      </c>
      <c r="M381" s="161" t="str">
        <f ca="1">IFERROR(IF(ISBLANK(INDEX(Data_Base_2[],MATCH($D381,Data_Base_2[[Incumbent]:[Incumbent]],0),MATCH(M$3,Data_Base_2[#Headers],0))),"-",INDEX(Data_Base_2[],MATCH($D381,Data_Base_2[[Incumbent]:[Incumbent]],0),MATCH(M$3,Data_Base_2[#Headers],0))),"")</f>
        <v/>
      </c>
      <c r="N381" s="164" t="str">
        <f ca="1">IFERROR(IF(ISBLANK(INDEX(Data_Base_2[],MATCH($D381,Data_Base_2[[Incumbent]:[Incumbent]],0),MATCH(N$3,Data_Base_2[#Headers],0))),"-",INDEX(Data_Base_2[],MATCH($D381,Data_Base_2[[Incumbent]:[Incumbent]],0),MATCH(N$3,Data_Base_2[#Headers],0))),"")</f>
        <v/>
      </c>
      <c r="O381" s="164" t="str">
        <f ca="1">IFERROR(IF(ISBLANK(INDEX(Data_Base_2[],MATCH($D381,Data_Base_2[[Incumbent]:[Incumbent]],0),MATCH(O$3,Data_Base_2[#Headers],0))),"-",INDEX(Data_Base_2[],MATCH($D381,Data_Base_2[[Incumbent]:[Incumbent]],0),MATCH(O$3,Data_Base_2[#Headers],0))),"")</f>
        <v/>
      </c>
      <c r="P381" s="161" t="str">
        <f ca="1">IFERROR(IF(ISBLANK(INDEX(Data_Base_2[],MATCH($D381,Data_Base_2[[Incumbent]:[Incumbent]],0),MATCH(P$3,Data_Base_2[#Headers],0))),"-",INDEX(Data_Base_2[],MATCH($D381,Data_Base_2[[Incumbent]:[Incumbent]],0),MATCH(P$3,Data_Base_2[#Headers],0))),"")</f>
        <v/>
      </c>
      <c r="Q381" s="161" t="str">
        <f ca="1">IFERROR(IF(ISBLANK(INDEX(Data_Base_2[],MATCH($D381,Data_Base_2[[Incumbent]:[Incumbent]],0),MATCH(Q$3,Data_Base_2[#Headers],0))),"-",INDEX(Data_Base_2[],MATCH($D381,Data_Base_2[[Incumbent]:[Incumbent]],0),MATCH(Q$3,Data_Base_2[#Headers],0))),"")</f>
        <v/>
      </c>
      <c r="T381" t="str">
        <v>Hariyadi</v>
      </c>
      <c r="U381" s="140">
        <v>4</v>
      </c>
      <c r="V381" s="124" t="b">
        <v>1</v>
      </c>
      <c r="W381" s="3" t="b">
        <v>0</v>
      </c>
      <c r="X381" s="3" t="b">
        <v>0</v>
      </c>
      <c r="Y381" s="3">
        <v>0</v>
      </c>
      <c r="Z381" s="3">
        <v>1</v>
      </c>
      <c r="AA381" s="3" t="b">
        <v>1</v>
      </c>
      <c r="AB381" s="3" t="b">
        <f ca="1"/>
        <v>1</v>
      </c>
      <c r="AC381" s="99">
        <v>1</v>
      </c>
      <c r="AD381" s="99">
        <f ca="1"/>
        <v>0</v>
      </c>
    </row>
    <row r="382" spans="4:30" x14ac:dyDescent="0.25">
      <c r="D382" s="8" t="str" cm="1">
        <f t="array" aca="1" ref="D382" ca="1">IFERROR(IF($T$2="",'Data Base'!C368,INDEX(Data_Base_2[Incumbent],_xlfn.AGGREGATE(15,3,((OFFSET($AD$4,0,0,COUNTA($AD$4:AD5377),1)&gt;0)/(OFFSET($AD$4,0,0,COUNTA($AD$4:AD5377),1)&gt;0))*(ROW(OFFSET($AD$4,0,0,COUNTA($AD$4:AD5377),1))-ROW($AD$3)),ROWS($D$4:$D381)))),"")</f>
        <v/>
      </c>
      <c r="E382" s="161" t="str">
        <f ca="1">IFERROR(IF(ISBLANK(INDEX(Data_Base_2[],MATCH($D382,Data_Base_2[[Incumbent]:[Incumbent]],0),MATCH(E$3,Data_Base_2[#Headers],0))),"-",INDEX(Data_Base_2[],MATCH($D382,Data_Base_2[[Incumbent]:[Incumbent]],0),MATCH(E$3,Data_Base_2[#Headers],0))),"")</f>
        <v/>
      </c>
      <c r="F382" s="161" t="str">
        <f ca="1">IFERROR(IF(ISBLANK(INDEX(Data_Base_2[],MATCH($D382,Data_Base_2[[Incumbent]:[Incumbent]],0),MATCH(F$3,Data_Base_2[#Headers],0))),"-",INDEX(Data_Base_2[],MATCH($D382,Data_Base_2[[Incumbent]:[Incumbent]],0),MATCH(F$3,Data_Base_2[#Headers],0))),"")</f>
        <v/>
      </c>
      <c r="G382" s="161" t="str">
        <f ca="1">IFERROR(IF(ISBLANK(INDEX(Data_Base_2[],MATCH($D382,Data_Base_2[[Incumbent]:[Incumbent]],0),MATCH(G$3,Data_Base_2[#Headers],0))),"-",INDEX(Data_Base_2[],MATCH($D382,Data_Base_2[[Incumbent]:[Incumbent]],0),MATCH(G$3,Data_Base_2[#Headers],0))),"")</f>
        <v/>
      </c>
      <c r="H382" s="161" t="str">
        <f ca="1">IFERROR(IF(ISBLANK(INDEX(Data_Base_2[],MATCH($D382,Data_Base_2[[Incumbent]:[Incumbent]],0),MATCH(H$3,Data_Base_2[#Headers],0))),"-",INDEX(Data_Base_2[],MATCH($D382,Data_Base_2[[Incumbent]:[Incumbent]],0),MATCH(H$3,Data_Base_2[#Headers],0))),"")</f>
        <v/>
      </c>
      <c r="I382" s="162" t="str">
        <f ca="1">IFERROR(IF(ISBLANK(INDEX(Data_Base_2[],MATCH($D382,Data_Base_2[[Incumbent]:[Incumbent]],0),MATCH(I$3,Data_Base_2[#Headers],0))),"-",INDEX(Data_Base_2[],MATCH($D382,Data_Base_2[[Incumbent]:[Incumbent]],0),MATCH(I$3,Data_Base_2[#Headers],0))),"")</f>
        <v/>
      </c>
      <c r="J382" s="162" t="str">
        <f ca="1">IFERROR(IF(ISBLANK(INDEX(Data_Base_2[],MATCH($D382,Data_Base_2[[Incumbent]:[Incumbent]],0),MATCH(J$3,Data_Base_2[#Headers],0))),"-",INDEX(Data_Base_2[],MATCH($D382,Data_Base_2[[Incumbent]:[Incumbent]],0),MATCH(J$3,Data_Base_2[#Headers],0))),"")</f>
        <v/>
      </c>
      <c r="K382" s="163" t="str">
        <f ca="1">IFERROR(IF(ISBLANK(INDEX(Data_Base_2[],MATCH($D382,Data_Base_2[[Incumbent]:[Incumbent]],0),MATCH(K$3,Data_Base_2[#Headers],0))),"-",INDEX(Data_Base_2[],MATCH($D382,Data_Base_2[[Incumbent]:[Incumbent]],0),MATCH(K$3,Data_Base_2[#Headers],0))),"")</f>
        <v/>
      </c>
      <c r="L382" s="161" t="str">
        <f ca="1">IFERROR(IF(ISBLANK(INDEX(Data_Base_2[],MATCH($D382,Data_Base_2[[Incumbent]:[Incumbent]],0),MATCH(L$3,Data_Base_2[#Headers],0))),"-",INDEX(Data_Base_2[],MATCH($D382,Data_Base_2[[Incumbent]:[Incumbent]],0),MATCH(L$3,Data_Base_2[#Headers],0))),"")</f>
        <v/>
      </c>
      <c r="M382" s="161" t="str">
        <f ca="1">IFERROR(IF(ISBLANK(INDEX(Data_Base_2[],MATCH($D382,Data_Base_2[[Incumbent]:[Incumbent]],0),MATCH(M$3,Data_Base_2[#Headers],0))),"-",INDEX(Data_Base_2[],MATCH($D382,Data_Base_2[[Incumbent]:[Incumbent]],0),MATCH(M$3,Data_Base_2[#Headers],0))),"")</f>
        <v/>
      </c>
      <c r="N382" s="164" t="str">
        <f ca="1">IFERROR(IF(ISBLANK(INDEX(Data_Base_2[],MATCH($D382,Data_Base_2[[Incumbent]:[Incumbent]],0),MATCH(N$3,Data_Base_2[#Headers],0))),"-",INDEX(Data_Base_2[],MATCH($D382,Data_Base_2[[Incumbent]:[Incumbent]],0),MATCH(N$3,Data_Base_2[#Headers],0))),"")</f>
        <v/>
      </c>
      <c r="O382" s="164" t="str">
        <f ca="1">IFERROR(IF(ISBLANK(INDEX(Data_Base_2[],MATCH($D382,Data_Base_2[[Incumbent]:[Incumbent]],0),MATCH(O$3,Data_Base_2[#Headers],0))),"-",INDEX(Data_Base_2[],MATCH($D382,Data_Base_2[[Incumbent]:[Incumbent]],0),MATCH(O$3,Data_Base_2[#Headers],0))),"")</f>
        <v/>
      </c>
      <c r="P382" s="161" t="str">
        <f ca="1">IFERROR(IF(ISBLANK(INDEX(Data_Base_2[],MATCH($D382,Data_Base_2[[Incumbent]:[Incumbent]],0),MATCH(P$3,Data_Base_2[#Headers],0))),"-",INDEX(Data_Base_2[],MATCH($D382,Data_Base_2[[Incumbent]:[Incumbent]],0),MATCH(P$3,Data_Base_2[#Headers],0))),"")</f>
        <v/>
      </c>
      <c r="Q382" s="161" t="str">
        <f ca="1">IFERROR(IF(ISBLANK(INDEX(Data_Base_2[],MATCH($D382,Data_Base_2[[Incumbent]:[Incumbent]],0),MATCH(Q$3,Data_Base_2[#Headers],0))),"-",INDEX(Data_Base_2[],MATCH($D382,Data_Base_2[[Incumbent]:[Incumbent]],0),MATCH(Q$3,Data_Base_2[#Headers],0))),"")</f>
        <v/>
      </c>
      <c r="T382" t="str">
        <v>Irvan Tanjung S.T.</v>
      </c>
      <c r="U382" s="140">
        <v>4</v>
      </c>
      <c r="V382" s="124" t="b">
        <v>1</v>
      </c>
      <c r="W382" s="3" t="b">
        <v>0</v>
      </c>
      <c r="X382" s="3" t="b">
        <v>0</v>
      </c>
      <c r="Y382" s="3">
        <v>1</v>
      </c>
      <c r="Z382" s="3">
        <v>1</v>
      </c>
      <c r="AA382" s="3" t="b">
        <v>1</v>
      </c>
      <c r="AB382" s="3" t="b">
        <f ca="1"/>
        <v>0</v>
      </c>
      <c r="AC382" s="99">
        <v>1</v>
      </c>
      <c r="AD382" s="99">
        <f ca="1"/>
        <v>0</v>
      </c>
    </row>
    <row r="383" spans="4:30" x14ac:dyDescent="0.25">
      <c r="D383" s="8" t="str" cm="1">
        <f t="array" aca="1" ref="D383" ca="1">IFERROR(IF($T$2="",'Data Base'!C369,INDEX(Data_Base_2[Incumbent],_xlfn.AGGREGATE(15,3,((OFFSET($AD$4,0,0,COUNTA($AD$4:AD5378),1)&gt;0)/(OFFSET($AD$4,0,0,COUNTA($AD$4:AD5378),1)&gt;0))*(ROW(OFFSET($AD$4,0,0,COUNTA($AD$4:AD5378),1))-ROW($AD$3)),ROWS($D$4:$D382)))),"")</f>
        <v/>
      </c>
      <c r="E383" s="161" t="str">
        <f ca="1">IFERROR(IF(ISBLANK(INDEX(Data_Base_2[],MATCH($D383,Data_Base_2[[Incumbent]:[Incumbent]],0),MATCH(E$3,Data_Base_2[#Headers],0))),"-",INDEX(Data_Base_2[],MATCH($D383,Data_Base_2[[Incumbent]:[Incumbent]],0),MATCH(E$3,Data_Base_2[#Headers],0))),"")</f>
        <v/>
      </c>
      <c r="F383" s="161" t="str">
        <f ca="1">IFERROR(IF(ISBLANK(INDEX(Data_Base_2[],MATCH($D383,Data_Base_2[[Incumbent]:[Incumbent]],0),MATCH(F$3,Data_Base_2[#Headers],0))),"-",INDEX(Data_Base_2[],MATCH($D383,Data_Base_2[[Incumbent]:[Incumbent]],0),MATCH(F$3,Data_Base_2[#Headers],0))),"")</f>
        <v/>
      </c>
      <c r="G383" s="161" t="str">
        <f ca="1">IFERROR(IF(ISBLANK(INDEX(Data_Base_2[],MATCH($D383,Data_Base_2[[Incumbent]:[Incumbent]],0),MATCH(G$3,Data_Base_2[#Headers],0))),"-",INDEX(Data_Base_2[],MATCH($D383,Data_Base_2[[Incumbent]:[Incumbent]],0),MATCH(G$3,Data_Base_2[#Headers],0))),"")</f>
        <v/>
      </c>
      <c r="H383" s="161" t="str">
        <f ca="1">IFERROR(IF(ISBLANK(INDEX(Data_Base_2[],MATCH($D383,Data_Base_2[[Incumbent]:[Incumbent]],0),MATCH(H$3,Data_Base_2[#Headers],0))),"-",INDEX(Data_Base_2[],MATCH($D383,Data_Base_2[[Incumbent]:[Incumbent]],0),MATCH(H$3,Data_Base_2[#Headers],0))),"")</f>
        <v/>
      </c>
      <c r="I383" s="162" t="str">
        <f ca="1">IFERROR(IF(ISBLANK(INDEX(Data_Base_2[],MATCH($D383,Data_Base_2[[Incumbent]:[Incumbent]],0),MATCH(I$3,Data_Base_2[#Headers],0))),"-",INDEX(Data_Base_2[],MATCH($D383,Data_Base_2[[Incumbent]:[Incumbent]],0),MATCH(I$3,Data_Base_2[#Headers],0))),"")</f>
        <v/>
      </c>
      <c r="J383" s="162" t="str">
        <f ca="1">IFERROR(IF(ISBLANK(INDEX(Data_Base_2[],MATCH($D383,Data_Base_2[[Incumbent]:[Incumbent]],0),MATCH(J$3,Data_Base_2[#Headers],0))),"-",INDEX(Data_Base_2[],MATCH($D383,Data_Base_2[[Incumbent]:[Incumbent]],0),MATCH(J$3,Data_Base_2[#Headers],0))),"")</f>
        <v/>
      </c>
      <c r="K383" s="163" t="str">
        <f ca="1">IFERROR(IF(ISBLANK(INDEX(Data_Base_2[],MATCH($D383,Data_Base_2[[Incumbent]:[Incumbent]],0),MATCH(K$3,Data_Base_2[#Headers],0))),"-",INDEX(Data_Base_2[],MATCH($D383,Data_Base_2[[Incumbent]:[Incumbent]],0),MATCH(K$3,Data_Base_2[#Headers],0))),"")</f>
        <v/>
      </c>
      <c r="L383" s="161" t="str">
        <f ca="1">IFERROR(IF(ISBLANK(INDEX(Data_Base_2[],MATCH($D383,Data_Base_2[[Incumbent]:[Incumbent]],0),MATCH(L$3,Data_Base_2[#Headers],0))),"-",INDEX(Data_Base_2[],MATCH($D383,Data_Base_2[[Incumbent]:[Incumbent]],0),MATCH(L$3,Data_Base_2[#Headers],0))),"")</f>
        <v/>
      </c>
      <c r="M383" s="161" t="str">
        <f ca="1">IFERROR(IF(ISBLANK(INDEX(Data_Base_2[],MATCH($D383,Data_Base_2[[Incumbent]:[Incumbent]],0),MATCH(M$3,Data_Base_2[#Headers],0))),"-",INDEX(Data_Base_2[],MATCH($D383,Data_Base_2[[Incumbent]:[Incumbent]],0),MATCH(M$3,Data_Base_2[#Headers],0))),"")</f>
        <v/>
      </c>
      <c r="N383" s="164" t="str">
        <f ca="1">IFERROR(IF(ISBLANK(INDEX(Data_Base_2[],MATCH($D383,Data_Base_2[[Incumbent]:[Incumbent]],0),MATCH(N$3,Data_Base_2[#Headers],0))),"-",INDEX(Data_Base_2[],MATCH($D383,Data_Base_2[[Incumbent]:[Incumbent]],0),MATCH(N$3,Data_Base_2[#Headers],0))),"")</f>
        <v/>
      </c>
      <c r="O383" s="164" t="str">
        <f ca="1">IFERROR(IF(ISBLANK(INDEX(Data_Base_2[],MATCH($D383,Data_Base_2[[Incumbent]:[Incumbent]],0),MATCH(O$3,Data_Base_2[#Headers],0))),"-",INDEX(Data_Base_2[],MATCH($D383,Data_Base_2[[Incumbent]:[Incumbent]],0),MATCH(O$3,Data_Base_2[#Headers],0))),"")</f>
        <v/>
      </c>
      <c r="P383" s="161" t="str">
        <f ca="1">IFERROR(IF(ISBLANK(INDEX(Data_Base_2[],MATCH($D383,Data_Base_2[[Incumbent]:[Incumbent]],0),MATCH(P$3,Data_Base_2[#Headers],0))),"-",INDEX(Data_Base_2[],MATCH($D383,Data_Base_2[[Incumbent]:[Incumbent]],0),MATCH(P$3,Data_Base_2[#Headers],0))),"")</f>
        <v/>
      </c>
      <c r="Q383" s="161" t="str">
        <f ca="1">IFERROR(IF(ISBLANK(INDEX(Data_Base_2[],MATCH($D383,Data_Base_2[[Incumbent]:[Incumbent]],0),MATCH(Q$3,Data_Base_2[#Headers],0))),"-",INDEX(Data_Base_2[],MATCH($D383,Data_Base_2[[Incumbent]:[Incumbent]],0),MATCH(Q$3,Data_Base_2[#Headers],0))),"")</f>
        <v/>
      </c>
      <c r="T383" t="str">
        <v>M. Rifai</v>
      </c>
      <c r="U383" s="140">
        <v>4</v>
      </c>
      <c r="V383" s="124" t="b">
        <v>1</v>
      </c>
      <c r="W383" s="3" t="b">
        <v>0</v>
      </c>
      <c r="X383" s="3" t="b">
        <v>0</v>
      </c>
      <c r="Y383" s="3">
        <v>0</v>
      </c>
      <c r="Z383" s="3">
        <v>1</v>
      </c>
      <c r="AA383" s="3" t="b">
        <v>1</v>
      </c>
      <c r="AB383" s="3" t="b">
        <f ca="1"/>
        <v>0</v>
      </c>
      <c r="AC383" s="99">
        <v>1</v>
      </c>
      <c r="AD383" s="99">
        <f ca="1"/>
        <v>0</v>
      </c>
    </row>
    <row r="384" spans="4:30" x14ac:dyDescent="0.25">
      <c r="D384" s="8" t="str" cm="1">
        <f t="array" aca="1" ref="D384" ca="1">IFERROR(IF($T$2="",'Data Base'!C370,INDEX(Data_Base_2[Incumbent],_xlfn.AGGREGATE(15,3,((OFFSET($AD$4,0,0,COUNTA($AD$4:AD5379),1)&gt;0)/(OFFSET($AD$4,0,0,COUNTA($AD$4:AD5379),1)&gt;0))*(ROW(OFFSET($AD$4,0,0,COUNTA($AD$4:AD5379),1))-ROW($AD$3)),ROWS($D$4:$D383)))),"")</f>
        <v/>
      </c>
      <c r="E384" s="161" t="str">
        <f ca="1">IFERROR(IF(ISBLANK(INDEX(Data_Base_2[],MATCH($D384,Data_Base_2[[Incumbent]:[Incumbent]],0),MATCH(E$3,Data_Base_2[#Headers],0))),"-",INDEX(Data_Base_2[],MATCH($D384,Data_Base_2[[Incumbent]:[Incumbent]],0),MATCH(E$3,Data_Base_2[#Headers],0))),"")</f>
        <v/>
      </c>
      <c r="F384" s="161" t="str">
        <f ca="1">IFERROR(IF(ISBLANK(INDEX(Data_Base_2[],MATCH($D384,Data_Base_2[[Incumbent]:[Incumbent]],0),MATCH(F$3,Data_Base_2[#Headers],0))),"-",INDEX(Data_Base_2[],MATCH($D384,Data_Base_2[[Incumbent]:[Incumbent]],0),MATCH(F$3,Data_Base_2[#Headers],0))),"")</f>
        <v/>
      </c>
      <c r="G384" s="161" t="str">
        <f ca="1">IFERROR(IF(ISBLANK(INDEX(Data_Base_2[],MATCH($D384,Data_Base_2[[Incumbent]:[Incumbent]],0),MATCH(G$3,Data_Base_2[#Headers],0))),"-",INDEX(Data_Base_2[],MATCH($D384,Data_Base_2[[Incumbent]:[Incumbent]],0),MATCH(G$3,Data_Base_2[#Headers],0))),"")</f>
        <v/>
      </c>
      <c r="H384" s="161" t="str">
        <f ca="1">IFERROR(IF(ISBLANK(INDEX(Data_Base_2[],MATCH($D384,Data_Base_2[[Incumbent]:[Incumbent]],0),MATCH(H$3,Data_Base_2[#Headers],0))),"-",INDEX(Data_Base_2[],MATCH($D384,Data_Base_2[[Incumbent]:[Incumbent]],0),MATCH(H$3,Data_Base_2[#Headers],0))),"")</f>
        <v/>
      </c>
      <c r="I384" s="162" t="str">
        <f ca="1">IFERROR(IF(ISBLANK(INDEX(Data_Base_2[],MATCH($D384,Data_Base_2[[Incumbent]:[Incumbent]],0),MATCH(I$3,Data_Base_2[#Headers],0))),"-",INDEX(Data_Base_2[],MATCH($D384,Data_Base_2[[Incumbent]:[Incumbent]],0),MATCH(I$3,Data_Base_2[#Headers],0))),"")</f>
        <v/>
      </c>
      <c r="J384" s="162" t="str">
        <f ca="1">IFERROR(IF(ISBLANK(INDEX(Data_Base_2[],MATCH($D384,Data_Base_2[[Incumbent]:[Incumbent]],0),MATCH(J$3,Data_Base_2[#Headers],0))),"-",INDEX(Data_Base_2[],MATCH($D384,Data_Base_2[[Incumbent]:[Incumbent]],0),MATCH(J$3,Data_Base_2[#Headers],0))),"")</f>
        <v/>
      </c>
      <c r="K384" s="163" t="str">
        <f ca="1">IFERROR(IF(ISBLANK(INDEX(Data_Base_2[],MATCH($D384,Data_Base_2[[Incumbent]:[Incumbent]],0),MATCH(K$3,Data_Base_2[#Headers],0))),"-",INDEX(Data_Base_2[],MATCH($D384,Data_Base_2[[Incumbent]:[Incumbent]],0),MATCH(K$3,Data_Base_2[#Headers],0))),"")</f>
        <v/>
      </c>
      <c r="L384" s="161" t="str">
        <f ca="1">IFERROR(IF(ISBLANK(INDEX(Data_Base_2[],MATCH($D384,Data_Base_2[[Incumbent]:[Incumbent]],0),MATCH(L$3,Data_Base_2[#Headers],0))),"-",INDEX(Data_Base_2[],MATCH($D384,Data_Base_2[[Incumbent]:[Incumbent]],0),MATCH(L$3,Data_Base_2[#Headers],0))),"")</f>
        <v/>
      </c>
      <c r="M384" s="161" t="str">
        <f ca="1">IFERROR(IF(ISBLANK(INDEX(Data_Base_2[],MATCH($D384,Data_Base_2[[Incumbent]:[Incumbent]],0),MATCH(M$3,Data_Base_2[#Headers],0))),"-",INDEX(Data_Base_2[],MATCH($D384,Data_Base_2[[Incumbent]:[Incumbent]],0),MATCH(M$3,Data_Base_2[#Headers],0))),"")</f>
        <v/>
      </c>
      <c r="N384" s="164" t="str">
        <f ca="1">IFERROR(IF(ISBLANK(INDEX(Data_Base_2[],MATCH($D384,Data_Base_2[[Incumbent]:[Incumbent]],0),MATCH(N$3,Data_Base_2[#Headers],0))),"-",INDEX(Data_Base_2[],MATCH($D384,Data_Base_2[[Incumbent]:[Incumbent]],0),MATCH(N$3,Data_Base_2[#Headers],0))),"")</f>
        <v/>
      </c>
      <c r="O384" s="164" t="str">
        <f ca="1">IFERROR(IF(ISBLANK(INDEX(Data_Base_2[],MATCH($D384,Data_Base_2[[Incumbent]:[Incumbent]],0),MATCH(O$3,Data_Base_2[#Headers],0))),"-",INDEX(Data_Base_2[],MATCH($D384,Data_Base_2[[Incumbent]:[Incumbent]],0),MATCH(O$3,Data_Base_2[#Headers],0))),"")</f>
        <v/>
      </c>
      <c r="P384" s="161" t="str">
        <f ca="1">IFERROR(IF(ISBLANK(INDEX(Data_Base_2[],MATCH($D384,Data_Base_2[[Incumbent]:[Incumbent]],0),MATCH(P$3,Data_Base_2[#Headers],0))),"-",INDEX(Data_Base_2[],MATCH($D384,Data_Base_2[[Incumbent]:[Incumbent]],0),MATCH(P$3,Data_Base_2[#Headers],0))),"")</f>
        <v/>
      </c>
      <c r="Q384" s="161" t="str">
        <f ca="1">IFERROR(IF(ISBLANK(INDEX(Data_Base_2[],MATCH($D384,Data_Base_2[[Incumbent]:[Incumbent]],0),MATCH(Q$3,Data_Base_2[#Headers],0))),"-",INDEX(Data_Base_2[],MATCH($D384,Data_Base_2[[Incumbent]:[Incumbent]],0),MATCH(Q$3,Data_Base_2[#Headers],0))),"")</f>
        <v/>
      </c>
      <c r="T384" t="str">
        <v>Efis Syafrijul Pulungan, Ir</v>
      </c>
      <c r="U384" s="140">
        <v>7</v>
      </c>
      <c r="V384" s="124" t="b">
        <v>1</v>
      </c>
      <c r="W384" s="3" t="b">
        <v>0</v>
      </c>
      <c r="X384" s="3" t="b">
        <v>0</v>
      </c>
      <c r="Y384" s="3">
        <v>0</v>
      </c>
      <c r="Z384" s="3">
        <v>0</v>
      </c>
      <c r="AA384" s="3" t="b">
        <v>1</v>
      </c>
      <c r="AB384" s="3" t="b">
        <f ca="1"/>
        <v>0</v>
      </c>
      <c r="AC384" s="99">
        <v>0</v>
      </c>
      <c r="AD384" s="99">
        <f ca="1"/>
        <v>0</v>
      </c>
    </row>
    <row r="385" spans="4:30" x14ac:dyDescent="0.25">
      <c r="D385" s="8" t="str" cm="1">
        <f t="array" aca="1" ref="D385" ca="1">IFERROR(IF($T$2="",'Data Base'!C371,INDEX(Data_Base_2[Incumbent],_xlfn.AGGREGATE(15,3,((OFFSET($AD$4,0,0,COUNTA($AD$4:AD5380),1)&gt;0)/(OFFSET($AD$4,0,0,COUNTA($AD$4:AD5380),1)&gt;0))*(ROW(OFFSET($AD$4,0,0,COUNTA($AD$4:AD5380),1))-ROW($AD$3)),ROWS($D$4:$D384)))),"")</f>
        <v/>
      </c>
      <c r="E385" s="161" t="str">
        <f ca="1">IFERROR(IF(ISBLANK(INDEX(Data_Base_2[],MATCH($D385,Data_Base_2[[Incumbent]:[Incumbent]],0),MATCH(E$3,Data_Base_2[#Headers],0))),"-",INDEX(Data_Base_2[],MATCH($D385,Data_Base_2[[Incumbent]:[Incumbent]],0),MATCH(E$3,Data_Base_2[#Headers],0))),"")</f>
        <v/>
      </c>
      <c r="F385" s="161" t="str">
        <f ca="1">IFERROR(IF(ISBLANK(INDEX(Data_Base_2[],MATCH($D385,Data_Base_2[[Incumbent]:[Incumbent]],0),MATCH(F$3,Data_Base_2[#Headers],0))),"-",INDEX(Data_Base_2[],MATCH($D385,Data_Base_2[[Incumbent]:[Incumbent]],0),MATCH(F$3,Data_Base_2[#Headers],0))),"")</f>
        <v/>
      </c>
      <c r="G385" s="161" t="str">
        <f ca="1">IFERROR(IF(ISBLANK(INDEX(Data_Base_2[],MATCH($D385,Data_Base_2[[Incumbent]:[Incumbent]],0),MATCH(G$3,Data_Base_2[#Headers],0))),"-",INDEX(Data_Base_2[],MATCH($D385,Data_Base_2[[Incumbent]:[Incumbent]],0),MATCH(G$3,Data_Base_2[#Headers],0))),"")</f>
        <v/>
      </c>
      <c r="H385" s="161" t="str">
        <f ca="1">IFERROR(IF(ISBLANK(INDEX(Data_Base_2[],MATCH($D385,Data_Base_2[[Incumbent]:[Incumbent]],0),MATCH(H$3,Data_Base_2[#Headers],0))),"-",INDEX(Data_Base_2[],MATCH($D385,Data_Base_2[[Incumbent]:[Incumbent]],0),MATCH(H$3,Data_Base_2[#Headers],0))),"")</f>
        <v/>
      </c>
      <c r="I385" s="162" t="str">
        <f ca="1">IFERROR(IF(ISBLANK(INDEX(Data_Base_2[],MATCH($D385,Data_Base_2[[Incumbent]:[Incumbent]],0),MATCH(I$3,Data_Base_2[#Headers],0))),"-",INDEX(Data_Base_2[],MATCH($D385,Data_Base_2[[Incumbent]:[Incumbent]],0),MATCH(I$3,Data_Base_2[#Headers],0))),"")</f>
        <v/>
      </c>
      <c r="J385" s="162" t="str">
        <f ca="1">IFERROR(IF(ISBLANK(INDEX(Data_Base_2[],MATCH($D385,Data_Base_2[[Incumbent]:[Incumbent]],0),MATCH(J$3,Data_Base_2[#Headers],0))),"-",INDEX(Data_Base_2[],MATCH($D385,Data_Base_2[[Incumbent]:[Incumbent]],0),MATCH(J$3,Data_Base_2[#Headers],0))),"")</f>
        <v/>
      </c>
      <c r="K385" s="163" t="str">
        <f ca="1">IFERROR(IF(ISBLANK(INDEX(Data_Base_2[],MATCH($D385,Data_Base_2[[Incumbent]:[Incumbent]],0),MATCH(K$3,Data_Base_2[#Headers],0))),"-",INDEX(Data_Base_2[],MATCH($D385,Data_Base_2[[Incumbent]:[Incumbent]],0),MATCH(K$3,Data_Base_2[#Headers],0))),"")</f>
        <v/>
      </c>
      <c r="L385" s="161" t="str">
        <f ca="1">IFERROR(IF(ISBLANK(INDEX(Data_Base_2[],MATCH($D385,Data_Base_2[[Incumbent]:[Incumbent]],0),MATCH(L$3,Data_Base_2[#Headers],0))),"-",INDEX(Data_Base_2[],MATCH($D385,Data_Base_2[[Incumbent]:[Incumbent]],0),MATCH(L$3,Data_Base_2[#Headers],0))),"")</f>
        <v/>
      </c>
      <c r="M385" s="161" t="str">
        <f ca="1">IFERROR(IF(ISBLANK(INDEX(Data_Base_2[],MATCH($D385,Data_Base_2[[Incumbent]:[Incumbent]],0),MATCH(M$3,Data_Base_2[#Headers],0))),"-",INDEX(Data_Base_2[],MATCH($D385,Data_Base_2[[Incumbent]:[Incumbent]],0),MATCH(M$3,Data_Base_2[#Headers],0))),"")</f>
        <v/>
      </c>
      <c r="N385" s="164" t="str">
        <f ca="1">IFERROR(IF(ISBLANK(INDEX(Data_Base_2[],MATCH($D385,Data_Base_2[[Incumbent]:[Incumbent]],0),MATCH(N$3,Data_Base_2[#Headers],0))),"-",INDEX(Data_Base_2[],MATCH($D385,Data_Base_2[[Incumbent]:[Incumbent]],0),MATCH(N$3,Data_Base_2[#Headers],0))),"")</f>
        <v/>
      </c>
      <c r="O385" s="164" t="str">
        <f ca="1">IFERROR(IF(ISBLANK(INDEX(Data_Base_2[],MATCH($D385,Data_Base_2[[Incumbent]:[Incumbent]],0),MATCH(O$3,Data_Base_2[#Headers],0))),"-",INDEX(Data_Base_2[],MATCH($D385,Data_Base_2[[Incumbent]:[Incumbent]],0),MATCH(O$3,Data_Base_2[#Headers],0))),"")</f>
        <v/>
      </c>
      <c r="P385" s="161" t="str">
        <f ca="1">IFERROR(IF(ISBLANK(INDEX(Data_Base_2[],MATCH($D385,Data_Base_2[[Incumbent]:[Incumbent]],0),MATCH(P$3,Data_Base_2[#Headers],0))),"-",INDEX(Data_Base_2[],MATCH($D385,Data_Base_2[[Incumbent]:[Incumbent]],0),MATCH(P$3,Data_Base_2[#Headers],0))),"")</f>
        <v/>
      </c>
      <c r="Q385" s="161" t="str">
        <f ca="1">IFERROR(IF(ISBLANK(INDEX(Data_Base_2[],MATCH($D385,Data_Base_2[[Incumbent]:[Incumbent]],0),MATCH(Q$3,Data_Base_2[#Headers],0))),"-",INDEX(Data_Base_2[],MATCH($D385,Data_Base_2[[Incumbent]:[Incumbent]],0),MATCH(Q$3,Data_Base_2[#Headers],0))),"")</f>
        <v/>
      </c>
      <c r="T385" t="str">
        <v>M. Yamin, ST</v>
      </c>
      <c r="U385" s="140">
        <v>5</v>
      </c>
      <c r="V385" s="124" t="b">
        <v>1</v>
      </c>
      <c r="W385" s="3" t="b">
        <v>0</v>
      </c>
      <c r="X385" s="3" t="b">
        <v>0</v>
      </c>
      <c r="Y385" s="3">
        <v>0</v>
      </c>
      <c r="Z385" s="3">
        <v>0</v>
      </c>
      <c r="AA385" s="3" t="b">
        <v>1</v>
      </c>
      <c r="AB385" s="3" t="b">
        <f ca="1"/>
        <v>0</v>
      </c>
      <c r="AC385" s="99">
        <v>0</v>
      </c>
      <c r="AD385" s="99">
        <f ca="1"/>
        <v>0</v>
      </c>
    </row>
    <row r="386" spans="4:30" x14ac:dyDescent="0.25">
      <c r="D386" s="8" t="str" cm="1">
        <f t="array" aca="1" ref="D386" ca="1">IFERROR(IF($T$2="",'Data Base'!C372,INDEX(Data_Base_2[Incumbent],_xlfn.AGGREGATE(15,3,((OFFSET($AD$4,0,0,COUNTA($AD$4:AD5381),1)&gt;0)/(OFFSET($AD$4,0,0,COUNTA($AD$4:AD5381),1)&gt;0))*(ROW(OFFSET($AD$4,0,0,COUNTA($AD$4:AD5381),1))-ROW($AD$3)),ROWS($D$4:$D385)))),"")</f>
        <v/>
      </c>
      <c r="E386" s="161" t="str">
        <f ca="1">IFERROR(IF(ISBLANK(INDEX(Data_Base_2[],MATCH($D386,Data_Base_2[[Incumbent]:[Incumbent]],0),MATCH(E$3,Data_Base_2[#Headers],0))),"-",INDEX(Data_Base_2[],MATCH($D386,Data_Base_2[[Incumbent]:[Incumbent]],0),MATCH(E$3,Data_Base_2[#Headers],0))),"")</f>
        <v/>
      </c>
      <c r="F386" s="161" t="str">
        <f ca="1">IFERROR(IF(ISBLANK(INDEX(Data_Base_2[],MATCH($D386,Data_Base_2[[Incumbent]:[Incumbent]],0),MATCH(F$3,Data_Base_2[#Headers],0))),"-",INDEX(Data_Base_2[],MATCH($D386,Data_Base_2[[Incumbent]:[Incumbent]],0),MATCH(F$3,Data_Base_2[#Headers],0))),"")</f>
        <v/>
      </c>
      <c r="G386" s="161" t="str">
        <f ca="1">IFERROR(IF(ISBLANK(INDEX(Data_Base_2[],MATCH($D386,Data_Base_2[[Incumbent]:[Incumbent]],0),MATCH(G$3,Data_Base_2[#Headers],0))),"-",INDEX(Data_Base_2[],MATCH($D386,Data_Base_2[[Incumbent]:[Incumbent]],0),MATCH(G$3,Data_Base_2[#Headers],0))),"")</f>
        <v/>
      </c>
      <c r="H386" s="161" t="str">
        <f ca="1">IFERROR(IF(ISBLANK(INDEX(Data_Base_2[],MATCH($D386,Data_Base_2[[Incumbent]:[Incumbent]],0),MATCH(H$3,Data_Base_2[#Headers],0))),"-",INDEX(Data_Base_2[],MATCH($D386,Data_Base_2[[Incumbent]:[Incumbent]],0),MATCH(H$3,Data_Base_2[#Headers],0))),"")</f>
        <v/>
      </c>
      <c r="I386" s="162" t="str">
        <f ca="1">IFERROR(IF(ISBLANK(INDEX(Data_Base_2[],MATCH($D386,Data_Base_2[[Incumbent]:[Incumbent]],0),MATCH(I$3,Data_Base_2[#Headers],0))),"-",INDEX(Data_Base_2[],MATCH($D386,Data_Base_2[[Incumbent]:[Incumbent]],0),MATCH(I$3,Data_Base_2[#Headers],0))),"")</f>
        <v/>
      </c>
      <c r="J386" s="162" t="str">
        <f ca="1">IFERROR(IF(ISBLANK(INDEX(Data_Base_2[],MATCH($D386,Data_Base_2[[Incumbent]:[Incumbent]],0),MATCH(J$3,Data_Base_2[#Headers],0))),"-",INDEX(Data_Base_2[],MATCH($D386,Data_Base_2[[Incumbent]:[Incumbent]],0),MATCH(J$3,Data_Base_2[#Headers],0))),"")</f>
        <v/>
      </c>
      <c r="K386" s="163" t="str">
        <f ca="1">IFERROR(IF(ISBLANK(INDEX(Data_Base_2[],MATCH($D386,Data_Base_2[[Incumbent]:[Incumbent]],0),MATCH(K$3,Data_Base_2[#Headers],0))),"-",INDEX(Data_Base_2[],MATCH($D386,Data_Base_2[[Incumbent]:[Incumbent]],0),MATCH(K$3,Data_Base_2[#Headers],0))),"")</f>
        <v/>
      </c>
      <c r="L386" s="161" t="str">
        <f ca="1">IFERROR(IF(ISBLANK(INDEX(Data_Base_2[],MATCH($D386,Data_Base_2[[Incumbent]:[Incumbent]],0),MATCH(L$3,Data_Base_2[#Headers],0))),"-",INDEX(Data_Base_2[],MATCH($D386,Data_Base_2[[Incumbent]:[Incumbent]],0),MATCH(L$3,Data_Base_2[#Headers],0))),"")</f>
        <v/>
      </c>
      <c r="M386" s="161" t="str">
        <f ca="1">IFERROR(IF(ISBLANK(INDEX(Data_Base_2[],MATCH($D386,Data_Base_2[[Incumbent]:[Incumbent]],0),MATCH(M$3,Data_Base_2[#Headers],0))),"-",INDEX(Data_Base_2[],MATCH($D386,Data_Base_2[[Incumbent]:[Incumbent]],0),MATCH(M$3,Data_Base_2[#Headers],0))),"")</f>
        <v/>
      </c>
      <c r="N386" s="164" t="str">
        <f ca="1">IFERROR(IF(ISBLANK(INDEX(Data_Base_2[],MATCH($D386,Data_Base_2[[Incumbent]:[Incumbent]],0),MATCH(N$3,Data_Base_2[#Headers],0))),"-",INDEX(Data_Base_2[],MATCH($D386,Data_Base_2[[Incumbent]:[Incumbent]],0),MATCH(N$3,Data_Base_2[#Headers],0))),"")</f>
        <v/>
      </c>
      <c r="O386" s="164" t="str">
        <f ca="1">IFERROR(IF(ISBLANK(INDEX(Data_Base_2[],MATCH($D386,Data_Base_2[[Incumbent]:[Incumbent]],0),MATCH(O$3,Data_Base_2[#Headers],0))),"-",INDEX(Data_Base_2[],MATCH($D386,Data_Base_2[[Incumbent]:[Incumbent]],0),MATCH(O$3,Data_Base_2[#Headers],0))),"")</f>
        <v/>
      </c>
      <c r="P386" s="161" t="str">
        <f ca="1">IFERROR(IF(ISBLANK(INDEX(Data_Base_2[],MATCH($D386,Data_Base_2[[Incumbent]:[Incumbent]],0),MATCH(P$3,Data_Base_2[#Headers],0))),"-",INDEX(Data_Base_2[],MATCH($D386,Data_Base_2[[Incumbent]:[Incumbent]],0),MATCH(P$3,Data_Base_2[#Headers],0))),"")</f>
        <v/>
      </c>
      <c r="Q386" s="161" t="str">
        <f ca="1">IFERROR(IF(ISBLANK(INDEX(Data_Base_2[],MATCH($D386,Data_Base_2[[Incumbent]:[Incumbent]],0),MATCH(Q$3,Data_Base_2[#Headers],0))),"-",INDEX(Data_Base_2[],MATCH($D386,Data_Base_2[[Incumbent]:[Incumbent]],0),MATCH(Q$3,Data_Base_2[#Headers],0))),"")</f>
        <v/>
      </c>
      <c r="T386" t="str">
        <v>Mhd. Riza Bangun</v>
      </c>
      <c r="U386" s="140">
        <v>2</v>
      </c>
      <c r="V386" s="124" t="b">
        <v>1</v>
      </c>
      <c r="W386" s="3" t="b">
        <v>0</v>
      </c>
      <c r="X386" s="3" t="b">
        <v>0</v>
      </c>
      <c r="Y386" s="3">
        <v>1</v>
      </c>
      <c r="Z386" s="3">
        <v>1</v>
      </c>
      <c r="AA386" s="3" t="b">
        <v>1</v>
      </c>
      <c r="AB386" s="3" t="b">
        <f ca="1"/>
        <v>0</v>
      </c>
      <c r="AC386" s="99">
        <v>0</v>
      </c>
      <c r="AD386" s="99">
        <f ca="1"/>
        <v>0</v>
      </c>
    </row>
    <row r="387" spans="4:30" x14ac:dyDescent="0.25">
      <c r="D387" s="8" t="str" cm="1">
        <f t="array" aca="1" ref="D387" ca="1">IFERROR(IF($T$2="",'Data Base'!C373,INDEX(Data_Base_2[Incumbent],_xlfn.AGGREGATE(15,3,((OFFSET($AD$4,0,0,COUNTA($AD$4:AD5382),1)&gt;0)/(OFFSET($AD$4,0,0,COUNTA($AD$4:AD5382),1)&gt;0))*(ROW(OFFSET($AD$4,0,0,COUNTA($AD$4:AD5382),1))-ROW($AD$3)),ROWS($D$4:$D386)))),"")</f>
        <v/>
      </c>
      <c r="E387" s="161" t="str">
        <f ca="1">IFERROR(IF(ISBLANK(INDEX(Data_Base_2[],MATCH($D387,Data_Base_2[[Incumbent]:[Incumbent]],0),MATCH(E$3,Data_Base_2[#Headers],0))),"-",INDEX(Data_Base_2[],MATCH($D387,Data_Base_2[[Incumbent]:[Incumbent]],0),MATCH(E$3,Data_Base_2[#Headers],0))),"")</f>
        <v/>
      </c>
      <c r="F387" s="161" t="str">
        <f ca="1">IFERROR(IF(ISBLANK(INDEX(Data_Base_2[],MATCH($D387,Data_Base_2[[Incumbent]:[Incumbent]],0),MATCH(F$3,Data_Base_2[#Headers],0))),"-",INDEX(Data_Base_2[],MATCH($D387,Data_Base_2[[Incumbent]:[Incumbent]],0),MATCH(F$3,Data_Base_2[#Headers],0))),"")</f>
        <v/>
      </c>
      <c r="G387" s="161" t="str">
        <f ca="1">IFERROR(IF(ISBLANK(INDEX(Data_Base_2[],MATCH($D387,Data_Base_2[[Incumbent]:[Incumbent]],0),MATCH(G$3,Data_Base_2[#Headers],0))),"-",INDEX(Data_Base_2[],MATCH($D387,Data_Base_2[[Incumbent]:[Incumbent]],0),MATCH(G$3,Data_Base_2[#Headers],0))),"")</f>
        <v/>
      </c>
      <c r="H387" s="161" t="str">
        <f ca="1">IFERROR(IF(ISBLANK(INDEX(Data_Base_2[],MATCH($D387,Data_Base_2[[Incumbent]:[Incumbent]],0),MATCH(H$3,Data_Base_2[#Headers],0))),"-",INDEX(Data_Base_2[],MATCH($D387,Data_Base_2[[Incumbent]:[Incumbent]],0),MATCH(H$3,Data_Base_2[#Headers],0))),"")</f>
        <v/>
      </c>
      <c r="I387" s="162" t="str">
        <f ca="1">IFERROR(IF(ISBLANK(INDEX(Data_Base_2[],MATCH($D387,Data_Base_2[[Incumbent]:[Incumbent]],0),MATCH(I$3,Data_Base_2[#Headers],0))),"-",INDEX(Data_Base_2[],MATCH($D387,Data_Base_2[[Incumbent]:[Incumbent]],0),MATCH(I$3,Data_Base_2[#Headers],0))),"")</f>
        <v/>
      </c>
      <c r="J387" s="162" t="str">
        <f ca="1">IFERROR(IF(ISBLANK(INDEX(Data_Base_2[],MATCH($D387,Data_Base_2[[Incumbent]:[Incumbent]],0),MATCH(J$3,Data_Base_2[#Headers],0))),"-",INDEX(Data_Base_2[],MATCH($D387,Data_Base_2[[Incumbent]:[Incumbent]],0),MATCH(J$3,Data_Base_2[#Headers],0))),"")</f>
        <v/>
      </c>
      <c r="K387" s="163" t="str">
        <f ca="1">IFERROR(IF(ISBLANK(INDEX(Data_Base_2[],MATCH($D387,Data_Base_2[[Incumbent]:[Incumbent]],0),MATCH(K$3,Data_Base_2[#Headers],0))),"-",INDEX(Data_Base_2[],MATCH($D387,Data_Base_2[[Incumbent]:[Incumbent]],0),MATCH(K$3,Data_Base_2[#Headers],0))),"")</f>
        <v/>
      </c>
      <c r="L387" s="161" t="str">
        <f ca="1">IFERROR(IF(ISBLANK(INDEX(Data_Base_2[],MATCH($D387,Data_Base_2[[Incumbent]:[Incumbent]],0),MATCH(L$3,Data_Base_2[#Headers],0))),"-",INDEX(Data_Base_2[],MATCH($D387,Data_Base_2[[Incumbent]:[Incumbent]],0),MATCH(L$3,Data_Base_2[#Headers],0))),"")</f>
        <v/>
      </c>
      <c r="M387" s="161" t="str">
        <f ca="1">IFERROR(IF(ISBLANK(INDEX(Data_Base_2[],MATCH($D387,Data_Base_2[[Incumbent]:[Incumbent]],0),MATCH(M$3,Data_Base_2[#Headers],0))),"-",INDEX(Data_Base_2[],MATCH($D387,Data_Base_2[[Incumbent]:[Incumbent]],0),MATCH(M$3,Data_Base_2[#Headers],0))),"")</f>
        <v/>
      </c>
      <c r="N387" s="164" t="str">
        <f ca="1">IFERROR(IF(ISBLANK(INDEX(Data_Base_2[],MATCH($D387,Data_Base_2[[Incumbent]:[Incumbent]],0),MATCH(N$3,Data_Base_2[#Headers],0))),"-",INDEX(Data_Base_2[],MATCH($D387,Data_Base_2[[Incumbent]:[Incumbent]],0),MATCH(N$3,Data_Base_2[#Headers],0))),"")</f>
        <v/>
      </c>
      <c r="O387" s="164" t="str">
        <f ca="1">IFERROR(IF(ISBLANK(INDEX(Data_Base_2[],MATCH($D387,Data_Base_2[[Incumbent]:[Incumbent]],0),MATCH(O$3,Data_Base_2[#Headers],0))),"-",INDEX(Data_Base_2[],MATCH($D387,Data_Base_2[[Incumbent]:[Incumbent]],0),MATCH(O$3,Data_Base_2[#Headers],0))),"")</f>
        <v/>
      </c>
      <c r="P387" s="161" t="str">
        <f ca="1">IFERROR(IF(ISBLANK(INDEX(Data_Base_2[],MATCH($D387,Data_Base_2[[Incumbent]:[Incumbent]],0),MATCH(P$3,Data_Base_2[#Headers],0))),"-",INDEX(Data_Base_2[],MATCH($D387,Data_Base_2[[Incumbent]:[Incumbent]],0),MATCH(P$3,Data_Base_2[#Headers],0))),"")</f>
        <v/>
      </c>
      <c r="Q387" s="161" t="str">
        <f ca="1">IFERROR(IF(ISBLANK(INDEX(Data_Base_2[],MATCH($D387,Data_Base_2[[Incumbent]:[Incumbent]],0),MATCH(Q$3,Data_Base_2[#Headers],0))),"-",INDEX(Data_Base_2[],MATCH($D387,Data_Base_2[[Incumbent]:[Incumbent]],0),MATCH(Q$3,Data_Base_2[#Headers],0))),"")</f>
        <v/>
      </c>
      <c r="T387" t="str">
        <v>Arfan</v>
      </c>
      <c r="U387" s="140">
        <v>5</v>
      </c>
      <c r="V387" s="124" t="b">
        <v>1</v>
      </c>
      <c r="W387" s="3" t="b">
        <v>0</v>
      </c>
      <c r="X387" s="3" t="b">
        <v>0</v>
      </c>
      <c r="Y387" s="3">
        <v>0</v>
      </c>
      <c r="Z387" s="3">
        <v>0</v>
      </c>
      <c r="AA387" s="3" t="b">
        <v>1</v>
      </c>
      <c r="AB387" s="3" t="b">
        <f ca="1"/>
        <v>0</v>
      </c>
      <c r="AC387" s="99">
        <v>0</v>
      </c>
      <c r="AD387" s="99">
        <f ca="1"/>
        <v>0</v>
      </c>
    </row>
    <row r="388" spans="4:30" x14ac:dyDescent="0.25">
      <c r="D388" s="8" t="str" cm="1">
        <f t="array" aca="1" ref="D388" ca="1">IFERROR(IF($T$2="",'Data Base'!C374,INDEX(Data_Base_2[Incumbent],_xlfn.AGGREGATE(15,3,((OFFSET($AD$4,0,0,COUNTA($AD$4:AD5383),1)&gt;0)/(OFFSET($AD$4,0,0,COUNTA($AD$4:AD5383),1)&gt;0))*(ROW(OFFSET($AD$4,0,0,COUNTA($AD$4:AD5383),1))-ROW($AD$3)),ROWS($D$4:$D387)))),"")</f>
        <v/>
      </c>
      <c r="E388" s="161" t="str">
        <f ca="1">IFERROR(IF(ISBLANK(INDEX(Data_Base_2[],MATCH($D388,Data_Base_2[[Incumbent]:[Incumbent]],0),MATCH(E$3,Data_Base_2[#Headers],0))),"-",INDEX(Data_Base_2[],MATCH($D388,Data_Base_2[[Incumbent]:[Incumbent]],0),MATCH(E$3,Data_Base_2[#Headers],0))),"")</f>
        <v/>
      </c>
      <c r="F388" s="161" t="str">
        <f ca="1">IFERROR(IF(ISBLANK(INDEX(Data_Base_2[],MATCH($D388,Data_Base_2[[Incumbent]:[Incumbent]],0),MATCH(F$3,Data_Base_2[#Headers],0))),"-",INDEX(Data_Base_2[],MATCH($D388,Data_Base_2[[Incumbent]:[Incumbent]],0),MATCH(F$3,Data_Base_2[#Headers],0))),"")</f>
        <v/>
      </c>
      <c r="G388" s="161" t="str">
        <f ca="1">IFERROR(IF(ISBLANK(INDEX(Data_Base_2[],MATCH($D388,Data_Base_2[[Incumbent]:[Incumbent]],0),MATCH(G$3,Data_Base_2[#Headers],0))),"-",INDEX(Data_Base_2[],MATCH($D388,Data_Base_2[[Incumbent]:[Incumbent]],0),MATCH(G$3,Data_Base_2[#Headers],0))),"")</f>
        <v/>
      </c>
      <c r="H388" s="161" t="str">
        <f ca="1">IFERROR(IF(ISBLANK(INDEX(Data_Base_2[],MATCH($D388,Data_Base_2[[Incumbent]:[Incumbent]],0),MATCH(H$3,Data_Base_2[#Headers],0))),"-",INDEX(Data_Base_2[],MATCH($D388,Data_Base_2[[Incumbent]:[Incumbent]],0),MATCH(H$3,Data_Base_2[#Headers],0))),"")</f>
        <v/>
      </c>
      <c r="I388" s="162" t="str">
        <f ca="1">IFERROR(IF(ISBLANK(INDEX(Data_Base_2[],MATCH($D388,Data_Base_2[[Incumbent]:[Incumbent]],0),MATCH(I$3,Data_Base_2[#Headers],0))),"-",INDEX(Data_Base_2[],MATCH($D388,Data_Base_2[[Incumbent]:[Incumbent]],0),MATCH(I$3,Data_Base_2[#Headers],0))),"")</f>
        <v/>
      </c>
      <c r="J388" s="162" t="str">
        <f ca="1">IFERROR(IF(ISBLANK(INDEX(Data_Base_2[],MATCH($D388,Data_Base_2[[Incumbent]:[Incumbent]],0),MATCH(J$3,Data_Base_2[#Headers],0))),"-",INDEX(Data_Base_2[],MATCH($D388,Data_Base_2[[Incumbent]:[Incumbent]],0),MATCH(J$3,Data_Base_2[#Headers],0))),"")</f>
        <v/>
      </c>
      <c r="K388" s="163" t="str">
        <f ca="1">IFERROR(IF(ISBLANK(INDEX(Data_Base_2[],MATCH($D388,Data_Base_2[[Incumbent]:[Incumbent]],0),MATCH(K$3,Data_Base_2[#Headers],0))),"-",INDEX(Data_Base_2[],MATCH($D388,Data_Base_2[[Incumbent]:[Incumbent]],0),MATCH(K$3,Data_Base_2[#Headers],0))),"")</f>
        <v/>
      </c>
      <c r="L388" s="161" t="str">
        <f ca="1">IFERROR(IF(ISBLANK(INDEX(Data_Base_2[],MATCH($D388,Data_Base_2[[Incumbent]:[Incumbent]],0),MATCH(L$3,Data_Base_2[#Headers],0))),"-",INDEX(Data_Base_2[],MATCH($D388,Data_Base_2[[Incumbent]:[Incumbent]],0),MATCH(L$3,Data_Base_2[#Headers],0))),"")</f>
        <v/>
      </c>
      <c r="M388" s="161" t="str">
        <f ca="1">IFERROR(IF(ISBLANK(INDEX(Data_Base_2[],MATCH($D388,Data_Base_2[[Incumbent]:[Incumbent]],0),MATCH(M$3,Data_Base_2[#Headers],0))),"-",INDEX(Data_Base_2[],MATCH($D388,Data_Base_2[[Incumbent]:[Incumbent]],0),MATCH(M$3,Data_Base_2[#Headers],0))),"")</f>
        <v/>
      </c>
      <c r="N388" s="164" t="str">
        <f ca="1">IFERROR(IF(ISBLANK(INDEX(Data_Base_2[],MATCH($D388,Data_Base_2[[Incumbent]:[Incumbent]],0),MATCH(N$3,Data_Base_2[#Headers],0))),"-",INDEX(Data_Base_2[],MATCH($D388,Data_Base_2[[Incumbent]:[Incumbent]],0),MATCH(N$3,Data_Base_2[#Headers],0))),"")</f>
        <v/>
      </c>
      <c r="O388" s="164" t="str">
        <f ca="1">IFERROR(IF(ISBLANK(INDEX(Data_Base_2[],MATCH($D388,Data_Base_2[[Incumbent]:[Incumbent]],0),MATCH(O$3,Data_Base_2[#Headers],0))),"-",INDEX(Data_Base_2[],MATCH($D388,Data_Base_2[[Incumbent]:[Incumbent]],0),MATCH(O$3,Data_Base_2[#Headers],0))),"")</f>
        <v/>
      </c>
      <c r="P388" s="161" t="str">
        <f ca="1">IFERROR(IF(ISBLANK(INDEX(Data_Base_2[],MATCH($D388,Data_Base_2[[Incumbent]:[Incumbent]],0),MATCH(P$3,Data_Base_2[#Headers],0))),"-",INDEX(Data_Base_2[],MATCH($D388,Data_Base_2[[Incumbent]:[Incumbent]],0),MATCH(P$3,Data_Base_2[#Headers],0))),"")</f>
        <v/>
      </c>
      <c r="Q388" s="161" t="str">
        <f ca="1">IFERROR(IF(ISBLANK(INDEX(Data_Base_2[],MATCH($D388,Data_Base_2[[Incumbent]:[Incumbent]],0),MATCH(Q$3,Data_Base_2[#Headers],0))),"-",INDEX(Data_Base_2[],MATCH($D388,Data_Base_2[[Incumbent]:[Incumbent]],0),MATCH(Q$3,Data_Base_2[#Headers],0))),"")</f>
        <v/>
      </c>
      <c r="T388" t="str">
        <v>Joko Malis</v>
      </c>
      <c r="U388" s="140">
        <v>3</v>
      </c>
      <c r="V388" s="124" t="b">
        <v>1</v>
      </c>
      <c r="W388" s="3" t="b">
        <v>0</v>
      </c>
      <c r="X388" s="3" t="b">
        <v>0</v>
      </c>
      <c r="Y388" s="3">
        <v>1</v>
      </c>
      <c r="Z388" s="3">
        <v>1</v>
      </c>
      <c r="AA388" s="3" t="b">
        <v>1</v>
      </c>
      <c r="AB388" s="3" t="b">
        <f ca="1"/>
        <v>0</v>
      </c>
      <c r="AC388" s="99">
        <v>0</v>
      </c>
      <c r="AD388" s="99">
        <f ca="1"/>
        <v>0</v>
      </c>
    </row>
    <row r="389" spans="4:30" x14ac:dyDescent="0.25">
      <c r="D389" s="8" t="str" cm="1">
        <f t="array" aca="1" ref="D389" ca="1">IFERROR(IF($T$2="",'Data Base'!C375,INDEX(Data_Base_2[Incumbent],_xlfn.AGGREGATE(15,3,((OFFSET($AD$4,0,0,COUNTA($AD$4:AD5384),1)&gt;0)/(OFFSET($AD$4,0,0,COUNTA($AD$4:AD5384),1)&gt;0))*(ROW(OFFSET($AD$4,0,0,COUNTA($AD$4:AD5384),1))-ROW($AD$3)),ROWS($D$4:$D388)))),"")</f>
        <v/>
      </c>
      <c r="E389" s="161" t="str">
        <f ca="1">IFERROR(IF(ISBLANK(INDEX(Data_Base_2[],MATCH($D389,Data_Base_2[[Incumbent]:[Incumbent]],0),MATCH(E$3,Data_Base_2[#Headers],0))),"-",INDEX(Data_Base_2[],MATCH($D389,Data_Base_2[[Incumbent]:[Incumbent]],0),MATCH(E$3,Data_Base_2[#Headers],0))),"")</f>
        <v/>
      </c>
      <c r="F389" s="161" t="str">
        <f ca="1">IFERROR(IF(ISBLANK(INDEX(Data_Base_2[],MATCH($D389,Data_Base_2[[Incumbent]:[Incumbent]],0),MATCH(F$3,Data_Base_2[#Headers],0))),"-",INDEX(Data_Base_2[],MATCH($D389,Data_Base_2[[Incumbent]:[Incumbent]],0),MATCH(F$3,Data_Base_2[#Headers],0))),"")</f>
        <v/>
      </c>
      <c r="G389" s="161" t="str">
        <f ca="1">IFERROR(IF(ISBLANK(INDEX(Data_Base_2[],MATCH($D389,Data_Base_2[[Incumbent]:[Incumbent]],0),MATCH(G$3,Data_Base_2[#Headers],0))),"-",INDEX(Data_Base_2[],MATCH($D389,Data_Base_2[[Incumbent]:[Incumbent]],0),MATCH(G$3,Data_Base_2[#Headers],0))),"")</f>
        <v/>
      </c>
      <c r="H389" s="161" t="str">
        <f ca="1">IFERROR(IF(ISBLANK(INDEX(Data_Base_2[],MATCH($D389,Data_Base_2[[Incumbent]:[Incumbent]],0),MATCH(H$3,Data_Base_2[#Headers],0))),"-",INDEX(Data_Base_2[],MATCH($D389,Data_Base_2[[Incumbent]:[Incumbent]],0),MATCH(H$3,Data_Base_2[#Headers],0))),"")</f>
        <v/>
      </c>
      <c r="I389" s="162" t="str">
        <f ca="1">IFERROR(IF(ISBLANK(INDEX(Data_Base_2[],MATCH($D389,Data_Base_2[[Incumbent]:[Incumbent]],0),MATCH(I$3,Data_Base_2[#Headers],0))),"-",INDEX(Data_Base_2[],MATCH($D389,Data_Base_2[[Incumbent]:[Incumbent]],0),MATCH(I$3,Data_Base_2[#Headers],0))),"")</f>
        <v/>
      </c>
      <c r="J389" s="162" t="str">
        <f ca="1">IFERROR(IF(ISBLANK(INDEX(Data_Base_2[],MATCH($D389,Data_Base_2[[Incumbent]:[Incumbent]],0),MATCH(J$3,Data_Base_2[#Headers],0))),"-",INDEX(Data_Base_2[],MATCH($D389,Data_Base_2[[Incumbent]:[Incumbent]],0),MATCH(J$3,Data_Base_2[#Headers],0))),"")</f>
        <v/>
      </c>
      <c r="K389" s="163" t="str">
        <f ca="1">IFERROR(IF(ISBLANK(INDEX(Data_Base_2[],MATCH($D389,Data_Base_2[[Incumbent]:[Incumbent]],0),MATCH(K$3,Data_Base_2[#Headers],0))),"-",INDEX(Data_Base_2[],MATCH($D389,Data_Base_2[[Incumbent]:[Incumbent]],0),MATCH(K$3,Data_Base_2[#Headers],0))),"")</f>
        <v/>
      </c>
      <c r="L389" s="161" t="str">
        <f ca="1">IFERROR(IF(ISBLANK(INDEX(Data_Base_2[],MATCH($D389,Data_Base_2[[Incumbent]:[Incumbent]],0),MATCH(L$3,Data_Base_2[#Headers],0))),"-",INDEX(Data_Base_2[],MATCH($D389,Data_Base_2[[Incumbent]:[Incumbent]],0),MATCH(L$3,Data_Base_2[#Headers],0))),"")</f>
        <v/>
      </c>
      <c r="M389" s="161" t="str">
        <f ca="1">IFERROR(IF(ISBLANK(INDEX(Data_Base_2[],MATCH($D389,Data_Base_2[[Incumbent]:[Incumbent]],0),MATCH(M$3,Data_Base_2[#Headers],0))),"-",INDEX(Data_Base_2[],MATCH($D389,Data_Base_2[[Incumbent]:[Incumbent]],0),MATCH(M$3,Data_Base_2[#Headers],0))),"")</f>
        <v/>
      </c>
      <c r="N389" s="164" t="str">
        <f ca="1">IFERROR(IF(ISBLANK(INDEX(Data_Base_2[],MATCH($D389,Data_Base_2[[Incumbent]:[Incumbent]],0),MATCH(N$3,Data_Base_2[#Headers],0))),"-",INDEX(Data_Base_2[],MATCH($D389,Data_Base_2[[Incumbent]:[Incumbent]],0),MATCH(N$3,Data_Base_2[#Headers],0))),"")</f>
        <v/>
      </c>
      <c r="O389" s="164" t="str">
        <f ca="1">IFERROR(IF(ISBLANK(INDEX(Data_Base_2[],MATCH($D389,Data_Base_2[[Incumbent]:[Incumbent]],0),MATCH(O$3,Data_Base_2[#Headers],0))),"-",INDEX(Data_Base_2[],MATCH($D389,Data_Base_2[[Incumbent]:[Incumbent]],0),MATCH(O$3,Data_Base_2[#Headers],0))),"")</f>
        <v/>
      </c>
      <c r="P389" s="161" t="str">
        <f ca="1">IFERROR(IF(ISBLANK(INDEX(Data_Base_2[],MATCH($D389,Data_Base_2[[Incumbent]:[Incumbent]],0),MATCH(P$3,Data_Base_2[#Headers],0))),"-",INDEX(Data_Base_2[],MATCH($D389,Data_Base_2[[Incumbent]:[Incumbent]],0),MATCH(P$3,Data_Base_2[#Headers],0))),"")</f>
        <v/>
      </c>
      <c r="Q389" s="161" t="str">
        <f ca="1">IFERROR(IF(ISBLANK(INDEX(Data_Base_2[],MATCH($D389,Data_Base_2[[Incumbent]:[Incumbent]],0),MATCH(Q$3,Data_Base_2[#Headers],0))),"-",INDEX(Data_Base_2[],MATCH($D389,Data_Base_2[[Incumbent]:[Incumbent]],0),MATCH(Q$3,Data_Base_2[#Headers],0))),"")</f>
        <v/>
      </c>
      <c r="T389" t="str">
        <v>Dian Syahputra</v>
      </c>
      <c r="U389" s="140">
        <v>1</v>
      </c>
      <c r="V389" s="124" t="b">
        <v>1</v>
      </c>
      <c r="W389" s="3" t="b">
        <v>0</v>
      </c>
      <c r="X389" s="3" t="b">
        <v>0</v>
      </c>
      <c r="Y389" s="3">
        <v>1</v>
      </c>
      <c r="Z389" s="3">
        <v>0</v>
      </c>
      <c r="AA389" s="3" t="b">
        <v>1</v>
      </c>
      <c r="AB389" s="3" t="b">
        <f ca="1"/>
        <v>0</v>
      </c>
      <c r="AC389" s="99">
        <v>0</v>
      </c>
      <c r="AD389" s="99">
        <f ca="1"/>
        <v>0</v>
      </c>
    </row>
    <row r="390" spans="4:30" x14ac:dyDescent="0.25">
      <c r="D390" s="8" t="str" cm="1">
        <f t="array" aca="1" ref="D390" ca="1">IFERROR(IF($T$2="",'Data Base'!C376,INDEX(Data_Base_2[Incumbent],_xlfn.AGGREGATE(15,3,((OFFSET($AD$4,0,0,COUNTA($AD$4:AD5385),1)&gt;0)/(OFFSET($AD$4,0,0,COUNTA($AD$4:AD5385),1)&gt;0))*(ROW(OFFSET($AD$4,0,0,COUNTA($AD$4:AD5385),1))-ROW($AD$3)),ROWS($D$4:$D389)))),"")</f>
        <v/>
      </c>
      <c r="E390" s="161" t="str">
        <f ca="1">IFERROR(IF(ISBLANK(INDEX(Data_Base_2[],MATCH($D390,Data_Base_2[[Incumbent]:[Incumbent]],0),MATCH(E$3,Data_Base_2[#Headers],0))),"-",INDEX(Data_Base_2[],MATCH($D390,Data_Base_2[[Incumbent]:[Incumbent]],0),MATCH(E$3,Data_Base_2[#Headers],0))),"")</f>
        <v/>
      </c>
      <c r="F390" s="161" t="str">
        <f ca="1">IFERROR(IF(ISBLANK(INDEX(Data_Base_2[],MATCH($D390,Data_Base_2[[Incumbent]:[Incumbent]],0),MATCH(F$3,Data_Base_2[#Headers],0))),"-",INDEX(Data_Base_2[],MATCH($D390,Data_Base_2[[Incumbent]:[Incumbent]],0),MATCH(F$3,Data_Base_2[#Headers],0))),"")</f>
        <v/>
      </c>
      <c r="G390" s="161" t="str">
        <f ca="1">IFERROR(IF(ISBLANK(INDEX(Data_Base_2[],MATCH($D390,Data_Base_2[[Incumbent]:[Incumbent]],0),MATCH(G$3,Data_Base_2[#Headers],0))),"-",INDEX(Data_Base_2[],MATCH($D390,Data_Base_2[[Incumbent]:[Incumbent]],0),MATCH(G$3,Data_Base_2[#Headers],0))),"")</f>
        <v/>
      </c>
      <c r="H390" s="161" t="str">
        <f ca="1">IFERROR(IF(ISBLANK(INDEX(Data_Base_2[],MATCH($D390,Data_Base_2[[Incumbent]:[Incumbent]],0),MATCH(H$3,Data_Base_2[#Headers],0))),"-",INDEX(Data_Base_2[],MATCH($D390,Data_Base_2[[Incumbent]:[Incumbent]],0),MATCH(H$3,Data_Base_2[#Headers],0))),"")</f>
        <v/>
      </c>
      <c r="I390" s="162" t="str">
        <f ca="1">IFERROR(IF(ISBLANK(INDEX(Data_Base_2[],MATCH($D390,Data_Base_2[[Incumbent]:[Incumbent]],0),MATCH(I$3,Data_Base_2[#Headers],0))),"-",INDEX(Data_Base_2[],MATCH($D390,Data_Base_2[[Incumbent]:[Incumbent]],0),MATCH(I$3,Data_Base_2[#Headers],0))),"")</f>
        <v/>
      </c>
      <c r="J390" s="162" t="str">
        <f ca="1">IFERROR(IF(ISBLANK(INDEX(Data_Base_2[],MATCH($D390,Data_Base_2[[Incumbent]:[Incumbent]],0),MATCH(J$3,Data_Base_2[#Headers],0))),"-",INDEX(Data_Base_2[],MATCH($D390,Data_Base_2[[Incumbent]:[Incumbent]],0),MATCH(J$3,Data_Base_2[#Headers],0))),"")</f>
        <v/>
      </c>
      <c r="K390" s="163" t="str">
        <f ca="1">IFERROR(IF(ISBLANK(INDEX(Data_Base_2[],MATCH($D390,Data_Base_2[[Incumbent]:[Incumbent]],0),MATCH(K$3,Data_Base_2[#Headers],0))),"-",INDEX(Data_Base_2[],MATCH($D390,Data_Base_2[[Incumbent]:[Incumbent]],0),MATCH(K$3,Data_Base_2[#Headers],0))),"")</f>
        <v/>
      </c>
      <c r="L390" s="161" t="str">
        <f ca="1">IFERROR(IF(ISBLANK(INDEX(Data_Base_2[],MATCH($D390,Data_Base_2[[Incumbent]:[Incumbent]],0),MATCH(L$3,Data_Base_2[#Headers],0))),"-",INDEX(Data_Base_2[],MATCH($D390,Data_Base_2[[Incumbent]:[Incumbent]],0),MATCH(L$3,Data_Base_2[#Headers],0))),"")</f>
        <v/>
      </c>
      <c r="M390" s="161" t="str">
        <f ca="1">IFERROR(IF(ISBLANK(INDEX(Data_Base_2[],MATCH($D390,Data_Base_2[[Incumbent]:[Incumbent]],0),MATCH(M$3,Data_Base_2[#Headers],0))),"-",INDEX(Data_Base_2[],MATCH($D390,Data_Base_2[[Incumbent]:[Incumbent]],0),MATCH(M$3,Data_Base_2[#Headers],0))),"")</f>
        <v/>
      </c>
      <c r="N390" s="164" t="str">
        <f ca="1">IFERROR(IF(ISBLANK(INDEX(Data_Base_2[],MATCH($D390,Data_Base_2[[Incumbent]:[Incumbent]],0),MATCH(N$3,Data_Base_2[#Headers],0))),"-",INDEX(Data_Base_2[],MATCH($D390,Data_Base_2[[Incumbent]:[Incumbent]],0),MATCH(N$3,Data_Base_2[#Headers],0))),"")</f>
        <v/>
      </c>
      <c r="O390" s="164" t="str">
        <f ca="1">IFERROR(IF(ISBLANK(INDEX(Data_Base_2[],MATCH($D390,Data_Base_2[[Incumbent]:[Incumbent]],0),MATCH(O$3,Data_Base_2[#Headers],0))),"-",INDEX(Data_Base_2[],MATCH($D390,Data_Base_2[[Incumbent]:[Incumbent]],0),MATCH(O$3,Data_Base_2[#Headers],0))),"")</f>
        <v/>
      </c>
      <c r="P390" s="161" t="str">
        <f ca="1">IFERROR(IF(ISBLANK(INDEX(Data_Base_2[],MATCH($D390,Data_Base_2[[Incumbent]:[Incumbent]],0),MATCH(P$3,Data_Base_2[#Headers],0))),"-",INDEX(Data_Base_2[],MATCH($D390,Data_Base_2[[Incumbent]:[Incumbent]],0),MATCH(P$3,Data_Base_2[#Headers],0))),"")</f>
        <v/>
      </c>
      <c r="Q390" s="161" t="str">
        <f ca="1">IFERROR(IF(ISBLANK(INDEX(Data_Base_2[],MATCH($D390,Data_Base_2[[Incumbent]:[Incumbent]],0),MATCH(Q$3,Data_Base_2[#Headers],0))),"-",INDEX(Data_Base_2[],MATCH($D390,Data_Base_2[[Incumbent]:[Incumbent]],0),MATCH(Q$3,Data_Base_2[#Headers],0))),"")</f>
        <v/>
      </c>
      <c r="T390" t="str">
        <v>Bambang Heriawan, Ir</v>
      </c>
      <c r="U390" s="140">
        <v>5</v>
      </c>
      <c r="V390" s="124" t="b">
        <v>1</v>
      </c>
      <c r="W390" s="3" t="b">
        <v>0</v>
      </c>
      <c r="X390" s="3" t="b">
        <v>0</v>
      </c>
      <c r="Y390" s="3">
        <v>1</v>
      </c>
      <c r="Z390" s="3">
        <v>0</v>
      </c>
      <c r="AA390" s="3" t="b">
        <v>1</v>
      </c>
      <c r="AB390" s="3" t="b">
        <f ca="1"/>
        <v>0</v>
      </c>
      <c r="AC390" s="99">
        <v>1</v>
      </c>
      <c r="AD390" s="99">
        <f ca="1"/>
        <v>0</v>
      </c>
    </row>
    <row r="391" spans="4:30" x14ac:dyDescent="0.25">
      <c r="D391" s="8" t="str" cm="1">
        <f t="array" aca="1" ref="D391" ca="1">IFERROR(IF($T$2="",'Data Base'!C377,INDEX(Data_Base_2[Incumbent],_xlfn.AGGREGATE(15,3,((OFFSET($AD$4,0,0,COUNTA($AD$4:AD5386),1)&gt;0)/(OFFSET($AD$4,0,0,COUNTA($AD$4:AD5386),1)&gt;0))*(ROW(OFFSET($AD$4,0,0,COUNTA($AD$4:AD5386),1))-ROW($AD$3)),ROWS($D$4:$D390)))),"")</f>
        <v/>
      </c>
      <c r="E391" s="161" t="str">
        <f ca="1">IFERROR(IF(ISBLANK(INDEX(Data_Base_2[],MATCH($D391,Data_Base_2[[Incumbent]:[Incumbent]],0),MATCH(E$3,Data_Base_2[#Headers],0))),"-",INDEX(Data_Base_2[],MATCH($D391,Data_Base_2[[Incumbent]:[Incumbent]],0),MATCH(E$3,Data_Base_2[#Headers],0))),"")</f>
        <v/>
      </c>
      <c r="F391" s="161" t="str">
        <f ca="1">IFERROR(IF(ISBLANK(INDEX(Data_Base_2[],MATCH($D391,Data_Base_2[[Incumbent]:[Incumbent]],0),MATCH(F$3,Data_Base_2[#Headers],0))),"-",INDEX(Data_Base_2[],MATCH($D391,Data_Base_2[[Incumbent]:[Incumbent]],0),MATCH(F$3,Data_Base_2[#Headers],0))),"")</f>
        <v/>
      </c>
      <c r="G391" s="161" t="str">
        <f ca="1">IFERROR(IF(ISBLANK(INDEX(Data_Base_2[],MATCH($D391,Data_Base_2[[Incumbent]:[Incumbent]],0),MATCH(G$3,Data_Base_2[#Headers],0))),"-",INDEX(Data_Base_2[],MATCH($D391,Data_Base_2[[Incumbent]:[Incumbent]],0),MATCH(G$3,Data_Base_2[#Headers],0))),"")</f>
        <v/>
      </c>
      <c r="H391" s="161" t="str">
        <f ca="1">IFERROR(IF(ISBLANK(INDEX(Data_Base_2[],MATCH($D391,Data_Base_2[[Incumbent]:[Incumbent]],0),MATCH(H$3,Data_Base_2[#Headers],0))),"-",INDEX(Data_Base_2[],MATCH($D391,Data_Base_2[[Incumbent]:[Incumbent]],0),MATCH(H$3,Data_Base_2[#Headers],0))),"")</f>
        <v/>
      </c>
      <c r="I391" s="162" t="str">
        <f ca="1">IFERROR(IF(ISBLANK(INDEX(Data_Base_2[],MATCH($D391,Data_Base_2[[Incumbent]:[Incumbent]],0),MATCH(I$3,Data_Base_2[#Headers],0))),"-",INDEX(Data_Base_2[],MATCH($D391,Data_Base_2[[Incumbent]:[Incumbent]],0),MATCH(I$3,Data_Base_2[#Headers],0))),"")</f>
        <v/>
      </c>
      <c r="J391" s="162" t="str">
        <f ca="1">IFERROR(IF(ISBLANK(INDEX(Data_Base_2[],MATCH($D391,Data_Base_2[[Incumbent]:[Incumbent]],0),MATCH(J$3,Data_Base_2[#Headers],0))),"-",INDEX(Data_Base_2[],MATCH($D391,Data_Base_2[[Incumbent]:[Incumbent]],0),MATCH(J$3,Data_Base_2[#Headers],0))),"")</f>
        <v/>
      </c>
      <c r="K391" s="163" t="str">
        <f ca="1">IFERROR(IF(ISBLANK(INDEX(Data_Base_2[],MATCH($D391,Data_Base_2[[Incumbent]:[Incumbent]],0),MATCH(K$3,Data_Base_2[#Headers],0))),"-",INDEX(Data_Base_2[],MATCH($D391,Data_Base_2[[Incumbent]:[Incumbent]],0),MATCH(K$3,Data_Base_2[#Headers],0))),"")</f>
        <v/>
      </c>
      <c r="L391" s="161" t="str">
        <f ca="1">IFERROR(IF(ISBLANK(INDEX(Data_Base_2[],MATCH($D391,Data_Base_2[[Incumbent]:[Incumbent]],0),MATCH(L$3,Data_Base_2[#Headers],0))),"-",INDEX(Data_Base_2[],MATCH($D391,Data_Base_2[[Incumbent]:[Incumbent]],0),MATCH(L$3,Data_Base_2[#Headers],0))),"")</f>
        <v/>
      </c>
      <c r="M391" s="161" t="str">
        <f ca="1">IFERROR(IF(ISBLANK(INDEX(Data_Base_2[],MATCH($D391,Data_Base_2[[Incumbent]:[Incumbent]],0),MATCH(M$3,Data_Base_2[#Headers],0))),"-",INDEX(Data_Base_2[],MATCH($D391,Data_Base_2[[Incumbent]:[Incumbent]],0),MATCH(M$3,Data_Base_2[#Headers],0))),"")</f>
        <v/>
      </c>
      <c r="N391" s="164" t="str">
        <f ca="1">IFERROR(IF(ISBLANK(INDEX(Data_Base_2[],MATCH($D391,Data_Base_2[[Incumbent]:[Incumbent]],0),MATCH(N$3,Data_Base_2[#Headers],0))),"-",INDEX(Data_Base_2[],MATCH($D391,Data_Base_2[[Incumbent]:[Incumbent]],0),MATCH(N$3,Data_Base_2[#Headers],0))),"")</f>
        <v/>
      </c>
      <c r="O391" s="164" t="str">
        <f ca="1">IFERROR(IF(ISBLANK(INDEX(Data_Base_2[],MATCH($D391,Data_Base_2[[Incumbent]:[Incumbent]],0),MATCH(O$3,Data_Base_2[#Headers],0))),"-",INDEX(Data_Base_2[],MATCH($D391,Data_Base_2[[Incumbent]:[Incumbent]],0),MATCH(O$3,Data_Base_2[#Headers],0))),"")</f>
        <v/>
      </c>
      <c r="P391" s="161" t="str">
        <f ca="1">IFERROR(IF(ISBLANK(INDEX(Data_Base_2[],MATCH($D391,Data_Base_2[[Incumbent]:[Incumbent]],0),MATCH(P$3,Data_Base_2[#Headers],0))),"-",INDEX(Data_Base_2[],MATCH($D391,Data_Base_2[[Incumbent]:[Incumbent]],0),MATCH(P$3,Data_Base_2[#Headers],0))),"")</f>
        <v/>
      </c>
      <c r="Q391" s="161" t="str">
        <f ca="1">IFERROR(IF(ISBLANK(INDEX(Data_Base_2[],MATCH($D391,Data_Base_2[[Incumbent]:[Incumbent]],0),MATCH(Q$3,Data_Base_2[#Headers],0))),"-",INDEX(Data_Base_2[],MATCH($D391,Data_Base_2[[Incumbent]:[Incumbent]],0),MATCH(Q$3,Data_Base_2[#Headers],0))),"")</f>
        <v/>
      </c>
      <c r="T391" t="str">
        <v>Bahara Tua Tobing</v>
      </c>
      <c r="U391" s="140">
        <v>5</v>
      </c>
      <c r="V391" s="124" t="b">
        <v>1</v>
      </c>
      <c r="W391" s="3" t="b">
        <v>0</v>
      </c>
      <c r="X391" s="3" t="b">
        <v>0</v>
      </c>
      <c r="Y391" s="3">
        <v>0</v>
      </c>
      <c r="Z391" s="3">
        <v>0</v>
      </c>
      <c r="AA391" s="3" t="b">
        <v>1</v>
      </c>
      <c r="AB391" s="3" t="b">
        <f ca="1"/>
        <v>0</v>
      </c>
      <c r="AC391" s="99">
        <v>0</v>
      </c>
      <c r="AD391" s="99">
        <f ca="1"/>
        <v>0</v>
      </c>
    </row>
    <row r="392" spans="4:30" x14ac:dyDescent="0.25">
      <c r="D392" s="8" t="str" cm="1">
        <f t="array" aca="1" ref="D392" ca="1">IFERROR(IF($T$2="",'Data Base'!C378,INDEX(Data_Base_2[Incumbent],_xlfn.AGGREGATE(15,3,((OFFSET($AD$4,0,0,COUNTA($AD$4:AD5387),1)&gt;0)/(OFFSET($AD$4,0,0,COUNTA($AD$4:AD5387),1)&gt;0))*(ROW(OFFSET($AD$4,0,0,COUNTA($AD$4:AD5387),1))-ROW($AD$3)),ROWS($D$4:$D391)))),"")</f>
        <v/>
      </c>
      <c r="E392" s="161" t="str">
        <f ca="1">IFERROR(IF(ISBLANK(INDEX(Data_Base_2[],MATCH($D392,Data_Base_2[[Incumbent]:[Incumbent]],0),MATCH(E$3,Data_Base_2[#Headers],0))),"-",INDEX(Data_Base_2[],MATCH($D392,Data_Base_2[[Incumbent]:[Incumbent]],0),MATCH(E$3,Data_Base_2[#Headers],0))),"")</f>
        <v/>
      </c>
      <c r="F392" s="161" t="str">
        <f ca="1">IFERROR(IF(ISBLANK(INDEX(Data_Base_2[],MATCH($D392,Data_Base_2[[Incumbent]:[Incumbent]],0),MATCH(F$3,Data_Base_2[#Headers],0))),"-",INDEX(Data_Base_2[],MATCH($D392,Data_Base_2[[Incumbent]:[Incumbent]],0),MATCH(F$3,Data_Base_2[#Headers],0))),"")</f>
        <v/>
      </c>
      <c r="G392" s="161" t="str">
        <f ca="1">IFERROR(IF(ISBLANK(INDEX(Data_Base_2[],MATCH($D392,Data_Base_2[[Incumbent]:[Incumbent]],0),MATCH(G$3,Data_Base_2[#Headers],0))),"-",INDEX(Data_Base_2[],MATCH($D392,Data_Base_2[[Incumbent]:[Incumbent]],0),MATCH(G$3,Data_Base_2[#Headers],0))),"")</f>
        <v/>
      </c>
      <c r="H392" s="161" t="str">
        <f ca="1">IFERROR(IF(ISBLANK(INDEX(Data_Base_2[],MATCH($D392,Data_Base_2[[Incumbent]:[Incumbent]],0),MATCH(H$3,Data_Base_2[#Headers],0))),"-",INDEX(Data_Base_2[],MATCH($D392,Data_Base_2[[Incumbent]:[Incumbent]],0),MATCH(H$3,Data_Base_2[#Headers],0))),"")</f>
        <v/>
      </c>
      <c r="I392" s="162" t="str">
        <f ca="1">IFERROR(IF(ISBLANK(INDEX(Data_Base_2[],MATCH($D392,Data_Base_2[[Incumbent]:[Incumbent]],0),MATCH(I$3,Data_Base_2[#Headers],0))),"-",INDEX(Data_Base_2[],MATCH($D392,Data_Base_2[[Incumbent]:[Incumbent]],0),MATCH(I$3,Data_Base_2[#Headers],0))),"")</f>
        <v/>
      </c>
      <c r="J392" s="162" t="str">
        <f ca="1">IFERROR(IF(ISBLANK(INDEX(Data_Base_2[],MATCH($D392,Data_Base_2[[Incumbent]:[Incumbent]],0),MATCH(J$3,Data_Base_2[#Headers],0))),"-",INDEX(Data_Base_2[],MATCH($D392,Data_Base_2[[Incumbent]:[Incumbent]],0),MATCH(J$3,Data_Base_2[#Headers],0))),"")</f>
        <v/>
      </c>
      <c r="K392" s="163" t="str">
        <f ca="1">IFERROR(IF(ISBLANK(INDEX(Data_Base_2[],MATCH($D392,Data_Base_2[[Incumbent]:[Incumbent]],0),MATCH(K$3,Data_Base_2[#Headers],0))),"-",INDEX(Data_Base_2[],MATCH($D392,Data_Base_2[[Incumbent]:[Incumbent]],0),MATCH(K$3,Data_Base_2[#Headers],0))),"")</f>
        <v/>
      </c>
      <c r="L392" s="161" t="str">
        <f ca="1">IFERROR(IF(ISBLANK(INDEX(Data_Base_2[],MATCH($D392,Data_Base_2[[Incumbent]:[Incumbent]],0),MATCH(L$3,Data_Base_2[#Headers],0))),"-",INDEX(Data_Base_2[],MATCH($D392,Data_Base_2[[Incumbent]:[Incumbent]],0),MATCH(L$3,Data_Base_2[#Headers],0))),"")</f>
        <v/>
      </c>
      <c r="M392" s="161" t="str">
        <f ca="1">IFERROR(IF(ISBLANK(INDEX(Data_Base_2[],MATCH($D392,Data_Base_2[[Incumbent]:[Incumbent]],0),MATCH(M$3,Data_Base_2[#Headers],0))),"-",INDEX(Data_Base_2[],MATCH($D392,Data_Base_2[[Incumbent]:[Incumbent]],0),MATCH(M$3,Data_Base_2[#Headers],0))),"")</f>
        <v/>
      </c>
      <c r="N392" s="164" t="str">
        <f ca="1">IFERROR(IF(ISBLANK(INDEX(Data_Base_2[],MATCH($D392,Data_Base_2[[Incumbent]:[Incumbent]],0),MATCH(N$3,Data_Base_2[#Headers],0))),"-",INDEX(Data_Base_2[],MATCH($D392,Data_Base_2[[Incumbent]:[Incumbent]],0),MATCH(N$3,Data_Base_2[#Headers],0))),"")</f>
        <v/>
      </c>
      <c r="O392" s="164" t="str">
        <f ca="1">IFERROR(IF(ISBLANK(INDEX(Data_Base_2[],MATCH($D392,Data_Base_2[[Incumbent]:[Incumbent]],0),MATCH(O$3,Data_Base_2[#Headers],0))),"-",INDEX(Data_Base_2[],MATCH($D392,Data_Base_2[[Incumbent]:[Incumbent]],0),MATCH(O$3,Data_Base_2[#Headers],0))),"")</f>
        <v/>
      </c>
      <c r="P392" s="161" t="str">
        <f ca="1">IFERROR(IF(ISBLANK(INDEX(Data_Base_2[],MATCH($D392,Data_Base_2[[Incumbent]:[Incumbent]],0),MATCH(P$3,Data_Base_2[#Headers],0))),"-",INDEX(Data_Base_2[],MATCH($D392,Data_Base_2[[Incumbent]:[Incumbent]],0),MATCH(P$3,Data_Base_2[#Headers],0))),"")</f>
        <v/>
      </c>
      <c r="Q392" s="161" t="str">
        <f ca="1">IFERROR(IF(ISBLANK(INDEX(Data_Base_2[],MATCH($D392,Data_Base_2[[Incumbent]:[Incumbent]],0),MATCH(Q$3,Data_Base_2[#Headers],0))),"-",INDEX(Data_Base_2[],MATCH($D392,Data_Base_2[[Incumbent]:[Incumbent]],0),MATCH(Q$3,Data_Base_2[#Headers],0))),"")</f>
        <v/>
      </c>
      <c r="T392" t="str">
        <v>Catur Riyadi</v>
      </c>
      <c r="U392" s="140">
        <v>5</v>
      </c>
      <c r="V392" s="124" t="b">
        <v>1</v>
      </c>
      <c r="W392" s="3" t="b">
        <v>0</v>
      </c>
      <c r="X392" s="3" t="b">
        <v>0</v>
      </c>
      <c r="Y392" s="3">
        <v>0</v>
      </c>
      <c r="Z392" s="3">
        <v>0</v>
      </c>
      <c r="AA392" s="3" t="b">
        <v>1</v>
      </c>
      <c r="AB392" s="3" t="b">
        <f ca="1"/>
        <v>0</v>
      </c>
      <c r="AC392" s="99">
        <v>0</v>
      </c>
      <c r="AD392" s="99">
        <f ca="1"/>
        <v>0</v>
      </c>
    </row>
    <row r="393" spans="4:30" x14ac:dyDescent="0.25">
      <c r="D393" s="8" t="str" cm="1">
        <f t="array" aca="1" ref="D393" ca="1">IFERROR(IF($T$2="",'Data Base'!C379,INDEX(Data_Base_2[Incumbent],_xlfn.AGGREGATE(15,3,((OFFSET($AD$4,0,0,COUNTA($AD$4:AD5388),1)&gt;0)/(OFFSET($AD$4,0,0,COUNTA($AD$4:AD5388),1)&gt;0))*(ROW(OFFSET($AD$4,0,0,COUNTA($AD$4:AD5388),1))-ROW($AD$3)),ROWS($D$4:$D392)))),"")</f>
        <v/>
      </c>
      <c r="E393" s="161" t="str">
        <f ca="1">IFERROR(IF(ISBLANK(INDEX(Data_Base_2[],MATCH($D393,Data_Base_2[[Incumbent]:[Incumbent]],0),MATCH(E$3,Data_Base_2[#Headers],0))),"-",INDEX(Data_Base_2[],MATCH($D393,Data_Base_2[[Incumbent]:[Incumbent]],0),MATCH(E$3,Data_Base_2[#Headers],0))),"")</f>
        <v/>
      </c>
      <c r="F393" s="161" t="str">
        <f ca="1">IFERROR(IF(ISBLANK(INDEX(Data_Base_2[],MATCH($D393,Data_Base_2[[Incumbent]:[Incumbent]],0),MATCH(F$3,Data_Base_2[#Headers],0))),"-",INDEX(Data_Base_2[],MATCH($D393,Data_Base_2[[Incumbent]:[Incumbent]],0),MATCH(F$3,Data_Base_2[#Headers],0))),"")</f>
        <v/>
      </c>
      <c r="G393" s="161" t="str">
        <f ca="1">IFERROR(IF(ISBLANK(INDEX(Data_Base_2[],MATCH($D393,Data_Base_2[[Incumbent]:[Incumbent]],0),MATCH(G$3,Data_Base_2[#Headers],0))),"-",INDEX(Data_Base_2[],MATCH($D393,Data_Base_2[[Incumbent]:[Incumbent]],0),MATCH(G$3,Data_Base_2[#Headers],0))),"")</f>
        <v/>
      </c>
      <c r="H393" s="161" t="str">
        <f ca="1">IFERROR(IF(ISBLANK(INDEX(Data_Base_2[],MATCH($D393,Data_Base_2[[Incumbent]:[Incumbent]],0),MATCH(H$3,Data_Base_2[#Headers],0))),"-",INDEX(Data_Base_2[],MATCH($D393,Data_Base_2[[Incumbent]:[Incumbent]],0),MATCH(H$3,Data_Base_2[#Headers],0))),"")</f>
        <v/>
      </c>
      <c r="I393" s="162" t="str">
        <f ca="1">IFERROR(IF(ISBLANK(INDEX(Data_Base_2[],MATCH($D393,Data_Base_2[[Incumbent]:[Incumbent]],0),MATCH(I$3,Data_Base_2[#Headers],0))),"-",INDEX(Data_Base_2[],MATCH($D393,Data_Base_2[[Incumbent]:[Incumbent]],0),MATCH(I$3,Data_Base_2[#Headers],0))),"")</f>
        <v/>
      </c>
      <c r="J393" s="162" t="str">
        <f ca="1">IFERROR(IF(ISBLANK(INDEX(Data_Base_2[],MATCH($D393,Data_Base_2[[Incumbent]:[Incumbent]],0),MATCH(J$3,Data_Base_2[#Headers],0))),"-",INDEX(Data_Base_2[],MATCH($D393,Data_Base_2[[Incumbent]:[Incumbent]],0),MATCH(J$3,Data_Base_2[#Headers],0))),"")</f>
        <v/>
      </c>
      <c r="K393" s="163" t="str">
        <f ca="1">IFERROR(IF(ISBLANK(INDEX(Data_Base_2[],MATCH($D393,Data_Base_2[[Incumbent]:[Incumbent]],0),MATCH(K$3,Data_Base_2[#Headers],0))),"-",INDEX(Data_Base_2[],MATCH($D393,Data_Base_2[[Incumbent]:[Incumbent]],0),MATCH(K$3,Data_Base_2[#Headers],0))),"")</f>
        <v/>
      </c>
      <c r="L393" s="161" t="str">
        <f ca="1">IFERROR(IF(ISBLANK(INDEX(Data_Base_2[],MATCH($D393,Data_Base_2[[Incumbent]:[Incumbent]],0),MATCH(L$3,Data_Base_2[#Headers],0))),"-",INDEX(Data_Base_2[],MATCH($D393,Data_Base_2[[Incumbent]:[Incumbent]],0),MATCH(L$3,Data_Base_2[#Headers],0))),"")</f>
        <v/>
      </c>
      <c r="M393" s="161" t="str">
        <f ca="1">IFERROR(IF(ISBLANK(INDEX(Data_Base_2[],MATCH($D393,Data_Base_2[[Incumbent]:[Incumbent]],0),MATCH(M$3,Data_Base_2[#Headers],0))),"-",INDEX(Data_Base_2[],MATCH($D393,Data_Base_2[[Incumbent]:[Incumbent]],0),MATCH(M$3,Data_Base_2[#Headers],0))),"")</f>
        <v/>
      </c>
      <c r="N393" s="164" t="str">
        <f ca="1">IFERROR(IF(ISBLANK(INDEX(Data_Base_2[],MATCH($D393,Data_Base_2[[Incumbent]:[Incumbent]],0),MATCH(N$3,Data_Base_2[#Headers],0))),"-",INDEX(Data_Base_2[],MATCH($D393,Data_Base_2[[Incumbent]:[Incumbent]],0),MATCH(N$3,Data_Base_2[#Headers],0))),"")</f>
        <v/>
      </c>
      <c r="O393" s="164" t="str">
        <f ca="1">IFERROR(IF(ISBLANK(INDEX(Data_Base_2[],MATCH($D393,Data_Base_2[[Incumbent]:[Incumbent]],0),MATCH(O$3,Data_Base_2[#Headers],0))),"-",INDEX(Data_Base_2[],MATCH($D393,Data_Base_2[[Incumbent]:[Incumbent]],0),MATCH(O$3,Data_Base_2[#Headers],0))),"")</f>
        <v/>
      </c>
      <c r="P393" s="161" t="str">
        <f ca="1">IFERROR(IF(ISBLANK(INDEX(Data_Base_2[],MATCH($D393,Data_Base_2[[Incumbent]:[Incumbent]],0),MATCH(P$3,Data_Base_2[#Headers],0))),"-",INDEX(Data_Base_2[],MATCH($D393,Data_Base_2[[Incumbent]:[Incumbent]],0),MATCH(P$3,Data_Base_2[#Headers],0))),"")</f>
        <v/>
      </c>
      <c r="Q393" s="161" t="str">
        <f ca="1">IFERROR(IF(ISBLANK(INDEX(Data_Base_2[],MATCH($D393,Data_Base_2[[Incumbent]:[Incumbent]],0),MATCH(Q$3,Data_Base_2[#Headers],0))),"-",INDEX(Data_Base_2[],MATCH($D393,Data_Base_2[[Incumbent]:[Incumbent]],0),MATCH(Q$3,Data_Base_2[#Headers],0))),"")</f>
        <v/>
      </c>
      <c r="T393" t="str">
        <v>Ahmad Zazili</v>
      </c>
      <c r="U393" s="140">
        <v>3</v>
      </c>
      <c r="V393" s="124" t="b">
        <v>1</v>
      </c>
      <c r="W393" s="3" t="b">
        <v>0</v>
      </c>
      <c r="X393" s="3" t="b">
        <v>0</v>
      </c>
      <c r="Y393" s="3">
        <v>1</v>
      </c>
      <c r="Z393" s="3">
        <v>1</v>
      </c>
      <c r="AA393" s="3" t="b">
        <v>1</v>
      </c>
      <c r="AB393" s="3" t="b">
        <f ca="1"/>
        <v>0</v>
      </c>
      <c r="AC393" s="99">
        <v>0</v>
      </c>
      <c r="AD393" s="99">
        <f ca="1"/>
        <v>0</v>
      </c>
    </row>
    <row r="394" spans="4:30" x14ac:dyDescent="0.25">
      <c r="D394" s="8" t="str" cm="1">
        <f t="array" aca="1" ref="D394" ca="1">IFERROR(IF($T$2="",'Data Base'!C380,INDEX(Data_Base_2[Incumbent],_xlfn.AGGREGATE(15,3,((OFFSET($AD$4,0,0,COUNTA($AD$4:AD5389),1)&gt;0)/(OFFSET($AD$4,0,0,COUNTA($AD$4:AD5389),1)&gt;0))*(ROW(OFFSET($AD$4,0,0,COUNTA($AD$4:AD5389),1))-ROW($AD$3)),ROWS($D$4:$D393)))),"")</f>
        <v/>
      </c>
      <c r="E394" s="161" t="str">
        <f ca="1">IFERROR(IF(ISBLANK(INDEX(Data_Base_2[],MATCH($D394,Data_Base_2[[Incumbent]:[Incumbent]],0),MATCH(E$3,Data_Base_2[#Headers],0))),"-",INDEX(Data_Base_2[],MATCH($D394,Data_Base_2[[Incumbent]:[Incumbent]],0),MATCH(E$3,Data_Base_2[#Headers],0))),"")</f>
        <v/>
      </c>
      <c r="F394" s="161" t="str">
        <f ca="1">IFERROR(IF(ISBLANK(INDEX(Data_Base_2[],MATCH($D394,Data_Base_2[[Incumbent]:[Incumbent]],0),MATCH(F$3,Data_Base_2[#Headers],0))),"-",INDEX(Data_Base_2[],MATCH($D394,Data_Base_2[[Incumbent]:[Incumbent]],0),MATCH(F$3,Data_Base_2[#Headers],0))),"")</f>
        <v/>
      </c>
      <c r="G394" s="161" t="str">
        <f ca="1">IFERROR(IF(ISBLANK(INDEX(Data_Base_2[],MATCH($D394,Data_Base_2[[Incumbent]:[Incumbent]],0),MATCH(G$3,Data_Base_2[#Headers],0))),"-",INDEX(Data_Base_2[],MATCH($D394,Data_Base_2[[Incumbent]:[Incumbent]],0),MATCH(G$3,Data_Base_2[#Headers],0))),"")</f>
        <v/>
      </c>
      <c r="H394" s="161" t="str">
        <f ca="1">IFERROR(IF(ISBLANK(INDEX(Data_Base_2[],MATCH($D394,Data_Base_2[[Incumbent]:[Incumbent]],0),MATCH(H$3,Data_Base_2[#Headers],0))),"-",INDEX(Data_Base_2[],MATCH($D394,Data_Base_2[[Incumbent]:[Incumbent]],0),MATCH(H$3,Data_Base_2[#Headers],0))),"")</f>
        <v/>
      </c>
      <c r="I394" s="162" t="str">
        <f ca="1">IFERROR(IF(ISBLANK(INDEX(Data_Base_2[],MATCH($D394,Data_Base_2[[Incumbent]:[Incumbent]],0),MATCH(I$3,Data_Base_2[#Headers],0))),"-",INDEX(Data_Base_2[],MATCH($D394,Data_Base_2[[Incumbent]:[Incumbent]],0),MATCH(I$3,Data_Base_2[#Headers],0))),"")</f>
        <v/>
      </c>
      <c r="J394" s="162" t="str">
        <f ca="1">IFERROR(IF(ISBLANK(INDEX(Data_Base_2[],MATCH($D394,Data_Base_2[[Incumbent]:[Incumbent]],0),MATCH(J$3,Data_Base_2[#Headers],0))),"-",INDEX(Data_Base_2[],MATCH($D394,Data_Base_2[[Incumbent]:[Incumbent]],0),MATCH(J$3,Data_Base_2[#Headers],0))),"")</f>
        <v/>
      </c>
      <c r="K394" s="163" t="str">
        <f ca="1">IFERROR(IF(ISBLANK(INDEX(Data_Base_2[],MATCH($D394,Data_Base_2[[Incumbent]:[Incumbent]],0),MATCH(K$3,Data_Base_2[#Headers],0))),"-",INDEX(Data_Base_2[],MATCH($D394,Data_Base_2[[Incumbent]:[Incumbent]],0),MATCH(K$3,Data_Base_2[#Headers],0))),"")</f>
        <v/>
      </c>
      <c r="L394" s="161" t="str">
        <f ca="1">IFERROR(IF(ISBLANK(INDEX(Data_Base_2[],MATCH($D394,Data_Base_2[[Incumbent]:[Incumbent]],0),MATCH(L$3,Data_Base_2[#Headers],0))),"-",INDEX(Data_Base_2[],MATCH($D394,Data_Base_2[[Incumbent]:[Incumbent]],0),MATCH(L$3,Data_Base_2[#Headers],0))),"")</f>
        <v/>
      </c>
      <c r="M394" s="161" t="str">
        <f ca="1">IFERROR(IF(ISBLANK(INDEX(Data_Base_2[],MATCH($D394,Data_Base_2[[Incumbent]:[Incumbent]],0),MATCH(M$3,Data_Base_2[#Headers],0))),"-",INDEX(Data_Base_2[],MATCH($D394,Data_Base_2[[Incumbent]:[Incumbent]],0),MATCH(M$3,Data_Base_2[#Headers],0))),"")</f>
        <v/>
      </c>
      <c r="N394" s="164" t="str">
        <f ca="1">IFERROR(IF(ISBLANK(INDEX(Data_Base_2[],MATCH($D394,Data_Base_2[[Incumbent]:[Incumbent]],0),MATCH(N$3,Data_Base_2[#Headers],0))),"-",INDEX(Data_Base_2[],MATCH($D394,Data_Base_2[[Incumbent]:[Incumbent]],0),MATCH(N$3,Data_Base_2[#Headers],0))),"")</f>
        <v/>
      </c>
      <c r="O394" s="164" t="str">
        <f ca="1">IFERROR(IF(ISBLANK(INDEX(Data_Base_2[],MATCH($D394,Data_Base_2[[Incumbent]:[Incumbent]],0),MATCH(O$3,Data_Base_2[#Headers],0))),"-",INDEX(Data_Base_2[],MATCH($D394,Data_Base_2[[Incumbent]:[Incumbent]],0),MATCH(O$3,Data_Base_2[#Headers],0))),"")</f>
        <v/>
      </c>
      <c r="P394" s="161" t="str">
        <f ca="1">IFERROR(IF(ISBLANK(INDEX(Data_Base_2[],MATCH($D394,Data_Base_2[[Incumbent]:[Incumbent]],0),MATCH(P$3,Data_Base_2[#Headers],0))),"-",INDEX(Data_Base_2[],MATCH($D394,Data_Base_2[[Incumbent]:[Incumbent]],0),MATCH(P$3,Data_Base_2[#Headers],0))),"")</f>
        <v/>
      </c>
      <c r="Q394" s="161" t="str">
        <f ca="1">IFERROR(IF(ISBLANK(INDEX(Data_Base_2[],MATCH($D394,Data_Base_2[[Incumbent]:[Incumbent]],0),MATCH(Q$3,Data_Base_2[#Headers],0))),"-",INDEX(Data_Base_2[],MATCH($D394,Data_Base_2[[Incumbent]:[Incumbent]],0),MATCH(Q$3,Data_Base_2[#Headers],0))),"")</f>
        <v/>
      </c>
      <c r="T394" t="str">
        <v>Harun Antonius Surbakti</v>
      </c>
      <c r="U394" s="140">
        <v>2</v>
      </c>
      <c r="V394" s="124" t="b">
        <v>1</v>
      </c>
      <c r="W394" s="3" t="b">
        <v>0</v>
      </c>
      <c r="X394" s="3" t="b">
        <v>0</v>
      </c>
      <c r="Y394" s="3">
        <v>0</v>
      </c>
      <c r="Z394" s="3">
        <v>1</v>
      </c>
      <c r="AA394" s="3" t="b">
        <v>1</v>
      </c>
      <c r="AB394" s="3" t="b">
        <f ca="1"/>
        <v>0</v>
      </c>
      <c r="AC394" s="99">
        <v>0</v>
      </c>
      <c r="AD394" s="99">
        <f ca="1"/>
        <v>0</v>
      </c>
    </row>
    <row r="395" spans="4:30" x14ac:dyDescent="0.25">
      <c r="D395" s="8" t="str" cm="1">
        <f t="array" aca="1" ref="D395" ca="1">IFERROR(IF($T$2="",'Data Base'!C381,INDEX(Data_Base_2[Incumbent],_xlfn.AGGREGATE(15,3,((OFFSET($AD$4,0,0,COUNTA($AD$4:AD5390),1)&gt;0)/(OFFSET($AD$4,0,0,COUNTA($AD$4:AD5390),1)&gt;0))*(ROW(OFFSET($AD$4,0,0,COUNTA($AD$4:AD5390),1))-ROW($AD$3)),ROWS($D$4:$D394)))),"")</f>
        <v/>
      </c>
      <c r="E395" s="161" t="str">
        <f ca="1">IFERROR(IF(ISBLANK(INDEX(Data_Base_2[],MATCH($D395,Data_Base_2[[Incumbent]:[Incumbent]],0),MATCH(E$3,Data_Base_2[#Headers],0))),"-",INDEX(Data_Base_2[],MATCH($D395,Data_Base_2[[Incumbent]:[Incumbent]],0),MATCH(E$3,Data_Base_2[#Headers],0))),"")</f>
        <v/>
      </c>
      <c r="F395" s="161" t="str">
        <f ca="1">IFERROR(IF(ISBLANK(INDEX(Data_Base_2[],MATCH($D395,Data_Base_2[[Incumbent]:[Incumbent]],0),MATCH(F$3,Data_Base_2[#Headers],0))),"-",INDEX(Data_Base_2[],MATCH($D395,Data_Base_2[[Incumbent]:[Incumbent]],0),MATCH(F$3,Data_Base_2[#Headers],0))),"")</f>
        <v/>
      </c>
      <c r="G395" s="161" t="str">
        <f ca="1">IFERROR(IF(ISBLANK(INDEX(Data_Base_2[],MATCH($D395,Data_Base_2[[Incumbent]:[Incumbent]],0),MATCH(G$3,Data_Base_2[#Headers],0))),"-",INDEX(Data_Base_2[],MATCH($D395,Data_Base_2[[Incumbent]:[Incumbent]],0),MATCH(G$3,Data_Base_2[#Headers],0))),"")</f>
        <v/>
      </c>
      <c r="H395" s="161" t="str">
        <f ca="1">IFERROR(IF(ISBLANK(INDEX(Data_Base_2[],MATCH($D395,Data_Base_2[[Incumbent]:[Incumbent]],0),MATCH(H$3,Data_Base_2[#Headers],0))),"-",INDEX(Data_Base_2[],MATCH($D395,Data_Base_2[[Incumbent]:[Incumbent]],0),MATCH(H$3,Data_Base_2[#Headers],0))),"")</f>
        <v/>
      </c>
      <c r="I395" s="162" t="str">
        <f ca="1">IFERROR(IF(ISBLANK(INDEX(Data_Base_2[],MATCH($D395,Data_Base_2[[Incumbent]:[Incumbent]],0),MATCH(I$3,Data_Base_2[#Headers],0))),"-",INDEX(Data_Base_2[],MATCH($D395,Data_Base_2[[Incumbent]:[Incumbent]],0),MATCH(I$3,Data_Base_2[#Headers],0))),"")</f>
        <v/>
      </c>
      <c r="J395" s="162" t="str">
        <f ca="1">IFERROR(IF(ISBLANK(INDEX(Data_Base_2[],MATCH($D395,Data_Base_2[[Incumbent]:[Incumbent]],0),MATCH(J$3,Data_Base_2[#Headers],0))),"-",INDEX(Data_Base_2[],MATCH($D395,Data_Base_2[[Incumbent]:[Incumbent]],0),MATCH(J$3,Data_Base_2[#Headers],0))),"")</f>
        <v/>
      </c>
      <c r="K395" s="163" t="str">
        <f ca="1">IFERROR(IF(ISBLANK(INDEX(Data_Base_2[],MATCH($D395,Data_Base_2[[Incumbent]:[Incumbent]],0),MATCH(K$3,Data_Base_2[#Headers],0))),"-",INDEX(Data_Base_2[],MATCH($D395,Data_Base_2[[Incumbent]:[Incumbent]],0),MATCH(K$3,Data_Base_2[#Headers],0))),"")</f>
        <v/>
      </c>
      <c r="L395" s="161" t="str">
        <f ca="1">IFERROR(IF(ISBLANK(INDEX(Data_Base_2[],MATCH($D395,Data_Base_2[[Incumbent]:[Incumbent]],0),MATCH(L$3,Data_Base_2[#Headers],0))),"-",INDEX(Data_Base_2[],MATCH($D395,Data_Base_2[[Incumbent]:[Incumbent]],0),MATCH(L$3,Data_Base_2[#Headers],0))),"")</f>
        <v/>
      </c>
      <c r="M395" s="161" t="str">
        <f ca="1">IFERROR(IF(ISBLANK(INDEX(Data_Base_2[],MATCH($D395,Data_Base_2[[Incumbent]:[Incumbent]],0),MATCH(M$3,Data_Base_2[#Headers],0))),"-",INDEX(Data_Base_2[],MATCH($D395,Data_Base_2[[Incumbent]:[Incumbent]],0),MATCH(M$3,Data_Base_2[#Headers],0))),"")</f>
        <v/>
      </c>
      <c r="N395" s="164" t="str">
        <f ca="1">IFERROR(IF(ISBLANK(INDEX(Data_Base_2[],MATCH($D395,Data_Base_2[[Incumbent]:[Incumbent]],0),MATCH(N$3,Data_Base_2[#Headers],0))),"-",INDEX(Data_Base_2[],MATCH($D395,Data_Base_2[[Incumbent]:[Incumbent]],0),MATCH(N$3,Data_Base_2[#Headers],0))),"")</f>
        <v/>
      </c>
      <c r="O395" s="164" t="str">
        <f ca="1">IFERROR(IF(ISBLANK(INDEX(Data_Base_2[],MATCH($D395,Data_Base_2[[Incumbent]:[Incumbent]],0),MATCH(O$3,Data_Base_2[#Headers],0))),"-",INDEX(Data_Base_2[],MATCH($D395,Data_Base_2[[Incumbent]:[Incumbent]],0),MATCH(O$3,Data_Base_2[#Headers],0))),"")</f>
        <v/>
      </c>
      <c r="P395" s="161" t="str">
        <f ca="1">IFERROR(IF(ISBLANK(INDEX(Data_Base_2[],MATCH($D395,Data_Base_2[[Incumbent]:[Incumbent]],0),MATCH(P$3,Data_Base_2[#Headers],0))),"-",INDEX(Data_Base_2[],MATCH($D395,Data_Base_2[[Incumbent]:[Incumbent]],0),MATCH(P$3,Data_Base_2[#Headers],0))),"")</f>
        <v/>
      </c>
      <c r="Q395" s="161" t="str">
        <f ca="1">IFERROR(IF(ISBLANK(INDEX(Data_Base_2[],MATCH($D395,Data_Base_2[[Incumbent]:[Incumbent]],0),MATCH(Q$3,Data_Base_2[#Headers],0))),"-",INDEX(Data_Base_2[],MATCH($D395,Data_Base_2[[Incumbent]:[Incumbent]],0),MATCH(Q$3,Data_Base_2[#Headers],0))),"")</f>
        <v/>
      </c>
      <c r="T395" t="str">
        <v>Parhan Asyura</v>
      </c>
      <c r="U395" s="140">
        <v>3</v>
      </c>
      <c r="V395" s="124" t="b">
        <v>1</v>
      </c>
      <c r="W395" s="3" t="b">
        <v>0</v>
      </c>
      <c r="X395" s="3" t="b">
        <v>0</v>
      </c>
      <c r="Y395" s="3">
        <v>0</v>
      </c>
      <c r="Z395" s="3">
        <v>1</v>
      </c>
      <c r="AA395" s="3" t="b">
        <v>1</v>
      </c>
      <c r="AB395" s="3" t="b">
        <f ca="1"/>
        <v>0</v>
      </c>
      <c r="AC395" s="99">
        <v>1</v>
      </c>
      <c r="AD395" s="99">
        <f ca="1"/>
        <v>0</v>
      </c>
    </row>
    <row r="396" spans="4:30" x14ac:dyDescent="0.25">
      <c r="D396" s="8" t="str" cm="1">
        <f t="array" aca="1" ref="D396" ca="1">IFERROR(IF($T$2="",'Data Base'!C382,INDEX(Data_Base_2[Incumbent],_xlfn.AGGREGATE(15,3,((OFFSET($AD$4,0,0,COUNTA($AD$4:AD5391),1)&gt;0)/(OFFSET($AD$4,0,0,COUNTA($AD$4:AD5391),1)&gt;0))*(ROW(OFFSET($AD$4,0,0,COUNTA($AD$4:AD5391),1))-ROW($AD$3)),ROWS($D$4:$D395)))),"")</f>
        <v/>
      </c>
      <c r="E396" s="161" t="str">
        <f ca="1">IFERROR(IF(ISBLANK(INDEX(Data_Base_2[],MATCH($D396,Data_Base_2[[Incumbent]:[Incumbent]],0),MATCH(E$3,Data_Base_2[#Headers],0))),"-",INDEX(Data_Base_2[],MATCH($D396,Data_Base_2[[Incumbent]:[Incumbent]],0),MATCH(E$3,Data_Base_2[#Headers],0))),"")</f>
        <v/>
      </c>
      <c r="F396" s="161" t="str">
        <f ca="1">IFERROR(IF(ISBLANK(INDEX(Data_Base_2[],MATCH($D396,Data_Base_2[[Incumbent]:[Incumbent]],0),MATCH(F$3,Data_Base_2[#Headers],0))),"-",INDEX(Data_Base_2[],MATCH($D396,Data_Base_2[[Incumbent]:[Incumbent]],0),MATCH(F$3,Data_Base_2[#Headers],0))),"")</f>
        <v/>
      </c>
      <c r="G396" s="161" t="str">
        <f ca="1">IFERROR(IF(ISBLANK(INDEX(Data_Base_2[],MATCH($D396,Data_Base_2[[Incumbent]:[Incumbent]],0),MATCH(G$3,Data_Base_2[#Headers],0))),"-",INDEX(Data_Base_2[],MATCH($D396,Data_Base_2[[Incumbent]:[Incumbent]],0),MATCH(G$3,Data_Base_2[#Headers],0))),"")</f>
        <v/>
      </c>
      <c r="H396" s="161" t="str">
        <f ca="1">IFERROR(IF(ISBLANK(INDEX(Data_Base_2[],MATCH($D396,Data_Base_2[[Incumbent]:[Incumbent]],0),MATCH(H$3,Data_Base_2[#Headers],0))),"-",INDEX(Data_Base_2[],MATCH($D396,Data_Base_2[[Incumbent]:[Incumbent]],0),MATCH(H$3,Data_Base_2[#Headers],0))),"")</f>
        <v/>
      </c>
      <c r="I396" s="162" t="str">
        <f ca="1">IFERROR(IF(ISBLANK(INDEX(Data_Base_2[],MATCH($D396,Data_Base_2[[Incumbent]:[Incumbent]],0),MATCH(I$3,Data_Base_2[#Headers],0))),"-",INDEX(Data_Base_2[],MATCH($D396,Data_Base_2[[Incumbent]:[Incumbent]],0),MATCH(I$3,Data_Base_2[#Headers],0))),"")</f>
        <v/>
      </c>
      <c r="J396" s="162" t="str">
        <f ca="1">IFERROR(IF(ISBLANK(INDEX(Data_Base_2[],MATCH($D396,Data_Base_2[[Incumbent]:[Incumbent]],0),MATCH(J$3,Data_Base_2[#Headers],0))),"-",INDEX(Data_Base_2[],MATCH($D396,Data_Base_2[[Incumbent]:[Incumbent]],0),MATCH(J$3,Data_Base_2[#Headers],0))),"")</f>
        <v/>
      </c>
      <c r="K396" s="163" t="str">
        <f ca="1">IFERROR(IF(ISBLANK(INDEX(Data_Base_2[],MATCH($D396,Data_Base_2[[Incumbent]:[Incumbent]],0),MATCH(K$3,Data_Base_2[#Headers],0))),"-",INDEX(Data_Base_2[],MATCH($D396,Data_Base_2[[Incumbent]:[Incumbent]],0),MATCH(K$3,Data_Base_2[#Headers],0))),"")</f>
        <v/>
      </c>
      <c r="L396" s="161" t="str">
        <f ca="1">IFERROR(IF(ISBLANK(INDEX(Data_Base_2[],MATCH($D396,Data_Base_2[[Incumbent]:[Incumbent]],0),MATCH(L$3,Data_Base_2[#Headers],0))),"-",INDEX(Data_Base_2[],MATCH($D396,Data_Base_2[[Incumbent]:[Incumbent]],0),MATCH(L$3,Data_Base_2[#Headers],0))),"")</f>
        <v/>
      </c>
      <c r="M396" s="161" t="str">
        <f ca="1">IFERROR(IF(ISBLANK(INDEX(Data_Base_2[],MATCH($D396,Data_Base_2[[Incumbent]:[Incumbent]],0),MATCH(M$3,Data_Base_2[#Headers],0))),"-",INDEX(Data_Base_2[],MATCH($D396,Data_Base_2[[Incumbent]:[Incumbent]],0),MATCH(M$3,Data_Base_2[#Headers],0))),"")</f>
        <v/>
      </c>
      <c r="N396" s="164" t="str">
        <f ca="1">IFERROR(IF(ISBLANK(INDEX(Data_Base_2[],MATCH($D396,Data_Base_2[[Incumbent]:[Incumbent]],0),MATCH(N$3,Data_Base_2[#Headers],0))),"-",INDEX(Data_Base_2[],MATCH($D396,Data_Base_2[[Incumbent]:[Incumbent]],0),MATCH(N$3,Data_Base_2[#Headers],0))),"")</f>
        <v/>
      </c>
      <c r="O396" s="164" t="str">
        <f ca="1">IFERROR(IF(ISBLANK(INDEX(Data_Base_2[],MATCH($D396,Data_Base_2[[Incumbent]:[Incumbent]],0),MATCH(O$3,Data_Base_2[#Headers],0))),"-",INDEX(Data_Base_2[],MATCH($D396,Data_Base_2[[Incumbent]:[Incumbent]],0),MATCH(O$3,Data_Base_2[#Headers],0))),"")</f>
        <v/>
      </c>
      <c r="P396" s="161" t="str">
        <f ca="1">IFERROR(IF(ISBLANK(INDEX(Data_Base_2[],MATCH($D396,Data_Base_2[[Incumbent]:[Incumbent]],0),MATCH(P$3,Data_Base_2[#Headers],0))),"-",INDEX(Data_Base_2[],MATCH($D396,Data_Base_2[[Incumbent]:[Incumbent]],0),MATCH(P$3,Data_Base_2[#Headers],0))),"")</f>
        <v/>
      </c>
      <c r="Q396" s="161" t="str">
        <f ca="1">IFERROR(IF(ISBLANK(INDEX(Data_Base_2[],MATCH($D396,Data_Base_2[[Incumbent]:[Incumbent]],0),MATCH(Q$3,Data_Base_2[#Headers],0))),"-",INDEX(Data_Base_2[],MATCH($D396,Data_Base_2[[Incumbent]:[Incumbent]],0),MATCH(Q$3,Data_Base_2[#Headers],0))),"")</f>
        <v/>
      </c>
      <c r="T396" t="str">
        <v>Sumantri</v>
      </c>
      <c r="U396" s="140">
        <v>3</v>
      </c>
      <c r="V396" s="124" t="b">
        <v>1</v>
      </c>
      <c r="W396" s="3" t="b">
        <v>0</v>
      </c>
      <c r="X396" s="3" t="b">
        <v>0</v>
      </c>
      <c r="Y396" s="3">
        <v>1</v>
      </c>
      <c r="Z396" s="3">
        <v>1</v>
      </c>
      <c r="AA396" s="3" t="b">
        <v>1</v>
      </c>
      <c r="AB396" s="3" t="b">
        <f ca="1"/>
        <v>0</v>
      </c>
      <c r="AC396" s="99">
        <v>1</v>
      </c>
      <c r="AD396" s="99">
        <f ca="1"/>
        <v>0</v>
      </c>
    </row>
    <row r="397" spans="4:30" x14ac:dyDescent="0.25">
      <c r="D397" s="8" t="str" cm="1">
        <f t="array" aca="1" ref="D397" ca="1">IFERROR(IF($T$2="",'Data Base'!C383,INDEX(Data_Base_2[Incumbent],_xlfn.AGGREGATE(15,3,((OFFSET($AD$4,0,0,COUNTA($AD$4:AD5392),1)&gt;0)/(OFFSET($AD$4,0,0,COUNTA($AD$4:AD5392),1)&gt;0))*(ROW(OFFSET($AD$4,0,0,COUNTA($AD$4:AD5392),1))-ROW($AD$3)),ROWS($D$4:$D396)))),"")</f>
        <v/>
      </c>
      <c r="E397" s="161" t="str">
        <f ca="1">IFERROR(IF(ISBLANK(INDEX(Data_Base_2[],MATCH($D397,Data_Base_2[[Incumbent]:[Incumbent]],0),MATCH(E$3,Data_Base_2[#Headers],0))),"-",INDEX(Data_Base_2[],MATCH($D397,Data_Base_2[[Incumbent]:[Incumbent]],0),MATCH(E$3,Data_Base_2[#Headers],0))),"")</f>
        <v/>
      </c>
      <c r="F397" s="161" t="str">
        <f ca="1">IFERROR(IF(ISBLANK(INDEX(Data_Base_2[],MATCH($D397,Data_Base_2[[Incumbent]:[Incumbent]],0),MATCH(F$3,Data_Base_2[#Headers],0))),"-",INDEX(Data_Base_2[],MATCH($D397,Data_Base_2[[Incumbent]:[Incumbent]],0),MATCH(F$3,Data_Base_2[#Headers],0))),"")</f>
        <v/>
      </c>
      <c r="G397" s="161" t="str">
        <f ca="1">IFERROR(IF(ISBLANK(INDEX(Data_Base_2[],MATCH($D397,Data_Base_2[[Incumbent]:[Incumbent]],0),MATCH(G$3,Data_Base_2[#Headers],0))),"-",INDEX(Data_Base_2[],MATCH($D397,Data_Base_2[[Incumbent]:[Incumbent]],0),MATCH(G$3,Data_Base_2[#Headers],0))),"")</f>
        <v/>
      </c>
      <c r="H397" s="161" t="str">
        <f ca="1">IFERROR(IF(ISBLANK(INDEX(Data_Base_2[],MATCH($D397,Data_Base_2[[Incumbent]:[Incumbent]],0),MATCH(H$3,Data_Base_2[#Headers],0))),"-",INDEX(Data_Base_2[],MATCH($D397,Data_Base_2[[Incumbent]:[Incumbent]],0),MATCH(H$3,Data_Base_2[#Headers],0))),"")</f>
        <v/>
      </c>
      <c r="I397" s="162" t="str">
        <f ca="1">IFERROR(IF(ISBLANK(INDEX(Data_Base_2[],MATCH($D397,Data_Base_2[[Incumbent]:[Incumbent]],0),MATCH(I$3,Data_Base_2[#Headers],0))),"-",INDEX(Data_Base_2[],MATCH($D397,Data_Base_2[[Incumbent]:[Incumbent]],0),MATCH(I$3,Data_Base_2[#Headers],0))),"")</f>
        <v/>
      </c>
      <c r="J397" s="162" t="str">
        <f ca="1">IFERROR(IF(ISBLANK(INDEX(Data_Base_2[],MATCH($D397,Data_Base_2[[Incumbent]:[Incumbent]],0),MATCH(J$3,Data_Base_2[#Headers],0))),"-",INDEX(Data_Base_2[],MATCH($D397,Data_Base_2[[Incumbent]:[Incumbent]],0),MATCH(J$3,Data_Base_2[#Headers],0))),"")</f>
        <v/>
      </c>
      <c r="K397" s="163" t="str">
        <f ca="1">IFERROR(IF(ISBLANK(INDEX(Data_Base_2[],MATCH($D397,Data_Base_2[[Incumbent]:[Incumbent]],0),MATCH(K$3,Data_Base_2[#Headers],0))),"-",INDEX(Data_Base_2[],MATCH($D397,Data_Base_2[[Incumbent]:[Incumbent]],0),MATCH(K$3,Data_Base_2[#Headers],0))),"")</f>
        <v/>
      </c>
      <c r="L397" s="161" t="str">
        <f ca="1">IFERROR(IF(ISBLANK(INDEX(Data_Base_2[],MATCH($D397,Data_Base_2[[Incumbent]:[Incumbent]],0),MATCH(L$3,Data_Base_2[#Headers],0))),"-",INDEX(Data_Base_2[],MATCH($D397,Data_Base_2[[Incumbent]:[Incumbent]],0),MATCH(L$3,Data_Base_2[#Headers],0))),"")</f>
        <v/>
      </c>
      <c r="M397" s="161" t="str">
        <f ca="1">IFERROR(IF(ISBLANK(INDEX(Data_Base_2[],MATCH($D397,Data_Base_2[[Incumbent]:[Incumbent]],0),MATCH(M$3,Data_Base_2[#Headers],0))),"-",INDEX(Data_Base_2[],MATCH($D397,Data_Base_2[[Incumbent]:[Incumbent]],0),MATCH(M$3,Data_Base_2[#Headers],0))),"")</f>
        <v/>
      </c>
      <c r="N397" s="164" t="str">
        <f ca="1">IFERROR(IF(ISBLANK(INDEX(Data_Base_2[],MATCH($D397,Data_Base_2[[Incumbent]:[Incumbent]],0),MATCH(N$3,Data_Base_2[#Headers],0))),"-",INDEX(Data_Base_2[],MATCH($D397,Data_Base_2[[Incumbent]:[Incumbent]],0),MATCH(N$3,Data_Base_2[#Headers],0))),"")</f>
        <v/>
      </c>
      <c r="O397" s="164" t="str">
        <f ca="1">IFERROR(IF(ISBLANK(INDEX(Data_Base_2[],MATCH($D397,Data_Base_2[[Incumbent]:[Incumbent]],0),MATCH(O$3,Data_Base_2[#Headers],0))),"-",INDEX(Data_Base_2[],MATCH($D397,Data_Base_2[[Incumbent]:[Incumbent]],0),MATCH(O$3,Data_Base_2[#Headers],0))),"")</f>
        <v/>
      </c>
      <c r="P397" s="161" t="str">
        <f ca="1">IFERROR(IF(ISBLANK(INDEX(Data_Base_2[],MATCH($D397,Data_Base_2[[Incumbent]:[Incumbent]],0),MATCH(P$3,Data_Base_2[#Headers],0))),"-",INDEX(Data_Base_2[],MATCH($D397,Data_Base_2[[Incumbent]:[Incumbent]],0),MATCH(P$3,Data_Base_2[#Headers],0))),"")</f>
        <v/>
      </c>
      <c r="Q397" s="161" t="str">
        <f ca="1">IFERROR(IF(ISBLANK(INDEX(Data_Base_2[],MATCH($D397,Data_Base_2[[Incumbent]:[Incumbent]],0),MATCH(Q$3,Data_Base_2[#Headers],0))),"-",INDEX(Data_Base_2[],MATCH($D397,Data_Base_2[[Incumbent]:[Incumbent]],0),MATCH(Q$3,Data_Base_2[#Headers],0))),"")</f>
        <v/>
      </c>
      <c r="T397" t="str">
        <v>Wesly Pasaribu</v>
      </c>
      <c r="U397" s="140">
        <v>1</v>
      </c>
      <c r="V397" s="124" t="b">
        <v>1</v>
      </c>
      <c r="W397" s="3" t="b">
        <v>0</v>
      </c>
      <c r="X397" s="3" t="b">
        <v>0</v>
      </c>
      <c r="Y397" s="3">
        <v>1</v>
      </c>
      <c r="Z397" s="3">
        <v>0</v>
      </c>
      <c r="AA397" s="3" t="b">
        <v>1</v>
      </c>
      <c r="AB397" s="3" t="b">
        <f ca="1"/>
        <v>1</v>
      </c>
      <c r="AC397" s="99">
        <v>1</v>
      </c>
      <c r="AD397" s="99">
        <f ca="1"/>
        <v>0</v>
      </c>
    </row>
    <row r="398" spans="4:30" x14ac:dyDescent="0.25">
      <c r="D398" s="8" t="str" cm="1">
        <f t="array" aca="1" ref="D398" ca="1">IFERROR(IF($T$2="",'Data Base'!C384,INDEX(Data_Base_2[Incumbent],_xlfn.AGGREGATE(15,3,((OFFSET($AD$4,0,0,COUNTA($AD$4:AD5393),1)&gt;0)/(OFFSET($AD$4,0,0,COUNTA($AD$4:AD5393),1)&gt;0))*(ROW(OFFSET($AD$4,0,0,COUNTA($AD$4:AD5393),1))-ROW($AD$3)),ROWS($D$4:$D397)))),"")</f>
        <v/>
      </c>
      <c r="E398" s="161" t="str">
        <f ca="1">IFERROR(IF(ISBLANK(INDEX(Data_Base_2[],MATCH($D398,Data_Base_2[[Incumbent]:[Incumbent]],0),MATCH(E$3,Data_Base_2[#Headers],0))),"-",INDEX(Data_Base_2[],MATCH($D398,Data_Base_2[[Incumbent]:[Incumbent]],0),MATCH(E$3,Data_Base_2[#Headers],0))),"")</f>
        <v/>
      </c>
      <c r="F398" s="161" t="str">
        <f ca="1">IFERROR(IF(ISBLANK(INDEX(Data_Base_2[],MATCH($D398,Data_Base_2[[Incumbent]:[Incumbent]],0),MATCH(F$3,Data_Base_2[#Headers],0))),"-",INDEX(Data_Base_2[],MATCH($D398,Data_Base_2[[Incumbent]:[Incumbent]],0),MATCH(F$3,Data_Base_2[#Headers],0))),"")</f>
        <v/>
      </c>
      <c r="G398" s="161" t="str">
        <f ca="1">IFERROR(IF(ISBLANK(INDEX(Data_Base_2[],MATCH($D398,Data_Base_2[[Incumbent]:[Incumbent]],0),MATCH(G$3,Data_Base_2[#Headers],0))),"-",INDEX(Data_Base_2[],MATCH($D398,Data_Base_2[[Incumbent]:[Incumbent]],0),MATCH(G$3,Data_Base_2[#Headers],0))),"")</f>
        <v/>
      </c>
      <c r="H398" s="161" t="str">
        <f ca="1">IFERROR(IF(ISBLANK(INDEX(Data_Base_2[],MATCH($D398,Data_Base_2[[Incumbent]:[Incumbent]],0),MATCH(H$3,Data_Base_2[#Headers],0))),"-",INDEX(Data_Base_2[],MATCH($D398,Data_Base_2[[Incumbent]:[Incumbent]],0),MATCH(H$3,Data_Base_2[#Headers],0))),"")</f>
        <v/>
      </c>
      <c r="I398" s="162" t="str">
        <f ca="1">IFERROR(IF(ISBLANK(INDEX(Data_Base_2[],MATCH($D398,Data_Base_2[[Incumbent]:[Incumbent]],0),MATCH(I$3,Data_Base_2[#Headers],0))),"-",INDEX(Data_Base_2[],MATCH($D398,Data_Base_2[[Incumbent]:[Incumbent]],0),MATCH(I$3,Data_Base_2[#Headers],0))),"")</f>
        <v/>
      </c>
      <c r="J398" s="162" t="str">
        <f ca="1">IFERROR(IF(ISBLANK(INDEX(Data_Base_2[],MATCH($D398,Data_Base_2[[Incumbent]:[Incumbent]],0),MATCH(J$3,Data_Base_2[#Headers],0))),"-",INDEX(Data_Base_2[],MATCH($D398,Data_Base_2[[Incumbent]:[Incumbent]],0),MATCH(J$3,Data_Base_2[#Headers],0))),"")</f>
        <v/>
      </c>
      <c r="K398" s="163" t="str">
        <f ca="1">IFERROR(IF(ISBLANK(INDEX(Data_Base_2[],MATCH($D398,Data_Base_2[[Incumbent]:[Incumbent]],0),MATCH(K$3,Data_Base_2[#Headers],0))),"-",INDEX(Data_Base_2[],MATCH($D398,Data_Base_2[[Incumbent]:[Incumbent]],0),MATCH(K$3,Data_Base_2[#Headers],0))),"")</f>
        <v/>
      </c>
      <c r="L398" s="161" t="str">
        <f ca="1">IFERROR(IF(ISBLANK(INDEX(Data_Base_2[],MATCH($D398,Data_Base_2[[Incumbent]:[Incumbent]],0),MATCH(L$3,Data_Base_2[#Headers],0))),"-",INDEX(Data_Base_2[],MATCH($D398,Data_Base_2[[Incumbent]:[Incumbent]],0),MATCH(L$3,Data_Base_2[#Headers],0))),"")</f>
        <v/>
      </c>
      <c r="M398" s="161" t="str">
        <f ca="1">IFERROR(IF(ISBLANK(INDEX(Data_Base_2[],MATCH($D398,Data_Base_2[[Incumbent]:[Incumbent]],0),MATCH(M$3,Data_Base_2[#Headers],0))),"-",INDEX(Data_Base_2[],MATCH($D398,Data_Base_2[[Incumbent]:[Incumbent]],0),MATCH(M$3,Data_Base_2[#Headers],0))),"")</f>
        <v/>
      </c>
      <c r="N398" s="164" t="str">
        <f ca="1">IFERROR(IF(ISBLANK(INDEX(Data_Base_2[],MATCH($D398,Data_Base_2[[Incumbent]:[Incumbent]],0),MATCH(N$3,Data_Base_2[#Headers],0))),"-",INDEX(Data_Base_2[],MATCH($D398,Data_Base_2[[Incumbent]:[Incumbent]],0),MATCH(N$3,Data_Base_2[#Headers],0))),"")</f>
        <v/>
      </c>
      <c r="O398" s="164" t="str">
        <f ca="1">IFERROR(IF(ISBLANK(INDEX(Data_Base_2[],MATCH($D398,Data_Base_2[[Incumbent]:[Incumbent]],0),MATCH(O$3,Data_Base_2[#Headers],0))),"-",INDEX(Data_Base_2[],MATCH($D398,Data_Base_2[[Incumbent]:[Incumbent]],0),MATCH(O$3,Data_Base_2[#Headers],0))),"")</f>
        <v/>
      </c>
      <c r="P398" s="161" t="str">
        <f ca="1">IFERROR(IF(ISBLANK(INDEX(Data_Base_2[],MATCH($D398,Data_Base_2[[Incumbent]:[Incumbent]],0),MATCH(P$3,Data_Base_2[#Headers],0))),"-",INDEX(Data_Base_2[],MATCH($D398,Data_Base_2[[Incumbent]:[Incumbent]],0),MATCH(P$3,Data_Base_2[#Headers],0))),"")</f>
        <v/>
      </c>
      <c r="Q398" s="161" t="str">
        <f ca="1">IFERROR(IF(ISBLANK(INDEX(Data_Base_2[],MATCH($D398,Data_Base_2[[Incumbent]:[Incumbent]],0),MATCH(Q$3,Data_Base_2[#Headers],0))),"-",INDEX(Data_Base_2[],MATCH($D398,Data_Base_2[[Incumbent]:[Incumbent]],0),MATCH(Q$3,Data_Base_2[#Headers],0))),"")</f>
        <v/>
      </c>
      <c r="T398" t="str">
        <v>T. Arliansyah</v>
      </c>
      <c r="U398" s="140">
        <v>6</v>
      </c>
      <c r="V398" s="124" t="b">
        <v>1</v>
      </c>
      <c r="W398" s="3" t="b">
        <v>0</v>
      </c>
      <c r="X398" s="3" t="b">
        <v>0</v>
      </c>
      <c r="Y398" s="3">
        <v>0</v>
      </c>
      <c r="Z398" s="3">
        <v>0</v>
      </c>
      <c r="AA398" s="3" t="b">
        <v>1</v>
      </c>
      <c r="AB398" s="3" t="b">
        <f ca="1"/>
        <v>0</v>
      </c>
      <c r="AC398" s="99">
        <v>0</v>
      </c>
      <c r="AD398" s="99">
        <f ca="1"/>
        <v>0</v>
      </c>
    </row>
    <row r="399" spans="4:30" x14ac:dyDescent="0.25">
      <c r="D399" s="8" t="str" cm="1">
        <f t="array" aca="1" ref="D399" ca="1">IFERROR(IF($T$2="",'Data Base'!C385,INDEX(Data_Base_2[Incumbent],_xlfn.AGGREGATE(15,3,((OFFSET($AD$4,0,0,COUNTA($AD$4:AD5394),1)&gt;0)/(OFFSET($AD$4,0,0,COUNTA($AD$4:AD5394),1)&gt;0))*(ROW(OFFSET($AD$4,0,0,COUNTA($AD$4:AD5394),1))-ROW($AD$3)),ROWS($D$4:$D398)))),"")</f>
        <v/>
      </c>
      <c r="E399" s="161" t="str">
        <f ca="1">IFERROR(IF(ISBLANK(INDEX(Data_Base_2[],MATCH($D399,Data_Base_2[[Incumbent]:[Incumbent]],0),MATCH(E$3,Data_Base_2[#Headers],0))),"-",INDEX(Data_Base_2[],MATCH($D399,Data_Base_2[[Incumbent]:[Incumbent]],0),MATCH(E$3,Data_Base_2[#Headers],0))),"")</f>
        <v/>
      </c>
      <c r="F399" s="161" t="str">
        <f ca="1">IFERROR(IF(ISBLANK(INDEX(Data_Base_2[],MATCH($D399,Data_Base_2[[Incumbent]:[Incumbent]],0),MATCH(F$3,Data_Base_2[#Headers],0))),"-",INDEX(Data_Base_2[],MATCH($D399,Data_Base_2[[Incumbent]:[Incumbent]],0),MATCH(F$3,Data_Base_2[#Headers],0))),"")</f>
        <v/>
      </c>
      <c r="G399" s="161" t="str">
        <f ca="1">IFERROR(IF(ISBLANK(INDEX(Data_Base_2[],MATCH($D399,Data_Base_2[[Incumbent]:[Incumbent]],0),MATCH(G$3,Data_Base_2[#Headers],0))),"-",INDEX(Data_Base_2[],MATCH($D399,Data_Base_2[[Incumbent]:[Incumbent]],0),MATCH(G$3,Data_Base_2[#Headers],0))),"")</f>
        <v/>
      </c>
      <c r="H399" s="161" t="str">
        <f ca="1">IFERROR(IF(ISBLANK(INDEX(Data_Base_2[],MATCH($D399,Data_Base_2[[Incumbent]:[Incumbent]],0),MATCH(H$3,Data_Base_2[#Headers],0))),"-",INDEX(Data_Base_2[],MATCH($D399,Data_Base_2[[Incumbent]:[Incumbent]],0),MATCH(H$3,Data_Base_2[#Headers],0))),"")</f>
        <v/>
      </c>
      <c r="I399" s="162" t="str">
        <f ca="1">IFERROR(IF(ISBLANK(INDEX(Data_Base_2[],MATCH($D399,Data_Base_2[[Incumbent]:[Incumbent]],0),MATCH(I$3,Data_Base_2[#Headers],0))),"-",INDEX(Data_Base_2[],MATCH($D399,Data_Base_2[[Incumbent]:[Incumbent]],0),MATCH(I$3,Data_Base_2[#Headers],0))),"")</f>
        <v/>
      </c>
      <c r="J399" s="162" t="str">
        <f ca="1">IFERROR(IF(ISBLANK(INDEX(Data_Base_2[],MATCH($D399,Data_Base_2[[Incumbent]:[Incumbent]],0),MATCH(J$3,Data_Base_2[#Headers],0))),"-",INDEX(Data_Base_2[],MATCH($D399,Data_Base_2[[Incumbent]:[Incumbent]],0),MATCH(J$3,Data_Base_2[#Headers],0))),"")</f>
        <v/>
      </c>
      <c r="K399" s="163" t="str">
        <f ca="1">IFERROR(IF(ISBLANK(INDEX(Data_Base_2[],MATCH($D399,Data_Base_2[[Incumbent]:[Incumbent]],0),MATCH(K$3,Data_Base_2[#Headers],0))),"-",INDEX(Data_Base_2[],MATCH($D399,Data_Base_2[[Incumbent]:[Incumbent]],0),MATCH(K$3,Data_Base_2[#Headers],0))),"")</f>
        <v/>
      </c>
      <c r="L399" s="161" t="str">
        <f ca="1">IFERROR(IF(ISBLANK(INDEX(Data_Base_2[],MATCH($D399,Data_Base_2[[Incumbent]:[Incumbent]],0),MATCH(L$3,Data_Base_2[#Headers],0))),"-",INDEX(Data_Base_2[],MATCH($D399,Data_Base_2[[Incumbent]:[Incumbent]],0),MATCH(L$3,Data_Base_2[#Headers],0))),"")</f>
        <v/>
      </c>
      <c r="M399" s="161" t="str">
        <f ca="1">IFERROR(IF(ISBLANK(INDEX(Data_Base_2[],MATCH($D399,Data_Base_2[[Incumbent]:[Incumbent]],0),MATCH(M$3,Data_Base_2[#Headers],0))),"-",INDEX(Data_Base_2[],MATCH($D399,Data_Base_2[[Incumbent]:[Incumbent]],0),MATCH(M$3,Data_Base_2[#Headers],0))),"")</f>
        <v/>
      </c>
      <c r="N399" s="164" t="str">
        <f ca="1">IFERROR(IF(ISBLANK(INDEX(Data_Base_2[],MATCH($D399,Data_Base_2[[Incumbent]:[Incumbent]],0),MATCH(N$3,Data_Base_2[#Headers],0))),"-",INDEX(Data_Base_2[],MATCH($D399,Data_Base_2[[Incumbent]:[Incumbent]],0),MATCH(N$3,Data_Base_2[#Headers],0))),"")</f>
        <v/>
      </c>
      <c r="O399" s="164" t="str">
        <f ca="1">IFERROR(IF(ISBLANK(INDEX(Data_Base_2[],MATCH($D399,Data_Base_2[[Incumbent]:[Incumbent]],0),MATCH(O$3,Data_Base_2[#Headers],0))),"-",INDEX(Data_Base_2[],MATCH($D399,Data_Base_2[[Incumbent]:[Incumbent]],0),MATCH(O$3,Data_Base_2[#Headers],0))),"")</f>
        <v/>
      </c>
      <c r="P399" s="161" t="str">
        <f ca="1">IFERROR(IF(ISBLANK(INDEX(Data_Base_2[],MATCH($D399,Data_Base_2[[Incumbent]:[Incumbent]],0),MATCH(P$3,Data_Base_2[#Headers],0))),"-",INDEX(Data_Base_2[],MATCH($D399,Data_Base_2[[Incumbent]:[Incumbent]],0),MATCH(P$3,Data_Base_2[#Headers],0))),"")</f>
        <v/>
      </c>
      <c r="Q399" s="161" t="str">
        <f ca="1">IFERROR(IF(ISBLANK(INDEX(Data_Base_2[],MATCH($D399,Data_Base_2[[Incumbent]:[Incumbent]],0),MATCH(Q$3,Data_Base_2[#Headers],0))),"-",INDEX(Data_Base_2[],MATCH($D399,Data_Base_2[[Incumbent]:[Incumbent]],0),MATCH(Q$3,Data_Base_2[#Headers],0))),"")</f>
        <v/>
      </c>
      <c r="T399" t="str">
        <v>Wawan Heru Kusmawan, ST</v>
      </c>
      <c r="U399" s="140">
        <v>5</v>
      </c>
      <c r="V399" s="124" t="b">
        <v>1</v>
      </c>
      <c r="W399" s="3" t="b">
        <v>0</v>
      </c>
      <c r="X399" s="3" t="b">
        <v>0</v>
      </c>
      <c r="Y399" s="3">
        <v>0</v>
      </c>
      <c r="Z399" s="3">
        <v>0</v>
      </c>
      <c r="AA399" s="3" t="b">
        <v>1</v>
      </c>
      <c r="AB399" s="3" t="b">
        <f ca="1"/>
        <v>0</v>
      </c>
      <c r="AC399" s="99">
        <v>0</v>
      </c>
      <c r="AD399" s="99">
        <f ca="1"/>
        <v>0</v>
      </c>
    </row>
    <row r="400" spans="4:30" x14ac:dyDescent="0.25">
      <c r="D400" s="8" t="str" cm="1">
        <f t="array" aca="1" ref="D400" ca="1">IFERROR(IF($T$2="",'Data Base'!C386,INDEX(Data_Base_2[Incumbent],_xlfn.AGGREGATE(15,3,((OFFSET($AD$4,0,0,COUNTA($AD$4:AD5395),1)&gt;0)/(OFFSET($AD$4,0,0,COUNTA($AD$4:AD5395),1)&gt;0))*(ROW(OFFSET($AD$4,0,0,COUNTA($AD$4:AD5395),1))-ROW($AD$3)),ROWS($D$4:$D399)))),"")</f>
        <v/>
      </c>
      <c r="E400" s="161" t="str">
        <f ca="1">IFERROR(IF(ISBLANK(INDEX(Data_Base_2[],MATCH($D400,Data_Base_2[[Incumbent]:[Incumbent]],0),MATCH(E$3,Data_Base_2[#Headers],0))),"-",INDEX(Data_Base_2[],MATCH($D400,Data_Base_2[[Incumbent]:[Incumbent]],0),MATCH(E$3,Data_Base_2[#Headers],0))),"")</f>
        <v/>
      </c>
      <c r="F400" s="161" t="str">
        <f ca="1">IFERROR(IF(ISBLANK(INDEX(Data_Base_2[],MATCH($D400,Data_Base_2[[Incumbent]:[Incumbent]],0),MATCH(F$3,Data_Base_2[#Headers],0))),"-",INDEX(Data_Base_2[],MATCH($D400,Data_Base_2[[Incumbent]:[Incumbent]],0),MATCH(F$3,Data_Base_2[#Headers],0))),"")</f>
        <v/>
      </c>
      <c r="G400" s="161" t="str">
        <f ca="1">IFERROR(IF(ISBLANK(INDEX(Data_Base_2[],MATCH($D400,Data_Base_2[[Incumbent]:[Incumbent]],0),MATCH(G$3,Data_Base_2[#Headers],0))),"-",INDEX(Data_Base_2[],MATCH($D400,Data_Base_2[[Incumbent]:[Incumbent]],0),MATCH(G$3,Data_Base_2[#Headers],0))),"")</f>
        <v/>
      </c>
      <c r="H400" s="161" t="str">
        <f ca="1">IFERROR(IF(ISBLANK(INDEX(Data_Base_2[],MATCH($D400,Data_Base_2[[Incumbent]:[Incumbent]],0),MATCH(H$3,Data_Base_2[#Headers],0))),"-",INDEX(Data_Base_2[],MATCH($D400,Data_Base_2[[Incumbent]:[Incumbent]],0),MATCH(H$3,Data_Base_2[#Headers],0))),"")</f>
        <v/>
      </c>
      <c r="I400" s="162" t="str">
        <f ca="1">IFERROR(IF(ISBLANK(INDEX(Data_Base_2[],MATCH($D400,Data_Base_2[[Incumbent]:[Incumbent]],0),MATCH(I$3,Data_Base_2[#Headers],0))),"-",INDEX(Data_Base_2[],MATCH($D400,Data_Base_2[[Incumbent]:[Incumbent]],0),MATCH(I$3,Data_Base_2[#Headers],0))),"")</f>
        <v/>
      </c>
      <c r="J400" s="162" t="str">
        <f ca="1">IFERROR(IF(ISBLANK(INDEX(Data_Base_2[],MATCH($D400,Data_Base_2[[Incumbent]:[Incumbent]],0),MATCH(J$3,Data_Base_2[#Headers],0))),"-",INDEX(Data_Base_2[],MATCH($D400,Data_Base_2[[Incumbent]:[Incumbent]],0),MATCH(J$3,Data_Base_2[#Headers],0))),"")</f>
        <v/>
      </c>
      <c r="K400" s="163" t="str">
        <f ca="1">IFERROR(IF(ISBLANK(INDEX(Data_Base_2[],MATCH($D400,Data_Base_2[[Incumbent]:[Incumbent]],0),MATCH(K$3,Data_Base_2[#Headers],0))),"-",INDEX(Data_Base_2[],MATCH($D400,Data_Base_2[[Incumbent]:[Incumbent]],0),MATCH(K$3,Data_Base_2[#Headers],0))),"")</f>
        <v/>
      </c>
      <c r="L400" s="161" t="str">
        <f ca="1">IFERROR(IF(ISBLANK(INDEX(Data_Base_2[],MATCH($D400,Data_Base_2[[Incumbent]:[Incumbent]],0),MATCH(L$3,Data_Base_2[#Headers],0))),"-",INDEX(Data_Base_2[],MATCH($D400,Data_Base_2[[Incumbent]:[Incumbent]],0),MATCH(L$3,Data_Base_2[#Headers],0))),"")</f>
        <v/>
      </c>
      <c r="M400" s="161" t="str">
        <f ca="1">IFERROR(IF(ISBLANK(INDEX(Data_Base_2[],MATCH($D400,Data_Base_2[[Incumbent]:[Incumbent]],0),MATCH(M$3,Data_Base_2[#Headers],0))),"-",INDEX(Data_Base_2[],MATCH($D400,Data_Base_2[[Incumbent]:[Incumbent]],0),MATCH(M$3,Data_Base_2[#Headers],0))),"")</f>
        <v/>
      </c>
      <c r="N400" s="164" t="str">
        <f ca="1">IFERROR(IF(ISBLANK(INDEX(Data_Base_2[],MATCH($D400,Data_Base_2[[Incumbent]:[Incumbent]],0),MATCH(N$3,Data_Base_2[#Headers],0))),"-",INDEX(Data_Base_2[],MATCH($D400,Data_Base_2[[Incumbent]:[Incumbent]],0),MATCH(N$3,Data_Base_2[#Headers],0))),"")</f>
        <v/>
      </c>
      <c r="O400" s="164" t="str">
        <f ca="1">IFERROR(IF(ISBLANK(INDEX(Data_Base_2[],MATCH($D400,Data_Base_2[[Incumbent]:[Incumbent]],0),MATCH(O$3,Data_Base_2[#Headers],0))),"-",INDEX(Data_Base_2[],MATCH($D400,Data_Base_2[[Incumbent]:[Incumbent]],0),MATCH(O$3,Data_Base_2[#Headers],0))),"")</f>
        <v/>
      </c>
      <c r="P400" s="161" t="str">
        <f ca="1">IFERROR(IF(ISBLANK(INDEX(Data_Base_2[],MATCH($D400,Data_Base_2[[Incumbent]:[Incumbent]],0),MATCH(P$3,Data_Base_2[#Headers],0))),"-",INDEX(Data_Base_2[],MATCH($D400,Data_Base_2[[Incumbent]:[Incumbent]],0),MATCH(P$3,Data_Base_2[#Headers],0))),"")</f>
        <v/>
      </c>
      <c r="Q400" s="161" t="str">
        <f ca="1">IFERROR(IF(ISBLANK(INDEX(Data_Base_2[],MATCH($D400,Data_Base_2[[Incumbent]:[Incumbent]],0),MATCH(Q$3,Data_Base_2[#Headers],0))),"-",INDEX(Data_Base_2[],MATCH($D400,Data_Base_2[[Incumbent]:[Incumbent]],0),MATCH(Q$3,Data_Base_2[#Headers],0))),"")</f>
        <v/>
      </c>
      <c r="T400" t="str">
        <v>Teddi Atmaja MS</v>
      </c>
      <c r="U400" s="140">
        <v>2</v>
      </c>
      <c r="V400" s="124" t="b">
        <v>1</v>
      </c>
      <c r="W400" s="3" t="b">
        <v>0</v>
      </c>
      <c r="X400" s="3" t="b">
        <v>0</v>
      </c>
      <c r="Y400" s="3">
        <v>1</v>
      </c>
      <c r="Z400" s="3">
        <v>1</v>
      </c>
      <c r="AA400" s="3" t="b">
        <v>1</v>
      </c>
      <c r="AB400" s="3" t="b">
        <f ca="1"/>
        <v>0</v>
      </c>
      <c r="AC400" s="99">
        <v>0</v>
      </c>
      <c r="AD400" s="99">
        <f ca="1"/>
        <v>0</v>
      </c>
    </row>
    <row r="401" spans="4:30" x14ac:dyDescent="0.25">
      <c r="D401" s="8" t="str" cm="1">
        <f t="array" aca="1" ref="D401" ca="1">IFERROR(IF($T$2="",'Data Base'!C387,INDEX(Data_Base_2[Incumbent],_xlfn.AGGREGATE(15,3,((OFFSET($AD$4,0,0,COUNTA($AD$4:AD5396),1)&gt;0)/(OFFSET($AD$4,0,0,COUNTA($AD$4:AD5396),1)&gt;0))*(ROW(OFFSET($AD$4,0,0,COUNTA($AD$4:AD5396),1))-ROW($AD$3)),ROWS($D$4:$D400)))),"")</f>
        <v/>
      </c>
      <c r="E401" s="161" t="str">
        <f ca="1">IFERROR(IF(ISBLANK(INDEX(Data_Base_2[],MATCH($D401,Data_Base_2[[Incumbent]:[Incumbent]],0),MATCH(E$3,Data_Base_2[#Headers],0))),"-",INDEX(Data_Base_2[],MATCH($D401,Data_Base_2[[Incumbent]:[Incumbent]],0),MATCH(E$3,Data_Base_2[#Headers],0))),"")</f>
        <v/>
      </c>
      <c r="F401" s="161" t="str">
        <f ca="1">IFERROR(IF(ISBLANK(INDEX(Data_Base_2[],MATCH($D401,Data_Base_2[[Incumbent]:[Incumbent]],0),MATCH(F$3,Data_Base_2[#Headers],0))),"-",INDEX(Data_Base_2[],MATCH($D401,Data_Base_2[[Incumbent]:[Incumbent]],0),MATCH(F$3,Data_Base_2[#Headers],0))),"")</f>
        <v/>
      </c>
      <c r="G401" s="161" t="str">
        <f ca="1">IFERROR(IF(ISBLANK(INDEX(Data_Base_2[],MATCH($D401,Data_Base_2[[Incumbent]:[Incumbent]],0),MATCH(G$3,Data_Base_2[#Headers],0))),"-",INDEX(Data_Base_2[],MATCH($D401,Data_Base_2[[Incumbent]:[Incumbent]],0),MATCH(G$3,Data_Base_2[#Headers],0))),"")</f>
        <v/>
      </c>
      <c r="H401" s="161" t="str">
        <f ca="1">IFERROR(IF(ISBLANK(INDEX(Data_Base_2[],MATCH($D401,Data_Base_2[[Incumbent]:[Incumbent]],0),MATCH(H$3,Data_Base_2[#Headers],0))),"-",INDEX(Data_Base_2[],MATCH($D401,Data_Base_2[[Incumbent]:[Incumbent]],0),MATCH(H$3,Data_Base_2[#Headers],0))),"")</f>
        <v/>
      </c>
      <c r="I401" s="162" t="str">
        <f ca="1">IFERROR(IF(ISBLANK(INDEX(Data_Base_2[],MATCH($D401,Data_Base_2[[Incumbent]:[Incumbent]],0),MATCH(I$3,Data_Base_2[#Headers],0))),"-",INDEX(Data_Base_2[],MATCH($D401,Data_Base_2[[Incumbent]:[Incumbent]],0),MATCH(I$3,Data_Base_2[#Headers],0))),"")</f>
        <v/>
      </c>
      <c r="J401" s="162" t="str">
        <f ca="1">IFERROR(IF(ISBLANK(INDEX(Data_Base_2[],MATCH($D401,Data_Base_2[[Incumbent]:[Incumbent]],0),MATCH(J$3,Data_Base_2[#Headers],0))),"-",INDEX(Data_Base_2[],MATCH($D401,Data_Base_2[[Incumbent]:[Incumbent]],0),MATCH(J$3,Data_Base_2[#Headers],0))),"")</f>
        <v/>
      </c>
      <c r="K401" s="163" t="str">
        <f ca="1">IFERROR(IF(ISBLANK(INDEX(Data_Base_2[],MATCH($D401,Data_Base_2[[Incumbent]:[Incumbent]],0),MATCH(K$3,Data_Base_2[#Headers],0))),"-",INDEX(Data_Base_2[],MATCH($D401,Data_Base_2[[Incumbent]:[Incumbent]],0),MATCH(K$3,Data_Base_2[#Headers],0))),"")</f>
        <v/>
      </c>
      <c r="L401" s="161" t="str">
        <f ca="1">IFERROR(IF(ISBLANK(INDEX(Data_Base_2[],MATCH($D401,Data_Base_2[[Incumbent]:[Incumbent]],0),MATCH(L$3,Data_Base_2[#Headers],0))),"-",INDEX(Data_Base_2[],MATCH($D401,Data_Base_2[[Incumbent]:[Incumbent]],0),MATCH(L$3,Data_Base_2[#Headers],0))),"")</f>
        <v/>
      </c>
      <c r="M401" s="161" t="str">
        <f ca="1">IFERROR(IF(ISBLANK(INDEX(Data_Base_2[],MATCH($D401,Data_Base_2[[Incumbent]:[Incumbent]],0),MATCH(M$3,Data_Base_2[#Headers],0))),"-",INDEX(Data_Base_2[],MATCH($D401,Data_Base_2[[Incumbent]:[Incumbent]],0),MATCH(M$3,Data_Base_2[#Headers],0))),"")</f>
        <v/>
      </c>
      <c r="N401" s="164" t="str">
        <f ca="1">IFERROR(IF(ISBLANK(INDEX(Data_Base_2[],MATCH($D401,Data_Base_2[[Incumbent]:[Incumbent]],0),MATCH(N$3,Data_Base_2[#Headers],0))),"-",INDEX(Data_Base_2[],MATCH($D401,Data_Base_2[[Incumbent]:[Incumbent]],0),MATCH(N$3,Data_Base_2[#Headers],0))),"")</f>
        <v/>
      </c>
      <c r="O401" s="164" t="str">
        <f ca="1">IFERROR(IF(ISBLANK(INDEX(Data_Base_2[],MATCH($D401,Data_Base_2[[Incumbent]:[Incumbent]],0),MATCH(O$3,Data_Base_2[#Headers],0))),"-",INDEX(Data_Base_2[],MATCH($D401,Data_Base_2[[Incumbent]:[Incumbent]],0),MATCH(O$3,Data_Base_2[#Headers],0))),"")</f>
        <v/>
      </c>
      <c r="P401" s="161" t="str">
        <f ca="1">IFERROR(IF(ISBLANK(INDEX(Data_Base_2[],MATCH($D401,Data_Base_2[[Incumbent]:[Incumbent]],0),MATCH(P$3,Data_Base_2[#Headers],0))),"-",INDEX(Data_Base_2[],MATCH($D401,Data_Base_2[[Incumbent]:[Incumbent]],0),MATCH(P$3,Data_Base_2[#Headers],0))),"")</f>
        <v/>
      </c>
      <c r="Q401" s="161" t="str">
        <f ca="1">IFERROR(IF(ISBLANK(INDEX(Data_Base_2[],MATCH($D401,Data_Base_2[[Incumbent]:[Incumbent]],0),MATCH(Q$3,Data_Base_2[#Headers],0))),"-",INDEX(Data_Base_2[],MATCH($D401,Data_Base_2[[Incumbent]:[Incumbent]],0),MATCH(Q$3,Data_Base_2[#Headers],0))),"")</f>
        <v/>
      </c>
      <c r="T401" t="str">
        <v>Mahdian Suwito</v>
      </c>
      <c r="U401" s="140">
        <v>1</v>
      </c>
      <c r="V401" s="124" t="b">
        <v>1</v>
      </c>
      <c r="W401" s="3" t="b">
        <v>0</v>
      </c>
      <c r="X401" s="3" t="b">
        <v>0</v>
      </c>
      <c r="Y401" s="3">
        <v>1</v>
      </c>
      <c r="Z401" s="3">
        <v>0</v>
      </c>
      <c r="AA401" s="3" t="b">
        <v>1</v>
      </c>
      <c r="AB401" s="3" t="b">
        <f ca="1"/>
        <v>0</v>
      </c>
      <c r="AC401" s="99">
        <v>0</v>
      </c>
      <c r="AD401" s="99">
        <f ca="1"/>
        <v>0</v>
      </c>
    </row>
    <row r="402" spans="4:30" x14ac:dyDescent="0.25">
      <c r="D402" s="8" t="str" cm="1">
        <f t="array" aca="1" ref="D402" ca="1">IFERROR(IF($T$2="",'Data Base'!C388,INDEX(Data_Base_2[Incumbent],_xlfn.AGGREGATE(15,3,((OFFSET($AD$4,0,0,COUNTA($AD$4:AD5397),1)&gt;0)/(OFFSET($AD$4,0,0,COUNTA($AD$4:AD5397),1)&gt;0))*(ROW(OFFSET($AD$4,0,0,COUNTA($AD$4:AD5397),1))-ROW($AD$3)),ROWS($D$4:$D401)))),"")</f>
        <v/>
      </c>
      <c r="E402" s="161" t="str">
        <f ca="1">IFERROR(IF(ISBLANK(INDEX(Data_Base_2[],MATCH($D402,Data_Base_2[[Incumbent]:[Incumbent]],0),MATCH(E$3,Data_Base_2[#Headers],0))),"-",INDEX(Data_Base_2[],MATCH($D402,Data_Base_2[[Incumbent]:[Incumbent]],0),MATCH(E$3,Data_Base_2[#Headers],0))),"")</f>
        <v/>
      </c>
      <c r="F402" s="161" t="str">
        <f ca="1">IFERROR(IF(ISBLANK(INDEX(Data_Base_2[],MATCH($D402,Data_Base_2[[Incumbent]:[Incumbent]],0),MATCH(F$3,Data_Base_2[#Headers],0))),"-",INDEX(Data_Base_2[],MATCH($D402,Data_Base_2[[Incumbent]:[Incumbent]],0),MATCH(F$3,Data_Base_2[#Headers],0))),"")</f>
        <v/>
      </c>
      <c r="G402" s="161" t="str">
        <f ca="1">IFERROR(IF(ISBLANK(INDEX(Data_Base_2[],MATCH($D402,Data_Base_2[[Incumbent]:[Incumbent]],0),MATCH(G$3,Data_Base_2[#Headers],0))),"-",INDEX(Data_Base_2[],MATCH($D402,Data_Base_2[[Incumbent]:[Incumbent]],0),MATCH(G$3,Data_Base_2[#Headers],0))),"")</f>
        <v/>
      </c>
      <c r="H402" s="161" t="str">
        <f ca="1">IFERROR(IF(ISBLANK(INDEX(Data_Base_2[],MATCH($D402,Data_Base_2[[Incumbent]:[Incumbent]],0),MATCH(H$3,Data_Base_2[#Headers],0))),"-",INDEX(Data_Base_2[],MATCH($D402,Data_Base_2[[Incumbent]:[Incumbent]],0),MATCH(H$3,Data_Base_2[#Headers],0))),"")</f>
        <v/>
      </c>
      <c r="I402" s="162" t="str">
        <f ca="1">IFERROR(IF(ISBLANK(INDEX(Data_Base_2[],MATCH($D402,Data_Base_2[[Incumbent]:[Incumbent]],0),MATCH(I$3,Data_Base_2[#Headers],0))),"-",INDEX(Data_Base_2[],MATCH($D402,Data_Base_2[[Incumbent]:[Incumbent]],0),MATCH(I$3,Data_Base_2[#Headers],0))),"")</f>
        <v/>
      </c>
      <c r="J402" s="162" t="str">
        <f ca="1">IFERROR(IF(ISBLANK(INDEX(Data_Base_2[],MATCH($D402,Data_Base_2[[Incumbent]:[Incumbent]],0),MATCH(J$3,Data_Base_2[#Headers],0))),"-",INDEX(Data_Base_2[],MATCH($D402,Data_Base_2[[Incumbent]:[Incumbent]],0),MATCH(J$3,Data_Base_2[#Headers],0))),"")</f>
        <v/>
      </c>
      <c r="K402" s="163" t="str">
        <f ca="1">IFERROR(IF(ISBLANK(INDEX(Data_Base_2[],MATCH($D402,Data_Base_2[[Incumbent]:[Incumbent]],0),MATCH(K$3,Data_Base_2[#Headers],0))),"-",INDEX(Data_Base_2[],MATCH($D402,Data_Base_2[[Incumbent]:[Incumbent]],0),MATCH(K$3,Data_Base_2[#Headers],0))),"")</f>
        <v/>
      </c>
      <c r="L402" s="161" t="str">
        <f ca="1">IFERROR(IF(ISBLANK(INDEX(Data_Base_2[],MATCH($D402,Data_Base_2[[Incumbent]:[Incumbent]],0),MATCH(L$3,Data_Base_2[#Headers],0))),"-",INDEX(Data_Base_2[],MATCH($D402,Data_Base_2[[Incumbent]:[Incumbent]],0),MATCH(L$3,Data_Base_2[#Headers],0))),"")</f>
        <v/>
      </c>
      <c r="M402" s="161" t="str">
        <f ca="1">IFERROR(IF(ISBLANK(INDEX(Data_Base_2[],MATCH($D402,Data_Base_2[[Incumbent]:[Incumbent]],0),MATCH(M$3,Data_Base_2[#Headers],0))),"-",INDEX(Data_Base_2[],MATCH($D402,Data_Base_2[[Incumbent]:[Incumbent]],0),MATCH(M$3,Data_Base_2[#Headers],0))),"")</f>
        <v/>
      </c>
      <c r="N402" s="164" t="str">
        <f ca="1">IFERROR(IF(ISBLANK(INDEX(Data_Base_2[],MATCH($D402,Data_Base_2[[Incumbent]:[Incumbent]],0),MATCH(N$3,Data_Base_2[#Headers],0))),"-",INDEX(Data_Base_2[],MATCH($D402,Data_Base_2[[Incumbent]:[Incumbent]],0),MATCH(N$3,Data_Base_2[#Headers],0))),"")</f>
        <v/>
      </c>
      <c r="O402" s="164" t="str">
        <f ca="1">IFERROR(IF(ISBLANK(INDEX(Data_Base_2[],MATCH($D402,Data_Base_2[[Incumbent]:[Incumbent]],0),MATCH(O$3,Data_Base_2[#Headers],0))),"-",INDEX(Data_Base_2[],MATCH($D402,Data_Base_2[[Incumbent]:[Incumbent]],0),MATCH(O$3,Data_Base_2[#Headers],0))),"")</f>
        <v/>
      </c>
      <c r="P402" s="161" t="str">
        <f ca="1">IFERROR(IF(ISBLANK(INDEX(Data_Base_2[],MATCH($D402,Data_Base_2[[Incumbent]:[Incumbent]],0),MATCH(P$3,Data_Base_2[#Headers],0))),"-",INDEX(Data_Base_2[],MATCH($D402,Data_Base_2[[Incumbent]:[Incumbent]],0),MATCH(P$3,Data_Base_2[#Headers],0))),"")</f>
        <v/>
      </c>
      <c r="Q402" s="161" t="str">
        <f ca="1">IFERROR(IF(ISBLANK(INDEX(Data_Base_2[],MATCH($D402,Data_Base_2[[Incumbent]:[Incumbent]],0),MATCH(Q$3,Data_Base_2[#Headers],0))),"-",INDEX(Data_Base_2[],MATCH($D402,Data_Base_2[[Incumbent]:[Incumbent]],0),MATCH(Q$3,Data_Base_2[#Headers],0))),"")</f>
        <v/>
      </c>
      <c r="T402" t="str">
        <v>Yoseph Jan Phieter Pakpahan</v>
      </c>
      <c r="U402" s="140">
        <v>1</v>
      </c>
      <c r="V402" s="124" t="b">
        <v>1</v>
      </c>
      <c r="W402" s="3" t="b">
        <v>0</v>
      </c>
      <c r="X402" s="3" t="b">
        <v>0</v>
      </c>
      <c r="Y402" s="3">
        <v>1</v>
      </c>
      <c r="Z402" s="3">
        <v>0</v>
      </c>
      <c r="AA402" s="3" t="b">
        <v>1</v>
      </c>
      <c r="AB402" s="3" t="b">
        <f ca="1"/>
        <v>0</v>
      </c>
      <c r="AC402" s="99">
        <v>1</v>
      </c>
      <c r="AD402" s="99">
        <f ca="1"/>
        <v>0</v>
      </c>
    </row>
    <row r="403" spans="4:30" x14ac:dyDescent="0.25">
      <c r="D403" s="8" t="str" cm="1">
        <f t="array" aca="1" ref="D403" ca="1">IFERROR(IF($T$2="",'Data Base'!C389,INDEX(Data_Base_2[Incumbent],_xlfn.AGGREGATE(15,3,((OFFSET($AD$4,0,0,COUNTA($AD$4:AD5398),1)&gt;0)/(OFFSET($AD$4,0,0,COUNTA($AD$4:AD5398),1)&gt;0))*(ROW(OFFSET($AD$4,0,0,COUNTA($AD$4:AD5398),1))-ROW($AD$3)),ROWS($D$4:$D402)))),"")</f>
        <v/>
      </c>
      <c r="E403" s="161" t="str">
        <f ca="1">IFERROR(IF(ISBLANK(INDEX(Data_Base_2[],MATCH($D403,Data_Base_2[[Incumbent]:[Incumbent]],0),MATCH(E$3,Data_Base_2[#Headers],0))),"-",INDEX(Data_Base_2[],MATCH($D403,Data_Base_2[[Incumbent]:[Incumbent]],0),MATCH(E$3,Data_Base_2[#Headers],0))),"")</f>
        <v/>
      </c>
      <c r="F403" s="161" t="str">
        <f ca="1">IFERROR(IF(ISBLANK(INDEX(Data_Base_2[],MATCH($D403,Data_Base_2[[Incumbent]:[Incumbent]],0),MATCH(F$3,Data_Base_2[#Headers],0))),"-",INDEX(Data_Base_2[],MATCH($D403,Data_Base_2[[Incumbent]:[Incumbent]],0),MATCH(F$3,Data_Base_2[#Headers],0))),"")</f>
        <v/>
      </c>
      <c r="G403" s="161" t="str">
        <f ca="1">IFERROR(IF(ISBLANK(INDEX(Data_Base_2[],MATCH($D403,Data_Base_2[[Incumbent]:[Incumbent]],0),MATCH(G$3,Data_Base_2[#Headers],0))),"-",INDEX(Data_Base_2[],MATCH($D403,Data_Base_2[[Incumbent]:[Incumbent]],0),MATCH(G$3,Data_Base_2[#Headers],0))),"")</f>
        <v/>
      </c>
      <c r="H403" s="161" t="str">
        <f ca="1">IFERROR(IF(ISBLANK(INDEX(Data_Base_2[],MATCH($D403,Data_Base_2[[Incumbent]:[Incumbent]],0),MATCH(H$3,Data_Base_2[#Headers],0))),"-",INDEX(Data_Base_2[],MATCH($D403,Data_Base_2[[Incumbent]:[Incumbent]],0),MATCH(H$3,Data_Base_2[#Headers],0))),"")</f>
        <v/>
      </c>
      <c r="I403" s="162" t="str">
        <f ca="1">IFERROR(IF(ISBLANK(INDEX(Data_Base_2[],MATCH($D403,Data_Base_2[[Incumbent]:[Incumbent]],0),MATCH(I$3,Data_Base_2[#Headers],0))),"-",INDEX(Data_Base_2[],MATCH($D403,Data_Base_2[[Incumbent]:[Incumbent]],0),MATCH(I$3,Data_Base_2[#Headers],0))),"")</f>
        <v/>
      </c>
      <c r="J403" s="162" t="str">
        <f ca="1">IFERROR(IF(ISBLANK(INDEX(Data_Base_2[],MATCH($D403,Data_Base_2[[Incumbent]:[Incumbent]],0),MATCH(J$3,Data_Base_2[#Headers],0))),"-",INDEX(Data_Base_2[],MATCH($D403,Data_Base_2[[Incumbent]:[Incumbent]],0),MATCH(J$3,Data_Base_2[#Headers],0))),"")</f>
        <v/>
      </c>
      <c r="K403" s="163" t="str">
        <f ca="1">IFERROR(IF(ISBLANK(INDEX(Data_Base_2[],MATCH($D403,Data_Base_2[[Incumbent]:[Incumbent]],0),MATCH(K$3,Data_Base_2[#Headers],0))),"-",INDEX(Data_Base_2[],MATCH($D403,Data_Base_2[[Incumbent]:[Incumbent]],0),MATCH(K$3,Data_Base_2[#Headers],0))),"")</f>
        <v/>
      </c>
      <c r="L403" s="161" t="str">
        <f ca="1">IFERROR(IF(ISBLANK(INDEX(Data_Base_2[],MATCH($D403,Data_Base_2[[Incumbent]:[Incumbent]],0),MATCH(L$3,Data_Base_2[#Headers],0))),"-",INDEX(Data_Base_2[],MATCH($D403,Data_Base_2[[Incumbent]:[Incumbent]],0),MATCH(L$3,Data_Base_2[#Headers],0))),"")</f>
        <v/>
      </c>
      <c r="M403" s="161" t="str">
        <f ca="1">IFERROR(IF(ISBLANK(INDEX(Data_Base_2[],MATCH($D403,Data_Base_2[[Incumbent]:[Incumbent]],0),MATCH(M$3,Data_Base_2[#Headers],0))),"-",INDEX(Data_Base_2[],MATCH($D403,Data_Base_2[[Incumbent]:[Incumbent]],0),MATCH(M$3,Data_Base_2[#Headers],0))),"")</f>
        <v/>
      </c>
      <c r="N403" s="164" t="str">
        <f ca="1">IFERROR(IF(ISBLANK(INDEX(Data_Base_2[],MATCH($D403,Data_Base_2[[Incumbent]:[Incumbent]],0),MATCH(N$3,Data_Base_2[#Headers],0))),"-",INDEX(Data_Base_2[],MATCH($D403,Data_Base_2[[Incumbent]:[Incumbent]],0),MATCH(N$3,Data_Base_2[#Headers],0))),"")</f>
        <v/>
      </c>
      <c r="O403" s="164" t="str">
        <f ca="1">IFERROR(IF(ISBLANK(INDEX(Data_Base_2[],MATCH($D403,Data_Base_2[[Incumbent]:[Incumbent]],0),MATCH(O$3,Data_Base_2[#Headers],0))),"-",INDEX(Data_Base_2[],MATCH($D403,Data_Base_2[[Incumbent]:[Incumbent]],0),MATCH(O$3,Data_Base_2[#Headers],0))),"")</f>
        <v/>
      </c>
      <c r="P403" s="161" t="str">
        <f ca="1">IFERROR(IF(ISBLANK(INDEX(Data_Base_2[],MATCH($D403,Data_Base_2[[Incumbent]:[Incumbent]],0),MATCH(P$3,Data_Base_2[#Headers],0))),"-",INDEX(Data_Base_2[],MATCH($D403,Data_Base_2[[Incumbent]:[Incumbent]],0),MATCH(P$3,Data_Base_2[#Headers],0))),"")</f>
        <v/>
      </c>
      <c r="Q403" s="161" t="str">
        <f ca="1">IFERROR(IF(ISBLANK(INDEX(Data_Base_2[],MATCH($D403,Data_Base_2[[Incumbent]:[Incumbent]],0),MATCH(Q$3,Data_Base_2[#Headers],0))),"-",INDEX(Data_Base_2[],MATCH($D403,Data_Base_2[[Incumbent]:[Incumbent]],0),MATCH(Q$3,Data_Base_2[#Headers],0))),"")</f>
        <v/>
      </c>
      <c r="T403" t="str">
        <v>Afrianto</v>
      </c>
      <c r="U403" s="140">
        <v>3</v>
      </c>
      <c r="V403" s="124" t="b">
        <v>1</v>
      </c>
      <c r="W403" s="3" t="b">
        <v>0</v>
      </c>
      <c r="X403" s="3" t="b">
        <v>0</v>
      </c>
      <c r="Y403" s="3">
        <v>1</v>
      </c>
      <c r="Z403" s="3">
        <v>1</v>
      </c>
      <c r="AA403" s="3" t="b">
        <v>1</v>
      </c>
      <c r="AB403" s="3" t="b">
        <f ca="1"/>
        <v>0</v>
      </c>
      <c r="AC403" s="99">
        <v>1</v>
      </c>
      <c r="AD403" s="99">
        <f ca="1"/>
        <v>0</v>
      </c>
    </row>
    <row r="404" spans="4:30" x14ac:dyDescent="0.25">
      <c r="D404" s="8" t="str" cm="1">
        <f t="array" aca="1" ref="D404" ca="1">IFERROR(IF($T$2="",'Data Base'!C390,INDEX(Data_Base_2[Incumbent],_xlfn.AGGREGATE(15,3,((OFFSET($AD$4,0,0,COUNTA($AD$4:AD5399),1)&gt;0)/(OFFSET($AD$4,0,0,COUNTA($AD$4:AD5399),1)&gt;0))*(ROW(OFFSET($AD$4,0,0,COUNTA($AD$4:AD5399),1))-ROW($AD$3)),ROWS($D$4:$D403)))),"")</f>
        <v/>
      </c>
      <c r="E404" s="161" t="str">
        <f ca="1">IFERROR(IF(ISBLANK(INDEX(Data_Base_2[],MATCH($D404,Data_Base_2[[Incumbent]:[Incumbent]],0),MATCH(E$3,Data_Base_2[#Headers],0))),"-",INDEX(Data_Base_2[],MATCH($D404,Data_Base_2[[Incumbent]:[Incumbent]],0),MATCH(E$3,Data_Base_2[#Headers],0))),"")</f>
        <v/>
      </c>
      <c r="F404" s="161" t="str">
        <f ca="1">IFERROR(IF(ISBLANK(INDEX(Data_Base_2[],MATCH($D404,Data_Base_2[[Incumbent]:[Incumbent]],0),MATCH(F$3,Data_Base_2[#Headers],0))),"-",INDEX(Data_Base_2[],MATCH($D404,Data_Base_2[[Incumbent]:[Incumbent]],0),MATCH(F$3,Data_Base_2[#Headers],0))),"")</f>
        <v/>
      </c>
      <c r="G404" s="161" t="str">
        <f ca="1">IFERROR(IF(ISBLANK(INDEX(Data_Base_2[],MATCH($D404,Data_Base_2[[Incumbent]:[Incumbent]],0),MATCH(G$3,Data_Base_2[#Headers],0))),"-",INDEX(Data_Base_2[],MATCH($D404,Data_Base_2[[Incumbent]:[Incumbent]],0),MATCH(G$3,Data_Base_2[#Headers],0))),"")</f>
        <v/>
      </c>
      <c r="H404" s="161" t="str">
        <f ca="1">IFERROR(IF(ISBLANK(INDEX(Data_Base_2[],MATCH($D404,Data_Base_2[[Incumbent]:[Incumbent]],0),MATCH(H$3,Data_Base_2[#Headers],0))),"-",INDEX(Data_Base_2[],MATCH($D404,Data_Base_2[[Incumbent]:[Incumbent]],0),MATCH(H$3,Data_Base_2[#Headers],0))),"")</f>
        <v/>
      </c>
      <c r="I404" s="162" t="str">
        <f ca="1">IFERROR(IF(ISBLANK(INDEX(Data_Base_2[],MATCH($D404,Data_Base_2[[Incumbent]:[Incumbent]],0),MATCH(I$3,Data_Base_2[#Headers],0))),"-",INDEX(Data_Base_2[],MATCH($D404,Data_Base_2[[Incumbent]:[Incumbent]],0),MATCH(I$3,Data_Base_2[#Headers],0))),"")</f>
        <v/>
      </c>
      <c r="J404" s="162" t="str">
        <f ca="1">IFERROR(IF(ISBLANK(INDEX(Data_Base_2[],MATCH($D404,Data_Base_2[[Incumbent]:[Incumbent]],0),MATCH(J$3,Data_Base_2[#Headers],0))),"-",INDEX(Data_Base_2[],MATCH($D404,Data_Base_2[[Incumbent]:[Incumbent]],0),MATCH(J$3,Data_Base_2[#Headers],0))),"")</f>
        <v/>
      </c>
      <c r="K404" s="163" t="str">
        <f ca="1">IFERROR(IF(ISBLANK(INDEX(Data_Base_2[],MATCH($D404,Data_Base_2[[Incumbent]:[Incumbent]],0),MATCH(K$3,Data_Base_2[#Headers],0))),"-",INDEX(Data_Base_2[],MATCH($D404,Data_Base_2[[Incumbent]:[Incumbent]],0),MATCH(K$3,Data_Base_2[#Headers],0))),"")</f>
        <v/>
      </c>
      <c r="L404" s="161" t="str">
        <f ca="1">IFERROR(IF(ISBLANK(INDEX(Data_Base_2[],MATCH($D404,Data_Base_2[[Incumbent]:[Incumbent]],0),MATCH(L$3,Data_Base_2[#Headers],0))),"-",INDEX(Data_Base_2[],MATCH($D404,Data_Base_2[[Incumbent]:[Incumbent]],0),MATCH(L$3,Data_Base_2[#Headers],0))),"")</f>
        <v/>
      </c>
      <c r="M404" s="161" t="str">
        <f ca="1">IFERROR(IF(ISBLANK(INDEX(Data_Base_2[],MATCH($D404,Data_Base_2[[Incumbent]:[Incumbent]],0),MATCH(M$3,Data_Base_2[#Headers],0))),"-",INDEX(Data_Base_2[],MATCH($D404,Data_Base_2[[Incumbent]:[Incumbent]],0),MATCH(M$3,Data_Base_2[#Headers],0))),"")</f>
        <v/>
      </c>
      <c r="N404" s="164" t="str">
        <f ca="1">IFERROR(IF(ISBLANK(INDEX(Data_Base_2[],MATCH($D404,Data_Base_2[[Incumbent]:[Incumbent]],0),MATCH(N$3,Data_Base_2[#Headers],0))),"-",INDEX(Data_Base_2[],MATCH($D404,Data_Base_2[[Incumbent]:[Incumbent]],0),MATCH(N$3,Data_Base_2[#Headers],0))),"")</f>
        <v/>
      </c>
      <c r="O404" s="164" t="str">
        <f ca="1">IFERROR(IF(ISBLANK(INDEX(Data_Base_2[],MATCH($D404,Data_Base_2[[Incumbent]:[Incumbent]],0),MATCH(O$3,Data_Base_2[#Headers],0))),"-",INDEX(Data_Base_2[],MATCH($D404,Data_Base_2[[Incumbent]:[Incumbent]],0),MATCH(O$3,Data_Base_2[#Headers],0))),"")</f>
        <v/>
      </c>
      <c r="P404" s="161" t="str">
        <f ca="1">IFERROR(IF(ISBLANK(INDEX(Data_Base_2[],MATCH($D404,Data_Base_2[[Incumbent]:[Incumbent]],0),MATCH(P$3,Data_Base_2[#Headers],0))),"-",INDEX(Data_Base_2[],MATCH($D404,Data_Base_2[[Incumbent]:[Incumbent]],0),MATCH(P$3,Data_Base_2[#Headers],0))),"")</f>
        <v/>
      </c>
      <c r="Q404" s="161" t="str">
        <f ca="1">IFERROR(IF(ISBLANK(INDEX(Data_Base_2[],MATCH($D404,Data_Base_2[[Incumbent]:[Incumbent]],0),MATCH(Q$3,Data_Base_2[#Headers],0))),"-",INDEX(Data_Base_2[],MATCH($D404,Data_Base_2[[Incumbent]:[Incumbent]],0),MATCH(Q$3,Data_Base_2[#Headers],0))),"")</f>
        <v/>
      </c>
      <c r="T404" t="str">
        <v>Sinar Mulia Munthe</v>
      </c>
      <c r="U404" s="140">
        <v>4</v>
      </c>
      <c r="V404" s="124" t="b">
        <v>1</v>
      </c>
      <c r="W404" s="3" t="b">
        <v>0</v>
      </c>
      <c r="X404" s="3" t="b">
        <v>0</v>
      </c>
      <c r="Y404" s="3">
        <v>0</v>
      </c>
      <c r="Z404" s="3">
        <v>1</v>
      </c>
      <c r="AA404" s="3" t="b">
        <v>1</v>
      </c>
      <c r="AB404" s="3" t="b">
        <f ca="1"/>
        <v>0</v>
      </c>
      <c r="AC404" s="99">
        <v>1</v>
      </c>
      <c r="AD404" s="99">
        <f ca="1"/>
        <v>0</v>
      </c>
    </row>
    <row r="405" spans="4:30" x14ac:dyDescent="0.25">
      <c r="D405" s="8" t="str" cm="1">
        <f t="array" aca="1" ref="D405" ca="1">IFERROR(IF($T$2="",'Data Base'!C391,INDEX(Data_Base_2[Incumbent],_xlfn.AGGREGATE(15,3,((OFFSET($AD$4,0,0,COUNTA($AD$4:AD5400),1)&gt;0)/(OFFSET($AD$4,0,0,COUNTA($AD$4:AD5400),1)&gt;0))*(ROW(OFFSET($AD$4,0,0,COUNTA($AD$4:AD5400),1))-ROW($AD$3)),ROWS($D$4:$D404)))),"")</f>
        <v/>
      </c>
      <c r="E405" s="161" t="str">
        <f ca="1">IFERROR(IF(ISBLANK(INDEX(Data_Base_2[],MATCH($D405,Data_Base_2[[Incumbent]:[Incumbent]],0),MATCH(E$3,Data_Base_2[#Headers],0))),"-",INDEX(Data_Base_2[],MATCH($D405,Data_Base_2[[Incumbent]:[Incumbent]],0),MATCH(E$3,Data_Base_2[#Headers],0))),"")</f>
        <v/>
      </c>
      <c r="F405" s="161" t="str">
        <f ca="1">IFERROR(IF(ISBLANK(INDEX(Data_Base_2[],MATCH($D405,Data_Base_2[[Incumbent]:[Incumbent]],0),MATCH(F$3,Data_Base_2[#Headers],0))),"-",INDEX(Data_Base_2[],MATCH($D405,Data_Base_2[[Incumbent]:[Incumbent]],0),MATCH(F$3,Data_Base_2[#Headers],0))),"")</f>
        <v/>
      </c>
      <c r="G405" s="161" t="str">
        <f ca="1">IFERROR(IF(ISBLANK(INDEX(Data_Base_2[],MATCH($D405,Data_Base_2[[Incumbent]:[Incumbent]],0),MATCH(G$3,Data_Base_2[#Headers],0))),"-",INDEX(Data_Base_2[],MATCH($D405,Data_Base_2[[Incumbent]:[Incumbent]],0),MATCH(G$3,Data_Base_2[#Headers],0))),"")</f>
        <v/>
      </c>
      <c r="H405" s="161" t="str">
        <f ca="1">IFERROR(IF(ISBLANK(INDEX(Data_Base_2[],MATCH($D405,Data_Base_2[[Incumbent]:[Incumbent]],0),MATCH(H$3,Data_Base_2[#Headers],0))),"-",INDEX(Data_Base_2[],MATCH($D405,Data_Base_2[[Incumbent]:[Incumbent]],0),MATCH(H$3,Data_Base_2[#Headers],0))),"")</f>
        <v/>
      </c>
      <c r="I405" s="162" t="str">
        <f ca="1">IFERROR(IF(ISBLANK(INDEX(Data_Base_2[],MATCH($D405,Data_Base_2[[Incumbent]:[Incumbent]],0),MATCH(I$3,Data_Base_2[#Headers],0))),"-",INDEX(Data_Base_2[],MATCH($D405,Data_Base_2[[Incumbent]:[Incumbent]],0),MATCH(I$3,Data_Base_2[#Headers],0))),"")</f>
        <v/>
      </c>
      <c r="J405" s="162" t="str">
        <f ca="1">IFERROR(IF(ISBLANK(INDEX(Data_Base_2[],MATCH($D405,Data_Base_2[[Incumbent]:[Incumbent]],0),MATCH(J$3,Data_Base_2[#Headers],0))),"-",INDEX(Data_Base_2[],MATCH($D405,Data_Base_2[[Incumbent]:[Incumbent]],0),MATCH(J$3,Data_Base_2[#Headers],0))),"")</f>
        <v/>
      </c>
      <c r="K405" s="163" t="str">
        <f ca="1">IFERROR(IF(ISBLANK(INDEX(Data_Base_2[],MATCH($D405,Data_Base_2[[Incumbent]:[Incumbent]],0),MATCH(K$3,Data_Base_2[#Headers],0))),"-",INDEX(Data_Base_2[],MATCH($D405,Data_Base_2[[Incumbent]:[Incumbent]],0),MATCH(K$3,Data_Base_2[#Headers],0))),"")</f>
        <v/>
      </c>
      <c r="L405" s="161" t="str">
        <f ca="1">IFERROR(IF(ISBLANK(INDEX(Data_Base_2[],MATCH($D405,Data_Base_2[[Incumbent]:[Incumbent]],0),MATCH(L$3,Data_Base_2[#Headers],0))),"-",INDEX(Data_Base_2[],MATCH($D405,Data_Base_2[[Incumbent]:[Incumbent]],0),MATCH(L$3,Data_Base_2[#Headers],0))),"")</f>
        <v/>
      </c>
      <c r="M405" s="161" t="str">
        <f ca="1">IFERROR(IF(ISBLANK(INDEX(Data_Base_2[],MATCH($D405,Data_Base_2[[Incumbent]:[Incumbent]],0),MATCH(M$3,Data_Base_2[#Headers],0))),"-",INDEX(Data_Base_2[],MATCH($D405,Data_Base_2[[Incumbent]:[Incumbent]],0),MATCH(M$3,Data_Base_2[#Headers],0))),"")</f>
        <v/>
      </c>
      <c r="N405" s="164" t="str">
        <f ca="1">IFERROR(IF(ISBLANK(INDEX(Data_Base_2[],MATCH($D405,Data_Base_2[[Incumbent]:[Incumbent]],0),MATCH(N$3,Data_Base_2[#Headers],0))),"-",INDEX(Data_Base_2[],MATCH($D405,Data_Base_2[[Incumbent]:[Incumbent]],0),MATCH(N$3,Data_Base_2[#Headers],0))),"")</f>
        <v/>
      </c>
      <c r="O405" s="164" t="str">
        <f ca="1">IFERROR(IF(ISBLANK(INDEX(Data_Base_2[],MATCH($D405,Data_Base_2[[Incumbent]:[Incumbent]],0),MATCH(O$3,Data_Base_2[#Headers],0))),"-",INDEX(Data_Base_2[],MATCH($D405,Data_Base_2[[Incumbent]:[Incumbent]],0),MATCH(O$3,Data_Base_2[#Headers],0))),"")</f>
        <v/>
      </c>
      <c r="P405" s="161" t="str">
        <f ca="1">IFERROR(IF(ISBLANK(INDEX(Data_Base_2[],MATCH($D405,Data_Base_2[[Incumbent]:[Incumbent]],0),MATCH(P$3,Data_Base_2[#Headers],0))),"-",INDEX(Data_Base_2[],MATCH($D405,Data_Base_2[[Incumbent]:[Incumbent]],0),MATCH(P$3,Data_Base_2[#Headers],0))),"")</f>
        <v/>
      </c>
      <c r="Q405" s="161" t="str">
        <f ca="1">IFERROR(IF(ISBLANK(INDEX(Data_Base_2[],MATCH($D405,Data_Base_2[[Incumbent]:[Incumbent]],0),MATCH(Q$3,Data_Base_2[#Headers],0))),"-",INDEX(Data_Base_2[],MATCH($D405,Data_Base_2[[Incumbent]:[Incumbent]],0),MATCH(Q$3,Data_Base_2[#Headers],0))),"")</f>
        <v/>
      </c>
      <c r="T405" t="str">
        <v>Sihar Manurung</v>
      </c>
      <c r="U405" s="140">
        <v>3</v>
      </c>
      <c r="V405" s="124" t="b">
        <v>1</v>
      </c>
      <c r="W405" s="3" t="b">
        <v>0</v>
      </c>
      <c r="X405" s="3" t="b">
        <v>0</v>
      </c>
      <c r="Y405" s="3">
        <v>1</v>
      </c>
      <c r="Z405" s="3">
        <v>1</v>
      </c>
      <c r="AA405" s="3" t="b">
        <v>1</v>
      </c>
      <c r="AB405" s="3" t="b">
        <f ca="1"/>
        <v>0</v>
      </c>
      <c r="AC405" s="99">
        <v>1</v>
      </c>
      <c r="AD405" s="99">
        <f ca="1"/>
        <v>0</v>
      </c>
    </row>
    <row r="406" spans="4:30" x14ac:dyDescent="0.25">
      <c r="D406" s="8" t="str" cm="1">
        <f t="array" aca="1" ref="D406" ca="1">IFERROR(IF($T$2="",'Data Base'!C392,INDEX(Data_Base_2[Incumbent],_xlfn.AGGREGATE(15,3,((OFFSET($AD$4,0,0,COUNTA($AD$4:AD5401),1)&gt;0)/(OFFSET($AD$4,0,0,COUNTA($AD$4:AD5401),1)&gt;0))*(ROW(OFFSET($AD$4,0,0,COUNTA($AD$4:AD5401),1))-ROW($AD$3)),ROWS($D$4:$D405)))),"")</f>
        <v/>
      </c>
      <c r="E406" s="161" t="str">
        <f ca="1">IFERROR(IF(ISBLANK(INDEX(Data_Base_2[],MATCH($D406,Data_Base_2[[Incumbent]:[Incumbent]],0),MATCH(E$3,Data_Base_2[#Headers],0))),"-",INDEX(Data_Base_2[],MATCH($D406,Data_Base_2[[Incumbent]:[Incumbent]],0),MATCH(E$3,Data_Base_2[#Headers],0))),"")</f>
        <v/>
      </c>
      <c r="F406" s="161" t="str">
        <f ca="1">IFERROR(IF(ISBLANK(INDEX(Data_Base_2[],MATCH($D406,Data_Base_2[[Incumbent]:[Incumbent]],0),MATCH(F$3,Data_Base_2[#Headers],0))),"-",INDEX(Data_Base_2[],MATCH($D406,Data_Base_2[[Incumbent]:[Incumbent]],0),MATCH(F$3,Data_Base_2[#Headers],0))),"")</f>
        <v/>
      </c>
      <c r="G406" s="161" t="str">
        <f ca="1">IFERROR(IF(ISBLANK(INDEX(Data_Base_2[],MATCH($D406,Data_Base_2[[Incumbent]:[Incumbent]],0),MATCH(G$3,Data_Base_2[#Headers],0))),"-",INDEX(Data_Base_2[],MATCH($D406,Data_Base_2[[Incumbent]:[Incumbent]],0),MATCH(G$3,Data_Base_2[#Headers],0))),"")</f>
        <v/>
      </c>
      <c r="H406" s="161" t="str">
        <f ca="1">IFERROR(IF(ISBLANK(INDEX(Data_Base_2[],MATCH($D406,Data_Base_2[[Incumbent]:[Incumbent]],0),MATCH(H$3,Data_Base_2[#Headers],0))),"-",INDEX(Data_Base_2[],MATCH($D406,Data_Base_2[[Incumbent]:[Incumbent]],0),MATCH(H$3,Data_Base_2[#Headers],0))),"")</f>
        <v/>
      </c>
      <c r="I406" s="162" t="str">
        <f ca="1">IFERROR(IF(ISBLANK(INDEX(Data_Base_2[],MATCH($D406,Data_Base_2[[Incumbent]:[Incumbent]],0),MATCH(I$3,Data_Base_2[#Headers],0))),"-",INDEX(Data_Base_2[],MATCH($D406,Data_Base_2[[Incumbent]:[Incumbent]],0),MATCH(I$3,Data_Base_2[#Headers],0))),"")</f>
        <v/>
      </c>
      <c r="J406" s="162" t="str">
        <f ca="1">IFERROR(IF(ISBLANK(INDEX(Data_Base_2[],MATCH($D406,Data_Base_2[[Incumbent]:[Incumbent]],0),MATCH(J$3,Data_Base_2[#Headers],0))),"-",INDEX(Data_Base_2[],MATCH($D406,Data_Base_2[[Incumbent]:[Incumbent]],0),MATCH(J$3,Data_Base_2[#Headers],0))),"")</f>
        <v/>
      </c>
      <c r="K406" s="163" t="str">
        <f ca="1">IFERROR(IF(ISBLANK(INDEX(Data_Base_2[],MATCH($D406,Data_Base_2[[Incumbent]:[Incumbent]],0),MATCH(K$3,Data_Base_2[#Headers],0))),"-",INDEX(Data_Base_2[],MATCH($D406,Data_Base_2[[Incumbent]:[Incumbent]],0),MATCH(K$3,Data_Base_2[#Headers],0))),"")</f>
        <v/>
      </c>
      <c r="L406" s="161" t="str">
        <f ca="1">IFERROR(IF(ISBLANK(INDEX(Data_Base_2[],MATCH($D406,Data_Base_2[[Incumbent]:[Incumbent]],0),MATCH(L$3,Data_Base_2[#Headers],0))),"-",INDEX(Data_Base_2[],MATCH($D406,Data_Base_2[[Incumbent]:[Incumbent]],0),MATCH(L$3,Data_Base_2[#Headers],0))),"")</f>
        <v/>
      </c>
      <c r="M406" s="161" t="str">
        <f ca="1">IFERROR(IF(ISBLANK(INDEX(Data_Base_2[],MATCH($D406,Data_Base_2[[Incumbent]:[Incumbent]],0),MATCH(M$3,Data_Base_2[#Headers],0))),"-",INDEX(Data_Base_2[],MATCH($D406,Data_Base_2[[Incumbent]:[Incumbent]],0),MATCH(M$3,Data_Base_2[#Headers],0))),"")</f>
        <v/>
      </c>
      <c r="N406" s="164" t="str">
        <f ca="1">IFERROR(IF(ISBLANK(INDEX(Data_Base_2[],MATCH($D406,Data_Base_2[[Incumbent]:[Incumbent]],0),MATCH(N$3,Data_Base_2[#Headers],0))),"-",INDEX(Data_Base_2[],MATCH($D406,Data_Base_2[[Incumbent]:[Incumbent]],0),MATCH(N$3,Data_Base_2[#Headers],0))),"")</f>
        <v/>
      </c>
      <c r="O406" s="164" t="str">
        <f ca="1">IFERROR(IF(ISBLANK(INDEX(Data_Base_2[],MATCH($D406,Data_Base_2[[Incumbent]:[Incumbent]],0),MATCH(O$3,Data_Base_2[#Headers],0))),"-",INDEX(Data_Base_2[],MATCH($D406,Data_Base_2[[Incumbent]:[Incumbent]],0),MATCH(O$3,Data_Base_2[#Headers],0))),"")</f>
        <v/>
      </c>
      <c r="P406" s="161" t="str">
        <f ca="1">IFERROR(IF(ISBLANK(INDEX(Data_Base_2[],MATCH($D406,Data_Base_2[[Incumbent]:[Incumbent]],0),MATCH(P$3,Data_Base_2[#Headers],0))),"-",INDEX(Data_Base_2[],MATCH($D406,Data_Base_2[[Incumbent]:[Incumbent]],0),MATCH(P$3,Data_Base_2[#Headers],0))),"")</f>
        <v/>
      </c>
      <c r="Q406" s="161" t="str">
        <f ca="1">IFERROR(IF(ISBLANK(INDEX(Data_Base_2[],MATCH($D406,Data_Base_2[[Incumbent]:[Incumbent]],0),MATCH(Q$3,Data_Base_2[#Headers],0))),"-",INDEX(Data_Base_2[],MATCH($D406,Data_Base_2[[Incumbent]:[Incumbent]],0),MATCH(Q$3,Data_Base_2[#Headers],0))),"")</f>
        <v/>
      </c>
      <c r="T406" t="str">
        <v>Rusden Pandiangan</v>
      </c>
      <c r="U406" s="140">
        <v>5</v>
      </c>
      <c r="V406" s="124" t="b">
        <v>1</v>
      </c>
      <c r="W406" s="3" t="b">
        <v>0</v>
      </c>
      <c r="X406" s="3" t="b">
        <v>0</v>
      </c>
      <c r="Y406" s="3">
        <v>0</v>
      </c>
      <c r="Z406" s="3">
        <v>0</v>
      </c>
      <c r="AA406" s="3" t="b">
        <v>1</v>
      </c>
      <c r="AB406" s="3" t="b">
        <f ca="1"/>
        <v>1</v>
      </c>
      <c r="AC406" s="99">
        <v>1</v>
      </c>
      <c r="AD406" s="99">
        <f ca="1"/>
        <v>0</v>
      </c>
    </row>
    <row r="407" spans="4:30" x14ac:dyDescent="0.25">
      <c r="D407" s="8" t="str" cm="1">
        <f t="array" aca="1" ref="D407" ca="1">IFERROR(IF($T$2="",'Data Base'!C393,INDEX(Data_Base_2[Incumbent],_xlfn.AGGREGATE(15,3,((OFFSET($AD$4,0,0,COUNTA($AD$4:AD5402),1)&gt;0)/(OFFSET($AD$4,0,0,COUNTA($AD$4:AD5402),1)&gt;0))*(ROW(OFFSET($AD$4,0,0,COUNTA($AD$4:AD5402),1))-ROW($AD$3)),ROWS($D$4:$D406)))),"")</f>
        <v/>
      </c>
      <c r="E407" s="161" t="str">
        <f ca="1">IFERROR(IF(ISBLANK(INDEX(Data_Base_2[],MATCH($D407,Data_Base_2[[Incumbent]:[Incumbent]],0),MATCH(E$3,Data_Base_2[#Headers],0))),"-",INDEX(Data_Base_2[],MATCH($D407,Data_Base_2[[Incumbent]:[Incumbent]],0),MATCH(E$3,Data_Base_2[#Headers],0))),"")</f>
        <v/>
      </c>
      <c r="F407" s="161" t="str">
        <f ca="1">IFERROR(IF(ISBLANK(INDEX(Data_Base_2[],MATCH($D407,Data_Base_2[[Incumbent]:[Incumbent]],0),MATCH(F$3,Data_Base_2[#Headers],0))),"-",INDEX(Data_Base_2[],MATCH($D407,Data_Base_2[[Incumbent]:[Incumbent]],0),MATCH(F$3,Data_Base_2[#Headers],0))),"")</f>
        <v/>
      </c>
      <c r="G407" s="161" t="str">
        <f ca="1">IFERROR(IF(ISBLANK(INDEX(Data_Base_2[],MATCH($D407,Data_Base_2[[Incumbent]:[Incumbent]],0),MATCH(G$3,Data_Base_2[#Headers],0))),"-",INDEX(Data_Base_2[],MATCH($D407,Data_Base_2[[Incumbent]:[Incumbent]],0),MATCH(G$3,Data_Base_2[#Headers],0))),"")</f>
        <v/>
      </c>
      <c r="H407" s="161" t="str">
        <f ca="1">IFERROR(IF(ISBLANK(INDEX(Data_Base_2[],MATCH($D407,Data_Base_2[[Incumbent]:[Incumbent]],0),MATCH(H$3,Data_Base_2[#Headers],0))),"-",INDEX(Data_Base_2[],MATCH($D407,Data_Base_2[[Incumbent]:[Incumbent]],0),MATCH(H$3,Data_Base_2[#Headers],0))),"")</f>
        <v/>
      </c>
      <c r="I407" s="162" t="str">
        <f ca="1">IFERROR(IF(ISBLANK(INDEX(Data_Base_2[],MATCH($D407,Data_Base_2[[Incumbent]:[Incumbent]],0),MATCH(I$3,Data_Base_2[#Headers],0))),"-",INDEX(Data_Base_2[],MATCH($D407,Data_Base_2[[Incumbent]:[Incumbent]],0),MATCH(I$3,Data_Base_2[#Headers],0))),"")</f>
        <v/>
      </c>
      <c r="J407" s="162" t="str">
        <f ca="1">IFERROR(IF(ISBLANK(INDEX(Data_Base_2[],MATCH($D407,Data_Base_2[[Incumbent]:[Incumbent]],0),MATCH(J$3,Data_Base_2[#Headers],0))),"-",INDEX(Data_Base_2[],MATCH($D407,Data_Base_2[[Incumbent]:[Incumbent]],0),MATCH(J$3,Data_Base_2[#Headers],0))),"")</f>
        <v/>
      </c>
      <c r="K407" s="163" t="str">
        <f ca="1">IFERROR(IF(ISBLANK(INDEX(Data_Base_2[],MATCH($D407,Data_Base_2[[Incumbent]:[Incumbent]],0),MATCH(K$3,Data_Base_2[#Headers],0))),"-",INDEX(Data_Base_2[],MATCH($D407,Data_Base_2[[Incumbent]:[Incumbent]],0),MATCH(K$3,Data_Base_2[#Headers],0))),"")</f>
        <v/>
      </c>
      <c r="L407" s="161" t="str">
        <f ca="1">IFERROR(IF(ISBLANK(INDEX(Data_Base_2[],MATCH($D407,Data_Base_2[[Incumbent]:[Incumbent]],0),MATCH(L$3,Data_Base_2[#Headers],0))),"-",INDEX(Data_Base_2[],MATCH($D407,Data_Base_2[[Incumbent]:[Incumbent]],0),MATCH(L$3,Data_Base_2[#Headers],0))),"")</f>
        <v/>
      </c>
      <c r="M407" s="161" t="str">
        <f ca="1">IFERROR(IF(ISBLANK(INDEX(Data_Base_2[],MATCH($D407,Data_Base_2[[Incumbent]:[Incumbent]],0),MATCH(M$3,Data_Base_2[#Headers],0))),"-",INDEX(Data_Base_2[],MATCH($D407,Data_Base_2[[Incumbent]:[Incumbent]],0),MATCH(M$3,Data_Base_2[#Headers],0))),"")</f>
        <v/>
      </c>
      <c r="N407" s="164" t="str">
        <f ca="1">IFERROR(IF(ISBLANK(INDEX(Data_Base_2[],MATCH($D407,Data_Base_2[[Incumbent]:[Incumbent]],0),MATCH(N$3,Data_Base_2[#Headers],0))),"-",INDEX(Data_Base_2[],MATCH($D407,Data_Base_2[[Incumbent]:[Incumbent]],0),MATCH(N$3,Data_Base_2[#Headers],0))),"")</f>
        <v/>
      </c>
      <c r="O407" s="164" t="str">
        <f ca="1">IFERROR(IF(ISBLANK(INDEX(Data_Base_2[],MATCH($D407,Data_Base_2[[Incumbent]:[Incumbent]],0),MATCH(O$3,Data_Base_2[#Headers],0))),"-",INDEX(Data_Base_2[],MATCH($D407,Data_Base_2[[Incumbent]:[Incumbent]],0),MATCH(O$3,Data_Base_2[#Headers],0))),"")</f>
        <v/>
      </c>
      <c r="P407" s="161" t="str">
        <f ca="1">IFERROR(IF(ISBLANK(INDEX(Data_Base_2[],MATCH($D407,Data_Base_2[[Incumbent]:[Incumbent]],0),MATCH(P$3,Data_Base_2[#Headers],0))),"-",INDEX(Data_Base_2[],MATCH($D407,Data_Base_2[[Incumbent]:[Incumbent]],0),MATCH(P$3,Data_Base_2[#Headers],0))),"")</f>
        <v/>
      </c>
      <c r="Q407" s="161" t="str">
        <f ca="1">IFERROR(IF(ISBLANK(INDEX(Data_Base_2[],MATCH($D407,Data_Base_2[[Incumbent]:[Incumbent]],0),MATCH(Q$3,Data_Base_2[#Headers],0))),"-",INDEX(Data_Base_2[],MATCH($D407,Data_Base_2[[Incumbent]:[Incumbent]],0),MATCH(Q$3,Data_Base_2[#Headers],0))),"")</f>
        <v/>
      </c>
      <c r="T407" t="str">
        <v>Fadly Gunawan, Ir.</v>
      </c>
      <c r="U407" s="140">
        <v>5</v>
      </c>
      <c r="V407" s="124" t="b">
        <v>1</v>
      </c>
      <c r="W407" s="3" t="b">
        <v>0</v>
      </c>
      <c r="X407" s="3" t="b">
        <v>0</v>
      </c>
      <c r="Y407" s="3">
        <v>0</v>
      </c>
      <c r="Z407" s="3">
        <v>0</v>
      </c>
      <c r="AA407" s="3" t="b">
        <v>1</v>
      </c>
      <c r="AB407" s="3" t="b">
        <f ca="1"/>
        <v>0</v>
      </c>
      <c r="AC407" s="99">
        <v>1</v>
      </c>
      <c r="AD407" s="99">
        <f ca="1"/>
        <v>0</v>
      </c>
    </row>
    <row r="408" spans="4:30" x14ac:dyDescent="0.25">
      <c r="D408" s="8" t="str" cm="1">
        <f t="array" aca="1" ref="D408" ca="1">IFERROR(IF($T$2="",'Data Base'!C394,INDEX(Data_Base_2[Incumbent],_xlfn.AGGREGATE(15,3,((OFFSET($AD$4,0,0,COUNTA($AD$4:AD5403),1)&gt;0)/(OFFSET($AD$4,0,0,COUNTA($AD$4:AD5403),1)&gt;0))*(ROW(OFFSET($AD$4,0,0,COUNTA($AD$4:AD5403),1))-ROW($AD$3)),ROWS($D$4:$D407)))),"")</f>
        <v/>
      </c>
      <c r="E408" s="161" t="str">
        <f ca="1">IFERROR(IF(ISBLANK(INDEX(Data_Base_2[],MATCH($D408,Data_Base_2[[Incumbent]:[Incumbent]],0),MATCH(E$3,Data_Base_2[#Headers],0))),"-",INDEX(Data_Base_2[],MATCH($D408,Data_Base_2[[Incumbent]:[Incumbent]],0),MATCH(E$3,Data_Base_2[#Headers],0))),"")</f>
        <v/>
      </c>
      <c r="F408" s="161" t="str">
        <f ca="1">IFERROR(IF(ISBLANK(INDEX(Data_Base_2[],MATCH($D408,Data_Base_2[[Incumbent]:[Incumbent]],0),MATCH(F$3,Data_Base_2[#Headers],0))),"-",INDEX(Data_Base_2[],MATCH($D408,Data_Base_2[[Incumbent]:[Incumbent]],0),MATCH(F$3,Data_Base_2[#Headers],0))),"")</f>
        <v/>
      </c>
      <c r="G408" s="161" t="str">
        <f ca="1">IFERROR(IF(ISBLANK(INDEX(Data_Base_2[],MATCH($D408,Data_Base_2[[Incumbent]:[Incumbent]],0),MATCH(G$3,Data_Base_2[#Headers],0))),"-",INDEX(Data_Base_2[],MATCH($D408,Data_Base_2[[Incumbent]:[Incumbent]],0),MATCH(G$3,Data_Base_2[#Headers],0))),"")</f>
        <v/>
      </c>
      <c r="H408" s="161" t="str">
        <f ca="1">IFERROR(IF(ISBLANK(INDEX(Data_Base_2[],MATCH($D408,Data_Base_2[[Incumbent]:[Incumbent]],0),MATCH(H$3,Data_Base_2[#Headers],0))),"-",INDEX(Data_Base_2[],MATCH($D408,Data_Base_2[[Incumbent]:[Incumbent]],0),MATCH(H$3,Data_Base_2[#Headers],0))),"")</f>
        <v/>
      </c>
      <c r="I408" s="162" t="str">
        <f ca="1">IFERROR(IF(ISBLANK(INDEX(Data_Base_2[],MATCH($D408,Data_Base_2[[Incumbent]:[Incumbent]],0),MATCH(I$3,Data_Base_2[#Headers],0))),"-",INDEX(Data_Base_2[],MATCH($D408,Data_Base_2[[Incumbent]:[Incumbent]],0),MATCH(I$3,Data_Base_2[#Headers],0))),"")</f>
        <v/>
      </c>
      <c r="J408" s="162" t="str">
        <f ca="1">IFERROR(IF(ISBLANK(INDEX(Data_Base_2[],MATCH($D408,Data_Base_2[[Incumbent]:[Incumbent]],0),MATCH(J$3,Data_Base_2[#Headers],0))),"-",INDEX(Data_Base_2[],MATCH($D408,Data_Base_2[[Incumbent]:[Incumbent]],0),MATCH(J$3,Data_Base_2[#Headers],0))),"")</f>
        <v/>
      </c>
      <c r="K408" s="163" t="str">
        <f ca="1">IFERROR(IF(ISBLANK(INDEX(Data_Base_2[],MATCH($D408,Data_Base_2[[Incumbent]:[Incumbent]],0),MATCH(K$3,Data_Base_2[#Headers],0))),"-",INDEX(Data_Base_2[],MATCH($D408,Data_Base_2[[Incumbent]:[Incumbent]],0),MATCH(K$3,Data_Base_2[#Headers],0))),"")</f>
        <v/>
      </c>
      <c r="L408" s="161" t="str">
        <f ca="1">IFERROR(IF(ISBLANK(INDEX(Data_Base_2[],MATCH($D408,Data_Base_2[[Incumbent]:[Incumbent]],0),MATCH(L$3,Data_Base_2[#Headers],0))),"-",INDEX(Data_Base_2[],MATCH($D408,Data_Base_2[[Incumbent]:[Incumbent]],0),MATCH(L$3,Data_Base_2[#Headers],0))),"")</f>
        <v/>
      </c>
      <c r="M408" s="161" t="str">
        <f ca="1">IFERROR(IF(ISBLANK(INDEX(Data_Base_2[],MATCH($D408,Data_Base_2[[Incumbent]:[Incumbent]],0),MATCH(M$3,Data_Base_2[#Headers],0))),"-",INDEX(Data_Base_2[],MATCH($D408,Data_Base_2[[Incumbent]:[Incumbent]],0),MATCH(M$3,Data_Base_2[#Headers],0))),"")</f>
        <v/>
      </c>
      <c r="N408" s="164" t="str">
        <f ca="1">IFERROR(IF(ISBLANK(INDEX(Data_Base_2[],MATCH($D408,Data_Base_2[[Incumbent]:[Incumbent]],0),MATCH(N$3,Data_Base_2[#Headers],0))),"-",INDEX(Data_Base_2[],MATCH($D408,Data_Base_2[[Incumbent]:[Incumbent]],0),MATCH(N$3,Data_Base_2[#Headers],0))),"")</f>
        <v/>
      </c>
      <c r="O408" s="164" t="str">
        <f ca="1">IFERROR(IF(ISBLANK(INDEX(Data_Base_2[],MATCH($D408,Data_Base_2[[Incumbent]:[Incumbent]],0),MATCH(O$3,Data_Base_2[#Headers],0))),"-",INDEX(Data_Base_2[],MATCH($D408,Data_Base_2[[Incumbent]:[Incumbent]],0),MATCH(O$3,Data_Base_2[#Headers],0))),"")</f>
        <v/>
      </c>
      <c r="P408" s="161" t="str">
        <f ca="1">IFERROR(IF(ISBLANK(INDEX(Data_Base_2[],MATCH($D408,Data_Base_2[[Incumbent]:[Incumbent]],0),MATCH(P$3,Data_Base_2[#Headers],0))),"-",INDEX(Data_Base_2[],MATCH($D408,Data_Base_2[[Incumbent]:[Incumbent]],0),MATCH(P$3,Data_Base_2[#Headers],0))),"")</f>
        <v/>
      </c>
      <c r="Q408" s="161" t="str">
        <f ca="1">IFERROR(IF(ISBLANK(INDEX(Data_Base_2[],MATCH($D408,Data_Base_2[[Incumbent]:[Incumbent]],0),MATCH(Q$3,Data_Base_2[#Headers],0))),"-",INDEX(Data_Base_2[],MATCH($D408,Data_Base_2[[Incumbent]:[Incumbent]],0),MATCH(Q$3,Data_Base_2[#Headers],0))),"")</f>
        <v/>
      </c>
      <c r="T408" t="str">
        <v>Hot Maruli Tua Damanik</v>
      </c>
      <c r="U408" s="140">
        <v>5</v>
      </c>
      <c r="V408" s="124" t="b">
        <v>1</v>
      </c>
      <c r="W408" s="3" t="b">
        <v>1</v>
      </c>
      <c r="X408" s="3" t="b">
        <v>0</v>
      </c>
      <c r="Y408" s="3">
        <v>0</v>
      </c>
      <c r="Z408" s="3">
        <v>0</v>
      </c>
      <c r="AA408" s="3" t="b">
        <v>1</v>
      </c>
      <c r="AB408" s="3" t="b">
        <f ca="1"/>
        <v>1</v>
      </c>
      <c r="AC408" s="99">
        <v>1</v>
      </c>
      <c r="AD408" s="99">
        <f ca="1"/>
        <v>0</v>
      </c>
    </row>
    <row r="409" spans="4:30" x14ac:dyDescent="0.25">
      <c r="D409" s="8" t="str" cm="1">
        <f t="array" aca="1" ref="D409" ca="1">IFERROR(IF($T$2="",'Data Base'!C395,INDEX(Data_Base_2[Incumbent],_xlfn.AGGREGATE(15,3,((OFFSET($AD$4,0,0,COUNTA($AD$4:AD5404),1)&gt;0)/(OFFSET($AD$4,0,0,COUNTA($AD$4:AD5404),1)&gt;0))*(ROW(OFFSET($AD$4,0,0,COUNTA($AD$4:AD5404),1))-ROW($AD$3)),ROWS($D$4:$D408)))),"")</f>
        <v/>
      </c>
      <c r="E409" s="161" t="str">
        <f ca="1">IFERROR(IF(ISBLANK(INDEX(Data_Base_2[],MATCH($D409,Data_Base_2[[Incumbent]:[Incumbent]],0),MATCH(E$3,Data_Base_2[#Headers],0))),"-",INDEX(Data_Base_2[],MATCH($D409,Data_Base_2[[Incumbent]:[Incumbent]],0),MATCH(E$3,Data_Base_2[#Headers],0))),"")</f>
        <v/>
      </c>
      <c r="F409" s="161" t="str">
        <f ca="1">IFERROR(IF(ISBLANK(INDEX(Data_Base_2[],MATCH($D409,Data_Base_2[[Incumbent]:[Incumbent]],0),MATCH(F$3,Data_Base_2[#Headers],0))),"-",INDEX(Data_Base_2[],MATCH($D409,Data_Base_2[[Incumbent]:[Incumbent]],0),MATCH(F$3,Data_Base_2[#Headers],0))),"")</f>
        <v/>
      </c>
      <c r="G409" s="161" t="str">
        <f ca="1">IFERROR(IF(ISBLANK(INDEX(Data_Base_2[],MATCH($D409,Data_Base_2[[Incumbent]:[Incumbent]],0),MATCH(G$3,Data_Base_2[#Headers],0))),"-",INDEX(Data_Base_2[],MATCH($D409,Data_Base_2[[Incumbent]:[Incumbent]],0),MATCH(G$3,Data_Base_2[#Headers],0))),"")</f>
        <v/>
      </c>
      <c r="H409" s="161" t="str">
        <f ca="1">IFERROR(IF(ISBLANK(INDEX(Data_Base_2[],MATCH($D409,Data_Base_2[[Incumbent]:[Incumbent]],0),MATCH(H$3,Data_Base_2[#Headers],0))),"-",INDEX(Data_Base_2[],MATCH($D409,Data_Base_2[[Incumbent]:[Incumbent]],0),MATCH(H$3,Data_Base_2[#Headers],0))),"")</f>
        <v/>
      </c>
      <c r="I409" s="162" t="str">
        <f ca="1">IFERROR(IF(ISBLANK(INDEX(Data_Base_2[],MATCH($D409,Data_Base_2[[Incumbent]:[Incumbent]],0),MATCH(I$3,Data_Base_2[#Headers],0))),"-",INDEX(Data_Base_2[],MATCH($D409,Data_Base_2[[Incumbent]:[Incumbent]],0),MATCH(I$3,Data_Base_2[#Headers],0))),"")</f>
        <v/>
      </c>
      <c r="J409" s="162" t="str">
        <f ca="1">IFERROR(IF(ISBLANK(INDEX(Data_Base_2[],MATCH($D409,Data_Base_2[[Incumbent]:[Incumbent]],0),MATCH(J$3,Data_Base_2[#Headers],0))),"-",INDEX(Data_Base_2[],MATCH($D409,Data_Base_2[[Incumbent]:[Incumbent]],0),MATCH(J$3,Data_Base_2[#Headers],0))),"")</f>
        <v/>
      </c>
      <c r="K409" s="163" t="str">
        <f ca="1">IFERROR(IF(ISBLANK(INDEX(Data_Base_2[],MATCH($D409,Data_Base_2[[Incumbent]:[Incumbent]],0),MATCH(K$3,Data_Base_2[#Headers],0))),"-",INDEX(Data_Base_2[],MATCH($D409,Data_Base_2[[Incumbent]:[Incumbent]],0),MATCH(K$3,Data_Base_2[#Headers],0))),"")</f>
        <v/>
      </c>
      <c r="L409" s="161" t="str">
        <f ca="1">IFERROR(IF(ISBLANK(INDEX(Data_Base_2[],MATCH($D409,Data_Base_2[[Incumbent]:[Incumbent]],0),MATCH(L$3,Data_Base_2[#Headers],0))),"-",INDEX(Data_Base_2[],MATCH($D409,Data_Base_2[[Incumbent]:[Incumbent]],0),MATCH(L$3,Data_Base_2[#Headers],0))),"")</f>
        <v/>
      </c>
      <c r="M409" s="161" t="str">
        <f ca="1">IFERROR(IF(ISBLANK(INDEX(Data_Base_2[],MATCH($D409,Data_Base_2[[Incumbent]:[Incumbent]],0),MATCH(M$3,Data_Base_2[#Headers],0))),"-",INDEX(Data_Base_2[],MATCH($D409,Data_Base_2[[Incumbent]:[Incumbent]],0),MATCH(M$3,Data_Base_2[#Headers],0))),"")</f>
        <v/>
      </c>
      <c r="N409" s="164" t="str">
        <f ca="1">IFERROR(IF(ISBLANK(INDEX(Data_Base_2[],MATCH($D409,Data_Base_2[[Incumbent]:[Incumbent]],0),MATCH(N$3,Data_Base_2[#Headers],0))),"-",INDEX(Data_Base_2[],MATCH($D409,Data_Base_2[[Incumbent]:[Incumbent]],0),MATCH(N$3,Data_Base_2[#Headers],0))),"")</f>
        <v/>
      </c>
      <c r="O409" s="164" t="str">
        <f ca="1">IFERROR(IF(ISBLANK(INDEX(Data_Base_2[],MATCH($D409,Data_Base_2[[Incumbent]:[Incumbent]],0),MATCH(O$3,Data_Base_2[#Headers],0))),"-",INDEX(Data_Base_2[],MATCH($D409,Data_Base_2[[Incumbent]:[Incumbent]],0),MATCH(O$3,Data_Base_2[#Headers],0))),"")</f>
        <v/>
      </c>
      <c r="P409" s="161" t="str">
        <f ca="1">IFERROR(IF(ISBLANK(INDEX(Data_Base_2[],MATCH($D409,Data_Base_2[[Incumbent]:[Incumbent]],0),MATCH(P$3,Data_Base_2[#Headers],0))),"-",INDEX(Data_Base_2[],MATCH($D409,Data_Base_2[[Incumbent]:[Incumbent]],0),MATCH(P$3,Data_Base_2[#Headers],0))),"")</f>
        <v/>
      </c>
      <c r="Q409" s="161" t="str">
        <f ca="1">IFERROR(IF(ISBLANK(INDEX(Data_Base_2[],MATCH($D409,Data_Base_2[[Incumbent]:[Incumbent]],0),MATCH(Q$3,Data_Base_2[#Headers],0))),"-",INDEX(Data_Base_2[],MATCH($D409,Data_Base_2[[Incumbent]:[Incumbent]],0),MATCH(Q$3,Data_Base_2[#Headers],0))),"")</f>
        <v/>
      </c>
      <c r="T409" t="str">
        <v>Osten Panjaitan, Ir.</v>
      </c>
      <c r="U409" s="140">
        <v>5</v>
      </c>
      <c r="V409" s="124" t="b">
        <v>1</v>
      </c>
      <c r="W409" s="3" t="b">
        <v>1</v>
      </c>
      <c r="X409" s="3" t="b">
        <v>0</v>
      </c>
      <c r="Y409" s="3">
        <v>0</v>
      </c>
      <c r="Z409" s="3">
        <v>0</v>
      </c>
      <c r="AA409" s="3" t="b">
        <v>1</v>
      </c>
      <c r="AB409" s="3" t="b">
        <f ca="1"/>
        <v>1</v>
      </c>
      <c r="AC409" s="99">
        <v>1</v>
      </c>
      <c r="AD409" s="99">
        <f ca="1"/>
        <v>0</v>
      </c>
    </row>
    <row r="410" spans="4:30" x14ac:dyDescent="0.25">
      <c r="D410" s="8" t="str" cm="1">
        <f t="array" aca="1" ref="D410" ca="1">IFERROR(IF($T$2="",'Data Base'!C396,INDEX(Data_Base_2[Incumbent],_xlfn.AGGREGATE(15,3,((OFFSET($AD$4,0,0,COUNTA($AD$4:AD5405),1)&gt;0)/(OFFSET($AD$4,0,0,COUNTA($AD$4:AD5405),1)&gt;0))*(ROW(OFFSET($AD$4,0,0,COUNTA($AD$4:AD5405),1))-ROW($AD$3)),ROWS($D$4:$D409)))),"")</f>
        <v/>
      </c>
      <c r="E410" s="161" t="str">
        <f ca="1">IFERROR(IF(ISBLANK(INDEX(Data_Base_2[],MATCH($D410,Data_Base_2[[Incumbent]:[Incumbent]],0),MATCH(E$3,Data_Base_2[#Headers],0))),"-",INDEX(Data_Base_2[],MATCH($D410,Data_Base_2[[Incumbent]:[Incumbent]],0),MATCH(E$3,Data_Base_2[#Headers],0))),"")</f>
        <v/>
      </c>
      <c r="F410" s="161" t="str">
        <f ca="1">IFERROR(IF(ISBLANK(INDEX(Data_Base_2[],MATCH($D410,Data_Base_2[[Incumbent]:[Incumbent]],0),MATCH(F$3,Data_Base_2[#Headers],0))),"-",INDEX(Data_Base_2[],MATCH($D410,Data_Base_2[[Incumbent]:[Incumbent]],0),MATCH(F$3,Data_Base_2[#Headers],0))),"")</f>
        <v/>
      </c>
      <c r="G410" s="161" t="str">
        <f ca="1">IFERROR(IF(ISBLANK(INDEX(Data_Base_2[],MATCH($D410,Data_Base_2[[Incumbent]:[Incumbent]],0),MATCH(G$3,Data_Base_2[#Headers],0))),"-",INDEX(Data_Base_2[],MATCH($D410,Data_Base_2[[Incumbent]:[Incumbent]],0),MATCH(G$3,Data_Base_2[#Headers],0))),"")</f>
        <v/>
      </c>
      <c r="H410" s="161" t="str">
        <f ca="1">IFERROR(IF(ISBLANK(INDEX(Data_Base_2[],MATCH($D410,Data_Base_2[[Incumbent]:[Incumbent]],0),MATCH(H$3,Data_Base_2[#Headers],0))),"-",INDEX(Data_Base_2[],MATCH($D410,Data_Base_2[[Incumbent]:[Incumbent]],0),MATCH(H$3,Data_Base_2[#Headers],0))),"")</f>
        <v/>
      </c>
      <c r="I410" s="162" t="str">
        <f ca="1">IFERROR(IF(ISBLANK(INDEX(Data_Base_2[],MATCH($D410,Data_Base_2[[Incumbent]:[Incumbent]],0),MATCH(I$3,Data_Base_2[#Headers],0))),"-",INDEX(Data_Base_2[],MATCH($D410,Data_Base_2[[Incumbent]:[Incumbent]],0),MATCH(I$3,Data_Base_2[#Headers],0))),"")</f>
        <v/>
      </c>
      <c r="J410" s="162" t="str">
        <f ca="1">IFERROR(IF(ISBLANK(INDEX(Data_Base_2[],MATCH($D410,Data_Base_2[[Incumbent]:[Incumbent]],0),MATCH(J$3,Data_Base_2[#Headers],0))),"-",INDEX(Data_Base_2[],MATCH($D410,Data_Base_2[[Incumbent]:[Incumbent]],0),MATCH(J$3,Data_Base_2[#Headers],0))),"")</f>
        <v/>
      </c>
      <c r="K410" s="163" t="str">
        <f ca="1">IFERROR(IF(ISBLANK(INDEX(Data_Base_2[],MATCH($D410,Data_Base_2[[Incumbent]:[Incumbent]],0),MATCH(K$3,Data_Base_2[#Headers],0))),"-",INDEX(Data_Base_2[],MATCH($D410,Data_Base_2[[Incumbent]:[Incumbent]],0),MATCH(K$3,Data_Base_2[#Headers],0))),"")</f>
        <v/>
      </c>
      <c r="L410" s="161" t="str">
        <f ca="1">IFERROR(IF(ISBLANK(INDEX(Data_Base_2[],MATCH($D410,Data_Base_2[[Incumbent]:[Incumbent]],0),MATCH(L$3,Data_Base_2[#Headers],0))),"-",INDEX(Data_Base_2[],MATCH($D410,Data_Base_2[[Incumbent]:[Incumbent]],0),MATCH(L$3,Data_Base_2[#Headers],0))),"")</f>
        <v/>
      </c>
      <c r="M410" s="161" t="str">
        <f ca="1">IFERROR(IF(ISBLANK(INDEX(Data_Base_2[],MATCH($D410,Data_Base_2[[Incumbent]:[Incumbent]],0),MATCH(M$3,Data_Base_2[#Headers],0))),"-",INDEX(Data_Base_2[],MATCH($D410,Data_Base_2[[Incumbent]:[Incumbent]],0),MATCH(M$3,Data_Base_2[#Headers],0))),"")</f>
        <v/>
      </c>
      <c r="N410" s="164" t="str">
        <f ca="1">IFERROR(IF(ISBLANK(INDEX(Data_Base_2[],MATCH($D410,Data_Base_2[[Incumbent]:[Incumbent]],0),MATCH(N$3,Data_Base_2[#Headers],0))),"-",INDEX(Data_Base_2[],MATCH($D410,Data_Base_2[[Incumbent]:[Incumbent]],0),MATCH(N$3,Data_Base_2[#Headers],0))),"")</f>
        <v/>
      </c>
      <c r="O410" s="164" t="str">
        <f ca="1">IFERROR(IF(ISBLANK(INDEX(Data_Base_2[],MATCH($D410,Data_Base_2[[Incumbent]:[Incumbent]],0),MATCH(O$3,Data_Base_2[#Headers],0))),"-",INDEX(Data_Base_2[],MATCH($D410,Data_Base_2[[Incumbent]:[Incumbent]],0),MATCH(O$3,Data_Base_2[#Headers],0))),"")</f>
        <v/>
      </c>
      <c r="P410" s="161" t="str">
        <f ca="1">IFERROR(IF(ISBLANK(INDEX(Data_Base_2[],MATCH($D410,Data_Base_2[[Incumbent]:[Incumbent]],0),MATCH(P$3,Data_Base_2[#Headers],0))),"-",INDEX(Data_Base_2[],MATCH($D410,Data_Base_2[[Incumbent]:[Incumbent]],0),MATCH(P$3,Data_Base_2[#Headers],0))),"")</f>
        <v/>
      </c>
      <c r="Q410" s="161" t="str">
        <f ca="1">IFERROR(IF(ISBLANK(INDEX(Data_Base_2[],MATCH($D410,Data_Base_2[[Incumbent]:[Incumbent]],0),MATCH(Q$3,Data_Base_2[#Headers],0))),"-",INDEX(Data_Base_2[],MATCH($D410,Data_Base_2[[Incumbent]:[Incumbent]],0),MATCH(Q$3,Data_Base_2[#Headers],0))),"")</f>
        <v/>
      </c>
      <c r="T410" t="str">
        <v>Sepdi Sinaga, SP</v>
      </c>
      <c r="U410" s="140">
        <v>3</v>
      </c>
      <c r="V410" s="124" t="b">
        <v>1</v>
      </c>
      <c r="W410" s="3" t="b">
        <v>1</v>
      </c>
      <c r="X410" s="3" t="b">
        <v>0</v>
      </c>
      <c r="Y410" s="3">
        <v>1</v>
      </c>
      <c r="Z410" s="3">
        <v>1</v>
      </c>
      <c r="AA410" s="3" t="b">
        <v>1</v>
      </c>
      <c r="AB410" s="3" t="b">
        <f ca="1"/>
        <v>0</v>
      </c>
      <c r="AC410" s="99">
        <v>1</v>
      </c>
      <c r="AD410" s="99">
        <f ca="1"/>
        <v>0</v>
      </c>
    </row>
    <row r="411" spans="4:30" x14ac:dyDescent="0.25">
      <c r="D411" s="8" t="str" cm="1">
        <f t="array" aca="1" ref="D411" ca="1">IFERROR(IF($T$2="",'Data Base'!C397,INDEX(Data_Base_2[Incumbent],_xlfn.AGGREGATE(15,3,((OFFSET($AD$4,0,0,COUNTA($AD$4:AD5406),1)&gt;0)/(OFFSET($AD$4,0,0,COUNTA($AD$4:AD5406),1)&gt;0))*(ROW(OFFSET($AD$4,0,0,COUNTA($AD$4:AD5406),1))-ROW($AD$3)),ROWS($D$4:$D410)))),"")</f>
        <v/>
      </c>
      <c r="E411" s="161" t="str">
        <f ca="1">IFERROR(IF(ISBLANK(INDEX(Data_Base_2[],MATCH($D411,Data_Base_2[[Incumbent]:[Incumbent]],0),MATCH(E$3,Data_Base_2[#Headers],0))),"-",INDEX(Data_Base_2[],MATCH($D411,Data_Base_2[[Incumbent]:[Incumbent]],0),MATCH(E$3,Data_Base_2[#Headers],0))),"")</f>
        <v/>
      </c>
      <c r="F411" s="161" t="str">
        <f ca="1">IFERROR(IF(ISBLANK(INDEX(Data_Base_2[],MATCH($D411,Data_Base_2[[Incumbent]:[Incumbent]],0),MATCH(F$3,Data_Base_2[#Headers],0))),"-",INDEX(Data_Base_2[],MATCH($D411,Data_Base_2[[Incumbent]:[Incumbent]],0),MATCH(F$3,Data_Base_2[#Headers],0))),"")</f>
        <v/>
      </c>
      <c r="G411" s="161" t="str">
        <f ca="1">IFERROR(IF(ISBLANK(INDEX(Data_Base_2[],MATCH($D411,Data_Base_2[[Incumbent]:[Incumbent]],0),MATCH(G$3,Data_Base_2[#Headers],0))),"-",INDEX(Data_Base_2[],MATCH($D411,Data_Base_2[[Incumbent]:[Incumbent]],0),MATCH(G$3,Data_Base_2[#Headers],0))),"")</f>
        <v/>
      </c>
      <c r="H411" s="161" t="str">
        <f ca="1">IFERROR(IF(ISBLANK(INDEX(Data_Base_2[],MATCH($D411,Data_Base_2[[Incumbent]:[Incumbent]],0),MATCH(H$3,Data_Base_2[#Headers],0))),"-",INDEX(Data_Base_2[],MATCH($D411,Data_Base_2[[Incumbent]:[Incumbent]],0),MATCH(H$3,Data_Base_2[#Headers],0))),"")</f>
        <v/>
      </c>
      <c r="I411" s="162" t="str">
        <f ca="1">IFERROR(IF(ISBLANK(INDEX(Data_Base_2[],MATCH($D411,Data_Base_2[[Incumbent]:[Incumbent]],0),MATCH(I$3,Data_Base_2[#Headers],0))),"-",INDEX(Data_Base_2[],MATCH($D411,Data_Base_2[[Incumbent]:[Incumbent]],0),MATCH(I$3,Data_Base_2[#Headers],0))),"")</f>
        <v/>
      </c>
      <c r="J411" s="162" t="str">
        <f ca="1">IFERROR(IF(ISBLANK(INDEX(Data_Base_2[],MATCH($D411,Data_Base_2[[Incumbent]:[Incumbent]],0),MATCH(J$3,Data_Base_2[#Headers],0))),"-",INDEX(Data_Base_2[],MATCH($D411,Data_Base_2[[Incumbent]:[Incumbent]],0),MATCH(J$3,Data_Base_2[#Headers],0))),"")</f>
        <v/>
      </c>
      <c r="K411" s="163" t="str">
        <f ca="1">IFERROR(IF(ISBLANK(INDEX(Data_Base_2[],MATCH($D411,Data_Base_2[[Incumbent]:[Incumbent]],0),MATCH(K$3,Data_Base_2[#Headers],0))),"-",INDEX(Data_Base_2[],MATCH($D411,Data_Base_2[[Incumbent]:[Incumbent]],0),MATCH(K$3,Data_Base_2[#Headers],0))),"")</f>
        <v/>
      </c>
      <c r="L411" s="161" t="str">
        <f ca="1">IFERROR(IF(ISBLANK(INDEX(Data_Base_2[],MATCH($D411,Data_Base_2[[Incumbent]:[Incumbent]],0),MATCH(L$3,Data_Base_2[#Headers],0))),"-",INDEX(Data_Base_2[],MATCH($D411,Data_Base_2[[Incumbent]:[Incumbent]],0),MATCH(L$3,Data_Base_2[#Headers],0))),"")</f>
        <v/>
      </c>
      <c r="M411" s="161" t="str">
        <f ca="1">IFERROR(IF(ISBLANK(INDEX(Data_Base_2[],MATCH($D411,Data_Base_2[[Incumbent]:[Incumbent]],0),MATCH(M$3,Data_Base_2[#Headers],0))),"-",INDEX(Data_Base_2[],MATCH($D411,Data_Base_2[[Incumbent]:[Incumbent]],0),MATCH(M$3,Data_Base_2[#Headers],0))),"")</f>
        <v/>
      </c>
      <c r="N411" s="164" t="str">
        <f ca="1">IFERROR(IF(ISBLANK(INDEX(Data_Base_2[],MATCH($D411,Data_Base_2[[Incumbent]:[Incumbent]],0),MATCH(N$3,Data_Base_2[#Headers],0))),"-",INDEX(Data_Base_2[],MATCH($D411,Data_Base_2[[Incumbent]:[Incumbent]],0),MATCH(N$3,Data_Base_2[#Headers],0))),"")</f>
        <v/>
      </c>
      <c r="O411" s="164" t="str">
        <f ca="1">IFERROR(IF(ISBLANK(INDEX(Data_Base_2[],MATCH($D411,Data_Base_2[[Incumbent]:[Incumbent]],0),MATCH(O$3,Data_Base_2[#Headers],0))),"-",INDEX(Data_Base_2[],MATCH($D411,Data_Base_2[[Incumbent]:[Incumbent]],0),MATCH(O$3,Data_Base_2[#Headers],0))),"")</f>
        <v/>
      </c>
      <c r="P411" s="161" t="str">
        <f ca="1">IFERROR(IF(ISBLANK(INDEX(Data_Base_2[],MATCH($D411,Data_Base_2[[Incumbent]:[Incumbent]],0),MATCH(P$3,Data_Base_2[#Headers],0))),"-",INDEX(Data_Base_2[],MATCH($D411,Data_Base_2[[Incumbent]:[Incumbent]],0),MATCH(P$3,Data_Base_2[#Headers],0))),"")</f>
        <v/>
      </c>
      <c r="Q411" s="161" t="str">
        <f ca="1">IFERROR(IF(ISBLANK(INDEX(Data_Base_2[],MATCH($D411,Data_Base_2[[Incumbent]:[Incumbent]],0),MATCH(Q$3,Data_Base_2[#Headers],0))),"-",INDEX(Data_Base_2[],MATCH($D411,Data_Base_2[[Incumbent]:[Incumbent]],0),MATCH(Q$3,Data_Base_2[#Headers],0))),"")</f>
        <v/>
      </c>
      <c r="T411" t="str">
        <v>Heriyanto, ST</v>
      </c>
      <c r="U411" s="140">
        <v>7</v>
      </c>
      <c r="V411" s="124" t="b">
        <v>1</v>
      </c>
      <c r="W411" s="3" t="b">
        <v>0</v>
      </c>
      <c r="X411" s="3" t="b">
        <v>0</v>
      </c>
      <c r="Y411" s="3">
        <v>0</v>
      </c>
      <c r="Z411" s="3">
        <v>0</v>
      </c>
      <c r="AA411" s="3" t="b">
        <v>1</v>
      </c>
      <c r="AB411" s="3" t="b">
        <f ca="1"/>
        <v>0</v>
      </c>
      <c r="AC411" s="99">
        <v>1</v>
      </c>
      <c r="AD411" s="99">
        <f ca="1"/>
        <v>0</v>
      </c>
    </row>
    <row r="412" spans="4:30" x14ac:dyDescent="0.25">
      <c r="D412" s="8" t="str" cm="1">
        <f t="array" aca="1" ref="D412" ca="1">IFERROR(IF($T$2="",'Data Base'!C398,INDEX(Data_Base_2[Incumbent],_xlfn.AGGREGATE(15,3,((OFFSET($AD$4,0,0,COUNTA($AD$4:AD5407),1)&gt;0)/(OFFSET($AD$4,0,0,COUNTA($AD$4:AD5407),1)&gt;0))*(ROW(OFFSET($AD$4,0,0,COUNTA($AD$4:AD5407),1))-ROW($AD$3)),ROWS($D$4:$D411)))),"")</f>
        <v/>
      </c>
      <c r="E412" s="161" t="str">
        <f ca="1">IFERROR(IF(ISBLANK(INDEX(Data_Base_2[],MATCH($D412,Data_Base_2[[Incumbent]:[Incumbent]],0),MATCH(E$3,Data_Base_2[#Headers],0))),"-",INDEX(Data_Base_2[],MATCH($D412,Data_Base_2[[Incumbent]:[Incumbent]],0),MATCH(E$3,Data_Base_2[#Headers],0))),"")</f>
        <v/>
      </c>
      <c r="F412" s="161" t="str">
        <f ca="1">IFERROR(IF(ISBLANK(INDEX(Data_Base_2[],MATCH($D412,Data_Base_2[[Incumbent]:[Incumbent]],0),MATCH(F$3,Data_Base_2[#Headers],0))),"-",INDEX(Data_Base_2[],MATCH($D412,Data_Base_2[[Incumbent]:[Incumbent]],0),MATCH(F$3,Data_Base_2[#Headers],0))),"")</f>
        <v/>
      </c>
      <c r="G412" s="161" t="str">
        <f ca="1">IFERROR(IF(ISBLANK(INDEX(Data_Base_2[],MATCH($D412,Data_Base_2[[Incumbent]:[Incumbent]],0),MATCH(G$3,Data_Base_2[#Headers],0))),"-",INDEX(Data_Base_2[],MATCH($D412,Data_Base_2[[Incumbent]:[Incumbent]],0),MATCH(G$3,Data_Base_2[#Headers],0))),"")</f>
        <v/>
      </c>
      <c r="H412" s="161" t="str">
        <f ca="1">IFERROR(IF(ISBLANK(INDEX(Data_Base_2[],MATCH($D412,Data_Base_2[[Incumbent]:[Incumbent]],0),MATCH(H$3,Data_Base_2[#Headers],0))),"-",INDEX(Data_Base_2[],MATCH($D412,Data_Base_2[[Incumbent]:[Incumbent]],0),MATCH(H$3,Data_Base_2[#Headers],0))),"")</f>
        <v/>
      </c>
      <c r="I412" s="162" t="str">
        <f ca="1">IFERROR(IF(ISBLANK(INDEX(Data_Base_2[],MATCH($D412,Data_Base_2[[Incumbent]:[Incumbent]],0),MATCH(I$3,Data_Base_2[#Headers],0))),"-",INDEX(Data_Base_2[],MATCH($D412,Data_Base_2[[Incumbent]:[Incumbent]],0),MATCH(I$3,Data_Base_2[#Headers],0))),"")</f>
        <v/>
      </c>
      <c r="J412" s="162" t="str">
        <f ca="1">IFERROR(IF(ISBLANK(INDEX(Data_Base_2[],MATCH($D412,Data_Base_2[[Incumbent]:[Incumbent]],0),MATCH(J$3,Data_Base_2[#Headers],0))),"-",INDEX(Data_Base_2[],MATCH($D412,Data_Base_2[[Incumbent]:[Incumbent]],0),MATCH(J$3,Data_Base_2[#Headers],0))),"")</f>
        <v/>
      </c>
      <c r="K412" s="163" t="str">
        <f ca="1">IFERROR(IF(ISBLANK(INDEX(Data_Base_2[],MATCH($D412,Data_Base_2[[Incumbent]:[Incumbent]],0),MATCH(K$3,Data_Base_2[#Headers],0))),"-",INDEX(Data_Base_2[],MATCH($D412,Data_Base_2[[Incumbent]:[Incumbent]],0),MATCH(K$3,Data_Base_2[#Headers],0))),"")</f>
        <v/>
      </c>
      <c r="L412" s="161" t="str">
        <f ca="1">IFERROR(IF(ISBLANK(INDEX(Data_Base_2[],MATCH($D412,Data_Base_2[[Incumbent]:[Incumbent]],0),MATCH(L$3,Data_Base_2[#Headers],0))),"-",INDEX(Data_Base_2[],MATCH($D412,Data_Base_2[[Incumbent]:[Incumbent]],0),MATCH(L$3,Data_Base_2[#Headers],0))),"")</f>
        <v/>
      </c>
      <c r="M412" s="161" t="str">
        <f ca="1">IFERROR(IF(ISBLANK(INDEX(Data_Base_2[],MATCH($D412,Data_Base_2[[Incumbent]:[Incumbent]],0),MATCH(M$3,Data_Base_2[#Headers],0))),"-",INDEX(Data_Base_2[],MATCH($D412,Data_Base_2[[Incumbent]:[Incumbent]],0),MATCH(M$3,Data_Base_2[#Headers],0))),"")</f>
        <v/>
      </c>
      <c r="N412" s="164" t="str">
        <f ca="1">IFERROR(IF(ISBLANK(INDEX(Data_Base_2[],MATCH($D412,Data_Base_2[[Incumbent]:[Incumbent]],0),MATCH(N$3,Data_Base_2[#Headers],0))),"-",INDEX(Data_Base_2[],MATCH($D412,Data_Base_2[[Incumbent]:[Incumbent]],0),MATCH(N$3,Data_Base_2[#Headers],0))),"")</f>
        <v/>
      </c>
      <c r="O412" s="164" t="str">
        <f ca="1">IFERROR(IF(ISBLANK(INDEX(Data_Base_2[],MATCH($D412,Data_Base_2[[Incumbent]:[Incumbent]],0),MATCH(O$3,Data_Base_2[#Headers],0))),"-",INDEX(Data_Base_2[],MATCH($D412,Data_Base_2[[Incumbent]:[Incumbent]],0),MATCH(O$3,Data_Base_2[#Headers],0))),"")</f>
        <v/>
      </c>
      <c r="P412" s="161" t="str">
        <f ca="1">IFERROR(IF(ISBLANK(INDEX(Data_Base_2[],MATCH($D412,Data_Base_2[[Incumbent]:[Incumbent]],0),MATCH(P$3,Data_Base_2[#Headers],0))),"-",INDEX(Data_Base_2[],MATCH($D412,Data_Base_2[[Incumbent]:[Incumbent]],0),MATCH(P$3,Data_Base_2[#Headers],0))),"")</f>
        <v/>
      </c>
      <c r="Q412" s="161" t="str">
        <f ca="1">IFERROR(IF(ISBLANK(INDEX(Data_Base_2[],MATCH($D412,Data_Base_2[[Incumbent]:[Incumbent]],0),MATCH(Q$3,Data_Base_2[#Headers],0))),"-",INDEX(Data_Base_2[],MATCH($D412,Data_Base_2[[Incumbent]:[Incumbent]],0),MATCH(Q$3,Data_Base_2[#Headers],0))),"")</f>
        <v/>
      </c>
      <c r="T412" t="str">
        <v>Dewi Widyastuti, SP</v>
      </c>
      <c r="U412" s="140">
        <v>4</v>
      </c>
      <c r="V412" s="124" t="b">
        <v>1</v>
      </c>
      <c r="W412" s="3" t="b">
        <v>1</v>
      </c>
      <c r="X412" s="3" t="b">
        <v>0</v>
      </c>
      <c r="Y412" s="3">
        <v>0</v>
      </c>
      <c r="Z412" s="3">
        <v>1</v>
      </c>
      <c r="AA412" s="3" t="b">
        <v>1</v>
      </c>
      <c r="AB412" s="3" t="b">
        <f ca="1"/>
        <v>1</v>
      </c>
      <c r="AC412" s="99">
        <v>1</v>
      </c>
      <c r="AD412" s="99">
        <f ca="1"/>
        <v>0</v>
      </c>
    </row>
    <row r="413" spans="4:30" x14ac:dyDescent="0.25">
      <c r="D413" s="8" t="str" cm="1">
        <f t="array" aca="1" ref="D413" ca="1">IFERROR(IF($T$2="",'Data Base'!C399,INDEX(Data_Base_2[Incumbent],_xlfn.AGGREGATE(15,3,((OFFSET($AD$4,0,0,COUNTA($AD$4:AD5408),1)&gt;0)/(OFFSET($AD$4,0,0,COUNTA($AD$4:AD5408),1)&gt;0))*(ROW(OFFSET($AD$4,0,0,COUNTA($AD$4:AD5408),1))-ROW($AD$3)),ROWS($D$4:$D412)))),"")</f>
        <v/>
      </c>
      <c r="E413" s="161" t="str">
        <f ca="1">IFERROR(IF(ISBLANK(INDEX(Data_Base_2[],MATCH($D413,Data_Base_2[[Incumbent]:[Incumbent]],0),MATCH(E$3,Data_Base_2[#Headers],0))),"-",INDEX(Data_Base_2[],MATCH($D413,Data_Base_2[[Incumbent]:[Incumbent]],0),MATCH(E$3,Data_Base_2[#Headers],0))),"")</f>
        <v/>
      </c>
      <c r="F413" s="161" t="str">
        <f ca="1">IFERROR(IF(ISBLANK(INDEX(Data_Base_2[],MATCH($D413,Data_Base_2[[Incumbent]:[Incumbent]],0),MATCH(F$3,Data_Base_2[#Headers],0))),"-",INDEX(Data_Base_2[],MATCH($D413,Data_Base_2[[Incumbent]:[Incumbent]],0),MATCH(F$3,Data_Base_2[#Headers],0))),"")</f>
        <v/>
      </c>
      <c r="G413" s="161" t="str">
        <f ca="1">IFERROR(IF(ISBLANK(INDEX(Data_Base_2[],MATCH($D413,Data_Base_2[[Incumbent]:[Incumbent]],0),MATCH(G$3,Data_Base_2[#Headers],0))),"-",INDEX(Data_Base_2[],MATCH($D413,Data_Base_2[[Incumbent]:[Incumbent]],0),MATCH(G$3,Data_Base_2[#Headers],0))),"")</f>
        <v/>
      </c>
      <c r="H413" s="161" t="str">
        <f ca="1">IFERROR(IF(ISBLANK(INDEX(Data_Base_2[],MATCH($D413,Data_Base_2[[Incumbent]:[Incumbent]],0),MATCH(H$3,Data_Base_2[#Headers],0))),"-",INDEX(Data_Base_2[],MATCH($D413,Data_Base_2[[Incumbent]:[Incumbent]],0),MATCH(H$3,Data_Base_2[#Headers],0))),"")</f>
        <v/>
      </c>
      <c r="I413" s="162" t="str">
        <f ca="1">IFERROR(IF(ISBLANK(INDEX(Data_Base_2[],MATCH($D413,Data_Base_2[[Incumbent]:[Incumbent]],0),MATCH(I$3,Data_Base_2[#Headers],0))),"-",INDEX(Data_Base_2[],MATCH($D413,Data_Base_2[[Incumbent]:[Incumbent]],0),MATCH(I$3,Data_Base_2[#Headers],0))),"")</f>
        <v/>
      </c>
      <c r="J413" s="162" t="str">
        <f ca="1">IFERROR(IF(ISBLANK(INDEX(Data_Base_2[],MATCH($D413,Data_Base_2[[Incumbent]:[Incumbent]],0),MATCH(J$3,Data_Base_2[#Headers],0))),"-",INDEX(Data_Base_2[],MATCH($D413,Data_Base_2[[Incumbent]:[Incumbent]],0),MATCH(J$3,Data_Base_2[#Headers],0))),"")</f>
        <v/>
      </c>
      <c r="K413" s="163" t="str">
        <f ca="1">IFERROR(IF(ISBLANK(INDEX(Data_Base_2[],MATCH($D413,Data_Base_2[[Incumbent]:[Incumbent]],0),MATCH(K$3,Data_Base_2[#Headers],0))),"-",INDEX(Data_Base_2[],MATCH($D413,Data_Base_2[[Incumbent]:[Incumbent]],0),MATCH(K$3,Data_Base_2[#Headers],0))),"")</f>
        <v/>
      </c>
      <c r="L413" s="161" t="str">
        <f ca="1">IFERROR(IF(ISBLANK(INDEX(Data_Base_2[],MATCH($D413,Data_Base_2[[Incumbent]:[Incumbent]],0),MATCH(L$3,Data_Base_2[#Headers],0))),"-",INDEX(Data_Base_2[],MATCH($D413,Data_Base_2[[Incumbent]:[Incumbent]],0),MATCH(L$3,Data_Base_2[#Headers],0))),"")</f>
        <v/>
      </c>
      <c r="M413" s="161" t="str">
        <f ca="1">IFERROR(IF(ISBLANK(INDEX(Data_Base_2[],MATCH($D413,Data_Base_2[[Incumbent]:[Incumbent]],0),MATCH(M$3,Data_Base_2[#Headers],0))),"-",INDEX(Data_Base_2[],MATCH($D413,Data_Base_2[[Incumbent]:[Incumbent]],0),MATCH(M$3,Data_Base_2[#Headers],0))),"")</f>
        <v/>
      </c>
      <c r="N413" s="164" t="str">
        <f ca="1">IFERROR(IF(ISBLANK(INDEX(Data_Base_2[],MATCH($D413,Data_Base_2[[Incumbent]:[Incumbent]],0),MATCH(N$3,Data_Base_2[#Headers],0))),"-",INDEX(Data_Base_2[],MATCH($D413,Data_Base_2[[Incumbent]:[Incumbent]],0),MATCH(N$3,Data_Base_2[#Headers],0))),"")</f>
        <v/>
      </c>
      <c r="O413" s="164" t="str">
        <f ca="1">IFERROR(IF(ISBLANK(INDEX(Data_Base_2[],MATCH($D413,Data_Base_2[[Incumbent]:[Incumbent]],0),MATCH(O$3,Data_Base_2[#Headers],0))),"-",INDEX(Data_Base_2[],MATCH($D413,Data_Base_2[[Incumbent]:[Incumbent]],0),MATCH(O$3,Data_Base_2[#Headers],0))),"")</f>
        <v/>
      </c>
      <c r="P413" s="161" t="str">
        <f ca="1">IFERROR(IF(ISBLANK(INDEX(Data_Base_2[],MATCH($D413,Data_Base_2[[Incumbent]:[Incumbent]],0),MATCH(P$3,Data_Base_2[#Headers],0))),"-",INDEX(Data_Base_2[],MATCH($D413,Data_Base_2[[Incumbent]:[Incumbent]],0),MATCH(P$3,Data_Base_2[#Headers],0))),"")</f>
        <v/>
      </c>
      <c r="Q413" s="161" t="str">
        <f ca="1">IFERROR(IF(ISBLANK(INDEX(Data_Base_2[],MATCH($D413,Data_Base_2[[Incumbent]:[Incumbent]],0),MATCH(Q$3,Data_Base_2[#Headers],0))),"-",INDEX(Data_Base_2[],MATCH($D413,Data_Base_2[[Incumbent]:[Incumbent]],0),MATCH(Q$3,Data_Base_2[#Headers],0))),"")</f>
        <v/>
      </c>
      <c r="T413" t="str">
        <v>Andi La Tenri Ruwa</v>
      </c>
      <c r="U413" s="140">
        <v>5</v>
      </c>
      <c r="V413" s="124" t="b">
        <v>1</v>
      </c>
      <c r="W413" s="3" t="b">
        <v>1</v>
      </c>
      <c r="X413" s="3" t="b">
        <v>0</v>
      </c>
      <c r="Y413" s="3">
        <v>0</v>
      </c>
      <c r="Z413" s="3">
        <v>0</v>
      </c>
      <c r="AA413" s="3" t="b">
        <v>1</v>
      </c>
      <c r="AB413" s="3" t="b">
        <f ca="1"/>
        <v>1</v>
      </c>
      <c r="AC413" s="99">
        <v>1</v>
      </c>
      <c r="AD413" s="99">
        <f ca="1"/>
        <v>0</v>
      </c>
    </row>
    <row r="414" spans="4:30" x14ac:dyDescent="0.25">
      <c r="D414" s="8" t="str" cm="1">
        <f t="array" aca="1" ref="D414" ca="1">IFERROR(IF($T$2="",'Data Base'!C400,INDEX(Data_Base_2[Incumbent],_xlfn.AGGREGATE(15,3,((OFFSET($AD$4,0,0,COUNTA($AD$4:AD5409),1)&gt;0)/(OFFSET($AD$4,0,0,COUNTA($AD$4:AD5409),1)&gt;0))*(ROW(OFFSET($AD$4,0,0,COUNTA($AD$4:AD5409),1))-ROW($AD$3)),ROWS($D$4:$D413)))),"")</f>
        <v/>
      </c>
      <c r="E414" s="161" t="str">
        <f ca="1">IFERROR(IF(ISBLANK(INDEX(Data_Base_2[],MATCH($D414,Data_Base_2[[Incumbent]:[Incumbent]],0),MATCH(E$3,Data_Base_2[#Headers],0))),"-",INDEX(Data_Base_2[],MATCH($D414,Data_Base_2[[Incumbent]:[Incumbent]],0),MATCH(E$3,Data_Base_2[#Headers],0))),"")</f>
        <v/>
      </c>
      <c r="F414" s="161" t="str">
        <f ca="1">IFERROR(IF(ISBLANK(INDEX(Data_Base_2[],MATCH($D414,Data_Base_2[[Incumbent]:[Incumbent]],0),MATCH(F$3,Data_Base_2[#Headers],0))),"-",INDEX(Data_Base_2[],MATCH($D414,Data_Base_2[[Incumbent]:[Incumbent]],0),MATCH(F$3,Data_Base_2[#Headers],0))),"")</f>
        <v/>
      </c>
      <c r="G414" s="161" t="str">
        <f ca="1">IFERROR(IF(ISBLANK(INDEX(Data_Base_2[],MATCH($D414,Data_Base_2[[Incumbent]:[Incumbent]],0),MATCH(G$3,Data_Base_2[#Headers],0))),"-",INDEX(Data_Base_2[],MATCH($D414,Data_Base_2[[Incumbent]:[Incumbent]],0),MATCH(G$3,Data_Base_2[#Headers],0))),"")</f>
        <v/>
      </c>
      <c r="H414" s="161" t="str">
        <f ca="1">IFERROR(IF(ISBLANK(INDEX(Data_Base_2[],MATCH($D414,Data_Base_2[[Incumbent]:[Incumbent]],0),MATCH(H$3,Data_Base_2[#Headers],0))),"-",INDEX(Data_Base_2[],MATCH($D414,Data_Base_2[[Incumbent]:[Incumbent]],0),MATCH(H$3,Data_Base_2[#Headers],0))),"")</f>
        <v/>
      </c>
      <c r="I414" s="162" t="str">
        <f ca="1">IFERROR(IF(ISBLANK(INDEX(Data_Base_2[],MATCH($D414,Data_Base_2[[Incumbent]:[Incumbent]],0),MATCH(I$3,Data_Base_2[#Headers],0))),"-",INDEX(Data_Base_2[],MATCH($D414,Data_Base_2[[Incumbent]:[Incumbent]],0),MATCH(I$3,Data_Base_2[#Headers],0))),"")</f>
        <v/>
      </c>
      <c r="J414" s="162" t="str">
        <f ca="1">IFERROR(IF(ISBLANK(INDEX(Data_Base_2[],MATCH($D414,Data_Base_2[[Incumbent]:[Incumbent]],0),MATCH(J$3,Data_Base_2[#Headers],0))),"-",INDEX(Data_Base_2[],MATCH($D414,Data_Base_2[[Incumbent]:[Incumbent]],0),MATCH(J$3,Data_Base_2[#Headers],0))),"")</f>
        <v/>
      </c>
      <c r="K414" s="163" t="str">
        <f ca="1">IFERROR(IF(ISBLANK(INDEX(Data_Base_2[],MATCH($D414,Data_Base_2[[Incumbent]:[Incumbent]],0),MATCH(K$3,Data_Base_2[#Headers],0))),"-",INDEX(Data_Base_2[],MATCH($D414,Data_Base_2[[Incumbent]:[Incumbent]],0),MATCH(K$3,Data_Base_2[#Headers],0))),"")</f>
        <v/>
      </c>
      <c r="L414" s="161" t="str">
        <f ca="1">IFERROR(IF(ISBLANK(INDEX(Data_Base_2[],MATCH($D414,Data_Base_2[[Incumbent]:[Incumbent]],0),MATCH(L$3,Data_Base_2[#Headers],0))),"-",INDEX(Data_Base_2[],MATCH($D414,Data_Base_2[[Incumbent]:[Incumbent]],0),MATCH(L$3,Data_Base_2[#Headers],0))),"")</f>
        <v/>
      </c>
      <c r="M414" s="161" t="str">
        <f ca="1">IFERROR(IF(ISBLANK(INDEX(Data_Base_2[],MATCH($D414,Data_Base_2[[Incumbent]:[Incumbent]],0),MATCH(M$3,Data_Base_2[#Headers],0))),"-",INDEX(Data_Base_2[],MATCH($D414,Data_Base_2[[Incumbent]:[Incumbent]],0),MATCH(M$3,Data_Base_2[#Headers],0))),"")</f>
        <v/>
      </c>
      <c r="N414" s="164" t="str">
        <f ca="1">IFERROR(IF(ISBLANK(INDEX(Data_Base_2[],MATCH($D414,Data_Base_2[[Incumbent]:[Incumbent]],0),MATCH(N$3,Data_Base_2[#Headers],0))),"-",INDEX(Data_Base_2[],MATCH($D414,Data_Base_2[[Incumbent]:[Incumbent]],0),MATCH(N$3,Data_Base_2[#Headers],0))),"")</f>
        <v/>
      </c>
      <c r="O414" s="164" t="str">
        <f ca="1">IFERROR(IF(ISBLANK(INDEX(Data_Base_2[],MATCH($D414,Data_Base_2[[Incumbent]:[Incumbent]],0),MATCH(O$3,Data_Base_2[#Headers],0))),"-",INDEX(Data_Base_2[],MATCH($D414,Data_Base_2[[Incumbent]:[Incumbent]],0),MATCH(O$3,Data_Base_2[#Headers],0))),"")</f>
        <v/>
      </c>
      <c r="P414" s="161" t="str">
        <f ca="1">IFERROR(IF(ISBLANK(INDEX(Data_Base_2[],MATCH($D414,Data_Base_2[[Incumbent]:[Incumbent]],0),MATCH(P$3,Data_Base_2[#Headers],0))),"-",INDEX(Data_Base_2[],MATCH($D414,Data_Base_2[[Incumbent]:[Incumbent]],0),MATCH(P$3,Data_Base_2[#Headers],0))),"")</f>
        <v/>
      </c>
      <c r="Q414" s="161" t="str">
        <f ca="1">IFERROR(IF(ISBLANK(INDEX(Data_Base_2[],MATCH($D414,Data_Base_2[[Incumbent]:[Incumbent]],0),MATCH(Q$3,Data_Base_2[#Headers],0))),"-",INDEX(Data_Base_2[],MATCH($D414,Data_Base_2[[Incumbent]:[Incumbent]],0),MATCH(Q$3,Data_Base_2[#Headers],0))),"")</f>
        <v/>
      </c>
      <c r="T414" t="str">
        <v>Suhari Muryono</v>
      </c>
      <c r="U414" s="140">
        <v>2</v>
      </c>
      <c r="V414" s="124" t="b">
        <v>1</v>
      </c>
      <c r="W414" s="3" t="b">
        <v>0</v>
      </c>
      <c r="X414" s="3" t="b">
        <v>0</v>
      </c>
      <c r="Y414" s="3">
        <v>0</v>
      </c>
      <c r="Z414" s="3">
        <v>1</v>
      </c>
      <c r="AA414" s="3" t="b">
        <v>1</v>
      </c>
      <c r="AB414" s="3" t="b">
        <f ca="1"/>
        <v>0</v>
      </c>
      <c r="AC414" s="99">
        <v>1</v>
      </c>
      <c r="AD414" s="99">
        <f ca="1"/>
        <v>0</v>
      </c>
    </row>
    <row r="415" spans="4:30" x14ac:dyDescent="0.25">
      <c r="D415" s="8" t="str" cm="1">
        <f t="array" aca="1" ref="D415" ca="1">IFERROR(IF($T$2="",'Data Base'!C401,INDEX(Data_Base_2[Incumbent],_xlfn.AGGREGATE(15,3,((OFFSET($AD$4,0,0,COUNTA($AD$4:AD5410),1)&gt;0)/(OFFSET($AD$4,0,0,COUNTA($AD$4:AD5410),1)&gt;0))*(ROW(OFFSET($AD$4,0,0,COUNTA($AD$4:AD5410),1))-ROW($AD$3)),ROWS($D$4:$D414)))),"")</f>
        <v/>
      </c>
      <c r="E415" s="161" t="str">
        <f ca="1">IFERROR(IF(ISBLANK(INDEX(Data_Base_2[],MATCH($D415,Data_Base_2[[Incumbent]:[Incumbent]],0),MATCH(E$3,Data_Base_2[#Headers],0))),"-",INDEX(Data_Base_2[],MATCH($D415,Data_Base_2[[Incumbent]:[Incumbent]],0),MATCH(E$3,Data_Base_2[#Headers],0))),"")</f>
        <v/>
      </c>
      <c r="F415" s="161" t="str">
        <f ca="1">IFERROR(IF(ISBLANK(INDEX(Data_Base_2[],MATCH($D415,Data_Base_2[[Incumbent]:[Incumbent]],0),MATCH(F$3,Data_Base_2[#Headers],0))),"-",INDEX(Data_Base_2[],MATCH($D415,Data_Base_2[[Incumbent]:[Incumbent]],0),MATCH(F$3,Data_Base_2[#Headers],0))),"")</f>
        <v/>
      </c>
      <c r="G415" s="161" t="str">
        <f ca="1">IFERROR(IF(ISBLANK(INDEX(Data_Base_2[],MATCH($D415,Data_Base_2[[Incumbent]:[Incumbent]],0),MATCH(G$3,Data_Base_2[#Headers],0))),"-",INDEX(Data_Base_2[],MATCH($D415,Data_Base_2[[Incumbent]:[Incumbent]],0),MATCH(G$3,Data_Base_2[#Headers],0))),"")</f>
        <v/>
      </c>
      <c r="H415" s="161" t="str">
        <f ca="1">IFERROR(IF(ISBLANK(INDEX(Data_Base_2[],MATCH($D415,Data_Base_2[[Incumbent]:[Incumbent]],0),MATCH(H$3,Data_Base_2[#Headers],0))),"-",INDEX(Data_Base_2[],MATCH($D415,Data_Base_2[[Incumbent]:[Incumbent]],0),MATCH(H$3,Data_Base_2[#Headers],0))),"")</f>
        <v/>
      </c>
      <c r="I415" s="162" t="str">
        <f ca="1">IFERROR(IF(ISBLANK(INDEX(Data_Base_2[],MATCH($D415,Data_Base_2[[Incumbent]:[Incumbent]],0),MATCH(I$3,Data_Base_2[#Headers],0))),"-",INDEX(Data_Base_2[],MATCH($D415,Data_Base_2[[Incumbent]:[Incumbent]],0),MATCH(I$3,Data_Base_2[#Headers],0))),"")</f>
        <v/>
      </c>
      <c r="J415" s="162" t="str">
        <f ca="1">IFERROR(IF(ISBLANK(INDEX(Data_Base_2[],MATCH($D415,Data_Base_2[[Incumbent]:[Incumbent]],0),MATCH(J$3,Data_Base_2[#Headers],0))),"-",INDEX(Data_Base_2[],MATCH($D415,Data_Base_2[[Incumbent]:[Incumbent]],0),MATCH(J$3,Data_Base_2[#Headers],0))),"")</f>
        <v/>
      </c>
      <c r="K415" s="163" t="str">
        <f ca="1">IFERROR(IF(ISBLANK(INDEX(Data_Base_2[],MATCH($D415,Data_Base_2[[Incumbent]:[Incumbent]],0),MATCH(K$3,Data_Base_2[#Headers],0))),"-",INDEX(Data_Base_2[],MATCH($D415,Data_Base_2[[Incumbent]:[Incumbent]],0),MATCH(K$3,Data_Base_2[#Headers],0))),"")</f>
        <v/>
      </c>
      <c r="L415" s="161" t="str">
        <f ca="1">IFERROR(IF(ISBLANK(INDEX(Data_Base_2[],MATCH($D415,Data_Base_2[[Incumbent]:[Incumbent]],0),MATCH(L$3,Data_Base_2[#Headers],0))),"-",INDEX(Data_Base_2[],MATCH($D415,Data_Base_2[[Incumbent]:[Incumbent]],0),MATCH(L$3,Data_Base_2[#Headers],0))),"")</f>
        <v/>
      </c>
      <c r="M415" s="161" t="str">
        <f ca="1">IFERROR(IF(ISBLANK(INDEX(Data_Base_2[],MATCH($D415,Data_Base_2[[Incumbent]:[Incumbent]],0),MATCH(M$3,Data_Base_2[#Headers],0))),"-",INDEX(Data_Base_2[],MATCH($D415,Data_Base_2[[Incumbent]:[Incumbent]],0),MATCH(M$3,Data_Base_2[#Headers],0))),"")</f>
        <v/>
      </c>
      <c r="N415" s="164" t="str">
        <f ca="1">IFERROR(IF(ISBLANK(INDEX(Data_Base_2[],MATCH($D415,Data_Base_2[[Incumbent]:[Incumbent]],0),MATCH(N$3,Data_Base_2[#Headers],0))),"-",INDEX(Data_Base_2[],MATCH($D415,Data_Base_2[[Incumbent]:[Incumbent]],0),MATCH(N$3,Data_Base_2[#Headers],0))),"")</f>
        <v/>
      </c>
      <c r="O415" s="164" t="str">
        <f ca="1">IFERROR(IF(ISBLANK(INDEX(Data_Base_2[],MATCH($D415,Data_Base_2[[Incumbent]:[Incumbent]],0),MATCH(O$3,Data_Base_2[#Headers],0))),"-",INDEX(Data_Base_2[],MATCH($D415,Data_Base_2[[Incumbent]:[Incumbent]],0),MATCH(O$3,Data_Base_2[#Headers],0))),"")</f>
        <v/>
      </c>
      <c r="P415" s="161" t="str">
        <f ca="1">IFERROR(IF(ISBLANK(INDEX(Data_Base_2[],MATCH($D415,Data_Base_2[[Incumbent]:[Incumbent]],0),MATCH(P$3,Data_Base_2[#Headers],0))),"-",INDEX(Data_Base_2[],MATCH($D415,Data_Base_2[[Incumbent]:[Incumbent]],0),MATCH(P$3,Data_Base_2[#Headers],0))),"")</f>
        <v/>
      </c>
      <c r="Q415" s="161" t="str">
        <f ca="1">IFERROR(IF(ISBLANK(INDEX(Data_Base_2[],MATCH($D415,Data_Base_2[[Incumbent]:[Incumbent]],0),MATCH(Q$3,Data_Base_2[#Headers],0))),"-",INDEX(Data_Base_2[],MATCH($D415,Data_Base_2[[Incumbent]:[Incumbent]],0),MATCH(Q$3,Data_Base_2[#Headers],0))),"")</f>
        <v/>
      </c>
      <c r="T415" t="str">
        <v>Bermart Aron Parapat</v>
      </c>
      <c r="U415" s="140">
        <v>1</v>
      </c>
      <c r="V415" s="124" t="b">
        <v>1</v>
      </c>
      <c r="W415" s="3" t="b">
        <v>0</v>
      </c>
      <c r="X415" s="3" t="b">
        <v>0</v>
      </c>
      <c r="Y415" s="3">
        <v>0</v>
      </c>
      <c r="Z415" s="3">
        <v>0</v>
      </c>
      <c r="AA415" s="3" t="b">
        <v>1</v>
      </c>
      <c r="AB415" s="3" t="b">
        <f ca="1"/>
        <v>0</v>
      </c>
      <c r="AC415" s="99">
        <v>1</v>
      </c>
      <c r="AD415" s="99">
        <f ca="1"/>
        <v>0</v>
      </c>
    </row>
    <row r="416" spans="4:30" x14ac:dyDescent="0.25">
      <c r="D416" s="8" t="str" cm="1">
        <f t="array" aca="1" ref="D416" ca="1">IFERROR(IF($T$2="",'Data Base'!C402,INDEX(Data_Base_2[Incumbent],_xlfn.AGGREGATE(15,3,((OFFSET($AD$4,0,0,COUNTA($AD$4:AD5411),1)&gt;0)/(OFFSET($AD$4,0,0,COUNTA($AD$4:AD5411),1)&gt;0))*(ROW(OFFSET($AD$4,0,0,COUNTA($AD$4:AD5411),1))-ROW($AD$3)),ROWS($D$4:$D415)))),"")</f>
        <v/>
      </c>
      <c r="E416" s="161" t="str">
        <f ca="1">IFERROR(IF(ISBLANK(INDEX(Data_Base_2[],MATCH($D416,Data_Base_2[[Incumbent]:[Incumbent]],0),MATCH(E$3,Data_Base_2[#Headers],0))),"-",INDEX(Data_Base_2[],MATCH($D416,Data_Base_2[[Incumbent]:[Incumbent]],0),MATCH(E$3,Data_Base_2[#Headers],0))),"")</f>
        <v/>
      </c>
      <c r="F416" s="161" t="str">
        <f ca="1">IFERROR(IF(ISBLANK(INDEX(Data_Base_2[],MATCH($D416,Data_Base_2[[Incumbent]:[Incumbent]],0),MATCH(F$3,Data_Base_2[#Headers],0))),"-",INDEX(Data_Base_2[],MATCH($D416,Data_Base_2[[Incumbent]:[Incumbent]],0),MATCH(F$3,Data_Base_2[#Headers],0))),"")</f>
        <v/>
      </c>
      <c r="G416" s="161" t="str">
        <f ca="1">IFERROR(IF(ISBLANK(INDEX(Data_Base_2[],MATCH($D416,Data_Base_2[[Incumbent]:[Incumbent]],0),MATCH(G$3,Data_Base_2[#Headers],0))),"-",INDEX(Data_Base_2[],MATCH($D416,Data_Base_2[[Incumbent]:[Incumbent]],0),MATCH(G$3,Data_Base_2[#Headers],0))),"")</f>
        <v/>
      </c>
      <c r="H416" s="161" t="str">
        <f ca="1">IFERROR(IF(ISBLANK(INDEX(Data_Base_2[],MATCH($D416,Data_Base_2[[Incumbent]:[Incumbent]],0),MATCH(H$3,Data_Base_2[#Headers],0))),"-",INDEX(Data_Base_2[],MATCH($D416,Data_Base_2[[Incumbent]:[Incumbent]],0),MATCH(H$3,Data_Base_2[#Headers],0))),"")</f>
        <v/>
      </c>
      <c r="I416" s="162" t="str">
        <f ca="1">IFERROR(IF(ISBLANK(INDEX(Data_Base_2[],MATCH($D416,Data_Base_2[[Incumbent]:[Incumbent]],0),MATCH(I$3,Data_Base_2[#Headers],0))),"-",INDEX(Data_Base_2[],MATCH($D416,Data_Base_2[[Incumbent]:[Incumbent]],0),MATCH(I$3,Data_Base_2[#Headers],0))),"")</f>
        <v/>
      </c>
      <c r="J416" s="162" t="str">
        <f ca="1">IFERROR(IF(ISBLANK(INDEX(Data_Base_2[],MATCH($D416,Data_Base_2[[Incumbent]:[Incumbent]],0),MATCH(J$3,Data_Base_2[#Headers],0))),"-",INDEX(Data_Base_2[],MATCH($D416,Data_Base_2[[Incumbent]:[Incumbent]],0),MATCH(J$3,Data_Base_2[#Headers],0))),"")</f>
        <v/>
      </c>
      <c r="K416" s="163" t="str">
        <f ca="1">IFERROR(IF(ISBLANK(INDEX(Data_Base_2[],MATCH($D416,Data_Base_2[[Incumbent]:[Incumbent]],0),MATCH(K$3,Data_Base_2[#Headers],0))),"-",INDEX(Data_Base_2[],MATCH($D416,Data_Base_2[[Incumbent]:[Incumbent]],0),MATCH(K$3,Data_Base_2[#Headers],0))),"")</f>
        <v/>
      </c>
      <c r="L416" s="161" t="str">
        <f ca="1">IFERROR(IF(ISBLANK(INDEX(Data_Base_2[],MATCH($D416,Data_Base_2[[Incumbent]:[Incumbent]],0),MATCH(L$3,Data_Base_2[#Headers],0))),"-",INDEX(Data_Base_2[],MATCH($D416,Data_Base_2[[Incumbent]:[Incumbent]],0),MATCH(L$3,Data_Base_2[#Headers],0))),"")</f>
        <v/>
      </c>
      <c r="M416" s="161" t="str">
        <f ca="1">IFERROR(IF(ISBLANK(INDEX(Data_Base_2[],MATCH($D416,Data_Base_2[[Incumbent]:[Incumbent]],0),MATCH(M$3,Data_Base_2[#Headers],0))),"-",INDEX(Data_Base_2[],MATCH($D416,Data_Base_2[[Incumbent]:[Incumbent]],0),MATCH(M$3,Data_Base_2[#Headers],0))),"")</f>
        <v/>
      </c>
      <c r="N416" s="164" t="str">
        <f ca="1">IFERROR(IF(ISBLANK(INDEX(Data_Base_2[],MATCH($D416,Data_Base_2[[Incumbent]:[Incumbent]],0),MATCH(N$3,Data_Base_2[#Headers],0))),"-",INDEX(Data_Base_2[],MATCH($D416,Data_Base_2[[Incumbent]:[Incumbent]],0),MATCH(N$3,Data_Base_2[#Headers],0))),"")</f>
        <v/>
      </c>
      <c r="O416" s="164" t="str">
        <f ca="1">IFERROR(IF(ISBLANK(INDEX(Data_Base_2[],MATCH($D416,Data_Base_2[[Incumbent]:[Incumbent]],0),MATCH(O$3,Data_Base_2[#Headers],0))),"-",INDEX(Data_Base_2[],MATCH($D416,Data_Base_2[[Incumbent]:[Incumbent]],0),MATCH(O$3,Data_Base_2[#Headers],0))),"")</f>
        <v/>
      </c>
      <c r="P416" s="161" t="str">
        <f ca="1">IFERROR(IF(ISBLANK(INDEX(Data_Base_2[],MATCH($D416,Data_Base_2[[Incumbent]:[Incumbent]],0),MATCH(P$3,Data_Base_2[#Headers],0))),"-",INDEX(Data_Base_2[],MATCH($D416,Data_Base_2[[Incumbent]:[Incumbent]],0),MATCH(P$3,Data_Base_2[#Headers],0))),"")</f>
        <v/>
      </c>
      <c r="Q416" s="161" t="str">
        <f ca="1">IFERROR(IF(ISBLANK(INDEX(Data_Base_2[],MATCH($D416,Data_Base_2[[Incumbent]:[Incumbent]],0),MATCH(Q$3,Data_Base_2[#Headers],0))),"-",INDEX(Data_Base_2[],MATCH($D416,Data_Base_2[[Incumbent]:[Incumbent]],0),MATCH(Q$3,Data_Base_2[#Headers],0))),"")</f>
        <v/>
      </c>
      <c r="T416" t="str">
        <v>Maman Surachman, Ir.</v>
      </c>
      <c r="U416" s="140">
        <v>3</v>
      </c>
      <c r="V416" s="124" t="b">
        <v>0</v>
      </c>
      <c r="W416" s="3" t="b">
        <v>1</v>
      </c>
      <c r="X416" s="3" t="b">
        <v>1</v>
      </c>
      <c r="Y416" s="3">
        <v>1</v>
      </c>
      <c r="Z416" s="3">
        <v>1</v>
      </c>
      <c r="AA416" s="3" t="b">
        <v>1</v>
      </c>
      <c r="AB416" s="3" t="b">
        <f ca="1"/>
        <v>1</v>
      </c>
      <c r="AC416" s="99">
        <v>1</v>
      </c>
      <c r="AD416" s="99">
        <f ca="1"/>
        <v>0</v>
      </c>
    </row>
    <row r="417" spans="4:30" x14ac:dyDescent="0.25">
      <c r="D417" s="8" t="str" cm="1">
        <f t="array" aca="1" ref="D417" ca="1">IFERROR(IF($T$2="",'Data Base'!C403,INDEX(Data_Base_2[Incumbent],_xlfn.AGGREGATE(15,3,((OFFSET($AD$4,0,0,COUNTA($AD$4:AD5412),1)&gt;0)/(OFFSET($AD$4,0,0,COUNTA($AD$4:AD5412),1)&gt;0))*(ROW(OFFSET($AD$4,0,0,COUNTA($AD$4:AD5412),1))-ROW($AD$3)),ROWS($D$4:$D416)))),"")</f>
        <v/>
      </c>
      <c r="E417" s="161" t="str">
        <f ca="1">IFERROR(IF(ISBLANK(INDEX(Data_Base_2[],MATCH($D417,Data_Base_2[[Incumbent]:[Incumbent]],0),MATCH(E$3,Data_Base_2[#Headers],0))),"-",INDEX(Data_Base_2[],MATCH($D417,Data_Base_2[[Incumbent]:[Incumbent]],0),MATCH(E$3,Data_Base_2[#Headers],0))),"")</f>
        <v/>
      </c>
      <c r="F417" s="161" t="str">
        <f ca="1">IFERROR(IF(ISBLANK(INDEX(Data_Base_2[],MATCH($D417,Data_Base_2[[Incumbent]:[Incumbent]],0),MATCH(F$3,Data_Base_2[#Headers],0))),"-",INDEX(Data_Base_2[],MATCH($D417,Data_Base_2[[Incumbent]:[Incumbent]],0),MATCH(F$3,Data_Base_2[#Headers],0))),"")</f>
        <v/>
      </c>
      <c r="G417" s="161" t="str">
        <f ca="1">IFERROR(IF(ISBLANK(INDEX(Data_Base_2[],MATCH($D417,Data_Base_2[[Incumbent]:[Incumbent]],0),MATCH(G$3,Data_Base_2[#Headers],0))),"-",INDEX(Data_Base_2[],MATCH($D417,Data_Base_2[[Incumbent]:[Incumbent]],0),MATCH(G$3,Data_Base_2[#Headers],0))),"")</f>
        <v/>
      </c>
      <c r="H417" s="161" t="str">
        <f ca="1">IFERROR(IF(ISBLANK(INDEX(Data_Base_2[],MATCH($D417,Data_Base_2[[Incumbent]:[Incumbent]],0),MATCH(H$3,Data_Base_2[#Headers],0))),"-",INDEX(Data_Base_2[],MATCH($D417,Data_Base_2[[Incumbent]:[Incumbent]],0),MATCH(H$3,Data_Base_2[#Headers],0))),"")</f>
        <v/>
      </c>
      <c r="I417" s="162" t="str">
        <f ca="1">IFERROR(IF(ISBLANK(INDEX(Data_Base_2[],MATCH($D417,Data_Base_2[[Incumbent]:[Incumbent]],0),MATCH(I$3,Data_Base_2[#Headers],0))),"-",INDEX(Data_Base_2[],MATCH($D417,Data_Base_2[[Incumbent]:[Incumbent]],0),MATCH(I$3,Data_Base_2[#Headers],0))),"")</f>
        <v/>
      </c>
      <c r="J417" s="162" t="str">
        <f ca="1">IFERROR(IF(ISBLANK(INDEX(Data_Base_2[],MATCH($D417,Data_Base_2[[Incumbent]:[Incumbent]],0),MATCH(J$3,Data_Base_2[#Headers],0))),"-",INDEX(Data_Base_2[],MATCH($D417,Data_Base_2[[Incumbent]:[Incumbent]],0),MATCH(J$3,Data_Base_2[#Headers],0))),"")</f>
        <v/>
      </c>
      <c r="K417" s="163" t="str">
        <f ca="1">IFERROR(IF(ISBLANK(INDEX(Data_Base_2[],MATCH($D417,Data_Base_2[[Incumbent]:[Incumbent]],0),MATCH(K$3,Data_Base_2[#Headers],0))),"-",INDEX(Data_Base_2[],MATCH($D417,Data_Base_2[[Incumbent]:[Incumbent]],0),MATCH(K$3,Data_Base_2[#Headers],0))),"")</f>
        <v/>
      </c>
      <c r="L417" s="161" t="str">
        <f ca="1">IFERROR(IF(ISBLANK(INDEX(Data_Base_2[],MATCH($D417,Data_Base_2[[Incumbent]:[Incumbent]],0),MATCH(L$3,Data_Base_2[#Headers],0))),"-",INDEX(Data_Base_2[],MATCH($D417,Data_Base_2[[Incumbent]:[Incumbent]],0),MATCH(L$3,Data_Base_2[#Headers],0))),"")</f>
        <v/>
      </c>
      <c r="M417" s="161" t="str">
        <f ca="1">IFERROR(IF(ISBLANK(INDEX(Data_Base_2[],MATCH($D417,Data_Base_2[[Incumbent]:[Incumbent]],0),MATCH(M$3,Data_Base_2[#Headers],0))),"-",INDEX(Data_Base_2[],MATCH($D417,Data_Base_2[[Incumbent]:[Incumbent]],0),MATCH(M$3,Data_Base_2[#Headers],0))),"")</f>
        <v/>
      </c>
      <c r="N417" s="164" t="str">
        <f ca="1">IFERROR(IF(ISBLANK(INDEX(Data_Base_2[],MATCH($D417,Data_Base_2[[Incumbent]:[Incumbent]],0),MATCH(N$3,Data_Base_2[#Headers],0))),"-",INDEX(Data_Base_2[],MATCH($D417,Data_Base_2[[Incumbent]:[Incumbent]],0),MATCH(N$3,Data_Base_2[#Headers],0))),"")</f>
        <v/>
      </c>
      <c r="O417" s="164" t="str">
        <f ca="1">IFERROR(IF(ISBLANK(INDEX(Data_Base_2[],MATCH($D417,Data_Base_2[[Incumbent]:[Incumbent]],0),MATCH(O$3,Data_Base_2[#Headers],0))),"-",INDEX(Data_Base_2[],MATCH($D417,Data_Base_2[[Incumbent]:[Incumbent]],0),MATCH(O$3,Data_Base_2[#Headers],0))),"")</f>
        <v/>
      </c>
      <c r="P417" s="161" t="str">
        <f ca="1">IFERROR(IF(ISBLANK(INDEX(Data_Base_2[],MATCH($D417,Data_Base_2[[Incumbent]:[Incumbent]],0),MATCH(P$3,Data_Base_2[#Headers],0))),"-",INDEX(Data_Base_2[],MATCH($D417,Data_Base_2[[Incumbent]:[Incumbent]],0),MATCH(P$3,Data_Base_2[#Headers],0))),"")</f>
        <v/>
      </c>
      <c r="Q417" s="161" t="str">
        <f ca="1">IFERROR(IF(ISBLANK(INDEX(Data_Base_2[],MATCH($D417,Data_Base_2[[Incumbent]:[Incumbent]],0),MATCH(Q$3,Data_Base_2[#Headers],0))),"-",INDEX(Data_Base_2[],MATCH($D417,Data_Base_2[[Incumbent]:[Incumbent]],0),MATCH(Q$3,Data_Base_2[#Headers],0))),"")</f>
        <v/>
      </c>
      <c r="T417" t="str">
        <v>Anzary Nur Azis, Ir</v>
      </c>
      <c r="U417" s="140">
        <v>3</v>
      </c>
      <c r="V417" s="124" t="b">
        <v>1</v>
      </c>
      <c r="W417" s="3" t="b">
        <v>1</v>
      </c>
      <c r="X417" s="3" t="b">
        <v>1</v>
      </c>
      <c r="Y417" s="3">
        <v>1</v>
      </c>
      <c r="Z417" s="3">
        <v>1</v>
      </c>
      <c r="AA417" s="3" t="b">
        <v>1</v>
      </c>
      <c r="AB417" s="3" t="b">
        <f ca="1"/>
        <v>0</v>
      </c>
      <c r="AC417" s="99">
        <v>1</v>
      </c>
      <c r="AD417" s="99">
        <f ca="1"/>
        <v>0</v>
      </c>
    </row>
    <row r="418" spans="4:30" x14ac:dyDescent="0.25">
      <c r="D418" s="8" t="str" cm="1">
        <f t="array" aca="1" ref="D418" ca="1">IFERROR(IF($T$2="",'Data Base'!C404,INDEX(Data_Base_2[Incumbent],_xlfn.AGGREGATE(15,3,((OFFSET($AD$4,0,0,COUNTA($AD$4:AD5413),1)&gt;0)/(OFFSET($AD$4,0,0,COUNTA($AD$4:AD5413),1)&gt;0))*(ROW(OFFSET($AD$4,0,0,COUNTA($AD$4:AD5413),1))-ROW($AD$3)),ROWS($D$4:$D417)))),"")</f>
        <v/>
      </c>
      <c r="E418" s="161" t="str">
        <f ca="1">IFERROR(IF(ISBLANK(INDEX(Data_Base_2[],MATCH($D418,Data_Base_2[[Incumbent]:[Incumbent]],0),MATCH(E$3,Data_Base_2[#Headers],0))),"-",INDEX(Data_Base_2[],MATCH($D418,Data_Base_2[[Incumbent]:[Incumbent]],0),MATCH(E$3,Data_Base_2[#Headers],0))),"")</f>
        <v/>
      </c>
      <c r="F418" s="161" t="str">
        <f ca="1">IFERROR(IF(ISBLANK(INDEX(Data_Base_2[],MATCH($D418,Data_Base_2[[Incumbent]:[Incumbent]],0),MATCH(F$3,Data_Base_2[#Headers],0))),"-",INDEX(Data_Base_2[],MATCH($D418,Data_Base_2[[Incumbent]:[Incumbent]],0),MATCH(F$3,Data_Base_2[#Headers],0))),"")</f>
        <v/>
      </c>
      <c r="G418" s="161" t="str">
        <f ca="1">IFERROR(IF(ISBLANK(INDEX(Data_Base_2[],MATCH($D418,Data_Base_2[[Incumbent]:[Incumbent]],0),MATCH(G$3,Data_Base_2[#Headers],0))),"-",INDEX(Data_Base_2[],MATCH($D418,Data_Base_2[[Incumbent]:[Incumbent]],0),MATCH(G$3,Data_Base_2[#Headers],0))),"")</f>
        <v/>
      </c>
      <c r="H418" s="161" t="str">
        <f ca="1">IFERROR(IF(ISBLANK(INDEX(Data_Base_2[],MATCH($D418,Data_Base_2[[Incumbent]:[Incumbent]],0),MATCH(H$3,Data_Base_2[#Headers],0))),"-",INDEX(Data_Base_2[],MATCH($D418,Data_Base_2[[Incumbent]:[Incumbent]],0),MATCH(H$3,Data_Base_2[#Headers],0))),"")</f>
        <v/>
      </c>
      <c r="I418" s="162" t="str">
        <f ca="1">IFERROR(IF(ISBLANK(INDEX(Data_Base_2[],MATCH($D418,Data_Base_2[[Incumbent]:[Incumbent]],0),MATCH(I$3,Data_Base_2[#Headers],0))),"-",INDEX(Data_Base_2[],MATCH($D418,Data_Base_2[[Incumbent]:[Incumbent]],0),MATCH(I$3,Data_Base_2[#Headers],0))),"")</f>
        <v/>
      </c>
      <c r="J418" s="162" t="str">
        <f ca="1">IFERROR(IF(ISBLANK(INDEX(Data_Base_2[],MATCH($D418,Data_Base_2[[Incumbent]:[Incumbent]],0),MATCH(J$3,Data_Base_2[#Headers],0))),"-",INDEX(Data_Base_2[],MATCH($D418,Data_Base_2[[Incumbent]:[Incumbent]],0),MATCH(J$3,Data_Base_2[#Headers],0))),"")</f>
        <v/>
      </c>
      <c r="K418" s="163" t="str">
        <f ca="1">IFERROR(IF(ISBLANK(INDEX(Data_Base_2[],MATCH($D418,Data_Base_2[[Incumbent]:[Incumbent]],0),MATCH(K$3,Data_Base_2[#Headers],0))),"-",INDEX(Data_Base_2[],MATCH($D418,Data_Base_2[[Incumbent]:[Incumbent]],0),MATCH(K$3,Data_Base_2[#Headers],0))),"")</f>
        <v/>
      </c>
      <c r="L418" s="161" t="str">
        <f ca="1">IFERROR(IF(ISBLANK(INDEX(Data_Base_2[],MATCH($D418,Data_Base_2[[Incumbent]:[Incumbent]],0),MATCH(L$3,Data_Base_2[#Headers],0))),"-",INDEX(Data_Base_2[],MATCH($D418,Data_Base_2[[Incumbent]:[Incumbent]],0),MATCH(L$3,Data_Base_2[#Headers],0))),"")</f>
        <v/>
      </c>
      <c r="M418" s="161" t="str">
        <f ca="1">IFERROR(IF(ISBLANK(INDEX(Data_Base_2[],MATCH($D418,Data_Base_2[[Incumbent]:[Incumbent]],0),MATCH(M$3,Data_Base_2[#Headers],0))),"-",INDEX(Data_Base_2[],MATCH($D418,Data_Base_2[[Incumbent]:[Incumbent]],0),MATCH(M$3,Data_Base_2[#Headers],0))),"")</f>
        <v/>
      </c>
      <c r="N418" s="164" t="str">
        <f ca="1">IFERROR(IF(ISBLANK(INDEX(Data_Base_2[],MATCH($D418,Data_Base_2[[Incumbent]:[Incumbent]],0),MATCH(N$3,Data_Base_2[#Headers],0))),"-",INDEX(Data_Base_2[],MATCH($D418,Data_Base_2[[Incumbent]:[Incumbent]],0),MATCH(N$3,Data_Base_2[#Headers],0))),"")</f>
        <v/>
      </c>
      <c r="O418" s="164" t="str">
        <f ca="1">IFERROR(IF(ISBLANK(INDEX(Data_Base_2[],MATCH($D418,Data_Base_2[[Incumbent]:[Incumbent]],0),MATCH(O$3,Data_Base_2[#Headers],0))),"-",INDEX(Data_Base_2[],MATCH($D418,Data_Base_2[[Incumbent]:[Incumbent]],0),MATCH(O$3,Data_Base_2[#Headers],0))),"")</f>
        <v/>
      </c>
      <c r="P418" s="161" t="str">
        <f ca="1">IFERROR(IF(ISBLANK(INDEX(Data_Base_2[],MATCH($D418,Data_Base_2[[Incumbent]:[Incumbent]],0),MATCH(P$3,Data_Base_2[#Headers],0))),"-",INDEX(Data_Base_2[],MATCH($D418,Data_Base_2[[Incumbent]:[Incumbent]],0),MATCH(P$3,Data_Base_2[#Headers],0))),"")</f>
        <v/>
      </c>
      <c r="Q418" s="161" t="str">
        <f ca="1">IFERROR(IF(ISBLANK(INDEX(Data_Base_2[],MATCH($D418,Data_Base_2[[Incumbent]:[Incumbent]],0),MATCH(Q$3,Data_Base_2[#Headers],0))),"-",INDEX(Data_Base_2[],MATCH($D418,Data_Base_2[[Incumbent]:[Incumbent]],0),MATCH(Q$3,Data_Base_2[#Headers],0))),"")</f>
        <v/>
      </c>
      <c r="T418" t="str">
        <v>Chris Samuel Morgan Runtu</v>
      </c>
      <c r="U418" s="140">
        <v>7</v>
      </c>
      <c r="V418" s="124" t="b">
        <v>1</v>
      </c>
      <c r="W418" s="3" t="b">
        <v>1</v>
      </c>
      <c r="X418" s="3" t="b">
        <v>1</v>
      </c>
      <c r="Y418" s="3">
        <v>0</v>
      </c>
      <c r="Z418" s="3">
        <v>0</v>
      </c>
      <c r="AA418" s="3" t="b">
        <v>1</v>
      </c>
      <c r="AB418" s="3" t="b">
        <f ca="1"/>
        <v>1</v>
      </c>
      <c r="AC418" s="99">
        <v>0</v>
      </c>
      <c r="AD418" s="99">
        <f ca="1"/>
        <v>0</v>
      </c>
    </row>
    <row r="419" spans="4:30" x14ac:dyDescent="0.25">
      <c r="D419" s="8" t="str" cm="1">
        <f t="array" aca="1" ref="D419" ca="1">IFERROR(IF($T$2="",'Data Base'!C405,INDEX(Data_Base_2[Incumbent],_xlfn.AGGREGATE(15,3,((OFFSET($AD$4,0,0,COUNTA($AD$4:AD5414),1)&gt;0)/(OFFSET($AD$4,0,0,COUNTA($AD$4:AD5414),1)&gt;0))*(ROW(OFFSET($AD$4,0,0,COUNTA($AD$4:AD5414),1))-ROW($AD$3)),ROWS($D$4:$D418)))),"")</f>
        <v/>
      </c>
      <c r="E419" s="161" t="str">
        <f ca="1">IFERROR(IF(ISBLANK(INDEX(Data_Base_2[],MATCH($D419,Data_Base_2[[Incumbent]:[Incumbent]],0),MATCH(E$3,Data_Base_2[#Headers],0))),"-",INDEX(Data_Base_2[],MATCH($D419,Data_Base_2[[Incumbent]:[Incumbent]],0),MATCH(E$3,Data_Base_2[#Headers],0))),"")</f>
        <v/>
      </c>
      <c r="F419" s="161" t="str">
        <f ca="1">IFERROR(IF(ISBLANK(INDEX(Data_Base_2[],MATCH($D419,Data_Base_2[[Incumbent]:[Incumbent]],0),MATCH(F$3,Data_Base_2[#Headers],0))),"-",INDEX(Data_Base_2[],MATCH($D419,Data_Base_2[[Incumbent]:[Incumbent]],0),MATCH(F$3,Data_Base_2[#Headers],0))),"")</f>
        <v/>
      </c>
      <c r="G419" s="161" t="str">
        <f ca="1">IFERROR(IF(ISBLANK(INDEX(Data_Base_2[],MATCH($D419,Data_Base_2[[Incumbent]:[Incumbent]],0),MATCH(G$3,Data_Base_2[#Headers],0))),"-",INDEX(Data_Base_2[],MATCH($D419,Data_Base_2[[Incumbent]:[Incumbent]],0),MATCH(G$3,Data_Base_2[#Headers],0))),"")</f>
        <v/>
      </c>
      <c r="H419" s="161" t="str">
        <f ca="1">IFERROR(IF(ISBLANK(INDEX(Data_Base_2[],MATCH($D419,Data_Base_2[[Incumbent]:[Incumbent]],0),MATCH(H$3,Data_Base_2[#Headers],0))),"-",INDEX(Data_Base_2[],MATCH($D419,Data_Base_2[[Incumbent]:[Incumbent]],0),MATCH(H$3,Data_Base_2[#Headers],0))),"")</f>
        <v/>
      </c>
      <c r="I419" s="162" t="str">
        <f ca="1">IFERROR(IF(ISBLANK(INDEX(Data_Base_2[],MATCH($D419,Data_Base_2[[Incumbent]:[Incumbent]],0),MATCH(I$3,Data_Base_2[#Headers],0))),"-",INDEX(Data_Base_2[],MATCH($D419,Data_Base_2[[Incumbent]:[Incumbent]],0),MATCH(I$3,Data_Base_2[#Headers],0))),"")</f>
        <v/>
      </c>
      <c r="J419" s="162" t="str">
        <f ca="1">IFERROR(IF(ISBLANK(INDEX(Data_Base_2[],MATCH($D419,Data_Base_2[[Incumbent]:[Incumbent]],0),MATCH(J$3,Data_Base_2[#Headers],0))),"-",INDEX(Data_Base_2[],MATCH($D419,Data_Base_2[[Incumbent]:[Incumbent]],0),MATCH(J$3,Data_Base_2[#Headers],0))),"")</f>
        <v/>
      </c>
      <c r="K419" s="163" t="str">
        <f ca="1">IFERROR(IF(ISBLANK(INDEX(Data_Base_2[],MATCH($D419,Data_Base_2[[Incumbent]:[Incumbent]],0),MATCH(K$3,Data_Base_2[#Headers],0))),"-",INDEX(Data_Base_2[],MATCH($D419,Data_Base_2[[Incumbent]:[Incumbent]],0),MATCH(K$3,Data_Base_2[#Headers],0))),"")</f>
        <v/>
      </c>
      <c r="L419" s="161" t="str">
        <f ca="1">IFERROR(IF(ISBLANK(INDEX(Data_Base_2[],MATCH($D419,Data_Base_2[[Incumbent]:[Incumbent]],0),MATCH(L$3,Data_Base_2[#Headers],0))),"-",INDEX(Data_Base_2[],MATCH($D419,Data_Base_2[[Incumbent]:[Incumbent]],0),MATCH(L$3,Data_Base_2[#Headers],0))),"")</f>
        <v/>
      </c>
      <c r="M419" s="161" t="str">
        <f ca="1">IFERROR(IF(ISBLANK(INDEX(Data_Base_2[],MATCH($D419,Data_Base_2[[Incumbent]:[Incumbent]],0),MATCH(M$3,Data_Base_2[#Headers],0))),"-",INDEX(Data_Base_2[],MATCH($D419,Data_Base_2[[Incumbent]:[Incumbent]],0),MATCH(M$3,Data_Base_2[#Headers],0))),"")</f>
        <v/>
      </c>
      <c r="N419" s="164" t="str">
        <f ca="1">IFERROR(IF(ISBLANK(INDEX(Data_Base_2[],MATCH($D419,Data_Base_2[[Incumbent]:[Incumbent]],0),MATCH(N$3,Data_Base_2[#Headers],0))),"-",INDEX(Data_Base_2[],MATCH($D419,Data_Base_2[[Incumbent]:[Incumbent]],0),MATCH(N$3,Data_Base_2[#Headers],0))),"")</f>
        <v/>
      </c>
      <c r="O419" s="164" t="str">
        <f ca="1">IFERROR(IF(ISBLANK(INDEX(Data_Base_2[],MATCH($D419,Data_Base_2[[Incumbent]:[Incumbent]],0),MATCH(O$3,Data_Base_2[#Headers],0))),"-",INDEX(Data_Base_2[],MATCH($D419,Data_Base_2[[Incumbent]:[Incumbent]],0),MATCH(O$3,Data_Base_2[#Headers],0))),"")</f>
        <v/>
      </c>
      <c r="P419" s="161" t="str">
        <f ca="1">IFERROR(IF(ISBLANK(INDEX(Data_Base_2[],MATCH($D419,Data_Base_2[[Incumbent]:[Incumbent]],0),MATCH(P$3,Data_Base_2[#Headers],0))),"-",INDEX(Data_Base_2[],MATCH($D419,Data_Base_2[[Incumbent]:[Incumbent]],0),MATCH(P$3,Data_Base_2[#Headers],0))),"")</f>
        <v/>
      </c>
      <c r="Q419" s="161" t="str">
        <f ca="1">IFERROR(IF(ISBLANK(INDEX(Data_Base_2[],MATCH($D419,Data_Base_2[[Incumbent]:[Incumbent]],0),MATCH(Q$3,Data_Base_2[#Headers],0))),"-",INDEX(Data_Base_2[],MATCH($D419,Data_Base_2[[Incumbent]:[Incumbent]],0),MATCH(Q$3,Data_Base_2[#Headers],0))),"")</f>
        <v/>
      </c>
      <c r="T419" t="str">
        <v>Rodi</v>
      </c>
      <c r="U419" s="140">
        <v>2</v>
      </c>
      <c r="V419" s="124" t="b">
        <v>1</v>
      </c>
      <c r="W419" s="3" t="b">
        <v>1</v>
      </c>
      <c r="X419" s="3" t="b">
        <v>0</v>
      </c>
      <c r="Y419" s="3">
        <v>1</v>
      </c>
      <c r="Z419" s="3">
        <v>1</v>
      </c>
      <c r="AA419" s="3" t="b">
        <v>1</v>
      </c>
      <c r="AB419" s="3" t="b">
        <f ca="1"/>
        <v>1</v>
      </c>
      <c r="AC419" s="99">
        <v>0</v>
      </c>
      <c r="AD419" s="99">
        <f ca="1"/>
        <v>1</v>
      </c>
    </row>
    <row r="420" spans="4:30" x14ac:dyDescent="0.25">
      <c r="D420" s="8" t="str" cm="1">
        <f t="array" aca="1" ref="D420" ca="1">IFERROR(IF($T$2="",'Data Base'!C406,INDEX(Data_Base_2[Incumbent],_xlfn.AGGREGATE(15,3,((OFFSET($AD$4,0,0,COUNTA($AD$4:AD5415),1)&gt;0)/(OFFSET($AD$4,0,0,COUNTA($AD$4:AD5415),1)&gt;0))*(ROW(OFFSET($AD$4,0,0,COUNTA($AD$4:AD5415),1))-ROW($AD$3)),ROWS($D$4:$D419)))),"")</f>
        <v/>
      </c>
      <c r="E420" s="161" t="str">
        <f ca="1">IFERROR(IF(ISBLANK(INDEX(Data_Base_2[],MATCH($D420,Data_Base_2[[Incumbent]:[Incumbent]],0),MATCH(E$3,Data_Base_2[#Headers],0))),"-",INDEX(Data_Base_2[],MATCH($D420,Data_Base_2[[Incumbent]:[Incumbent]],0),MATCH(E$3,Data_Base_2[#Headers],0))),"")</f>
        <v/>
      </c>
      <c r="F420" s="161" t="str">
        <f ca="1">IFERROR(IF(ISBLANK(INDEX(Data_Base_2[],MATCH($D420,Data_Base_2[[Incumbent]:[Incumbent]],0),MATCH(F$3,Data_Base_2[#Headers],0))),"-",INDEX(Data_Base_2[],MATCH($D420,Data_Base_2[[Incumbent]:[Incumbent]],0),MATCH(F$3,Data_Base_2[#Headers],0))),"")</f>
        <v/>
      </c>
      <c r="G420" s="161" t="str">
        <f ca="1">IFERROR(IF(ISBLANK(INDEX(Data_Base_2[],MATCH($D420,Data_Base_2[[Incumbent]:[Incumbent]],0),MATCH(G$3,Data_Base_2[#Headers],0))),"-",INDEX(Data_Base_2[],MATCH($D420,Data_Base_2[[Incumbent]:[Incumbent]],0),MATCH(G$3,Data_Base_2[#Headers],0))),"")</f>
        <v/>
      </c>
      <c r="H420" s="161" t="str">
        <f ca="1">IFERROR(IF(ISBLANK(INDEX(Data_Base_2[],MATCH($D420,Data_Base_2[[Incumbent]:[Incumbent]],0),MATCH(H$3,Data_Base_2[#Headers],0))),"-",INDEX(Data_Base_2[],MATCH($D420,Data_Base_2[[Incumbent]:[Incumbent]],0),MATCH(H$3,Data_Base_2[#Headers],0))),"")</f>
        <v/>
      </c>
      <c r="I420" s="162" t="str">
        <f ca="1">IFERROR(IF(ISBLANK(INDEX(Data_Base_2[],MATCH($D420,Data_Base_2[[Incumbent]:[Incumbent]],0),MATCH(I$3,Data_Base_2[#Headers],0))),"-",INDEX(Data_Base_2[],MATCH($D420,Data_Base_2[[Incumbent]:[Incumbent]],0),MATCH(I$3,Data_Base_2[#Headers],0))),"")</f>
        <v/>
      </c>
      <c r="J420" s="162" t="str">
        <f ca="1">IFERROR(IF(ISBLANK(INDEX(Data_Base_2[],MATCH($D420,Data_Base_2[[Incumbent]:[Incumbent]],0),MATCH(J$3,Data_Base_2[#Headers],0))),"-",INDEX(Data_Base_2[],MATCH($D420,Data_Base_2[[Incumbent]:[Incumbent]],0),MATCH(J$3,Data_Base_2[#Headers],0))),"")</f>
        <v/>
      </c>
      <c r="K420" s="163" t="str">
        <f ca="1">IFERROR(IF(ISBLANK(INDEX(Data_Base_2[],MATCH($D420,Data_Base_2[[Incumbent]:[Incumbent]],0),MATCH(K$3,Data_Base_2[#Headers],0))),"-",INDEX(Data_Base_2[],MATCH($D420,Data_Base_2[[Incumbent]:[Incumbent]],0),MATCH(K$3,Data_Base_2[#Headers],0))),"")</f>
        <v/>
      </c>
      <c r="L420" s="161" t="str">
        <f ca="1">IFERROR(IF(ISBLANK(INDEX(Data_Base_2[],MATCH($D420,Data_Base_2[[Incumbent]:[Incumbent]],0),MATCH(L$3,Data_Base_2[#Headers],0))),"-",INDEX(Data_Base_2[],MATCH($D420,Data_Base_2[[Incumbent]:[Incumbent]],0),MATCH(L$3,Data_Base_2[#Headers],0))),"")</f>
        <v/>
      </c>
      <c r="M420" s="161" t="str">
        <f ca="1">IFERROR(IF(ISBLANK(INDEX(Data_Base_2[],MATCH($D420,Data_Base_2[[Incumbent]:[Incumbent]],0),MATCH(M$3,Data_Base_2[#Headers],0))),"-",INDEX(Data_Base_2[],MATCH($D420,Data_Base_2[[Incumbent]:[Incumbent]],0),MATCH(M$3,Data_Base_2[#Headers],0))),"")</f>
        <v/>
      </c>
      <c r="N420" s="164" t="str">
        <f ca="1">IFERROR(IF(ISBLANK(INDEX(Data_Base_2[],MATCH($D420,Data_Base_2[[Incumbent]:[Incumbent]],0),MATCH(N$3,Data_Base_2[#Headers],0))),"-",INDEX(Data_Base_2[],MATCH($D420,Data_Base_2[[Incumbent]:[Incumbent]],0),MATCH(N$3,Data_Base_2[#Headers],0))),"")</f>
        <v/>
      </c>
      <c r="O420" s="164" t="str">
        <f ca="1">IFERROR(IF(ISBLANK(INDEX(Data_Base_2[],MATCH($D420,Data_Base_2[[Incumbent]:[Incumbent]],0),MATCH(O$3,Data_Base_2[#Headers],0))),"-",INDEX(Data_Base_2[],MATCH($D420,Data_Base_2[[Incumbent]:[Incumbent]],0),MATCH(O$3,Data_Base_2[#Headers],0))),"")</f>
        <v/>
      </c>
      <c r="P420" s="161" t="str">
        <f ca="1">IFERROR(IF(ISBLANK(INDEX(Data_Base_2[],MATCH($D420,Data_Base_2[[Incumbent]:[Incumbent]],0),MATCH(P$3,Data_Base_2[#Headers],0))),"-",INDEX(Data_Base_2[],MATCH($D420,Data_Base_2[[Incumbent]:[Incumbent]],0),MATCH(P$3,Data_Base_2[#Headers],0))),"")</f>
        <v/>
      </c>
      <c r="Q420" s="161" t="str">
        <f ca="1">IFERROR(IF(ISBLANK(INDEX(Data_Base_2[],MATCH($D420,Data_Base_2[[Incumbent]:[Incumbent]],0),MATCH(Q$3,Data_Base_2[#Headers],0))),"-",INDEX(Data_Base_2[],MATCH($D420,Data_Base_2[[Incumbent]:[Incumbent]],0),MATCH(Q$3,Data_Base_2[#Headers],0))),"")</f>
        <v/>
      </c>
      <c r="T420" t="str">
        <v>Yakobus Dualolo, Ir.</v>
      </c>
      <c r="U420" s="140">
        <v>7</v>
      </c>
      <c r="V420" s="124" t="b">
        <v>1</v>
      </c>
      <c r="W420" s="3" t="b">
        <v>1</v>
      </c>
      <c r="X420" s="3" t="b">
        <v>0</v>
      </c>
      <c r="Y420" s="3">
        <v>0</v>
      </c>
      <c r="Z420" s="3">
        <v>0</v>
      </c>
      <c r="AA420" s="3" t="b">
        <v>1</v>
      </c>
      <c r="AB420" s="3" t="b">
        <f ca="1"/>
        <v>1</v>
      </c>
      <c r="AC420" s="99">
        <v>0</v>
      </c>
      <c r="AD420" s="99">
        <f ca="1"/>
        <v>0</v>
      </c>
    </row>
    <row r="421" spans="4:30" x14ac:dyDescent="0.25">
      <c r="D421" s="8" t="str" cm="1">
        <f t="array" aca="1" ref="D421" ca="1">IFERROR(IF($T$2="",'Data Base'!C407,INDEX(Data_Base_2[Incumbent],_xlfn.AGGREGATE(15,3,((OFFSET($AD$4,0,0,COUNTA($AD$4:AD5416),1)&gt;0)/(OFFSET($AD$4,0,0,COUNTA($AD$4:AD5416),1)&gt;0))*(ROW(OFFSET($AD$4,0,0,COUNTA($AD$4:AD5416),1))-ROW($AD$3)),ROWS($D$4:$D420)))),"")</f>
        <v/>
      </c>
      <c r="E421" s="161" t="str">
        <f ca="1">IFERROR(IF(ISBLANK(INDEX(Data_Base_2[],MATCH($D421,Data_Base_2[[Incumbent]:[Incumbent]],0),MATCH(E$3,Data_Base_2[#Headers],0))),"-",INDEX(Data_Base_2[],MATCH($D421,Data_Base_2[[Incumbent]:[Incumbent]],0),MATCH(E$3,Data_Base_2[#Headers],0))),"")</f>
        <v/>
      </c>
      <c r="F421" s="161" t="str">
        <f ca="1">IFERROR(IF(ISBLANK(INDEX(Data_Base_2[],MATCH($D421,Data_Base_2[[Incumbent]:[Incumbent]],0),MATCH(F$3,Data_Base_2[#Headers],0))),"-",INDEX(Data_Base_2[],MATCH($D421,Data_Base_2[[Incumbent]:[Incumbent]],0),MATCH(F$3,Data_Base_2[#Headers],0))),"")</f>
        <v/>
      </c>
      <c r="G421" s="161" t="str">
        <f ca="1">IFERROR(IF(ISBLANK(INDEX(Data_Base_2[],MATCH($D421,Data_Base_2[[Incumbent]:[Incumbent]],0),MATCH(G$3,Data_Base_2[#Headers],0))),"-",INDEX(Data_Base_2[],MATCH($D421,Data_Base_2[[Incumbent]:[Incumbent]],0),MATCH(G$3,Data_Base_2[#Headers],0))),"")</f>
        <v/>
      </c>
      <c r="H421" s="161" t="str">
        <f ca="1">IFERROR(IF(ISBLANK(INDEX(Data_Base_2[],MATCH($D421,Data_Base_2[[Incumbent]:[Incumbent]],0),MATCH(H$3,Data_Base_2[#Headers],0))),"-",INDEX(Data_Base_2[],MATCH($D421,Data_Base_2[[Incumbent]:[Incumbent]],0),MATCH(H$3,Data_Base_2[#Headers],0))),"")</f>
        <v/>
      </c>
      <c r="I421" s="162" t="str">
        <f ca="1">IFERROR(IF(ISBLANK(INDEX(Data_Base_2[],MATCH($D421,Data_Base_2[[Incumbent]:[Incumbent]],0),MATCH(I$3,Data_Base_2[#Headers],0))),"-",INDEX(Data_Base_2[],MATCH($D421,Data_Base_2[[Incumbent]:[Incumbent]],0),MATCH(I$3,Data_Base_2[#Headers],0))),"")</f>
        <v/>
      </c>
      <c r="J421" s="162" t="str">
        <f ca="1">IFERROR(IF(ISBLANK(INDEX(Data_Base_2[],MATCH($D421,Data_Base_2[[Incumbent]:[Incumbent]],0),MATCH(J$3,Data_Base_2[#Headers],0))),"-",INDEX(Data_Base_2[],MATCH($D421,Data_Base_2[[Incumbent]:[Incumbent]],0),MATCH(J$3,Data_Base_2[#Headers],0))),"")</f>
        <v/>
      </c>
      <c r="K421" s="163" t="str">
        <f ca="1">IFERROR(IF(ISBLANK(INDEX(Data_Base_2[],MATCH($D421,Data_Base_2[[Incumbent]:[Incumbent]],0),MATCH(K$3,Data_Base_2[#Headers],0))),"-",INDEX(Data_Base_2[],MATCH($D421,Data_Base_2[[Incumbent]:[Incumbent]],0),MATCH(K$3,Data_Base_2[#Headers],0))),"")</f>
        <v/>
      </c>
      <c r="L421" s="161" t="str">
        <f ca="1">IFERROR(IF(ISBLANK(INDEX(Data_Base_2[],MATCH($D421,Data_Base_2[[Incumbent]:[Incumbent]],0),MATCH(L$3,Data_Base_2[#Headers],0))),"-",INDEX(Data_Base_2[],MATCH($D421,Data_Base_2[[Incumbent]:[Incumbent]],0),MATCH(L$3,Data_Base_2[#Headers],0))),"")</f>
        <v/>
      </c>
      <c r="M421" s="161" t="str">
        <f ca="1">IFERROR(IF(ISBLANK(INDEX(Data_Base_2[],MATCH($D421,Data_Base_2[[Incumbent]:[Incumbent]],0),MATCH(M$3,Data_Base_2[#Headers],0))),"-",INDEX(Data_Base_2[],MATCH($D421,Data_Base_2[[Incumbent]:[Incumbent]],0),MATCH(M$3,Data_Base_2[#Headers],0))),"")</f>
        <v/>
      </c>
      <c r="N421" s="164" t="str">
        <f ca="1">IFERROR(IF(ISBLANK(INDEX(Data_Base_2[],MATCH($D421,Data_Base_2[[Incumbent]:[Incumbent]],0),MATCH(N$3,Data_Base_2[#Headers],0))),"-",INDEX(Data_Base_2[],MATCH($D421,Data_Base_2[[Incumbent]:[Incumbent]],0),MATCH(N$3,Data_Base_2[#Headers],0))),"")</f>
        <v/>
      </c>
      <c r="O421" s="164" t="str">
        <f ca="1">IFERROR(IF(ISBLANK(INDEX(Data_Base_2[],MATCH($D421,Data_Base_2[[Incumbent]:[Incumbent]],0),MATCH(O$3,Data_Base_2[#Headers],0))),"-",INDEX(Data_Base_2[],MATCH($D421,Data_Base_2[[Incumbent]:[Incumbent]],0),MATCH(O$3,Data_Base_2[#Headers],0))),"")</f>
        <v/>
      </c>
      <c r="P421" s="161" t="str">
        <f ca="1">IFERROR(IF(ISBLANK(INDEX(Data_Base_2[],MATCH($D421,Data_Base_2[[Incumbent]:[Incumbent]],0),MATCH(P$3,Data_Base_2[#Headers],0))),"-",INDEX(Data_Base_2[],MATCH($D421,Data_Base_2[[Incumbent]:[Incumbent]],0),MATCH(P$3,Data_Base_2[#Headers],0))),"")</f>
        <v/>
      </c>
      <c r="Q421" s="161" t="str">
        <f ca="1">IFERROR(IF(ISBLANK(INDEX(Data_Base_2[],MATCH($D421,Data_Base_2[[Incumbent]:[Incumbent]],0),MATCH(Q$3,Data_Base_2[#Headers],0))),"-",INDEX(Data_Base_2[],MATCH($D421,Data_Base_2[[Incumbent]:[Incumbent]],0),MATCH(Q$3,Data_Base_2[#Headers],0))),"")</f>
        <v/>
      </c>
      <c r="T421" t="str">
        <v>Aswin Indra Utama</v>
      </c>
      <c r="U421" s="140">
        <v>6</v>
      </c>
      <c r="V421" s="124" t="b">
        <v>1</v>
      </c>
      <c r="W421" s="3" t="b">
        <v>1</v>
      </c>
      <c r="X421" s="3" t="b">
        <v>0</v>
      </c>
      <c r="Y421" s="3">
        <v>0</v>
      </c>
      <c r="Z421" s="3">
        <v>0</v>
      </c>
      <c r="AA421" s="3" t="b">
        <v>1</v>
      </c>
      <c r="AB421" s="3" t="b">
        <f ca="1"/>
        <v>0</v>
      </c>
      <c r="AC421" s="99">
        <v>1</v>
      </c>
      <c r="AD421" s="99">
        <f ca="1"/>
        <v>0</v>
      </c>
    </row>
    <row r="422" spans="4:30" x14ac:dyDescent="0.25">
      <c r="D422" s="8" t="str" cm="1">
        <f t="array" aca="1" ref="D422" ca="1">IFERROR(IF($T$2="",'Data Base'!C408,INDEX(Data_Base_2[Incumbent],_xlfn.AGGREGATE(15,3,((OFFSET($AD$4,0,0,COUNTA($AD$4:AD5417),1)&gt;0)/(OFFSET($AD$4,0,0,COUNTA($AD$4:AD5417),1)&gt;0))*(ROW(OFFSET($AD$4,0,0,COUNTA($AD$4:AD5417),1))-ROW($AD$3)),ROWS($D$4:$D421)))),"")</f>
        <v/>
      </c>
      <c r="E422" s="161" t="str">
        <f ca="1">IFERROR(IF(ISBLANK(INDEX(Data_Base_2[],MATCH($D422,Data_Base_2[[Incumbent]:[Incumbent]],0),MATCH(E$3,Data_Base_2[#Headers],0))),"-",INDEX(Data_Base_2[],MATCH($D422,Data_Base_2[[Incumbent]:[Incumbent]],0),MATCH(E$3,Data_Base_2[#Headers],0))),"")</f>
        <v/>
      </c>
      <c r="F422" s="161" t="str">
        <f ca="1">IFERROR(IF(ISBLANK(INDEX(Data_Base_2[],MATCH($D422,Data_Base_2[[Incumbent]:[Incumbent]],0),MATCH(F$3,Data_Base_2[#Headers],0))),"-",INDEX(Data_Base_2[],MATCH($D422,Data_Base_2[[Incumbent]:[Incumbent]],0),MATCH(F$3,Data_Base_2[#Headers],0))),"")</f>
        <v/>
      </c>
      <c r="G422" s="161" t="str">
        <f ca="1">IFERROR(IF(ISBLANK(INDEX(Data_Base_2[],MATCH($D422,Data_Base_2[[Incumbent]:[Incumbent]],0),MATCH(G$3,Data_Base_2[#Headers],0))),"-",INDEX(Data_Base_2[],MATCH($D422,Data_Base_2[[Incumbent]:[Incumbent]],0),MATCH(G$3,Data_Base_2[#Headers],0))),"")</f>
        <v/>
      </c>
      <c r="H422" s="161" t="str">
        <f ca="1">IFERROR(IF(ISBLANK(INDEX(Data_Base_2[],MATCH($D422,Data_Base_2[[Incumbent]:[Incumbent]],0),MATCH(H$3,Data_Base_2[#Headers],0))),"-",INDEX(Data_Base_2[],MATCH($D422,Data_Base_2[[Incumbent]:[Incumbent]],0),MATCH(H$3,Data_Base_2[#Headers],0))),"")</f>
        <v/>
      </c>
      <c r="I422" s="162" t="str">
        <f ca="1">IFERROR(IF(ISBLANK(INDEX(Data_Base_2[],MATCH($D422,Data_Base_2[[Incumbent]:[Incumbent]],0),MATCH(I$3,Data_Base_2[#Headers],0))),"-",INDEX(Data_Base_2[],MATCH($D422,Data_Base_2[[Incumbent]:[Incumbent]],0),MATCH(I$3,Data_Base_2[#Headers],0))),"")</f>
        <v/>
      </c>
      <c r="J422" s="162" t="str">
        <f ca="1">IFERROR(IF(ISBLANK(INDEX(Data_Base_2[],MATCH($D422,Data_Base_2[[Incumbent]:[Incumbent]],0),MATCH(J$3,Data_Base_2[#Headers],0))),"-",INDEX(Data_Base_2[],MATCH($D422,Data_Base_2[[Incumbent]:[Incumbent]],0),MATCH(J$3,Data_Base_2[#Headers],0))),"")</f>
        <v/>
      </c>
      <c r="K422" s="163" t="str">
        <f ca="1">IFERROR(IF(ISBLANK(INDEX(Data_Base_2[],MATCH($D422,Data_Base_2[[Incumbent]:[Incumbent]],0),MATCH(K$3,Data_Base_2[#Headers],0))),"-",INDEX(Data_Base_2[],MATCH($D422,Data_Base_2[[Incumbent]:[Incumbent]],0),MATCH(K$3,Data_Base_2[#Headers],0))),"")</f>
        <v/>
      </c>
      <c r="L422" s="161" t="str">
        <f ca="1">IFERROR(IF(ISBLANK(INDEX(Data_Base_2[],MATCH($D422,Data_Base_2[[Incumbent]:[Incumbent]],0),MATCH(L$3,Data_Base_2[#Headers],0))),"-",INDEX(Data_Base_2[],MATCH($D422,Data_Base_2[[Incumbent]:[Incumbent]],0),MATCH(L$3,Data_Base_2[#Headers],0))),"")</f>
        <v/>
      </c>
      <c r="M422" s="161" t="str">
        <f ca="1">IFERROR(IF(ISBLANK(INDEX(Data_Base_2[],MATCH($D422,Data_Base_2[[Incumbent]:[Incumbent]],0),MATCH(M$3,Data_Base_2[#Headers],0))),"-",INDEX(Data_Base_2[],MATCH($D422,Data_Base_2[[Incumbent]:[Incumbent]],0),MATCH(M$3,Data_Base_2[#Headers],0))),"")</f>
        <v/>
      </c>
      <c r="N422" s="164" t="str">
        <f ca="1">IFERROR(IF(ISBLANK(INDEX(Data_Base_2[],MATCH($D422,Data_Base_2[[Incumbent]:[Incumbent]],0),MATCH(N$3,Data_Base_2[#Headers],0))),"-",INDEX(Data_Base_2[],MATCH($D422,Data_Base_2[[Incumbent]:[Incumbent]],0),MATCH(N$3,Data_Base_2[#Headers],0))),"")</f>
        <v/>
      </c>
      <c r="O422" s="164" t="str">
        <f ca="1">IFERROR(IF(ISBLANK(INDEX(Data_Base_2[],MATCH($D422,Data_Base_2[[Incumbent]:[Incumbent]],0),MATCH(O$3,Data_Base_2[#Headers],0))),"-",INDEX(Data_Base_2[],MATCH($D422,Data_Base_2[[Incumbent]:[Incumbent]],0),MATCH(O$3,Data_Base_2[#Headers],0))),"")</f>
        <v/>
      </c>
      <c r="P422" s="161" t="str">
        <f ca="1">IFERROR(IF(ISBLANK(INDEX(Data_Base_2[],MATCH($D422,Data_Base_2[[Incumbent]:[Incumbent]],0),MATCH(P$3,Data_Base_2[#Headers],0))),"-",INDEX(Data_Base_2[],MATCH($D422,Data_Base_2[[Incumbent]:[Incumbent]],0),MATCH(P$3,Data_Base_2[#Headers],0))),"")</f>
        <v/>
      </c>
      <c r="Q422" s="161" t="str">
        <f ca="1">IFERROR(IF(ISBLANK(INDEX(Data_Base_2[],MATCH($D422,Data_Base_2[[Incumbent]:[Incumbent]],0),MATCH(Q$3,Data_Base_2[#Headers],0))),"-",INDEX(Data_Base_2[],MATCH($D422,Data_Base_2[[Incumbent]:[Incumbent]],0),MATCH(Q$3,Data_Base_2[#Headers],0))),"")</f>
        <v/>
      </c>
      <c r="T422" t="str">
        <v>Baharaja A.S., Ir.</v>
      </c>
      <c r="U422" s="140">
        <v>5</v>
      </c>
      <c r="V422" s="124" t="b">
        <v>1</v>
      </c>
      <c r="W422" s="3" t="b">
        <v>1</v>
      </c>
      <c r="X422" s="3" t="b">
        <v>0</v>
      </c>
      <c r="Y422" s="3">
        <v>0</v>
      </c>
      <c r="Z422" s="3">
        <v>0</v>
      </c>
      <c r="AA422" s="3" t="b">
        <v>1</v>
      </c>
      <c r="AB422" s="3" t="b">
        <f ca="1"/>
        <v>1</v>
      </c>
      <c r="AC422" s="99">
        <v>0</v>
      </c>
      <c r="AD422" s="99">
        <f ca="1"/>
        <v>0</v>
      </c>
    </row>
    <row r="423" spans="4:30" x14ac:dyDescent="0.25">
      <c r="D423" s="8" t="str" cm="1">
        <f t="array" aca="1" ref="D423" ca="1">IFERROR(IF($T$2="",'Data Base'!C409,INDEX(Data_Base_2[Incumbent],_xlfn.AGGREGATE(15,3,((OFFSET($AD$4,0,0,COUNTA($AD$4:AD5418),1)&gt;0)/(OFFSET($AD$4,0,0,COUNTA($AD$4:AD5418),1)&gt;0))*(ROW(OFFSET($AD$4,0,0,COUNTA($AD$4:AD5418),1))-ROW($AD$3)),ROWS($D$4:$D422)))),"")</f>
        <v/>
      </c>
      <c r="E423" s="161" t="str">
        <f ca="1">IFERROR(IF(ISBLANK(INDEX(Data_Base_2[],MATCH($D423,Data_Base_2[[Incumbent]:[Incumbent]],0),MATCH(E$3,Data_Base_2[#Headers],0))),"-",INDEX(Data_Base_2[],MATCH($D423,Data_Base_2[[Incumbent]:[Incumbent]],0),MATCH(E$3,Data_Base_2[#Headers],0))),"")</f>
        <v/>
      </c>
      <c r="F423" s="161" t="str">
        <f ca="1">IFERROR(IF(ISBLANK(INDEX(Data_Base_2[],MATCH($D423,Data_Base_2[[Incumbent]:[Incumbent]],0),MATCH(F$3,Data_Base_2[#Headers],0))),"-",INDEX(Data_Base_2[],MATCH($D423,Data_Base_2[[Incumbent]:[Incumbent]],0),MATCH(F$3,Data_Base_2[#Headers],0))),"")</f>
        <v/>
      </c>
      <c r="G423" s="161" t="str">
        <f ca="1">IFERROR(IF(ISBLANK(INDEX(Data_Base_2[],MATCH($D423,Data_Base_2[[Incumbent]:[Incumbent]],0),MATCH(G$3,Data_Base_2[#Headers],0))),"-",INDEX(Data_Base_2[],MATCH($D423,Data_Base_2[[Incumbent]:[Incumbent]],0),MATCH(G$3,Data_Base_2[#Headers],0))),"")</f>
        <v/>
      </c>
      <c r="H423" s="161" t="str">
        <f ca="1">IFERROR(IF(ISBLANK(INDEX(Data_Base_2[],MATCH($D423,Data_Base_2[[Incumbent]:[Incumbent]],0),MATCH(H$3,Data_Base_2[#Headers],0))),"-",INDEX(Data_Base_2[],MATCH($D423,Data_Base_2[[Incumbent]:[Incumbent]],0),MATCH(H$3,Data_Base_2[#Headers],0))),"")</f>
        <v/>
      </c>
      <c r="I423" s="162" t="str">
        <f ca="1">IFERROR(IF(ISBLANK(INDEX(Data_Base_2[],MATCH($D423,Data_Base_2[[Incumbent]:[Incumbent]],0),MATCH(I$3,Data_Base_2[#Headers],0))),"-",INDEX(Data_Base_2[],MATCH($D423,Data_Base_2[[Incumbent]:[Incumbent]],0),MATCH(I$3,Data_Base_2[#Headers],0))),"")</f>
        <v/>
      </c>
      <c r="J423" s="162" t="str">
        <f ca="1">IFERROR(IF(ISBLANK(INDEX(Data_Base_2[],MATCH($D423,Data_Base_2[[Incumbent]:[Incumbent]],0),MATCH(J$3,Data_Base_2[#Headers],0))),"-",INDEX(Data_Base_2[],MATCH($D423,Data_Base_2[[Incumbent]:[Incumbent]],0),MATCH(J$3,Data_Base_2[#Headers],0))),"")</f>
        <v/>
      </c>
      <c r="K423" s="163" t="str">
        <f ca="1">IFERROR(IF(ISBLANK(INDEX(Data_Base_2[],MATCH($D423,Data_Base_2[[Incumbent]:[Incumbent]],0),MATCH(K$3,Data_Base_2[#Headers],0))),"-",INDEX(Data_Base_2[],MATCH($D423,Data_Base_2[[Incumbent]:[Incumbent]],0),MATCH(K$3,Data_Base_2[#Headers],0))),"")</f>
        <v/>
      </c>
      <c r="L423" s="161" t="str">
        <f ca="1">IFERROR(IF(ISBLANK(INDEX(Data_Base_2[],MATCH($D423,Data_Base_2[[Incumbent]:[Incumbent]],0),MATCH(L$3,Data_Base_2[#Headers],0))),"-",INDEX(Data_Base_2[],MATCH($D423,Data_Base_2[[Incumbent]:[Incumbent]],0),MATCH(L$3,Data_Base_2[#Headers],0))),"")</f>
        <v/>
      </c>
      <c r="M423" s="161" t="str">
        <f ca="1">IFERROR(IF(ISBLANK(INDEX(Data_Base_2[],MATCH($D423,Data_Base_2[[Incumbent]:[Incumbent]],0),MATCH(M$3,Data_Base_2[#Headers],0))),"-",INDEX(Data_Base_2[],MATCH($D423,Data_Base_2[[Incumbent]:[Incumbent]],0),MATCH(M$3,Data_Base_2[#Headers],0))),"")</f>
        <v/>
      </c>
      <c r="N423" s="164" t="str">
        <f ca="1">IFERROR(IF(ISBLANK(INDEX(Data_Base_2[],MATCH($D423,Data_Base_2[[Incumbent]:[Incumbent]],0),MATCH(N$3,Data_Base_2[#Headers],0))),"-",INDEX(Data_Base_2[],MATCH($D423,Data_Base_2[[Incumbent]:[Incumbent]],0),MATCH(N$3,Data_Base_2[#Headers],0))),"")</f>
        <v/>
      </c>
      <c r="O423" s="164" t="str">
        <f ca="1">IFERROR(IF(ISBLANK(INDEX(Data_Base_2[],MATCH($D423,Data_Base_2[[Incumbent]:[Incumbent]],0),MATCH(O$3,Data_Base_2[#Headers],0))),"-",INDEX(Data_Base_2[],MATCH($D423,Data_Base_2[[Incumbent]:[Incumbent]],0),MATCH(O$3,Data_Base_2[#Headers],0))),"")</f>
        <v/>
      </c>
      <c r="P423" s="161" t="str">
        <f ca="1">IFERROR(IF(ISBLANK(INDEX(Data_Base_2[],MATCH($D423,Data_Base_2[[Incumbent]:[Incumbent]],0),MATCH(P$3,Data_Base_2[#Headers],0))),"-",INDEX(Data_Base_2[],MATCH($D423,Data_Base_2[[Incumbent]:[Incumbent]],0),MATCH(P$3,Data_Base_2[#Headers],0))),"")</f>
        <v/>
      </c>
      <c r="Q423" s="161" t="str">
        <f ca="1">IFERROR(IF(ISBLANK(INDEX(Data_Base_2[],MATCH($D423,Data_Base_2[[Incumbent]:[Incumbent]],0),MATCH(Q$3,Data_Base_2[#Headers],0))),"-",INDEX(Data_Base_2[],MATCH($D423,Data_Base_2[[Incumbent]:[Incumbent]],0),MATCH(Q$3,Data_Base_2[#Headers],0))),"")</f>
        <v/>
      </c>
      <c r="T423" t="str">
        <v>Oktario Alfriandi S.</v>
      </c>
      <c r="U423" s="140">
        <v>2</v>
      </c>
      <c r="V423" s="124" t="b">
        <v>1</v>
      </c>
      <c r="W423" s="3" t="b">
        <v>1</v>
      </c>
      <c r="X423" s="3" t="b">
        <v>1</v>
      </c>
      <c r="Y423" s="3">
        <v>1</v>
      </c>
      <c r="Z423" s="3">
        <v>1</v>
      </c>
      <c r="AA423" s="3" t="b">
        <v>1</v>
      </c>
      <c r="AB423" s="3" t="b">
        <f ca="1"/>
        <v>0</v>
      </c>
      <c r="AC423" s="99">
        <v>1</v>
      </c>
      <c r="AD423" s="99">
        <f ca="1"/>
        <v>0</v>
      </c>
    </row>
    <row r="424" spans="4:30" x14ac:dyDescent="0.25">
      <c r="D424" s="8" t="str" cm="1">
        <f t="array" aca="1" ref="D424" ca="1">IFERROR(IF($T$2="",'Data Base'!C410,INDEX(Data_Base_2[Incumbent],_xlfn.AGGREGATE(15,3,((OFFSET($AD$4,0,0,COUNTA($AD$4:AD5419),1)&gt;0)/(OFFSET($AD$4,0,0,COUNTA($AD$4:AD5419),1)&gt;0))*(ROW(OFFSET($AD$4,0,0,COUNTA($AD$4:AD5419),1))-ROW($AD$3)),ROWS($D$4:$D423)))),"")</f>
        <v/>
      </c>
      <c r="E424" s="161" t="str">
        <f ca="1">IFERROR(IF(ISBLANK(INDEX(Data_Base_2[],MATCH($D424,Data_Base_2[[Incumbent]:[Incumbent]],0),MATCH(E$3,Data_Base_2[#Headers],0))),"-",INDEX(Data_Base_2[],MATCH($D424,Data_Base_2[[Incumbent]:[Incumbent]],0),MATCH(E$3,Data_Base_2[#Headers],0))),"")</f>
        <v/>
      </c>
      <c r="F424" s="161" t="str">
        <f ca="1">IFERROR(IF(ISBLANK(INDEX(Data_Base_2[],MATCH($D424,Data_Base_2[[Incumbent]:[Incumbent]],0),MATCH(F$3,Data_Base_2[#Headers],0))),"-",INDEX(Data_Base_2[],MATCH($D424,Data_Base_2[[Incumbent]:[Incumbent]],0),MATCH(F$3,Data_Base_2[#Headers],0))),"")</f>
        <v/>
      </c>
      <c r="G424" s="161" t="str">
        <f ca="1">IFERROR(IF(ISBLANK(INDEX(Data_Base_2[],MATCH($D424,Data_Base_2[[Incumbent]:[Incumbent]],0),MATCH(G$3,Data_Base_2[#Headers],0))),"-",INDEX(Data_Base_2[],MATCH($D424,Data_Base_2[[Incumbent]:[Incumbent]],0),MATCH(G$3,Data_Base_2[#Headers],0))),"")</f>
        <v/>
      </c>
      <c r="H424" s="161" t="str">
        <f ca="1">IFERROR(IF(ISBLANK(INDEX(Data_Base_2[],MATCH($D424,Data_Base_2[[Incumbent]:[Incumbent]],0),MATCH(H$3,Data_Base_2[#Headers],0))),"-",INDEX(Data_Base_2[],MATCH($D424,Data_Base_2[[Incumbent]:[Incumbent]],0),MATCH(H$3,Data_Base_2[#Headers],0))),"")</f>
        <v/>
      </c>
      <c r="I424" s="162" t="str">
        <f ca="1">IFERROR(IF(ISBLANK(INDEX(Data_Base_2[],MATCH($D424,Data_Base_2[[Incumbent]:[Incumbent]],0),MATCH(I$3,Data_Base_2[#Headers],0))),"-",INDEX(Data_Base_2[],MATCH($D424,Data_Base_2[[Incumbent]:[Incumbent]],0),MATCH(I$3,Data_Base_2[#Headers],0))),"")</f>
        <v/>
      </c>
      <c r="J424" s="162" t="str">
        <f ca="1">IFERROR(IF(ISBLANK(INDEX(Data_Base_2[],MATCH($D424,Data_Base_2[[Incumbent]:[Incumbent]],0),MATCH(J$3,Data_Base_2[#Headers],0))),"-",INDEX(Data_Base_2[],MATCH($D424,Data_Base_2[[Incumbent]:[Incumbent]],0),MATCH(J$3,Data_Base_2[#Headers],0))),"")</f>
        <v/>
      </c>
      <c r="K424" s="163" t="str">
        <f ca="1">IFERROR(IF(ISBLANK(INDEX(Data_Base_2[],MATCH($D424,Data_Base_2[[Incumbent]:[Incumbent]],0),MATCH(K$3,Data_Base_2[#Headers],0))),"-",INDEX(Data_Base_2[],MATCH($D424,Data_Base_2[[Incumbent]:[Incumbent]],0),MATCH(K$3,Data_Base_2[#Headers],0))),"")</f>
        <v/>
      </c>
      <c r="L424" s="161" t="str">
        <f ca="1">IFERROR(IF(ISBLANK(INDEX(Data_Base_2[],MATCH($D424,Data_Base_2[[Incumbent]:[Incumbent]],0),MATCH(L$3,Data_Base_2[#Headers],0))),"-",INDEX(Data_Base_2[],MATCH($D424,Data_Base_2[[Incumbent]:[Incumbent]],0),MATCH(L$3,Data_Base_2[#Headers],0))),"")</f>
        <v/>
      </c>
      <c r="M424" s="161" t="str">
        <f ca="1">IFERROR(IF(ISBLANK(INDEX(Data_Base_2[],MATCH($D424,Data_Base_2[[Incumbent]:[Incumbent]],0),MATCH(M$3,Data_Base_2[#Headers],0))),"-",INDEX(Data_Base_2[],MATCH($D424,Data_Base_2[[Incumbent]:[Incumbent]],0),MATCH(M$3,Data_Base_2[#Headers],0))),"")</f>
        <v/>
      </c>
      <c r="N424" s="164" t="str">
        <f ca="1">IFERROR(IF(ISBLANK(INDEX(Data_Base_2[],MATCH($D424,Data_Base_2[[Incumbent]:[Incumbent]],0),MATCH(N$3,Data_Base_2[#Headers],0))),"-",INDEX(Data_Base_2[],MATCH($D424,Data_Base_2[[Incumbent]:[Incumbent]],0),MATCH(N$3,Data_Base_2[#Headers],0))),"")</f>
        <v/>
      </c>
      <c r="O424" s="164" t="str">
        <f ca="1">IFERROR(IF(ISBLANK(INDEX(Data_Base_2[],MATCH($D424,Data_Base_2[[Incumbent]:[Incumbent]],0),MATCH(O$3,Data_Base_2[#Headers],0))),"-",INDEX(Data_Base_2[],MATCH($D424,Data_Base_2[[Incumbent]:[Incumbent]],0),MATCH(O$3,Data_Base_2[#Headers],0))),"")</f>
        <v/>
      </c>
      <c r="P424" s="161" t="str">
        <f ca="1">IFERROR(IF(ISBLANK(INDEX(Data_Base_2[],MATCH($D424,Data_Base_2[[Incumbent]:[Incumbent]],0),MATCH(P$3,Data_Base_2[#Headers],0))),"-",INDEX(Data_Base_2[],MATCH($D424,Data_Base_2[[Incumbent]:[Incumbent]],0),MATCH(P$3,Data_Base_2[#Headers],0))),"")</f>
        <v/>
      </c>
      <c r="Q424" s="161" t="str">
        <f ca="1">IFERROR(IF(ISBLANK(INDEX(Data_Base_2[],MATCH($D424,Data_Base_2[[Incumbent]:[Incumbent]],0),MATCH(Q$3,Data_Base_2[#Headers],0))),"-",INDEX(Data_Base_2[],MATCH($D424,Data_Base_2[[Incumbent]:[Incumbent]],0),MATCH(Q$3,Data_Base_2[#Headers],0))),"")</f>
        <v/>
      </c>
      <c r="T424" t="str">
        <v>Susman Haryono</v>
      </c>
      <c r="U424" s="140">
        <v>2</v>
      </c>
      <c r="V424" s="124" t="b">
        <v>1</v>
      </c>
      <c r="W424" s="3" t="b">
        <v>0</v>
      </c>
      <c r="X424" s="3" t="b">
        <v>0</v>
      </c>
      <c r="Y424" s="3">
        <v>0</v>
      </c>
      <c r="Z424" s="3">
        <v>1</v>
      </c>
      <c r="AA424" s="3" t="b">
        <v>1</v>
      </c>
      <c r="AB424" s="3" t="b">
        <f ca="1"/>
        <v>1</v>
      </c>
      <c r="AC424" s="99">
        <v>1</v>
      </c>
      <c r="AD424" s="99">
        <f ca="1"/>
        <v>0</v>
      </c>
    </row>
    <row r="425" spans="4:30" x14ac:dyDescent="0.25">
      <c r="D425" s="8" t="str" cm="1">
        <f t="array" aca="1" ref="D425" ca="1">IFERROR(IF($T$2="",'Data Base'!C411,INDEX(Data_Base_2[Incumbent],_xlfn.AGGREGATE(15,3,((OFFSET($AD$4,0,0,COUNTA($AD$4:AD5420),1)&gt;0)/(OFFSET($AD$4,0,0,COUNTA($AD$4:AD5420),1)&gt;0))*(ROW(OFFSET($AD$4,0,0,COUNTA($AD$4:AD5420),1))-ROW($AD$3)),ROWS($D$4:$D424)))),"")</f>
        <v/>
      </c>
      <c r="E425" s="161" t="str">
        <f ca="1">IFERROR(IF(ISBLANK(INDEX(Data_Base_2[],MATCH($D425,Data_Base_2[[Incumbent]:[Incumbent]],0),MATCH(E$3,Data_Base_2[#Headers],0))),"-",INDEX(Data_Base_2[],MATCH($D425,Data_Base_2[[Incumbent]:[Incumbent]],0),MATCH(E$3,Data_Base_2[#Headers],0))),"")</f>
        <v/>
      </c>
      <c r="F425" s="161" t="str">
        <f ca="1">IFERROR(IF(ISBLANK(INDEX(Data_Base_2[],MATCH($D425,Data_Base_2[[Incumbent]:[Incumbent]],0),MATCH(F$3,Data_Base_2[#Headers],0))),"-",INDEX(Data_Base_2[],MATCH($D425,Data_Base_2[[Incumbent]:[Incumbent]],0),MATCH(F$3,Data_Base_2[#Headers],0))),"")</f>
        <v/>
      </c>
      <c r="G425" s="161" t="str">
        <f ca="1">IFERROR(IF(ISBLANK(INDEX(Data_Base_2[],MATCH($D425,Data_Base_2[[Incumbent]:[Incumbent]],0),MATCH(G$3,Data_Base_2[#Headers],0))),"-",INDEX(Data_Base_2[],MATCH($D425,Data_Base_2[[Incumbent]:[Incumbent]],0),MATCH(G$3,Data_Base_2[#Headers],0))),"")</f>
        <v/>
      </c>
      <c r="H425" s="161" t="str">
        <f ca="1">IFERROR(IF(ISBLANK(INDEX(Data_Base_2[],MATCH($D425,Data_Base_2[[Incumbent]:[Incumbent]],0),MATCH(H$3,Data_Base_2[#Headers],0))),"-",INDEX(Data_Base_2[],MATCH($D425,Data_Base_2[[Incumbent]:[Incumbent]],0),MATCH(H$3,Data_Base_2[#Headers],0))),"")</f>
        <v/>
      </c>
      <c r="I425" s="162" t="str">
        <f ca="1">IFERROR(IF(ISBLANK(INDEX(Data_Base_2[],MATCH($D425,Data_Base_2[[Incumbent]:[Incumbent]],0),MATCH(I$3,Data_Base_2[#Headers],0))),"-",INDEX(Data_Base_2[],MATCH($D425,Data_Base_2[[Incumbent]:[Incumbent]],0),MATCH(I$3,Data_Base_2[#Headers],0))),"")</f>
        <v/>
      </c>
      <c r="J425" s="162" t="str">
        <f ca="1">IFERROR(IF(ISBLANK(INDEX(Data_Base_2[],MATCH($D425,Data_Base_2[[Incumbent]:[Incumbent]],0),MATCH(J$3,Data_Base_2[#Headers],0))),"-",INDEX(Data_Base_2[],MATCH($D425,Data_Base_2[[Incumbent]:[Incumbent]],0),MATCH(J$3,Data_Base_2[#Headers],0))),"")</f>
        <v/>
      </c>
      <c r="K425" s="163" t="str">
        <f ca="1">IFERROR(IF(ISBLANK(INDEX(Data_Base_2[],MATCH($D425,Data_Base_2[[Incumbent]:[Incumbent]],0),MATCH(K$3,Data_Base_2[#Headers],0))),"-",INDEX(Data_Base_2[],MATCH($D425,Data_Base_2[[Incumbent]:[Incumbent]],0),MATCH(K$3,Data_Base_2[#Headers],0))),"")</f>
        <v/>
      </c>
      <c r="L425" s="161" t="str">
        <f ca="1">IFERROR(IF(ISBLANK(INDEX(Data_Base_2[],MATCH($D425,Data_Base_2[[Incumbent]:[Incumbent]],0),MATCH(L$3,Data_Base_2[#Headers],0))),"-",INDEX(Data_Base_2[],MATCH($D425,Data_Base_2[[Incumbent]:[Incumbent]],0),MATCH(L$3,Data_Base_2[#Headers],0))),"")</f>
        <v/>
      </c>
      <c r="M425" s="161" t="str">
        <f ca="1">IFERROR(IF(ISBLANK(INDEX(Data_Base_2[],MATCH($D425,Data_Base_2[[Incumbent]:[Incumbent]],0),MATCH(M$3,Data_Base_2[#Headers],0))),"-",INDEX(Data_Base_2[],MATCH($D425,Data_Base_2[[Incumbent]:[Incumbent]],0),MATCH(M$3,Data_Base_2[#Headers],0))),"")</f>
        <v/>
      </c>
      <c r="N425" s="164" t="str">
        <f ca="1">IFERROR(IF(ISBLANK(INDEX(Data_Base_2[],MATCH($D425,Data_Base_2[[Incumbent]:[Incumbent]],0),MATCH(N$3,Data_Base_2[#Headers],0))),"-",INDEX(Data_Base_2[],MATCH($D425,Data_Base_2[[Incumbent]:[Incumbent]],0),MATCH(N$3,Data_Base_2[#Headers],0))),"")</f>
        <v/>
      </c>
      <c r="O425" s="164" t="str">
        <f ca="1">IFERROR(IF(ISBLANK(INDEX(Data_Base_2[],MATCH($D425,Data_Base_2[[Incumbent]:[Incumbent]],0),MATCH(O$3,Data_Base_2[#Headers],0))),"-",INDEX(Data_Base_2[],MATCH($D425,Data_Base_2[[Incumbent]:[Incumbent]],0),MATCH(O$3,Data_Base_2[#Headers],0))),"")</f>
        <v/>
      </c>
      <c r="P425" s="161" t="str">
        <f ca="1">IFERROR(IF(ISBLANK(INDEX(Data_Base_2[],MATCH($D425,Data_Base_2[[Incumbent]:[Incumbent]],0),MATCH(P$3,Data_Base_2[#Headers],0))),"-",INDEX(Data_Base_2[],MATCH($D425,Data_Base_2[[Incumbent]:[Incumbent]],0),MATCH(P$3,Data_Base_2[#Headers],0))),"")</f>
        <v/>
      </c>
      <c r="Q425" s="161" t="str">
        <f ca="1">IFERROR(IF(ISBLANK(INDEX(Data_Base_2[],MATCH($D425,Data_Base_2[[Incumbent]:[Incumbent]],0),MATCH(Q$3,Data_Base_2[#Headers],0))),"-",INDEX(Data_Base_2[],MATCH($D425,Data_Base_2[[Incumbent]:[Incumbent]],0),MATCH(Q$3,Data_Base_2[#Headers],0))),"")</f>
        <v/>
      </c>
      <c r="T425" t="str">
        <v>Imran Taufik, Ir.</v>
      </c>
      <c r="U425" s="140">
        <v>5</v>
      </c>
      <c r="V425" s="124" t="b">
        <v>1</v>
      </c>
      <c r="W425" s="3" t="b">
        <v>1</v>
      </c>
      <c r="X425" s="3" t="b">
        <v>0</v>
      </c>
      <c r="Y425" s="3">
        <v>0</v>
      </c>
      <c r="Z425" s="3">
        <v>0</v>
      </c>
      <c r="AA425" s="3" t="b">
        <v>1</v>
      </c>
      <c r="AB425" s="3" t="b">
        <f ca="1"/>
        <v>1</v>
      </c>
      <c r="AC425" s="99">
        <v>1</v>
      </c>
      <c r="AD425" s="99">
        <f ca="1"/>
        <v>0</v>
      </c>
    </row>
    <row r="426" spans="4:30" x14ac:dyDescent="0.25">
      <c r="D426" s="8" t="str" cm="1">
        <f t="array" aca="1" ref="D426" ca="1">IFERROR(IF($T$2="",'Data Base'!C412,INDEX(Data_Base_2[Incumbent],_xlfn.AGGREGATE(15,3,((OFFSET($AD$4,0,0,COUNTA($AD$4:AD5421),1)&gt;0)/(OFFSET($AD$4,0,0,COUNTA($AD$4:AD5421),1)&gt;0))*(ROW(OFFSET($AD$4,0,0,COUNTA($AD$4:AD5421),1))-ROW($AD$3)),ROWS($D$4:$D425)))),"")</f>
        <v/>
      </c>
      <c r="E426" s="161" t="str">
        <f ca="1">IFERROR(IF(ISBLANK(INDEX(Data_Base_2[],MATCH($D426,Data_Base_2[[Incumbent]:[Incumbent]],0),MATCH(E$3,Data_Base_2[#Headers],0))),"-",INDEX(Data_Base_2[],MATCH($D426,Data_Base_2[[Incumbent]:[Incumbent]],0),MATCH(E$3,Data_Base_2[#Headers],0))),"")</f>
        <v/>
      </c>
      <c r="F426" s="161" t="str">
        <f ca="1">IFERROR(IF(ISBLANK(INDEX(Data_Base_2[],MATCH($D426,Data_Base_2[[Incumbent]:[Incumbent]],0),MATCH(F$3,Data_Base_2[#Headers],0))),"-",INDEX(Data_Base_2[],MATCH($D426,Data_Base_2[[Incumbent]:[Incumbent]],0),MATCH(F$3,Data_Base_2[#Headers],0))),"")</f>
        <v/>
      </c>
      <c r="G426" s="161" t="str">
        <f ca="1">IFERROR(IF(ISBLANK(INDEX(Data_Base_2[],MATCH($D426,Data_Base_2[[Incumbent]:[Incumbent]],0),MATCH(G$3,Data_Base_2[#Headers],0))),"-",INDEX(Data_Base_2[],MATCH($D426,Data_Base_2[[Incumbent]:[Incumbent]],0),MATCH(G$3,Data_Base_2[#Headers],0))),"")</f>
        <v/>
      </c>
      <c r="H426" s="161" t="str">
        <f ca="1">IFERROR(IF(ISBLANK(INDEX(Data_Base_2[],MATCH($D426,Data_Base_2[[Incumbent]:[Incumbent]],0),MATCH(H$3,Data_Base_2[#Headers],0))),"-",INDEX(Data_Base_2[],MATCH($D426,Data_Base_2[[Incumbent]:[Incumbent]],0),MATCH(H$3,Data_Base_2[#Headers],0))),"")</f>
        <v/>
      </c>
      <c r="I426" s="162" t="str">
        <f ca="1">IFERROR(IF(ISBLANK(INDEX(Data_Base_2[],MATCH($D426,Data_Base_2[[Incumbent]:[Incumbent]],0),MATCH(I$3,Data_Base_2[#Headers],0))),"-",INDEX(Data_Base_2[],MATCH($D426,Data_Base_2[[Incumbent]:[Incumbent]],0),MATCH(I$3,Data_Base_2[#Headers],0))),"")</f>
        <v/>
      </c>
      <c r="J426" s="162" t="str">
        <f ca="1">IFERROR(IF(ISBLANK(INDEX(Data_Base_2[],MATCH($D426,Data_Base_2[[Incumbent]:[Incumbent]],0),MATCH(J$3,Data_Base_2[#Headers],0))),"-",INDEX(Data_Base_2[],MATCH($D426,Data_Base_2[[Incumbent]:[Incumbent]],0),MATCH(J$3,Data_Base_2[#Headers],0))),"")</f>
        <v/>
      </c>
      <c r="K426" s="163" t="str">
        <f ca="1">IFERROR(IF(ISBLANK(INDEX(Data_Base_2[],MATCH($D426,Data_Base_2[[Incumbent]:[Incumbent]],0),MATCH(K$3,Data_Base_2[#Headers],0))),"-",INDEX(Data_Base_2[],MATCH($D426,Data_Base_2[[Incumbent]:[Incumbent]],0),MATCH(K$3,Data_Base_2[#Headers],0))),"")</f>
        <v/>
      </c>
      <c r="L426" s="161" t="str">
        <f ca="1">IFERROR(IF(ISBLANK(INDEX(Data_Base_2[],MATCH($D426,Data_Base_2[[Incumbent]:[Incumbent]],0),MATCH(L$3,Data_Base_2[#Headers],0))),"-",INDEX(Data_Base_2[],MATCH($D426,Data_Base_2[[Incumbent]:[Incumbent]],0),MATCH(L$3,Data_Base_2[#Headers],0))),"")</f>
        <v/>
      </c>
      <c r="M426" s="161" t="str">
        <f ca="1">IFERROR(IF(ISBLANK(INDEX(Data_Base_2[],MATCH($D426,Data_Base_2[[Incumbent]:[Incumbent]],0),MATCH(M$3,Data_Base_2[#Headers],0))),"-",INDEX(Data_Base_2[],MATCH($D426,Data_Base_2[[Incumbent]:[Incumbent]],0),MATCH(M$3,Data_Base_2[#Headers],0))),"")</f>
        <v/>
      </c>
      <c r="N426" s="164" t="str">
        <f ca="1">IFERROR(IF(ISBLANK(INDEX(Data_Base_2[],MATCH($D426,Data_Base_2[[Incumbent]:[Incumbent]],0),MATCH(N$3,Data_Base_2[#Headers],0))),"-",INDEX(Data_Base_2[],MATCH($D426,Data_Base_2[[Incumbent]:[Incumbent]],0),MATCH(N$3,Data_Base_2[#Headers],0))),"")</f>
        <v/>
      </c>
      <c r="O426" s="164" t="str">
        <f ca="1">IFERROR(IF(ISBLANK(INDEX(Data_Base_2[],MATCH($D426,Data_Base_2[[Incumbent]:[Incumbent]],0),MATCH(O$3,Data_Base_2[#Headers],0))),"-",INDEX(Data_Base_2[],MATCH($D426,Data_Base_2[[Incumbent]:[Incumbent]],0),MATCH(O$3,Data_Base_2[#Headers],0))),"")</f>
        <v/>
      </c>
      <c r="P426" s="161" t="str">
        <f ca="1">IFERROR(IF(ISBLANK(INDEX(Data_Base_2[],MATCH($D426,Data_Base_2[[Incumbent]:[Incumbent]],0),MATCH(P$3,Data_Base_2[#Headers],0))),"-",INDEX(Data_Base_2[],MATCH($D426,Data_Base_2[[Incumbent]:[Incumbent]],0),MATCH(P$3,Data_Base_2[#Headers],0))),"")</f>
        <v/>
      </c>
      <c r="Q426" s="161" t="str">
        <f ca="1">IFERROR(IF(ISBLANK(INDEX(Data_Base_2[],MATCH($D426,Data_Base_2[[Incumbent]:[Incumbent]],0),MATCH(Q$3,Data_Base_2[#Headers],0))),"-",INDEX(Data_Base_2[],MATCH($D426,Data_Base_2[[Incumbent]:[Incumbent]],0),MATCH(Q$3,Data_Base_2[#Headers],0))),"")</f>
        <v/>
      </c>
      <c r="T426" t="str">
        <v>Sulkifli Darman, Ir.</v>
      </c>
      <c r="U426" s="140">
        <v>4</v>
      </c>
      <c r="V426" s="124" t="b">
        <v>1</v>
      </c>
      <c r="W426" s="3" t="b">
        <v>1</v>
      </c>
      <c r="X426" s="3" t="b">
        <v>0</v>
      </c>
      <c r="Y426" s="3">
        <v>1</v>
      </c>
      <c r="Z426" s="3">
        <v>1</v>
      </c>
      <c r="AA426" s="3" t="b">
        <v>1</v>
      </c>
      <c r="AB426" s="3" t="b">
        <f ca="1"/>
        <v>0</v>
      </c>
      <c r="AC426" s="99">
        <v>0</v>
      </c>
      <c r="AD426" s="99">
        <f ca="1"/>
        <v>0</v>
      </c>
    </row>
    <row r="427" spans="4:30" x14ac:dyDescent="0.25">
      <c r="D427" s="8" t="str" cm="1">
        <f t="array" aca="1" ref="D427" ca="1">IFERROR(IF($T$2="",'Data Base'!C413,INDEX(Data_Base_2[Incumbent],_xlfn.AGGREGATE(15,3,((OFFSET($AD$4,0,0,COUNTA($AD$4:AD5422),1)&gt;0)/(OFFSET($AD$4,0,0,COUNTA($AD$4:AD5422),1)&gt;0))*(ROW(OFFSET($AD$4,0,0,COUNTA($AD$4:AD5422),1))-ROW($AD$3)),ROWS($D$4:$D426)))),"")</f>
        <v/>
      </c>
      <c r="E427" s="161" t="str">
        <f ca="1">IFERROR(IF(ISBLANK(INDEX(Data_Base_2[],MATCH($D427,Data_Base_2[[Incumbent]:[Incumbent]],0),MATCH(E$3,Data_Base_2[#Headers],0))),"-",INDEX(Data_Base_2[],MATCH($D427,Data_Base_2[[Incumbent]:[Incumbent]],0),MATCH(E$3,Data_Base_2[#Headers],0))),"")</f>
        <v/>
      </c>
      <c r="F427" s="161" t="str">
        <f ca="1">IFERROR(IF(ISBLANK(INDEX(Data_Base_2[],MATCH($D427,Data_Base_2[[Incumbent]:[Incumbent]],0),MATCH(F$3,Data_Base_2[#Headers],0))),"-",INDEX(Data_Base_2[],MATCH($D427,Data_Base_2[[Incumbent]:[Incumbent]],0),MATCH(F$3,Data_Base_2[#Headers],0))),"")</f>
        <v/>
      </c>
      <c r="G427" s="161" t="str">
        <f ca="1">IFERROR(IF(ISBLANK(INDEX(Data_Base_2[],MATCH($D427,Data_Base_2[[Incumbent]:[Incumbent]],0),MATCH(G$3,Data_Base_2[#Headers],0))),"-",INDEX(Data_Base_2[],MATCH($D427,Data_Base_2[[Incumbent]:[Incumbent]],0),MATCH(G$3,Data_Base_2[#Headers],0))),"")</f>
        <v/>
      </c>
      <c r="H427" s="161" t="str">
        <f ca="1">IFERROR(IF(ISBLANK(INDEX(Data_Base_2[],MATCH($D427,Data_Base_2[[Incumbent]:[Incumbent]],0),MATCH(H$3,Data_Base_2[#Headers],0))),"-",INDEX(Data_Base_2[],MATCH($D427,Data_Base_2[[Incumbent]:[Incumbent]],0),MATCH(H$3,Data_Base_2[#Headers],0))),"")</f>
        <v/>
      </c>
      <c r="I427" s="162" t="str">
        <f ca="1">IFERROR(IF(ISBLANK(INDEX(Data_Base_2[],MATCH($D427,Data_Base_2[[Incumbent]:[Incumbent]],0),MATCH(I$3,Data_Base_2[#Headers],0))),"-",INDEX(Data_Base_2[],MATCH($D427,Data_Base_2[[Incumbent]:[Incumbent]],0),MATCH(I$3,Data_Base_2[#Headers],0))),"")</f>
        <v/>
      </c>
      <c r="J427" s="162" t="str">
        <f ca="1">IFERROR(IF(ISBLANK(INDEX(Data_Base_2[],MATCH($D427,Data_Base_2[[Incumbent]:[Incumbent]],0),MATCH(J$3,Data_Base_2[#Headers],0))),"-",INDEX(Data_Base_2[],MATCH($D427,Data_Base_2[[Incumbent]:[Incumbent]],0),MATCH(J$3,Data_Base_2[#Headers],0))),"")</f>
        <v/>
      </c>
      <c r="K427" s="163" t="str">
        <f ca="1">IFERROR(IF(ISBLANK(INDEX(Data_Base_2[],MATCH($D427,Data_Base_2[[Incumbent]:[Incumbent]],0),MATCH(K$3,Data_Base_2[#Headers],0))),"-",INDEX(Data_Base_2[],MATCH($D427,Data_Base_2[[Incumbent]:[Incumbent]],0),MATCH(K$3,Data_Base_2[#Headers],0))),"")</f>
        <v/>
      </c>
      <c r="L427" s="161" t="str">
        <f ca="1">IFERROR(IF(ISBLANK(INDEX(Data_Base_2[],MATCH($D427,Data_Base_2[[Incumbent]:[Incumbent]],0),MATCH(L$3,Data_Base_2[#Headers],0))),"-",INDEX(Data_Base_2[],MATCH($D427,Data_Base_2[[Incumbent]:[Incumbent]],0),MATCH(L$3,Data_Base_2[#Headers],0))),"")</f>
        <v/>
      </c>
      <c r="M427" s="161" t="str">
        <f ca="1">IFERROR(IF(ISBLANK(INDEX(Data_Base_2[],MATCH($D427,Data_Base_2[[Incumbent]:[Incumbent]],0),MATCH(M$3,Data_Base_2[#Headers],0))),"-",INDEX(Data_Base_2[],MATCH($D427,Data_Base_2[[Incumbent]:[Incumbent]],0),MATCH(M$3,Data_Base_2[#Headers],0))),"")</f>
        <v/>
      </c>
      <c r="N427" s="164" t="str">
        <f ca="1">IFERROR(IF(ISBLANK(INDEX(Data_Base_2[],MATCH($D427,Data_Base_2[[Incumbent]:[Incumbent]],0),MATCH(N$3,Data_Base_2[#Headers],0))),"-",INDEX(Data_Base_2[],MATCH($D427,Data_Base_2[[Incumbent]:[Incumbent]],0),MATCH(N$3,Data_Base_2[#Headers],0))),"")</f>
        <v/>
      </c>
      <c r="O427" s="164" t="str">
        <f ca="1">IFERROR(IF(ISBLANK(INDEX(Data_Base_2[],MATCH($D427,Data_Base_2[[Incumbent]:[Incumbent]],0),MATCH(O$3,Data_Base_2[#Headers],0))),"-",INDEX(Data_Base_2[],MATCH($D427,Data_Base_2[[Incumbent]:[Incumbent]],0),MATCH(O$3,Data_Base_2[#Headers],0))),"")</f>
        <v/>
      </c>
      <c r="P427" s="161" t="str">
        <f ca="1">IFERROR(IF(ISBLANK(INDEX(Data_Base_2[],MATCH($D427,Data_Base_2[[Incumbent]:[Incumbent]],0),MATCH(P$3,Data_Base_2[#Headers],0))),"-",INDEX(Data_Base_2[],MATCH($D427,Data_Base_2[[Incumbent]:[Incumbent]],0),MATCH(P$3,Data_Base_2[#Headers],0))),"")</f>
        <v/>
      </c>
      <c r="Q427" s="161" t="str">
        <f ca="1">IFERROR(IF(ISBLANK(INDEX(Data_Base_2[],MATCH($D427,Data_Base_2[[Incumbent]:[Incumbent]],0),MATCH(Q$3,Data_Base_2[#Headers],0))),"-",INDEX(Data_Base_2[],MATCH($D427,Data_Base_2[[Incumbent]:[Incumbent]],0),MATCH(Q$3,Data_Base_2[#Headers],0))),"")</f>
        <v/>
      </c>
      <c r="T427" t="str">
        <v>Sri Hardono, Ir.</v>
      </c>
      <c r="U427" s="140">
        <v>5</v>
      </c>
      <c r="V427" s="124" t="b">
        <v>1</v>
      </c>
      <c r="W427" s="3" t="b">
        <v>1</v>
      </c>
      <c r="X427" s="3" t="b">
        <v>0</v>
      </c>
      <c r="Y427" s="3">
        <v>0</v>
      </c>
      <c r="Z427" s="3">
        <v>0</v>
      </c>
      <c r="AA427" s="3" t="b">
        <v>1</v>
      </c>
      <c r="AB427" s="3" t="b">
        <f ca="1"/>
        <v>1</v>
      </c>
      <c r="AC427" s="99">
        <v>1</v>
      </c>
      <c r="AD427" s="99">
        <f ca="1"/>
        <v>0</v>
      </c>
    </row>
    <row r="428" spans="4:30" x14ac:dyDescent="0.25">
      <c r="D428" s="8" t="str" cm="1">
        <f t="array" aca="1" ref="D428" ca="1">IFERROR(IF($T$2="",'Data Base'!C414,INDEX(Data_Base_2[Incumbent],_xlfn.AGGREGATE(15,3,((OFFSET($AD$4,0,0,COUNTA($AD$4:AD5423),1)&gt;0)/(OFFSET($AD$4,0,0,COUNTA($AD$4:AD5423),1)&gt;0))*(ROW(OFFSET($AD$4,0,0,COUNTA($AD$4:AD5423),1))-ROW($AD$3)),ROWS($D$4:$D427)))),"")</f>
        <v/>
      </c>
      <c r="E428" s="161" t="str">
        <f ca="1">IFERROR(IF(ISBLANK(INDEX(Data_Base_2[],MATCH($D428,Data_Base_2[[Incumbent]:[Incumbent]],0),MATCH(E$3,Data_Base_2[#Headers],0))),"-",INDEX(Data_Base_2[],MATCH($D428,Data_Base_2[[Incumbent]:[Incumbent]],0),MATCH(E$3,Data_Base_2[#Headers],0))),"")</f>
        <v/>
      </c>
      <c r="F428" s="161" t="str">
        <f ca="1">IFERROR(IF(ISBLANK(INDEX(Data_Base_2[],MATCH($D428,Data_Base_2[[Incumbent]:[Incumbent]],0),MATCH(F$3,Data_Base_2[#Headers],0))),"-",INDEX(Data_Base_2[],MATCH($D428,Data_Base_2[[Incumbent]:[Incumbent]],0),MATCH(F$3,Data_Base_2[#Headers],0))),"")</f>
        <v/>
      </c>
      <c r="G428" s="161" t="str">
        <f ca="1">IFERROR(IF(ISBLANK(INDEX(Data_Base_2[],MATCH($D428,Data_Base_2[[Incumbent]:[Incumbent]],0),MATCH(G$3,Data_Base_2[#Headers],0))),"-",INDEX(Data_Base_2[],MATCH($D428,Data_Base_2[[Incumbent]:[Incumbent]],0),MATCH(G$3,Data_Base_2[#Headers],0))),"")</f>
        <v/>
      </c>
      <c r="H428" s="161" t="str">
        <f ca="1">IFERROR(IF(ISBLANK(INDEX(Data_Base_2[],MATCH($D428,Data_Base_2[[Incumbent]:[Incumbent]],0),MATCH(H$3,Data_Base_2[#Headers],0))),"-",INDEX(Data_Base_2[],MATCH($D428,Data_Base_2[[Incumbent]:[Incumbent]],0),MATCH(H$3,Data_Base_2[#Headers],0))),"")</f>
        <v/>
      </c>
      <c r="I428" s="162" t="str">
        <f ca="1">IFERROR(IF(ISBLANK(INDEX(Data_Base_2[],MATCH($D428,Data_Base_2[[Incumbent]:[Incumbent]],0),MATCH(I$3,Data_Base_2[#Headers],0))),"-",INDEX(Data_Base_2[],MATCH($D428,Data_Base_2[[Incumbent]:[Incumbent]],0),MATCH(I$3,Data_Base_2[#Headers],0))),"")</f>
        <v/>
      </c>
      <c r="J428" s="162" t="str">
        <f ca="1">IFERROR(IF(ISBLANK(INDEX(Data_Base_2[],MATCH($D428,Data_Base_2[[Incumbent]:[Incumbent]],0),MATCH(J$3,Data_Base_2[#Headers],0))),"-",INDEX(Data_Base_2[],MATCH($D428,Data_Base_2[[Incumbent]:[Incumbent]],0),MATCH(J$3,Data_Base_2[#Headers],0))),"")</f>
        <v/>
      </c>
      <c r="K428" s="163" t="str">
        <f ca="1">IFERROR(IF(ISBLANK(INDEX(Data_Base_2[],MATCH($D428,Data_Base_2[[Incumbent]:[Incumbent]],0),MATCH(K$3,Data_Base_2[#Headers],0))),"-",INDEX(Data_Base_2[],MATCH($D428,Data_Base_2[[Incumbent]:[Incumbent]],0),MATCH(K$3,Data_Base_2[#Headers],0))),"")</f>
        <v/>
      </c>
      <c r="L428" s="161" t="str">
        <f ca="1">IFERROR(IF(ISBLANK(INDEX(Data_Base_2[],MATCH($D428,Data_Base_2[[Incumbent]:[Incumbent]],0),MATCH(L$3,Data_Base_2[#Headers],0))),"-",INDEX(Data_Base_2[],MATCH($D428,Data_Base_2[[Incumbent]:[Incumbent]],0),MATCH(L$3,Data_Base_2[#Headers],0))),"")</f>
        <v/>
      </c>
      <c r="M428" s="161" t="str">
        <f ca="1">IFERROR(IF(ISBLANK(INDEX(Data_Base_2[],MATCH($D428,Data_Base_2[[Incumbent]:[Incumbent]],0),MATCH(M$3,Data_Base_2[#Headers],0))),"-",INDEX(Data_Base_2[],MATCH($D428,Data_Base_2[[Incumbent]:[Incumbent]],0),MATCH(M$3,Data_Base_2[#Headers],0))),"")</f>
        <v/>
      </c>
      <c r="N428" s="164" t="str">
        <f ca="1">IFERROR(IF(ISBLANK(INDEX(Data_Base_2[],MATCH($D428,Data_Base_2[[Incumbent]:[Incumbent]],0),MATCH(N$3,Data_Base_2[#Headers],0))),"-",INDEX(Data_Base_2[],MATCH($D428,Data_Base_2[[Incumbent]:[Incumbent]],0),MATCH(N$3,Data_Base_2[#Headers],0))),"")</f>
        <v/>
      </c>
      <c r="O428" s="164" t="str">
        <f ca="1">IFERROR(IF(ISBLANK(INDEX(Data_Base_2[],MATCH($D428,Data_Base_2[[Incumbent]:[Incumbent]],0),MATCH(O$3,Data_Base_2[#Headers],0))),"-",INDEX(Data_Base_2[],MATCH($D428,Data_Base_2[[Incumbent]:[Incumbent]],0),MATCH(O$3,Data_Base_2[#Headers],0))),"")</f>
        <v/>
      </c>
      <c r="P428" s="161" t="str">
        <f ca="1">IFERROR(IF(ISBLANK(INDEX(Data_Base_2[],MATCH($D428,Data_Base_2[[Incumbent]:[Incumbent]],0),MATCH(P$3,Data_Base_2[#Headers],0))),"-",INDEX(Data_Base_2[],MATCH($D428,Data_Base_2[[Incumbent]:[Incumbent]],0),MATCH(P$3,Data_Base_2[#Headers],0))),"")</f>
        <v/>
      </c>
      <c r="Q428" s="161" t="str">
        <f ca="1">IFERROR(IF(ISBLANK(INDEX(Data_Base_2[],MATCH($D428,Data_Base_2[[Incumbent]:[Incumbent]],0),MATCH(Q$3,Data_Base_2[#Headers],0))),"-",INDEX(Data_Base_2[],MATCH($D428,Data_Base_2[[Incumbent]:[Incumbent]],0),MATCH(Q$3,Data_Base_2[#Headers],0))),"")</f>
        <v/>
      </c>
      <c r="T428" t="str">
        <v>Azhar, Ir.</v>
      </c>
      <c r="U428" s="140">
        <v>4</v>
      </c>
      <c r="V428" s="124" t="b">
        <v>1</v>
      </c>
      <c r="W428" s="3" t="b">
        <v>1</v>
      </c>
      <c r="X428" s="3" t="b">
        <v>0</v>
      </c>
      <c r="Y428" s="3">
        <v>1</v>
      </c>
      <c r="Z428" s="3">
        <v>1</v>
      </c>
      <c r="AA428" s="3" t="b">
        <v>1</v>
      </c>
      <c r="AB428" s="3" t="b">
        <f ca="1"/>
        <v>0</v>
      </c>
      <c r="AC428" s="99">
        <v>0</v>
      </c>
      <c r="AD428" s="99">
        <f ca="1"/>
        <v>0</v>
      </c>
    </row>
    <row r="429" spans="4:30" x14ac:dyDescent="0.25">
      <c r="D429" s="8" t="str" cm="1">
        <f t="array" aca="1" ref="D429" ca="1">IFERROR(IF($T$2="",'Data Base'!C415,INDEX(Data_Base_2[Incumbent],_xlfn.AGGREGATE(15,3,((OFFSET($AD$4,0,0,COUNTA($AD$4:AD5424),1)&gt;0)/(OFFSET($AD$4,0,0,COUNTA($AD$4:AD5424),1)&gt;0))*(ROW(OFFSET($AD$4,0,0,COUNTA($AD$4:AD5424),1))-ROW($AD$3)),ROWS($D$4:$D428)))),"")</f>
        <v/>
      </c>
      <c r="E429" s="161" t="str">
        <f ca="1">IFERROR(IF(ISBLANK(INDEX(Data_Base_2[],MATCH($D429,Data_Base_2[[Incumbent]:[Incumbent]],0),MATCH(E$3,Data_Base_2[#Headers],0))),"-",INDEX(Data_Base_2[],MATCH($D429,Data_Base_2[[Incumbent]:[Incumbent]],0),MATCH(E$3,Data_Base_2[#Headers],0))),"")</f>
        <v/>
      </c>
      <c r="F429" s="161" t="str">
        <f ca="1">IFERROR(IF(ISBLANK(INDEX(Data_Base_2[],MATCH($D429,Data_Base_2[[Incumbent]:[Incumbent]],0),MATCH(F$3,Data_Base_2[#Headers],0))),"-",INDEX(Data_Base_2[],MATCH($D429,Data_Base_2[[Incumbent]:[Incumbent]],0),MATCH(F$3,Data_Base_2[#Headers],0))),"")</f>
        <v/>
      </c>
      <c r="G429" s="161" t="str">
        <f ca="1">IFERROR(IF(ISBLANK(INDEX(Data_Base_2[],MATCH($D429,Data_Base_2[[Incumbent]:[Incumbent]],0),MATCH(G$3,Data_Base_2[#Headers],0))),"-",INDEX(Data_Base_2[],MATCH($D429,Data_Base_2[[Incumbent]:[Incumbent]],0),MATCH(G$3,Data_Base_2[#Headers],0))),"")</f>
        <v/>
      </c>
      <c r="H429" s="161" t="str">
        <f ca="1">IFERROR(IF(ISBLANK(INDEX(Data_Base_2[],MATCH($D429,Data_Base_2[[Incumbent]:[Incumbent]],0),MATCH(H$3,Data_Base_2[#Headers],0))),"-",INDEX(Data_Base_2[],MATCH($D429,Data_Base_2[[Incumbent]:[Incumbent]],0),MATCH(H$3,Data_Base_2[#Headers],0))),"")</f>
        <v/>
      </c>
      <c r="I429" s="162" t="str">
        <f ca="1">IFERROR(IF(ISBLANK(INDEX(Data_Base_2[],MATCH($D429,Data_Base_2[[Incumbent]:[Incumbent]],0),MATCH(I$3,Data_Base_2[#Headers],0))),"-",INDEX(Data_Base_2[],MATCH($D429,Data_Base_2[[Incumbent]:[Incumbent]],0),MATCH(I$3,Data_Base_2[#Headers],0))),"")</f>
        <v/>
      </c>
      <c r="J429" s="162" t="str">
        <f ca="1">IFERROR(IF(ISBLANK(INDEX(Data_Base_2[],MATCH($D429,Data_Base_2[[Incumbent]:[Incumbent]],0),MATCH(J$3,Data_Base_2[#Headers],0))),"-",INDEX(Data_Base_2[],MATCH($D429,Data_Base_2[[Incumbent]:[Incumbent]],0),MATCH(J$3,Data_Base_2[#Headers],0))),"")</f>
        <v/>
      </c>
      <c r="K429" s="163" t="str">
        <f ca="1">IFERROR(IF(ISBLANK(INDEX(Data_Base_2[],MATCH($D429,Data_Base_2[[Incumbent]:[Incumbent]],0),MATCH(K$3,Data_Base_2[#Headers],0))),"-",INDEX(Data_Base_2[],MATCH($D429,Data_Base_2[[Incumbent]:[Incumbent]],0),MATCH(K$3,Data_Base_2[#Headers],0))),"")</f>
        <v/>
      </c>
      <c r="L429" s="161" t="str">
        <f ca="1">IFERROR(IF(ISBLANK(INDEX(Data_Base_2[],MATCH($D429,Data_Base_2[[Incumbent]:[Incumbent]],0),MATCH(L$3,Data_Base_2[#Headers],0))),"-",INDEX(Data_Base_2[],MATCH($D429,Data_Base_2[[Incumbent]:[Incumbent]],0),MATCH(L$3,Data_Base_2[#Headers],0))),"")</f>
        <v/>
      </c>
      <c r="M429" s="161" t="str">
        <f ca="1">IFERROR(IF(ISBLANK(INDEX(Data_Base_2[],MATCH($D429,Data_Base_2[[Incumbent]:[Incumbent]],0),MATCH(M$3,Data_Base_2[#Headers],0))),"-",INDEX(Data_Base_2[],MATCH($D429,Data_Base_2[[Incumbent]:[Incumbent]],0),MATCH(M$3,Data_Base_2[#Headers],0))),"")</f>
        <v/>
      </c>
      <c r="N429" s="164" t="str">
        <f ca="1">IFERROR(IF(ISBLANK(INDEX(Data_Base_2[],MATCH($D429,Data_Base_2[[Incumbent]:[Incumbent]],0),MATCH(N$3,Data_Base_2[#Headers],0))),"-",INDEX(Data_Base_2[],MATCH($D429,Data_Base_2[[Incumbent]:[Incumbent]],0),MATCH(N$3,Data_Base_2[#Headers],0))),"")</f>
        <v/>
      </c>
      <c r="O429" s="164" t="str">
        <f ca="1">IFERROR(IF(ISBLANK(INDEX(Data_Base_2[],MATCH($D429,Data_Base_2[[Incumbent]:[Incumbent]],0),MATCH(O$3,Data_Base_2[#Headers],0))),"-",INDEX(Data_Base_2[],MATCH($D429,Data_Base_2[[Incumbent]:[Incumbent]],0),MATCH(O$3,Data_Base_2[#Headers],0))),"")</f>
        <v/>
      </c>
      <c r="P429" s="161" t="str">
        <f ca="1">IFERROR(IF(ISBLANK(INDEX(Data_Base_2[],MATCH($D429,Data_Base_2[[Incumbent]:[Incumbent]],0),MATCH(P$3,Data_Base_2[#Headers],0))),"-",INDEX(Data_Base_2[],MATCH($D429,Data_Base_2[[Incumbent]:[Incumbent]],0),MATCH(P$3,Data_Base_2[#Headers],0))),"")</f>
        <v/>
      </c>
      <c r="Q429" s="161" t="str">
        <f ca="1">IFERROR(IF(ISBLANK(INDEX(Data_Base_2[],MATCH($D429,Data_Base_2[[Incumbent]:[Incumbent]],0),MATCH(Q$3,Data_Base_2[#Headers],0))),"-",INDEX(Data_Base_2[],MATCH($D429,Data_Base_2[[Incumbent]:[Incumbent]],0),MATCH(Q$3,Data_Base_2[#Headers],0))),"")</f>
        <v/>
      </c>
      <c r="T429" t="str">
        <v>Hadi Siswanto, Ir.</v>
      </c>
      <c r="U429" s="140">
        <v>6</v>
      </c>
      <c r="V429" s="124" t="b">
        <v>1</v>
      </c>
      <c r="W429" s="3" t="b">
        <v>1</v>
      </c>
      <c r="X429" s="3" t="b">
        <v>0</v>
      </c>
      <c r="Y429" s="3">
        <v>0</v>
      </c>
      <c r="Z429" s="3">
        <v>0</v>
      </c>
      <c r="AA429" s="3" t="b">
        <v>1</v>
      </c>
      <c r="AB429" s="3" t="b">
        <f ca="1"/>
        <v>1</v>
      </c>
      <c r="AC429" s="99">
        <v>0</v>
      </c>
      <c r="AD429" s="99">
        <f ca="1"/>
        <v>0</v>
      </c>
    </row>
    <row r="430" spans="4:30" x14ac:dyDescent="0.25">
      <c r="D430" s="8" t="str" cm="1">
        <f t="array" aca="1" ref="D430" ca="1">IFERROR(IF($T$2="",'Data Base'!C416,INDEX(Data_Base_2[Incumbent],_xlfn.AGGREGATE(15,3,((OFFSET($AD$4,0,0,COUNTA($AD$4:AD5425),1)&gt;0)/(OFFSET($AD$4,0,0,COUNTA($AD$4:AD5425),1)&gt;0))*(ROW(OFFSET($AD$4,0,0,COUNTA($AD$4:AD5425),1))-ROW($AD$3)),ROWS($D$4:$D429)))),"")</f>
        <v/>
      </c>
      <c r="E430" s="161" t="str">
        <f ca="1">IFERROR(IF(ISBLANK(INDEX(Data_Base_2[],MATCH($D430,Data_Base_2[[Incumbent]:[Incumbent]],0),MATCH(E$3,Data_Base_2[#Headers],0))),"-",INDEX(Data_Base_2[],MATCH($D430,Data_Base_2[[Incumbent]:[Incumbent]],0),MATCH(E$3,Data_Base_2[#Headers],0))),"")</f>
        <v/>
      </c>
      <c r="F430" s="161" t="str">
        <f ca="1">IFERROR(IF(ISBLANK(INDEX(Data_Base_2[],MATCH($D430,Data_Base_2[[Incumbent]:[Incumbent]],0),MATCH(F$3,Data_Base_2[#Headers],0))),"-",INDEX(Data_Base_2[],MATCH($D430,Data_Base_2[[Incumbent]:[Incumbent]],0),MATCH(F$3,Data_Base_2[#Headers],0))),"")</f>
        <v/>
      </c>
      <c r="G430" s="161" t="str">
        <f ca="1">IFERROR(IF(ISBLANK(INDEX(Data_Base_2[],MATCH($D430,Data_Base_2[[Incumbent]:[Incumbent]],0),MATCH(G$3,Data_Base_2[#Headers],0))),"-",INDEX(Data_Base_2[],MATCH($D430,Data_Base_2[[Incumbent]:[Incumbent]],0),MATCH(G$3,Data_Base_2[#Headers],0))),"")</f>
        <v/>
      </c>
      <c r="H430" s="161" t="str">
        <f ca="1">IFERROR(IF(ISBLANK(INDEX(Data_Base_2[],MATCH($D430,Data_Base_2[[Incumbent]:[Incumbent]],0),MATCH(H$3,Data_Base_2[#Headers],0))),"-",INDEX(Data_Base_2[],MATCH($D430,Data_Base_2[[Incumbent]:[Incumbent]],0),MATCH(H$3,Data_Base_2[#Headers],0))),"")</f>
        <v/>
      </c>
      <c r="I430" s="162" t="str">
        <f ca="1">IFERROR(IF(ISBLANK(INDEX(Data_Base_2[],MATCH($D430,Data_Base_2[[Incumbent]:[Incumbent]],0),MATCH(I$3,Data_Base_2[#Headers],0))),"-",INDEX(Data_Base_2[],MATCH($D430,Data_Base_2[[Incumbent]:[Incumbent]],0),MATCH(I$3,Data_Base_2[#Headers],0))),"")</f>
        <v/>
      </c>
      <c r="J430" s="162" t="str">
        <f ca="1">IFERROR(IF(ISBLANK(INDEX(Data_Base_2[],MATCH($D430,Data_Base_2[[Incumbent]:[Incumbent]],0),MATCH(J$3,Data_Base_2[#Headers],0))),"-",INDEX(Data_Base_2[],MATCH($D430,Data_Base_2[[Incumbent]:[Incumbent]],0),MATCH(J$3,Data_Base_2[#Headers],0))),"")</f>
        <v/>
      </c>
      <c r="K430" s="163" t="str">
        <f ca="1">IFERROR(IF(ISBLANK(INDEX(Data_Base_2[],MATCH($D430,Data_Base_2[[Incumbent]:[Incumbent]],0),MATCH(K$3,Data_Base_2[#Headers],0))),"-",INDEX(Data_Base_2[],MATCH($D430,Data_Base_2[[Incumbent]:[Incumbent]],0),MATCH(K$3,Data_Base_2[#Headers],0))),"")</f>
        <v/>
      </c>
      <c r="L430" s="161" t="str">
        <f ca="1">IFERROR(IF(ISBLANK(INDEX(Data_Base_2[],MATCH($D430,Data_Base_2[[Incumbent]:[Incumbent]],0),MATCH(L$3,Data_Base_2[#Headers],0))),"-",INDEX(Data_Base_2[],MATCH($D430,Data_Base_2[[Incumbent]:[Incumbent]],0),MATCH(L$3,Data_Base_2[#Headers],0))),"")</f>
        <v/>
      </c>
      <c r="M430" s="161" t="str">
        <f ca="1">IFERROR(IF(ISBLANK(INDEX(Data_Base_2[],MATCH($D430,Data_Base_2[[Incumbent]:[Incumbent]],0),MATCH(M$3,Data_Base_2[#Headers],0))),"-",INDEX(Data_Base_2[],MATCH($D430,Data_Base_2[[Incumbent]:[Incumbent]],0),MATCH(M$3,Data_Base_2[#Headers],0))),"")</f>
        <v/>
      </c>
      <c r="N430" s="164" t="str">
        <f ca="1">IFERROR(IF(ISBLANK(INDEX(Data_Base_2[],MATCH($D430,Data_Base_2[[Incumbent]:[Incumbent]],0),MATCH(N$3,Data_Base_2[#Headers],0))),"-",INDEX(Data_Base_2[],MATCH($D430,Data_Base_2[[Incumbent]:[Incumbent]],0),MATCH(N$3,Data_Base_2[#Headers],0))),"")</f>
        <v/>
      </c>
      <c r="O430" s="164" t="str">
        <f ca="1">IFERROR(IF(ISBLANK(INDEX(Data_Base_2[],MATCH($D430,Data_Base_2[[Incumbent]:[Incumbent]],0),MATCH(O$3,Data_Base_2[#Headers],0))),"-",INDEX(Data_Base_2[],MATCH($D430,Data_Base_2[[Incumbent]:[Incumbent]],0),MATCH(O$3,Data_Base_2[#Headers],0))),"")</f>
        <v/>
      </c>
      <c r="P430" s="161" t="str">
        <f ca="1">IFERROR(IF(ISBLANK(INDEX(Data_Base_2[],MATCH($D430,Data_Base_2[[Incumbent]:[Incumbent]],0),MATCH(P$3,Data_Base_2[#Headers],0))),"-",INDEX(Data_Base_2[],MATCH($D430,Data_Base_2[[Incumbent]:[Incumbent]],0),MATCH(P$3,Data_Base_2[#Headers],0))),"")</f>
        <v/>
      </c>
      <c r="Q430" s="161" t="str">
        <f ca="1">IFERROR(IF(ISBLANK(INDEX(Data_Base_2[],MATCH($D430,Data_Base_2[[Incumbent]:[Incumbent]],0),MATCH(Q$3,Data_Base_2[#Headers],0))),"-",INDEX(Data_Base_2[],MATCH($D430,Data_Base_2[[Incumbent]:[Incumbent]],0),MATCH(Q$3,Data_Base_2[#Headers],0))),"")</f>
        <v/>
      </c>
      <c r="T430" t="str">
        <v>Faisal Ahmad, Ir.</v>
      </c>
      <c r="U430" s="140">
        <v>5</v>
      </c>
      <c r="V430" s="124" t="b">
        <v>1</v>
      </c>
      <c r="W430" s="3" t="b">
        <v>1</v>
      </c>
      <c r="X430" s="3" t="b">
        <v>0</v>
      </c>
      <c r="Y430" s="3">
        <v>1</v>
      </c>
      <c r="Z430" s="3">
        <v>0</v>
      </c>
      <c r="AA430" s="3" t="b">
        <v>1</v>
      </c>
      <c r="AB430" s="3" t="b">
        <f ca="1"/>
        <v>1</v>
      </c>
      <c r="AC430" s="99">
        <v>1</v>
      </c>
      <c r="AD430" s="99">
        <f ca="1"/>
        <v>0</v>
      </c>
    </row>
    <row r="431" spans="4:30" x14ac:dyDescent="0.25">
      <c r="D431" s="8" t="str" cm="1">
        <f t="array" aca="1" ref="D431" ca="1">IFERROR(IF($T$2="",'Data Base'!C417,INDEX(Data_Base_2[Incumbent],_xlfn.AGGREGATE(15,3,((OFFSET($AD$4,0,0,COUNTA($AD$4:AD5426),1)&gt;0)/(OFFSET($AD$4,0,0,COUNTA($AD$4:AD5426),1)&gt;0))*(ROW(OFFSET($AD$4,0,0,COUNTA($AD$4:AD5426),1))-ROW($AD$3)),ROWS($D$4:$D430)))),"")</f>
        <v/>
      </c>
      <c r="E431" s="161" t="str">
        <f ca="1">IFERROR(IF(ISBLANK(INDEX(Data_Base_2[],MATCH($D431,Data_Base_2[[Incumbent]:[Incumbent]],0),MATCH(E$3,Data_Base_2[#Headers],0))),"-",INDEX(Data_Base_2[],MATCH($D431,Data_Base_2[[Incumbent]:[Incumbent]],0),MATCH(E$3,Data_Base_2[#Headers],0))),"")</f>
        <v/>
      </c>
      <c r="F431" s="161" t="str">
        <f ca="1">IFERROR(IF(ISBLANK(INDEX(Data_Base_2[],MATCH($D431,Data_Base_2[[Incumbent]:[Incumbent]],0),MATCH(F$3,Data_Base_2[#Headers],0))),"-",INDEX(Data_Base_2[],MATCH($D431,Data_Base_2[[Incumbent]:[Incumbent]],0),MATCH(F$3,Data_Base_2[#Headers],0))),"")</f>
        <v/>
      </c>
      <c r="G431" s="161" t="str">
        <f ca="1">IFERROR(IF(ISBLANK(INDEX(Data_Base_2[],MATCH($D431,Data_Base_2[[Incumbent]:[Incumbent]],0),MATCH(G$3,Data_Base_2[#Headers],0))),"-",INDEX(Data_Base_2[],MATCH($D431,Data_Base_2[[Incumbent]:[Incumbent]],0),MATCH(G$3,Data_Base_2[#Headers],0))),"")</f>
        <v/>
      </c>
      <c r="H431" s="161" t="str">
        <f ca="1">IFERROR(IF(ISBLANK(INDEX(Data_Base_2[],MATCH($D431,Data_Base_2[[Incumbent]:[Incumbent]],0),MATCH(H$3,Data_Base_2[#Headers],0))),"-",INDEX(Data_Base_2[],MATCH($D431,Data_Base_2[[Incumbent]:[Incumbent]],0),MATCH(H$3,Data_Base_2[#Headers],0))),"")</f>
        <v/>
      </c>
      <c r="I431" s="162" t="str">
        <f ca="1">IFERROR(IF(ISBLANK(INDEX(Data_Base_2[],MATCH($D431,Data_Base_2[[Incumbent]:[Incumbent]],0),MATCH(I$3,Data_Base_2[#Headers],0))),"-",INDEX(Data_Base_2[],MATCH($D431,Data_Base_2[[Incumbent]:[Incumbent]],0),MATCH(I$3,Data_Base_2[#Headers],0))),"")</f>
        <v/>
      </c>
      <c r="J431" s="162" t="str">
        <f ca="1">IFERROR(IF(ISBLANK(INDEX(Data_Base_2[],MATCH($D431,Data_Base_2[[Incumbent]:[Incumbent]],0),MATCH(J$3,Data_Base_2[#Headers],0))),"-",INDEX(Data_Base_2[],MATCH($D431,Data_Base_2[[Incumbent]:[Incumbent]],0),MATCH(J$3,Data_Base_2[#Headers],0))),"")</f>
        <v/>
      </c>
      <c r="K431" s="163" t="str">
        <f ca="1">IFERROR(IF(ISBLANK(INDEX(Data_Base_2[],MATCH($D431,Data_Base_2[[Incumbent]:[Incumbent]],0),MATCH(K$3,Data_Base_2[#Headers],0))),"-",INDEX(Data_Base_2[],MATCH($D431,Data_Base_2[[Incumbent]:[Incumbent]],0),MATCH(K$3,Data_Base_2[#Headers],0))),"")</f>
        <v/>
      </c>
      <c r="L431" s="161" t="str">
        <f ca="1">IFERROR(IF(ISBLANK(INDEX(Data_Base_2[],MATCH($D431,Data_Base_2[[Incumbent]:[Incumbent]],0),MATCH(L$3,Data_Base_2[#Headers],0))),"-",INDEX(Data_Base_2[],MATCH($D431,Data_Base_2[[Incumbent]:[Incumbent]],0),MATCH(L$3,Data_Base_2[#Headers],0))),"")</f>
        <v/>
      </c>
      <c r="M431" s="161" t="str">
        <f ca="1">IFERROR(IF(ISBLANK(INDEX(Data_Base_2[],MATCH($D431,Data_Base_2[[Incumbent]:[Incumbent]],0),MATCH(M$3,Data_Base_2[#Headers],0))),"-",INDEX(Data_Base_2[],MATCH($D431,Data_Base_2[[Incumbent]:[Incumbent]],0),MATCH(M$3,Data_Base_2[#Headers],0))),"")</f>
        <v/>
      </c>
      <c r="N431" s="164" t="str">
        <f ca="1">IFERROR(IF(ISBLANK(INDEX(Data_Base_2[],MATCH($D431,Data_Base_2[[Incumbent]:[Incumbent]],0),MATCH(N$3,Data_Base_2[#Headers],0))),"-",INDEX(Data_Base_2[],MATCH($D431,Data_Base_2[[Incumbent]:[Incumbent]],0),MATCH(N$3,Data_Base_2[#Headers],0))),"")</f>
        <v/>
      </c>
      <c r="O431" s="164" t="str">
        <f ca="1">IFERROR(IF(ISBLANK(INDEX(Data_Base_2[],MATCH($D431,Data_Base_2[[Incumbent]:[Incumbent]],0),MATCH(O$3,Data_Base_2[#Headers],0))),"-",INDEX(Data_Base_2[],MATCH($D431,Data_Base_2[[Incumbent]:[Incumbent]],0),MATCH(O$3,Data_Base_2[#Headers],0))),"")</f>
        <v/>
      </c>
      <c r="P431" s="161" t="str">
        <f ca="1">IFERROR(IF(ISBLANK(INDEX(Data_Base_2[],MATCH($D431,Data_Base_2[[Incumbent]:[Incumbent]],0),MATCH(P$3,Data_Base_2[#Headers],0))),"-",INDEX(Data_Base_2[],MATCH($D431,Data_Base_2[[Incumbent]:[Incumbent]],0),MATCH(P$3,Data_Base_2[#Headers],0))),"")</f>
        <v/>
      </c>
      <c r="Q431" s="161" t="str">
        <f ca="1">IFERROR(IF(ISBLANK(INDEX(Data_Base_2[],MATCH($D431,Data_Base_2[[Incumbent]:[Incumbent]],0),MATCH(Q$3,Data_Base_2[#Headers],0))),"-",INDEX(Data_Base_2[],MATCH($D431,Data_Base_2[[Incumbent]:[Incumbent]],0),MATCH(Q$3,Data_Base_2[#Headers],0))),"")</f>
        <v/>
      </c>
      <c r="T431" t="str">
        <v>Nanang Setiawan</v>
      </c>
      <c r="U431" s="140">
        <v>2</v>
      </c>
      <c r="V431" s="124" t="b">
        <v>1</v>
      </c>
      <c r="W431" s="3" t="b">
        <v>0</v>
      </c>
      <c r="X431" s="3" t="b">
        <v>0</v>
      </c>
      <c r="Y431" s="3">
        <v>0</v>
      </c>
      <c r="Z431" s="3">
        <v>1</v>
      </c>
      <c r="AA431" s="3" t="b">
        <v>1</v>
      </c>
      <c r="AB431" s="3" t="b">
        <f ca="1"/>
        <v>0</v>
      </c>
      <c r="AC431" s="99">
        <v>1</v>
      </c>
      <c r="AD431" s="99">
        <f ca="1"/>
        <v>0</v>
      </c>
    </row>
    <row r="432" spans="4:30" x14ac:dyDescent="0.25">
      <c r="D432" s="8" t="str" cm="1">
        <f t="array" aca="1" ref="D432" ca="1">IFERROR(IF($T$2="",'Data Base'!C418,INDEX(Data_Base_2[Incumbent],_xlfn.AGGREGATE(15,3,((OFFSET($AD$4,0,0,COUNTA($AD$4:AD5427),1)&gt;0)/(OFFSET($AD$4,0,0,COUNTA($AD$4:AD5427),1)&gt;0))*(ROW(OFFSET($AD$4,0,0,COUNTA($AD$4:AD5427),1))-ROW($AD$3)),ROWS($D$4:$D431)))),"")</f>
        <v/>
      </c>
      <c r="E432" s="161" t="str">
        <f ca="1">IFERROR(IF(ISBLANK(INDEX(Data_Base_2[],MATCH($D432,Data_Base_2[[Incumbent]:[Incumbent]],0),MATCH(E$3,Data_Base_2[#Headers],0))),"-",INDEX(Data_Base_2[],MATCH($D432,Data_Base_2[[Incumbent]:[Incumbent]],0),MATCH(E$3,Data_Base_2[#Headers],0))),"")</f>
        <v/>
      </c>
      <c r="F432" s="161" t="str">
        <f ca="1">IFERROR(IF(ISBLANK(INDEX(Data_Base_2[],MATCH($D432,Data_Base_2[[Incumbent]:[Incumbent]],0),MATCH(F$3,Data_Base_2[#Headers],0))),"-",INDEX(Data_Base_2[],MATCH($D432,Data_Base_2[[Incumbent]:[Incumbent]],0),MATCH(F$3,Data_Base_2[#Headers],0))),"")</f>
        <v/>
      </c>
      <c r="G432" s="161" t="str">
        <f ca="1">IFERROR(IF(ISBLANK(INDEX(Data_Base_2[],MATCH($D432,Data_Base_2[[Incumbent]:[Incumbent]],0),MATCH(G$3,Data_Base_2[#Headers],0))),"-",INDEX(Data_Base_2[],MATCH($D432,Data_Base_2[[Incumbent]:[Incumbent]],0),MATCH(G$3,Data_Base_2[#Headers],0))),"")</f>
        <v/>
      </c>
      <c r="H432" s="161" t="str">
        <f ca="1">IFERROR(IF(ISBLANK(INDEX(Data_Base_2[],MATCH($D432,Data_Base_2[[Incumbent]:[Incumbent]],0),MATCH(H$3,Data_Base_2[#Headers],0))),"-",INDEX(Data_Base_2[],MATCH($D432,Data_Base_2[[Incumbent]:[Incumbent]],0),MATCH(H$3,Data_Base_2[#Headers],0))),"")</f>
        <v/>
      </c>
      <c r="I432" s="162" t="str">
        <f ca="1">IFERROR(IF(ISBLANK(INDEX(Data_Base_2[],MATCH($D432,Data_Base_2[[Incumbent]:[Incumbent]],0),MATCH(I$3,Data_Base_2[#Headers],0))),"-",INDEX(Data_Base_2[],MATCH($D432,Data_Base_2[[Incumbent]:[Incumbent]],0),MATCH(I$3,Data_Base_2[#Headers],0))),"")</f>
        <v/>
      </c>
      <c r="J432" s="162" t="str">
        <f ca="1">IFERROR(IF(ISBLANK(INDEX(Data_Base_2[],MATCH($D432,Data_Base_2[[Incumbent]:[Incumbent]],0),MATCH(J$3,Data_Base_2[#Headers],0))),"-",INDEX(Data_Base_2[],MATCH($D432,Data_Base_2[[Incumbent]:[Incumbent]],0),MATCH(J$3,Data_Base_2[#Headers],0))),"")</f>
        <v/>
      </c>
      <c r="K432" s="163" t="str">
        <f ca="1">IFERROR(IF(ISBLANK(INDEX(Data_Base_2[],MATCH($D432,Data_Base_2[[Incumbent]:[Incumbent]],0),MATCH(K$3,Data_Base_2[#Headers],0))),"-",INDEX(Data_Base_2[],MATCH($D432,Data_Base_2[[Incumbent]:[Incumbent]],0),MATCH(K$3,Data_Base_2[#Headers],0))),"")</f>
        <v/>
      </c>
      <c r="L432" s="161" t="str">
        <f ca="1">IFERROR(IF(ISBLANK(INDEX(Data_Base_2[],MATCH($D432,Data_Base_2[[Incumbent]:[Incumbent]],0),MATCH(L$3,Data_Base_2[#Headers],0))),"-",INDEX(Data_Base_2[],MATCH($D432,Data_Base_2[[Incumbent]:[Incumbent]],0),MATCH(L$3,Data_Base_2[#Headers],0))),"")</f>
        <v/>
      </c>
      <c r="M432" s="161" t="str">
        <f ca="1">IFERROR(IF(ISBLANK(INDEX(Data_Base_2[],MATCH($D432,Data_Base_2[[Incumbent]:[Incumbent]],0),MATCH(M$3,Data_Base_2[#Headers],0))),"-",INDEX(Data_Base_2[],MATCH($D432,Data_Base_2[[Incumbent]:[Incumbent]],0),MATCH(M$3,Data_Base_2[#Headers],0))),"")</f>
        <v/>
      </c>
      <c r="N432" s="164" t="str">
        <f ca="1">IFERROR(IF(ISBLANK(INDEX(Data_Base_2[],MATCH($D432,Data_Base_2[[Incumbent]:[Incumbent]],0),MATCH(N$3,Data_Base_2[#Headers],0))),"-",INDEX(Data_Base_2[],MATCH($D432,Data_Base_2[[Incumbent]:[Incumbent]],0),MATCH(N$3,Data_Base_2[#Headers],0))),"")</f>
        <v/>
      </c>
      <c r="O432" s="164" t="str">
        <f ca="1">IFERROR(IF(ISBLANK(INDEX(Data_Base_2[],MATCH($D432,Data_Base_2[[Incumbent]:[Incumbent]],0),MATCH(O$3,Data_Base_2[#Headers],0))),"-",INDEX(Data_Base_2[],MATCH($D432,Data_Base_2[[Incumbent]:[Incumbent]],0),MATCH(O$3,Data_Base_2[#Headers],0))),"")</f>
        <v/>
      </c>
      <c r="P432" s="161" t="str">
        <f ca="1">IFERROR(IF(ISBLANK(INDEX(Data_Base_2[],MATCH($D432,Data_Base_2[[Incumbent]:[Incumbent]],0),MATCH(P$3,Data_Base_2[#Headers],0))),"-",INDEX(Data_Base_2[],MATCH($D432,Data_Base_2[[Incumbent]:[Incumbent]],0),MATCH(P$3,Data_Base_2[#Headers],0))),"")</f>
        <v/>
      </c>
      <c r="Q432" s="161" t="str">
        <f ca="1">IFERROR(IF(ISBLANK(INDEX(Data_Base_2[],MATCH($D432,Data_Base_2[[Incumbent]:[Incumbent]],0),MATCH(Q$3,Data_Base_2[#Headers],0))),"-",INDEX(Data_Base_2[],MATCH($D432,Data_Base_2[[Incumbent]:[Incumbent]],0),MATCH(Q$3,Data_Base_2[#Headers],0))),"")</f>
        <v/>
      </c>
      <c r="T432" t="str">
        <v>Hendrik Hayata</v>
      </c>
      <c r="U432" s="140">
        <v>4</v>
      </c>
      <c r="V432" s="124" t="b">
        <v>1</v>
      </c>
      <c r="W432" s="3" t="b">
        <v>1</v>
      </c>
      <c r="X432" s="3" t="b">
        <v>0</v>
      </c>
      <c r="Y432" s="3">
        <v>1</v>
      </c>
      <c r="Z432" s="3">
        <v>1</v>
      </c>
      <c r="AA432" s="3" t="b">
        <v>1</v>
      </c>
      <c r="AB432" s="3" t="b">
        <f ca="1"/>
        <v>0</v>
      </c>
      <c r="AC432" s="99">
        <v>1</v>
      </c>
      <c r="AD432" s="99">
        <f ca="1"/>
        <v>0</v>
      </c>
    </row>
    <row r="433" spans="4:30" x14ac:dyDescent="0.25">
      <c r="D433" s="8" t="str" cm="1">
        <f t="array" aca="1" ref="D433" ca="1">IFERROR(IF($T$2="",'Data Base'!C419,INDEX(Data_Base_2[Incumbent],_xlfn.AGGREGATE(15,3,((OFFSET($AD$4,0,0,COUNTA($AD$4:AD5428),1)&gt;0)/(OFFSET($AD$4,0,0,COUNTA($AD$4:AD5428),1)&gt;0))*(ROW(OFFSET($AD$4,0,0,COUNTA($AD$4:AD5428),1))-ROW($AD$3)),ROWS($D$4:$D432)))),"")</f>
        <v/>
      </c>
      <c r="E433" s="161" t="str">
        <f ca="1">IFERROR(IF(ISBLANK(INDEX(Data_Base_2[],MATCH($D433,Data_Base_2[[Incumbent]:[Incumbent]],0),MATCH(E$3,Data_Base_2[#Headers],0))),"-",INDEX(Data_Base_2[],MATCH($D433,Data_Base_2[[Incumbent]:[Incumbent]],0),MATCH(E$3,Data_Base_2[#Headers],0))),"")</f>
        <v/>
      </c>
      <c r="F433" s="161" t="str">
        <f ca="1">IFERROR(IF(ISBLANK(INDEX(Data_Base_2[],MATCH($D433,Data_Base_2[[Incumbent]:[Incumbent]],0),MATCH(F$3,Data_Base_2[#Headers],0))),"-",INDEX(Data_Base_2[],MATCH($D433,Data_Base_2[[Incumbent]:[Incumbent]],0),MATCH(F$3,Data_Base_2[#Headers],0))),"")</f>
        <v/>
      </c>
      <c r="G433" s="161" t="str">
        <f ca="1">IFERROR(IF(ISBLANK(INDEX(Data_Base_2[],MATCH($D433,Data_Base_2[[Incumbent]:[Incumbent]],0),MATCH(G$3,Data_Base_2[#Headers],0))),"-",INDEX(Data_Base_2[],MATCH($D433,Data_Base_2[[Incumbent]:[Incumbent]],0),MATCH(G$3,Data_Base_2[#Headers],0))),"")</f>
        <v/>
      </c>
      <c r="H433" s="161" t="str">
        <f ca="1">IFERROR(IF(ISBLANK(INDEX(Data_Base_2[],MATCH($D433,Data_Base_2[[Incumbent]:[Incumbent]],0),MATCH(H$3,Data_Base_2[#Headers],0))),"-",INDEX(Data_Base_2[],MATCH($D433,Data_Base_2[[Incumbent]:[Incumbent]],0),MATCH(H$3,Data_Base_2[#Headers],0))),"")</f>
        <v/>
      </c>
      <c r="I433" s="162" t="str">
        <f ca="1">IFERROR(IF(ISBLANK(INDEX(Data_Base_2[],MATCH($D433,Data_Base_2[[Incumbent]:[Incumbent]],0),MATCH(I$3,Data_Base_2[#Headers],0))),"-",INDEX(Data_Base_2[],MATCH($D433,Data_Base_2[[Incumbent]:[Incumbent]],0),MATCH(I$3,Data_Base_2[#Headers],0))),"")</f>
        <v/>
      </c>
      <c r="J433" s="162" t="str">
        <f ca="1">IFERROR(IF(ISBLANK(INDEX(Data_Base_2[],MATCH($D433,Data_Base_2[[Incumbent]:[Incumbent]],0),MATCH(J$3,Data_Base_2[#Headers],0))),"-",INDEX(Data_Base_2[],MATCH($D433,Data_Base_2[[Incumbent]:[Incumbent]],0),MATCH(J$3,Data_Base_2[#Headers],0))),"")</f>
        <v/>
      </c>
      <c r="K433" s="163" t="str">
        <f ca="1">IFERROR(IF(ISBLANK(INDEX(Data_Base_2[],MATCH($D433,Data_Base_2[[Incumbent]:[Incumbent]],0),MATCH(K$3,Data_Base_2[#Headers],0))),"-",INDEX(Data_Base_2[],MATCH($D433,Data_Base_2[[Incumbent]:[Incumbent]],0),MATCH(K$3,Data_Base_2[#Headers],0))),"")</f>
        <v/>
      </c>
      <c r="L433" s="161" t="str">
        <f ca="1">IFERROR(IF(ISBLANK(INDEX(Data_Base_2[],MATCH($D433,Data_Base_2[[Incumbent]:[Incumbent]],0),MATCH(L$3,Data_Base_2[#Headers],0))),"-",INDEX(Data_Base_2[],MATCH($D433,Data_Base_2[[Incumbent]:[Incumbent]],0),MATCH(L$3,Data_Base_2[#Headers],0))),"")</f>
        <v/>
      </c>
      <c r="M433" s="161" t="str">
        <f ca="1">IFERROR(IF(ISBLANK(INDEX(Data_Base_2[],MATCH($D433,Data_Base_2[[Incumbent]:[Incumbent]],0),MATCH(M$3,Data_Base_2[#Headers],0))),"-",INDEX(Data_Base_2[],MATCH($D433,Data_Base_2[[Incumbent]:[Incumbent]],0),MATCH(M$3,Data_Base_2[#Headers],0))),"")</f>
        <v/>
      </c>
      <c r="N433" s="164" t="str">
        <f ca="1">IFERROR(IF(ISBLANK(INDEX(Data_Base_2[],MATCH($D433,Data_Base_2[[Incumbent]:[Incumbent]],0),MATCH(N$3,Data_Base_2[#Headers],0))),"-",INDEX(Data_Base_2[],MATCH($D433,Data_Base_2[[Incumbent]:[Incumbent]],0),MATCH(N$3,Data_Base_2[#Headers],0))),"")</f>
        <v/>
      </c>
      <c r="O433" s="164" t="str">
        <f ca="1">IFERROR(IF(ISBLANK(INDEX(Data_Base_2[],MATCH($D433,Data_Base_2[[Incumbent]:[Incumbent]],0),MATCH(O$3,Data_Base_2[#Headers],0))),"-",INDEX(Data_Base_2[],MATCH($D433,Data_Base_2[[Incumbent]:[Incumbent]],0),MATCH(O$3,Data_Base_2[#Headers],0))),"")</f>
        <v/>
      </c>
      <c r="P433" s="161" t="str">
        <f ca="1">IFERROR(IF(ISBLANK(INDEX(Data_Base_2[],MATCH($D433,Data_Base_2[[Incumbent]:[Incumbent]],0),MATCH(P$3,Data_Base_2[#Headers],0))),"-",INDEX(Data_Base_2[],MATCH($D433,Data_Base_2[[Incumbent]:[Incumbent]],0),MATCH(P$3,Data_Base_2[#Headers],0))),"")</f>
        <v/>
      </c>
      <c r="Q433" s="161" t="str">
        <f ca="1">IFERROR(IF(ISBLANK(INDEX(Data_Base_2[],MATCH($D433,Data_Base_2[[Incumbent]:[Incumbent]],0),MATCH(Q$3,Data_Base_2[#Headers],0))),"-",INDEX(Data_Base_2[],MATCH($D433,Data_Base_2[[Incumbent]:[Incumbent]],0),MATCH(Q$3,Data_Base_2[#Headers],0))),"")</f>
        <v/>
      </c>
      <c r="T433" t="str">
        <v>Basuki Eka Jaya, Ir.</v>
      </c>
      <c r="U433" s="140">
        <v>6</v>
      </c>
      <c r="V433" s="124" t="b">
        <v>1</v>
      </c>
      <c r="W433" s="3" t="b">
        <v>1</v>
      </c>
      <c r="X433" s="3" t="b">
        <v>0</v>
      </c>
      <c r="Y433" s="3">
        <v>0</v>
      </c>
      <c r="Z433" s="3">
        <v>0</v>
      </c>
      <c r="AA433" s="3" t="b">
        <v>1</v>
      </c>
      <c r="AB433" s="3" t="b">
        <f ca="1"/>
        <v>1</v>
      </c>
      <c r="AC433" s="99">
        <v>0</v>
      </c>
      <c r="AD433" s="99">
        <f ca="1"/>
        <v>0</v>
      </c>
    </row>
    <row r="434" spans="4:30" x14ac:dyDescent="0.25">
      <c r="D434" s="8" t="str" cm="1">
        <f t="array" aca="1" ref="D434" ca="1">IFERROR(IF($T$2="",'Data Base'!C420,INDEX(Data_Base_2[Incumbent],_xlfn.AGGREGATE(15,3,((OFFSET($AD$4,0,0,COUNTA($AD$4:AD5429),1)&gt;0)/(OFFSET($AD$4,0,0,COUNTA($AD$4:AD5429),1)&gt;0))*(ROW(OFFSET($AD$4,0,0,COUNTA($AD$4:AD5429),1))-ROW($AD$3)),ROWS($D$4:$D433)))),"")</f>
        <v/>
      </c>
      <c r="E434" s="161" t="str">
        <f ca="1">IFERROR(IF(ISBLANK(INDEX(Data_Base_2[],MATCH($D434,Data_Base_2[[Incumbent]:[Incumbent]],0),MATCH(E$3,Data_Base_2[#Headers],0))),"-",INDEX(Data_Base_2[],MATCH($D434,Data_Base_2[[Incumbent]:[Incumbent]],0),MATCH(E$3,Data_Base_2[#Headers],0))),"")</f>
        <v/>
      </c>
      <c r="F434" s="161" t="str">
        <f ca="1">IFERROR(IF(ISBLANK(INDEX(Data_Base_2[],MATCH($D434,Data_Base_2[[Incumbent]:[Incumbent]],0),MATCH(F$3,Data_Base_2[#Headers],0))),"-",INDEX(Data_Base_2[],MATCH($D434,Data_Base_2[[Incumbent]:[Incumbent]],0),MATCH(F$3,Data_Base_2[#Headers],0))),"")</f>
        <v/>
      </c>
      <c r="G434" s="161" t="str">
        <f ca="1">IFERROR(IF(ISBLANK(INDEX(Data_Base_2[],MATCH($D434,Data_Base_2[[Incumbent]:[Incumbent]],0),MATCH(G$3,Data_Base_2[#Headers],0))),"-",INDEX(Data_Base_2[],MATCH($D434,Data_Base_2[[Incumbent]:[Incumbent]],0),MATCH(G$3,Data_Base_2[#Headers],0))),"")</f>
        <v/>
      </c>
      <c r="H434" s="161" t="str">
        <f ca="1">IFERROR(IF(ISBLANK(INDEX(Data_Base_2[],MATCH($D434,Data_Base_2[[Incumbent]:[Incumbent]],0),MATCH(H$3,Data_Base_2[#Headers],0))),"-",INDEX(Data_Base_2[],MATCH($D434,Data_Base_2[[Incumbent]:[Incumbent]],0),MATCH(H$3,Data_Base_2[#Headers],0))),"")</f>
        <v/>
      </c>
      <c r="I434" s="162" t="str">
        <f ca="1">IFERROR(IF(ISBLANK(INDEX(Data_Base_2[],MATCH($D434,Data_Base_2[[Incumbent]:[Incumbent]],0),MATCH(I$3,Data_Base_2[#Headers],0))),"-",INDEX(Data_Base_2[],MATCH($D434,Data_Base_2[[Incumbent]:[Incumbent]],0),MATCH(I$3,Data_Base_2[#Headers],0))),"")</f>
        <v/>
      </c>
      <c r="J434" s="162" t="str">
        <f ca="1">IFERROR(IF(ISBLANK(INDEX(Data_Base_2[],MATCH($D434,Data_Base_2[[Incumbent]:[Incumbent]],0),MATCH(J$3,Data_Base_2[#Headers],0))),"-",INDEX(Data_Base_2[],MATCH($D434,Data_Base_2[[Incumbent]:[Incumbent]],0),MATCH(J$3,Data_Base_2[#Headers],0))),"")</f>
        <v/>
      </c>
      <c r="K434" s="163" t="str">
        <f ca="1">IFERROR(IF(ISBLANK(INDEX(Data_Base_2[],MATCH($D434,Data_Base_2[[Incumbent]:[Incumbent]],0),MATCH(K$3,Data_Base_2[#Headers],0))),"-",INDEX(Data_Base_2[],MATCH($D434,Data_Base_2[[Incumbent]:[Incumbent]],0),MATCH(K$3,Data_Base_2[#Headers],0))),"")</f>
        <v/>
      </c>
      <c r="L434" s="161" t="str">
        <f ca="1">IFERROR(IF(ISBLANK(INDEX(Data_Base_2[],MATCH($D434,Data_Base_2[[Incumbent]:[Incumbent]],0),MATCH(L$3,Data_Base_2[#Headers],0))),"-",INDEX(Data_Base_2[],MATCH($D434,Data_Base_2[[Incumbent]:[Incumbent]],0),MATCH(L$3,Data_Base_2[#Headers],0))),"")</f>
        <v/>
      </c>
      <c r="M434" s="161" t="str">
        <f ca="1">IFERROR(IF(ISBLANK(INDEX(Data_Base_2[],MATCH($D434,Data_Base_2[[Incumbent]:[Incumbent]],0),MATCH(M$3,Data_Base_2[#Headers],0))),"-",INDEX(Data_Base_2[],MATCH($D434,Data_Base_2[[Incumbent]:[Incumbent]],0),MATCH(M$3,Data_Base_2[#Headers],0))),"")</f>
        <v/>
      </c>
      <c r="N434" s="164" t="str">
        <f ca="1">IFERROR(IF(ISBLANK(INDEX(Data_Base_2[],MATCH($D434,Data_Base_2[[Incumbent]:[Incumbent]],0),MATCH(N$3,Data_Base_2[#Headers],0))),"-",INDEX(Data_Base_2[],MATCH($D434,Data_Base_2[[Incumbent]:[Incumbent]],0),MATCH(N$3,Data_Base_2[#Headers],0))),"")</f>
        <v/>
      </c>
      <c r="O434" s="164" t="str">
        <f ca="1">IFERROR(IF(ISBLANK(INDEX(Data_Base_2[],MATCH($D434,Data_Base_2[[Incumbent]:[Incumbent]],0),MATCH(O$3,Data_Base_2[#Headers],0))),"-",INDEX(Data_Base_2[],MATCH($D434,Data_Base_2[[Incumbent]:[Incumbent]],0),MATCH(O$3,Data_Base_2[#Headers],0))),"")</f>
        <v/>
      </c>
      <c r="P434" s="161" t="str">
        <f ca="1">IFERROR(IF(ISBLANK(INDEX(Data_Base_2[],MATCH($D434,Data_Base_2[[Incumbent]:[Incumbent]],0),MATCH(P$3,Data_Base_2[#Headers],0))),"-",INDEX(Data_Base_2[],MATCH($D434,Data_Base_2[[Incumbent]:[Incumbent]],0),MATCH(P$3,Data_Base_2[#Headers],0))),"")</f>
        <v/>
      </c>
      <c r="Q434" s="161" t="str">
        <f ca="1">IFERROR(IF(ISBLANK(INDEX(Data_Base_2[],MATCH($D434,Data_Base_2[[Incumbent]:[Incumbent]],0),MATCH(Q$3,Data_Base_2[#Headers],0))),"-",INDEX(Data_Base_2[],MATCH($D434,Data_Base_2[[Incumbent]:[Incumbent]],0),MATCH(Q$3,Data_Base_2[#Headers],0))),"")</f>
        <v/>
      </c>
      <c r="T434" t="str">
        <v>Tri Teguh Wibowo</v>
      </c>
      <c r="U434" s="140">
        <v>3</v>
      </c>
      <c r="V434" s="124" t="b">
        <v>1</v>
      </c>
      <c r="W434" s="3" t="b">
        <v>1</v>
      </c>
      <c r="X434" s="3" t="b">
        <v>0</v>
      </c>
      <c r="Y434" s="3">
        <v>1</v>
      </c>
      <c r="Z434" s="3">
        <v>1</v>
      </c>
      <c r="AA434" s="3" t="b">
        <v>1</v>
      </c>
      <c r="AB434" s="3" t="b">
        <f ca="1"/>
        <v>1</v>
      </c>
      <c r="AC434" s="99">
        <v>0</v>
      </c>
      <c r="AD434" s="99">
        <f ca="1"/>
        <v>1</v>
      </c>
    </row>
    <row r="435" spans="4:30" x14ac:dyDescent="0.25">
      <c r="D435" s="8" t="str" cm="1">
        <f t="array" aca="1" ref="D435" ca="1">IFERROR(IF($T$2="",'Data Base'!C421,INDEX(Data_Base_2[Incumbent],_xlfn.AGGREGATE(15,3,((OFFSET($AD$4,0,0,COUNTA($AD$4:AD5430),1)&gt;0)/(OFFSET($AD$4,0,0,COUNTA($AD$4:AD5430),1)&gt;0))*(ROW(OFFSET($AD$4,0,0,COUNTA($AD$4:AD5430),1))-ROW($AD$3)),ROWS($D$4:$D434)))),"")</f>
        <v/>
      </c>
      <c r="E435" s="161" t="str">
        <f ca="1">IFERROR(IF(ISBLANK(INDEX(Data_Base_2[],MATCH($D435,Data_Base_2[[Incumbent]:[Incumbent]],0),MATCH(E$3,Data_Base_2[#Headers],0))),"-",INDEX(Data_Base_2[],MATCH($D435,Data_Base_2[[Incumbent]:[Incumbent]],0),MATCH(E$3,Data_Base_2[#Headers],0))),"")</f>
        <v/>
      </c>
      <c r="F435" s="161" t="str">
        <f ca="1">IFERROR(IF(ISBLANK(INDEX(Data_Base_2[],MATCH($D435,Data_Base_2[[Incumbent]:[Incumbent]],0),MATCH(F$3,Data_Base_2[#Headers],0))),"-",INDEX(Data_Base_2[],MATCH($D435,Data_Base_2[[Incumbent]:[Incumbent]],0),MATCH(F$3,Data_Base_2[#Headers],0))),"")</f>
        <v/>
      </c>
      <c r="G435" s="161" t="str">
        <f ca="1">IFERROR(IF(ISBLANK(INDEX(Data_Base_2[],MATCH($D435,Data_Base_2[[Incumbent]:[Incumbent]],0),MATCH(G$3,Data_Base_2[#Headers],0))),"-",INDEX(Data_Base_2[],MATCH($D435,Data_Base_2[[Incumbent]:[Incumbent]],0),MATCH(G$3,Data_Base_2[#Headers],0))),"")</f>
        <v/>
      </c>
      <c r="H435" s="161" t="str">
        <f ca="1">IFERROR(IF(ISBLANK(INDEX(Data_Base_2[],MATCH($D435,Data_Base_2[[Incumbent]:[Incumbent]],0),MATCH(H$3,Data_Base_2[#Headers],0))),"-",INDEX(Data_Base_2[],MATCH($D435,Data_Base_2[[Incumbent]:[Incumbent]],0),MATCH(H$3,Data_Base_2[#Headers],0))),"")</f>
        <v/>
      </c>
      <c r="I435" s="162" t="str">
        <f ca="1">IFERROR(IF(ISBLANK(INDEX(Data_Base_2[],MATCH($D435,Data_Base_2[[Incumbent]:[Incumbent]],0),MATCH(I$3,Data_Base_2[#Headers],0))),"-",INDEX(Data_Base_2[],MATCH($D435,Data_Base_2[[Incumbent]:[Incumbent]],0),MATCH(I$3,Data_Base_2[#Headers],0))),"")</f>
        <v/>
      </c>
      <c r="J435" s="162" t="str">
        <f ca="1">IFERROR(IF(ISBLANK(INDEX(Data_Base_2[],MATCH($D435,Data_Base_2[[Incumbent]:[Incumbent]],0),MATCH(J$3,Data_Base_2[#Headers],0))),"-",INDEX(Data_Base_2[],MATCH($D435,Data_Base_2[[Incumbent]:[Incumbent]],0),MATCH(J$3,Data_Base_2[#Headers],0))),"")</f>
        <v/>
      </c>
      <c r="K435" s="163" t="str">
        <f ca="1">IFERROR(IF(ISBLANK(INDEX(Data_Base_2[],MATCH($D435,Data_Base_2[[Incumbent]:[Incumbent]],0),MATCH(K$3,Data_Base_2[#Headers],0))),"-",INDEX(Data_Base_2[],MATCH($D435,Data_Base_2[[Incumbent]:[Incumbent]],0),MATCH(K$3,Data_Base_2[#Headers],0))),"")</f>
        <v/>
      </c>
      <c r="L435" s="161" t="str">
        <f ca="1">IFERROR(IF(ISBLANK(INDEX(Data_Base_2[],MATCH($D435,Data_Base_2[[Incumbent]:[Incumbent]],0),MATCH(L$3,Data_Base_2[#Headers],0))),"-",INDEX(Data_Base_2[],MATCH($D435,Data_Base_2[[Incumbent]:[Incumbent]],0),MATCH(L$3,Data_Base_2[#Headers],0))),"")</f>
        <v/>
      </c>
      <c r="M435" s="161" t="str">
        <f ca="1">IFERROR(IF(ISBLANK(INDEX(Data_Base_2[],MATCH($D435,Data_Base_2[[Incumbent]:[Incumbent]],0),MATCH(M$3,Data_Base_2[#Headers],0))),"-",INDEX(Data_Base_2[],MATCH($D435,Data_Base_2[[Incumbent]:[Incumbent]],0),MATCH(M$3,Data_Base_2[#Headers],0))),"")</f>
        <v/>
      </c>
      <c r="N435" s="164" t="str">
        <f ca="1">IFERROR(IF(ISBLANK(INDEX(Data_Base_2[],MATCH($D435,Data_Base_2[[Incumbent]:[Incumbent]],0),MATCH(N$3,Data_Base_2[#Headers],0))),"-",INDEX(Data_Base_2[],MATCH($D435,Data_Base_2[[Incumbent]:[Incumbent]],0),MATCH(N$3,Data_Base_2[#Headers],0))),"")</f>
        <v/>
      </c>
      <c r="O435" s="164" t="str">
        <f ca="1">IFERROR(IF(ISBLANK(INDEX(Data_Base_2[],MATCH($D435,Data_Base_2[[Incumbent]:[Incumbent]],0),MATCH(O$3,Data_Base_2[#Headers],0))),"-",INDEX(Data_Base_2[],MATCH($D435,Data_Base_2[[Incumbent]:[Incumbent]],0),MATCH(O$3,Data_Base_2[#Headers],0))),"")</f>
        <v/>
      </c>
      <c r="P435" s="161" t="str">
        <f ca="1">IFERROR(IF(ISBLANK(INDEX(Data_Base_2[],MATCH($D435,Data_Base_2[[Incumbent]:[Incumbent]],0),MATCH(P$3,Data_Base_2[#Headers],0))),"-",INDEX(Data_Base_2[],MATCH($D435,Data_Base_2[[Incumbent]:[Incumbent]],0),MATCH(P$3,Data_Base_2[#Headers],0))),"")</f>
        <v/>
      </c>
      <c r="Q435" s="161" t="str">
        <f ca="1">IFERROR(IF(ISBLANK(INDEX(Data_Base_2[],MATCH($D435,Data_Base_2[[Incumbent]:[Incumbent]],0),MATCH(Q$3,Data_Base_2[#Headers],0))),"-",INDEX(Data_Base_2[],MATCH($D435,Data_Base_2[[Incumbent]:[Incumbent]],0),MATCH(Q$3,Data_Base_2[#Headers],0))),"")</f>
        <v/>
      </c>
      <c r="T435" t="str">
        <v>Hadi Sutarno</v>
      </c>
      <c r="U435" s="140">
        <v>2</v>
      </c>
      <c r="V435" s="124" t="b">
        <v>1</v>
      </c>
      <c r="W435" s="3" t="b">
        <v>0</v>
      </c>
      <c r="X435" s="3" t="b">
        <v>0</v>
      </c>
      <c r="Y435" s="3">
        <v>0</v>
      </c>
      <c r="Z435" s="3">
        <v>1</v>
      </c>
      <c r="AA435" s="3" t="b">
        <v>1</v>
      </c>
      <c r="AB435" s="3" t="b">
        <f ca="1"/>
        <v>0</v>
      </c>
      <c r="AC435" s="99">
        <v>1</v>
      </c>
      <c r="AD435" s="99">
        <f ca="1"/>
        <v>0</v>
      </c>
    </row>
    <row r="436" spans="4:30" x14ac:dyDescent="0.25">
      <c r="D436" s="8" t="str" cm="1">
        <f t="array" aca="1" ref="D436" ca="1">IFERROR(IF($T$2="",'Data Base'!C422,INDEX(Data_Base_2[Incumbent],_xlfn.AGGREGATE(15,3,((OFFSET($AD$4,0,0,COUNTA($AD$4:AD5431),1)&gt;0)/(OFFSET($AD$4,0,0,COUNTA($AD$4:AD5431),1)&gt;0))*(ROW(OFFSET($AD$4,0,0,COUNTA($AD$4:AD5431),1))-ROW($AD$3)),ROWS($D$4:$D435)))),"")</f>
        <v/>
      </c>
      <c r="E436" s="161" t="str">
        <f ca="1">IFERROR(IF(ISBLANK(INDEX(Data_Base_2[],MATCH($D436,Data_Base_2[[Incumbent]:[Incumbent]],0),MATCH(E$3,Data_Base_2[#Headers],0))),"-",INDEX(Data_Base_2[],MATCH($D436,Data_Base_2[[Incumbent]:[Incumbent]],0),MATCH(E$3,Data_Base_2[#Headers],0))),"")</f>
        <v/>
      </c>
      <c r="F436" s="161" t="str">
        <f ca="1">IFERROR(IF(ISBLANK(INDEX(Data_Base_2[],MATCH($D436,Data_Base_2[[Incumbent]:[Incumbent]],0),MATCH(F$3,Data_Base_2[#Headers],0))),"-",INDEX(Data_Base_2[],MATCH($D436,Data_Base_2[[Incumbent]:[Incumbent]],0),MATCH(F$3,Data_Base_2[#Headers],0))),"")</f>
        <v/>
      </c>
      <c r="G436" s="161" t="str">
        <f ca="1">IFERROR(IF(ISBLANK(INDEX(Data_Base_2[],MATCH($D436,Data_Base_2[[Incumbent]:[Incumbent]],0),MATCH(G$3,Data_Base_2[#Headers],0))),"-",INDEX(Data_Base_2[],MATCH($D436,Data_Base_2[[Incumbent]:[Incumbent]],0),MATCH(G$3,Data_Base_2[#Headers],0))),"")</f>
        <v/>
      </c>
      <c r="H436" s="161" t="str">
        <f ca="1">IFERROR(IF(ISBLANK(INDEX(Data_Base_2[],MATCH($D436,Data_Base_2[[Incumbent]:[Incumbent]],0),MATCH(H$3,Data_Base_2[#Headers],0))),"-",INDEX(Data_Base_2[],MATCH($D436,Data_Base_2[[Incumbent]:[Incumbent]],0),MATCH(H$3,Data_Base_2[#Headers],0))),"")</f>
        <v/>
      </c>
      <c r="I436" s="162" t="str">
        <f ca="1">IFERROR(IF(ISBLANK(INDEX(Data_Base_2[],MATCH($D436,Data_Base_2[[Incumbent]:[Incumbent]],0),MATCH(I$3,Data_Base_2[#Headers],0))),"-",INDEX(Data_Base_2[],MATCH($D436,Data_Base_2[[Incumbent]:[Incumbent]],0),MATCH(I$3,Data_Base_2[#Headers],0))),"")</f>
        <v/>
      </c>
      <c r="J436" s="162" t="str">
        <f ca="1">IFERROR(IF(ISBLANK(INDEX(Data_Base_2[],MATCH($D436,Data_Base_2[[Incumbent]:[Incumbent]],0),MATCH(J$3,Data_Base_2[#Headers],0))),"-",INDEX(Data_Base_2[],MATCH($D436,Data_Base_2[[Incumbent]:[Incumbent]],0),MATCH(J$3,Data_Base_2[#Headers],0))),"")</f>
        <v/>
      </c>
      <c r="K436" s="163" t="str">
        <f ca="1">IFERROR(IF(ISBLANK(INDEX(Data_Base_2[],MATCH($D436,Data_Base_2[[Incumbent]:[Incumbent]],0),MATCH(K$3,Data_Base_2[#Headers],0))),"-",INDEX(Data_Base_2[],MATCH($D436,Data_Base_2[[Incumbent]:[Incumbent]],0),MATCH(K$3,Data_Base_2[#Headers],0))),"")</f>
        <v/>
      </c>
      <c r="L436" s="161" t="str">
        <f ca="1">IFERROR(IF(ISBLANK(INDEX(Data_Base_2[],MATCH($D436,Data_Base_2[[Incumbent]:[Incumbent]],0),MATCH(L$3,Data_Base_2[#Headers],0))),"-",INDEX(Data_Base_2[],MATCH($D436,Data_Base_2[[Incumbent]:[Incumbent]],0),MATCH(L$3,Data_Base_2[#Headers],0))),"")</f>
        <v/>
      </c>
      <c r="M436" s="161" t="str">
        <f ca="1">IFERROR(IF(ISBLANK(INDEX(Data_Base_2[],MATCH($D436,Data_Base_2[[Incumbent]:[Incumbent]],0),MATCH(M$3,Data_Base_2[#Headers],0))),"-",INDEX(Data_Base_2[],MATCH($D436,Data_Base_2[[Incumbent]:[Incumbent]],0),MATCH(M$3,Data_Base_2[#Headers],0))),"")</f>
        <v/>
      </c>
      <c r="N436" s="164" t="str">
        <f ca="1">IFERROR(IF(ISBLANK(INDEX(Data_Base_2[],MATCH($D436,Data_Base_2[[Incumbent]:[Incumbent]],0),MATCH(N$3,Data_Base_2[#Headers],0))),"-",INDEX(Data_Base_2[],MATCH($D436,Data_Base_2[[Incumbent]:[Incumbent]],0),MATCH(N$3,Data_Base_2[#Headers],0))),"")</f>
        <v/>
      </c>
      <c r="O436" s="164" t="str">
        <f ca="1">IFERROR(IF(ISBLANK(INDEX(Data_Base_2[],MATCH($D436,Data_Base_2[[Incumbent]:[Incumbent]],0),MATCH(O$3,Data_Base_2[#Headers],0))),"-",INDEX(Data_Base_2[],MATCH($D436,Data_Base_2[[Incumbent]:[Incumbent]],0),MATCH(O$3,Data_Base_2[#Headers],0))),"")</f>
        <v/>
      </c>
      <c r="P436" s="161" t="str">
        <f ca="1">IFERROR(IF(ISBLANK(INDEX(Data_Base_2[],MATCH($D436,Data_Base_2[[Incumbent]:[Incumbent]],0),MATCH(P$3,Data_Base_2[#Headers],0))),"-",INDEX(Data_Base_2[],MATCH($D436,Data_Base_2[[Incumbent]:[Incumbent]],0),MATCH(P$3,Data_Base_2[#Headers],0))),"")</f>
        <v/>
      </c>
      <c r="Q436" s="161" t="str">
        <f ca="1">IFERROR(IF(ISBLANK(INDEX(Data_Base_2[],MATCH($D436,Data_Base_2[[Incumbent]:[Incumbent]],0),MATCH(Q$3,Data_Base_2[#Headers],0))),"-",INDEX(Data_Base_2[],MATCH($D436,Data_Base_2[[Incumbent]:[Incumbent]],0),MATCH(Q$3,Data_Base_2[#Headers],0))),"")</f>
        <v/>
      </c>
      <c r="T436" t="str">
        <v>Suarina Tarigan, Ir.</v>
      </c>
      <c r="U436" s="140">
        <v>3</v>
      </c>
      <c r="V436" s="124" t="b">
        <v>1</v>
      </c>
      <c r="W436" s="3" t="b">
        <v>1</v>
      </c>
      <c r="X436" s="3" t="b">
        <v>0</v>
      </c>
      <c r="Y436" s="3">
        <v>1</v>
      </c>
      <c r="Z436" s="3">
        <v>1</v>
      </c>
      <c r="AA436" s="3" t="b">
        <v>1</v>
      </c>
      <c r="AB436" s="3" t="b">
        <f ca="1"/>
        <v>0</v>
      </c>
      <c r="AC436" s="99">
        <v>0</v>
      </c>
      <c r="AD436" s="99">
        <f ca="1"/>
        <v>0</v>
      </c>
    </row>
    <row r="437" spans="4:30" x14ac:dyDescent="0.25">
      <c r="D437" s="8" t="str" cm="1">
        <f t="array" aca="1" ref="D437" ca="1">IFERROR(IF($T$2="",'Data Base'!C423,INDEX(Data_Base_2[Incumbent],_xlfn.AGGREGATE(15,3,((OFFSET($AD$4,0,0,COUNTA($AD$4:AD5432),1)&gt;0)/(OFFSET($AD$4,0,0,COUNTA($AD$4:AD5432),1)&gt;0))*(ROW(OFFSET($AD$4,0,0,COUNTA($AD$4:AD5432),1))-ROW($AD$3)),ROWS($D$4:$D436)))),"")</f>
        <v/>
      </c>
      <c r="E437" s="161" t="str">
        <f ca="1">IFERROR(IF(ISBLANK(INDEX(Data_Base_2[],MATCH($D437,Data_Base_2[[Incumbent]:[Incumbent]],0),MATCH(E$3,Data_Base_2[#Headers],0))),"-",INDEX(Data_Base_2[],MATCH($D437,Data_Base_2[[Incumbent]:[Incumbent]],0),MATCH(E$3,Data_Base_2[#Headers],0))),"")</f>
        <v/>
      </c>
      <c r="F437" s="161" t="str">
        <f ca="1">IFERROR(IF(ISBLANK(INDEX(Data_Base_2[],MATCH($D437,Data_Base_2[[Incumbent]:[Incumbent]],0),MATCH(F$3,Data_Base_2[#Headers],0))),"-",INDEX(Data_Base_2[],MATCH($D437,Data_Base_2[[Incumbent]:[Incumbent]],0),MATCH(F$3,Data_Base_2[#Headers],0))),"")</f>
        <v/>
      </c>
      <c r="G437" s="161" t="str">
        <f ca="1">IFERROR(IF(ISBLANK(INDEX(Data_Base_2[],MATCH($D437,Data_Base_2[[Incumbent]:[Incumbent]],0),MATCH(G$3,Data_Base_2[#Headers],0))),"-",INDEX(Data_Base_2[],MATCH($D437,Data_Base_2[[Incumbent]:[Incumbent]],0),MATCH(G$3,Data_Base_2[#Headers],0))),"")</f>
        <v/>
      </c>
      <c r="H437" s="161" t="str">
        <f ca="1">IFERROR(IF(ISBLANK(INDEX(Data_Base_2[],MATCH($D437,Data_Base_2[[Incumbent]:[Incumbent]],0),MATCH(H$3,Data_Base_2[#Headers],0))),"-",INDEX(Data_Base_2[],MATCH($D437,Data_Base_2[[Incumbent]:[Incumbent]],0),MATCH(H$3,Data_Base_2[#Headers],0))),"")</f>
        <v/>
      </c>
      <c r="I437" s="162" t="str">
        <f ca="1">IFERROR(IF(ISBLANK(INDEX(Data_Base_2[],MATCH($D437,Data_Base_2[[Incumbent]:[Incumbent]],0),MATCH(I$3,Data_Base_2[#Headers],0))),"-",INDEX(Data_Base_2[],MATCH($D437,Data_Base_2[[Incumbent]:[Incumbent]],0),MATCH(I$3,Data_Base_2[#Headers],0))),"")</f>
        <v/>
      </c>
      <c r="J437" s="162" t="str">
        <f ca="1">IFERROR(IF(ISBLANK(INDEX(Data_Base_2[],MATCH($D437,Data_Base_2[[Incumbent]:[Incumbent]],0),MATCH(J$3,Data_Base_2[#Headers],0))),"-",INDEX(Data_Base_2[],MATCH($D437,Data_Base_2[[Incumbent]:[Incumbent]],0),MATCH(J$3,Data_Base_2[#Headers],0))),"")</f>
        <v/>
      </c>
      <c r="K437" s="163" t="str">
        <f ca="1">IFERROR(IF(ISBLANK(INDEX(Data_Base_2[],MATCH($D437,Data_Base_2[[Incumbent]:[Incumbent]],0),MATCH(K$3,Data_Base_2[#Headers],0))),"-",INDEX(Data_Base_2[],MATCH($D437,Data_Base_2[[Incumbent]:[Incumbent]],0),MATCH(K$3,Data_Base_2[#Headers],0))),"")</f>
        <v/>
      </c>
      <c r="L437" s="161" t="str">
        <f ca="1">IFERROR(IF(ISBLANK(INDEX(Data_Base_2[],MATCH($D437,Data_Base_2[[Incumbent]:[Incumbent]],0),MATCH(L$3,Data_Base_2[#Headers],0))),"-",INDEX(Data_Base_2[],MATCH($D437,Data_Base_2[[Incumbent]:[Incumbent]],0),MATCH(L$3,Data_Base_2[#Headers],0))),"")</f>
        <v/>
      </c>
      <c r="M437" s="161" t="str">
        <f ca="1">IFERROR(IF(ISBLANK(INDEX(Data_Base_2[],MATCH($D437,Data_Base_2[[Incumbent]:[Incumbent]],0),MATCH(M$3,Data_Base_2[#Headers],0))),"-",INDEX(Data_Base_2[],MATCH($D437,Data_Base_2[[Incumbent]:[Incumbent]],0),MATCH(M$3,Data_Base_2[#Headers],0))),"")</f>
        <v/>
      </c>
      <c r="N437" s="164" t="str">
        <f ca="1">IFERROR(IF(ISBLANK(INDEX(Data_Base_2[],MATCH($D437,Data_Base_2[[Incumbent]:[Incumbent]],0),MATCH(N$3,Data_Base_2[#Headers],0))),"-",INDEX(Data_Base_2[],MATCH($D437,Data_Base_2[[Incumbent]:[Incumbent]],0),MATCH(N$3,Data_Base_2[#Headers],0))),"")</f>
        <v/>
      </c>
      <c r="O437" s="164" t="str">
        <f ca="1">IFERROR(IF(ISBLANK(INDEX(Data_Base_2[],MATCH($D437,Data_Base_2[[Incumbent]:[Incumbent]],0),MATCH(O$3,Data_Base_2[#Headers],0))),"-",INDEX(Data_Base_2[],MATCH($D437,Data_Base_2[[Incumbent]:[Incumbent]],0),MATCH(O$3,Data_Base_2[#Headers],0))),"")</f>
        <v/>
      </c>
      <c r="P437" s="161" t="str">
        <f ca="1">IFERROR(IF(ISBLANK(INDEX(Data_Base_2[],MATCH($D437,Data_Base_2[[Incumbent]:[Incumbent]],0),MATCH(P$3,Data_Base_2[#Headers],0))),"-",INDEX(Data_Base_2[],MATCH($D437,Data_Base_2[[Incumbent]:[Incumbent]],0),MATCH(P$3,Data_Base_2[#Headers],0))),"")</f>
        <v/>
      </c>
      <c r="Q437" s="161" t="str">
        <f ca="1">IFERROR(IF(ISBLANK(INDEX(Data_Base_2[],MATCH($D437,Data_Base_2[[Incumbent]:[Incumbent]],0),MATCH(Q$3,Data_Base_2[#Headers],0))),"-",INDEX(Data_Base_2[],MATCH($D437,Data_Base_2[[Incumbent]:[Incumbent]],0),MATCH(Q$3,Data_Base_2[#Headers],0))),"")</f>
        <v/>
      </c>
      <c r="T437" t="str">
        <v>Adek Irwan</v>
      </c>
      <c r="U437" s="140">
        <v>1</v>
      </c>
      <c r="V437" s="124" t="b">
        <v>1</v>
      </c>
      <c r="W437" s="3" t="b">
        <v>0</v>
      </c>
      <c r="X437" s="3" t="b">
        <v>0</v>
      </c>
      <c r="Y437" s="3">
        <v>0</v>
      </c>
      <c r="Z437" s="3">
        <v>0</v>
      </c>
      <c r="AA437" s="3" t="b">
        <v>1</v>
      </c>
      <c r="AB437" s="3" t="b">
        <f ca="1"/>
        <v>1</v>
      </c>
      <c r="AC437" s="99">
        <v>1</v>
      </c>
      <c r="AD437" s="99">
        <f ca="1"/>
        <v>0</v>
      </c>
    </row>
    <row r="438" spans="4:30" x14ac:dyDescent="0.25">
      <c r="D438" s="8" t="str" cm="1">
        <f t="array" aca="1" ref="D438" ca="1">IFERROR(IF($T$2="",'Data Base'!C424,INDEX(Data_Base_2[Incumbent],_xlfn.AGGREGATE(15,3,((OFFSET($AD$4,0,0,COUNTA($AD$4:AD5433),1)&gt;0)/(OFFSET($AD$4,0,0,COUNTA($AD$4:AD5433),1)&gt;0))*(ROW(OFFSET($AD$4,0,0,COUNTA($AD$4:AD5433),1))-ROW($AD$3)),ROWS($D$4:$D437)))),"")</f>
        <v/>
      </c>
      <c r="E438" s="161" t="str">
        <f ca="1">IFERROR(IF(ISBLANK(INDEX(Data_Base_2[],MATCH($D438,Data_Base_2[[Incumbent]:[Incumbent]],0),MATCH(E$3,Data_Base_2[#Headers],0))),"-",INDEX(Data_Base_2[],MATCH($D438,Data_Base_2[[Incumbent]:[Incumbent]],0),MATCH(E$3,Data_Base_2[#Headers],0))),"")</f>
        <v/>
      </c>
      <c r="F438" s="161" t="str">
        <f ca="1">IFERROR(IF(ISBLANK(INDEX(Data_Base_2[],MATCH($D438,Data_Base_2[[Incumbent]:[Incumbent]],0),MATCH(F$3,Data_Base_2[#Headers],0))),"-",INDEX(Data_Base_2[],MATCH($D438,Data_Base_2[[Incumbent]:[Incumbent]],0),MATCH(F$3,Data_Base_2[#Headers],0))),"")</f>
        <v/>
      </c>
      <c r="G438" s="161" t="str">
        <f ca="1">IFERROR(IF(ISBLANK(INDEX(Data_Base_2[],MATCH($D438,Data_Base_2[[Incumbent]:[Incumbent]],0),MATCH(G$3,Data_Base_2[#Headers],0))),"-",INDEX(Data_Base_2[],MATCH($D438,Data_Base_2[[Incumbent]:[Incumbent]],0),MATCH(G$3,Data_Base_2[#Headers],0))),"")</f>
        <v/>
      </c>
      <c r="H438" s="161" t="str">
        <f ca="1">IFERROR(IF(ISBLANK(INDEX(Data_Base_2[],MATCH($D438,Data_Base_2[[Incumbent]:[Incumbent]],0),MATCH(H$3,Data_Base_2[#Headers],0))),"-",INDEX(Data_Base_2[],MATCH($D438,Data_Base_2[[Incumbent]:[Incumbent]],0),MATCH(H$3,Data_Base_2[#Headers],0))),"")</f>
        <v/>
      </c>
      <c r="I438" s="162" t="str">
        <f ca="1">IFERROR(IF(ISBLANK(INDEX(Data_Base_2[],MATCH($D438,Data_Base_2[[Incumbent]:[Incumbent]],0),MATCH(I$3,Data_Base_2[#Headers],0))),"-",INDEX(Data_Base_2[],MATCH($D438,Data_Base_2[[Incumbent]:[Incumbent]],0),MATCH(I$3,Data_Base_2[#Headers],0))),"")</f>
        <v/>
      </c>
      <c r="J438" s="162" t="str">
        <f ca="1">IFERROR(IF(ISBLANK(INDEX(Data_Base_2[],MATCH($D438,Data_Base_2[[Incumbent]:[Incumbent]],0),MATCH(J$3,Data_Base_2[#Headers],0))),"-",INDEX(Data_Base_2[],MATCH($D438,Data_Base_2[[Incumbent]:[Incumbent]],0),MATCH(J$3,Data_Base_2[#Headers],0))),"")</f>
        <v/>
      </c>
      <c r="K438" s="163" t="str">
        <f ca="1">IFERROR(IF(ISBLANK(INDEX(Data_Base_2[],MATCH($D438,Data_Base_2[[Incumbent]:[Incumbent]],0),MATCH(K$3,Data_Base_2[#Headers],0))),"-",INDEX(Data_Base_2[],MATCH($D438,Data_Base_2[[Incumbent]:[Incumbent]],0),MATCH(K$3,Data_Base_2[#Headers],0))),"")</f>
        <v/>
      </c>
      <c r="L438" s="161" t="str">
        <f ca="1">IFERROR(IF(ISBLANK(INDEX(Data_Base_2[],MATCH($D438,Data_Base_2[[Incumbent]:[Incumbent]],0),MATCH(L$3,Data_Base_2[#Headers],0))),"-",INDEX(Data_Base_2[],MATCH($D438,Data_Base_2[[Incumbent]:[Incumbent]],0),MATCH(L$3,Data_Base_2[#Headers],0))),"")</f>
        <v/>
      </c>
      <c r="M438" s="161" t="str">
        <f ca="1">IFERROR(IF(ISBLANK(INDEX(Data_Base_2[],MATCH($D438,Data_Base_2[[Incumbent]:[Incumbent]],0),MATCH(M$3,Data_Base_2[#Headers],0))),"-",INDEX(Data_Base_2[],MATCH($D438,Data_Base_2[[Incumbent]:[Incumbent]],0),MATCH(M$3,Data_Base_2[#Headers],0))),"")</f>
        <v/>
      </c>
      <c r="N438" s="164" t="str">
        <f ca="1">IFERROR(IF(ISBLANK(INDEX(Data_Base_2[],MATCH($D438,Data_Base_2[[Incumbent]:[Incumbent]],0),MATCH(N$3,Data_Base_2[#Headers],0))),"-",INDEX(Data_Base_2[],MATCH($D438,Data_Base_2[[Incumbent]:[Incumbent]],0),MATCH(N$3,Data_Base_2[#Headers],0))),"")</f>
        <v/>
      </c>
      <c r="O438" s="164" t="str">
        <f ca="1">IFERROR(IF(ISBLANK(INDEX(Data_Base_2[],MATCH($D438,Data_Base_2[[Incumbent]:[Incumbent]],0),MATCH(O$3,Data_Base_2[#Headers],0))),"-",INDEX(Data_Base_2[],MATCH($D438,Data_Base_2[[Incumbent]:[Incumbent]],0),MATCH(O$3,Data_Base_2[#Headers],0))),"")</f>
        <v/>
      </c>
      <c r="P438" s="161" t="str">
        <f ca="1">IFERROR(IF(ISBLANK(INDEX(Data_Base_2[],MATCH($D438,Data_Base_2[[Incumbent]:[Incumbent]],0),MATCH(P$3,Data_Base_2[#Headers],0))),"-",INDEX(Data_Base_2[],MATCH($D438,Data_Base_2[[Incumbent]:[Incumbent]],0),MATCH(P$3,Data_Base_2[#Headers],0))),"")</f>
        <v/>
      </c>
      <c r="Q438" s="161" t="str">
        <f ca="1">IFERROR(IF(ISBLANK(INDEX(Data_Base_2[],MATCH($D438,Data_Base_2[[Incumbent]:[Incumbent]],0),MATCH(Q$3,Data_Base_2[#Headers],0))),"-",INDEX(Data_Base_2[],MATCH($D438,Data_Base_2[[Incumbent]:[Incumbent]],0),MATCH(Q$3,Data_Base_2[#Headers],0))),"")</f>
        <v/>
      </c>
      <c r="T438" t="str">
        <v>Abdullah Sandi, SH</v>
      </c>
      <c r="U438" s="140">
        <v>1</v>
      </c>
      <c r="V438" s="124" t="b">
        <v>1</v>
      </c>
      <c r="W438" s="3" t="b">
        <v>0</v>
      </c>
      <c r="X438" s="3" t="b">
        <v>0</v>
      </c>
      <c r="Y438" s="3">
        <v>0</v>
      </c>
      <c r="Z438" s="3">
        <v>0</v>
      </c>
      <c r="AA438" s="3" t="b">
        <v>1</v>
      </c>
      <c r="AB438" s="3" t="b">
        <f ca="1"/>
        <v>1</v>
      </c>
      <c r="AC438" s="99">
        <v>1</v>
      </c>
      <c r="AD438" s="99">
        <f ca="1"/>
        <v>0</v>
      </c>
    </row>
    <row r="439" spans="4:30" x14ac:dyDescent="0.25">
      <c r="D439" s="8" t="str" cm="1">
        <f t="array" aca="1" ref="D439" ca="1">IFERROR(IF($T$2="",'Data Base'!C425,INDEX(Data_Base_2[Incumbent],_xlfn.AGGREGATE(15,3,((OFFSET($AD$4,0,0,COUNTA($AD$4:AD5434),1)&gt;0)/(OFFSET($AD$4,0,0,COUNTA($AD$4:AD5434),1)&gt;0))*(ROW(OFFSET($AD$4,0,0,COUNTA($AD$4:AD5434),1))-ROW($AD$3)),ROWS($D$4:$D438)))),"")</f>
        <v/>
      </c>
      <c r="E439" s="161" t="str">
        <f ca="1">IFERROR(IF(ISBLANK(INDEX(Data_Base_2[],MATCH($D439,Data_Base_2[[Incumbent]:[Incumbent]],0),MATCH(E$3,Data_Base_2[#Headers],0))),"-",INDEX(Data_Base_2[],MATCH($D439,Data_Base_2[[Incumbent]:[Incumbent]],0),MATCH(E$3,Data_Base_2[#Headers],0))),"")</f>
        <v/>
      </c>
      <c r="F439" s="161" t="str">
        <f ca="1">IFERROR(IF(ISBLANK(INDEX(Data_Base_2[],MATCH($D439,Data_Base_2[[Incumbent]:[Incumbent]],0),MATCH(F$3,Data_Base_2[#Headers],0))),"-",INDEX(Data_Base_2[],MATCH($D439,Data_Base_2[[Incumbent]:[Incumbent]],0),MATCH(F$3,Data_Base_2[#Headers],0))),"")</f>
        <v/>
      </c>
      <c r="G439" s="161" t="str">
        <f ca="1">IFERROR(IF(ISBLANK(INDEX(Data_Base_2[],MATCH($D439,Data_Base_2[[Incumbent]:[Incumbent]],0),MATCH(G$3,Data_Base_2[#Headers],0))),"-",INDEX(Data_Base_2[],MATCH($D439,Data_Base_2[[Incumbent]:[Incumbent]],0),MATCH(G$3,Data_Base_2[#Headers],0))),"")</f>
        <v/>
      </c>
      <c r="H439" s="161" t="str">
        <f ca="1">IFERROR(IF(ISBLANK(INDEX(Data_Base_2[],MATCH($D439,Data_Base_2[[Incumbent]:[Incumbent]],0),MATCH(H$3,Data_Base_2[#Headers],0))),"-",INDEX(Data_Base_2[],MATCH($D439,Data_Base_2[[Incumbent]:[Incumbent]],0),MATCH(H$3,Data_Base_2[#Headers],0))),"")</f>
        <v/>
      </c>
      <c r="I439" s="162" t="str">
        <f ca="1">IFERROR(IF(ISBLANK(INDEX(Data_Base_2[],MATCH($D439,Data_Base_2[[Incumbent]:[Incumbent]],0),MATCH(I$3,Data_Base_2[#Headers],0))),"-",INDEX(Data_Base_2[],MATCH($D439,Data_Base_2[[Incumbent]:[Incumbent]],0),MATCH(I$3,Data_Base_2[#Headers],0))),"")</f>
        <v/>
      </c>
      <c r="J439" s="162" t="str">
        <f ca="1">IFERROR(IF(ISBLANK(INDEX(Data_Base_2[],MATCH($D439,Data_Base_2[[Incumbent]:[Incumbent]],0),MATCH(J$3,Data_Base_2[#Headers],0))),"-",INDEX(Data_Base_2[],MATCH($D439,Data_Base_2[[Incumbent]:[Incumbent]],0),MATCH(J$3,Data_Base_2[#Headers],0))),"")</f>
        <v/>
      </c>
      <c r="K439" s="163" t="str">
        <f ca="1">IFERROR(IF(ISBLANK(INDEX(Data_Base_2[],MATCH($D439,Data_Base_2[[Incumbent]:[Incumbent]],0),MATCH(K$3,Data_Base_2[#Headers],0))),"-",INDEX(Data_Base_2[],MATCH($D439,Data_Base_2[[Incumbent]:[Incumbent]],0),MATCH(K$3,Data_Base_2[#Headers],0))),"")</f>
        <v/>
      </c>
      <c r="L439" s="161" t="str">
        <f ca="1">IFERROR(IF(ISBLANK(INDEX(Data_Base_2[],MATCH($D439,Data_Base_2[[Incumbent]:[Incumbent]],0),MATCH(L$3,Data_Base_2[#Headers],0))),"-",INDEX(Data_Base_2[],MATCH($D439,Data_Base_2[[Incumbent]:[Incumbent]],0),MATCH(L$3,Data_Base_2[#Headers],0))),"")</f>
        <v/>
      </c>
      <c r="M439" s="161" t="str">
        <f ca="1">IFERROR(IF(ISBLANK(INDEX(Data_Base_2[],MATCH($D439,Data_Base_2[[Incumbent]:[Incumbent]],0),MATCH(M$3,Data_Base_2[#Headers],0))),"-",INDEX(Data_Base_2[],MATCH($D439,Data_Base_2[[Incumbent]:[Incumbent]],0),MATCH(M$3,Data_Base_2[#Headers],0))),"")</f>
        <v/>
      </c>
      <c r="N439" s="164" t="str">
        <f ca="1">IFERROR(IF(ISBLANK(INDEX(Data_Base_2[],MATCH($D439,Data_Base_2[[Incumbent]:[Incumbent]],0),MATCH(N$3,Data_Base_2[#Headers],0))),"-",INDEX(Data_Base_2[],MATCH($D439,Data_Base_2[[Incumbent]:[Incumbent]],0),MATCH(N$3,Data_Base_2[#Headers],0))),"")</f>
        <v/>
      </c>
      <c r="O439" s="164" t="str">
        <f ca="1">IFERROR(IF(ISBLANK(INDEX(Data_Base_2[],MATCH($D439,Data_Base_2[[Incumbent]:[Incumbent]],0),MATCH(O$3,Data_Base_2[#Headers],0))),"-",INDEX(Data_Base_2[],MATCH($D439,Data_Base_2[[Incumbent]:[Incumbent]],0),MATCH(O$3,Data_Base_2[#Headers],0))),"")</f>
        <v/>
      </c>
      <c r="P439" s="161" t="str">
        <f ca="1">IFERROR(IF(ISBLANK(INDEX(Data_Base_2[],MATCH($D439,Data_Base_2[[Incumbent]:[Incumbent]],0),MATCH(P$3,Data_Base_2[#Headers],0))),"-",INDEX(Data_Base_2[],MATCH($D439,Data_Base_2[[Incumbent]:[Incumbent]],0),MATCH(P$3,Data_Base_2[#Headers],0))),"")</f>
        <v/>
      </c>
      <c r="Q439" s="161" t="str">
        <f ca="1">IFERROR(IF(ISBLANK(INDEX(Data_Base_2[],MATCH($D439,Data_Base_2[[Incumbent]:[Incumbent]],0),MATCH(Q$3,Data_Base_2[#Headers],0))),"-",INDEX(Data_Base_2[],MATCH($D439,Data_Base_2[[Incumbent]:[Incumbent]],0),MATCH(Q$3,Data_Base_2[#Headers],0))),"")</f>
        <v/>
      </c>
      <c r="T439" t="str">
        <v>Dicky Budiman</v>
      </c>
      <c r="U439" s="140">
        <v>3</v>
      </c>
      <c r="V439" s="124" t="b">
        <v>1</v>
      </c>
      <c r="W439" s="3" t="b">
        <v>0</v>
      </c>
      <c r="X439" s="3" t="b">
        <v>0</v>
      </c>
      <c r="Y439" s="3">
        <v>0</v>
      </c>
      <c r="Z439" s="3">
        <v>1</v>
      </c>
      <c r="AA439" s="3" t="b">
        <v>1</v>
      </c>
      <c r="AB439" s="3" t="b">
        <f ca="1"/>
        <v>0</v>
      </c>
      <c r="AC439" s="99">
        <v>1</v>
      </c>
      <c r="AD439" s="99">
        <f ca="1"/>
        <v>0</v>
      </c>
    </row>
    <row r="440" spans="4:30" x14ac:dyDescent="0.25">
      <c r="D440" s="8" t="str" cm="1">
        <f t="array" aca="1" ref="D440" ca="1">IFERROR(IF($T$2="",'Data Base'!C426,INDEX(Data_Base_2[Incumbent],_xlfn.AGGREGATE(15,3,((OFFSET($AD$4,0,0,COUNTA($AD$4:AD5435),1)&gt;0)/(OFFSET($AD$4,0,0,COUNTA($AD$4:AD5435),1)&gt;0))*(ROW(OFFSET($AD$4,0,0,COUNTA($AD$4:AD5435),1))-ROW($AD$3)),ROWS($D$4:$D439)))),"")</f>
        <v/>
      </c>
      <c r="E440" s="161" t="str">
        <f ca="1">IFERROR(IF(ISBLANK(INDEX(Data_Base_2[],MATCH($D440,Data_Base_2[[Incumbent]:[Incumbent]],0),MATCH(E$3,Data_Base_2[#Headers],0))),"-",INDEX(Data_Base_2[],MATCH($D440,Data_Base_2[[Incumbent]:[Incumbent]],0),MATCH(E$3,Data_Base_2[#Headers],0))),"")</f>
        <v/>
      </c>
      <c r="F440" s="161" t="str">
        <f ca="1">IFERROR(IF(ISBLANK(INDEX(Data_Base_2[],MATCH($D440,Data_Base_2[[Incumbent]:[Incumbent]],0),MATCH(F$3,Data_Base_2[#Headers],0))),"-",INDEX(Data_Base_2[],MATCH($D440,Data_Base_2[[Incumbent]:[Incumbent]],0),MATCH(F$3,Data_Base_2[#Headers],0))),"")</f>
        <v/>
      </c>
      <c r="G440" s="161" t="str">
        <f ca="1">IFERROR(IF(ISBLANK(INDEX(Data_Base_2[],MATCH($D440,Data_Base_2[[Incumbent]:[Incumbent]],0),MATCH(G$3,Data_Base_2[#Headers],0))),"-",INDEX(Data_Base_2[],MATCH($D440,Data_Base_2[[Incumbent]:[Incumbent]],0),MATCH(G$3,Data_Base_2[#Headers],0))),"")</f>
        <v/>
      </c>
      <c r="H440" s="161" t="str">
        <f ca="1">IFERROR(IF(ISBLANK(INDEX(Data_Base_2[],MATCH($D440,Data_Base_2[[Incumbent]:[Incumbent]],0),MATCH(H$3,Data_Base_2[#Headers],0))),"-",INDEX(Data_Base_2[],MATCH($D440,Data_Base_2[[Incumbent]:[Incumbent]],0),MATCH(H$3,Data_Base_2[#Headers],0))),"")</f>
        <v/>
      </c>
      <c r="I440" s="162" t="str">
        <f ca="1">IFERROR(IF(ISBLANK(INDEX(Data_Base_2[],MATCH($D440,Data_Base_2[[Incumbent]:[Incumbent]],0),MATCH(I$3,Data_Base_2[#Headers],0))),"-",INDEX(Data_Base_2[],MATCH($D440,Data_Base_2[[Incumbent]:[Incumbent]],0),MATCH(I$3,Data_Base_2[#Headers],0))),"")</f>
        <v/>
      </c>
      <c r="J440" s="162" t="str">
        <f ca="1">IFERROR(IF(ISBLANK(INDEX(Data_Base_2[],MATCH($D440,Data_Base_2[[Incumbent]:[Incumbent]],0),MATCH(J$3,Data_Base_2[#Headers],0))),"-",INDEX(Data_Base_2[],MATCH($D440,Data_Base_2[[Incumbent]:[Incumbent]],0),MATCH(J$3,Data_Base_2[#Headers],0))),"")</f>
        <v/>
      </c>
      <c r="K440" s="163" t="str">
        <f ca="1">IFERROR(IF(ISBLANK(INDEX(Data_Base_2[],MATCH($D440,Data_Base_2[[Incumbent]:[Incumbent]],0),MATCH(K$3,Data_Base_2[#Headers],0))),"-",INDEX(Data_Base_2[],MATCH($D440,Data_Base_2[[Incumbent]:[Incumbent]],0),MATCH(K$3,Data_Base_2[#Headers],0))),"")</f>
        <v/>
      </c>
      <c r="L440" s="161" t="str">
        <f ca="1">IFERROR(IF(ISBLANK(INDEX(Data_Base_2[],MATCH($D440,Data_Base_2[[Incumbent]:[Incumbent]],0),MATCH(L$3,Data_Base_2[#Headers],0))),"-",INDEX(Data_Base_2[],MATCH($D440,Data_Base_2[[Incumbent]:[Incumbent]],0),MATCH(L$3,Data_Base_2[#Headers],0))),"")</f>
        <v/>
      </c>
      <c r="M440" s="161" t="str">
        <f ca="1">IFERROR(IF(ISBLANK(INDEX(Data_Base_2[],MATCH($D440,Data_Base_2[[Incumbent]:[Incumbent]],0),MATCH(M$3,Data_Base_2[#Headers],0))),"-",INDEX(Data_Base_2[],MATCH($D440,Data_Base_2[[Incumbent]:[Incumbent]],0),MATCH(M$3,Data_Base_2[#Headers],0))),"")</f>
        <v/>
      </c>
      <c r="N440" s="164" t="str">
        <f ca="1">IFERROR(IF(ISBLANK(INDEX(Data_Base_2[],MATCH($D440,Data_Base_2[[Incumbent]:[Incumbent]],0),MATCH(N$3,Data_Base_2[#Headers],0))),"-",INDEX(Data_Base_2[],MATCH($D440,Data_Base_2[[Incumbent]:[Incumbent]],0),MATCH(N$3,Data_Base_2[#Headers],0))),"")</f>
        <v/>
      </c>
      <c r="O440" s="164" t="str">
        <f ca="1">IFERROR(IF(ISBLANK(INDEX(Data_Base_2[],MATCH($D440,Data_Base_2[[Incumbent]:[Incumbent]],0),MATCH(O$3,Data_Base_2[#Headers],0))),"-",INDEX(Data_Base_2[],MATCH($D440,Data_Base_2[[Incumbent]:[Incumbent]],0),MATCH(O$3,Data_Base_2[#Headers],0))),"")</f>
        <v/>
      </c>
      <c r="P440" s="161" t="str">
        <f ca="1">IFERROR(IF(ISBLANK(INDEX(Data_Base_2[],MATCH($D440,Data_Base_2[[Incumbent]:[Incumbent]],0),MATCH(P$3,Data_Base_2[#Headers],0))),"-",INDEX(Data_Base_2[],MATCH($D440,Data_Base_2[[Incumbent]:[Incumbent]],0),MATCH(P$3,Data_Base_2[#Headers],0))),"")</f>
        <v/>
      </c>
      <c r="Q440" s="161" t="str">
        <f ca="1">IFERROR(IF(ISBLANK(INDEX(Data_Base_2[],MATCH($D440,Data_Base_2[[Incumbent]:[Incumbent]],0),MATCH(Q$3,Data_Base_2[#Headers],0))),"-",INDEX(Data_Base_2[],MATCH($D440,Data_Base_2[[Incumbent]:[Incumbent]],0),MATCH(Q$3,Data_Base_2[#Headers],0))),"")</f>
        <v/>
      </c>
      <c r="T440" t="str">
        <v>Ardiansyah</v>
      </c>
      <c r="U440" s="140">
        <v>3</v>
      </c>
      <c r="V440" s="124" t="b">
        <v>1</v>
      </c>
      <c r="W440" s="3" t="b">
        <v>0</v>
      </c>
      <c r="X440" s="3" t="b">
        <v>0</v>
      </c>
      <c r="Y440" s="3">
        <v>0</v>
      </c>
      <c r="Z440" s="3">
        <v>1</v>
      </c>
      <c r="AA440" s="3" t="b">
        <v>1</v>
      </c>
      <c r="AB440" s="3" t="b">
        <f ca="1"/>
        <v>1</v>
      </c>
      <c r="AC440" s="99">
        <v>1</v>
      </c>
      <c r="AD440" s="99">
        <f ca="1"/>
        <v>0</v>
      </c>
    </row>
    <row r="441" spans="4:30" x14ac:dyDescent="0.25">
      <c r="D441" s="8" t="str" cm="1">
        <f t="array" aca="1" ref="D441" ca="1">IFERROR(IF($T$2="",'Data Base'!C427,INDEX(Data_Base_2[Incumbent],_xlfn.AGGREGATE(15,3,((OFFSET($AD$4,0,0,COUNTA($AD$4:AD5436),1)&gt;0)/(OFFSET($AD$4,0,0,COUNTA($AD$4:AD5436),1)&gt;0))*(ROW(OFFSET($AD$4,0,0,COUNTA($AD$4:AD5436),1))-ROW($AD$3)),ROWS($D$4:$D440)))),"")</f>
        <v/>
      </c>
      <c r="E441" s="161" t="str">
        <f ca="1">IFERROR(IF(ISBLANK(INDEX(Data_Base_2[],MATCH($D441,Data_Base_2[[Incumbent]:[Incumbent]],0),MATCH(E$3,Data_Base_2[#Headers],0))),"-",INDEX(Data_Base_2[],MATCH($D441,Data_Base_2[[Incumbent]:[Incumbent]],0),MATCH(E$3,Data_Base_2[#Headers],0))),"")</f>
        <v/>
      </c>
      <c r="F441" s="161" t="str">
        <f ca="1">IFERROR(IF(ISBLANK(INDEX(Data_Base_2[],MATCH($D441,Data_Base_2[[Incumbent]:[Incumbent]],0),MATCH(F$3,Data_Base_2[#Headers],0))),"-",INDEX(Data_Base_2[],MATCH($D441,Data_Base_2[[Incumbent]:[Incumbent]],0),MATCH(F$3,Data_Base_2[#Headers],0))),"")</f>
        <v/>
      </c>
      <c r="G441" s="161" t="str">
        <f ca="1">IFERROR(IF(ISBLANK(INDEX(Data_Base_2[],MATCH($D441,Data_Base_2[[Incumbent]:[Incumbent]],0),MATCH(G$3,Data_Base_2[#Headers],0))),"-",INDEX(Data_Base_2[],MATCH($D441,Data_Base_2[[Incumbent]:[Incumbent]],0),MATCH(G$3,Data_Base_2[#Headers],0))),"")</f>
        <v/>
      </c>
      <c r="H441" s="161" t="str">
        <f ca="1">IFERROR(IF(ISBLANK(INDEX(Data_Base_2[],MATCH($D441,Data_Base_2[[Incumbent]:[Incumbent]],0),MATCH(H$3,Data_Base_2[#Headers],0))),"-",INDEX(Data_Base_2[],MATCH($D441,Data_Base_2[[Incumbent]:[Incumbent]],0),MATCH(H$3,Data_Base_2[#Headers],0))),"")</f>
        <v/>
      </c>
      <c r="I441" s="162" t="str">
        <f ca="1">IFERROR(IF(ISBLANK(INDEX(Data_Base_2[],MATCH($D441,Data_Base_2[[Incumbent]:[Incumbent]],0),MATCH(I$3,Data_Base_2[#Headers],0))),"-",INDEX(Data_Base_2[],MATCH($D441,Data_Base_2[[Incumbent]:[Incumbent]],0),MATCH(I$3,Data_Base_2[#Headers],0))),"")</f>
        <v/>
      </c>
      <c r="J441" s="162" t="str">
        <f ca="1">IFERROR(IF(ISBLANK(INDEX(Data_Base_2[],MATCH($D441,Data_Base_2[[Incumbent]:[Incumbent]],0),MATCH(J$3,Data_Base_2[#Headers],0))),"-",INDEX(Data_Base_2[],MATCH($D441,Data_Base_2[[Incumbent]:[Incumbent]],0),MATCH(J$3,Data_Base_2[#Headers],0))),"")</f>
        <v/>
      </c>
      <c r="K441" s="163" t="str">
        <f ca="1">IFERROR(IF(ISBLANK(INDEX(Data_Base_2[],MATCH($D441,Data_Base_2[[Incumbent]:[Incumbent]],0),MATCH(K$3,Data_Base_2[#Headers],0))),"-",INDEX(Data_Base_2[],MATCH($D441,Data_Base_2[[Incumbent]:[Incumbent]],0),MATCH(K$3,Data_Base_2[#Headers],0))),"")</f>
        <v/>
      </c>
      <c r="L441" s="161" t="str">
        <f ca="1">IFERROR(IF(ISBLANK(INDEX(Data_Base_2[],MATCH($D441,Data_Base_2[[Incumbent]:[Incumbent]],0),MATCH(L$3,Data_Base_2[#Headers],0))),"-",INDEX(Data_Base_2[],MATCH($D441,Data_Base_2[[Incumbent]:[Incumbent]],0),MATCH(L$3,Data_Base_2[#Headers],0))),"")</f>
        <v/>
      </c>
      <c r="M441" s="161" t="str">
        <f ca="1">IFERROR(IF(ISBLANK(INDEX(Data_Base_2[],MATCH($D441,Data_Base_2[[Incumbent]:[Incumbent]],0),MATCH(M$3,Data_Base_2[#Headers],0))),"-",INDEX(Data_Base_2[],MATCH($D441,Data_Base_2[[Incumbent]:[Incumbent]],0),MATCH(M$3,Data_Base_2[#Headers],0))),"")</f>
        <v/>
      </c>
      <c r="N441" s="164" t="str">
        <f ca="1">IFERROR(IF(ISBLANK(INDEX(Data_Base_2[],MATCH($D441,Data_Base_2[[Incumbent]:[Incumbent]],0),MATCH(N$3,Data_Base_2[#Headers],0))),"-",INDEX(Data_Base_2[],MATCH($D441,Data_Base_2[[Incumbent]:[Incumbent]],0),MATCH(N$3,Data_Base_2[#Headers],0))),"")</f>
        <v/>
      </c>
      <c r="O441" s="164" t="str">
        <f ca="1">IFERROR(IF(ISBLANK(INDEX(Data_Base_2[],MATCH($D441,Data_Base_2[[Incumbent]:[Incumbent]],0),MATCH(O$3,Data_Base_2[#Headers],0))),"-",INDEX(Data_Base_2[],MATCH($D441,Data_Base_2[[Incumbent]:[Incumbent]],0),MATCH(O$3,Data_Base_2[#Headers],0))),"")</f>
        <v/>
      </c>
      <c r="P441" s="161" t="str">
        <f ca="1">IFERROR(IF(ISBLANK(INDEX(Data_Base_2[],MATCH($D441,Data_Base_2[[Incumbent]:[Incumbent]],0),MATCH(P$3,Data_Base_2[#Headers],0))),"-",INDEX(Data_Base_2[],MATCH($D441,Data_Base_2[[Incumbent]:[Incumbent]],0),MATCH(P$3,Data_Base_2[#Headers],0))),"")</f>
        <v/>
      </c>
      <c r="Q441" s="161" t="str">
        <f ca="1">IFERROR(IF(ISBLANK(INDEX(Data_Base_2[],MATCH($D441,Data_Base_2[[Incumbent]:[Incumbent]],0),MATCH(Q$3,Data_Base_2[#Headers],0))),"-",INDEX(Data_Base_2[],MATCH($D441,Data_Base_2[[Incumbent]:[Incumbent]],0),MATCH(Q$3,Data_Base_2[#Headers],0))),"")</f>
        <v/>
      </c>
      <c r="T441" t="str">
        <v>Ari Susilo Sijabat</v>
      </c>
      <c r="U441" s="140">
        <v>1</v>
      </c>
      <c r="V441" s="124" t="b">
        <v>1</v>
      </c>
      <c r="W441" s="3" t="b">
        <v>0</v>
      </c>
      <c r="X441" s="3" t="b">
        <v>0</v>
      </c>
      <c r="Y441" s="3">
        <v>0</v>
      </c>
      <c r="Z441" s="3">
        <v>0</v>
      </c>
      <c r="AA441" s="3" t="b">
        <v>1</v>
      </c>
      <c r="AB441" s="3" t="b">
        <f ca="1"/>
        <v>1</v>
      </c>
      <c r="AC441" s="99">
        <v>1</v>
      </c>
      <c r="AD441" s="99">
        <f ca="1"/>
        <v>0</v>
      </c>
    </row>
    <row r="442" spans="4:30" x14ac:dyDescent="0.25">
      <c r="D442" s="8" t="str" cm="1">
        <f t="array" aca="1" ref="D442" ca="1">IFERROR(IF($T$2="",'Data Base'!C428,INDEX(Data_Base_2[Incumbent],_xlfn.AGGREGATE(15,3,((OFFSET($AD$4,0,0,COUNTA($AD$4:AD5437),1)&gt;0)/(OFFSET($AD$4,0,0,COUNTA($AD$4:AD5437),1)&gt;0))*(ROW(OFFSET($AD$4,0,0,COUNTA($AD$4:AD5437),1))-ROW($AD$3)),ROWS($D$4:$D441)))),"")</f>
        <v/>
      </c>
      <c r="E442" s="161" t="str">
        <f ca="1">IFERROR(IF(ISBLANK(INDEX(Data_Base_2[],MATCH($D442,Data_Base_2[[Incumbent]:[Incumbent]],0),MATCH(E$3,Data_Base_2[#Headers],0))),"-",INDEX(Data_Base_2[],MATCH($D442,Data_Base_2[[Incumbent]:[Incumbent]],0),MATCH(E$3,Data_Base_2[#Headers],0))),"")</f>
        <v/>
      </c>
      <c r="F442" s="161" t="str">
        <f ca="1">IFERROR(IF(ISBLANK(INDEX(Data_Base_2[],MATCH($D442,Data_Base_2[[Incumbent]:[Incumbent]],0),MATCH(F$3,Data_Base_2[#Headers],0))),"-",INDEX(Data_Base_2[],MATCH($D442,Data_Base_2[[Incumbent]:[Incumbent]],0),MATCH(F$3,Data_Base_2[#Headers],0))),"")</f>
        <v/>
      </c>
      <c r="G442" s="161" t="str">
        <f ca="1">IFERROR(IF(ISBLANK(INDEX(Data_Base_2[],MATCH($D442,Data_Base_2[[Incumbent]:[Incumbent]],0),MATCH(G$3,Data_Base_2[#Headers],0))),"-",INDEX(Data_Base_2[],MATCH($D442,Data_Base_2[[Incumbent]:[Incumbent]],0),MATCH(G$3,Data_Base_2[#Headers],0))),"")</f>
        <v/>
      </c>
      <c r="H442" s="161" t="str">
        <f ca="1">IFERROR(IF(ISBLANK(INDEX(Data_Base_2[],MATCH($D442,Data_Base_2[[Incumbent]:[Incumbent]],0),MATCH(H$3,Data_Base_2[#Headers],0))),"-",INDEX(Data_Base_2[],MATCH($D442,Data_Base_2[[Incumbent]:[Incumbent]],0),MATCH(H$3,Data_Base_2[#Headers],0))),"")</f>
        <v/>
      </c>
      <c r="I442" s="162" t="str">
        <f ca="1">IFERROR(IF(ISBLANK(INDEX(Data_Base_2[],MATCH($D442,Data_Base_2[[Incumbent]:[Incumbent]],0),MATCH(I$3,Data_Base_2[#Headers],0))),"-",INDEX(Data_Base_2[],MATCH($D442,Data_Base_2[[Incumbent]:[Incumbent]],0),MATCH(I$3,Data_Base_2[#Headers],0))),"")</f>
        <v/>
      </c>
      <c r="J442" s="162" t="str">
        <f ca="1">IFERROR(IF(ISBLANK(INDEX(Data_Base_2[],MATCH($D442,Data_Base_2[[Incumbent]:[Incumbent]],0),MATCH(J$3,Data_Base_2[#Headers],0))),"-",INDEX(Data_Base_2[],MATCH($D442,Data_Base_2[[Incumbent]:[Incumbent]],0),MATCH(J$3,Data_Base_2[#Headers],0))),"")</f>
        <v/>
      </c>
      <c r="K442" s="163" t="str">
        <f ca="1">IFERROR(IF(ISBLANK(INDEX(Data_Base_2[],MATCH($D442,Data_Base_2[[Incumbent]:[Incumbent]],0),MATCH(K$3,Data_Base_2[#Headers],0))),"-",INDEX(Data_Base_2[],MATCH($D442,Data_Base_2[[Incumbent]:[Incumbent]],0),MATCH(K$3,Data_Base_2[#Headers],0))),"")</f>
        <v/>
      </c>
      <c r="L442" s="161" t="str">
        <f ca="1">IFERROR(IF(ISBLANK(INDEX(Data_Base_2[],MATCH($D442,Data_Base_2[[Incumbent]:[Incumbent]],0),MATCH(L$3,Data_Base_2[#Headers],0))),"-",INDEX(Data_Base_2[],MATCH($D442,Data_Base_2[[Incumbent]:[Incumbent]],0),MATCH(L$3,Data_Base_2[#Headers],0))),"")</f>
        <v/>
      </c>
      <c r="M442" s="161" t="str">
        <f ca="1">IFERROR(IF(ISBLANK(INDEX(Data_Base_2[],MATCH($D442,Data_Base_2[[Incumbent]:[Incumbent]],0),MATCH(M$3,Data_Base_2[#Headers],0))),"-",INDEX(Data_Base_2[],MATCH($D442,Data_Base_2[[Incumbent]:[Incumbent]],0),MATCH(M$3,Data_Base_2[#Headers],0))),"")</f>
        <v/>
      </c>
      <c r="N442" s="164" t="str">
        <f ca="1">IFERROR(IF(ISBLANK(INDEX(Data_Base_2[],MATCH($D442,Data_Base_2[[Incumbent]:[Incumbent]],0),MATCH(N$3,Data_Base_2[#Headers],0))),"-",INDEX(Data_Base_2[],MATCH($D442,Data_Base_2[[Incumbent]:[Incumbent]],0),MATCH(N$3,Data_Base_2[#Headers],0))),"")</f>
        <v/>
      </c>
      <c r="O442" s="164" t="str">
        <f ca="1">IFERROR(IF(ISBLANK(INDEX(Data_Base_2[],MATCH($D442,Data_Base_2[[Incumbent]:[Incumbent]],0),MATCH(O$3,Data_Base_2[#Headers],0))),"-",INDEX(Data_Base_2[],MATCH($D442,Data_Base_2[[Incumbent]:[Incumbent]],0),MATCH(O$3,Data_Base_2[#Headers],0))),"")</f>
        <v/>
      </c>
      <c r="P442" s="161" t="str">
        <f ca="1">IFERROR(IF(ISBLANK(INDEX(Data_Base_2[],MATCH($D442,Data_Base_2[[Incumbent]:[Incumbent]],0),MATCH(P$3,Data_Base_2[#Headers],0))),"-",INDEX(Data_Base_2[],MATCH($D442,Data_Base_2[[Incumbent]:[Incumbent]],0),MATCH(P$3,Data_Base_2[#Headers],0))),"")</f>
        <v/>
      </c>
      <c r="Q442" s="161" t="str">
        <f ca="1">IFERROR(IF(ISBLANK(INDEX(Data_Base_2[],MATCH($D442,Data_Base_2[[Incumbent]:[Incumbent]],0),MATCH(Q$3,Data_Base_2[#Headers],0))),"-",INDEX(Data_Base_2[],MATCH($D442,Data_Base_2[[Incumbent]:[Incumbent]],0),MATCH(Q$3,Data_Base_2[#Headers],0))),"")</f>
        <v/>
      </c>
      <c r="T442" t="str">
        <v>Oktaviyanus, ST</v>
      </c>
      <c r="U442" s="140">
        <v>1</v>
      </c>
      <c r="V442" s="124" t="b">
        <v>1</v>
      </c>
      <c r="W442" s="3" t="b">
        <v>0</v>
      </c>
      <c r="X442" s="3" t="b">
        <v>0</v>
      </c>
      <c r="Y442" s="3">
        <v>0</v>
      </c>
      <c r="Z442" s="3">
        <v>0</v>
      </c>
      <c r="AA442" s="3" t="b">
        <v>1</v>
      </c>
      <c r="AB442" s="3" t="b">
        <f ca="1"/>
        <v>1</v>
      </c>
      <c r="AC442" s="99">
        <v>1</v>
      </c>
      <c r="AD442" s="99">
        <f ca="1"/>
        <v>0</v>
      </c>
    </row>
    <row r="443" spans="4:30" x14ac:dyDescent="0.25">
      <c r="D443" s="8" t="str" cm="1">
        <f t="array" aca="1" ref="D443" ca="1">IFERROR(IF($T$2="",'Data Base'!C429,INDEX(Data_Base_2[Incumbent],_xlfn.AGGREGATE(15,3,((OFFSET($AD$4,0,0,COUNTA($AD$4:AD5438),1)&gt;0)/(OFFSET($AD$4,0,0,COUNTA($AD$4:AD5438),1)&gt;0))*(ROW(OFFSET($AD$4,0,0,COUNTA($AD$4:AD5438),1))-ROW($AD$3)),ROWS($D$4:$D442)))),"")</f>
        <v/>
      </c>
      <c r="E443" s="161" t="str">
        <f ca="1">IFERROR(IF(ISBLANK(INDEX(Data_Base_2[],MATCH($D443,Data_Base_2[[Incumbent]:[Incumbent]],0),MATCH(E$3,Data_Base_2[#Headers],0))),"-",INDEX(Data_Base_2[],MATCH($D443,Data_Base_2[[Incumbent]:[Incumbent]],0),MATCH(E$3,Data_Base_2[#Headers],0))),"")</f>
        <v/>
      </c>
      <c r="F443" s="161" t="str">
        <f ca="1">IFERROR(IF(ISBLANK(INDEX(Data_Base_2[],MATCH($D443,Data_Base_2[[Incumbent]:[Incumbent]],0),MATCH(F$3,Data_Base_2[#Headers],0))),"-",INDEX(Data_Base_2[],MATCH($D443,Data_Base_2[[Incumbent]:[Incumbent]],0),MATCH(F$3,Data_Base_2[#Headers],0))),"")</f>
        <v/>
      </c>
      <c r="G443" s="161" t="str">
        <f ca="1">IFERROR(IF(ISBLANK(INDEX(Data_Base_2[],MATCH($D443,Data_Base_2[[Incumbent]:[Incumbent]],0),MATCH(G$3,Data_Base_2[#Headers],0))),"-",INDEX(Data_Base_2[],MATCH($D443,Data_Base_2[[Incumbent]:[Incumbent]],0),MATCH(G$3,Data_Base_2[#Headers],0))),"")</f>
        <v/>
      </c>
      <c r="H443" s="161" t="str">
        <f ca="1">IFERROR(IF(ISBLANK(INDEX(Data_Base_2[],MATCH($D443,Data_Base_2[[Incumbent]:[Incumbent]],0),MATCH(H$3,Data_Base_2[#Headers],0))),"-",INDEX(Data_Base_2[],MATCH($D443,Data_Base_2[[Incumbent]:[Incumbent]],0),MATCH(H$3,Data_Base_2[#Headers],0))),"")</f>
        <v/>
      </c>
      <c r="I443" s="162" t="str">
        <f ca="1">IFERROR(IF(ISBLANK(INDEX(Data_Base_2[],MATCH($D443,Data_Base_2[[Incumbent]:[Incumbent]],0),MATCH(I$3,Data_Base_2[#Headers],0))),"-",INDEX(Data_Base_2[],MATCH($D443,Data_Base_2[[Incumbent]:[Incumbent]],0),MATCH(I$3,Data_Base_2[#Headers],0))),"")</f>
        <v/>
      </c>
      <c r="J443" s="162" t="str">
        <f ca="1">IFERROR(IF(ISBLANK(INDEX(Data_Base_2[],MATCH($D443,Data_Base_2[[Incumbent]:[Incumbent]],0),MATCH(J$3,Data_Base_2[#Headers],0))),"-",INDEX(Data_Base_2[],MATCH($D443,Data_Base_2[[Incumbent]:[Incumbent]],0),MATCH(J$3,Data_Base_2[#Headers],0))),"")</f>
        <v/>
      </c>
      <c r="K443" s="163" t="str">
        <f ca="1">IFERROR(IF(ISBLANK(INDEX(Data_Base_2[],MATCH($D443,Data_Base_2[[Incumbent]:[Incumbent]],0),MATCH(K$3,Data_Base_2[#Headers],0))),"-",INDEX(Data_Base_2[],MATCH($D443,Data_Base_2[[Incumbent]:[Incumbent]],0),MATCH(K$3,Data_Base_2[#Headers],0))),"")</f>
        <v/>
      </c>
      <c r="L443" s="161" t="str">
        <f ca="1">IFERROR(IF(ISBLANK(INDEX(Data_Base_2[],MATCH($D443,Data_Base_2[[Incumbent]:[Incumbent]],0),MATCH(L$3,Data_Base_2[#Headers],0))),"-",INDEX(Data_Base_2[],MATCH($D443,Data_Base_2[[Incumbent]:[Incumbent]],0),MATCH(L$3,Data_Base_2[#Headers],0))),"")</f>
        <v/>
      </c>
      <c r="M443" s="161" t="str">
        <f ca="1">IFERROR(IF(ISBLANK(INDEX(Data_Base_2[],MATCH($D443,Data_Base_2[[Incumbent]:[Incumbent]],0),MATCH(M$3,Data_Base_2[#Headers],0))),"-",INDEX(Data_Base_2[],MATCH($D443,Data_Base_2[[Incumbent]:[Incumbent]],0),MATCH(M$3,Data_Base_2[#Headers],0))),"")</f>
        <v/>
      </c>
      <c r="N443" s="164" t="str">
        <f ca="1">IFERROR(IF(ISBLANK(INDEX(Data_Base_2[],MATCH($D443,Data_Base_2[[Incumbent]:[Incumbent]],0),MATCH(N$3,Data_Base_2[#Headers],0))),"-",INDEX(Data_Base_2[],MATCH($D443,Data_Base_2[[Incumbent]:[Incumbent]],0),MATCH(N$3,Data_Base_2[#Headers],0))),"")</f>
        <v/>
      </c>
      <c r="O443" s="164" t="str">
        <f ca="1">IFERROR(IF(ISBLANK(INDEX(Data_Base_2[],MATCH($D443,Data_Base_2[[Incumbent]:[Incumbent]],0),MATCH(O$3,Data_Base_2[#Headers],0))),"-",INDEX(Data_Base_2[],MATCH($D443,Data_Base_2[[Incumbent]:[Incumbent]],0),MATCH(O$3,Data_Base_2[#Headers],0))),"")</f>
        <v/>
      </c>
      <c r="P443" s="161" t="str">
        <f ca="1">IFERROR(IF(ISBLANK(INDEX(Data_Base_2[],MATCH($D443,Data_Base_2[[Incumbent]:[Incumbent]],0),MATCH(P$3,Data_Base_2[#Headers],0))),"-",INDEX(Data_Base_2[],MATCH($D443,Data_Base_2[[Incumbent]:[Incumbent]],0),MATCH(P$3,Data_Base_2[#Headers],0))),"")</f>
        <v/>
      </c>
      <c r="Q443" s="161" t="str">
        <f ca="1">IFERROR(IF(ISBLANK(INDEX(Data_Base_2[],MATCH($D443,Data_Base_2[[Incumbent]:[Incumbent]],0),MATCH(Q$3,Data_Base_2[#Headers],0))),"-",INDEX(Data_Base_2[],MATCH($D443,Data_Base_2[[Incumbent]:[Incumbent]],0),MATCH(Q$3,Data_Base_2[#Headers],0))),"")</f>
        <v/>
      </c>
      <c r="T443" t="str">
        <v>Karin Anggita Sari</v>
      </c>
      <c r="U443" s="140">
        <v>2</v>
      </c>
      <c r="V443" s="124" t="b">
        <v>1</v>
      </c>
      <c r="W443" s="3" t="b">
        <v>0</v>
      </c>
      <c r="X443" s="3" t="b">
        <v>0</v>
      </c>
      <c r="Y443" s="3">
        <v>0</v>
      </c>
      <c r="Z443" s="3">
        <v>1</v>
      </c>
      <c r="AA443" s="3" t="b">
        <v>1</v>
      </c>
      <c r="AB443" s="3" t="b">
        <f ca="1"/>
        <v>0</v>
      </c>
      <c r="AC443" s="99">
        <v>1</v>
      </c>
      <c r="AD443" s="99">
        <f ca="1"/>
        <v>0</v>
      </c>
    </row>
    <row r="444" spans="4:30" x14ac:dyDescent="0.25">
      <c r="D444" s="8" t="str" cm="1">
        <f t="array" aca="1" ref="D444" ca="1">IFERROR(IF($T$2="",'Data Base'!C430,INDEX(Data_Base_2[Incumbent],_xlfn.AGGREGATE(15,3,((OFFSET($AD$4,0,0,COUNTA($AD$4:AD5439),1)&gt;0)/(OFFSET($AD$4,0,0,COUNTA($AD$4:AD5439),1)&gt;0))*(ROW(OFFSET($AD$4,0,0,COUNTA($AD$4:AD5439),1))-ROW($AD$3)),ROWS($D$4:$D443)))),"")</f>
        <v/>
      </c>
      <c r="E444" s="161" t="str">
        <f ca="1">IFERROR(IF(ISBLANK(INDEX(Data_Base_2[],MATCH($D444,Data_Base_2[[Incumbent]:[Incumbent]],0),MATCH(E$3,Data_Base_2[#Headers],0))),"-",INDEX(Data_Base_2[],MATCH($D444,Data_Base_2[[Incumbent]:[Incumbent]],0),MATCH(E$3,Data_Base_2[#Headers],0))),"")</f>
        <v/>
      </c>
      <c r="F444" s="161" t="str">
        <f ca="1">IFERROR(IF(ISBLANK(INDEX(Data_Base_2[],MATCH($D444,Data_Base_2[[Incumbent]:[Incumbent]],0),MATCH(F$3,Data_Base_2[#Headers],0))),"-",INDEX(Data_Base_2[],MATCH($D444,Data_Base_2[[Incumbent]:[Incumbent]],0),MATCH(F$3,Data_Base_2[#Headers],0))),"")</f>
        <v/>
      </c>
      <c r="G444" s="161" t="str">
        <f ca="1">IFERROR(IF(ISBLANK(INDEX(Data_Base_2[],MATCH($D444,Data_Base_2[[Incumbent]:[Incumbent]],0),MATCH(G$3,Data_Base_2[#Headers],0))),"-",INDEX(Data_Base_2[],MATCH($D444,Data_Base_2[[Incumbent]:[Incumbent]],0),MATCH(G$3,Data_Base_2[#Headers],0))),"")</f>
        <v/>
      </c>
      <c r="H444" s="161" t="str">
        <f ca="1">IFERROR(IF(ISBLANK(INDEX(Data_Base_2[],MATCH($D444,Data_Base_2[[Incumbent]:[Incumbent]],0),MATCH(H$3,Data_Base_2[#Headers],0))),"-",INDEX(Data_Base_2[],MATCH($D444,Data_Base_2[[Incumbent]:[Incumbent]],0),MATCH(H$3,Data_Base_2[#Headers],0))),"")</f>
        <v/>
      </c>
      <c r="I444" s="162" t="str">
        <f ca="1">IFERROR(IF(ISBLANK(INDEX(Data_Base_2[],MATCH($D444,Data_Base_2[[Incumbent]:[Incumbent]],0),MATCH(I$3,Data_Base_2[#Headers],0))),"-",INDEX(Data_Base_2[],MATCH($D444,Data_Base_2[[Incumbent]:[Incumbent]],0),MATCH(I$3,Data_Base_2[#Headers],0))),"")</f>
        <v/>
      </c>
      <c r="J444" s="162" t="str">
        <f ca="1">IFERROR(IF(ISBLANK(INDEX(Data_Base_2[],MATCH($D444,Data_Base_2[[Incumbent]:[Incumbent]],0),MATCH(J$3,Data_Base_2[#Headers],0))),"-",INDEX(Data_Base_2[],MATCH($D444,Data_Base_2[[Incumbent]:[Incumbent]],0),MATCH(J$3,Data_Base_2[#Headers],0))),"")</f>
        <v/>
      </c>
      <c r="K444" s="163" t="str">
        <f ca="1">IFERROR(IF(ISBLANK(INDEX(Data_Base_2[],MATCH($D444,Data_Base_2[[Incumbent]:[Incumbent]],0),MATCH(K$3,Data_Base_2[#Headers],0))),"-",INDEX(Data_Base_2[],MATCH($D444,Data_Base_2[[Incumbent]:[Incumbent]],0),MATCH(K$3,Data_Base_2[#Headers],0))),"")</f>
        <v/>
      </c>
      <c r="L444" s="161" t="str">
        <f ca="1">IFERROR(IF(ISBLANK(INDEX(Data_Base_2[],MATCH($D444,Data_Base_2[[Incumbent]:[Incumbent]],0),MATCH(L$3,Data_Base_2[#Headers],0))),"-",INDEX(Data_Base_2[],MATCH($D444,Data_Base_2[[Incumbent]:[Incumbent]],0),MATCH(L$3,Data_Base_2[#Headers],0))),"")</f>
        <v/>
      </c>
      <c r="M444" s="161" t="str">
        <f ca="1">IFERROR(IF(ISBLANK(INDEX(Data_Base_2[],MATCH($D444,Data_Base_2[[Incumbent]:[Incumbent]],0),MATCH(M$3,Data_Base_2[#Headers],0))),"-",INDEX(Data_Base_2[],MATCH($D444,Data_Base_2[[Incumbent]:[Incumbent]],0),MATCH(M$3,Data_Base_2[#Headers],0))),"")</f>
        <v/>
      </c>
      <c r="N444" s="164" t="str">
        <f ca="1">IFERROR(IF(ISBLANK(INDEX(Data_Base_2[],MATCH($D444,Data_Base_2[[Incumbent]:[Incumbent]],0),MATCH(N$3,Data_Base_2[#Headers],0))),"-",INDEX(Data_Base_2[],MATCH($D444,Data_Base_2[[Incumbent]:[Incumbent]],0),MATCH(N$3,Data_Base_2[#Headers],0))),"")</f>
        <v/>
      </c>
      <c r="O444" s="164" t="str">
        <f ca="1">IFERROR(IF(ISBLANK(INDEX(Data_Base_2[],MATCH($D444,Data_Base_2[[Incumbent]:[Incumbent]],0),MATCH(O$3,Data_Base_2[#Headers],0))),"-",INDEX(Data_Base_2[],MATCH($D444,Data_Base_2[[Incumbent]:[Incumbent]],0),MATCH(O$3,Data_Base_2[#Headers],0))),"")</f>
        <v/>
      </c>
      <c r="P444" s="161" t="str">
        <f ca="1">IFERROR(IF(ISBLANK(INDEX(Data_Base_2[],MATCH($D444,Data_Base_2[[Incumbent]:[Incumbent]],0),MATCH(P$3,Data_Base_2[#Headers],0))),"-",INDEX(Data_Base_2[],MATCH($D444,Data_Base_2[[Incumbent]:[Incumbent]],0),MATCH(P$3,Data_Base_2[#Headers],0))),"")</f>
        <v/>
      </c>
      <c r="Q444" s="161" t="str">
        <f ca="1">IFERROR(IF(ISBLANK(INDEX(Data_Base_2[],MATCH($D444,Data_Base_2[[Incumbent]:[Incumbent]],0),MATCH(Q$3,Data_Base_2[#Headers],0))),"-",INDEX(Data_Base_2[],MATCH($D444,Data_Base_2[[Incumbent]:[Incumbent]],0),MATCH(Q$3,Data_Base_2[#Headers],0))),"")</f>
        <v/>
      </c>
      <c r="T444" t="str">
        <v>Nazari, Ir.</v>
      </c>
      <c r="U444" s="140">
        <v>3</v>
      </c>
      <c r="V444" s="124" t="b">
        <v>1</v>
      </c>
      <c r="W444" s="3" t="b">
        <v>1</v>
      </c>
      <c r="X444" s="3" t="b">
        <v>0</v>
      </c>
      <c r="Y444" s="3">
        <v>1</v>
      </c>
      <c r="Z444" s="3">
        <v>1</v>
      </c>
      <c r="AA444" s="3" t="b">
        <v>1</v>
      </c>
      <c r="AB444" s="3" t="b">
        <f ca="1"/>
        <v>1</v>
      </c>
      <c r="AC444" s="99">
        <v>1</v>
      </c>
      <c r="AD444" s="99">
        <f ca="1"/>
        <v>1</v>
      </c>
    </row>
    <row r="445" spans="4:30" x14ac:dyDescent="0.25">
      <c r="D445" s="8" t="str" cm="1">
        <f t="array" aca="1" ref="D445" ca="1">IFERROR(IF($T$2="",'Data Base'!C431,INDEX(Data_Base_2[Incumbent],_xlfn.AGGREGATE(15,3,((OFFSET($AD$4,0,0,COUNTA($AD$4:AD5440),1)&gt;0)/(OFFSET($AD$4,0,0,COUNTA($AD$4:AD5440),1)&gt;0))*(ROW(OFFSET($AD$4,0,0,COUNTA($AD$4:AD5440),1))-ROW($AD$3)),ROWS($D$4:$D444)))),"")</f>
        <v/>
      </c>
      <c r="E445" s="161" t="str">
        <f ca="1">IFERROR(IF(ISBLANK(INDEX(Data_Base_2[],MATCH($D445,Data_Base_2[[Incumbent]:[Incumbent]],0),MATCH(E$3,Data_Base_2[#Headers],0))),"-",INDEX(Data_Base_2[],MATCH($D445,Data_Base_2[[Incumbent]:[Incumbent]],0),MATCH(E$3,Data_Base_2[#Headers],0))),"")</f>
        <v/>
      </c>
      <c r="F445" s="161" t="str">
        <f ca="1">IFERROR(IF(ISBLANK(INDEX(Data_Base_2[],MATCH($D445,Data_Base_2[[Incumbent]:[Incumbent]],0),MATCH(F$3,Data_Base_2[#Headers],0))),"-",INDEX(Data_Base_2[],MATCH($D445,Data_Base_2[[Incumbent]:[Incumbent]],0),MATCH(F$3,Data_Base_2[#Headers],0))),"")</f>
        <v/>
      </c>
      <c r="G445" s="161" t="str">
        <f ca="1">IFERROR(IF(ISBLANK(INDEX(Data_Base_2[],MATCH($D445,Data_Base_2[[Incumbent]:[Incumbent]],0),MATCH(G$3,Data_Base_2[#Headers],0))),"-",INDEX(Data_Base_2[],MATCH($D445,Data_Base_2[[Incumbent]:[Incumbent]],0),MATCH(G$3,Data_Base_2[#Headers],0))),"")</f>
        <v/>
      </c>
      <c r="H445" s="161" t="str">
        <f ca="1">IFERROR(IF(ISBLANK(INDEX(Data_Base_2[],MATCH($D445,Data_Base_2[[Incumbent]:[Incumbent]],0),MATCH(H$3,Data_Base_2[#Headers],0))),"-",INDEX(Data_Base_2[],MATCH($D445,Data_Base_2[[Incumbent]:[Incumbent]],0),MATCH(H$3,Data_Base_2[#Headers],0))),"")</f>
        <v/>
      </c>
      <c r="I445" s="162" t="str">
        <f ca="1">IFERROR(IF(ISBLANK(INDEX(Data_Base_2[],MATCH($D445,Data_Base_2[[Incumbent]:[Incumbent]],0),MATCH(I$3,Data_Base_2[#Headers],0))),"-",INDEX(Data_Base_2[],MATCH($D445,Data_Base_2[[Incumbent]:[Incumbent]],0),MATCH(I$3,Data_Base_2[#Headers],0))),"")</f>
        <v/>
      </c>
      <c r="J445" s="162" t="str">
        <f ca="1">IFERROR(IF(ISBLANK(INDEX(Data_Base_2[],MATCH($D445,Data_Base_2[[Incumbent]:[Incumbent]],0),MATCH(J$3,Data_Base_2[#Headers],0))),"-",INDEX(Data_Base_2[],MATCH($D445,Data_Base_2[[Incumbent]:[Incumbent]],0),MATCH(J$3,Data_Base_2[#Headers],0))),"")</f>
        <v/>
      </c>
      <c r="K445" s="163" t="str">
        <f ca="1">IFERROR(IF(ISBLANK(INDEX(Data_Base_2[],MATCH($D445,Data_Base_2[[Incumbent]:[Incumbent]],0),MATCH(K$3,Data_Base_2[#Headers],0))),"-",INDEX(Data_Base_2[],MATCH($D445,Data_Base_2[[Incumbent]:[Incumbent]],0),MATCH(K$3,Data_Base_2[#Headers],0))),"")</f>
        <v/>
      </c>
      <c r="L445" s="161" t="str">
        <f ca="1">IFERROR(IF(ISBLANK(INDEX(Data_Base_2[],MATCH($D445,Data_Base_2[[Incumbent]:[Incumbent]],0),MATCH(L$3,Data_Base_2[#Headers],0))),"-",INDEX(Data_Base_2[],MATCH($D445,Data_Base_2[[Incumbent]:[Incumbent]],0),MATCH(L$3,Data_Base_2[#Headers],0))),"")</f>
        <v/>
      </c>
      <c r="M445" s="161" t="str">
        <f ca="1">IFERROR(IF(ISBLANK(INDEX(Data_Base_2[],MATCH($D445,Data_Base_2[[Incumbent]:[Incumbent]],0),MATCH(M$3,Data_Base_2[#Headers],0))),"-",INDEX(Data_Base_2[],MATCH($D445,Data_Base_2[[Incumbent]:[Incumbent]],0),MATCH(M$3,Data_Base_2[#Headers],0))),"")</f>
        <v/>
      </c>
      <c r="N445" s="164" t="str">
        <f ca="1">IFERROR(IF(ISBLANK(INDEX(Data_Base_2[],MATCH($D445,Data_Base_2[[Incumbent]:[Incumbent]],0),MATCH(N$3,Data_Base_2[#Headers],0))),"-",INDEX(Data_Base_2[],MATCH($D445,Data_Base_2[[Incumbent]:[Incumbent]],0),MATCH(N$3,Data_Base_2[#Headers],0))),"")</f>
        <v/>
      </c>
      <c r="O445" s="164" t="str">
        <f ca="1">IFERROR(IF(ISBLANK(INDEX(Data_Base_2[],MATCH($D445,Data_Base_2[[Incumbent]:[Incumbent]],0),MATCH(O$3,Data_Base_2[#Headers],0))),"-",INDEX(Data_Base_2[],MATCH($D445,Data_Base_2[[Incumbent]:[Incumbent]],0),MATCH(O$3,Data_Base_2[#Headers],0))),"")</f>
        <v/>
      </c>
      <c r="P445" s="161" t="str">
        <f ca="1">IFERROR(IF(ISBLANK(INDEX(Data_Base_2[],MATCH($D445,Data_Base_2[[Incumbent]:[Incumbent]],0),MATCH(P$3,Data_Base_2[#Headers],0))),"-",INDEX(Data_Base_2[],MATCH($D445,Data_Base_2[[Incumbent]:[Incumbent]],0),MATCH(P$3,Data_Base_2[#Headers],0))),"")</f>
        <v/>
      </c>
      <c r="Q445" s="161" t="str">
        <f ca="1">IFERROR(IF(ISBLANK(INDEX(Data_Base_2[],MATCH($D445,Data_Base_2[[Incumbent]:[Incumbent]],0),MATCH(Q$3,Data_Base_2[#Headers],0))),"-",INDEX(Data_Base_2[],MATCH($D445,Data_Base_2[[Incumbent]:[Incumbent]],0),MATCH(Q$3,Data_Base_2[#Headers],0))),"")</f>
        <v/>
      </c>
      <c r="T445" t="str">
        <v>Bustami Saragih, Ir.</v>
      </c>
      <c r="U445" s="140">
        <v>3</v>
      </c>
      <c r="V445" s="124" t="b">
        <v>1</v>
      </c>
      <c r="W445" s="3" t="b">
        <v>1</v>
      </c>
      <c r="X445" s="3" t="b">
        <v>0</v>
      </c>
      <c r="Y445" s="3">
        <v>1</v>
      </c>
      <c r="Z445" s="3">
        <v>1</v>
      </c>
      <c r="AA445" s="3" t="b">
        <v>1</v>
      </c>
      <c r="AB445" s="3" t="b">
        <f ca="1"/>
        <v>1</v>
      </c>
      <c r="AC445" s="99">
        <v>0</v>
      </c>
      <c r="AD445" s="99">
        <f ca="1"/>
        <v>1</v>
      </c>
    </row>
    <row r="446" spans="4:30" x14ac:dyDescent="0.25">
      <c r="D446" s="8" t="str" cm="1">
        <f t="array" aca="1" ref="D446" ca="1">IFERROR(IF($T$2="",'Data Base'!C432,INDEX(Data_Base_2[Incumbent],_xlfn.AGGREGATE(15,3,((OFFSET($AD$4,0,0,COUNTA($AD$4:AD5441),1)&gt;0)/(OFFSET($AD$4,0,0,COUNTA($AD$4:AD5441),1)&gt;0))*(ROW(OFFSET($AD$4,0,0,COUNTA($AD$4:AD5441),1))-ROW($AD$3)),ROWS($D$4:$D445)))),"")</f>
        <v/>
      </c>
      <c r="E446" s="161" t="str">
        <f ca="1">IFERROR(IF(ISBLANK(INDEX(Data_Base_2[],MATCH($D446,Data_Base_2[[Incumbent]:[Incumbent]],0),MATCH(E$3,Data_Base_2[#Headers],0))),"-",INDEX(Data_Base_2[],MATCH($D446,Data_Base_2[[Incumbent]:[Incumbent]],0),MATCH(E$3,Data_Base_2[#Headers],0))),"")</f>
        <v/>
      </c>
      <c r="F446" s="161" t="str">
        <f ca="1">IFERROR(IF(ISBLANK(INDEX(Data_Base_2[],MATCH($D446,Data_Base_2[[Incumbent]:[Incumbent]],0),MATCH(F$3,Data_Base_2[#Headers],0))),"-",INDEX(Data_Base_2[],MATCH($D446,Data_Base_2[[Incumbent]:[Incumbent]],0),MATCH(F$3,Data_Base_2[#Headers],0))),"")</f>
        <v/>
      </c>
      <c r="G446" s="161" t="str">
        <f ca="1">IFERROR(IF(ISBLANK(INDEX(Data_Base_2[],MATCH($D446,Data_Base_2[[Incumbent]:[Incumbent]],0),MATCH(G$3,Data_Base_2[#Headers],0))),"-",INDEX(Data_Base_2[],MATCH($D446,Data_Base_2[[Incumbent]:[Incumbent]],0),MATCH(G$3,Data_Base_2[#Headers],0))),"")</f>
        <v/>
      </c>
      <c r="H446" s="161" t="str">
        <f ca="1">IFERROR(IF(ISBLANK(INDEX(Data_Base_2[],MATCH($D446,Data_Base_2[[Incumbent]:[Incumbent]],0),MATCH(H$3,Data_Base_2[#Headers],0))),"-",INDEX(Data_Base_2[],MATCH($D446,Data_Base_2[[Incumbent]:[Incumbent]],0),MATCH(H$3,Data_Base_2[#Headers],0))),"")</f>
        <v/>
      </c>
      <c r="I446" s="162" t="str">
        <f ca="1">IFERROR(IF(ISBLANK(INDEX(Data_Base_2[],MATCH($D446,Data_Base_2[[Incumbent]:[Incumbent]],0),MATCH(I$3,Data_Base_2[#Headers],0))),"-",INDEX(Data_Base_2[],MATCH($D446,Data_Base_2[[Incumbent]:[Incumbent]],0),MATCH(I$3,Data_Base_2[#Headers],0))),"")</f>
        <v/>
      </c>
      <c r="J446" s="162" t="str">
        <f ca="1">IFERROR(IF(ISBLANK(INDEX(Data_Base_2[],MATCH($D446,Data_Base_2[[Incumbent]:[Incumbent]],0),MATCH(J$3,Data_Base_2[#Headers],0))),"-",INDEX(Data_Base_2[],MATCH($D446,Data_Base_2[[Incumbent]:[Incumbent]],0),MATCH(J$3,Data_Base_2[#Headers],0))),"")</f>
        <v/>
      </c>
      <c r="K446" s="163" t="str">
        <f ca="1">IFERROR(IF(ISBLANK(INDEX(Data_Base_2[],MATCH($D446,Data_Base_2[[Incumbent]:[Incumbent]],0),MATCH(K$3,Data_Base_2[#Headers],0))),"-",INDEX(Data_Base_2[],MATCH($D446,Data_Base_2[[Incumbent]:[Incumbent]],0),MATCH(K$3,Data_Base_2[#Headers],0))),"")</f>
        <v/>
      </c>
      <c r="L446" s="161" t="str">
        <f ca="1">IFERROR(IF(ISBLANK(INDEX(Data_Base_2[],MATCH($D446,Data_Base_2[[Incumbent]:[Incumbent]],0),MATCH(L$3,Data_Base_2[#Headers],0))),"-",INDEX(Data_Base_2[],MATCH($D446,Data_Base_2[[Incumbent]:[Incumbent]],0),MATCH(L$3,Data_Base_2[#Headers],0))),"")</f>
        <v/>
      </c>
      <c r="M446" s="161" t="str">
        <f ca="1">IFERROR(IF(ISBLANK(INDEX(Data_Base_2[],MATCH($D446,Data_Base_2[[Incumbent]:[Incumbent]],0),MATCH(M$3,Data_Base_2[#Headers],0))),"-",INDEX(Data_Base_2[],MATCH($D446,Data_Base_2[[Incumbent]:[Incumbent]],0),MATCH(M$3,Data_Base_2[#Headers],0))),"")</f>
        <v/>
      </c>
      <c r="N446" s="164" t="str">
        <f ca="1">IFERROR(IF(ISBLANK(INDEX(Data_Base_2[],MATCH($D446,Data_Base_2[[Incumbent]:[Incumbent]],0),MATCH(N$3,Data_Base_2[#Headers],0))),"-",INDEX(Data_Base_2[],MATCH($D446,Data_Base_2[[Incumbent]:[Incumbent]],0),MATCH(N$3,Data_Base_2[#Headers],0))),"")</f>
        <v/>
      </c>
      <c r="O446" s="164" t="str">
        <f ca="1">IFERROR(IF(ISBLANK(INDEX(Data_Base_2[],MATCH($D446,Data_Base_2[[Incumbent]:[Incumbent]],0),MATCH(O$3,Data_Base_2[#Headers],0))),"-",INDEX(Data_Base_2[],MATCH($D446,Data_Base_2[[Incumbent]:[Incumbent]],0),MATCH(O$3,Data_Base_2[#Headers],0))),"")</f>
        <v/>
      </c>
      <c r="P446" s="161" t="str">
        <f ca="1">IFERROR(IF(ISBLANK(INDEX(Data_Base_2[],MATCH($D446,Data_Base_2[[Incumbent]:[Incumbent]],0),MATCH(P$3,Data_Base_2[#Headers],0))),"-",INDEX(Data_Base_2[],MATCH($D446,Data_Base_2[[Incumbent]:[Incumbent]],0),MATCH(P$3,Data_Base_2[#Headers],0))),"")</f>
        <v/>
      </c>
      <c r="Q446" s="161" t="str">
        <f ca="1">IFERROR(IF(ISBLANK(INDEX(Data_Base_2[],MATCH($D446,Data_Base_2[[Incumbent]:[Incumbent]],0),MATCH(Q$3,Data_Base_2[#Headers],0))),"-",INDEX(Data_Base_2[],MATCH($D446,Data_Base_2[[Incumbent]:[Incumbent]],0),MATCH(Q$3,Data_Base_2[#Headers],0))),"")</f>
        <v/>
      </c>
      <c r="T446" t="str">
        <v>Feri Atmaja</v>
      </c>
      <c r="U446" s="140">
        <v>2</v>
      </c>
      <c r="V446" s="124" t="b">
        <v>1</v>
      </c>
      <c r="W446" s="3" t="b">
        <v>0</v>
      </c>
      <c r="X446" s="3" t="b">
        <v>0</v>
      </c>
      <c r="Y446" s="3">
        <v>1</v>
      </c>
      <c r="Z446" s="3">
        <v>1</v>
      </c>
      <c r="AA446" s="3" t="b">
        <v>1</v>
      </c>
      <c r="AB446" s="3" t="b">
        <f ca="1"/>
        <v>0</v>
      </c>
      <c r="AC446" s="99">
        <v>1</v>
      </c>
      <c r="AD446" s="99">
        <f ca="1"/>
        <v>0</v>
      </c>
    </row>
    <row r="447" spans="4:30" x14ac:dyDescent="0.25">
      <c r="D447" s="8" t="str" cm="1">
        <f t="array" aca="1" ref="D447" ca="1">IFERROR(IF($T$2="",'Data Base'!C433,INDEX(Data_Base_2[Incumbent],_xlfn.AGGREGATE(15,3,((OFFSET($AD$4,0,0,COUNTA($AD$4:AD5442),1)&gt;0)/(OFFSET($AD$4,0,0,COUNTA($AD$4:AD5442),1)&gt;0))*(ROW(OFFSET($AD$4,0,0,COUNTA($AD$4:AD5442),1))-ROW($AD$3)),ROWS($D$4:$D446)))),"")</f>
        <v/>
      </c>
      <c r="E447" s="161" t="str">
        <f ca="1">IFERROR(IF(ISBLANK(INDEX(Data_Base_2[],MATCH($D447,Data_Base_2[[Incumbent]:[Incumbent]],0),MATCH(E$3,Data_Base_2[#Headers],0))),"-",INDEX(Data_Base_2[],MATCH($D447,Data_Base_2[[Incumbent]:[Incumbent]],0),MATCH(E$3,Data_Base_2[#Headers],0))),"")</f>
        <v/>
      </c>
      <c r="F447" s="161" t="str">
        <f ca="1">IFERROR(IF(ISBLANK(INDEX(Data_Base_2[],MATCH($D447,Data_Base_2[[Incumbent]:[Incumbent]],0),MATCH(F$3,Data_Base_2[#Headers],0))),"-",INDEX(Data_Base_2[],MATCH($D447,Data_Base_2[[Incumbent]:[Incumbent]],0),MATCH(F$3,Data_Base_2[#Headers],0))),"")</f>
        <v/>
      </c>
      <c r="G447" s="161" t="str">
        <f ca="1">IFERROR(IF(ISBLANK(INDEX(Data_Base_2[],MATCH($D447,Data_Base_2[[Incumbent]:[Incumbent]],0),MATCH(G$3,Data_Base_2[#Headers],0))),"-",INDEX(Data_Base_2[],MATCH($D447,Data_Base_2[[Incumbent]:[Incumbent]],0),MATCH(G$3,Data_Base_2[#Headers],0))),"")</f>
        <v/>
      </c>
      <c r="H447" s="161" t="str">
        <f ca="1">IFERROR(IF(ISBLANK(INDEX(Data_Base_2[],MATCH($D447,Data_Base_2[[Incumbent]:[Incumbent]],0),MATCH(H$3,Data_Base_2[#Headers],0))),"-",INDEX(Data_Base_2[],MATCH($D447,Data_Base_2[[Incumbent]:[Incumbent]],0),MATCH(H$3,Data_Base_2[#Headers],0))),"")</f>
        <v/>
      </c>
      <c r="I447" s="162" t="str">
        <f ca="1">IFERROR(IF(ISBLANK(INDEX(Data_Base_2[],MATCH($D447,Data_Base_2[[Incumbent]:[Incumbent]],0),MATCH(I$3,Data_Base_2[#Headers],0))),"-",INDEX(Data_Base_2[],MATCH($D447,Data_Base_2[[Incumbent]:[Incumbent]],0),MATCH(I$3,Data_Base_2[#Headers],0))),"")</f>
        <v/>
      </c>
      <c r="J447" s="162" t="str">
        <f ca="1">IFERROR(IF(ISBLANK(INDEX(Data_Base_2[],MATCH($D447,Data_Base_2[[Incumbent]:[Incumbent]],0),MATCH(J$3,Data_Base_2[#Headers],0))),"-",INDEX(Data_Base_2[],MATCH($D447,Data_Base_2[[Incumbent]:[Incumbent]],0),MATCH(J$3,Data_Base_2[#Headers],0))),"")</f>
        <v/>
      </c>
      <c r="K447" s="163" t="str">
        <f ca="1">IFERROR(IF(ISBLANK(INDEX(Data_Base_2[],MATCH($D447,Data_Base_2[[Incumbent]:[Incumbent]],0),MATCH(K$3,Data_Base_2[#Headers],0))),"-",INDEX(Data_Base_2[],MATCH($D447,Data_Base_2[[Incumbent]:[Incumbent]],0),MATCH(K$3,Data_Base_2[#Headers],0))),"")</f>
        <v/>
      </c>
      <c r="L447" s="161" t="str">
        <f ca="1">IFERROR(IF(ISBLANK(INDEX(Data_Base_2[],MATCH($D447,Data_Base_2[[Incumbent]:[Incumbent]],0),MATCH(L$3,Data_Base_2[#Headers],0))),"-",INDEX(Data_Base_2[],MATCH($D447,Data_Base_2[[Incumbent]:[Incumbent]],0),MATCH(L$3,Data_Base_2[#Headers],0))),"")</f>
        <v/>
      </c>
      <c r="M447" s="161" t="str">
        <f ca="1">IFERROR(IF(ISBLANK(INDEX(Data_Base_2[],MATCH($D447,Data_Base_2[[Incumbent]:[Incumbent]],0),MATCH(M$3,Data_Base_2[#Headers],0))),"-",INDEX(Data_Base_2[],MATCH($D447,Data_Base_2[[Incumbent]:[Incumbent]],0),MATCH(M$3,Data_Base_2[#Headers],0))),"")</f>
        <v/>
      </c>
      <c r="N447" s="164" t="str">
        <f ca="1">IFERROR(IF(ISBLANK(INDEX(Data_Base_2[],MATCH($D447,Data_Base_2[[Incumbent]:[Incumbent]],0),MATCH(N$3,Data_Base_2[#Headers],0))),"-",INDEX(Data_Base_2[],MATCH($D447,Data_Base_2[[Incumbent]:[Incumbent]],0),MATCH(N$3,Data_Base_2[#Headers],0))),"")</f>
        <v/>
      </c>
      <c r="O447" s="164" t="str">
        <f ca="1">IFERROR(IF(ISBLANK(INDEX(Data_Base_2[],MATCH($D447,Data_Base_2[[Incumbent]:[Incumbent]],0),MATCH(O$3,Data_Base_2[#Headers],0))),"-",INDEX(Data_Base_2[],MATCH($D447,Data_Base_2[[Incumbent]:[Incumbent]],0),MATCH(O$3,Data_Base_2[#Headers],0))),"")</f>
        <v/>
      </c>
      <c r="P447" s="161" t="str">
        <f ca="1">IFERROR(IF(ISBLANK(INDEX(Data_Base_2[],MATCH($D447,Data_Base_2[[Incumbent]:[Incumbent]],0),MATCH(P$3,Data_Base_2[#Headers],0))),"-",INDEX(Data_Base_2[],MATCH($D447,Data_Base_2[[Incumbent]:[Incumbent]],0),MATCH(P$3,Data_Base_2[#Headers],0))),"")</f>
        <v/>
      </c>
      <c r="Q447" s="161" t="str">
        <f ca="1">IFERROR(IF(ISBLANK(INDEX(Data_Base_2[],MATCH($D447,Data_Base_2[[Incumbent]:[Incumbent]],0),MATCH(Q$3,Data_Base_2[#Headers],0))),"-",INDEX(Data_Base_2[],MATCH($D447,Data_Base_2[[Incumbent]:[Incumbent]],0),MATCH(Q$3,Data_Base_2[#Headers],0))),"")</f>
        <v/>
      </c>
      <c r="T447" t="str">
        <v>Muhammad Junaedi</v>
      </c>
      <c r="U447" s="140">
        <v>4</v>
      </c>
      <c r="V447" s="124" t="b">
        <v>1</v>
      </c>
      <c r="W447" s="3" t="b">
        <v>0</v>
      </c>
      <c r="X447" s="3" t="b">
        <v>0</v>
      </c>
      <c r="Y447" s="3">
        <v>0</v>
      </c>
      <c r="Z447" s="3">
        <v>1</v>
      </c>
      <c r="AA447" s="3" t="b">
        <v>1</v>
      </c>
      <c r="AB447" s="3" t="b">
        <f ca="1"/>
        <v>0</v>
      </c>
      <c r="AC447" s="99">
        <v>0</v>
      </c>
      <c r="AD447" s="99">
        <f ca="1"/>
        <v>0</v>
      </c>
    </row>
    <row r="448" spans="4:30" x14ac:dyDescent="0.25">
      <c r="D448" s="8" t="str" cm="1">
        <f t="array" aca="1" ref="D448" ca="1">IFERROR(IF($T$2="",'Data Base'!C434,INDEX(Data_Base_2[Incumbent],_xlfn.AGGREGATE(15,3,((OFFSET($AD$4,0,0,COUNTA($AD$4:AD5443),1)&gt;0)/(OFFSET($AD$4,0,0,COUNTA($AD$4:AD5443),1)&gt;0))*(ROW(OFFSET($AD$4,0,0,COUNTA($AD$4:AD5443),1))-ROW($AD$3)),ROWS($D$4:$D447)))),"")</f>
        <v/>
      </c>
      <c r="E448" s="161" t="str">
        <f ca="1">IFERROR(IF(ISBLANK(INDEX(Data_Base_2[],MATCH($D448,Data_Base_2[[Incumbent]:[Incumbent]],0),MATCH(E$3,Data_Base_2[#Headers],0))),"-",INDEX(Data_Base_2[],MATCH($D448,Data_Base_2[[Incumbent]:[Incumbent]],0),MATCH(E$3,Data_Base_2[#Headers],0))),"")</f>
        <v/>
      </c>
      <c r="F448" s="161" t="str">
        <f ca="1">IFERROR(IF(ISBLANK(INDEX(Data_Base_2[],MATCH($D448,Data_Base_2[[Incumbent]:[Incumbent]],0),MATCH(F$3,Data_Base_2[#Headers],0))),"-",INDEX(Data_Base_2[],MATCH($D448,Data_Base_2[[Incumbent]:[Incumbent]],0),MATCH(F$3,Data_Base_2[#Headers],0))),"")</f>
        <v/>
      </c>
      <c r="G448" s="161" t="str">
        <f ca="1">IFERROR(IF(ISBLANK(INDEX(Data_Base_2[],MATCH($D448,Data_Base_2[[Incumbent]:[Incumbent]],0),MATCH(G$3,Data_Base_2[#Headers],0))),"-",INDEX(Data_Base_2[],MATCH($D448,Data_Base_2[[Incumbent]:[Incumbent]],0),MATCH(G$3,Data_Base_2[#Headers],0))),"")</f>
        <v/>
      </c>
      <c r="H448" s="161" t="str">
        <f ca="1">IFERROR(IF(ISBLANK(INDEX(Data_Base_2[],MATCH($D448,Data_Base_2[[Incumbent]:[Incumbent]],0),MATCH(H$3,Data_Base_2[#Headers],0))),"-",INDEX(Data_Base_2[],MATCH($D448,Data_Base_2[[Incumbent]:[Incumbent]],0),MATCH(H$3,Data_Base_2[#Headers],0))),"")</f>
        <v/>
      </c>
      <c r="I448" s="162" t="str">
        <f ca="1">IFERROR(IF(ISBLANK(INDEX(Data_Base_2[],MATCH($D448,Data_Base_2[[Incumbent]:[Incumbent]],0),MATCH(I$3,Data_Base_2[#Headers],0))),"-",INDEX(Data_Base_2[],MATCH($D448,Data_Base_2[[Incumbent]:[Incumbent]],0),MATCH(I$3,Data_Base_2[#Headers],0))),"")</f>
        <v/>
      </c>
      <c r="J448" s="162" t="str">
        <f ca="1">IFERROR(IF(ISBLANK(INDEX(Data_Base_2[],MATCH($D448,Data_Base_2[[Incumbent]:[Incumbent]],0),MATCH(J$3,Data_Base_2[#Headers],0))),"-",INDEX(Data_Base_2[],MATCH($D448,Data_Base_2[[Incumbent]:[Incumbent]],0),MATCH(J$3,Data_Base_2[#Headers],0))),"")</f>
        <v/>
      </c>
      <c r="K448" s="163" t="str">
        <f ca="1">IFERROR(IF(ISBLANK(INDEX(Data_Base_2[],MATCH($D448,Data_Base_2[[Incumbent]:[Incumbent]],0),MATCH(K$3,Data_Base_2[#Headers],0))),"-",INDEX(Data_Base_2[],MATCH($D448,Data_Base_2[[Incumbent]:[Incumbent]],0),MATCH(K$3,Data_Base_2[#Headers],0))),"")</f>
        <v/>
      </c>
      <c r="L448" s="161" t="str">
        <f ca="1">IFERROR(IF(ISBLANK(INDEX(Data_Base_2[],MATCH($D448,Data_Base_2[[Incumbent]:[Incumbent]],0),MATCH(L$3,Data_Base_2[#Headers],0))),"-",INDEX(Data_Base_2[],MATCH($D448,Data_Base_2[[Incumbent]:[Incumbent]],0),MATCH(L$3,Data_Base_2[#Headers],0))),"")</f>
        <v/>
      </c>
      <c r="M448" s="161" t="str">
        <f ca="1">IFERROR(IF(ISBLANK(INDEX(Data_Base_2[],MATCH($D448,Data_Base_2[[Incumbent]:[Incumbent]],0),MATCH(M$3,Data_Base_2[#Headers],0))),"-",INDEX(Data_Base_2[],MATCH($D448,Data_Base_2[[Incumbent]:[Incumbent]],0),MATCH(M$3,Data_Base_2[#Headers],0))),"")</f>
        <v/>
      </c>
      <c r="N448" s="164" t="str">
        <f ca="1">IFERROR(IF(ISBLANK(INDEX(Data_Base_2[],MATCH($D448,Data_Base_2[[Incumbent]:[Incumbent]],0),MATCH(N$3,Data_Base_2[#Headers],0))),"-",INDEX(Data_Base_2[],MATCH($D448,Data_Base_2[[Incumbent]:[Incumbent]],0),MATCH(N$3,Data_Base_2[#Headers],0))),"")</f>
        <v/>
      </c>
      <c r="O448" s="164" t="str">
        <f ca="1">IFERROR(IF(ISBLANK(INDEX(Data_Base_2[],MATCH($D448,Data_Base_2[[Incumbent]:[Incumbent]],0),MATCH(O$3,Data_Base_2[#Headers],0))),"-",INDEX(Data_Base_2[],MATCH($D448,Data_Base_2[[Incumbent]:[Incumbent]],0),MATCH(O$3,Data_Base_2[#Headers],0))),"")</f>
        <v/>
      </c>
      <c r="P448" s="161" t="str">
        <f ca="1">IFERROR(IF(ISBLANK(INDEX(Data_Base_2[],MATCH($D448,Data_Base_2[[Incumbent]:[Incumbent]],0),MATCH(P$3,Data_Base_2[#Headers],0))),"-",INDEX(Data_Base_2[],MATCH($D448,Data_Base_2[[Incumbent]:[Incumbent]],0),MATCH(P$3,Data_Base_2[#Headers],0))),"")</f>
        <v/>
      </c>
      <c r="Q448" s="161" t="str">
        <f ca="1">IFERROR(IF(ISBLANK(INDEX(Data_Base_2[],MATCH($D448,Data_Base_2[[Incumbent]:[Incumbent]],0),MATCH(Q$3,Data_Base_2[#Headers],0))),"-",INDEX(Data_Base_2[],MATCH($D448,Data_Base_2[[Incumbent]:[Incumbent]],0),MATCH(Q$3,Data_Base_2[#Headers],0))),"")</f>
        <v/>
      </c>
      <c r="T448" t="str">
        <v>Sopan Tarigan</v>
      </c>
      <c r="U448" s="140">
        <v>4</v>
      </c>
      <c r="V448" s="124" t="b">
        <v>1</v>
      </c>
      <c r="W448" s="3" t="b">
        <v>0</v>
      </c>
      <c r="X448" s="3" t="b">
        <v>0</v>
      </c>
      <c r="Y448" s="3">
        <v>0</v>
      </c>
      <c r="Z448" s="3">
        <v>1</v>
      </c>
      <c r="AA448" s="3" t="b">
        <v>1</v>
      </c>
      <c r="AB448" s="3" t="b">
        <f ca="1"/>
        <v>1</v>
      </c>
      <c r="AC448" s="99">
        <v>0</v>
      </c>
      <c r="AD448" s="99">
        <f ca="1"/>
        <v>0</v>
      </c>
    </row>
    <row r="449" spans="4:30" x14ac:dyDescent="0.25">
      <c r="D449" s="8" t="str" cm="1">
        <f t="array" aca="1" ref="D449" ca="1">IFERROR(IF($T$2="",'Data Base'!C435,INDEX(Data_Base_2[Incumbent],_xlfn.AGGREGATE(15,3,((OFFSET($AD$4,0,0,COUNTA($AD$4:AD5444),1)&gt;0)/(OFFSET($AD$4,0,0,COUNTA($AD$4:AD5444),1)&gt;0))*(ROW(OFFSET($AD$4,0,0,COUNTA($AD$4:AD5444),1))-ROW($AD$3)),ROWS($D$4:$D448)))),"")</f>
        <v/>
      </c>
      <c r="E449" s="161" t="str">
        <f ca="1">IFERROR(IF(ISBLANK(INDEX(Data_Base_2[],MATCH($D449,Data_Base_2[[Incumbent]:[Incumbent]],0),MATCH(E$3,Data_Base_2[#Headers],0))),"-",INDEX(Data_Base_2[],MATCH($D449,Data_Base_2[[Incumbent]:[Incumbent]],0),MATCH(E$3,Data_Base_2[#Headers],0))),"")</f>
        <v/>
      </c>
      <c r="F449" s="161" t="str">
        <f ca="1">IFERROR(IF(ISBLANK(INDEX(Data_Base_2[],MATCH($D449,Data_Base_2[[Incumbent]:[Incumbent]],0),MATCH(F$3,Data_Base_2[#Headers],0))),"-",INDEX(Data_Base_2[],MATCH($D449,Data_Base_2[[Incumbent]:[Incumbent]],0),MATCH(F$3,Data_Base_2[#Headers],0))),"")</f>
        <v/>
      </c>
      <c r="G449" s="161" t="str">
        <f ca="1">IFERROR(IF(ISBLANK(INDEX(Data_Base_2[],MATCH($D449,Data_Base_2[[Incumbent]:[Incumbent]],0),MATCH(G$3,Data_Base_2[#Headers],0))),"-",INDEX(Data_Base_2[],MATCH($D449,Data_Base_2[[Incumbent]:[Incumbent]],0),MATCH(G$3,Data_Base_2[#Headers],0))),"")</f>
        <v/>
      </c>
      <c r="H449" s="161" t="str">
        <f ca="1">IFERROR(IF(ISBLANK(INDEX(Data_Base_2[],MATCH($D449,Data_Base_2[[Incumbent]:[Incumbent]],0),MATCH(H$3,Data_Base_2[#Headers],0))),"-",INDEX(Data_Base_2[],MATCH($D449,Data_Base_2[[Incumbent]:[Incumbent]],0),MATCH(H$3,Data_Base_2[#Headers],0))),"")</f>
        <v/>
      </c>
      <c r="I449" s="162" t="str">
        <f ca="1">IFERROR(IF(ISBLANK(INDEX(Data_Base_2[],MATCH($D449,Data_Base_2[[Incumbent]:[Incumbent]],0),MATCH(I$3,Data_Base_2[#Headers],0))),"-",INDEX(Data_Base_2[],MATCH($D449,Data_Base_2[[Incumbent]:[Incumbent]],0),MATCH(I$3,Data_Base_2[#Headers],0))),"")</f>
        <v/>
      </c>
      <c r="J449" s="162" t="str">
        <f ca="1">IFERROR(IF(ISBLANK(INDEX(Data_Base_2[],MATCH($D449,Data_Base_2[[Incumbent]:[Incumbent]],0),MATCH(J$3,Data_Base_2[#Headers],0))),"-",INDEX(Data_Base_2[],MATCH($D449,Data_Base_2[[Incumbent]:[Incumbent]],0),MATCH(J$3,Data_Base_2[#Headers],0))),"")</f>
        <v/>
      </c>
      <c r="K449" s="163" t="str">
        <f ca="1">IFERROR(IF(ISBLANK(INDEX(Data_Base_2[],MATCH($D449,Data_Base_2[[Incumbent]:[Incumbent]],0),MATCH(K$3,Data_Base_2[#Headers],0))),"-",INDEX(Data_Base_2[],MATCH($D449,Data_Base_2[[Incumbent]:[Incumbent]],0),MATCH(K$3,Data_Base_2[#Headers],0))),"")</f>
        <v/>
      </c>
      <c r="L449" s="161" t="str">
        <f ca="1">IFERROR(IF(ISBLANK(INDEX(Data_Base_2[],MATCH($D449,Data_Base_2[[Incumbent]:[Incumbent]],0),MATCH(L$3,Data_Base_2[#Headers],0))),"-",INDEX(Data_Base_2[],MATCH($D449,Data_Base_2[[Incumbent]:[Incumbent]],0),MATCH(L$3,Data_Base_2[#Headers],0))),"")</f>
        <v/>
      </c>
      <c r="M449" s="161" t="str">
        <f ca="1">IFERROR(IF(ISBLANK(INDEX(Data_Base_2[],MATCH($D449,Data_Base_2[[Incumbent]:[Incumbent]],0),MATCH(M$3,Data_Base_2[#Headers],0))),"-",INDEX(Data_Base_2[],MATCH($D449,Data_Base_2[[Incumbent]:[Incumbent]],0),MATCH(M$3,Data_Base_2[#Headers],0))),"")</f>
        <v/>
      </c>
      <c r="N449" s="164" t="str">
        <f ca="1">IFERROR(IF(ISBLANK(INDEX(Data_Base_2[],MATCH($D449,Data_Base_2[[Incumbent]:[Incumbent]],0),MATCH(N$3,Data_Base_2[#Headers],0))),"-",INDEX(Data_Base_2[],MATCH($D449,Data_Base_2[[Incumbent]:[Incumbent]],0),MATCH(N$3,Data_Base_2[#Headers],0))),"")</f>
        <v/>
      </c>
      <c r="O449" s="164" t="str">
        <f ca="1">IFERROR(IF(ISBLANK(INDEX(Data_Base_2[],MATCH($D449,Data_Base_2[[Incumbent]:[Incumbent]],0),MATCH(O$3,Data_Base_2[#Headers],0))),"-",INDEX(Data_Base_2[],MATCH($D449,Data_Base_2[[Incumbent]:[Incumbent]],0),MATCH(O$3,Data_Base_2[#Headers],0))),"")</f>
        <v/>
      </c>
      <c r="P449" s="161" t="str">
        <f ca="1">IFERROR(IF(ISBLANK(INDEX(Data_Base_2[],MATCH($D449,Data_Base_2[[Incumbent]:[Incumbent]],0),MATCH(P$3,Data_Base_2[#Headers],0))),"-",INDEX(Data_Base_2[],MATCH($D449,Data_Base_2[[Incumbent]:[Incumbent]],0),MATCH(P$3,Data_Base_2[#Headers],0))),"")</f>
        <v/>
      </c>
      <c r="Q449" s="161" t="str">
        <f ca="1">IFERROR(IF(ISBLANK(INDEX(Data_Base_2[],MATCH($D449,Data_Base_2[[Incumbent]:[Incumbent]],0),MATCH(Q$3,Data_Base_2[#Headers],0))),"-",INDEX(Data_Base_2[],MATCH($D449,Data_Base_2[[Incumbent]:[Incumbent]],0),MATCH(Q$3,Data_Base_2[#Headers],0))),"")</f>
        <v/>
      </c>
      <c r="T449" t="str">
        <v>Pebri Romodon</v>
      </c>
      <c r="U449" s="140">
        <v>2</v>
      </c>
      <c r="V449" s="124" t="b">
        <v>1</v>
      </c>
      <c r="W449" s="3" t="b">
        <v>0</v>
      </c>
      <c r="X449" s="3" t="b">
        <v>0</v>
      </c>
      <c r="Y449" s="3">
        <v>1</v>
      </c>
      <c r="Z449" s="3">
        <v>1</v>
      </c>
      <c r="AA449" s="3" t="b">
        <v>1</v>
      </c>
      <c r="AB449" s="3" t="b">
        <f ca="1"/>
        <v>0</v>
      </c>
      <c r="AC449" s="99">
        <v>1</v>
      </c>
      <c r="AD449" s="99">
        <f ca="1"/>
        <v>0</v>
      </c>
    </row>
    <row r="450" spans="4:30" x14ac:dyDescent="0.25">
      <c r="D450" s="8" t="str" cm="1">
        <f t="array" aca="1" ref="D450" ca="1">IFERROR(IF($T$2="",'Data Base'!C436,INDEX(Data_Base_2[Incumbent],_xlfn.AGGREGATE(15,3,((OFFSET($AD$4,0,0,COUNTA($AD$4:AD5445),1)&gt;0)/(OFFSET($AD$4,0,0,COUNTA($AD$4:AD5445),1)&gt;0))*(ROW(OFFSET($AD$4,0,0,COUNTA($AD$4:AD5445),1))-ROW($AD$3)),ROWS($D$4:$D449)))),"")</f>
        <v/>
      </c>
      <c r="E450" s="161" t="str">
        <f ca="1">IFERROR(IF(ISBLANK(INDEX(Data_Base_2[],MATCH($D450,Data_Base_2[[Incumbent]:[Incumbent]],0),MATCH(E$3,Data_Base_2[#Headers],0))),"-",INDEX(Data_Base_2[],MATCH($D450,Data_Base_2[[Incumbent]:[Incumbent]],0),MATCH(E$3,Data_Base_2[#Headers],0))),"")</f>
        <v/>
      </c>
      <c r="F450" s="161" t="str">
        <f ca="1">IFERROR(IF(ISBLANK(INDEX(Data_Base_2[],MATCH($D450,Data_Base_2[[Incumbent]:[Incumbent]],0),MATCH(F$3,Data_Base_2[#Headers],0))),"-",INDEX(Data_Base_2[],MATCH($D450,Data_Base_2[[Incumbent]:[Incumbent]],0),MATCH(F$3,Data_Base_2[#Headers],0))),"")</f>
        <v/>
      </c>
      <c r="G450" s="161" t="str">
        <f ca="1">IFERROR(IF(ISBLANK(INDEX(Data_Base_2[],MATCH($D450,Data_Base_2[[Incumbent]:[Incumbent]],0),MATCH(G$3,Data_Base_2[#Headers],0))),"-",INDEX(Data_Base_2[],MATCH($D450,Data_Base_2[[Incumbent]:[Incumbent]],0),MATCH(G$3,Data_Base_2[#Headers],0))),"")</f>
        <v/>
      </c>
      <c r="H450" s="161" t="str">
        <f ca="1">IFERROR(IF(ISBLANK(INDEX(Data_Base_2[],MATCH($D450,Data_Base_2[[Incumbent]:[Incumbent]],0),MATCH(H$3,Data_Base_2[#Headers],0))),"-",INDEX(Data_Base_2[],MATCH($D450,Data_Base_2[[Incumbent]:[Incumbent]],0),MATCH(H$3,Data_Base_2[#Headers],0))),"")</f>
        <v/>
      </c>
      <c r="I450" s="162" t="str">
        <f ca="1">IFERROR(IF(ISBLANK(INDEX(Data_Base_2[],MATCH($D450,Data_Base_2[[Incumbent]:[Incumbent]],0),MATCH(I$3,Data_Base_2[#Headers],0))),"-",INDEX(Data_Base_2[],MATCH($D450,Data_Base_2[[Incumbent]:[Incumbent]],0),MATCH(I$3,Data_Base_2[#Headers],0))),"")</f>
        <v/>
      </c>
      <c r="J450" s="162" t="str">
        <f ca="1">IFERROR(IF(ISBLANK(INDEX(Data_Base_2[],MATCH($D450,Data_Base_2[[Incumbent]:[Incumbent]],0),MATCH(J$3,Data_Base_2[#Headers],0))),"-",INDEX(Data_Base_2[],MATCH($D450,Data_Base_2[[Incumbent]:[Incumbent]],0),MATCH(J$3,Data_Base_2[#Headers],0))),"")</f>
        <v/>
      </c>
      <c r="K450" s="163" t="str">
        <f ca="1">IFERROR(IF(ISBLANK(INDEX(Data_Base_2[],MATCH($D450,Data_Base_2[[Incumbent]:[Incumbent]],0),MATCH(K$3,Data_Base_2[#Headers],0))),"-",INDEX(Data_Base_2[],MATCH($D450,Data_Base_2[[Incumbent]:[Incumbent]],0),MATCH(K$3,Data_Base_2[#Headers],0))),"")</f>
        <v/>
      </c>
      <c r="L450" s="161" t="str">
        <f ca="1">IFERROR(IF(ISBLANK(INDEX(Data_Base_2[],MATCH($D450,Data_Base_2[[Incumbent]:[Incumbent]],0),MATCH(L$3,Data_Base_2[#Headers],0))),"-",INDEX(Data_Base_2[],MATCH($D450,Data_Base_2[[Incumbent]:[Incumbent]],0),MATCH(L$3,Data_Base_2[#Headers],0))),"")</f>
        <v/>
      </c>
      <c r="M450" s="161" t="str">
        <f ca="1">IFERROR(IF(ISBLANK(INDEX(Data_Base_2[],MATCH($D450,Data_Base_2[[Incumbent]:[Incumbent]],0),MATCH(M$3,Data_Base_2[#Headers],0))),"-",INDEX(Data_Base_2[],MATCH($D450,Data_Base_2[[Incumbent]:[Incumbent]],0),MATCH(M$3,Data_Base_2[#Headers],0))),"")</f>
        <v/>
      </c>
      <c r="N450" s="164" t="str">
        <f ca="1">IFERROR(IF(ISBLANK(INDEX(Data_Base_2[],MATCH($D450,Data_Base_2[[Incumbent]:[Incumbent]],0),MATCH(N$3,Data_Base_2[#Headers],0))),"-",INDEX(Data_Base_2[],MATCH($D450,Data_Base_2[[Incumbent]:[Incumbent]],0),MATCH(N$3,Data_Base_2[#Headers],0))),"")</f>
        <v/>
      </c>
      <c r="O450" s="164" t="str">
        <f ca="1">IFERROR(IF(ISBLANK(INDEX(Data_Base_2[],MATCH($D450,Data_Base_2[[Incumbent]:[Incumbent]],0),MATCH(O$3,Data_Base_2[#Headers],0))),"-",INDEX(Data_Base_2[],MATCH($D450,Data_Base_2[[Incumbent]:[Incumbent]],0),MATCH(O$3,Data_Base_2[#Headers],0))),"")</f>
        <v/>
      </c>
      <c r="P450" s="161" t="str">
        <f ca="1">IFERROR(IF(ISBLANK(INDEX(Data_Base_2[],MATCH($D450,Data_Base_2[[Incumbent]:[Incumbent]],0),MATCH(P$3,Data_Base_2[#Headers],0))),"-",INDEX(Data_Base_2[],MATCH($D450,Data_Base_2[[Incumbent]:[Incumbent]],0),MATCH(P$3,Data_Base_2[#Headers],0))),"")</f>
        <v/>
      </c>
      <c r="Q450" s="161" t="str">
        <f ca="1">IFERROR(IF(ISBLANK(INDEX(Data_Base_2[],MATCH($D450,Data_Base_2[[Incumbent]:[Incumbent]],0),MATCH(Q$3,Data_Base_2[#Headers],0))),"-",INDEX(Data_Base_2[],MATCH($D450,Data_Base_2[[Incumbent]:[Incumbent]],0),MATCH(Q$3,Data_Base_2[#Headers],0))),"")</f>
        <v/>
      </c>
      <c r="T450" t="str">
        <v>Sujoko Hardianto</v>
      </c>
      <c r="U450" s="140">
        <v>3</v>
      </c>
      <c r="V450" s="124" t="b">
        <v>1</v>
      </c>
      <c r="W450" s="3" t="b">
        <v>0</v>
      </c>
      <c r="X450" s="3" t="b">
        <v>0</v>
      </c>
      <c r="Y450" s="3">
        <v>1</v>
      </c>
      <c r="Z450" s="3">
        <v>1</v>
      </c>
      <c r="AA450" s="3" t="b">
        <v>1</v>
      </c>
      <c r="AB450" s="3" t="b">
        <f ca="1"/>
        <v>0</v>
      </c>
      <c r="AC450" s="99">
        <v>1</v>
      </c>
      <c r="AD450" s="99">
        <f ca="1"/>
        <v>0</v>
      </c>
    </row>
    <row r="451" spans="4:30" x14ac:dyDescent="0.25">
      <c r="D451" s="8" t="str" cm="1">
        <f t="array" aca="1" ref="D451" ca="1">IFERROR(IF($T$2="",'Data Base'!C437,INDEX(Data_Base_2[Incumbent],_xlfn.AGGREGATE(15,3,((OFFSET($AD$4,0,0,COUNTA($AD$4:AD5446),1)&gt;0)/(OFFSET($AD$4,0,0,COUNTA($AD$4:AD5446),1)&gt;0))*(ROW(OFFSET($AD$4,0,0,COUNTA($AD$4:AD5446),1))-ROW($AD$3)),ROWS($D$4:$D450)))),"")</f>
        <v/>
      </c>
      <c r="E451" s="161" t="str">
        <f ca="1">IFERROR(IF(ISBLANK(INDEX(Data_Base_2[],MATCH($D451,Data_Base_2[[Incumbent]:[Incumbent]],0),MATCH(E$3,Data_Base_2[#Headers],0))),"-",INDEX(Data_Base_2[],MATCH($D451,Data_Base_2[[Incumbent]:[Incumbent]],0),MATCH(E$3,Data_Base_2[#Headers],0))),"")</f>
        <v/>
      </c>
      <c r="F451" s="161" t="str">
        <f ca="1">IFERROR(IF(ISBLANK(INDEX(Data_Base_2[],MATCH($D451,Data_Base_2[[Incumbent]:[Incumbent]],0),MATCH(F$3,Data_Base_2[#Headers],0))),"-",INDEX(Data_Base_2[],MATCH($D451,Data_Base_2[[Incumbent]:[Incumbent]],0),MATCH(F$3,Data_Base_2[#Headers],0))),"")</f>
        <v/>
      </c>
      <c r="G451" s="161" t="str">
        <f ca="1">IFERROR(IF(ISBLANK(INDEX(Data_Base_2[],MATCH($D451,Data_Base_2[[Incumbent]:[Incumbent]],0),MATCH(G$3,Data_Base_2[#Headers],0))),"-",INDEX(Data_Base_2[],MATCH($D451,Data_Base_2[[Incumbent]:[Incumbent]],0),MATCH(G$3,Data_Base_2[#Headers],0))),"")</f>
        <v/>
      </c>
      <c r="H451" s="161" t="str">
        <f ca="1">IFERROR(IF(ISBLANK(INDEX(Data_Base_2[],MATCH($D451,Data_Base_2[[Incumbent]:[Incumbent]],0),MATCH(H$3,Data_Base_2[#Headers],0))),"-",INDEX(Data_Base_2[],MATCH($D451,Data_Base_2[[Incumbent]:[Incumbent]],0),MATCH(H$3,Data_Base_2[#Headers],0))),"")</f>
        <v/>
      </c>
      <c r="I451" s="162" t="str">
        <f ca="1">IFERROR(IF(ISBLANK(INDEX(Data_Base_2[],MATCH($D451,Data_Base_2[[Incumbent]:[Incumbent]],0),MATCH(I$3,Data_Base_2[#Headers],0))),"-",INDEX(Data_Base_2[],MATCH($D451,Data_Base_2[[Incumbent]:[Incumbent]],0),MATCH(I$3,Data_Base_2[#Headers],0))),"")</f>
        <v/>
      </c>
      <c r="J451" s="162" t="str">
        <f ca="1">IFERROR(IF(ISBLANK(INDEX(Data_Base_2[],MATCH($D451,Data_Base_2[[Incumbent]:[Incumbent]],0),MATCH(J$3,Data_Base_2[#Headers],0))),"-",INDEX(Data_Base_2[],MATCH($D451,Data_Base_2[[Incumbent]:[Incumbent]],0),MATCH(J$3,Data_Base_2[#Headers],0))),"")</f>
        <v/>
      </c>
      <c r="K451" s="163" t="str">
        <f ca="1">IFERROR(IF(ISBLANK(INDEX(Data_Base_2[],MATCH($D451,Data_Base_2[[Incumbent]:[Incumbent]],0),MATCH(K$3,Data_Base_2[#Headers],0))),"-",INDEX(Data_Base_2[],MATCH($D451,Data_Base_2[[Incumbent]:[Incumbent]],0),MATCH(K$3,Data_Base_2[#Headers],0))),"")</f>
        <v/>
      </c>
      <c r="L451" s="161" t="str">
        <f ca="1">IFERROR(IF(ISBLANK(INDEX(Data_Base_2[],MATCH($D451,Data_Base_2[[Incumbent]:[Incumbent]],0),MATCH(L$3,Data_Base_2[#Headers],0))),"-",INDEX(Data_Base_2[],MATCH($D451,Data_Base_2[[Incumbent]:[Incumbent]],0),MATCH(L$3,Data_Base_2[#Headers],0))),"")</f>
        <v/>
      </c>
      <c r="M451" s="161" t="str">
        <f ca="1">IFERROR(IF(ISBLANK(INDEX(Data_Base_2[],MATCH($D451,Data_Base_2[[Incumbent]:[Incumbent]],0),MATCH(M$3,Data_Base_2[#Headers],0))),"-",INDEX(Data_Base_2[],MATCH($D451,Data_Base_2[[Incumbent]:[Incumbent]],0),MATCH(M$3,Data_Base_2[#Headers],0))),"")</f>
        <v/>
      </c>
      <c r="N451" s="164" t="str">
        <f ca="1">IFERROR(IF(ISBLANK(INDEX(Data_Base_2[],MATCH($D451,Data_Base_2[[Incumbent]:[Incumbent]],0),MATCH(N$3,Data_Base_2[#Headers],0))),"-",INDEX(Data_Base_2[],MATCH($D451,Data_Base_2[[Incumbent]:[Incumbent]],0),MATCH(N$3,Data_Base_2[#Headers],0))),"")</f>
        <v/>
      </c>
      <c r="O451" s="164" t="str">
        <f ca="1">IFERROR(IF(ISBLANK(INDEX(Data_Base_2[],MATCH($D451,Data_Base_2[[Incumbent]:[Incumbent]],0),MATCH(O$3,Data_Base_2[#Headers],0))),"-",INDEX(Data_Base_2[],MATCH($D451,Data_Base_2[[Incumbent]:[Incumbent]],0),MATCH(O$3,Data_Base_2[#Headers],0))),"")</f>
        <v/>
      </c>
      <c r="P451" s="161" t="str">
        <f ca="1">IFERROR(IF(ISBLANK(INDEX(Data_Base_2[],MATCH($D451,Data_Base_2[[Incumbent]:[Incumbent]],0),MATCH(P$3,Data_Base_2[#Headers],0))),"-",INDEX(Data_Base_2[],MATCH($D451,Data_Base_2[[Incumbent]:[Incumbent]],0),MATCH(P$3,Data_Base_2[#Headers],0))),"")</f>
        <v/>
      </c>
      <c r="Q451" s="161" t="str">
        <f ca="1">IFERROR(IF(ISBLANK(INDEX(Data_Base_2[],MATCH($D451,Data_Base_2[[Incumbent]:[Incumbent]],0),MATCH(Q$3,Data_Base_2[#Headers],0))),"-",INDEX(Data_Base_2[],MATCH($D451,Data_Base_2[[Incumbent]:[Incumbent]],0),MATCH(Q$3,Data_Base_2[#Headers],0))),"")</f>
        <v/>
      </c>
      <c r="T451" t="str">
        <v>Diah Retno</v>
      </c>
      <c r="U451" s="140">
        <v>2</v>
      </c>
      <c r="V451" s="124" t="b">
        <v>1</v>
      </c>
      <c r="W451" s="3" t="b">
        <v>0</v>
      </c>
      <c r="X451" s="3" t="b">
        <v>0</v>
      </c>
      <c r="Y451" s="3">
        <v>0</v>
      </c>
      <c r="Z451" s="3">
        <v>1</v>
      </c>
      <c r="AA451" s="3" t="b">
        <v>1</v>
      </c>
      <c r="AB451" s="3" t="b">
        <f ca="1"/>
        <v>1</v>
      </c>
      <c r="AC451" s="99">
        <v>1</v>
      </c>
      <c r="AD451" s="99">
        <f ca="1"/>
        <v>0</v>
      </c>
    </row>
    <row r="452" spans="4:30" x14ac:dyDescent="0.25">
      <c r="D452" s="8" t="str" cm="1">
        <f t="array" aca="1" ref="D452" ca="1">IFERROR(IF($T$2="",'Data Base'!C438,INDEX(Data_Base_2[Incumbent],_xlfn.AGGREGATE(15,3,((OFFSET($AD$4,0,0,COUNTA($AD$4:AD5447),1)&gt;0)/(OFFSET($AD$4,0,0,COUNTA($AD$4:AD5447),1)&gt;0))*(ROW(OFFSET($AD$4,0,0,COUNTA($AD$4:AD5447),1))-ROW($AD$3)),ROWS($D$4:$D451)))),"")</f>
        <v/>
      </c>
      <c r="E452" s="161" t="str">
        <f ca="1">IFERROR(IF(ISBLANK(INDEX(Data_Base_2[],MATCH($D452,Data_Base_2[[Incumbent]:[Incumbent]],0),MATCH(E$3,Data_Base_2[#Headers],0))),"-",INDEX(Data_Base_2[],MATCH($D452,Data_Base_2[[Incumbent]:[Incumbent]],0),MATCH(E$3,Data_Base_2[#Headers],0))),"")</f>
        <v/>
      </c>
      <c r="F452" s="161" t="str">
        <f ca="1">IFERROR(IF(ISBLANK(INDEX(Data_Base_2[],MATCH($D452,Data_Base_2[[Incumbent]:[Incumbent]],0),MATCH(F$3,Data_Base_2[#Headers],0))),"-",INDEX(Data_Base_2[],MATCH($D452,Data_Base_2[[Incumbent]:[Incumbent]],0),MATCH(F$3,Data_Base_2[#Headers],0))),"")</f>
        <v/>
      </c>
      <c r="G452" s="161" t="str">
        <f ca="1">IFERROR(IF(ISBLANK(INDEX(Data_Base_2[],MATCH($D452,Data_Base_2[[Incumbent]:[Incumbent]],0),MATCH(G$3,Data_Base_2[#Headers],0))),"-",INDEX(Data_Base_2[],MATCH($D452,Data_Base_2[[Incumbent]:[Incumbent]],0),MATCH(G$3,Data_Base_2[#Headers],0))),"")</f>
        <v/>
      </c>
      <c r="H452" s="161" t="str">
        <f ca="1">IFERROR(IF(ISBLANK(INDEX(Data_Base_2[],MATCH($D452,Data_Base_2[[Incumbent]:[Incumbent]],0),MATCH(H$3,Data_Base_2[#Headers],0))),"-",INDEX(Data_Base_2[],MATCH($D452,Data_Base_2[[Incumbent]:[Incumbent]],0),MATCH(H$3,Data_Base_2[#Headers],0))),"")</f>
        <v/>
      </c>
      <c r="I452" s="162" t="str">
        <f ca="1">IFERROR(IF(ISBLANK(INDEX(Data_Base_2[],MATCH($D452,Data_Base_2[[Incumbent]:[Incumbent]],0),MATCH(I$3,Data_Base_2[#Headers],0))),"-",INDEX(Data_Base_2[],MATCH($D452,Data_Base_2[[Incumbent]:[Incumbent]],0),MATCH(I$3,Data_Base_2[#Headers],0))),"")</f>
        <v/>
      </c>
      <c r="J452" s="162" t="str">
        <f ca="1">IFERROR(IF(ISBLANK(INDEX(Data_Base_2[],MATCH($D452,Data_Base_2[[Incumbent]:[Incumbent]],0),MATCH(J$3,Data_Base_2[#Headers],0))),"-",INDEX(Data_Base_2[],MATCH($D452,Data_Base_2[[Incumbent]:[Incumbent]],0),MATCH(J$3,Data_Base_2[#Headers],0))),"")</f>
        <v/>
      </c>
      <c r="K452" s="163" t="str">
        <f ca="1">IFERROR(IF(ISBLANK(INDEX(Data_Base_2[],MATCH($D452,Data_Base_2[[Incumbent]:[Incumbent]],0),MATCH(K$3,Data_Base_2[#Headers],0))),"-",INDEX(Data_Base_2[],MATCH($D452,Data_Base_2[[Incumbent]:[Incumbent]],0),MATCH(K$3,Data_Base_2[#Headers],0))),"")</f>
        <v/>
      </c>
      <c r="L452" s="161" t="str">
        <f ca="1">IFERROR(IF(ISBLANK(INDEX(Data_Base_2[],MATCH($D452,Data_Base_2[[Incumbent]:[Incumbent]],0),MATCH(L$3,Data_Base_2[#Headers],0))),"-",INDEX(Data_Base_2[],MATCH($D452,Data_Base_2[[Incumbent]:[Incumbent]],0),MATCH(L$3,Data_Base_2[#Headers],0))),"")</f>
        <v/>
      </c>
      <c r="M452" s="161" t="str">
        <f ca="1">IFERROR(IF(ISBLANK(INDEX(Data_Base_2[],MATCH($D452,Data_Base_2[[Incumbent]:[Incumbent]],0),MATCH(M$3,Data_Base_2[#Headers],0))),"-",INDEX(Data_Base_2[],MATCH($D452,Data_Base_2[[Incumbent]:[Incumbent]],0),MATCH(M$3,Data_Base_2[#Headers],0))),"")</f>
        <v/>
      </c>
      <c r="N452" s="164" t="str">
        <f ca="1">IFERROR(IF(ISBLANK(INDEX(Data_Base_2[],MATCH($D452,Data_Base_2[[Incumbent]:[Incumbent]],0),MATCH(N$3,Data_Base_2[#Headers],0))),"-",INDEX(Data_Base_2[],MATCH($D452,Data_Base_2[[Incumbent]:[Incumbent]],0),MATCH(N$3,Data_Base_2[#Headers],0))),"")</f>
        <v/>
      </c>
      <c r="O452" s="164" t="str">
        <f ca="1">IFERROR(IF(ISBLANK(INDEX(Data_Base_2[],MATCH($D452,Data_Base_2[[Incumbent]:[Incumbent]],0),MATCH(O$3,Data_Base_2[#Headers],0))),"-",INDEX(Data_Base_2[],MATCH($D452,Data_Base_2[[Incumbent]:[Incumbent]],0),MATCH(O$3,Data_Base_2[#Headers],0))),"")</f>
        <v/>
      </c>
      <c r="P452" s="161" t="str">
        <f ca="1">IFERROR(IF(ISBLANK(INDEX(Data_Base_2[],MATCH($D452,Data_Base_2[[Incumbent]:[Incumbent]],0),MATCH(P$3,Data_Base_2[#Headers],0))),"-",INDEX(Data_Base_2[],MATCH($D452,Data_Base_2[[Incumbent]:[Incumbent]],0),MATCH(P$3,Data_Base_2[#Headers],0))),"")</f>
        <v/>
      </c>
      <c r="Q452" s="161" t="str">
        <f ca="1">IFERROR(IF(ISBLANK(INDEX(Data_Base_2[],MATCH($D452,Data_Base_2[[Incumbent]:[Incumbent]],0),MATCH(Q$3,Data_Base_2[#Headers],0))),"-",INDEX(Data_Base_2[],MATCH($D452,Data_Base_2[[Incumbent]:[Incumbent]],0),MATCH(Q$3,Data_Base_2[#Headers],0))),"")</f>
        <v/>
      </c>
      <c r="T452" t="str">
        <v>M. Ramadhan Tarigan</v>
      </c>
      <c r="U452" s="140">
        <v>4</v>
      </c>
      <c r="V452" s="124" t="b">
        <v>1</v>
      </c>
      <c r="W452" s="3" t="b">
        <v>0</v>
      </c>
      <c r="X452" s="3" t="b">
        <v>0</v>
      </c>
      <c r="Y452" s="3">
        <v>0</v>
      </c>
      <c r="Z452" s="3">
        <v>1</v>
      </c>
      <c r="AA452" s="3" t="b">
        <v>1</v>
      </c>
      <c r="AB452" s="3" t="b">
        <f ca="1"/>
        <v>0</v>
      </c>
      <c r="AC452" s="99">
        <v>1</v>
      </c>
      <c r="AD452" s="99">
        <f ca="1"/>
        <v>0</v>
      </c>
    </row>
    <row r="453" spans="4:30" x14ac:dyDescent="0.25">
      <c r="D453" s="8" t="str" cm="1">
        <f t="array" aca="1" ref="D453" ca="1">IFERROR(IF($T$2="",'Data Base'!C439,INDEX(Data_Base_2[Incumbent],_xlfn.AGGREGATE(15,3,((OFFSET($AD$4,0,0,COUNTA($AD$4:AD5448),1)&gt;0)/(OFFSET($AD$4,0,0,COUNTA($AD$4:AD5448),1)&gt;0))*(ROW(OFFSET($AD$4,0,0,COUNTA($AD$4:AD5448),1))-ROW($AD$3)),ROWS($D$4:$D452)))),"")</f>
        <v/>
      </c>
      <c r="E453" s="161" t="str">
        <f ca="1">IFERROR(IF(ISBLANK(INDEX(Data_Base_2[],MATCH($D453,Data_Base_2[[Incumbent]:[Incumbent]],0),MATCH(E$3,Data_Base_2[#Headers],0))),"-",INDEX(Data_Base_2[],MATCH($D453,Data_Base_2[[Incumbent]:[Incumbent]],0),MATCH(E$3,Data_Base_2[#Headers],0))),"")</f>
        <v/>
      </c>
      <c r="F453" s="161" t="str">
        <f ca="1">IFERROR(IF(ISBLANK(INDEX(Data_Base_2[],MATCH($D453,Data_Base_2[[Incumbent]:[Incumbent]],0),MATCH(F$3,Data_Base_2[#Headers],0))),"-",INDEX(Data_Base_2[],MATCH($D453,Data_Base_2[[Incumbent]:[Incumbent]],0),MATCH(F$3,Data_Base_2[#Headers],0))),"")</f>
        <v/>
      </c>
      <c r="G453" s="161" t="str">
        <f ca="1">IFERROR(IF(ISBLANK(INDEX(Data_Base_2[],MATCH($D453,Data_Base_2[[Incumbent]:[Incumbent]],0),MATCH(G$3,Data_Base_2[#Headers],0))),"-",INDEX(Data_Base_2[],MATCH($D453,Data_Base_2[[Incumbent]:[Incumbent]],0),MATCH(G$3,Data_Base_2[#Headers],0))),"")</f>
        <v/>
      </c>
      <c r="H453" s="161" t="str">
        <f ca="1">IFERROR(IF(ISBLANK(INDEX(Data_Base_2[],MATCH($D453,Data_Base_2[[Incumbent]:[Incumbent]],0),MATCH(H$3,Data_Base_2[#Headers],0))),"-",INDEX(Data_Base_2[],MATCH($D453,Data_Base_2[[Incumbent]:[Incumbent]],0),MATCH(H$3,Data_Base_2[#Headers],0))),"")</f>
        <v/>
      </c>
      <c r="I453" s="162" t="str">
        <f ca="1">IFERROR(IF(ISBLANK(INDEX(Data_Base_2[],MATCH($D453,Data_Base_2[[Incumbent]:[Incumbent]],0),MATCH(I$3,Data_Base_2[#Headers],0))),"-",INDEX(Data_Base_2[],MATCH($D453,Data_Base_2[[Incumbent]:[Incumbent]],0),MATCH(I$3,Data_Base_2[#Headers],0))),"")</f>
        <v/>
      </c>
      <c r="J453" s="162" t="str">
        <f ca="1">IFERROR(IF(ISBLANK(INDEX(Data_Base_2[],MATCH($D453,Data_Base_2[[Incumbent]:[Incumbent]],0),MATCH(J$3,Data_Base_2[#Headers],0))),"-",INDEX(Data_Base_2[],MATCH($D453,Data_Base_2[[Incumbent]:[Incumbent]],0),MATCH(J$3,Data_Base_2[#Headers],0))),"")</f>
        <v/>
      </c>
      <c r="K453" s="163" t="str">
        <f ca="1">IFERROR(IF(ISBLANK(INDEX(Data_Base_2[],MATCH($D453,Data_Base_2[[Incumbent]:[Incumbent]],0),MATCH(K$3,Data_Base_2[#Headers],0))),"-",INDEX(Data_Base_2[],MATCH($D453,Data_Base_2[[Incumbent]:[Incumbent]],0),MATCH(K$3,Data_Base_2[#Headers],0))),"")</f>
        <v/>
      </c>
      <c r="L453" s="161" t="str">
        <f ca="1">IFERROR(IF(ISBLANK(INDEX(Data_Base_2[],MATCH($D453,Data_Base_2[[Incumbent]:[Incumbent]],0),MATCH(L$3,Data_Base_2[#Headers],0))),"-",INDEX(Data_Base_2[],MATCH($D453,Data_Base_2[[Incumbent]:[Incumbent]],0),MATCH(L$3,Data_Base_2[#Headers],0))),"")</f>
        <v/>
      </c>
      <c r="M453" s="161" t="str">
        <f ca="1">IFERROR(IF(ISBLANK(INDEX(Data_Base_2[],MATCH($D453,Data_Base_2[[Incumbent]:[Incumbent]],0),MATCH(M$3,Data_Base_2[#Headers],0))),"-",INDEX(Data_Base_2[],MATCH($D453,Data_Base_2[[Incumbent]:[Incumbent]],0),MATCH(M$3,Data_Base_2[#Headers],0))),"")</f>
        <v/>
      </c>
      <c r="N453" s="164" t="str">
        <f ca="1">IFERROR(IF(ISBLANK(INDEX(Data_Base_2[],MATCH($D453,Data_Base_2[[Incumbent]:[Incumbent]],0),MATCH(N$3,Data_Base_2[#Headers],0))),"-",INDEX(Data_Base_2[],MATCH($D453,Data_Base_2[[Incumbent]:[Incumbent]],0),MATCH(N$3,Data_Base_2[#Headers],0))),"")</f>
        <v/>
      </c>
      <c r="O453" s="164" t="str">
        <f ca="1">IFERROR(IF(ISBLANK(INDEX(Data_Base_2[],MATCH($D453,Data_Base_2[[Incumbent]:[Incumbent]],0),MATCH(O$3,Data_Base_2[#Headers],0))),"-",INDEX(Data_Base_2[],MATCH($D453,Data_Base_2[[Incumbent]:[Incumbent]],0),MATCH(O$3,Data_Base_2[#Headers],0))),"")</f>
        <v/>
      </c>
      <c r="P453" s="161" t="str">
        <f ca="1">IFERROR(IF(ISBLANK(INDEX(Data_Base_2[],MATCH($D453,Data_Base_2[[Incumbent]:[Incumbent]],0),MATCH(P$3,Data_Base_2[#Headers],0))),"-",INDEX(Data_Base_2[],MATCH($D453,Data_Base_2[[Incumbent]:[Incumbent]],0),MATCH(P$3,Data_Base_2[#Headers],0))),"")</f>
        <v/>
      </c>
      <c r="Q453" s="161" t="str">
        <f ca="1">IFERROR(IF(ISBLANK(INDEX(Data_Base_2[],MATCH($D453,Data_Base_2[[Incumbent]:[Incumbent]],0),MATCH(Q$3,Data_Base_2[#Headers],0))),"-",INDEX(Data_Base_2[],MATCH($D453,Data_Base_2[[Incumbent]:[Incumbent]],0),MATCH(Q$3,Data_Base_2[#Headers],0))),"")</f>
        <v/>
      </c>
      <c r="T453" t="str">
        <v>Idham</v>
      </c>
      <c r="U453" s="140">
        <v>2</v>
      </c>
      <c r="V453" s="124" t="b">
        <v>1</v>
      </c>
      <c r="W453" s="3" t="b">
        <v>0</v>
      </c>
      <c r="X453" s="3" t="b">
        <v>0</v>
      </c>
      <c r="Y453" s="3">
        <v>0</v>
      </c>
      <c r="Z453" s="3">
        <v>1</v>
      </c>
      <c r="AA453" s="3" t="b">
        <v>1</v>
      </c>
      <c r="AB453" s="3" t="b">
        <f ca="1"/>
        <v>0</v>
      </c>
      <c r="AC453" s="99">
        <v>1</v>
      </c>
      <c r="AD453" s="99">
        <f ca="1"/>
        <v>0</v>
      </c>
    </row>
    <row r="454" spans="4:30" x14ac:dyDescent="0.25">
      <c r="D454" s="8" t="str" cm="1">
        <f t="array" aca="1" ref="D454" ca="1">IFERROR(IF($T$2="",'Data Base'!#REF!,INDEX(Data_Base_2[Incumbent],_xlfn.AGGREGATE(15,3,((OFFSET($AD$4,0,0,COUNTA($AD$4:AD5449),1)&gt;0)/(OFFSET($AD$4,0,0,COUNTA($AD$4:AD5449),1)&gt;0))*(ROW(OFFSET($AD$4,0,0,COUNTA($AD$4:AD5449),1))-ROW($AD$3)),ROWS($D$4:$D453)))),"")</f>
        <v/>
      </c>
      <c r="E454" s="161" t="str">
        <f ca="1">IFERROR(IF(ISBLANK(INDEX(Data_Base_2[],MATCH($D454,Data_Base_2[[Incumbent]:[Incumbent]],0),MATCH(E$3,Data_Base_2[#Headers],0))),"-",INDEX(Data_Base_2[],MATCH($D454,Data_Base_2[[Incumbent]:[Incumbent]],0),MATCH(E$3,Data_Base_2[#Headers],0))),"")</f>
        <v/>
      </c>
      <c r="F454" s="161" t="str">
        <f ca="1">IFERROR(IF(ISBLANK(INDEX(Data_Base_2[],MATCH($D454,Data_Base_2[[Incumbent]:[Incumbent]],0),MATCH(F$3,Data_Base_2[#Headers],0))),"-",INDEX(Data_Base_2[],MATCH($D454,Data_Base_2[[Incumbent]:[Incumbent]],0),MATCH(F$3,Data_Base_2[#Headers],0))),"")</f>
        <v/>
      </c>
      <c r="G454" s="161" t="str">
        <f ca="1">IFERROR(IF(ISBLANK(INDEX(Data_Base_2[],MATCH($D454,Data_Base_2[[Incumbent]:[Incumbent]],0),MATCH(G$3,Data_Base_2[#Headers],0))),"-",INDEX(Data_Base_2[],MATCH($D454,Data_Base_2[[Incumbent]:[Incumbent]],0),MATCH(G$3,Data_Base_2[#Headers],0))),"")</f>
        <v/>
      </c>
      <c r="H454" s="161" t="str">
        <f ca="1">IFERROR(IF(ISBLANK(INDEX(Data_Base_2[],MATCH($D454,Data_Base_2[[Incumbent]:[Incumbent]],0),MATCH(H$3,Data_Base_2[#Headers],0))),"-",INDEX(Data_Base_2[],MATCH($D454,Data_Base_2[[Incumbent]:[Incumbent]],0),MATCH(H$3,Data_Base_2[#Headers],0))),"")</f>
        <v/>
      </c>
      <c r="I454" s="162" t="str">
        <f ca="1">IFERROR(IF(ISBLANK(INDEX(Data_Base_2[],MATCH($D454,Data_Base_2[[Incumbent]:[Incumbent]],0),MATCH(I$3,Data_Base_2[#Headers],0))),"-",INDEX(Data_Base_2[],MATCH($D454,Data_Base_2[[Incumbent]:[Incumbent]],0),MATCH(I$3,Data_Base_2[#Headers],0))),"")</f>
        <v/>
      </c>
      <c r="J454" s="162" t="str">
        <f ca="1">IFERROR(IF(ISBLANK(INDEX(Data_Base_2[],MATCH($D454,Data_Base_2[[Incumbent]:[Incumbent]],0),MATCH(J$3,Data_Base_2[#Headers],0))),"-",INDEX(Data_Base_2[],MATCH($D454,Data_Base_2[[Incumbent]:[Incumbent]],0),MATCH(J$3,Data_Base_2[#Headers],0))),"")</f>
        <v/>
      </c>
      <c r="K454" s="163" t="str">
        <f ca="1">IFERROR(IF(ISBLANK(INDEX(Data_Base_2[],MATCH($D454,Data_Base_2[[Incumbent]:[Incumbent]],0),MATCH(K$3,Data_Base_2[#Headers],0))),"-",INDEX(Data_Base_2[],MATCH($D454,Data_Base_2[[Incumbent]:[Incumbent]],0),MATCH(K$3,Data_Base_2[#Headers],0))),"")</f>
        <v/>
      </c>
      <c r="L454" s="161" t="str">
        <f ca="1">IFERROR(IF(ISBLANK(INDEX(Data_Base_2[],MATCH($D454,Data_Base_2[[Incumbent]:[Incumbent]],0),MATCH(L$3,Data_Base_2[#Headers],0))),"-",INDEX(Data_Base_2[],MATCH($D454,Data_Base_2[[Incumbent]:[Incumbent]],0),MATCH(L$3,Data_Base_2[#Headers],0))),"")</f>
        <v/>
      </c>
      <c r="M454" s="161" t="str">
        <f ca="1">IFERROR(IF(ISBLANK(INDEX(Data_Base_2[],MATCH($D454,Data_Base_2[[Incumbent]:[Incumbent]],0),MATCH(M$3,Data_Base_2[#Headers],0))),"-",INDEX(Data_Base_2[],MATCH($D454,Data_Base_2[[Incumbent]:[Incumbent]],0),MATCH(M$3,Data_Base_2[#Headers],0))),"")</f>
        <v/>
      </c>
      <c r="N454" s="164" t="str">
        <f ca="1">IFERROR(IF(ISBLANK(INDEX(Data_Base_2[],MATCH($D454,Data_Base_2[[Incumbent]:[Incumbent]],0),MATCH(N$3,Data_Base_2[#Headers],0))),"-",INDEX(Data_Base_2[],MATCH($D454,Data_Base_2[[Incumbent]:[Incumbent]],0),MATCH(N$3,Data_Base_2[#Headers],0))),"")</f>
        <v/>
      </c>
      <c r="O454" s="164" t="str">
        <f ca="1">IFERROR(IF(ISBLANK(INDEX(Data_Base_2[],MATCH($D454,Data_Base_2[[Incumbent]:[Incumbent]],0),MATCH(O$3,Data_Base_2[#Headers],0))),"-",INDEX(Data_Base_2[],MATCH($D454,Data_Base_2[[Incumbent]:[Incumbent]],0),MATCH(O$3,Data_Base_2[#Headers],0))),"")</f>
        <v/>
      </c>
      <c r="P454" s="161" t="str">
        <f ca="1">IFERROR(IF(ISBLANK(INDEX(Data_Base_2[],MATCH($D454,Data_Base_2[[Incumbent]:[Incumbent]],0),MATCH(P$3,Data_Base_2[#Headers],0))),"-",INDEX(Data_Base_2[],MATCH($D454,Data_Base_2[[Incumbent]:[Incumbent]],0),MATCH(P$3,Data_Base_2[#Headers],0))),"")</f>
        <v/>
      </c>
      <c r="Q454" s="161" t="str">
        <f ca="1">IFERROR(IF(ISBLANK(INDEX(Data_Base_2[],MATCH($D454,Data_Base_2[[Incumbent]:[Incumbent]],0),MATCH(Q$3,Data_Base_2[#Headers],0))),"-",INDEX(Data_Base_2[],MATCH($D454,Data_Base_2[[Incumbent]:[Incumbent]],0),MATCH(Q$3,Data_Base_2[#Headers],0))),"")</f>
        <v/>
      </c>
      <c r="T454" t="str">
        <v>Sarso Suparto. Amd</v>
      </c>
      <c r="U454" s="140">
        <v>2</v>
      </c>
      <c r="V454" s="124" t="b">
        <v>1</v>
      </c>
      <c r="W454" s="3" t="b">
        <v>0</v>
      </c>
      <c r="X454" s="3" t="b">
        <v>0</v>
      </c>
      <c r="Y454" s="3">
        <v>0</v>
      </c>
      <c r="Z454" s="3">
        <v>1</v>
      </c>
      <c r="AA454" s="3" t="b">
        <v>1</v>
      </c>
      <c r="AB454" s="3" t="b">
        <f ca="1"/>
        <v>0</v>
      </c>
      <c r="AC454" s="99">
        <v>0</v>
      </c>
      <c r="AD454" s="99">
        <f ca="1"/>
        <v>0</v>
      </c>
    </row>
    <row r="455" spans="4:30" x14ac:dyDescent="0.25">
      <c r="D455" s="8" t="str" cm="1">
        <f t="array" aca="1" ref="D455" ca="1">IFERROR(IF($T$2="",'Data Base'!C440,INDEX(Data_Base_2[Incumbent],_xlfn.AGGREGATE(15,3,((OFFSET($AD$4,0,0,COUNTA($AD$4:AD5450),1)&gt;0)/(OFFSET($AD$4,0,0,COUNTA($AD$4:AD5450),1)&gt;0))*(ROW(OFFSET($AD$4,0,0,COUNTA($AD$4:AD5450),1))-ROW($AD$3)),ROWS($D$4:$D454)))),"")</f>
        <v/>
      </c>
      <c r="E455" s="161" t="str">
        <f ca="1">IFERROR(IF(ISBLANK(INDEX(Data_Base_2[],MATCH($D455,Data_Base_2[[Incumbent]:[Incumbent]],0),MATCH(E$3,Data_Base_2[#Headers],0))),"-",INDEX(Data_Base_2[],MATCH($D455,Data_Base_2[[Incumbent]:[Incumbent]],0),MATCH(E$3,Data_Base_2[#Headers],0))),"")</f>
        <v/>
      </c>
      <c r="F455" s="161" t="str">
        <f ca="1">IFERROR(IF(ISBLANK(INDEX(Data_Base_2[],MATCH($D455,Data_Base_2[[Incumbent]:[Incumbent]],0),MATCH(F$3,Data_Base_2[#Headers],0))),"-",INDEX(Data_Base_2[],MATCH($D455,Data_Base_2[[Incumbent]:[Incumbent]],0),MATCH(F$3,Data_Base_2[#Headers],0))),"")</f>
        <v/>
      </c>
      <c r="G455" s="161" t="str">
        <f ca="1">IFERROR(IF(ISBLANK(INDEX(Data_Base_2[],MATCH($D455,Data_Base_2[[Incumbent]:[Incumbent]],0),MATCH(G$3,Data_Base_2[#Headers],0))),"-",INDEX(Data_Base_2[],MATCH($D455,Data_Base_2[[Incumbent]:[Incumbent]],0),MATCH(G$3,Data_Base_2[#Headers],0))),"")</f>
        <v/>
      </c>
      <c r="H455" s="161" t="str">
        <f ca="1">IFERROR(IF(ISBLANK(INDEX(Data_Base_2[],MATCH($D455,Data_Base_2[[Incumbent]:[Incumbent]],0),MATCH(H$3,Data_Base_2[#Headers],0))),"-",INDEX(Data_Base_2[],MATCH($D455,Data_Base_2[[Incumbent]:[Incumbent]],0),MATCH(H$3,Data_Base_2[#Headers],0))),"")</f>
        <v/>
      </c>
      <c r="I455" s="162" t="str">
        <f ca="1">IFERROR(IF(ISBLANK(INDEX(Data_Base_2[],MATCH($D455,Data_Base_2[[Incumbent]:[Incumbent]],0),MATCH(I$3,Data_Base_2[#Headers],0))),"-",INDEX(Data_Base_2[],MATCH($D455,Data_Base_2[[Incumbent]:[Incumbent]],0),MATCH(I$3,Data_Base_2[#Headers],0))),"")</f>
        <v/>
      </c>
      <c r="J455" s="162" t="str">
        <f ca="1">IFERROR(IF(ISBLANK(INDEX(Data_Base_2[],MATCH($D455,Data_Base_2[[Incumbent]:[Incumbent]],0),MATCH(J$3,Data_Base_2[#Headers],0))),"-",INDEX(Data_Base_2[],MATCH($D455,Data_Base_2[[Incumbent]:[Incumbent]],0),MATCH(J$3,Data_Base_2[#Headers],0))),"")</f>
        <v/>
      </c>
      <c r="K455" s="163" t="str">
        <f ca="1">IFERROR(IF(ISBLANK(INDEX(Data_Base_2[],MATCH($D455,Data_Base_2[[Incumbent]:[Incumbent]],0),MATCH(K$3,Data_Base_2[#Headers],0))),"-",INDEX(Data_Base_2[],MATCH($D455,Data_Base_2[[Incumbent]:[Incumbent]],0),MATCH(K$3,Data_Base_2[#Headers],0))),"")</f>
        <v/>
      </c>
      <c r="L455" s="161" t="str">
        <f ca="1">IFERROR(IF(ISBLANK(INDEX(Data_Base_2[],MATCH($D455,Data_Base_2[[Incumbent]:[Incumbent]],0),MATCH(L$3,Data_Base_2[#Headers],0))),"-",INDEX(Data_Base_2[],MATCH($D455,Data_Base_2[[Incumbent]:[Incumbent]],0),MATCH(L$3,Data_Base_2[#Headers],0))),"")</f>
        <v/>
      </c>
      <c r="M455" s="161" t="str">
        <f ca="1">IFERROR(IF(ISBLANK(INDEX(Data_Base_2[],MATCH($D455,Data_Base_2[[Incumbent]:[Incumbent]],0),MATCH(M$3,Data_Base_2[#Headers],0))),"-",INDEX(Data_Base_2[],MATCH($D455,Data_Base_2[[Incumbent]:[Incumbent]],0),MATCH(M$3,Data_Base_2[#Headers],0))),"")</f>
        <v/>
      </c>
      <c r="N455" s="164" t="str">
        <f ca="1">IFERROR(IF(ISBLANK(INDEX(Data_Base_2[],MATCH($D455,Data_Base_2[[Incumbent]:[Incumbent]],0),MATCH(N$3,Data_Base_2[#Headers],0))),"-",INDEX(Data_Base_2[],MATCH($D455,Data_Base_2[[Incumbent]:[Incumbent]],0),MATCH(N$3,Data_Base_2[#Headers],0))),"")</f>
        <v/>
      </c>
      <c r="O455" s="164" t="str">
        <f ca="1">IFERROR(IF(ISBLANK(INDEX(Data_Base_2[],MATCH($D455,Data_Base_2[[Incumbent]:[Incumbent]],0),MATCH(O$3,Data_Base_2[#Headers],0))),"-",INDEX(Data_Base_2[],MATCH($D455,Data_Base_2[[Incumbent]:[Incumbent]],0),MATCH(O$3,Data_Base_2[#Headers],0))),"")</f>
        <v/>
      </c>
      <c r="P455" s="161" t="str">
        <f ca="1">IFERROR(IF(ISBLANK(INDEX(Data_Base_2[],MATCH($D455,Data_Base_2[[Incumbent]:[Incumbent]],0),MATCH(P$3,Data_Base_2[#Headers],0))),"-",INDEX(Data_Base_2[],MATCH($D455,Data_Base_2[[Incumbent]:[Incumbent]],0),MATCH(P$3,Data_Base_2[#Headers],0))),"")</f>
        <v/>
      </c>
      <c r="Q455" s="161" t="str">
        <f ca="1">IFERROR(IF(ISBLANK(INDEX(Data_Base_2[],MATCH($D455,Data_Base_2[[Incumbent]:[Incumbent]],0),MATCH(Q$3,Data_Base_2[#Headers],0))),"-",INDEX(Data_Base_2[],MATCH($D455,Data_Base_2[[Incumbent]:[Incumbent]],0),MATCH(Q$3,Data_Base_2[#Headers],0))),"")</f>
        <v/>
      </c>
      <c r="T455" t="str">
        <v>M. Rahman Al Rasyid</v>
      </c>
      <c r="U455" s="140">
        <v>2</v>
      </c>
      <c r="V455" s="124" t="b">
        <v>1</v>
      </c>
      <c r="W455" s="3" t="b">
        <v>0</v>
      </c>
      <c r="X455" s="3" t="b">
        <v>0</v>
      </c>
      <c r="Y455" s="3">
        <v>1</v>
      </c>
      <c r="Z455" s="3">
        <v>1</v>
      </c>
      <c r="AA455" s="3" t="b">
        <v>1</v>
      </c>
      <c r="AB455" s="3" t="b">
        <f ca="1"/>
        <v>1</v>
      </c>
      <c r="AC455" s="99">
        <v>1</v>
      </c>
      <c r="AD455" s="99">
        <f ca="1"/>
        <v>0</v>
      </c>
    </row>
    <row r="456" spans="4:30" x14ac:dyDescent="0.25">
      <c r="D456" s="8" t="str" cm="1">
        <f t="array" aca="1" ref="D456" ca="1">IFERROR(IF($T$2="",'Data Base'!C441,INDEX(Data_Base_2[Incumbent],_xlfn.AGGREGATE(15,3,((OFFSET($AD$4,0,0,COUNTA($AD$4:AD5451),1)&gt;0)/(OFFSET($AD$4,0,0,COUNTA($AD$4:AD5451),1)&gt;0))*(ROW(OFFSET($AD$4,0,0,COUNTA($AD$4:AD5451),1))-ROW($AD$3)),ROWS($D$4:$D455)))),"")</f>
        <v/>
      </c>
      <c r="E456" s="161" t="str">
        <f ca="1">IFERROR(IF(ISBLANK(INDEX(Data_Base_2[],MATCH($D456,Data_Base_2[[Incumbent]:[Incumbent]],0),MATCH(E$3,Data_Base_2[#Headers],0))),"-",INDEX(Data_Base_2[],MATCH($D456,Data_Base_2[[Incumbent]:[Incumbent]],0),MATCH(E$3,Data_Base_2[#Headers],0))),"")</f>
        <v/>
      </c>
      <c r="F456" s="161" t="str">
        <f ca="1">IFERROR(IF(ISBLANK(INDEX(Data_Base_2[],MATCH($D456,Data_Base_2[[Incumbent]:[Incumbent]],0),MATCH(F$3,Data_Base_2[#Headers],0))),"-",INDEX(Data_Base_2[],MATCH($D456,Data_Base_2[[Incumbent]:[Incumbent]],0),MATCH(F$3,Data_Base_2[#Headers],0))),"")</f>
        <v/>
      </c>
      <c r="G456" s="161" t="str">
        <f ca="1">IFERROR(IF(ISBLANK(INDEX(Data_Base_2[],MATCH($D456,Data_Base_2[[Incumbent]:[Incumbent]],0),MATCH(G$3,Data_Base_2[#Headers],0))),"-",INDEX(Data_Base_2[],MATCH($D456,Data_Base_2[[Incumbent]:[Incumbent]],0),MATCH(G$3,Data_Base_2[#Headers],0))),"")</f>
        <v/>
      </c>
      <c r="H456" s="161" t="str">
        <f ca="1">IFERROR(IF(ISBLANK(INDEX(Data_Base_2[],MATCH($D456,Data_Base_2[[Incumbent]:[Incumbent]],0),MATCH(H$3,Data_Base_2[#Headers],0))),"-",INDEX(Data_Base_2[],MATCH($D456,Data_Base_2[[Incumbent]:[Incumbent]],0),MATCH(H$3,Data_Base_2[#Headers],0))),"")</f>
        <v/>
      </c>
      <c r="I456" s="162" t="str">
        <f ca="1">IFERROR(IF(ISBLANK(INDEX(Data_Base_2[],MATCH($D456,Data_Base_2[[Incumbent]:[Incumbent]],0),MATCH(I$3,Data_Base_2[#Headers],0))),"-",INDEX(Data_Base_2[],MATCH($D456,Data_Base_2[[Incumbent]:[Incumbent]],0),MATCH(I$3,Data_Base_2[#Headers],0))),"")</f>
        <v/>
      </c>
      <c r="J456" s="162" t="str">
        <f ca="1">IFERROR(IF(ISBLANK(INDEX(Data_Base_2[],MATCH($D456,Data_Base_2[[Incumbent]:[Incumbent]],0),MATCH(J$3,Data_Base_2[#Headers],0))),"-",INDEX(Data_Base_2[],MATCH($D456,Data_Base_2[[Incumbent]:[Incumbent]],0),MATCH(J$3,Data_Base_2[#Headers],0))),"")</f>
        <v/>
      </c>
      <c r="K456" s="163" t="str">
        <f ca="1">IFERROR(IF(ISBLANK(INDEX(Data_Base_2[],MATCH($D456,Data_Base_2[[Incumbent]:[Incumbent]],0),MATCH(K$3,Data_Base_2[#Headers],0))),"-",INDEX(Data_Base_2[],MATCH($D456,Data_Base_2[[Incumbent]:[Incumbent]],0),MATCH(K$3,Data_Base_2[#Headers],0))),"")</f>
        <v/>
      </c>
      <c r="L456" s="161" t="str">
        <f ca="1">IFERROR(IF(ISBLANK(INDEX(Data_Base_2[],MATCH($D456,Data_Base_2[[Incumbent]:[Incumbent]],0),MATCH(L$3,Data_Base_2[#Headers],0))),"-",INDEX(Data_Base_2[],MATCH($D456,Data_Base_2[[Incumbent]:[Incumbent]],0),MATCH(L$3,Data_Base_2[#Headers],0))),"")</f>
        <v/>
      </c>
      <c r="M456" s="161" t="str">
        <f ca="1">IFERROR(IF(ISBLANK(INDEX(Data_Base_2[],MATCH($D456,Data_Base_2[[Incumbent]:[Incumbent]],0),MATCH(M$3,Data_Base_2[#Headers],0))),"-",INDEX(Data_Base_2[],MATCH($D456,Data_Base_2[[Incumbent]:[Incumbent]],0),MATCH(M$3,Data_Base_2[#Headers],0))),"")</f>
        <v/>
      </c>
      <c r="N456" s="164" t="str">
        <f ca="1">IFERROR(IF(ISBLANK(INDEX(Data_Base_2[],MATCH($D456,Data_Base_2[[Incumbent]:[Incumbent]],0),MATCH(N$3,Data_Base_2[#Headers],0))),"-",INDEX(Data_Base_2[],MATCH($D456,Data_Base_2[[Incumbent]:[Incumbent]],0),MATCH(N$3,Data_Base_2[#Headers],0))),"")</f>
        <v/>
      </c>
      <c r="O456" s="164" t="str">
        <f ca="1">IFERROR(IF(ISBLANK(INDEX(Data_Base_2[],MATCH($D456,Data_Base_2[[Incumbent]:[Incumbent]],0),MATCH(O$3,Data_Base_2[#Headers],0))),"-",INDEX(Data_Base_2[],MATCH($D456,Data_Base_2[[Incumbent]:[Incumbent]],0),MATCH(O$3,Data_Base_2[#Headers],0))),"")</f>
        <v/>
      </c>
      <c r="P456" s="161" t="str">
        <f ca="1">IFERROR(IF(ISBLANK(INDEX(Data_Base_2[],MATCH($D456,Data_Base_2[[Incumbent]:[Incumbent]],0),MATCH(P$3,Data_Base_2[#Headers],0))),"-",INDEX(Data_Base_2[],MATCH($D456,Data_Base_2[[Incumbent]:[Incumbent]],0),MATCH(P$3,Data_Base_2[#Headers],0))),"")</f>
        <v/>
      </c>
      <c r="Q456" s="161" t="str">
        <f ca="1">IFERROR(IF(ISBLANK(INDEX(Data_Base_2[],MATCH($D456,Data_Base_2[[Incumbent]:[Incumbent]],0),MATCH(Q$3,Data_Base_2[#Headers],0))),"-",INDEX(Data_Base_2[],MATCH($D456,Data_Base_2[[Incumbent]:[Incumbent]],0),MATCH(Q$3,Data_Base_2[#Headers],0))),"")</f>
        <v/>
      </c>
      <c r="T456" t="str">
        <v>Bonar Parlindungan S.</v>
      </c>
      <c r="U456" s="140">
        <v>1</v>
      </c>
      <c r="V456" s="124" t="b">
        <v>1</v>
      </c>
      <c r="W456" s="3" t="b">
        <v>0</v>
      </c>
      <c r="X456" s="3" t="b">
        <v>0</v>
      </c>
      <c r="Y456" s="3">
        <v>0</v>
      </c>
      <c r="Z456" s="3">
        <v>0</v>
      </c>
      <c r="AA456" s="3" t="b">
        <v>1</v>
      </c>
      <c r="AB456" s="3" t="b">
        <f ca="1"/>
        <v>1</v>
      </c>
      <c r="AC456" s="99">
        <v>1</v>
      </c>
      <c r="AD456" s="99">
        <f ca="1"/>
        <v>0</v>
      </c>
    </row>
    <row r="457" spans="4:30" x14ac:dyDescent="0.25">
      <c r="D457" s="8" t="str" cm="1">
        <f t="array" aca="1" ref="D457" ca="1">IFERROR(IF($T$2="",'Data Base'!C442,INDEX(Data_Base_2[Incumbent],_xlfn.AGGREGATE(15,3,((OFFSET($AD$4,0,0,COUNTA($AD$4:AD5452),1)&gt;0)/(OFFSET($AD$4,0,0,COUNTA($AD$4:AD5452),1)&gt;0))*(ROW(OFFSET($AD$4,0,0,COUNTA($AD$4:AD5452),1))-ROW($AD$3)),ROWS($D$4:$D456)))),"")</f>
        <v/>
      </c>
      <c r="E457" s="161" t="str">
        <f ca="1">IFERROR(IF(ISBLANK(INDEX(Data_Base_2[],MATCH($D457,Data_Base_2[[Incumbent]:[Incumbent]],0),MATCH(E$3,Data_Base_2[#Headers],0))),"-",INDEX(Data_Base_2[],MATCH($D457,Data_Base_2[[Incumbent]:[Incumbent]],0),MATCH(E$3,Data_Base_2[#Headers],0))),"")</f>
        <v/>
      </c>
      <c r="F457" s="161" t="str">
        <f ca="1">IFERROR(IF(ISBLANK(INDEX(Data_Base_2[],MATCH($D457,Data_Base_2[[Incumbent]:[Incumbent]],0),MATCH(F$3,Data_Base_2[#Headers],0))),"-",INDEX(Data_Base_2[],MATCH($D457,Data_Base_2[[Incumbent]:[Incumbent]],0),MATCH(F$3,Data_Base_2[#Headers],0))),"")</f>
        <v/>
      </c>
      <c r="G457" s="161" t="str">
        <f ca="1">IFERROR(IF(ISBLANK(INDEX(Data_Base_2[],MATCH($D457,Data_Base_2[[Incumbent]:[Incumbent]],0),MATCH(G$3,Data_Base_2[#Headers],0))),"-",INDEX(Data_Base_2[],MATCH($D457,Data_Base_2[[Incumbent]:[Incumbent]],0),MATCH(G$3,Data_Base_2[#Headers],0))),"")</f>
        <v/>
      </c>
      <c r="H457" s="161" t="str">
        <f ca="1">IFERROR(IF(ISBLANK(INDEX(Data_Base_2[],MATCH($D457,Data_Base_2[[Incumbent]:[Incumbent]],0),MATCH(H$3,Data_Base_2[#Headers],0))),"-",INDEX(Data_Base_2[],MATCH($D457,Data_Base_2[[Incumbent]:[Incumbent]],0),MATCH(H$3,Data_Base_2[#Headers],0))),"")</f>
        <v/>
      </c>
      <c r="I457" s="162" t="str">
        <f ca="1">IFERROR(IF(ISBLANK(INDEX(Data_Base_2[],MATCH($D457,Data_Base_2[[Incumbent]:[Incumbent]],0),MATCH(I$3,Data_Base_2[#Headers],0))),"-",INDEX(Data_Base_2[],MATCH($D457,Data_Base_2[[Incumbent]:[Incumbent]],0),MATCH(I$3,Data_Base_2[#Headers],0))),"")</f>
        <v/>
      </c>
      <c r="J457" s="162" t="str">
        <f ca="1">IFERROR(IF(ISBLANK(INDEX(Data_Base_2[],MATCH($D457,Data_Base_2[[Incumbent]:[Incumbent]],0),MATCH(J$3,Data_Base_2[#Headers],0))),"-",INDEX(Data_Base_2[],MATCH($D457,Data_Base_2[[Incumbent]:[Incumbent]],0),MATCH(J$3,Data_Base_2[#Headers],0))),"")</f>
        <v/>
      </c>
      <c r="K457" s="163" t="str">
        <f ca="1">IFERROR(IF(ISBLANK(INDEX(Data_Base_2[],MATCH($D457,Data_Base_2[[Incumbent]:[Incumbent]],0),MATCH(K$3,Data_Base_2[#Headers],0))),"-",INDEX(Data_Base_2[],MATCH($D457,Data_Base_2[[Incumbent]:[Incumbent]],0),MATCH(K$3,Data_Base_2[#Headers],0))),"")</f>
        <v/>
      </c>
      <c r="L457" s="161" t="str">
        <f ca="1">IFERROR(IF(ISBLANK(INDEX(Data_Base_2[],MATCH($D457,Data_Base_2[[Incumbent]:[Incumbent]],0),MATCH(L$3,Data_Base_2[#Headers],0))),"-",INDEX(Data_Base_2[],MATCH($D457,Data_Base_2[[Incumbent]:[Incumbent]],0),MATCH(L$3,Data_Base_2[#Headers],0))),"")</f>
        <v/>
      </c>
      <c r="M457" s="161" t="str">
        <f ca="1">IFERROR(IF(ISBLANK(INDEX(Data_Base_2[],MATCH($D457,Data_Base_2[[Incumbent]:[Incumbent]],0),MATCH(M$3,Data_Base_2[#Headers],0))),"-",INDEX(Data_Base_2[],MATCH($D457,Data_Base_2[[Incumbent]:[Incumbent]],0),MATCH(M$3,Data_Base_2[#Headers],0))),"")</f>
        <v/>
      </c>
      <c r="N457" s="164" t="str">
        <f ca="1">IFERROR(IF(ISBLANK(INDEX(Data_Base_2[],MATCH($D457,Data_Base_2[[Incumbent]:[Incumbent]],0),MATCH(N$3,Data_Base_2[#Headers],0))),"-",INDEX(Data_Base_2[],MATCH($D457,Data_Base_2[[Incumbent]:[Incumbent]],0),MATCH(N$3,Data_Base_2[#Headers],0))),"")</f>
        <v/>
      </c>
      <c r="O457" s="164" t="str">
        <f ca="1">IFERROR(IF(ISBLANK(INDEX(Data_Base_2[],MATCH($D457,Data_Base_2[[Incumbent]:[Incumbent]],0),MATCH(O$3,Data_Base_2[#Headers],0))),"-",INDEX(Data_Base_2[],MATCH($D457,Data_Base_2[[Incumbent]:[Incumbent]],0),MATCH(O$3,Data_Base_2[#Headers],0))),"")</f>
        <v/>
      </c>
      <c r="P457" s="161" t="str">
        <f ca="1">IFERROR(IF(ISBLANK(INDEX(Data_Base_2[],MATCH($D457,Data_Base_2[[Incumbent]:[Incumbent]],0),MATCH(P$3,Data_Base_2[#Headers],0))),"-",INDEX(Data_Base_2[],MATCH($D457,Data_Base_2[[Incumbent]:[Incumbent]],0),MATCH(P$3,Data_Base_2[#Headers],0))),"")</f>
        <v/>
      </c>
      <c r="Q457" s="161" t="str">
        <f ca="1">IFERROR(IF(ISBLANK(INDEX(Data_Base_2[],MATCH($D457,Data_Base_2[[Incumbent]:[Incumbent]],0),MATCH(Q$3,Data_Base_2[#Headers],0))),"-",INDEX(Data_Base_2[],MATCH($D457,Data_Base_2[[Incumbent]:[Incumbent]],0),MATCH(Q$3,Data_Base_2[#Headers],0))),"")</f>
        <v/>
      </c>
      <c r="T457" t="str">
        <v>Ferry Anggriawan, SC</v>
      </c>
      <c r="U457" s="140">
        <v>3</v>
      </c>
      <c r="V457" s="124" t="b">
        <v>1</v>
      </c>
      <c r="W457" s="3" t="b">
        <v>0</v>
      </c>
      <c r="X457" s="3" t="b">
        <v>0</v>
      </c>
      <c r="Y457" s="3">
        <v>0</v>
      </c>
      <c r="Z457" s="3">
        <v>1</v>
      </c>
      <c r="AA457" s="3" t="b">
        <v>1</v>
      </c>
      <c r="AB457" s="3" t="b">
        <f ca="1"/>
        <v>1</v>
      </c>
      <c r="AC457" s="99">
        <v>0</v>
      </c>
      <c r="AD457" s="99">
        <f ca="1"/>
        <v>0</v>
      </c>
    </row>
    <row r="458" spans="4:30" x14ac:dyDescent="0.25">
      <c r="D458" s="8" t="str" cm="1">
        <f t="array" aca="1" ref="D458" ca="1">IFERROR(IF($T$2="",'Data Base'!C443,INDEX(Data_Base_2[Incumbent],_xlfn.AGGREGATE(15,3,((OFFSET($AD$4,0,0,COUNTA($AD$4:AD5453),1)&gt;0)/(OFFSET($AD$4,0,0,COUNTA($AD$4:AD5453),1)&gt;0))*(ROW(OFFSET($AD$4,0,0,COUNTA($AD$4:AD5453),1))-ROW($AD$3)),ROWS($D$4:$D457)))),"")</f>
        <v/>
      </c>
      <c r="E458" s="161" t="str">
        <f ca="1">IFERROR(IF(ISBLANK(INDEX(Data_Base_2[],MATCH($D458,Data_Base_2[[Incumbent]:[Incumbent]],0),MATCH(E$3,Data_Base_2[#Headers],0))),"-",INDEX(Data_Base_2[],MATCH($D458,Data_Base_2[[Incumbent]:[Incumbent]],0),MATCH(E$3,Data_Base_2[#Headers],0))),"")</f>
        <v/>
      </c>
      <c r="F458" s="161" t="str">
        <f ca="1">IFERROR(IF(ISBLANK(INDEX(Data_Base_2[],MATCH($D458,Data_Base_2[[Incumbent]:[Incumbent]],0),MATCH(F$3,Data_Base_2[#Headers],0))),"-",INDEX(Data_Base_2[],MATCH($D458,Data_Base_2[[Incumbent]:[Incumbent]],0),MATCH(F$3,Data_Base_2[#Headers],0))),"")</f>
        <v/>
      </c>
      <c r="G458" s="161" t="str">
        <f ca="1">IFERROR(IF(ISBLANK(INDEX(Data_Base_2[],MATCH($D458,Data_Base_2[[Incumbent]:[Incumbent]],0),MATCH(G$3,Data_Base_2[#Headers],0))),"-",INDEX(Data_Base_2[],MATCH($D458,Data_Base_2[[Incumbent]:[Incumbent]],0),MATCH(G$3,Data_Base_2[#Headers],0))),"")</f>
        <v/>
      </c>
      <c r="H458" s="161" t="str">
        <f ca="1">IFERROR(IF(ISBLANK(INDEX(Data_Base_2[],MATCH($D458,Data_Base_2[[Incumbent]:[Incumbent]],0),MATCH(H$3,Data_Base_2[#Headers],0))),"-",INDEX(Data_Base_2[],MATCH($D458,Data_Base_2[[Incumbent]:[Incumbent]],0),MATCH(H$3,Data_Base_2[#Headers],0))),"")</f>
        <v/>
      </c>
      <c r="I458" s="162" t="str">
        <f ca="1">IFERROR(IF(ISBLANK(INDEX(Data_Base_2[],MATCH($D458,Data_Base_2[[Incumbent]:[Incumbent]],0),MATCH(I$3,Data_Base_2[#Headers],0))),"-",INDEX(Data_Base_2[],MATCH($D458,Data_Base_2[[Incumbent]:[Incumbent]],0),MATCH(I$3,Data_Base_2[#Headers],0))),"")</f>
        <v/>
      </c>
      <c r="J458" s="162" t="str">
        <f ca="1">IFERROR(IF(ISBLANK(INDEX(Data_Base_2[],MATCH($D458,Data_Base_2[[Incumbent]:[Incumbent]],0),MATCH(J$3,Data_Base_2[#Headers],0))),"-",INDEX(Data_Base_2[],MATCH($D458,Data_Base_2[[Incumbent]:[Incumbent]],0),MATCH(J$3,Data_Base_2[#Headers],0))),"")</f>
        <v/>
      </c>
      <c r="K458" s="163" t="str">
        <f ca="1">IFERROR(IF(ISBLANK(INDEX(Data_Base_2[],MATCH($D458,Data_Base_2[[Incumbent]:[Incumbent]],0),MATCH(K$3,Data_Base_2[#Headers],0))),"-",INDEX(Data_Base_2[],MATCH($D458,Data_Base_2[[Incumbent]:[Incumbent]],0),MATCH(K$3,Data_Base_2[#Headers],0))),"")</f>
        <v/>
      </c>
      <c r="L458" s="161" t="str">
        <f ca="1">IFERROR(IF(ISBLANK(INDEX(Data_Base_2[],MATCH($D458,Data_Base_2[[Incumbent]:[Incumbent]],0),MATCH(L$3,Data_Base_2[#Headers],0))),"-",INDEX(Data_Base_2[],MATCH($D458,Data_Base_2[[Incumbent]:[Incumbent]],0),MATCH(L$3,Data_Base_2[#Headers],0))),"")</f>
        <v/>
      </c>
      <c r="M458" s="161" t="str">
        <f ca="1">IFERROR(IF(ISBLANK(INDEX(Data_Base_2[],MATCH($D458,Data_Base_2[[Incumbent]:[Incumbent]],0),MATCH(M$3,Data_Base_2[#Headers],0))),"-",INDEX(Data_Base_2[],MATCH($D458,Data_Base_2[[Incumbent]:[Incumbent]],0),MATCH(M$3,Data_Base_2[#Headers],0))),"")</f>
        <v/>
      </c>
      <c r="N458" s="164" t="str">
        <f ca="1">IFERROR(IF(ISBLANK(INDEX(Data_Base_2[],MATCH($D458,Data_Base_2[[Incumbent]:[Incumbent]],0),MATCH(N$3,Data_Base_2[#Headers],0))),"-",INDEX(Data_Base_2[],MATCH($D458,Data_Base_2[[Incumbent]:[Incumbent]],0),MATCH(N$3,Data_Base_2[#Headers],0))),"")</f>
        <v/>
      </c>
      <c r="O458" s="164" t="str">
        <f ca="1">IFERROR(IF(ISBLANK(INDEX(Data_Base_2[],MATCH($D458,Data_Base_2[[Incumbent]:[Incumbent]],0),MATCH(O$3,Data_Base_2[#Headers],0))),"-",INDEX(Data_Base_2[],MATCH($D458,Data_Base_2[[Incumbent]:[Incumbent]],0),MATCH(O$3,Data_Base_2[#Headers],0))),"")</f>
        <v/>
      </c>
      <c r="P458" s="161" t="str">
        <f ca="1">IFERROR(IF(ISBLANK(INDEX(Data_Base_2[],MATCH($D458,Data_Base_2[[Incumbent]:[Incumbent]],0),MATCH(P$3,Data_Base_2[#Headers],0))),"-",INDEX(Data_Base_2[],MATCH($D458,Data_Base_2[[Incumbent]:[Incumbent]],0),MATCH(P$3,Data_Base_2[#Headers],0))),"")</f>
        <v/>
      </c>
      <c r="Q458" s="161" t="str">
        <f ca="1">IFERROR(IF(ISBLANK(INDEX(Data_Base_2[],MATCH($D458,Data_Base_2[[Incumbent]:[Incumbent]],0),MATCH(Q$3,Data_Base_2[#Headers],0))),"-",INDEX(Data_Base_2[],MATCH($D458,Data_Base_2[[Incumbent]:[Incumbent]],0),MATCH(Q$3,Data_Base_2[#Headers],0))),"")</f>
        <v/>
      </c>
      <c r="T458" t="str">
        <v>Sofiyan Yuliansyah Rangkuti</v>
      </c>
      <c r="U458" s="140">
        <v>3</v>
      </c>
      <c r="V458" s="124" t="b">
        <v>1</v>
      </c>
      <c r="W458" s="3" t="b">
        <v>0</v>
      </c>
      <c r="X458" s="3" t="b">
        <v>0</v>
      </c>
      <c r="Y458" s="3">
        <v>1</v>
      </c>
      <c r="Z458" s="3">
        <v>1</v>
      </c>
      <c r="AA458" s="3" t="b">
        <v>1</v>
      </c>
      <c r="AB458" s="3" t="b">
        <f ca="1"/>
        <v>0</v>
      </c>
      <c r="AC458" s="99">
        <v>0</v>
      </c>
      <c r="AD458" s="99">
        <f ca="1"/>
        <v>0</v>
      </c>
    </row>
    <row r="459" spans="4:30" x14ac:dyDescent="0.25">
      <c r="D459" s="8" t="str" cm="1">
        <f t="array" aca="1" ref="D459" ca="1">IFERROR(IF($T$2="",'Data Base'!C444,INDEX(Data_Base_2[Incumbent],_xlfn.AGGREGATE(15,3,((OFFSET($AD$4,0,0,COUNTA($AD$4:AD5454),1)&gt;0)/(OFFSET($AD$4,0,0,COUNTA($AD$4:AD5454),1)&gt;0))*(ROW(OFFSET($AD$4,0,0,COUNTA($AD$4:AD5454),1))-ROW($AD$3)),ROWS($D$4:$D458)))),"")</f>
        <v/>
      </c>
      <c r="E459" s="161" t="str">
        <f ca="1">IFERROR(IF(ISBLANK(INDEX(Data_Base_2[],MATCH($D459,Data_Base_2[[Incumbent]:[Incumbent]],0),MATCH(E$3,Data_Base_2[#Headers],0))),"-",INDEX(Data_Base_2[],MATCH($D459,Data_Base_2[[Incumbent]:[Incumbent]],0),MATCH(E$3,Data_Base_2[#Headers],0))),"")</f>
        <v/>
      </c>
      <c r="F459" s="161" t="str">
        <f ca="1">IFERROR(IF(ISBLANK(INDEX(Data_Base_2[],MATCH($D459,Data_Base_2[[Incumbent]:[Incumbent]],0),MATCH(F$3,Data_Base_2[#Headers],0))),"-",INDEX(Data_Base_2[],MATCH($D459,Data_Base_2[[Incumbent]:[Incumbent]],0),MATCH(F$3,Data_Base_2[#Headers],0))),"")</f>
        <v/>
      </c>
      <c r="G459" s="161" t="str">
        <f ca="1">IFERROR(IF(ISBLANK(INDEX(Data_Base_2[],MATCH($D459,Data_Base_2[[Incumbent]:[Incumbent]],0),MATCH(G$3,Data_Base_2[#Headers],0))),"-",INDEX(Data_Base_2[],MATCH($D459,Data_Base_2[[Incumbent]:[Incumbent]],0),MATCH(G$3,Data_Base_2[#Headers],0))),"")</f>
        <v/>
      </c>
      <c r="H459" s="161" t="str">
        <f ca="1">IFERROR(IF(ISBLANK(INDEX(Data_Base_2[],MATCH($D459,Data_Base_2[[Incumbent]:[Incumbent]],0),MATCH(H$3,Data_Base_2[#Headers],0))),"-",INDEX(Data_Base_2[],MATCH($D459,Data_Base_2[[Incumbent]:[Incumbent]],0),MATCH(H$3,Data_Base_2[#Headers],0))),"")</f>
        <v/>
      </c>
      <c r="I459" s="162" t="str">
        <f ca="1">IFERROR(IF(ISBLANK(INDEX(Data_Base_2[],MATCH($D459,Data_Base_2[[Incumbent]:[Incumbent]],0),MATCH(I$3,Data_Base_2[#Headers],0))),"-",INDEX(Data_Base_2[],MATCH($D459,Data_Base_2[[Incumbent]:[Incumbent]],0),MATCH(I$3,Data_Base_2[#Headers],0))),"")</f>
        <v/>
      </c>
      <c r="J459" s="162" t="str">
        <f ca="1">IFERROR(IF(ISBLANK(INDEX(Data_Base_2[],MATCH($D459,Data_Base_2[[Incumbent]:[Incumbent]],0),MATCH(J$3,Data_Base_2[#Headers],0))),"-",INDEX(Data_Base_2[],MATCH($D459,Data_Base_2[[Incumbent]:[Incumbent]],0),MATCH(J$3,Data_Base_2[#Headers],0))),"")</f>
        <v/>
      </c>
      <c r="K459" s="163" t="str">
        <f ca="1">IFERROR(IF(ISBLANK(INDEX(Data_Base_2[],MATCH($D459,Data_Base_2[[Incumbent]:[Incumbent]],0),MATCH(K$3,Data_Base_2[#Headers],0))),"-",INDEX(Data_Base_2[],MATCH($D459,Data_Base_2[[Incumbent]:[Incumbent]],0),MATCH(K$3,Data_Base_2[#Headers],0))),"")</f>
        <v/>
      </c>
      <c r="L459" s="161" t="str">
        <f ca="1">IFERROR(IF(ISBLANK(INDEX(Data_Base_2[],MATCH($D459,Data_Base_2[[Incumbent]:[Incumbent]],0),MATCH(L$3,Data_Base_2[#Headers],0))),"-",INDEX(Data_Base_2[],MATCH($D459,Data_Base_2[[Incumbent]:[Incumbent]],0),MATCH(L$3,Data_Base_2[#Headers],0))),"")</f>
        <v/>
      </c>
      <c r="M459" s="161" t="str">
        <f ca="1">IFERROR(IF(ISBLANK(INDEX(Data_Base_2[],MATCH($D459,Data_Base_2[[Incumbent]:[Incumbent]],0),MATCH(M$3,Data_Base_2[#Headers],0))),"-",INDEX(Data_Base_2[],MATCH($D459,Data_Base_2[[Incumbent]:[Incumbent]],0),MATCH(M$3,Data_Base_2[#Headers],0))),"")</f>
        <v/>
      </c>
      <c r="N459" s="164" t="str">
        <f ca="1">IFERROR(IF(ISBLANK(INDEX(Data_Base_2[],MATCH($D459,Data_Base_2[[Incumbent]:[Incumbent]],0),MATCH(N$3,Data_Base_2[#Headers],0))),"-",INDEX(Data_Base_2[],MATCH($D459,Data_Base_2[[Incumbent]:[Incumbent]],0),MATCH(N$3,Data_Base_2[#Headers],0))),"")</f>
        <v/>
      </c>
      <c r="O459" s="164" t="str">
        <f ca="1">IFERROR(IF(ISBLANK(INDEX(Data_Base_2[],MATCH($D459,Data_Base_2[[Incumbent]:[Incumbent]],0),MATCH(O$3,Data_Base_2[#Headers],0))),"-",INDEX(Data_Base_2[],MATCH($D459,Data_Base_2[[Incumbent]:[Incumbent]],0),MATCH(O$3,Data_Base_2[#Headers],0))),"")</f>
        <v/>
      </c>
      <c r="P459" s="161" t="str">
        <f ca="1">IFERROR(IF(ISBLANK(INDEX(Data_Base_2[],MATCH($D459,Data_Base_2[[Incumbent]:[Incumbent]],0),MATCH(P$3,Data_Base_2[#Headers],0))),"-",INDEX(Data_Base_2[],MATCH($D459,Data_Base_2[[Incumbent]:[Incumbent]],0),MATCH(P$3,Data_Base_2[#Headers],0))),"")</f>
        <v/>
      </c>
      <c r="Q459" s="161" t="str">
        <f ca="1">IFERROR(IF(ISBLANK(INDEX(Data_Base_2[],MATCH($D459,Data_Base_2[[Incumbent]:[Incumbent]],0),MATCH(Q$3,Data_Base_2[#Headers],0))),"-",INDEX(Data_Base_2[],MATCH($D459,Data_Base_2[[Incumbent]:[Incumbent]],0),MATCH(Q$3,Data_Base_2[#Headers],0))),"")</f>
        <v/>
      </c>
      <c r="T459" t="str">
        <v>Muchlisin</v>
      </c>
      <c r="U459" s="140">
        <v>2</v>
      </c>
      <c r="V459" s="124" t="b">
        <v>1</v>
      </c>
      <c r="W459" s="3" t="b">
        <v>0</v>
      </c>
      <c r="X459" s="3" t="b">
        <v>0</v>
      </c>
      <c r="Y459" s="3">
        <v>0</v>
      </c>
      <c r="Z459" s="3">
        <v>1</v>
      </c>
      <c r="AA459" s="3" t="b">
        <v>1</v>
      </c>
      <c r="AB459" s="3" t="b">
        <f ca="1"/>
        <v>0</v>
      </c>
      <c r="AC459" s="99">
        <v>0</v>
      </c>
      <c r="AD459" s="99">
        <f ca="1"/>
        <v>0</v>
      </c>
    </row>
    <row r="460" spans="4:30" x14ac:dyDescent="0.25">
      <c r="D460" s="8" t="str" cm="1">
        <f t="array" aca="1" ref="D460" ca="1">IFERROR(IF($T$2="",'Data Base'!C445,INDEX(Data_Base_2[Incumbent],_xlfn.AGGREGATE(15,3,((OFFSET($AD$4,0,0,COUNTA($AD$4:AD5455),1)&gt;0)/(OFFSET($AD$4,0,0,COUNTA($AD$4:AD5455),1)&gt;0))*(ROW(OFFSET($AD$4,0,0,COUNTA($AD$4:AD5455),1))-ROW($AD$3)),ROWS($D$4:$D459)))),"")</f>
        <v/>
      </c>
      <c r="E460" s="161" t="str">
        <f ca="1">IFERROR(IF(ISBLANK(INDEX(Data_Base_2[],MATCH($D460,Data_Base_2[[Incumbent]:[Incumbent]],0),MATCH(E$3,Data_Base_2[#Headers],0))),"-",INDEX(Data_Base_2[],MATCH($D460,Data_Base_2[[Incumbent]:[Incumbent]],0),MATCH(E$3,Data_Base_2[#Headers],0))),"")</f>
        <v/>
      </c>
      <c r="F460" s="161" t="str">
        <f ca="1">IFERROR(IF(ISBLANK(INDEX(Data_Base_2[],MATCH($D460,Data_Base_2[[Incumbent]:[Incumbent]],0),MATCH(F$3,Data_Base_2[#Headers],0))),"-",INDEX(Data_Base_2[],MATCH($D460,Data_Base_2[[Incumbent]:[Incumbent]],0),MATCH(F$3,Data_Base_2[#Headers],0))),"")</f>
        <v/>
      </c>
      <c r="G460" s="161" t="str">
        <f ca="1">IFERROR(IF(ISBLANK(INDEX(Data_Base_2[],MATCH($D460,Data_Base_2[[Incumbent]:[Incumbent]],0),MATCH(G$3,Data_Base_2[#Headers],0))),"-",INDEX(Data_Base_2[],MATCH($D460,Data_Base_2[[Incumbent]:[Incumbent]],0),MATCH(G$3,Data_Base_2[#Headers],0))),"")</f>
        <v/>
      </c>
      <c r="H460" s="161" t="str">
        <f ca="1">IFERROR(IF(ISBLANK(INDEX(Data_Base_2[],MATCH($D460,Data_Base_2[[Incumbent]:[Incumbent]],0),MATCH(H$3,Data_Base_2[#Headers],0))),"-",INDEX(Data_Base_2[],MATCH($D460,Data_Base_2[[Incumbent]:[Incumbent]],0),MATCH(H$3,Data_Base_2[#Headers],0))),"")</f>
        <v/>
      </c>
      <c r="I460" s="162" t="str">
        <f ca="1">IFERROR(IF(ISBLANK(INDEX(Data_Base_2[],MATCH($D460,Data_Base_2[[Incumbent]:[Incumbent]],0),MATCH(I$3,Data_Base_2[#Headers],0))),"-",INDEX(Data_Base_2[],MATCH($D460,Data_Base_2[[Incumbent]:[Incumbent]],0),MATCH(I$3,Data_Base_2[#Headers],0))),"")</f>
        <v/>
      </c>
      <c r="J460" s="162" t="str">
        <f ca="1">IFERROR(IF(ISBLANK(INDEX(Data_Base_2[],MATCH($D460,Data_Base_2[[Incumbent]:[Incumbent]],0),MATCH(J$3,Data_Base_2[#Headers],0))),"-",INDEX(Data_Base_2[],MATCH($D460,Data_Base_2[[Incumbent]:[Incumbent]],0),MATCH(J$3,Data_Base_2[#Headers],0))),"")</f>
        <v/>
      </c>
      <c r="K460" s="163" t="str">
        <f ca="1">IFERROR(IF(ISBLANK(INDEX(Data_Base_2[],MATCH($D460,Data_Base_2[[Incumbent]:[Incumbent]],0),MATCH(K$3,Data_Base_2[#Headers],0))),"-",INDEX(Data_Base_2[],MATCH($D460,Data_Base_2[[Incumbent]:[Incumbent]],0),MATCH(K$3,Data_Base_2[#Headers],0))),"")</f>
        <v/>
      </c>
      <c r="L460" s="161" t="str">
        <f ca="1">IFERROR(IF(ISBLANK(INDEX(Data_Base_2[],MATCH($D460,Data_Base_2[[Incumbent]:[Incumbent]],0),MATCH(L$3,Data_Base_2[#Headers],0))),"-",INDEX(Data_Base_2[],MATCH($D460,Data_Base_2[[Incumbent]:[Incumbent]],0),MATCH(L$3,Data_Base_2[#Headers],0))),"")</f>
        <v/>
      </c>
      <c r="M460" s="161" t="str">
        <f ca="1">IFERROR(IF(ISBLANK(INDEX(Data_Base_2[],MATCH($D460,Data_Base_2[[Incumbent]:[Incumbent]],0),MATCH(M$3,Data_Base_2[#Headers],0))),"-",INDEX(Data_Base_2[],MATCH($D460,Data_Base_2[[Incumbent]:[Incumbent]],0),MATCH(M$3,Data_Base_2[#Headers],0))),"")</f>
        <v/>
      </c>
      <c r="N460" s="164" t="str">
        <f ca="1">IFERROR(IF(ISBLANK(INDEX(Data_Base_2[],MATCH($D460,Data_Base_2[[Incumbent]:[Incumbent]],0),MATCH(N$3,Data_Base_2[#Headers],0))),"-",INDEX(Data_Base_2[],MATCH($D460,Data_Base_2[[Incumbent]:[Incumbent]],0),MATCH(N$3,Data_Base_2[#Headers],0))),"")</f>
        <v/>
      </c>
      <c r="O460" s="164" t="str">
        <f ca="1">IFERROR(IF(ISBLANK(INDEX(Data_Base_2[],MATCH($D460,Data_Base_2[[Incumbent]:[Incumbent]],0),MATCH(O$3,Data_Base_2[#Headers],0))),"-",INDEX(Data_Base_2[],MATCH($D460,Data_Base_2[[Incumbent]:[Incumbent]],0),MATCH(O$3,Data_Base_2[#Headers],0))),"")</f>
        <v/>
      </c>
      <c r="P460" s="161" t="str">
        <f ca="1">IFERROR(IF(ISBLANK(INDEX(Data_Base_2[],MATCH($D460,Data_Base_2[[Incumbent]:[Incumbent]],0),MATCH(P$3,Data_Base_2[#Headers],0))),"-",INDEX(Data_Base_2[],MATCH($D460,Data_Base_2[[Incumbent]:[Incumbent]],0),MATCH(P$3,Data_Base_2[#Headers],0))),"")</f>
        <v/>
      </c>
      <c r="Q460" s="161" t="str">
        <f ca="1">IFERROR(IF(ISBLANK(INDEX(Data_Base_2[],MATCH($D460,Data_Base_2[[Incumbent]:[Incumbent]],0),MATCH(Q$3,Data_Base_2[#Headers],0))),"-",INDEX(Data_Base_2[],MATCH($D460,Data_Base_2[[Incumbent]:[Incumbent]],0),MATCH(Q$3,Data_Base_2[#Headers],0))),"")</f>
        <v/>
      </c>
      <c r="T460" t="str">
        <v>Muhammad Endra Sukma Sadly</v>
      </c>
      <c r="U460" s="140">
        <v>1</v>
      </c>
      <c r="V460" s="124" t="b">
        <v>1</v>
      </c>
      <c r="W460" s="3" t="b">
        <v>1</v>
      </c>
      <c r="X460" s="3" t="b">
        <v>0</v>
      </c>
      <c r="Y460" s="3">
        <v>1</v>
      </c>
      <c r="Z460" s="3">
        <v>0</v>
      </c>
      <c r="AA460" s="3" t="b">
        <v>1</v>
      </c>
      <c r="AB460" s="3" t="b">
        <f ca="1"/>
        <v>1</v>
      </c>
      <c r="AC460" s="99">
        <v>1</v>
      </c>
      <c r="AD460" s="99">
        <f ca="1"/>
        <v>0</v>
      </c>
    </row>
    <row r="461" spans="4:30" x14ac:dyDescent="0.25">
      <c r="D461" s="8" t="str" cm="1">
        <f t="array" aca="1" ref="D461" ca="1">IFERROR(IF($T$2="",'Data Base'!C446,INDEX(Data_Base_2[Incumbent],_xlfn.AGGREGATE(15,3,((OFFSET($AD$4,0,0,COUNTA($AD$4:AD5456),1)&gt;0)/(OFFSET($AD$4,0,0,COUNTA($AD$4:AD5456),1)&gt;0))*(ROW(OFFSET($AD$4,0,0,COUNTA($AD$4:AD5456),1))-ROW($AD$3)),ROWS($D$4:$D460)))),"")</f>
        <v/>
      </c>
      <c r="E461" s="161" t="str">
        <f ca="1">IFERROR(IF(ISBLANK(INDEX(Data_Base_2[],MATCH($D461,Data_Base_2[[Incumbent]:[Incumbent]],0),MATCH(E$3,Data_Base_2[#Headers],0))),"-",INDEX(Data_Base_2[],MATCH($D461,Data_Base_2[[Incumbent]:[Incumbent]],0),MATCH(E$3,Data_Base_2[#Headers],0))),"")</f>
        <v/>
      </c>
      <c r="F461" s="161" t="str">
        <f ca="1">IFERROR(IF(ISBLANK(INDEX(Data_Base_2[],MATCH($D461,Data_Base_2[[Incumbent]:[Incumbent]],0),MATCH(F$3,Data_Base_2[#Headers],0))),"-",INDEX(Data_Base_2[],MATCH($D461,Data_Base_2[[Incumbent]:[Incumbent]],0),MATCH(F$3,Data_Base_2[#Headers],0))),"")</f>
        <v/>
      </c>
      <c r="G461" s="161" t="str">
        <f ca="1">IFERROR(IF(ISBLANK(INDEX(Data_Base_2[],MATCH($D461,Data_Base_2[[Incumbent]:[Incumbent]],0),MATCH(G$3,Data_Base_2[#Headers],0))),"-",INDEX(Data_Base_2[],MATCH($D461,Data_Base_2[[Incumbent]:[Incumbent]],0),MATCH(G$3,Data_Base_2[#Headers],0))),"")</f>
        <v/>
      </c>
      <c r="H461" s="161" t="str">
        <f ca="1">IFERROR(IF(ISBLANK(INDEX(Data_Base_2[],MATCH($D461,Data_Base_2[[Incumbent]:[Incumbent]],0),MATCH(H$3,Data_Base_2[#Headers],0))),"-",INDEX(Data_Base_2[],MATCH($D461,Data_Base_2[[Incumbent]:[Incumbent]],0),MATCH(H$3,Data_Base_2[#Headers],0))),"")</f>
        <v/>
      </c>
      <c r="I461" s="162" t="str">
        <f ca="1">IFERROR(IF(ISBLANK(INDEX(Data_Base_2[],MATCH($D461,Data_Base_2[[Incumbent]:[Incumbent]],0),MATCH(I$3,Data_Base_2[#Headers],0))),"-",INDEX(Data_Base_2[],MATCH($D461,Data_Base_2[[Incumbent]:[Incumbent]],0),MATCH(I$3,Data_Base_2[#Headers],0))),"")</f>
        <v/>
      </c>
      <c r="J461" s="162" t="str">
        <f ca="1">IFERROR(IF(ISBLANK(INDEX(Data_Base_2[],MATCH($D461,Data_Base_2[[Incumbent]:[Incumbent]],0),MATCH(J$3,Data_Base_2[#Headers],0))),"-",INDEX(Data_Base_2[],MATCH($D461,Data_Base_2[[Incumbent]:[Incumbent]],0),MATCH(J$3,Data_Base_2[#Headers],0))),"")</f>
        <v/>
      </c>
      <c r="K461" s="163" t="str">
        <f ca="1">IFERROR(IF(ISBLANK(INDEX(Data_Base_2[],MATCH($D461,Data_Base_2[[Incumbent]:[Incumbent]],0),MATCH(K$3,Data_Base_2[#Headers],0))),"-",INDEX(Data_Base_2[],MATCH($D461,Data_Base_2[[Incumbent]:[Incumbent]],0),MATCH(K$3,Data_Base_2[#Headers],0))),"")</f>
        <v/>
      </c>
      <c r="L461" s="161" t="str">
        <f ca="1">IFERROR(IF(ISBLANK(INDEX(Data_Base_2[],MATCH($D461,Data_Base_2[[Incumbent]:[Incumbent]],0),MATCH(L$3,Data_Base_2[#Headers],0))),"-",INDEX(Data_Base_2[],MATCH($D461,Data_Base_2[[Incumbent]:[Incumbent]],0),MATCH(L$3,Data_Base_2[#Headers],0))),"")</f>
        <v/>
      </c>
      <c r="M461" s="161" t="str">
        <f ca="1">IFERROR(IF(ISBLANK(INDEX(Data_Base_2[],MATCH($D461,Data_Base_2[[Incumbent]:[Incumbent]],0),MATCH(M$3,Data_Base_2[#Headers],0))),"-",INDEX(Data_Base_2[],MATCH($D461,Data_Base_2[[Incumbent]:[Incumbent]],0),MATCH(M$3,Data_Base_2[#Headers],0))),"")</f>
        <v/>
      </c>
      <c r="N461" s="164" t="str">
        <f ca="1">IFERROR(IF(ISBLANK(INDEX(Data_Base_2[],MATCH($D461,Data_Base_2[[Incumbent]:[Incumbent]],0),MATCH(N$3,Data_Base_2[#Headers],0))),"-",INDEX(Data_Base_2[],MATCH($D461,Data_Base_2[[Incumbent]:[Incumbent]],0),MATCH(N$3,Data_Base_2[#Headers],0))),"")</f>
        <v/>
      </c>
      <c r="O461" s="164" t="str">
        <f ca="1">IFERROR(IF(ISBLANK(INDEX(Data_Base_2[],MATCH($D461,Data_Base_2[[Incumbent]:[Incumbent]],0),MATCH(O$3,Data_Base_2[#Headers],0))),"-",INDEX(Data_Base_2[],MATCH($D461,Data_Base_2[[Incumbent]:[Incumbent]],0),MATCH(O$3,Data_Base_2[#Headers],0))),"")</f>
        <v/>
      </c>
      <c r="P461" s="161" t="str">
        <f ca="1">IFERROR(IF(ISBLANK(INDEX(Data_Base_2[],MATCH($D461,Data_Base_2[[Incumbent]:[Incumbent]],0),MATCH(P$3,Data_Base_2[#Headers],0))),"-",INDEX(Data_Base_2[],MATCH($D461,Data_Base_2[[Incumbent]:[Incumbent]],0),MATCH(P$3,Data_Base_2[#Headers],0))),"")</f>
        <v/>
      </c>
      <c r="Q461" s="161" t="str">
        <f ca="1">IFERROR(IF(ISBLANK(INDEX(Data_Base_2[],MATCH($D461,Data_Base_2[[Incumbent]:[Incumbent]],0),MATCH(Q$3,Data_Base_2[#Headers],0))),"-",INDEX(Data_Base_2[],MATCH($D461,Data_Base_2[[Incumbent]:[Incumbent]],0),MATCH(Q$3,Data_Base_2[#Headers],0))),"")</f>
        <v/>
      </c>
      <c r="T461" t="str">
        <v>Syafri, SP</v>
      </c>
      <c r="U461" s="140">
        <v>2</v>
      </c>
      <c r="V461" s="124" t="b">
        <v>1</v>
      </c>
      <c r="W461" s="3" t="b">
        <v>1</v>
      </c>
      <c r="X461" s="3" t="b">
        <v>0</v>
      </c>
      <c r="Y461" s="3">
        <v>1</v>
      </c>
      <c r="Z461" s="3">
        <v>1</v>
      </c>
      <c r="AA461" s="3" t="b">
        <v>1</v>
      </c>
      <c r="AB461" s="3" t="b">
        <f ca="1"/>
        <v>1</v>
      </c>
      <c r="AC461" s="99">
        <v>1</v>
      </c>
      <c r="AD461" s="99">
        <f ca="1"/>
        <v>1</v>
      </c>
    </row>
    <row r="462" spans="4:30" x14ac:dyDescent="0.25">
      <c r="D462" s="8" t="str" cm="1">
        <f t="array" aca="1" ref="D462" ca="1">IFERROR(IF($T$2="",'Data Base'!C447,INDEX(Data_Base_2[Incumbent],_xlfn.AGGREGATE(15,3,((OFFSET($AD$4,0,0,COUNTA($AD$4:AD5457),1)&gt;0)/(OFFSET($AD$4,0,0,COUNTA($AD$4:AD5457),1)&gt;0))*(ROW(OFFSET($AD$4,0,0,COUNTA($AD$4:AD5457),1))-ROW($AD$3)),ROWS($D$4:$D461)))),"")</f>
        <v/>
      </c>
      <c r="E462" s="161" t="str">
        <f ca="1">IFERROR(IF(ISBLANK(INDEX(Data_Base_2[],MATCH($D462,Data_Base_2[[Incumbent]:[Incumbent]],0),MATCH(E$3,Data_Base_2[#Headers],0))),"-",INDEX(Data_Base_2[],MATCH($D462,Data_Base_2[[Incumbent]:[Incumbent]],0),MATCH(E$3,Data_Base_2[#Headers],0))),"")</f>
        <v/>
      </c>
      <c r="F462" s="161" t="str">
        <f ca="1">IFERROR(IF(ISBLANK(INDEX(Data_Base_2[],MATCH($D462,Data_Base_2[[Incumbent]:[Incumbent]],0),MATCH(F$3,Data_Base_2[#Headers],0))),"-",INDEX(Data_Base_2[],MATCH($D462,Data_Base_2[[Incumbent]:[Incumbent]],0),MATCH(F$3,Data_Base_2[#Headers],0))),"")</f>
        <v/>
      </c>
      <c r="G462" s="161" t="str">
        <f ca="1">IFERROR(IF(ISBLANK(INDEX(Data_Base_2[],MATCH($D462,Data_Base_2[[Incumbent]:[Incumbent]],0),MATCH(G$3,Data_Base_2[#Headers],0))),"-",INDEX(Data_Base_2[],MATCH($D462,Data_Base_2[[Incumbent]:[Incumbent]],0),MATCH(G$3,Data_Base_2[#Headers],0))),"")</f>
        <v/>
      </c>
      <c r="H462" s="161" t="str">
        <f ca="1">IFERROR(IF(ISBLANK(INDEX(Data_Base_2[],MATCH($D462,Data_Base_2[[Incumbent]:[Incumbent]],0),MATCH(H$3,Data_Base_2[#Headers],0))),"-",INDEX(Data_Base_2[],MATCH($D462,Data_Base_2[[Incumbent]:[Incumbent]],0),MATCH(H$3,Data_Base_2[#Headers],0))),"")</f>
        <v/>
      </c>
      <c r="I462" s="162" t="str">
        <f ca="1">IFERROR(IF(ISBLANK(INDEX(Data_Base_2[],MATCH($D462,Data_Base_2[[Incumbent]:[Incumbent]],0),MATCH(I$3,Data_Base_2[#Headers],0))),"-",INDEX(Data_Base_2[],MATCH($D462,Data_Base_2[[Incumbent]:[Incumbent]],0),MATCH(I$3,Data_Base_2[#Headers],0))),"")</f>
        <v/>
      </c>
      <c r="J462" s="162" t="str">
        <f ca="1">IFERROR(IF(ISBLANK(INDEX(Data_Base_2[],MATCH($D462,Data_Base_2[[Incumbent]:[Incumbent]],0),MATCH(J$3,Data_Base_2[#Headers],0))),"-",INDEX(Data_Base_2[],MATCH($D462,Data_Base_2[[Incumbent]:[Incumbent]],0),MATCH(J$3,Data_Base_2[#Headers],0))),"")</f>
        <v/>
      </c>
      <c r="K462" s="163" t="str">
        <f ca="1">IFERROR(IF(ISBLANK(INDEX(Data_Base_2[],MATCH($D462,Data_Base_2[[Incumbent]:[Incumbent]],0),MATCH(K$3,Data_Base_2[#Headers],0))),"-",INDEX(Data_Base_2[],MATCH($D462,Data_Base_2[[Incumbent]:[Incumbent]],0),MATCH(K$3,Data_Base_2[#Headers],0))),"")</f>
        <v/>
      </c>
      <c r="L462" s="161" t="str">
        <f ca="1">IFERROR(IF(ISBLANK(INDEX(Data_Base_2[],MATCH($D462,Data_Base_2[[Incumbent]:[Incumbent]],0),MATCH(L$3,Data_Base_2[#Headers],0))),"-",INDEX(Data_Base_2[],MATCH($D462,Data_Base_2[[Incumbent]:[Incumbent]],0),MATCH(L$3,Data_Base_2[#Headers],0))),"")</f>
        <v/>
      </c>
      <c r="M462" s="161" t="str">
        <f ca="1">IFERROR(IF(ISBLANK(INDEX(Data_Base_2[],MATCH($D462,Data_Base_2[[Incumbent]:[Incumbent]],0),MATCH(M$3,Data_Base_2[#Headers],0))),"-",INDEX(Data_Base_2[],MATCH($D462,Data_Base_2[[Incumbent]:[Incumbent]],0),MATCH(M$3,Data_Base_2[#Headers],0))),"")</f>
        <v/>
      </c>
      <c r="N462" s="164" t="str">
        <f ca="1">IFERROR(IF(ISBLANK(INDEX(Data_Base_2[],MATCH($D462,Data_Base_2[[Incumbent]:[Incumbent]],0),MATCH(N$3,Data_Base_2[#Headers],0))),"-",INDEX(Data_Base_2[],MATCH($D462,Data_Base_2[[Incumbent]:[Incumbent]],0),MATCH(N$3,Data_Base_2[#Headers],0))),"")</f>
        <v/>
      </c>
      <c r="O462" s="164" t="str">
        <f ca="1">IFERROR(IF(ISBLANK(INDEX(Data_Base_2[],MATCH($D462,Data_Base_2[[Incumbent]:[Incumbent]],0),MATCH(O$3,Data_Base_2[#Headers],0))),"-",INDEX(Data_Base_2[],MATCH($D462,Data_Base_2[[Incumbent]:[Incumbent]],0),MATCH(O$3,Data_Base_2[#Headers],0))),"")</f>
        <v/>
      </c>
      <c r="P462" s="161" t="str">
        <f ca="1">IFERROR(IF(ISBLANK(INDEX(Data_Base_2[],MATCH($D462,Data_Base_2[[Incumbent]:[Incumbent]],0),MATCH(P$3,Data_Base_2[#Headers],0))),"-",INDEX(Data_Base_2[],MATCH($D462,Data_Base_2[[Incumbent]:[Incumbent]],0),MATCH(P$3,Data_Base_2[#Headers],0))),"")</f>
        <v/>
      </c>
      <c r="Q462" s="161" t="str">
        <f ca="1">IFERROR(IF(ISBLANK(INDEX(Data_Base_2[],MATCH($D462,Data_Base_2[[Incumbent]:[Incumbent]],0),MATCH(Q$3,Data_Base_2[#Headers],0))),"-",INDEX(Data_Base_2[],MATCH($D462,Data_Base_2[[Incumbent]:[Incumbent]],0),MATCH(Q$3,Data_Base_2[#Headers],0))),"")</f>
        <v/>
      </c>
      <c r="T462" t="str">
        <v>Nanang Masyudi</v>
      </c>
      <c r="U462" s="140">
        <v>2</v>
      </c>
      <c r="V462" s="124" t="b">
        <v>1</v>
      </c>
      <c r="W462" s="3" t="b">
        <v>1</v>
      </c>
      <c r="X462" s="3" t="b">
        <v>0</v>
      </c>
      <c r="Y462" s="3">
        <v>1</v>
      </c>
      <c r="Z462" s="3">
        <v>1</v>
      </c>
      <c r="AA462" s="3" t="b">
        <v>1</v>
      </c>
      <c r="AB462" s="3" t="b">
        <f ca="1"/>
        <v>1</v>
      </c>
      <c r="AC462" s="99">
        <v>1</v>
      </c>
      <c r="AD462" s="99">
        <f ca="1"/>
        <v>1</v>
      </c>
    </row>
    <row r="463" spans="4:30" x14ac:dyDescent="0.25">
      <c r="D463" s="8" t="str" cm="1">
        <f t="array" aca="1" ref="D463" ca="1">IFERROR(IF($T$2="",'Data Base'!C448,INDEX(Data_Base_2[Incumbent],_xlfn.AGGREGATE(15,3,((OFFSET($AD$4,0,0,COUNTA($AD$4:AD5458),1)&gt;0)/(OFFSET($AD$4,0,0,COUNTA($AD$4:AD5458),1)&gt;0))*(ROW(OFFSET($AD$4,0,0,COUNTA($AD$4:AD5458),1))-ROW($AD$3)),ROWS($D$4:$D462)))),"")</f>
        <v/>
      </c>
      <c r="E463" s="161" t="str">
        <f ca="1">IFERROR(IF(ISBLANK(INDEX(Data_Base_2[],MATCH($D463,Data_Base_2[[Incumbent]:[Incumbent]],0),MATCH(E$3,Data_Base_2[#Headers],0))),"-",INDEX(Data_Base_2[],MATCH($D463,Data_Base_2[[Incumbent]:[Incumbent]],0),MATCH(E$3,Data_Base_2[#Headers],0))),"")</f>
        <v/>
      </c>
      <c r="F463" s="161" t="str">
        <f ca="1">IFERROR(IF(ISBLANK(INDEX(Data_Base_2[],MATCH($D463,Data_Base_2[[Incumbent]:[Incumbent]],0),MATCH(F$3,Data_Base_2[#Headers],0))),"-",INDEX(Data_Base_2[],MATCH($D463,Data_Base_2[[Incumbent]:[Incumbent]],0),MATCH(F$3,Data_Base_2[#Headers],0))),"")</f>
        <v/>
      </c>
      <c r="G463" s="161" t="str">
        <f ca="1">IFERROR(IF(ISBLANK(INDEX(Data_Base_2[],MATCH($D463,Data_Base_2[[Incumbent]:[Incumbent]],0),MATCH(G$3,Data_Base_2[#Headers],0))),"-",INDEX(Data_Base_2[],MATCH($D463,Data_Base_2[[Incumbent]:[Incumbent]],0),MATCH(G$3,Data_Base_2[#Headers],0))),"")</f>
        <v/>
      </c>
      <c r="H463" s="161" t="str">
        <f ca="1">IFERROR(IF(ISBLANK(INDEX(Data_Base_2[],MATCH($D463,Data_Base_2[[Incumbent]:[Incumbent]],0),MATCH(H$3,Data_Base_2[#Headers],0))),"-",INDEX(Data_Base_2[],MATCH($D463,Data_Base_2[[Incumbent]:[Incumbent]],0),MATCH(H$3,Data_Base_2[#Headers],0))),"")</f>
        <v/>
      </c>
      <c r="I463" s="162" t="str">
        <f ca="1">IFERROR(IF(ISBLANK(INDEX(Data_Base_2[],MATCH($D463,Data_Base_2[[Incumbent]:[Incumbent]],0),MATCH(I$3,Data_Base_2[#Headers],0))),"-",INDEX(Data_Base_2[],MATCH($D463,Data_Base_2[[Incumbent]:[Incumbent]],0),MATCH(I$3,Data_Base_2[#Headers],0))),"")</f>
        <v/>
      </c>
      <c r="J463" s="162" t="str">
        <f ca="1">IFERROR(IF(ISBLANK(INDEX(Data_Base_2[],MATCH($D463,Data_Base_2[[Incumbent]:[Incumbent]],0),MATCH(J$3,Data_Base_2[#Headers],0))),"-",INDEX(Data_Base_2[],MATCH($D463,Data_Base_2[[Incumbent]:[Incumbent]],0),MATCH(J$3,Data_Base_2[#Headers],0))),"")</f>
        <v/>
      </c>
      <c r="K463" s="163" t="str">
        <f ca="1">IFERROR(IF(ISBLANK(INDEX(Data_Base_2[],MATCH($D463,Data_Base_2[[Incumbent]:[Incumbent]],0),MATCH(K$3,Data_Base_2[#Headers],0))),"-",INDEX(Data_Base_2[],MATCH($D463,Data_Base_2[[Incumbent]:[Incumbent]],0),MATCH(K$3,Data_Base_2[#Headers],0))),"")</f>
        <v/>
      </c>
      <c r="L463" s="161" t="str">
        <f ca="1">IFERROR(IF(ISBLANK(INDEX(Data_Base_2[],MATCH($D463,Data_Base_2[[Incumbent]:[Incumbent]],0),MATCH(L$3,Data_Base_2[#Headers],0))),"-",INDEX(Data_Base_2[],MATCH($D463,Data_Base_2[[Incumbent]:[Incumbent]],0),MATCH(L$3,Data_Base_2[#Headers],0))),"")</f>
        <v/>
      </c>
      <c r="M463" s="161" t="str">
        <f ca="1">IFERROR(IF(ISBLANK(INDEX(Data_Base_2[],MATCH($D463,Data_Base_2[[Incumbent]:[Incumbent]],0),MATCH(M$3,Data_Base_2[#Headers],0))),"-",INDEX(Data_Base_2[],MATCH($D463,Data_Base_2[[Incumbent]:[Incumbent]],0),MATCH(M$3,Data_Base_2[#Headers],0))),"")</f>
        <v/>
      </c>
      <c r="N463" s="164" t="str">
        <f ca="1">IFERROR(IF(ISBLANK(INDEX(Data_Base_2[],MATCH($D463,Data_Base_2[[Incumbent]:[Incumbent]],0),MATCH(N$3,Data_Base_2[#Headers],0))),"-",INDEX(Data_Base_2[],MATCH($D463,Data_Base_2[[Incumbent]:[Incumbent]],0),MATCH(N$3,Data_Base_2[#Headers],0))),"")</f>
        <v/>
      </c>
      <c r="O463" s="164" t="str">
        <f ca="1">IFERROR(IF(ISBLANK(INDEX(Data_Base_2[],MATCH($D463,Data_Base_2[[Incumbent]:[Incumbent]],0),MATCH(O$3,Data_Base_2[#Headers],0))),"-",INDEX(Data_Base_2[],MATCH($D463,Data_Base_2[[Incumbent]:[Incumbent]],0),MATCH(O$3,Data_Base_2[#Headers],0))),"")</f>
        <v/>
      </c>
      <c r="P463" s="161" t="str">
        <f ca="1">IFERROR(IF(ISBLANK(INDEX(Data_Base_2[],MATCH($D463,Data_Base_2[[Incumbent]:[Incumbent]],0),MATCH(P$3,Data_Base_2[#Headers],0))),"-",INDEX(Data_Base_2[],MATCH($D463,Data_Base_2[[Incumbent]:[Incumbent]],0),MATCH(P$3,Data_Base_2[#Headers],0))),"")</f>
        <v/>
      </c>
      <c r="Q463" s="161" t="str">
        <f ca="1">IFERROR(IF(ISBLANK(INDEX(Data_Base_2[],MATCH($D463,Data_Base_2[[Incumbent]:[Incumbent]],0),MATCH(Q$3,Data_Base_2[#Headers],0))),"-",INDEX(Data_Base_2[],MATCH($D463,Data_Base_2[[Incumbent]:[Incumbent]],0),MATCH(Q$3,Data_Base_2[#Headers],0))),"")</f>
        <v/>
      </c>
      <c r="T463" t="str">
        <v>Muhammad Syafruddin</v>
      </c>
      <c r="U463" s="140">
        <v>2</v>
      </c>
      <c r="V463" s="124" t="b">
        <v>1</v>
      </c>
      <c r="W463" s="3" t="b">
        <v>1</v>
      </c>
      <c r="X463" s="3" t="b">
        <v>0</v>
      </c>
      <c r="Y463" s="3">
        <v>1</v>
      </c>
      <c r="Z463" s="3">
        <v>1</v>
      </c>
      <c r="AA463" s="3" t="b">
        <v>1</v>
      </c>
      <c r="AB463" s="3" t="b">
        <f ca="1"/>
        <v>0</v>
      </c>
      <c r="AC463" s="99">
        <v>1</v>
      </c>
      <c r="AD463" s="99">
        <f ca="1"/>
        <v>0</v>
      </c>
    </row>
    <row r="464" spans="4:30" x14ac:dyDescent="0.25">
      <c r="D464" s="8" t="str" cm="1">
        <f t="array" aca="1" ref="D464" ca="1">IFERROR(IF($T$2="",'Data Base'!C449,INDEX(Data_Base_2[Incumbent],_xlfn.AGGREGATE(15,3,((OFFSET($AD$4,0,0,COUNTA($AD$4:AD5459),1)&gt;0)/(OFFSET($AD$4,0,0,COUNTA($AD$4:AD5459),1)&gt;0))*(ROW(OFFSET($AD$4,0,0,COUNTA($AD$4:AD5459),1))-ROW($AD$3)),ROWS($D$4:$D463)))),"")</f>
        <v/>
      </c>
      <c r="E464" s="161" t="str">
        <f ca="1">IFERROR(IF(ISBLANK(INDEX(Data_Base_2[],MATCH($D464,Data_Base_2[[Incumbent]:[Incumbent]],0),MATCH(E$3,Data_Base_2[#Headers],0))),"-",INDEX(Data_Base_2[],MATCH($D464,Data_Base_2[[Incumbent]:[Incumbent]],0),MATCH(E$3,Data_Base_2[#Headers],0))),"")</f>
        <v/>
      </c>
      <c r="F464" s="161" t="str">
        <f ca="1">IFERROR(IF(ISBLANK(INDEX(Data_Base_2[],MATCH($D464,Data_Base_2[[Incumbent]:[Incumbent]],0),MATCH(F$3,Data_Base_2[#Headers],0))),"-",INDEX(Data_Base_2[],MATCH($D464,Data_Base_2[[Incumbent]:[Incumbent]],0),MATCH(F$3,Data_Base_2[#Headers],0))),"")</f>
        <v/>
      </c>
      <c r="G464" s="161" t="str">
        <f ca="1">IFERROR(IF(ISBLANK(INDEX(Data_Base_2[],MATCH($D464,Data_Base_2[[Incumbent]:[Incumbent]],0),MATCH(G$3,Data_Base_2[#Headers],0))),"-",INDEX(Data_Base_2[],MATCH($D464,Data_Base_2[[Incumbent]:[Incumbent]],0),MATCH(G$3,Data_Base_2[#Headers],0))),"")</f>
        <v/>
      </c>
      <c r="H464" s="161" t="str">
        <f ca="1">IFERROR(IF(ISBLANK(INDEX(Data_Base_2[],MATCH($D464,Data_Base_2[[Incumbent]:[Incumbent]],0),MATCH(H$3,Data_Base_2[#Headers],0))),"-",INDEX(Data_Base_2[],MATCH($D464,Data_Base_2[[Incumbent]:[Incumbent]],0),MATCH(H$3,Data_Base_2[#Headers],0))),"")</f>
        <v/>
      </c>
      <c r="I464" s="162" t="str">
        <f ca="1">IFERROR(IF(ISBLANK(INDEX(Data_Base_2[],MATCH($D464,Data_Base_2[[Incumbent]:[Incumbent]],0),MATCH(I$3,Data_Base_2[#Headers],0))),"-",INDEX(Data_Base_2[],MATCH($D464,Data_Base_2[[Incumbent]:[Incumbent]],0),MATCH(I$3,Data_Base_2[#Headers],0))),"")</f>
        <v/>
      </c>
      <c r="J464" s="162" t="str">
        <f ca="1">IFERROR(IF(ISBLANK(INDEX(Data_Base_2[],MATCH($D464,Data_Base_2[[Incumbent]:[Incumbent]],0),MATCH(J$3,Data_Base_2[#Headers],0))),"-",INDEX(Data_Base_2[],MATCH($D464,Data_Base_2[[Incumbent]:[Incumbent]],0),MATCH(J$3,Data_Base_2[#Headers],0))),"")</f>
        <v/>
      </c>
      <c r="K464" s="163" t="str">
        <f ca="1">IFERROR(IF(ISBLANK(INDEX(Data_Base_2[],MATCH($D464,Data_Base_2[[Incumbent]:[Incumbent]],0),MATCH(K$3,Data_Base_2[#Headers],0))),"-",INDEX(Data_Base_2[],MATCH($D464,Data_Base_2[[Incumbent]:[Incumbent]],0),MATCH(K$3,Data_Base_2[#Headers],0))),"")</f>
        <v/>
      </c>
      <c r="L464" s="161" t="str">
        <f ca="1">IFERROR(IF(ISBLANK(INDEX(Data_Base_2[],MATCH($D464,Data_Base_2[[Incumbent]:[Incumbent]],0),MATCH(L$3,Data_Base_2[#Headers],0))),"-",INDEX(Data_Base_2[],MATCH($D464,Data_Base_2[[Incumbent]:[Incumbent]],0),MATCH(L$3,Data_Base_2[#Headers],0))),"")</f>
        <v/>
      </c>
      <c r="M464" s="161" t="str">
        <f ca="1">IFERROR(IF(ISBLANK(INDEX(Data_Base_2[],MATCH($D464,Data_Base_2[[Incumbent]:[Incumbent]],0),MATCH(M$3,Data_Base_2[#Headers],0))),"-",INDEX(Data_Base_2[],MATCH($D464,Data_Base_2[[Incumbent]:[Incumbent]],0),MATCH(M$3,Data_Base_2[#Headers],0))),"")</f>
        <v/>
      </c>
      <c r="N464" s="164" t="str">
        <f ca="1">IFERROR(IF(ISBLANK(INDEX(Data_Base_2[],MATCH($D464,Data_Base_2[[Incumbent]:[Incumbent]],0),MATCH(N$3,Data_Base_2[#Headers],0))),"-",INDEX(Data_Base_2[],MATCH($D464,Data_Base_2[[Incumbent]:[Incumbent]],0),MATCH(N$3,Data_Base_2[#Headers],0))),"")</f>
        <v/>
      </c>
      <c r="O464" s="164" t="str">
        <f ca="1">IFERROR(IF(ISBLANK(INDEX(Data_Base_2[],MATCH($D464,Data_Base_2[[Incumbent]:[Incumbent]],0),MATCH(O$3,Data_Base_2[#Headers],0))),"-",INDEX(Data_Base_2[],MATCH($D464,Data_Base_2[[Incumbent]:[Incumbent]],0),MATCH(O$3,Data_Base_2[#Headers],0))),"")</f>
        <v/>
      </c>
      <c r="P464" s="161" t="str">
        <f ca="1">IFERROR(IF(ISBLANK(INDEX(Data_Base_2[],MATCH($D464,Data_Base_2[[Incumbent]:[Incumbent]],0),MATCH(P$3,Data_Base_2[#Headers],0))),"-",INDEX(Data_Base_2[],MATCH($D464,Data_Base_2[[Incumbent]:[Incumbent]],0),MATCH(P$3,Data_Base_2[#Headers],0))),"")</f>
        <v/>
      </c>
      <c r="Q464" s="161" t="str">
        <f ca="1">IFERROR(IF(ISBLANK(INDEX(Data_Base_2[],MATCH($D464,Data_Base_2[[Incumbent]:[Incumbent]],0),MATCH(Q$3,Data_Base_2[#Headers],0))),"-",INDEX(Data_Base_2[],MATCH($D464,Data_Base_2[[Incumbent]:[Incumbent]],0),MATCH(Q$3,Data_Base_2[#Headers],0))),"")</f>
        <v/>
      </c>
      <c r="T464" t="str">
        <v>Hazrianda Muda Siregar</v>
      </c>
      <c r="U464" s="140">
        <v>2</v>
      </c>
      <c r="V464" s="124" t="b">
        <v>1</v>
      </c>
      <c r="W464" s="3" t="b">
        <v>1</v>
      </c>
      <c r="X464" s="3" t="b">
        <v>0</v>
      </c>
      <c r="Y464" s="3">
        <v>1</v>
      </c>
      <c r="Z464" s="3">
        <v>1</v>
      </c>
      <c r="AA464" s="3" t="b">
        <v>1</v>
      </c>
      <c r="AB464" s="3" t="b">
        <f ca="1"/>
        <v>0</v>
      </c>
      <c r="AC464" s="99">
        <v>1</v>
      </c>
      <c r="AD464" s="99">
        <f ca="1"/>
        <v>0</v>
      </c>
    </row>
    <row r="465" spans="4:30" x14ac:dyDescent="0.25">
      <c r="D465" s="8" t="str" cm="1">
        <f t="array" aca="1" ref="D465" ca="1">IFERROR(IF($T$2="",'Data Base'!C450,INDEX(Data_Base_2[Incumbent],_xlfn.AGGREGATE(15,3,((OFFSET($AD$4,0,0,COUNTA($AD$4:AD5460),1)&gt;0)/(OFFSET($AD$4,0,0,COUNTA($AD$4:AD5460),1)&gt;0))*(ROW(OFFSET($AD$4,0,0,COUNTA($AD$4:AD5460),1))-ROW($AD$3)),ROWS($D$4:$D464)))),"")</f>
        <v/>
      </c>
      <c r="E465" s="161" t="str">
        <f ca="1">IFERROR(IF(ISBLANK(INDEX(Data_Base_2[],MATCH($D465,Data_Base_2[[Incumbent]:[Incumbent]],0),MATCH(E$3,Data_Base_2[#Headers],0))),"-",INDEX(Data_Base_2[],MATCH($D465,Data_Base_2[[Incumbent]:[Incumbent]],0),MATCH(E$3,Data_Base_2[#Headers],0))),"")</f>
        <v/>
      </c>
      <c r="F465" s="161" t="str">
        <f ca="1">IFERROR(IF(ISBLANK(INDEX(Data_Base_2[],MATCH($D465,Data_Base_2[[Incumbent]:[Incumbent]],0),MATCH(F$3,Data_Base_2[#Headers],0))),"-",INDEX(Data_Base_2[],MATCH($D465,Data_Base_2[[Incumbent]:[Incumbent]],0),MATCH(F$3,Data_Base_2[#Headers],0))),"")</f>
        <v/>
      </c>
      <c r="G465" s="161" t="str">
        <f ca="1">IFERROR(IF(ISBLANK(INDEX(Data_Base_2[],MATCH($D465,Data_Base_2[[Incumbent]:[Incumbent]],0),MATCH(G$3,Data_Base_2[#Headers],0))),"-",INDEX(Data_Base_2[],MATCH($D465,Data_Base_2[[Incumbent]:[Incumbent]],0),MATCH(G$3,Data_Base_2[#Headers],0))),"")</f>
        <v/>
      </c>
      <c r="H465" s="161" t="str">
        <f ca="1">IFERROR(IF(ISBLANK(INDEX(Data_Base_2[],MATCH($D465,Data_Base_2[[Incumbent]:[Incumbent]],0),MATCH(H$3,Data_Base_2[#Headers],0))),"-",INDEX(Data_Base_2[],MATCH($D465,Data_Base_2[[Incumbent]:[Incumbent]],0),MATCH(H$3,Data_Base_2[#Headers],0))),"")</f>
        <v/>
      </c>
      <c r="I465" s="162" t="str">
        <f ca="1">IFERROR(IF(ISBLANK(INDEX(Data_Base_2[],MATCH($D465,Data_Base_2[[Incumbent]:[Incumbent]],0),MATCH(I$3,Data_Base_2[#Headers],0))),"-",INDEX(Data_Base_2[],MATCH($D465,Data_Base_2[[Incumbent]:[Incumbent]],0),MATCH(I$3,Data_Base_2[#Headers],0))),"")</f>
        <v/>
      </c>
      <c r="J465" s="162" t="str">
        <f ca="1">IFERROR(IF(ISBLANK(INDEX(Data_Base_2[],MATCH($D465,Data_Base_2[[Incumbent]:[Incumbent]],0),MATCH(J$3,Data_Base_2[#Headers],0))),"-",INDEX(Data_Base_2[],MATCH($D465,Data_Base_2[[Incumbent]:[Incumbent]],0),MATCH(J$3,Data_Base_2[#Headers],0))),"")</f>
        <v/>
      </c>
      <c r="K465" s="163" t="str">
        <f ca="1">IFERROR(IF(ISBLANK(INDEX(Data_Base_2[],MATCH($D465,Data_Base_2[[Incumbent]:[Incumbent]],0),MATCH(K$3,Data_Base_2[#Headers],0))),"-",INDEX(Data_Base_2[],MATCH($D465,Data_Base_2[[Incumbent]:[Incumbent]],0),MATCH(K$3,Data_Base_2[#Headers],0))),"")</f>
        <v/>
      </c>
      <c r="L465" s="161" t="str">
        <f ca="1">IFERROR(IF(ISBLANK(INDEX(Data_Base_2[],MATCH($D465,Data_Base_2[[Incumbent]:[Incumbent]],0),MATCH(L$3,Data_Base_2[#Headers],0))),"-",INDEX(Data_Base_2[],MATCH($D465,Data_Base_2[[Incumbent]:[Incumbent]],0),MATCH(L$3,Data_Base_2[#Headers],0))),"")</f>
        <v/>
      </c>
      <c r="M465" s="161" t="str">
        <f ca="1">IFERROR(IF(ISBLANK(INDEX(Data_Base_2[],MATCH($D465,Data_Base_2[[Incumbent]:[Incumbent]],0),MATCH(M$3,Data_Base_2[#Headers],0))),"-",INDEX(Data_Base_2[],MATCH($D465,Data_Base_2[[Incumbent]:[Incumbent]],0),MATCH(M$3,Data_Base_2[#Headers],0))),"")</f>
        <v/>
      </c>
      <c r="N465" s="164" t="str">
        <f ca="1">IFERROR(IF(ISBLANK(INDEX(Data_Base_2[],MATCH($D465,Data_Base_2[[Incumbent]:[Incumbent]],0),MATCH(N$3,Data_Base_2[#Headers],0))),"-",INDEX(Data_Base_2[],MATCH($D465,Data_Base_2[[Incumbent]:[Incumbent]],0),MATCH(N$3,Data_Base_2[#Headers],0))),"")</f>
        <v/>
      </c>
      <c r="O465" s="164" t="str">
        <f ca="1">IFERROR(IF(ISBLANK(INDEX(Data_Base_2[],MATCH($D465,Data_Base_2[[Incumbent]:[Incumbent]],0),MATCH(O$3,Data_Base_2[#Headers],0))),"-",INDEX(Data_Base_2[],MATCH($D465,Data_Base_2[[Incumbent]:[Incumbent]],0),MATCH(O$3,Data_Base_2[#Headers],0))),"")</f>
        <v/>
      </c>
      <c r="P465" s="161" t="str">
        <f ca="1">IFERROR(IF(ISBLANK(INDEX(Data_Base_2[],MATCH($D465,Data_Base_2[[Incumbent]:[Incumbent]],0),MATCH(P$3,Data_Base_2[#Headers],0))),"-",INDEX(Data_Base_2[],MATCH($D465,Data_Base_2[[Incumbent]:[Incumbent]],0),MATCH(P$3,Data_Base_2[#Headers],0))),"")</f>
        <v/>
      </c>
      <c r="Q465" s="161" t="str">
        <f ca="1">IFERROR(IF(ISBLANK(INDEX(Data_Base_2[],MATCH($D465,Data_Base_2[[Incumbent]:[Incumbent]],0),MATCH(Q$3,Data_Base_2[#Headers],0))),"-",INDEX(Data_Base_2[],MATCH($D465,Data_Base_2[[Incumbent]:[Incumbent]],0),MATCH(Q$3,Data_Base_2[#Headers],0))),"")</f>
        <v/>
      </c>
      <c r="T465" t="str">
        <v>Muhammad Bin Haes</v>
      </c>
      <c r="U465" s="140">
        <v>2</v>
      </c>
      <c r="V465" s="124" t="b">
        <v>1</v>
      </c>
      <c r="W465" s="3" t="b">
        <v>1</v>
      </c>
      <c r="X465" s="3" t="b">
        <v>0</v>
      </c>
      <c r="Y465" s="3">
        <v>1</v>
      </c>
      <c r="Z465" s="3">
        <v>1</v>
      </c>
      <c r="AA465" s="3" t="b">
        <v>1</v>
      </c>
      <c r="AB465" s="3" t="b">
        <f ca="1"/>
        <v>1</v>
      </c>
      <c r="AC465" s="99">
        <v>1</v>
      </c>
      <c r="AD465" s="99">
        <f ca="1"/>
        <v>1</v>
      </c>
    </row>
    <row r="466" spans="4:30" x14ac:dyDescent="0.25">
      <c r="D466" s="8" t="str" cm="1">
        <f t="array" aca="1" ref="D466" ca="1">IFERROR(IF($T$2="",'Data Base'!C451,INDEX(Data_Base_2[Incumbent],_xlfn.AGGREGATE(15,3,((OFFSET($AD$4,0,0,COUNTA($AD$4:AD5461),1)&gt;0)/(OFFSET($AD$4,0,0,COUNTA($AD$4:AD5461),1)&gt;0))*(ROW(OFFSET($AD$4,0,0,COUNTA($AD$4:AD5461),1))-ROW($AD$3)),ROWS($D$4:$D465)))),"")</f>
        <v/>
      </c>
      <c r="E466" s="161" t="str">
        <f ca="1">IFERROR(IF(ISBLANK(INDEX(Data_Base_2[],MATCH($D466,Data_Base_2[[Incumbent]:[Incumbent]],0),MATCH(E$3,Data_Base_2[#Headers],0))),"-",INDEX(Data_Base_2[],MATCH($D466,Data_Base_2[[Incumbent]:[Incumbent]],0),MATCH(E$3,Data_Base_2[#Headers],0))),"")</f>
        <v/>
      </c>
      <c r="F466" s="161" t="str">
        <f ca="1">IFERROR(IF(ISBLANK(INDEX(Data_Base_2[],MATCH($D466,Data_Base_2[[Incumbent]:[Incumbent]],0),MATCH(F$3,Data_Base_2[#Headers],0))),"-",INDEX(Data_Base_2[],MATCH($D466,Data_Base_2[[Incumbent]:[Incumbent]],0),MATCH(F$3,Data_Base_2[#Headers],0))),"")</f>
        <v/>
      </c>
      <c r="G466" s="161" t="str">
        <f ca="1">IFERROR(IF(ISBLANK(INDEX(Data_Base_2[],MATCH($D466,Data_Base_2[[Incumbent]:[Incumbent]],0),MATCH(G$3,Data_Base_2[#Headers],0))),"-",INDEX(Data_Base_2[],MATCH($D466,Data_Base_2[[Incumbent]:[Incumbent]],0),MATCH(G$3,Data_Base_2[#Headers],0))),"")</f>
        <v/>
      </c>
      <c r="H466" s="161" t="str">
        <f ca="1">IFERROR(IF(ISBLANK(INDEX(Data_Base_2[],MATCH($D466,Data_Base_2[[Incumbent]:[Incumbent]],0),MATCH(H$3,Data_Base_2[#Headers],0))),"-",INDEX(Data_Base_2[],MATCH($D466,Data_Base_2[[Incumbent]:[Incumbent]],0),MATCH(H$3,Data_Base_2[#Headers],0))),"")</f>
        <v/>
      </c>
      <c r="I466" s="162" t="str">
        <f ca="1">IFERROR(IF(ISBLANK(INDEX(Data_Base_2[],MATCH($D466,Data_Base_2[[Incumbent]:[Incumbent]],0),MATCH(I$3,Data_Base_2[#Headers],0))),"-",INDEX(Data_Base_2[],MATCH($D466,Data_Base_2[[Incumbent]:[Incumbent]],0),MATCH(I$3,Data_Base_2[#Headers],0))),"")</f>
        <v/>
      </c>
      <c r="J466" s="162" t="str">
        <f ca="1">IFERROR(IF(ISBLANK(INDEX(Data_Base_2[],MATCH($D466,Data_Base_2[[Incumbent]:[Incumbent]],0),MATCH(J$3,Data_Base_2[#Headers],0))),"-",INDEX(Data_Base_2[],MATCH($D466,Data_Base_2[[Incumbent]:[Incumbent]],0),MATCH(J$3,Data_Base_2[#Headers],0))),"")</f>
        <v/>
      </c>
      <c r="K466" s="163" t="str">
        <f ca="1">IFERROR(IF(ISBLANK(INDEX(Data_Base_2[],MATCH($D466,Data_Base_2[[Incumbent]:[Incumbent]],0),MATCH(K$3,Data_Base_2[#Headers],0))),"-",INDEX(Data_Base_2[],MATCH($D466,Data_Base_2[[Incumbent]:[Incumbent]],0),MATCH(K$3,Data_Base_2[#Headers],0))),"")</f>
        <v/>
      </c>
      <c r="L466" s="161" t="str">
        <f ca="1">IFERROR(IF(ISBLANK(INDEX(Data_Base_2[],MATCH($D466,Data_Base_2[[Incumbent]:[Incumbent]],0),MATCH(L$3,Data_Base_2[#Headers],0))),"-",INDEX(Data_Base_2[],MATCH($D466,Data_Base_2[[Incumbent]:[Incumbent]],0),MATCH(L$3,Data_Base_2[#Headers],0))),"")</f>
        <v/>
      </c>
      <c r="M466" s="161" t="str">
        <f ca="1">IFERROR(IF(ISBLANK(INDEX(Data_Base_2[],MATCH($D466,Data_Base_2[[Incumbent]:[Incumbent]],0),MATCH(M$3,Data_Base_2[#Headers],0))),"-",INDEX(Data_Base_2[],MATCH($D466,Data_Base_2[[Incumbent]:[Incumbent]],0),MATCH(M$3,Data_Base_2[#Headers],0))),"")</f>
        <v/>
      </c>
      <c r="N466" s="164" t="str">
        <f ca="1">IFERROR(IF(ISBLANK(INDEX(Data_Base_2[],MATCH($D466,Data_Base_2[[Incumbent]:[Incumbent]],0),MATCH(N$3,Data_Base_2[#Headers],0))),"-",INDEX(Data_Base_2[],MATCH($D466,Data_Base_2[[Incumbent]:[Incumbent]],0),MATCH(N$3,Data_Base_2[#Headers],0))),"")</f>
        <v/>
      </c>
      <c r="O466" s="164" t="str">
        <f ca="1">IFERROR(IF(ISBLANK(INDEX(Data_Base_2[],MATCH($D466,Data_Base_2[[Incumbent]:[Incumbent]],0),MATCH(O$3,Data_Base_2[#Headers],0))),"-",INDEX(Data_Base_2[],MATCH($D466,Data_Base_2[[Incumbent]:[Incumbent]],0),MATCH(O$3,Data_Base_2[#Headers],0))),"")</f>
        <v/>
      </c>
      <c r="P466" s="161" t="str">
        <f ca="1">IFERROR(IF(ISBLANK(INDEX(Data_Base_2[],MATCH($D466,Data_Base_2[[Incumbent]:[Incumbent]],0),MATCH(P$3,Data_Base_2[#Headers],0))),"-",INDEX(Data_Base_2[],MATCH($D466,Data_Base_2[[Incumbent]:[Incumbent]],0),MATCH(P$3,Data_Base_2[#Headers],0))),"")</f>
        <v/>
      </c>
      <c r="Q466" s="161" t="str">
        <f ca="1">IFERROR(IF(ISBLANK(INDEX(Data_Base_2[],MATCH($D466,Data_Base_2[[Incumbent]:[Incumbent]],0),MATCH(Q$3,Data_Base_2[#Headers],0))),"-",INDEX(Data_Base_2[],MATCH($D466,Data_Base_2[[Incumbent]:[Incumbent]],0),MATCH(Q$3,Data_Base_2[#Headers],0))),"")</f>
        <v/>
      </c>
      <c r="T466" t="str">
        <v>M Wahyu Septiadi Putra</v>
      </c>
      <c r="U466" s="140">
        <v>1</v>
      </c>
      <c r="V466" s="124" t="b">
        <v>1</v>
      </c>
      <c r="W466" s="3" t="b">
        <v>1</v>
      </c>
      <c r="X466" s="3" t="b">
        <v>0</v>
      </c>
      <c r="Y466" s="3">
        <v>1</v>
      </c>
      <c r="Z466" s="3">
        <v>0</v>
      </c>
      <c r="AA466" s="3" t="b">
        <v>1</v>
      </c>
      <c r="AB466" s="3" t="b">
        <f ca="1"/>
        <v>0</v>
      </c>
      <c r="AC466" s="99">
        <v>1</v>
      </c>
      <c r="AD466" s="99">
        <f ca="1"/>
        <v>0</v>
      </c>
    </row>
    <row r="467" spans="4:30" x14ac:dyDescent="0.25">
      <c r="D467" s="8" t="str" cm="1">
        <f t="array" aca="1" ref="D467" ca="1">IFERROR(IF($T$2="",'Data Base'!C452,INDEX(Data_Base_2[Incumbent],_xlfn.AGGREGATE(15,3,((OFFSET($AD$4,0,0,COUNTA($AD$4:AD5462),1)&gt;0)/(OFFSET($AD$4,0,0,COUNTA($AD$4:AD5462),1)&gt;0))*(ROW(OFFSET($AD$4,0,0,COUNTA($AD$4:AD5462),1))-ROW($AD$3)),ROWS($D$4:$D466)))),"")</f>
        <v/>
      </c>
      <c r="E467" s="161" t="str">
        <f ca="1">IFERROR(IF(ISBLANK(INDEX(Data_Base_2[],MATCH($D467,Data_Base_2[[Incumbent]:[Incumbent]],0),MATCH(E$3,Data_Base_2[#Headers],0))),"-",INDEX(Data_Base_2[],MATCH($D467,Data_Base_2[[Incumbent]:[Incumbent]],0),MATCH(E$3,Data_Base_2[#Headers],0))),"")</f>
        <v/>
      </c>
      <c r="F467" s="161" t="str">
        <f ca="1">IFERROR(IF(ISBLANK(INDEX(Data_Base_2[],MATCH($D467,Data_Base_2[[Incumbent]:[Incumbent]],0),MATCH(F$3,Data_Base_2[#Headers],0))),"-",INDEX(Data_Base_2[],MATCH($D467,Data_Base_2[[Incumbent]:[Incumbent]],0),MATCH(F$3,Data_Base_2[#Headers],0))),"")</f>
        <v/>
      </c>
      <c r="G467" s="161" t="str">
        <f ca="1">IFERROR(IF(ISBLANK(INDEX(Data_Base_2[],MATCH($D467,Data_Base_2[[Incumbent]:[Incumbent]],0),MATCH(G$3,Data_Base_2[#Headers],0))),"-",INDEX(Data_Base_2[],MATCH($D467,Data_Base_2[[Incumbent]:[Incumbent]],0),MATCH(G$3,Data_Base_2[#Headers],0))),"")</f>
        <v/>
      </c>
      <c r="H467" s="161" t="str">
        <f ca="1">IFERROR(IF(ISBLANK(INDEX(Data_Base_2[],MATCH($D467,Data_Base_2[[Incumbent]:[Incumbent]],0),MATCH(H$3,Data_Base_2[#Headers],0))),"-",INDEX(Data_Base_2[],MATCH($D467,Data_Base_2[[Incumbent]:[Incumbent]],0),MATCH(H$3,Data_Base_2[#Headers],0))),"")</f>
        <v/>
      </c>
      <c r="I467" s="162" t="str">
        <f ca="1">IFERROR(IF(ISBLANK(INDEX(Data_Base_2[],MATCH($D467,Data_Base_2[[Incumbent]:[Incumbent]],0),MATCH(I$3,Data_Base_2[#Headers],0))),"-",INDEX(Data_Base_2[],MATCH($D467,Data_Base_2[[Incumbent]:[Incumbent]],0),MATCH(I$3,Data_Base_2[#Headers],0))),"")</f>
        <v/>
      </c>
      <c r="J467" s="162" t="str">
        <f ca="1">IFERROR(IF(ISBLANK(INDEX(Data_Base_2[],MATCH($D467,Data_Base_2[[Incumbent]:[Incumbent]],0),MATCH(J$3,Data_Base_2[#Headers],0))),"-",INDEX(Data_Base_2[],MATCH($D467,Data_Base_2[[Incumbent]:[Incumbent]],0),MATCH(J$3,Data_Base_2[#Headers],0))),"")</f>
        <v/>
      </c>
      <c r="K467" s="163" t="str">
        <f ca="1">IFERROR(IF(ISBLANK(INDEX(Data_Base_2[],MATCH($D467,Data_Base_2[[Incumbent]:[Incumbent]],0),MATCH(K$3,Data_Base_2[#Headers],0))),"-",INDEX(Data_Base_2[],MATCH($D467,Data_Base_2[[Incumbent]:[Incumbent]],0),MATCH(K$3,Data_Base_2[#Headers],0))),"")</f>
        <v/>
      </c>
      <c r="L467" s="161" t="str">
        <f ca="1">IFERROR(IF(ISBLANK(INDEX(Data_Base_2[],MATCH($D467,Data_Base_2[[Incumbent]:[Incumbent]],0),MATCH(L$3,Data_Base_2[#Headers],0))),"-",INDEX(Data_Base_2[],MATCH($D467,Data_Base_2[[Incumbent]:[Incumbent]],0),MATCH(L$3,Data_Base_2[#Headers],0))),"")</f>
        <v/>
      </c>
      <c r="M467" s="161" t="str">
        <f ca="1">IFERROR(IF(ISBLANK(INDEX(Data_Base_2[],MATCH($D467,Data_Base_2[[Incumbent]:[Incumbent]],0),MATCH(M$3,Data_Base_2[#Headers],0))),"-",INDEX(Data_Base_2[],MATCH($D467,Data_Base_2[[Incumbent]:[Incumbent]],0),MATCH(M$3,Data_Base_2[#Headers],0))),"")</f>
        <v/>
      </c>
      <c r="N467" s="164" t="str">
        <f ca="1">IFERROR(IF(ISBLANK(INDEX(Data_Base_2[],MATCH($D467,Data_Base_2[[Incumbent]:[Incumbent]],0),MATCH(N$3,Data_Base_2[#Headers],0))),"-",INDEX(Data_Base_2[],MATCH($D467,Data_Base_2[[Incumbent]:[Incumbent]],0),MATCH(N$3,Data_Base_2[#Headers],0))),"")</f>
        <v/>
      </c>
      <c r="O467" s="164" t="str">
        <f ca="1">IFERROR(IF(ISBLANK(INDEX(Data_Base_2[],MATCH($D467,Data_Base_2[[Incumbent]:[Incumbent]],0),MATCH(O$3,Data_Base_2[#Headers],0))),"-",INDEX(Data_Base_2[],MATCH($D467,Data_Base_2[[Incumbent]:[Incumbent]],0),MATCH(O$3,Data_Base_2[#Headers],0))),"")</f>
        <v/>
      </c>
      <c r="P467" s="161" t="str">
        <f ca="1">IFERROR(IF(ISBLANK(INDEX(Data_Base_2[],MATCH($D467,Data_Base_2[[Incumbent]:[Incumbent]],0),MATCH(P$3,Data_Base_2[#Headers],0))),"-",INDEX(Data_Base_2[],MATCH($D467,Data_Base_2[[Incumbent]:[Incumbent]],0),MATCH(P$3,Data_Base_2[#Headers],0))),"")</f>
        <v/>
      </c>
      <c r="Q467" s="161" t="str">
        <f ca="1">IFERROR(IF(ISBLANK(INDEX(Data_Base_2[],MATCH($D467,Data_Base_2[[Incumbent]:[Incumbent]],0),MATCH(Q$3,Data_Base_2[#Headers],0))),"-",INDEX(Data_Base_2[],MATCH($D467,Data_Base_2[[Incumbent]:[Incumbent]],0),MATCH(Q$3,Data_Base_2[#Headers],0))),"")</f>
        <v/>
      </c>
      <c r="T467" t="str">
        <v>Repen Tance Sitepu</v>
      </c>
      <c r="U467" s="140">
        <v>2</v>
      </c>
      <c r="V467" s="124" t="b">
        <v>1</v>
      </c>
      <c r="W467" s="3" t="b">
        <v>1</v>
      </c>
      <c r="X467" s="3" t="b">
        <v>0</v>
      </c>
      <c r="Y467" s="3">
        <v>1</v>
      </c>
      <c r="Z467" s="3">
        <v>1</v>
      </c>
      <c r="AA467" s="3" t="b">
        <v>1</v>
      </c>
      <c r="AB467" s="3" t="b">
        <f ca="1"/>
        <v>1</v>
      </c>
      <c r="AC467" s="99">
        <v>1</v>
      </c>
      <c r="AD467" s="99">
        <f ca="1"/>
        <v>1</v>
      </c>
    </row>
    <row r="468" spans="4:30" x14ac:dyDescent="0.25">
      <c r="D468" s="8" t="str" cm="1">
        <f t="array" aca="1" ref="D468" ca="1">IFERROR(IF($T$2="",'Data Base'!C453,INDEX(Data_Base_2[Incumbent],_xlfn.AGGREGATE(15,3,((OFFSET($AD$4,0,0,COUNTA($AD$4:AD5463),1)&gt;0)/(OFFSET($AD$4,0,0,COUNTA($AD$4:AD5463),1)&gt;0))*(ROW(OFFSET($AD$4,0,0,COUNTA($AD$4:AD5463),1))-ROW($AD$3)),ROWS($D$4:$D467)))),"")</f>
        <v/>
      </c>
      <c r="E468" s="161" t="str">
        <f ca="1">IFERROR(IF(ISBLANK(INDEX(Data_Base_2[],MATCH($D468,Data_Base_2[[Incumbent]:[Incumbent]],0),MATCH(E$3,Data_Base_2[#Headers],0))),"-",INDEX(Data_Base_2[],MATCH($D468,Data_Base_2[[Incumbent]:[Incumbent]],0),MATCH(E$3,Data_Base_2[#Headers],0))),"")</f>
        <v/>
      </c>
      <c r="F468" s="161" t="str">
        <f ca="1">IFERROR(IF(ISBLANK(INDEX(Data_Base_2[],MATCH($D468,Data_Base_2[[Incumbent]:[Incumbent]],0),MATCH(F$3,Data_Base_2[#Headers],0))),"-",INDEX(Data_Base_2[],MATCH($D468,Data_Base_2[[Incumbent]:[Incumbent]],0),MATCH(F$3,Data_Base_2[#Headers],0))),"")</f>
        <v/>
      </c>
      <c r="G468" s="161" t="str">
        <f ca="1">IFERROR(IF(ISBLANK(INDEX(Data_Base_2[],MATCH($D468,Data_Base_2[[Incumbent]:[Incumbent]],0),MATCH(G$3,Data_Base_2[#Headers],0))),"-",INDEX(Data_Base_2[],MATCH($D468,Data_Base_2[[Incumbent]:[Incumbent]],0),MATCH(G$3,Data_Base_2[#Headers],0))),"")</f>
        <v/>
      </c>
      <c r="H468" s="161" t="str">
        <f ca="1">IFERROR(IF(ISBLANK(INDEX(Data_Base_2[],MATCH($D468,Data_Base_2[[Incumbent]:[Incumbent]],0),MATCH(H$3,Data_Base_2[#Headers],0))),"-",INDEX(Data_Base_2[],MATCH($D468,Data_Base_2[[Incumbent]:[Incumbent]],0),MATCH(H$3,Data_Base_2[#Headers],0))),"")</f>
        <v/>
      </c>
      <c r="I468" s="162" t="str">
        <f ca="1">IFERROR(IF(ISBLANK(INDEX(Data_Base_2[],MATCH($D468,Data_Base_2[[Incumbent]:[Incumbent]],0),MATCH(I$3,Data_Base_2[#Headers],0))),"-",INDEX(Data_Base_2[],MATCH($D468,Data_Base_2[[Incumbent]:[Incumbent]],0),MATCH(I$3,Data_Base_2[#Headers],0))),"")</f>
        <v/>
      </c>
      <c r="J468" s="162" t="str">
        <f ca="1">IFERROR(IF(ISBLANK(INDEX(Data_Base_2[],MATCH($D468,Data_Base_2[[Incumbent]:[Incumbent]],0),MATCH(J$3,Data_Base_2[#Headers],0))),"-",INDEX(Data_Base_2[],MATCH($D468,Data_Base_2[[Incumbent]:[Incumbent]],0),MATCH(J$3,Data_Base_2[#Headers],0))),"")</f>
        <v/>
      </c>
      <c r="K468" s="163" t="str">
        <f ca="1">IFERROR(IF(ISBLANK(INDEX(Data_Base_2[],MATCH($D468,Data_Base_2[[Incumbent]:[Incumbent]],0),MATCH(K$3,Data_Base_2[#Headers],0))),"-",INDEX(Data_Base_2[],MATCH($D468,Data_Base_2[[Incumbent]:[Incumbent]],0),MATCH(K$3,Data_Base_2[#Headers],0))),"")</f>
        <v/>
      </c>
      <c r="L468" s="161" t="str">
        <f ca="1">IFERROR(IF(ISBLANK(INDEX(Data_Base_2[],MATCH($D468,Data_Base_2[[Incumbent]:[Incumbent]],0),MATCH(L$3,Data_Base_2[#Headers],0))),"-",INDEX(Data_Base_2[],MATCH($D468,Data_Base_2[[Incumbent]:[Incumbent]],0),MATCH(L$3,Data_Base_2[#Headers],0))),"")</f>
        <v/>
      </c>
      <c r="M468" s="161" t="str">
        <f ca="1">IFERROR(IF(ISBLANK(INDEX(Data_Base_2[],MATCH($D468,Data_Base_2[[Incumbent]:[Incumbent]],0),MATCH(M$3,Data_Base_2[#Headers],0))),"-",INDEX(Data_Base_2[],MATCH($D468,Data_Base_2[[Incumbent]:[Incumbent]],0),MATCH(M$3,Data_Base_2[#Headers],0))),"")</f>
        <v/>
      </c>
      <c r="N468" s="164" t="str">
        <f ca="1">IFERROR(IF(ISBLANK(INDEX(Data_Base_2[],MATCH($D468,Data_Base_2[[Incumbent]:[Incumbent]],0),MATCH(N$3,Data_Base_2[#Headers],0))),"-",INDEX(Data_Base_2[],MATCH($D468,Data_Base_2[[Incumbent]:[Incumbent]],0),MATCH(N$3,Data_Base_2[#Headers],0))),"")</f>
        <v/>
      </c>
      <c r="O468" s="164" t="str">
        <f ca="1">IFERROR(IF(ISBLANK(INDEX(Data_Base_2[],MATCH($D468,Data_Base_2[[Incumbent]:[Incumbent]],0),MATCH(O$3,Data_Base_2[#Headers],0))),"-",INDEX(Data_Base_2[],MATCH($D468,Data_Base_2[[Incumbent]:[Incumbent]],0),MATCH(O$3,Data_Base_2[#Headers],0))),"")</f>
        <v/>
      </c>
      <c r="P468" s="161" t="str">
        <f ca="1">IFERROR(IF(ISBLANK(INDEX(Data_Base_2[],MATCH($D468,Data_Base_2[[Incumbent]:[Incumbent]],0),MATCH(P$3,Data_Base_2[#Headers],0))),"-",INDEX(Data_Base_2[],MATCH($D468,Data_Base_2[[Incumbent]:[Incumbent]],0),MATCH(P$3,Data_Base_2[#Headers],0))),"")</f>
        <v/>
      </c>
      <c r="Q468" s="161" t="str">
        <f ca="1">IFERROR(IF(ISBLANK(INDEX(Data_Base_2[],MATCH($D468,Data_Base_2[[Incumbent]:[Incumbent]],0),MATCH(Q$3,Data_Base_2[#Headers],0))),"-",INDEX(Data_Base_2[],MATCH($D468,Data_Base_2[[Incumbent]:[Incumbent]],0),MATCH(Q$3,Data_Base_2[#Headers],0))),"")</f>
        <v/>
      </c>
      <c r="T468" t="str">
        <v>Yusuf Syuaib Lubis</v>
      </c>
      <c r="U468" s="140">
        <v>1</v>
      </c>
      <c r="V468" s="124" t="b">
        <v>1</v>
      </c>
      <c r="W468" s="3" t="b">
        <v>1</v>
      </c>
      <c r="X468" s="3" t="b">
        <v>0</v>
      </c>
      <c r="Y468" s="3">
        <v>1</v>
      </c>
      <c r="Z468" s="3">
        <v>0</v>
      </c>
      <c r="AA468" s="3" t="b">
        <v>1</v>
      </c>
      <c r="AB468" s="3" t="b">
        <f ca="1"/>
        <v>0</v>
      </c>
      <c r="AC468" s="99">
        <v>1</v>
      </c>
      <c r="AD468" s="99">
        <f ca="1"/>
        <v>0</v>
      </c>
    </row>
    <row r="469" spans="4:30" x14ac:dyDescent="0.25">
      <c r="D469" s="8" t="str" cm="1">
        <f t="array" aca="1" ref="D469" ca="1">IFERROR(IF($T$2="",'Data Base'!C454,INDEX(Data_Base_2[Incumbent],_xlfn.AGGREGATE(15,3,((OFFSET($AD$4,0,0,COUNTA($AD$4:AD5464),1)&gt;0)/(OFFSET($AD$4,0,0,COUNTA($AD$4:AD5464),1)&gt;0))*(ROW(OFFSET($AD$4,0,0,COUNTA($AD$4:AD5464),1))-ROW($AD$3)),ROWS($D$4:$D468)))),"")</f>
        <v/>
      </c>
      <c r="E469" s="161" t="str">
        <f ca="1">IFERROR(IF(ISBLANK(INDEX(Data_Base_2[],MATCH($D469,Data_Base_2[[Incumbent]:[Incumbent]],0),MATCH(E$3,Data_Base_2[#Headers],0))),"-",INDEX(Data_Base_2[],MATCH($D469,Data_Base_2[[Incumbent]:[Incumbent]],0),MATCH(E$3,Data_Base_2[#Headers],0))),"")</f>
        <v/>
      </c>
      <c r="F469" s="161" t="str">
        <f ca="1">IFERROR(IF(ISBLANK(INDEX(Data_Base_2[],MATCH($D469,Data_Base_2[[Incumbent]:[Incumbent]],0),MATCH(F$3,Data_Base_2[#Headers],0))),"-",INDEX(Data_Base_2[],MATCH($D469,Data_Base_2[[Incumbent]:[Incumbent]],0),MATCH(F$3,Data_Base_2[#Headers],0))),"")</f>
        <v/>
      </c>
      <c r="G469" s="161" t="str">
        <f ca="1">IFERROR(IF(ISBLANK(INDEX(Data_Base_2[],MATCH($D469,Data_Base_2[[Incumbent]:[Incumbent]],0),MATCH(G$3,Data_Base_2[#Headers],0))),"-",INDEX(Data_Base_2[],MATCH($D469,Data_Base_2[[Incumbent]:[Incumbent]],0),MATCH(G$3,Data_Base_2[#Headers],0))),"")</f>
        <v/>
      </c>
      <c r="H469" s="161" t="str">
        <f ca="1">IFERROR(IF(ISBLANK(INDEX(Data_Base_2[],MATCH($D469,Data_Base_2[[Incumbent]:[Incumbent]],0),MATCH(H$3,Data_Base_2[#Headers],0))),"-",INDEX(Data_Base_2[],MATCH($D469,Data_Base_2[[Incumbent]:[Incumbent]],0),MATCH(H$3,Data_Base_2[#Headers],0))),"")</f>
        <v/>
      </c>
      <c r="I469" s="162" t="str">
        <f ca="1">IFERROR(IF(ISBLANK(INDEX(Data_Base_2[],MATCH($D469,Data_Base_2[[Incumbent]:[Incumbent]],0),MATCH(I$3,Data_Base_2[#Headers],0))),"-",INDEX(Data_Base_2[],MATCH($D469,Data_Base_2[[Incumbent]:[Incumbent]],0),MATCH(I$3,Data_Base_2[#Headers],0))),"")</f>
        <v/>
      </c>
      <c r="J469" s="162" t="str">
        <f ca="1">IFERROR(IF(ISBLANK(INDEX(Data_Base_2[],MATCH($D469,Data_Base_2[[Incumbent]:[Incumbent]],0),MATCH(J$3,Data_Base_2[#Headers],0))),"-",INDEX(Data_Base_2[],MATCH($D469,Data_Base_2[[Incumbent]:[Incumbent]],0),MATCH(J$3,Data_Base_2[#Headers],0))),"")</f>
        <v/>
      </c>
      <c r="K469" s="163" t="str">
        <f ca="1">IFERROR(IF(ISBLANK(INDEX(Data_Base_2[],MATCH($D469,Data_Base_2[[Incumbent]:[Incumbent]],0),MATCH(K$3,Data_Base_2[#Headers],0))),"-",INDEX(Data_Base_2[],MATCH($D469,Data_Base_2[[Incumbent]:[Incumbent]],0),MATCH(K$3,Data_Base_2[#Headers],0))),"")</f>
        <v/>
      </c>
      <c r="L469" s="161" t="str">
        <f ca="1">IFERROR(IF(ISBLANK(INDEX(Data_Base_2[],MATCH($D469,Data_Base_2[[Incumbent]:[Incumbent]],0),MATCH(L$3,Data_Base_2[#Headers],0))),"-",INDEX(Data_Base_2[],MATCH($D469,Data_Base_2[[Incumbent]:[Incumbent]],0),MATCH(L$3,Data_Base_2[#Headers],0))),"")</f>
        <v/>
      </c>
      <c r="M469" s="161" t="str">
        <f ca="1">IFERROR(IF(ISBLANK(INDEX(Data_Base_2[],MATCH($D469,Data_Base_2[[Incumbent]:[Incumbent]],0),MATCH(M$3,Data_Base_2[#Headers],0))),"-",INDEX(Data_Base_2[],MATCH($D469,Data_Base_2[[Incumbent]:[Incumbent]],0),MATCH(M$3,Data_Base_2[#Headers],0))),"")</f>
        <v/>
      </c>
      <c r="N469" s="164" t="str">
        <f ca="1">IFERROR(IF(ISBLANK(INDEX(Data_Base_2[],MATCH($D469,Data_Base_2[[Incumbent]:[Incumbent]],0),MATCH(N$3,Data_Base_2[#Headers],0))),"-",INDEX(Data_Base_2[],MATCH($D469,Data_Base_2[[Incumbent]:[Incumbent]],0),MATCH(N$3,Data_Base_2[#Headers],0))),"")</f>
        <v/>
      </c>
      <c r="O469" s="164" t="str">
        <f ca="1">IFERROR(IF(ISBLANK(INDEX(Data_Base_2[],MATCH($D469,Data_Base_2[[Incumbent]:[Incumbent]],0),MATCH(O$3,Data_Base_2[#Headers],0))),"-",INDEX(Data_Base_2[],MATCH($D469,Data_Base_2[[Incumbent]:[Incumbent]],0),MATCH(O$3,Data_Base_2[#Headers],0))),"")</f>
        <v/>
      </c>
      <c r="P469" s="161" t="str">
        <f ca="1">IFERROR(IF(ISBLANK(INDEX(Data_Base_2[],MATCH($D469,Data_Base_2[[Incumbent]:[Incumbent]],0),MATCH(P$3,Data_Base_2[#Headers],0))),"-",INDEX(Data_Base_2[],MATCH($D469,Data_Base_2[[Incumbent]:[Incumbent]],0),MATCH(P$3,Data_Base_2[#Headers],0))),"")</f>
        <v/>
      </c>
      <c r="Q469" s="161" t="str">
        <f ca="1">IFERROR(IF(ISBLANK(INDEX(Data_Base_2[],MATCH($D469,Data_Base_2[[Incumbent]:[Incumbent]],0),MATCH(Q$3,Data_Base_2[#Headers],0))),"-",INDEX(Data_Base_2[],MATCH($D469,Data_Base_2[[Incumbent]:[Incumbent]],0),MATCH(Q$3,Data_Base_2[#Headers],0))),"")</f>
        <v/>
      </c>
      <c r="T469" t="str">
        <v>Ismail A. Kaharu</v>
      </c>
      <c r="U469" s="140">
        <v>2</v>
      </c>
      <c r="V469" s="124" t="b">
        <v>1</v>
      </c>
      <c r="W469" s="3" t="b">
        <v>1</v>
      </c>
      <c r="X469" s="3" t="b">
        <v>0</v>
      </c>
      <c r="Y469" s="3">
        <v>1</v>
      </c>
      <c r="Z469" s="3">
        <v>1</v>
      </c>
      <c r="AA469" s="3" t="b">
        <v>1</v>
      </c>
      <c r="AB469" s="3" t="b">
        <f ca="1"/>
        <v>0</v>
      </c>
      <c r="AC469" s="99">
        <v>1</v>
      </c>
      <c r="AD469" s="99">
        <f ca="1"/>
        <v>0</v>
      </c>
    </row>
    <row r="470" spans="4:30" x14ac:dyDescent="0.25">
      <c r="D470" s="8" t="str" cm="1">
        <f t="array" aca="1" ref="D470" ca="1">IFERROR(IF($T$2="",'Data Base'!C455,INDEX(Data_Base_2[Incumbent],_xlfn.AGGREGATE(15,3,((OFFSET($AD$4,0,0,COUNTA($AD$4:AD5465),1)&gt;0)/(OFFSET($AD$4,0,0,COUNTA($AD$4:AD5465),1)&gt;0))*(ROW(OFFSET($AD$4,0,0,COUNTA($AD$4:AD5465),1))-ROW($AD$3)),ROWS($D$4:$D469)))),"")</f>
        <v/>
      </c>
      <c r="E470" s="161" t="str">
        <f ca="1">IFERROR(IF(ISBLANK(INDEX(Data_Base_2[],MATCH($D470,Data_Base_2[[Incumbent]:[Incumbent]],0),MATCH(E$3,Data_Base_2[#Headers],0))),"-",INDEX(Data_Base_2[],MATCH($D470,Data_Base_2[[Incumbent]:[Incumbent]],0),MATCH(E$3,Data_Base_2[#Headers],0))),"")</f>
        <v/>
      </c>
      <c r="F470" s="161" t="str">
        <f ca="1">IFERROR(IF(ISBLANK(INDEX(Data_Base_2[],MATCH($D470,Data_Base_2[[Incumbent]:[Incumbent]],0),MATCH(F$3,Data_Base_2[#Headers],0))),"-",INDEX(Data_Base_2[],MATCH($D470,Data_Base_2[[Incumbent]:[Incumbent]],0),MATCH(F$3,Data_Base_2[#Headers],0))),"")</f>
        <v/>
      </c>
      <c r="G470" s="161" t="str">
        <f ca="1">IFERROR(IF(ISBLANK(INDEX(Data_Base_2[],MATCH($D470,Data_Base_2[[Incumbent]:[Incumbent]],0),MATCH(G$3,Data_Base_2[#Headers],0))),"-",INDEX(Data_Base_2[],MATCH($D470,Data_Base_2[[Incumbent]:[Incumbent]],0),MATCH(G$3,Data_Base_2[#Headers],0))),"")</f>
        <v/>
      </c>
      <c r="H470" s="161" t="str">
        <f ca="1">IFERROR(IF(ISBLANK(INDEX(Data_Base_2[],MATCH($D470,Data_Base_2[[Incumbent]:[Incumbent]],0),MATCH(H$3,Data_Base_2[#Headers],0))),"-",INDEX(Data_Base_2[],MATCH($D470,Data_Base_2[[Incumbent]:[Incumbent]],0),MATCH(H$3,Data_Base_2[#Headers],0))),"")</f>
        <v/>
      </c>
      <c r="I470" s="162" t="str">
        <f ca="1">IFERROR(IF(ISBLANK(INDEX(Data_Base_2[],MATCH($D470,Data_Base_2[[Incumbent]:[Incumbent]],0),MATCH(I$3,Data_Base_2[#Headers],0))),"-",INDEX(Data_Base_2[],MATCH($D470,Data_Base_2[[Incumbent]:[Incumbent]],0),MATCH(I$3,Data_Base_2[#Headers],0))),"")</f>
        <v/>
      </c>
      <c r="J470" s="162" t="str">
        <f ca="1">IFERROR(IF(ISBLANK(INDEX(Data_Base_2[],MATCH($D470,Data_Base_2[[Incumbent]:[Incumbent]],0),MATCH(J$3,Data_Base_2[#Headers],0))),"-",INDEX(Data_Base_2[],MATCH($D470,Data_Base_2[[Incumbent]:[Incumbent]],0),MATCH(J$3,Data_Base_2[#Headers],0))),"")</f>
        <v/>
      </c>
      <c r="K470" s="163" t="str">
        <f ca="1">IFERROR(IF(ISBLANK(INDEX(Data_Base_2[],MATCH($D470,Data_Base_2[[Incumbent]:[Incumbent]],0),MATCH(K$3,Data_Base_2[#Headers],0))),"-",INDEX(Data_Base_2[],MATCH($D470,Data_Base_2[[Incumbent]:[Incumbent]],0),MATCH(K$3,Data_Base_2[#Headers],0))),"")</f>
        <v/>
      </c>
      <c r="L470" s="161" t="str">
        <f ca="1">IFERROR(IF(ISBLANK(INDEX(Data_Base_2[],MATCH($D470,Data_Base_2[[Incumbent]:[Incumbent]],0),MATCH(L$3,Data_Base_2[#Headers],0))),"-",INDEX(Data_Base_2[],MATCH($D470,Data_Base_2[[Incumbent]:[Incumbent]],0),MATCH(L$3,Data_Base_2[#Headers],0))),"")</f>
        <v/>
      </c>
      <c r="M470" s="161" t="str">
        <f ca="1">IFERROR(IF(ISBLANK(INDEX(Data_Base_2[],MATCH($D470,Data_Base_2[[Incumbent]:[Incumbent]],0),MATCH(M$3,Data_Base_2[#Headers],0))),"-",INDEX(Data_Base_2[],MATCH($D470,Data_Base_2[[Incumbent]:[Incumbent]],0),MATCH(M$3,Data_Base_2[#Headers],0))),"")</f>
        <v/>
      </c>
      <c r="N470" s="164" t="str">
        <f ca="1">IFERROR(IF(ISBLANK(INDEX(Data_Base_2[],MATCH($D470,Data_Base_2[[Incumbent]:[Incumbent]],0),MATCH(N$3,Data_Base_2[#Headers],0))),"-",INDEX(Data_Base_2[],MATCH($D470,Data_Base_2[[Incumbent]:[Incumbent]],0),MATCH(N$3,Data_Base_2[#Headers],0))),"")</f>
        <v/>
      </c>
      <c r="O470" s="164" t="str">
        <f ca="1">IFERROR(IF(ISBLANK(INDEX(Data_Base_2[],MATCH($D470,Data_Base_2[[Incumbent]:[Incumbent]],0),MATCH(O$3,Data_Base_2[#Headers],0))),"-",INDEX(Data_Base_2[],MATCH($D470,Data_Base_2[[Incumbent]:[Incumbent]],0),MATCH(O$3,Data_Base_2[#Headers],0))),"")</f>
        <v/>
      </c>
      <c r="P470" s="161" t="str">
        <f ca="1">IFERROR(IF(ISBLANK(INDEX(Data_Base_2[],MATCH($D470,Data_Base_2[[Incumbent]:[Incumbent]],0),MATCH(P$3,Data_Base_2[#Headers],0))),"-",INDEX(Data_Base_2[],MATCH($D470,Data_Base_2[[Incumbent]:[Incumbent]],0),MATCH(P$3,Data_Base_2[#Headers],0))),"")</f>
        <v/>
      </c>
      <c r="Q470" s="161" t="str">
        <f ca="1">IFERROR(IF(ISBLANK(INDEX(Data_Base_2[],MATCH($D470,Data_Base_2[[Incumbent]:[Incumbent]],0),MATCH(Q$3,Data_Base_2[#Headers],0))),"-",INDEX(Data_Base_2[],MATCH($D470,Data_Base_2[[Incumbent]:[Incumbent]],0),MATCH(Q$3,Data_Base_2[#Headers],0))),"")</f>
        <v/>
      </c>
      <c r="T470" t="str">
        <v>Sigit Nurcahyo</v>
      </c>
      <c r="U470" s="140">
        <v>2</v>
      </c>
      <c r="V470" s="124" t="b">
        <v>1</v>
      </c>
      <c r="W470" s="3" t="b">
        <v>1</v>
      </c>
      <c r="X470" s="3" t="b">
        <v>0</v>
      </c>
      <c r="Y470" s="3">
        <v>1</v>
      </c>
      <c r="Z470" s="3">
        <v>1</v>
      </c>
      <c r="AA470" s="3" t="b">
        <v>1</v>
      </c>
      <c r="AB470" s="3" t="b">
        <f ca="1"/>
        <v>1</v>
      </c>
      <c r="AC470" s="99">
        <v>1</v>
      </c>
      <c r="AD470" s="99">
        <f ca="1"/>
        <v>1</v>
      </c>
    </row>
    <row r="471" spans="4:30" x14ac:dyDescent="0.25">
      <c r="D471" s="8" t="str" cm="1">
        <f t="array" aca="1" ref="D471" ca="1">IFERROR(IF($T$2="",'Data Base'!C456,INDEX(Data_Base_2[Incumbent],_xlfn.AGGREGATE(15,3,((OFFSET($AD$4,0,0,COUNTA($AD$4:AD5466),1)&gt;0)/(OFFSET($AD$4,0,0,COUNTA($AD$4:AD5466),1)&gt;0))*(ROW(OFFSET($AD$4,0,0,COUNTA($AD$4:AD5466),1))-ROW($AD$3)),ROWS($D$4:$D470)))),"")</f>
        <v/>
      </c>
      <c r="E471" s="161" t="str">
        <f ca="1">IFERROR(IF(ISBLANK(INDEX(Data_Base_2[],MATCH($D471,Data_Base_2[[Incumbent]:[Incumbent]],0),MATCH(E$3,Data_Base_2[#Headers],0))),"-",INDEX(Data_Base_2[],MATCH($D471,Data_Base_2[[Incumbent]:[Incumbent]],0),MATCH(E$3,Data_Base_2[#Headers],0))),"")</f>
        <v/>
      </c>
      <c r="F471" s="161" t="str">
        <f ca="1">IFERROR(IF(ISBLANK(INDEX(Data_Base_2[],MATCH($D471,Data_Base_2[[Incumbent]:[Incumbent]],0),MATCH(F$3,Data_Base_2[#Headers],0))),"-",INDEX(Data_Base_2[],MATCH($D471,Data_Base_2[[Incumbent]:[Incumbent]],0),MATCH(F$3,Data_Base_2[#Headers],0))),"")</f>
        <v/>
      </c>
      <c r="G471" s="161" t="str">
        <f ca="1">IFERROR(IF(ISBLANK(INDEX(Data_Base_2[],MATCH($D471,Data_Base_2[[Incumbent]:[Incumbent]],0),MATCH(G$3,Data_Base_2[#Headers],0))),"-",INDEX(Data_Base_2[],MATCH($D471,Data_Base_2[[Incumbent]:[Incumbent]],0),MATCH(G$3,Data_Base_2[#Headers],0))),"")</f>
        <v/>
      </c>
      <c r="H471" s="161" t="str">
        <f ca="1">IFERROR(IF(ISBLANK(INDEX(Data_Base_2[],MATCH($D471,Data_Base_2[[Incumbent]:[Incumbent]],0),MATCH(H$3,Data_Base_2[#Headers],0))),"-",INDEX(Data_Base_2[],MATCH($D471,Data_Base_2[[Incumbent]:[Incumbent]],0),MATCH(H$3,Data_Base_2[#Headers],0))),"")</f>
        <v/>
      </c>
      <c r="I471" s="162" t="str">
        <f ca="1">IFERROR(IF(ISBLANK(INDEX(Data_Base_2[],MATCH($D471,Data_Base_2[[Incumbent]:[Incumbent]],0),MATCH(I$3,Data_Base_2[#Headers],0))),"-",INDEX(Data_Base_2[],MATCH($D471,Data_Base_2[[Incumbent]:[Incumbent]],0),MATCH(I$3,Data_Base_2[#Headers],0))),"")</f>
        <v/>
      </c>
      <c r="J471" s="162" t="str">
        <f ca="1">IFERROR(IF(ISBLANK(INDEX(Data_Base_2[],MATCH($D471,Data_Base_2[[Incumbent]:[Incumbent]],0),MATCH(J$3,Data_Base_2[#Headers],0))),"-",INDEX(Data_Base_2[],MATCH($D471,Data_Base_2[[Incumbent]:[Incumbent]],0),MATCH(J$3,Data_Base_2[#Headers],0))),"")</f>
        <v/>
      </c>
      <c r="K471" s="163" t="str">
        <f ca="1">IFERROR(IF(ISBLANK(INDEX(Data_Base_2[],MATCH($D471,Data_Base_2[[Incumbent]:[Incumbent]],0),MATCH(K$3,Data_Base_2[#Headers],0))),"-",INDEX(Data_Base_2[],MATCH($D471,Data_Base_2[[Incumbent]:[Incumbent]],0),MATCH(K$3,Data_Base_2[#Headers],0))),"")</f>
        <v/>
      </c>
      <c r="L471" s="161" t="str">
        <f ca="1">IFERROR(IF(ISBLANK(INDEX(Data_Base_2[],MATCH($D471,Data_Base_2[[Incumbent]:[Incumbent]],0),MATCH(L$3,Data_Base_2[#Headers],0))),"-",INDEX(Data_Base_2[],MATCH($D471,Data_Base_2[[Incumbent]:[Incumbent]],0),MATCH(L$3,Data_Base_2[#Headers],0))),"")</f>
        <v/>
      </c>
      <c r="M471" s="161" t="str">
        <f ca="1">IFERROR(IF(ISBLANK(INDEX(Data_Base_2[],MATCH($D471,Data_Base_2[[Incumbent]:[Incumbent]],0),MATCH(M$3,Data_Base_2[#Headers],0))),"-",INDEX(Data_Base_2[],MATCH($D471,Data_Base_2[[Incumbent]:[Incumbent]],0),MATCH(M$3,Data_Base_2[#Headers],0))),"")</f>
        <v/>
      </c>
      <c r="N471" s="164" t="str">
        <f ca="1">IFERROR(IF(ISBLANK(INDEX(Data_Base_2[],MATCH($D471,Data_Base_2[[Incumbent]:[Incumbent]],0),MATCH(N$3,Data_Base_2[#Headers],0))),"-",INDEX(Data_Base_2[],MATCH($D471,Data_Base_2[[Incumbent]:[Incumbent]],0),MATCH(N$3,Data_Base_2[#Headers],0))),"")</f>
        <v/>
      </c>
      <c r="O471" s="164" t="str">
        <f ca="1">IFERROR(IF(ISBLANK(INDEX(Data_Base_2[],MATCH($D471,Data_Base_2[[Incumbent]:[Incumbent]],0),MATCH(O$3,Data_Base_2[#Headers],0))),"-",INDEX(Data_Base_2[],MATCH($D471,Data_Base_2[[Incumbent]:[Incumbent]],0),MATCH(O$3,Data_Base_2[#Headers],0))),"")</f>
        <v/>
      </c>
      <c r="P471" s="161" t="str">
        <f ca="1">IFERROR(IF(ISBLANK(INDEX(Data_Base_2[],MATCH($D471,Data_Base_2[[Incumbent]:[Incumbent]],0),MATCH(P$3,Data_Base_2[#Headers],0))),"-",INDEX(Data_Base_2[],MATCH($D471,Data_Base_2[[Incumbent]:[Incumbent]],0),MATCH(P$3,Data_Base_2[#Headers],0))),"")</f>
        <v/>
      </c>
      <c r="Q471" s="161" t="str">
        <f ca="1">IFERROR(IF(ISBLANK(INDEX(Data_Base_2[],MATCH($D471,Data_Base_2[[Incumbent]:[Incumbent]],0),MATCH(Q$3,Data_Base_2[#Headers],0))),"-",INDEX(Data_Base_2[],MATCH($D471,Data_Base_2[[Incumbent]:[Incumbent]],0),MATCH(Q$3,Data_Base_2[#Headers],0))),"")</f>
        <v/>
      </c>
      <c r="T471" t="str">
        <v>Muhammad Jamil Sp</v>
      </c>
      <c r="U471" s="140">
        <v>1</v>
      </c>
      <c r="V471" s="124" t="b">
        <v>1</v>
      </c>
      <c r="W471" s="3" t="b">
        <v>1</v>
      </c>
      <c r="X471" s="3" t="b">
        <v>0</v>
      </c>
      <c r="Y471" s="3">
        <v>1</v>
      </c>
      <c r="Z471" s="3">
        <v>0</v>
      </c>
      <c r="AA471" s="3" t="b">
        <v>1</v>
      </c>
      <c r="AB471" s="3" t="b">
        <f ca="1"/>
        <v>0</v>
      </c>
      <c r="AC471" s="99">
        <v>0</v>
      </c>
      <c r="AD471" s="99">
        <f ca="1"/>
        <v>0</v>
      </c>
    </row>
    <row r="472" spans="4:30" x14ac:dyDescent="0.25">
      <c r="D472" s="8" t="str" cm="1">
        <f t="array" aca="1" ref="D472" ca="1">IFERROR(IF($T$2="",'Data Base'!#REF!,INDEX(Data_Base_2[Incumbent],_xlfn.AGGREGATE(15,3,((OFFSET($AD$4,0,0,COUNTA($AD$4:AD5467),1)&gt;0)/(OFFSET($AD$4,0,0,COUNTA($AD$4:AD5467),1)&gt;0))*(ROW(OFFSET($AD$4,0,0,COUNTA($AD$4:AD5467),1))-ROW($AD$3)),ROWS($D$4:$D471)))),"")</f>
        <v/>
      </c>
      <c r="E472" s="161" t="str">
        <f ca="1">IFERROR(IF(ISBLANK(INDEX(Data_Base_2[],MATCH($D472,Data_Base_2[[Incumbent]:[Incumbent]],0),MATCH(E$3,Data_Base_2[#Headers],0))),"-",INDEX(Data_Base_2[],MATCH($D472,Data_Base_2[[Incumbent]:[Incumbent]],0),MATCH(E$3,Data_Base_2[#Headers],0))),"")</f>
        <v/>
      </c>
      <c r="F472" s="161" t="str">
        <f ca="1">IFERROR(IF(ISBLANK(INDEX(Data_Base_2[],MATCH($D472,Data_Base_2[[Incumbent]:[Incumbent]],0),MATCH(F$3,Data_Base_2[#Headers],0))),"-",INDEX(Data_Base_2[],MATCH($D472,Data_Base_2[[Incumbent]:[Incumbent]],0),MATCH(F$3,Data_Base_2[#Headers],0))),"")</f>
        <v/>
      </c>
      <c r="G472" s="161" t="str">
        <f ca="1">IFERROR(IF(ISBLANK(INDEX(Data_Base_2[],MATCH($D472,Data_Base_2[[Incumbent]:[Incumbent]],0),MATCH(G$3,Data_Base_2[#Headers],0))),"-",INDEX(Data_Base_2[],MATCH($D472,Data_Base_2[[Incumbent]:[Incumbent]],0),MATCH(G$3,Data_Base_2[#Headers],0))),"")</f>
        <v/>
      </c>
      <c r="H472" s="161" t="str">
        <f ca="1">IFERROR(IF(ISBLANK(INDEX(Data_Base_2[],MATCH($D472,Data_Base_2[[Incumbent]:[Incumbent]],0),MATCH(H$3,Data_Base_2[#Headers],0))),"-",INDEX(Data_Base_2[],MATCH($D472,Data_Base_2[[Incumbent]:[Incumbent]],0),MATCH(H$3,Data_Base_2[#Headers],0))),"")</f>
        <v/>
      </c>
      <c r="I472" s="162" t="str">
        <f ca="1">IFERROR(IF(ISBLANK(INDEX(Data_Base_2[],MATCH($D472,Data_Base_2[[Incumbent]:[Incumbent]],0),MATCH(I$3,Data_Base_2[#Headers],0))),"-",INDEX(Data_Base_2[],MATCH($D472,Data_Base_2[[Incumbent]:[Incumbent]],0),MATCH(I$3,Data_Base_2[#Headers],0))),"")</f>
        <v/>
      </c>
      <c r="J472" s="162" t="str">
        <f ca="1">IFERROR(IF(ISBLANK(INDEX(Data_Base_2[],MATCH($D472,Data_Base_2[[Incumbent]:[Incumbent]],0),MATCH(J$3,Data_Base_2[#Headers],0))),"-",INDEX(Data_Base_2[],MATCH($D472,Data_Base_2[[Incumbent]:[Incumbent]],0),MATCH(J$3,Data_Base_2[#Headers],0))),"")</f>
        <v/>
      </c>
      <c r="K472" s="163" t="str">
        <f ca="1">IFERROR(IF(ISBLANK(INDEX(Data_Base_2[],MATCH($D472,Data_Base_2[[Incumbent]:[Incumbent]],0),MATCH(K$3,Data_Base_2[#Headers],0))),"-",INDEX(Data_Base_2[],MATCH($D472,Data_Base_2[[Incumbent]:[Incumbent]],0),MATCH(K$3,Data_Base_2[#Headers],0))),"")</f>
        <v/>
      </c>
      <c r="L472" s="161" t="str">
        <f ca="1">IFERROR(IF(ISBLANK(INDEX(Data_Base_2[],MATCH($D472,Data_Base_2[[Incumbent]:[Incumbent]],0),MATCH(L$3,Data_Base_2[#Headers],0))),"-",INDEX(Data_Base_2[],MATCH($D472,Data_Base_2[[Incumbent]:[Incumbent]],0),MATCH(L$3,Data_Base_2[#Headers],0))),"")</f>
        <v/>
      </c>
      <c r="M472" s="161" t="str">
        <f ca="1">IFERROR(IF(ISBLANK(INDEX(Data_Base_2[],MATCH($D472,Data_Base_2[[Incumbent]:[Incumbent]],0),MATCH(M$3,Data_Base_2[#Headers],0))),"-",INDEX(Data_Base_2[],MATCH($D472,Data_Base_2[[Incumbent]:[Incumbent]],0),MATCH(M$3,Data_Base_2[#Headers],0))),"")</f>
        <v/>
      </c>
      <c r="N472" s="164" t="str">
        <f ca="1">IFERROR(IF(ISBLANK(INDEX(Data_Base_2[],MATCH($D472,Data_Base_2[[Incumbent]:[Incumbent]],0),MATCH(N$3,Data_Base_2[#Headers],0))),"-",INDEX(Data_Base_2[],MATCH($D472,Data_Base_2[[Incumbent]:[Incumbent]],0),MATCH(N$3,Data_Base_2[#Headers],0))),"")</f>
        <v/>
      </c>
      <c r="O472" s="164" t="str">
        <f ca="1">IFERROR(IF(ISBLANK(INDEX(Data_Base_2[],MATCH($D472,Data_Base_2[[Incumbent]:[Incumbent]],0),MATCH(O$3,Data_Base_2[#Headers],0))),"-",INDEX(Data_Base_2[],MATCH($D472,Data_Base_2[[Incumbent]:[Incumbent]],0),MATCH(O$3,Data_Base_2[#Headers],0))),"")</f>
        <v/>
      </c>
      <c r="P472" s="161" t="str">
        <f ca="1">IFERROR(IF(ISBLANK(INDEX(Data_Base_2[],MATCH($D472,Data_Base_2[[Incumbent]:[Incumbent]],0),MATCH(P$3,Data_Base_2[#Headers],0))),"-",INDEX(Data_Base_2[],MATCH($D472,Data_Base_2[[Incumbent]:[Incumbent]],0),MATCH(P$3,Data_Base_2[#Headers],0))),"")</f>
        <v/>
      </c>
      <c r="Q472" s="161" t="str">
        <f ca="1">IFERROR(IF(ISBLANK(INDEX(Data_Base_2[],MATCH($D472,Data_Base_2[[Incumbent]:[Incumbent]],0),MATCH(Q$3,Data_Base_2[#Headers],0))),"-",INDEX(Data_Base_2[],MATCH($D472,Data_Base_2[[Incumbent]:[Incumbent]],0),MATCH(Q$3,Data_Base_2[#Headers],0))),"")</f>
        <v/>
      </c>
      <c r="T472" t="str">
        <v>Fauzie Syam Prasetyo Yibri</v>
      </c>
      <c r="U472" s="140">
        <v>1</v>
      </c>
      <c r="V472" s="124" t="b">
        <v>1</v>
      </c>
      <c r="W472" s="3" t="b">
        <v>1</v>
      </c>
      <c r="X472" s="3" t="b">
        <v>0</v>
      </c>
      <c r="Y472" s="3">
        <v>1</v>
      </c>
      <c r="Z472" s="3">
        <v>0</v>
      </c>
      <c r="AA472" s="3" t="b">
        <v>1</v>
      </c>
      <c r="AB472" s="3" t="b">
        <f ca="1"/>
        <v>0</v>
      </c>
      <c r="AC472" s="99">
        <v>1</v>
      </c>
      <c r="AD472" s="99">
        <f ca="1"/>
        <v>0</v>
      </c>
    </row>
    <row r="473" spans="4:30" x14ac:dyDescent="0.25">
      <c r="D473" s="8" t="str" cm="1">
        <f t="array" aca="1" ref="D473" ca="1">IFERROR(IF($T$2="",'Data Base'!C457,INDEX(Data_Base_2[Incumbent],_xlfn.AGGREGATE(15,3,((OFFSET($AD$4,0,0,COUNTA($AD$4:AD5468),1)&gt;0)/(OFFSET($AD$4,0,0,COUNTA($AD$4:AD5468),1)&gt;0))*(ROW(OFFSET($AD$4,0,0,COUNTA($AD$4:AD5468),1))-ROW($AD$3)),ROWS($D$4:$D472)))),"")</f>
        <v/>
      </c>
      <c r="E473" s="161" t="str">
        <f ca="1">IFERROR(IF(ISBLANK(INDEX(Data_Base_2[],MATCH($D473,Data_Base_2[[Incumbent]:[Incumbent]],0),MATCH(E$3,Data_Base_2[#Headers],0))),"-",INDEX(Data_Base_2[],MATCH($D473,Data_Base_2[[Incumbent]:[Incumbent]],0),MATCH(E$3,Data_Base_2[#Headers],0))),"")</f>
        <v/>
      </c>
      <c r="F473" s="161" t="str">
        <f ca="1">IFERROR(IF(ISBLANK(INDEX(Data_Base_2[],MATCH($D473,Data_Base_2[[Incumbent]:[Incumbent]],0),MATCH(F$3,Data_Base_2[#Headers],0))),"-",INDEX(Data_Base_2[],MATCH($D473,Data_Base_2[[Incumbent]:[Incumbent]],0),MATCH(F$3,Data_Base_2[#Headers],0))),"")</f>
        <v/>
      </c>
      <c r="G473" s="161" t="str">
        <f ca="1">IFERROR(IF(ISBLANK(INDEX(Data_Base_2[],MATCH($D473,Data_Base_2[[Incumbent]:[Incumbent]],0),MATCH(G$3,Data_Base_2[#Headers],0))),"-",INDEX(Data_Base_2[],MATCH($D473,Data_Base_2[[Incumbent]:[Incumbent]],0),MATCH(G$3,Data_Base_2[#Headers],0))),"")</f>
        <v/>
      </c>
      <c r="H473" s="161" t="str">
        <f ca="1">IFERROR(IF(ISBLANK(INDEX(Data_Base_2[],MATCH($D473,Data_Base_2[[Incumbent]:[Incumbent]],0),MATCH(H$3,Data_Base_2[#Headers],0))),"-",INDEX(Data_Base_2[],MATCH($D473,Data_Base_2[[Incumbent]:[Incumbent]],0),MATCH(H$3,Data_Base_2[#Headers],0))),"")</f>
        <v/>
      </c>
      <c r="I473" s="162" t="str">
        <f ca="1">IFERROR(IF(ISBLANK(INDEX(Data_Base_2[],MATCH($D473,Data_Base_2[[Incumbent]:[Incumbent]],0),MATCH(I$3,Data_Base_2[#Headers],0))),"-",INDEX(Data_Base_2[],MATCH($D473,Data_Base_2[[Incumbent]:[Incumbent]],0),MATCH(I$3,Data_Base_2[#Headers],0))),"")</f>
        <v/>
      </c>
      <c r="J473" s="162" t="str">
        <f ca="1">IFERROR(IF(ISBLANK(INDEX(Data_Base_2[],MATCH($D473,Data_Base_2[[Incumbent]:[Incumbent]],0),MATCH(J$3,Data_Base_2[#Headers],0))),"-",INDEX(Data_Base_2[],MATCH($D473,Data_Base_2[[Incumbent]:[Incumbent]],0),MATCH(J$3,Data_Base_2[#Headers],0))),"")</f>
        <v/>
      </c>
      <c r="K473" s="163" t="str">
        <f ca="1">IFERROR(IF(ISBLANK(INDEX(Data_Base_2[],MATCH($D473,Data_Base_2[[Incumbent]:[Incumbent]],0),MATCH(K$3,Data_Base_2[#Headers],0))),"-",INDEX(Data_Base_2[],MATCH($D473,Data_Base_2[[Incumbent]:[Incumbent]],0),MATCH(K$3,Data_Base_2[#Headers],0))),"")</f>
        <v/>
      </c>
      <c r="L473" s="161" t="str">
        <f ca="1">IFERROR(IF(ISBLANK(INDEX(Data_Base_2[],MATCH($D473,Data_Base_2[[Incumbent]:[Incumbent]],0),MATCH(L$3,Data_Base_2[#Headers],0))),"-",INDEX(Data_Base_2[],MATCH($D473,Data_Base_2[[Incumbent]:[Incumbent]],0),MATCH(L$3,Data_Base_2[#Headers],0))),"")</f>
        <v/>
      </c>
      <c r="M473" s="161" t="str">
        <f ca="1">IFERROR(IF(ISBLANK(INDEX(Data_Base_2[],MATCH($D473,Data_Base_2[[Incumbent]:[Incumbent]],0),MATCH(M$3,Data_Base_2[#Headers],0))),"-",INDEX(Data_Base_2[],MATCH($D473,Data_Base_2[[Incumbent]:[Incumbent]],0),MATCH(M$3,Data_Base_2[#Headers],0))),"")</f>
        <v/>
      </c>
      <c r="N473" s="164" t="str">
        <f ca="1">IFERROR(IF(ISBLANK(INDEX(Data_Base_2[],MATCH($D473,Data_Base_2[[Incumbent]:[Incumbent]],0),MATCH(N$3,Data_Base_2[#Headers],0))),"-",INDEX(Data_Base_2[],MATCH($D473,Data_Base_2[[Incumbent]:[Incumbent]],0),MATCH(N$3,Data_Base_2[#Headers],0))),"")</f>
        <v/>
      </c>
      <c r="O473" s="164" t="str">
        <f ca="1">IFERROR(IF(ISBLANK(INDEX(Data_Base_2[],MATCH($D473,Data_Base_2[[Incumbent]:[Incumbent]],0),MATCH(O$3,Data_Base_2[#Headers],0))),"-",INDEX(Data_Base_2[],MATCH($D473,Data_Base_2[[Incumbent]:[Incumbent]],0),MATCH(O$3,Data_Base_2[#Headers],0))),"")</f>
        <v/>
      </c>
      <c r="P473" s="161" t="str">
        <f ca="1">IFERROR(IF(ISBLANK(INDEX(Data_Base_2[],MATCH($D473,Data_Base_2[[Incumbent]:[Incumbent]],0),MATCH(P$3,Data_Base_2[#Headers],0))),"-",INDEX(Data_Base_2[],MATCH($D473,Data_Base_2[[Incumbent]:[Incumbent]],0),MATCH(P$3,Data_Base_2[#Headers],0))),"")</f>
        <v/>
      </c>
      <c r="Q473" s="161" t="str">
        <f ca="1">IFERROR(IF(ISBLANK(INDEX(Data_Base_2[],MATCH($D473,Data_Base_2[[Incumbent]:[Incumbent]],0),MATCH(Q$3,Data_Base_2[#Headers],0))),"-",INDEX(Data_Base_2[],MATCH($D473,Data_Base_2[[Incumbent]:[Incumbent]],0),MATCH(Q$3,Data_Base_2[#Headers],0))),"")</f>
        <v/>
      </c>
      <c r="T473" t="str">
        <v>M. Edwin Gultom, SE</v>
      </c>
      <c r="U473" s="140">
        <v>4</v>
      </c>
      <c r="V473" s="124" t="b">
        <v>1</v>
      </c>
      <c r="W473" s="3" t="b">
        <v>0</v>
      </c>
      <c r="X473" s="3" t="b">
        <v>0</v>
      </c>
      <c r="Y473" s="3">
        <v>0</v>
      </c>
      <c r="Z473" s="3">
        <v>1</v>
      </c>
      <c r="AA473" s="3" t="b">
        <v>1</v>
      </c>
      <c r="AB473" s="3" t="b">
        <f ca="1"/>
        <v>1</v>
      </c>
      <c r="AC473" s="99">
        <v>0</v>
      </c>
      <c r="AD473" s="99">
        <f ca="1"/>
        <v>0</v>
      </c>
    </row>
    <row r="474" spans="4:30" x14ac:dyDescent="0.25">
      <c r="D474" s="8" t="str" cm="1">
        <f t="array" aca="1" ref="D474" ca="1">IFERROR(IF($T$2="",'Data Base'!#REF!,INDEX(Data_Base_2[Incumbent],_xlfn.AGGREGATE(15,3,((OFFSET($AD$4,0,0,COUNTA($AD$4:AD5469),1)&gt;0)/(OFFSET($AD$4,0,0,COUNTA($AD$4:AD5469),1)&gt;0))*(ROW(OFFSET($AD$4,0,0,COUNTA($AD$4:AD5469),1))-ROW($AD$3)),ROWS($D$4:$D473)))),"")</f>
        <v/>
      </c>
      <c r="E474" s="161" t="str">
        <f ca="1">IFERROR(IF(ISBLANK(INDEX(Data_Base_2[],MATCH($D474,Data_Base_2[[Incumbent]:[Incumbent]],0),MATCH(E$3,Data_Base_2[#Headers],0))),"-",INDEX(Data_Base_2[],MATCH($D474,Data_Base_2[[Incumbent]:[Incumbent]],0),MATCH(E$3,Data_Base_2[#Headers],0))),"")</f>
        <v/>
      </c>
      <c r="F474" s="161" t="str">
        <f ca="1">IFERROR(IF(ISBLANK(INDEX(Data_Base_2[],MATCH($D474,Data_Base_2[[Incumbent]:[Incumbent]],0),MATCH(F$3,Data_Base_2[#Headers],0))),"-",INDEX(Data_Base_2[],MATCH($D474,Data_Base_2[[Incumbent]:[Incumbent]],0),MATCH(F$3,Data_Base_2[#Headers],0))),"")</f>
        <v/>
      </c>
      <c r="G474" s="161" t="str">
        <f ca="1">IFERROR(IF(ISBLANK(INDEX(Data_Base_2[],MATCH($D474,Data_Base_2[[Incumbent]:[Incumbent]],0),MATCH(G$3,Data_Base_2[#Headers],0))),"-",INDEX(Data_Base_2[],MATCH($D474,Data_Base_2[[Incumbent]:[Incumbent]],0),MATCH(G$3,Data_Base_2[#Headers],0))),"")</f>
        <v/>
      </c>
      <c r="H474" s="161" t="str">
        <f ca="1">IFERROR(IF(ISBLANK(INDEX(Data_Base_2[],MATCH($D474,Data_Base_2[[Incumbent]:[Incumbent]],0),MATCH(H$3,Data_Base_2[#Headers],0))),"-",INDEX(Data_Base_2[],MATCH($D474,Data_Base_2[[Incumbent]:[Incumbent]],0),MATCH(H$3,Data_Base_2[#Headers],0))),"")</f>
        <v/>
      </c>
      <c r="I474" s="162" t="str">
        <f ca="1">IFERROR(IF(ISBLANK(INDEX(Data_Base_2[],MATCH($D474,Data_Base_2[[Incumbent]:[Incumbent]],0),MATCH(I$3,Data_Base_2[#Headers],0))),"-",INDEX(Data_Base_2[],MATCH($D474,Data_Base_2[[Incumbent]:[Incumbent]],0),MATCH(I$3,Data_Base_2[#Headers],0))),"")</f>
        <v/>
      </c>
      <c r="J474" s="162" t="str">
        <f ca="1">IFERROR(IF(ISBLANK(INDEX(Data_Base_2[],MATCH($D474,Data_Base_2[[Incumbent]:[Incumbent]],0),MATCH(J$3,Data_Base_2[#Headers],0))),"-",INDEX(Data_Base_2[],MATCH($D474,Data_Base_2[[Incumbent]:[Incumbent]],0),MATCH(J$3,Data_Base_2[#Headers],0))),"")</f>
        <v/>
      </c>
      <c r="K474" s="163" t="str">
        <f ca="1">IFERROR(IF(ISBLANK(INDEX(Data_Base_2[],MATCH($D474,Data_Base_2[[Incumbent]:[Incumbent]],0),MATCH(K$3,Data_Base_2[#Headers],0))),"-",INDEX(Data_Base_2[],MATCH($D474,Data_Base_2[[Incumbent]:[Incumbent]],0),MATCH(K$3,Data_Base_2[#Headers],0))),"")</f>
        <v/>
      </c>
      <c r="L474" s="161" t="str">
        <f ca="1">IFERROR(IF(ISBLANK(INDEX(Data_Base_2[],MATCH($D474,Data_Base_2[[Incumbent]:[Incumbent]],0),MATCH(L$3,Data_Base_2[#Headers],0))),"-",INDEX(Data_Base_2[],MATCH($D474,Data_Base_2[[Incumbent]:[Incumbent]],0),MATCH(L$3,Data_Base_2[#Headers],0))),"")</f>
        <v/>
      </c>
      <c r="M474" s="161" t="str">
        <f ca="1">IFERROR(IF(ISBLANK(INDEX(Data_Base_2[],MATCH($D474,Data_Base_2[[Incumbent]:[Incumbent]],0),MATCH(M$3,Data_Base_2[#Headers],0))),"-",INDEX(Data_Base_2[],MATCH($D474,Data_Base_2[[Incumbent]:[Incumbent]],0),MATCH(M$3,Data_Base_2[#Headers],0))),"")</f>
        <v/>
      </c>
      <c r="N474" s="164" t="str">
        <f ca="1">IFERROR(IF(ISBLANK(INDEX(Data_Base_2[],MATCH($D474,Data_Base_2[[Incumbent]:[Incumbent]],0),MATCH(N$3,Data_Base_2[#Headers],0))),"-",INDEX(Data_Base_2[],MATCH($D474,Data_Base_2[[Incumbent]:[Incumbent]],0),MATCH(N$3,Data_Base_2[#Headers],0))),"")</f>
        <v/>
      </c>
      <c r="O474" s="164" t="str">
        <f ca="1">IFERROR(IF(ISBLANK(INDEX(Data_Base_2[],MATCH($D474,Data_Base_2[[Incumbent]:[Incumbent]],0),MATCH(O$3,Data_Base_2[#Headers],0))),"-",INDEX(Data_Base_2[],MATCH($D474,Data_Base_2[[Incumbent]:[Incumbent]],0),MATCH(O$3,Data_Base_2[#Headers],0))),"")</f>
        <v/>
      </c>
      <c r="P474" s="161" t="str">
        <f ca="1">IFERROR(IF(ISBLANK(INDEX(Data_Base_2[],MATCH($D474,Data_Base_2[[Incumbent]:[Incumbent]],0),MATCH(P$3,Data_Base_2[#Headers],0))),"-",INDEX(Data_Base_2[],MATCH($D474,Data_Base_2[[Incumbent]:[Incumbent]],0),MATCH(P$3,Data_Base_2[#Headers],0))),"")</f>
        <v/>
      </c>
      <c r="Q474" s="161" t="str">
        <f ca="1">IFERROR(IF(ISBLANK(INDEX(Data_Base_2[],MATCH($D474,Data_Base_2[[Incumbent]:[Incumbent]],0),MATCH(Q$3,Data_Base_2[#Headers],0))),"-",INDEX(Data_Base_2[],MATCH($D474,Data_Base_2[[Incumbent]:[Incumbent]],0),MATCH(Q$3,Data_Base_2[#Headers],0))),"")</f>
        <v/>
      </c>
      <c r="T474" t="str">
        <v>Pauji Dalimunthe</v>
      </c>
      <c r="U474" s="140">
        <v>1</v>
      </c>
      <c r="V474" s="124" t="b">
        <v>1</v>
      </c>
      <c r="W474" s="3" t="b">
        <v>1</v>
      </c>
      <c r="X474" s="3" t="b">
        <v>0</v>
      </c>
      <c r="Y474" s="3">
        <v>1</v>
      </c>
      <c r="Z474" s="3">
        <v>0</v>
      </c>
      <c r="AA474" s="3" t="b">
        <v>1</v>
      </c>
      <c r="AB474" s="3" t="b">
        <f ca="1"/>
        <v>1</v>
      </c>
      <c r="AC474" s="99">
        <v>0</v>
      </c>
      <c r="AD474" s="99">
        <f ca="1"/>
        <v>0</v>
      </c>
    </row>
    <row r="475" spans="4:30" x14ac:dyDescent="0.25">
      <c r="D475" s="8" t="str" cm="1">
        <f t="array" aca="1" ref="D475" ca="1">IFERROR(IF($T$2="",'Data Base'!C458,INDEX(Data_Base_2[Incumbent],_xlfn.AGGREGATE(15,3,((OFFSET($AD$4,0,0,COUNTA($AD$4:AD5470),1)&gt;0)/(OFFSET($AD$4,0,0,COUNTA($AD$4:AD5470),1)&gt;0))*(ROW(OFFSET($AD$4,0,0,COUNTA($AD$4:AD5470),1))-ROW($AD$3)),ROWS($D$4:$D474)))),"")</f>
        <v/>
      </c>
      <c r="E475" s="161" t="str">
        <f ca="1">IFERROR(IF(ISBLANK(INDEX(Data_Base_2[],MATCH($D475,Data_Base_2[[Incumbent]:[Incumbent]],0),MATCH(E$3,Data_Base_2[#Headers],0))),"-",INDEX(Data_Base_2[],MATCH($D475,Data_Base_2[[Incumbent]:[Incumbent]],0),MATCH(E$3,Data_Base_2[#Headers],0))),"")</f>
        <v/>
      </c>
      <c r="F475" s="161" t="str">
        <f ca="1">IFERROR(IF(ISBLANK(INDEX(Data_Base_2[],MATCH($D475,Data_Base_2[[Incumbent]:[Incumbent]],0),MATCH(F$3,Data_Base_2[#Headers],0))),"-",INDEX(Data_Base_2[],MATCH($D475,Data_Base_2[[Incumbent]:[Incumbent]],0),MATCH(F$3,Data_Base_2[#Headers],0))),"")</f>
        <v/>
      </c>
      <c r="G475" s="161" t="str">
        <f ca="1">IFERROR(IF(ISBLANK(INDEX(Data_Base_2[],MATCH($D475,Data_Base_2[[Incumbent]:[Incumbent]],0),MATCH(G$3,Data_Base_2[#Headers],0))),"-",INDEX(Data_Base_2[],MATCH($D475,Data_Base_2[[Incumbent]:[Incumbent]],0),MATCH(G$3,Data_Base_2[#Headers],0))),"")</f>
        <v/>
      </c>
      <c r="H475" s="161" t="str">
        <f ca="1">IFERROR(IF(ISBLANK(INDEX(Data_Base_2[],MATCH($D475,Data_Base_2[[Incumbent]:[Incumbent]],0),MATCH(H$3,Data_Base_2[#Headers],0))),"-",INDEX(Data_Base_2[],MATCH($D475,Data_Base_2[[Incumbent]:[Incumbent]],0),MATCH(H$3,Data_Base_2[#Headers],0))),"")</f>
        <v/>
      </c>
      <c r="I475" s="162" t="str">
        <f ca="1">IFERROR(IF(ISBLANK(INDEX(Data_Base_2[],MATCH($D475,Data_Base_2[[Incumbent]:[Incumbent]],0),MATCH(I$3,Data_Base_2[#Headers],0))),"-",INDEX(Data_Base_2[],MATCH($D475,Data_Base_2[[Incumbent]:[Incumbent]],0),MATCH(I$3,Data_Base_2[#Headers],0))),"")</f>
        <v/>
      </c>
      <c r="J475" s="162" t="str">
        <f ca="1">IFERROR(IF(ISBLANK(INDEX(Data_Base_2[],MATCH($D475,Data_Base_2[[Incumbent]:[Incumbent]],0),MATCH(J$3,Data_Base_2[#Headers],0))),"-",INDEX(Data_Base_2[],MATCH($D475,Data_Base_2[[Incumbent]:[Incumbent]],0),MATCH(J$3,Data_Base_2[#Headers],0))),"")</f>
        <v/>
      </c>
      <c r="K475" s="163" t="str">
        <f ca="1">IFERROR(IF(ISBLANK(INDEX(Data_Base_2[],MATCH($D475,Data_Base_2[[Incumbent]:[Incumbent]],0),MATCH(K$3,Data_Base_2[#Headers],0))),"-",INDEX(Data_Base_2[],MATCH($D475,Data_Base_2[[Incumbent]:[Incumbent]],0),MATCH(K$3,Data_Base_2[#Headers],0))),"")</f>
        <v/>
      </c>
      <c r="L475" s="161" t="str">
        <f ca="1">IFERROR(IF(ISBLANK(INDEX(Data_Base_2[],MATCH($D475,Data_Base_2[[Incumbent]:[Incumbent]],0),MATCH(L$3,Data_Base_2[#Headers],0))),"-",INDEX(Data_Base_2[],MATCH($D475,Data_Base_2[[Incumbent]:[Incumbent]],0),MATCH(L$3,Data_Base_2[#Headers],0))),"")</f>
        <v/>
      </c>
      <c r="M475" s="161" t="str">
        <f ca="1">IFERROR(IF(ISBLANK(INDEX(Data_Base_2[],MATCH($D475,Data_Base_2[[Incumbent]:[Incumbent]],0),MATCH(M$3,Data_Base_2[#Headers],0))),"-",INDEX(Data_Base_2[],MATCH($D475,Data_Base_2[[Incumbent]:[Incumbent]],0),MATCH(M$3,Data_Base_2[#Headers],0))),"")</f>
        <v/>
      </c>
      <c r="N475" s="164" t="str">
        <f ca="1">IFERROR(IF(ISBLANK(INDEX(Data_Base_2[],MATCH($D475,Data_Base_2[[Incumbent]:[Incumbent]],0),MATCH(N$3,Data_Base_2[#Headers],0))),"-",INDEX(Data_Base_2[],MATCH($D475,Data_Base_2[[Incumbent]:[Incumbent]],0),MATCH(N$3,Data_Base_2[#Headers],0))),"")</f>
        <v/>
      </c>
      <c r="O475" s="164" t="str">
        <f ca="1">IFERROR(IF(ISBLANK(INDEX(Data_Base_2[],MATCH($D475,Data_Base_2[[Incumbent]:[Incumbent]],0),MATCH(O$3,Data_Base_2[#Headers],0))),"-",INDEX(Data_Base_2[],MATCH($D475,Data_Base_2[[Incumbent]:[Incumbent]],0),MATCH(O$3,Data_Base_2[#Headers],0))),"")</f>
        <v/>
      </c>
      <c r="P475" s="161" t="str">
        <f ca="1">IFERROR(IF(ISBLANK(INDEX(Data_Base_2[],MATCH($D475,Data_Base_2[[Incumbent]:[Incumbent]],0),MATCH(P$3,Data_Base_2[#Headers],0))),"-",INDEX(Data_Base_2[],MATCH($D475,Data_Base_2[[Incumbent]:[Incumbent]],0),MATCH(P$3,Data_Base_2[#Headers],0))),"")</f>
        <v/>
      </c>
      <c r="Q475" s="161" t="str">
        <f ca="1">IFERROR(IF(ISBLANK(INDEX(Data_Base_2[],MATCH($D475,Data_Base_2[[Incumbent]:[Incumbent]],0),MATCH(Q$3,Data_Base_2[#Headers],0))),"-",INDEX(Data_Base_2[],MATCH($D475,Data_Base_2[[Incumbent]:[Incumbent]],0),MATCH(Q$3,Data_Base_2[#Headers],0))),"")</f>
        <v/>
      </c>
      <c r="T475" t="str">
        <v>Bambang Irawan., Sp</v>
      </c>
      <c r="U475" s="140">
        <v>3</v>
      </c>
      <c r="V475" s="124" t="b">
        <v>1</v>
      </c>
      <c r="W475" s="3" t="b">
        <v>1</v>
      </c>
      <c r="X475" s="3" t="b">
        <v>0</v>
      </c>
      <c r="Y475" s="3">
        <v>1</v>
      </c>
      <c r="Z475" s="3">
        <v>1</v>
      </c>
      <c r="AA475" s="3" t="b">
        <v>1</v>
      </c>
      <c r="AB475" s="3" t="b">
        <f ca="1"/>
        <v>0</v>
      </c>
      <c r="AC475" s="99">
        <v>0</v>
      </c>
      <c r="AD475" s="99">
        <f ca="1"/>
        <v>0</v>
      </c>
    </row>
    <row r="476" spans="4:30" x14ac:dyDescent="0.25">
      <c r="D476" s="8" t="str" cm="1">
        <f t="array" aca="1" ref="D476" ca="1">IFERROR(IF($T$2="",'Data Base'!C459,INDEX(Data_Base_2[Incumbent],_xlfn.AGGREGATE(15,3,((OFFSET($AD$4,0,0,COUNTA($AD$4:AD5471),1)&gt;0)/(OFFSET($AD$4,0,0,COUNTA($AD$4:AD5471),1)&gt;0))*(ROW(OFFSET($AD$4,0,0,COUNTA($AD$4:AD5471),1))-ROW($AD$3)),ROWS($D$4:$D475)))),"")</f>
        <v/>
      </c>
      <c r="E476" s="161" t="str">
        <f ca="1">IFERROR(IF(ISBLANK(INDEX(Data_Base_2[],MATCH($D476,Data_Base_2[[Incumbent]:[Incumbent]],0),MATCH(E$3,Data_Base_2[#Headers],0))),"-",INDEX(Data_Base_2[],MATCH($D476,Data_Base_2[[Incumbent]:[Incumbent]],0),MATCH(E$3,Data_Base_2[#Headers],0))),"")</f>
        <v/>
      </c>
      <c r="F476" s="161" t="str">
        <f ca="1">IFERROR(IF(ISBLANK(INDEX(Data_Base_2[],MATCH($D476,Data_Base_2[[Incumbent]:[Incumbent]],0),MATCH(F$3,Data_Base_2[#Headers],0))),"-",INDEX(Data_Base_2[],MATCH($D476,Data_Base_2[[Incumbent]:[Incumbent]],0),MATCH(F$3,Data_Base_2[#Headers],0))),"")</f>
        <v/>
      </c>
      <c r="G476" s="161" t="str">
        <f ca="1">IFERROR(IF(ISBLANK(INDEX(Data_Base_2[],MATCH($D476,Data_Base_2[[Incumbent]:[Incumbent]],0),MATCH(G$3,Data_Base_2[#Headers],0))),"-",INDEX(Data_Base_2[],MATCH($D476,Data_Base_2[[Incumbent]:[Incumbent]],0),MATCH(G$3,Data_Base_2[#Headers],0))),"")</f>
        <v/>
      </c>
      <c r="H476" s="161" t="str">
        <f ca="1">IFERROR(IF(ISBLANK(INDEX(Data_Base_2[],MATCH($D476,Data_Base_2[[Incumbent]:[Incumbent]],0),MATCH(H$3,Data_Base_2[#Headers],0))),"-",INDEX(Data_Base_2[],MATCH($D476,Data_Base_2[[Incumbent]:[Incumbent]],0),MATCH(H$3,Data_Base_2[#Headers],0))),"")</f>
        <v/>
      </c>
      <c r="I476" s="162" t="str">
        <f ca="1">IFERROR(IF(ISBLANK(INDEX(Data_Base_2[],MATCH($D476,Data_Base_2[[Incumbent]:[Incumbent]],0),MATCH(I$3,Data_Base_2[#Headers],0))),"-",INDEX(Data_Base_2[],MATCH($D476,Data_Base_2[[Incumbent]:[Incumbent]],0),MATCH(I$3,Data_Base_2[#Headers],0))),"")</f>
        <v/>
      </c>
      <c r="J476" s="162" t="str">
        <f ca="1">IFERROR(IF(ISBLANK(INDEX(Data_Base_2[],MATCH($D476,Data_Base_2[[Incumbent]:[Incumbent]],0),MATCH(J$3,Data_Base_2[#Headers],0))),"-",INDEX(Data_Base_2[],MATCH($D476,Data_Base_2[[Incumbent]:[Incumbent]],0),MATCH(J$3,Data_Base_2[#Headers],0))),"")</f>
        <v/>
      </c>
      <c r="K476" s="163" t="str">
        <f ca="1">IFERROR(IF(ISBLANK(INDEX(Data_Base_2[],MATCH($D476,Data_Base_2[[Incumbent]:[Incumbent]],0),MATCH(K$3,Data_Base_2[#Headers],0))),"-",INDEX(Data_Base_2[],MATCH($D476,Data_Base_2[[Incumbent]:[Incumbent]],0),MATCH(K$3,Data_Base_2[#Headers],0))),"")</f>
        <v/>
      </c>
      <c r="L476" s="161" t="str">
        <f ca="1">IFERROR(IF(ISBLANK(INDEX(Data_Base_2[],MATCH($D476,Data_Base_2[[Incumbent]:[Incumbent]],0),MATCH(L$3,Data_Base_2[#Headers],0))),"-",INDEX(Data_Base_2[],MATCH($D476,Data_Base_2[[Incumbent]:[Incumbent]],0),MATCH(L$3,Data_Base_2[#Headers],0))),"")</f>
        <v/>
      </c>
      <c r="M476" s="161" t="str">
        <f ca="1">IFERROR(IF(ISBLANK(INDEX(Data_Base_2[],MATCH($D476,Data_Base_2[[Incumbent]:[Incumbent]],0),MATCH(M$3,Data_Base_2[#Headers],0))),"-",INDEX(Data_Base_2[],MATCH($D476,Data_Base_2[[Incumbent]:[Incumbent]],0),MATCH(M$3,Data_Base_2[#Headers],0))),"")</f>
        <v/>
      </c>
      <c r="N476" s="164" t="str">
        <f ca="1">IFERROR(IF(ISBLANK(INDEX(Data_Base_2[],MATCH($D476,Data_Base_2[[Incumbent]:[Incumbent]],0),MATCH(N$3,Data_Base_2[#Headers],0))),"-",INDEX(Data_Base_2[],MATCH($D476,Data_Base_2[[Incumbent]:[Incumbent]],0),MATCH(N$3,Data_Base_2[#Headers],0))),"")</f>
        <v/>
      </c>
      <c r="O476" s="164" t="str">
        <f ca="1">IFERROR(IF(ISBLANK(INDEX(Data_Base_2[],MATCH($D476,Data_Base_2[[Incumbent]:[Incumbent]],0),MATCH(O$3,Data_Base_2[#Headers],0))),"-",INDEX(Data_Base_2[],MATCH($D476,Data_Base_2[[Incumbent]:[Incumbent]],0),MATCH(O$3,Data_Base_2[#Headers],0))),"")</f>
        <v/>
      </c>
      <c r="P476" s="161" t="str">
        <f ca="1">IFERROR(IF(ISBLANK(INDEX(Data_Base_2[],MATCH($D476,Data_Base_2[[Incumbent]:[Incumbent]],0),MATCH(P$3,Data_Base_2[#Headers],0))),"-",INDEX(Data_Base_2[],MATCH($D476,Data_Base_2[[Incumbent]:[Incumbent]],0),MATCH(P$3,Data_Base_2[#Headers],0))),"")</f>
        <v/>
      </c>
      <c r="Q476" s="161" t="str">
        <f ca="1">IFERROR(IF(ISBLANK(INDEX(Data_Base_2[],MATCH($D476,Data_Base_2[[Incumbent]:[Incumbent]],0),MATCH(Q$3,Data_Base_2[#Headers],0))),"-",INDEX(Data_Base_2[],MATCH($D476,Data_Base_2[[Incumbent]:[Incumbent]],0),MATCH(Q$3,Data_Base_2[#Headers],0))),"")</f>
        <v/>
      </c>
      <c r="T476" t="str">
        <v>Bahrum Damanik</v>
      </c>
      <c r="U476" s="140">
        <v>2</v>
      </c>
      <c r="V476" s="124" t="b">
        <v>1</v>
      </c>
      <c r="W476" s="3" t="b">
        <v>0</v>
      </c>
      <c r="X476" s="3" t="b">
        <v>0</v>
      </c>
      <c r="Y476" s="3">
        <v>1</v>
      </c>
      <c r="Z476" s="3">
        <v>1</v>
      </c>
      <c r="AA476" s="3" t="b">
        <v>1</v>
      </c>
      <c r="AB476" s="3" t="b">
        <f ca="1"/>
        <v>0</v>
      </c>
      <c r="AC476" s="99">
        <v>0</v>
      </c>
      <c r="AD476" s="99">
        <f ca="1"/>
        <v>0</v>
      </c>
    </row>
    <row r="477" spans="4:30" x14ac:dyDescent="0.25">
      <c r="D477" s="8" t="str" cm="1">
        <f t="array" aca="1" ref="D477" ca="1">IFERROR(IF($T$2="",'Data Base'!C460,INDEX(Data_Base_2[Incumbent],_xlfn.AGGREGATE(15,3,((OFFSET($AD$4,0,0,COUNTA($AD$4:AD5472),1)&gt;0)/(OFFSET($AD$4,0,0,COUNTA($AD$4:AD5472),1)&gt;0))*(ROW(OFFSET($AD$4,0,0,COUNTA($AD$4:AD5472),1))-ROW($AD$3)),ROWS($D$4:$D476)))),"")</f>
        <v/>
      </c>
      <c r="E477" s="161" t="str">
        <f ca="1">IFERROR(IF(ISBLANK(INDEX(Data_Base_2[],MATCH($D477,Data_Base_2[[Incumbent]:[Incumbent]],0),MATCH(E$3,Data_Base_2[#Headers],0))),"-",INDEX(Data_Base_2[],MATCH($D477,Data_Base_2[[Incumbent]:[Incumbent]],0),MATCH(E$3,Data_Base_2[#Headers],0))),"")</f>
        <v/>
      </c>
      <c r="F477" s="161" t="str">
        <f ca="1">IFERROR(IF(ISBLANK(INDEX(Data_Base_2[],MATCH($D477,Data_Base_2[[Incumbent]:[Incumbent]],0),MATCH(F$3,Data_Base_2[#Headers],0))),"-",INDEX(Data_Base_2[],MATCH($D477,Data_Base_2[[Incumbent]:[Incumbent]],0),MATCH(F$3,Data_Base_2[#Headers],0))),"")</f>
        <v/>
      </c>
      <c r="G477" s="161" t="str">
        <f ca="1">IFERROR(IF(ISBLANK(INDEX(Data_Base_2[],MATCH($D477,Data_Base_2[[Incumbent]:[Incumbent]],0),MATCH(G$3,Data_Base_2[#Headers],0))),"-",INDEX(Data_Base_2[],MATCH($D477,Data_Base_2[[Incumbent]:[Incumbent]],0),MATCH(G$3,Data_Base_2[#Headers],0))),"")</f>
        <v/>
      </c>
      <c r="H477" s="161" t="str">
        <f ca="1">IFERROR(IF(ISBLANK(INDEX(Data_Base_2[],MATCH($D477,Data_Base_2[[Incumbent]:[Incumbent]],0),MATCH(H$3,Data_Base_2[#Headers],0))),"-",INDEX(Data_Base_2[],MATCH($D477,Data_Base_2[[Incumbent]:[Incumbent]],0),MATCH(H$3,Data_Base_2[#Headers],0))),"")</f>
        <v/>
      </c>
      <c r="I477" s="162" t="str">
        <f ca="1">IFERROR(IF(ISBLANK(INDEX(Data_Base_2[],MATCH($D477,Data_Base_2[[Incumbent]:[Incumbent]],0),MATCH(I$3,Data_Base_2[#Headers],0))),"-",INDEX(Data_Base_2[],MATCH($D477,Data_Base_2[[Incumbent]:[Incumbent]],0),MATCH(I$3,Data_Base_2[#Headers],0))),"")</f>
        <v/>
      </c>
      <c r="J477" s="162" t="str">
        <f ca="1">IFERROR(IF(ISBLANK(INDEX(Data_Base_2[],MATCH($D477,Data_Base_2[[Incumbent]:[Incumbent]],0),MATCH(J$3,Data_Base_2[#Headers],0))),"-",INDEX(Data_Base_2[],MATCH($D477,Data_Base_2[[Incumbent]:[Incumbent]],0),MATCH(J$3,Data_Base_2[#Headers],0))),"")</f>
        <v/>
      </c>
      <c r="K477" s="163" t="str">
        <f ca="1">IFERROR(IF(ISBLANK(INDEX(Data_Base_2[],MATCH($D477,Data_Base_2[[Incumbent]:[Incumbent]],0),MATCH(K$3,Data_Base_2[#Headers],0))),"-",INDEX(Data_Base_2[],MATCH($D477,Data_Base_2[[Incumbent]:[Incumbent]],0),MATCH(K$3,Data_Base_2[#Headers],0))),"")</f>
        <v/>
      </c>
      <c r="L477" s="161" t="str">
        <f ca="1">IFERROR(IF(ISBLANK(INDEX(Data_Base_2[],MATCH($D477,Data_Base_2[[Incumbent]:[Incumbent]],0),MATCH(L$3,Data_Base_2[#Headers],0))),"-",INDEX(Data_Base_2[],MATCH($D477,Data_Base_2[[Incumbent]:[Incumbent]],0),MATCH(L$3,Data_Base_2[#Headers],0))),"")</f>
        <v/>
      </c>
      <c r="M477" s="161" t="str">
        <f ca="1">IFERROR(IF(ISBLANK(INDEX(Data_Base_2[],MATCH($D477,Data_Base_2[[Incumbent]:[Incumbent]],0),MATCH(M$3,Data_Base_2[#Headers],0))),"-",INDEX(Data_Base_2[],MATCH($D477,Data_Base_2[[Incumbent]:[Incumbent]],0),MATCH(M$3,Data_Base_2[#Headers],0))),"")</f>
        <v/>
      </c>
      <c r="N477" s="164" t="str">
        <f ca="1">IFERROR(IF(ISBLANK(INDEX(Data_Base_2[],MATCH($D477,Data_Base_2[[Incumbent]:[Incumbent]],0),MATCH(N$3,Data_Base_2[#Headers],0))),"-",INDEX(Data_Base_2[],MATCH($D477,Data_Base_2[[Incumbent]:[Incumbent]],0),MATCH(N$3,Data_Base_2[#Headers],0))),"")</f>
        <v/>
      </c>
      <c r="O477" s="164" t="str">
        <f ca="1">IFERROR(IF(ISBLANK(INDEX(Data_Base_2[],MATCH($D477,Data_Base_2[[Incumbent]:[Incumbent]],0),MATCH(O$3,Data_Base_2[#Headers],0))),"-",INDEX(Data_Base_2[],MATCH($D477,Data_Base_2[[Incumbent]:[Incumbent]],0),MATCH(O$3,Data_Base_2[#Headers],0))),"")</f>
        <v/>
      </c>
      <c r="P477" s="161" t="str">
        <f ca="1">IFERROR(IF(ISBLANK(INDEX(Data_Base_2[],MATCH($D477,Data_Base_2[[Incumbent]:[Incumbent]],0),MATCH(P$3,Data_Base_2[#Headers],0))),"-",INDEX(Data_Base_2[],MATCH($D477,Data_Base_2[[Incumbent]:[Incumbent]],0),MATCH(P$3,Data_Base_2[#Headers],0))),"")</f>
        <v/>
      </c>
      <c r="Q477" s="161" t="str">
        <f ca="1">IFERROR(IF(ISBLANK(INDEX(Data_Base_2[],MATCH($D477,Data_Base_2[[Incumbent]:[Incumbent]],0),MATCH(Q$3,Data_Base_2[#Headers],0))),"-",INDEX(Data_Base_2[],MATCH($D477,Data_Base_2[[Incumbent]:[Incumbent]],0),MATCH(Q$3,Data_Base_2[#Headers],0))),"")</f>
        <v/>
      </c>
      <c r="T477" t="str">
        <v>Wasino</v>
      </c>
      <c r="U477" s="140">
        <v>2</v>
      </c>
      <c r="V477" s="124" t="b">
        <v>1</v>
      </c>
      <c r="W477" s="3" t="b">
        <v>0</v>
      </c>
      <c r="X477" s="3" t="b">
        <v>0</v>
      </c>
      <c r="Y477" s="3">
        <v>0</v>
      </c>
      <c r="Z477" s="3">
        <v>1</v>
      </c>
      <c r="AA477" s="3" t="b">
        <v>1</v>
      </c>
      <c r="AB477" s="3" t="b">
        <f ca="1"/>
        <v>1</v>
      </c>
      <c r="AC477" s="99">
        <v>1</v>
      </c>
      <c r="AD477" s="99">
        <f ca="1"/>
        <v>0</v>
      </c>
    </row>
    <row r="478" spans="4:30" x14ac:dyDescent="0.25">
      <c r="D478" s="8" t="str" cm="1">
        <f t="array" aca="1" ref="D478" ca="1">IFERROR(IF($T$2="",'Data Base'!C461,INDEX(Data_Base_2[Incumbent],_xlfn.AGGREGATE(15,3,((OFFSET($AD$4,0,0,COUNTA($AD$4:AD5473),1)&gt;0)/(OFFSET($AD$4,0,0,COUNTA($AD$4:AD5473),1)&gt;0))*(ROW(OFFSET($AD$4,0,0,COUNTA($AD$4:AD5473),1))-ROW($AD$3)),ROWS($D$4:$D477)))),"")</f>
        <v/>
      </c>
      <c r="E478" s="161" t="str">
        <f ca="1">IFERROR(IF(ISBLANK(INDEX(Data_Base_2[],MATCH($D478,Data_Base_2[[Incumbent]:[Incumbent]],0),MATCH(E$3,Data_Base_2[#Headers],0))),"-",INDEX(Data_Base_2[],MATCH($D478,Data_Base_2[[Incumbent]:[Incumbent]],0),MATCH(E$3,Data_Base_2[#Headers],0))),"")</f>
        <v/>
      </c>
      <c r="F478" s="161" t="str">
        <f ca="1">IFERROR(IF(ISBLANK(INDEX(Data_Base_2[],MATCH($D478,Data_Base_2[[Incumbent]:[Incumbent]],0),MATCH(F$3,Data_Base_2[#Headers],0))),"-",INDEX(Data_Base_2[],MATCH($D478,Data_Base_2[[Incumbent]:[Incumbent]],0),MATCH(F$3,Data_Base_2[#Headers],0))),"")</f>
        <v/>
      </c>
      <c r="G478" s="161" t="str">
        <f ca="1">IFERROR(IF(ISBLANK(INDEX(Data_Base_2[],MATCH($D478,Data_Base_2[[Incumbent]:[Incumbent]],0),MATCH(G$3,Data_Base_2[#Headers],0))),"-",INDEX(Data_Base_2[],MATCH($D478,Data_Base_2[[Incumbent]:[Incumbent]],0),MATCH(G$3,Data_Base_2[#Headers],0))),"")</f>
        <v/>
      </c>
      <c r="H478" s="161" t="str">
        <f ca="1">IFERROR(IF(ISBLANK(INDEX(Data_Base_2[],MATCH($D478,Data_Base_2[[Incumbent]:[Incumbent]],0),MATCH(H$3,Data_Base_2[#Headers],0))),"-",INDEX(Data_Base_2[],MATCH($D478,Data_Base_2[[Incumbent]:[Incumbent]],0),MATCH(H$3,Data_Base_2[#Headers],0))),"")</f>
        <v/>
      </c>
      <c r="I478" s="162" t="str">
        <f ca="1">IFERROR(IF(ISBLANK(INDEX(Data_Base_2[],MATCH($D478,Data_Base_2[[Incumbent]:[Incumbent]],0),MATCH(I$3,Data_Base_2[#Headers],0))),"-",INDEX(Data_Base_2[],MATCH($D478,Data_Base_2[[Incumbent]:[Incumbent]],0),MATCH(I$3,Data_Base_2[#Headers],0))),"")</f>
        <v/>
      </c>
      <c r="J478" s="162" t="str">
        <f ca="1">IFERROR(IF(ISBLANK(INDEX(Data_Base_2[],MATCH($D478,Data_Base_2[[Incumbent]:[Incumbent]],0),MATCH(J$3,Data_Base_2[#Headers],0))),"-",INDEX(Data_Base_2[],MATCH($D478,Data_Base_2[[Incumbent]:[Incumbent]],0),MATCH(J$3,Data_Base_2[#Headers],0))),"")</f>
        <v/>
      </c>
      <c r="K478" s="163" t="str">
        <f ca="1">IFERROR(IF(ISBLANK(INDEX(Data_Base_2[],MATCH($D478,Data_Base_2[[Incumbent]:[Incumbent]],0),MATCH(K$3,Data_Base_2[#Headers],0))),"-",INDEX(Data_Base_2[],MATCH($D478,Data_Base_2[[Incumbent]:[Incumbent]],0),MATCH(K$3,Data_Base_2[#Headers],0))),"")</f>
        <v/>
      </c>
      <c r="L478" s="161" t="str">
        <f ca="1">IFERROR(IF(ISBLANK(INDEX(Data_Base_2[],MATCH($D478,Data_Base_2[[Incumbent]:[Incumbent]],0),MATCH(L$3,Data_Base_2[#Headers],0))),"-",INDEX(Data_Base_2[],MATCH($D478,Data_Base_2[[Incumbent]:[Incumbent]],0),MATCH(L$3,Data_Base_2[#Headers],0))),"")</f>
        <v/>
      </c>
      <c r="M478" s="161" t="str">
        <f ca="1">IFERROR(IF(ISBLANK(INDEX(Data_Base_2[],MATCH($D478,Data_Base_2[[Incumbent]:[Incumbent]],0),MATCH(M$3,Data_Base_2[#Headers],0))),"-",INDEX(Data_Base_2[],MATCH($D478,Data_Base_2[[Incumbent]:[Incumbent]],0),MATCH(M$3,Data_Base_2[#Headers],0))),"")</f>
        <v/>
      </c>
      <c r="N478" s="164" t="str">
        <f ca="1">IFERROR(IF(ISBLANK(INDEX(Data_Base_2[],MATCH($D478,Data_Base_2[[Incumbent]:[Incumbent]],0),MATCH(N$3,Data_Base_2[#Headers],0))),"-",INDEX(Data_Base_2[],MATCH($D478,Data_Base_2[[Incumbent]:[Incumbent]],0),MATCH(N$3,Data_Base_2[#Headers],0))),"")</f>
        <v/>
      </c>
      <c r="O478" s="164" t="str">
        <f ca="1">IFERROR(IF(ISBLANK(INDEX(Data_Base_2[],MATCH($D478,Data_Base_2[[Incumbent]:[Incumbent]],0),MATCH(O$3,Data_Base_2[#Headers],0))),"-",INDEX(Data_Base_2[],MATCH($D478,Data_Base_2[[Incumbent]:[Incumbent]],0),MATCH(O$3,Data_Base_2[#Headers],0))),"")</f>
        <v/>
      </c>
      <c r="P478" s="161" t="str">
        <f ca="1">IFERROR(IF(ISBLANK(INDEX(Data_Base_2[],MATCH($D478,Data_Base_2[[Incumbent]:[Incumbent]],0),MATCH(P$3,Data_Base_2[#Headers],0))),"-",INDEX(Data_Base_2[],MATCH($D478,Data_Base_2[[Incumbent]:[Incumbent]],0),MATCH(P$3,Data_Base_2[#Headers],0))),"")</f>
        <v/>
      </c>
      <c r="Q478" s="161" t="str">
        <f ca="1">IFERROR(IF(ISBLANK(INDEX(Data_Base_2[],MATCH($D478,Data_Base_2[[Incumbent]:[Incumbent]],0),MATCH(Q$3,Data_Base_2[#Headers],0))),"-",INDEX(Data_Base_2[],MATCH($D478,Data_Base_2[[Incumbent]:[Incumbent]],0),MATCH(Q$3,Data_Base_2[#Headers],0))),"")</f>
        <v/>
      </c>
      <c r="T478" t="str">
        <v>Miftahul Anshari</v>
      </c>
      <c r="U478" s="140">
        <v>1</v>
      </c>
      <c r="V478" s="124" t="b">
        <v>1</v>
      </c>
      <c r="W478" s="3" t="b">
        <v>1</v>
      </c>
      <c r="X478" s="3" t="b">
        <v>0</v>
      </c>
      <c r="Y478" s="3">
        <v>1</v>
      </c>
      <c r="Z478" s="3">
        <v>0</v>
      </c>
      <c r="AA478" s="3" t="b">
        <v>1</v>
      </c>
      <c r="AB478" s="3" t="b">
        <f ca="1"/>
        <v>1</v>
      </c>
      <c r="AC478" s="99">
        <v>1</v>
      </c>
      <c r="AD478" s="99">
        <f ca="1"/>
        <v>0</v>
      </c>
    </row>
    <row r="479" spans="4:30" x14ac:dyDescent="0.25">
      <c r="D479" s="8" t="str" cm="1">
        <f t="array" aca="1" ref="D479" ca="1">IFERROR(IF($T$2="",'Data Base'!C462,INDEX(Data_Base_2[Incumbent],_xlfn.AGGREGATE(15,3,((OFFSET($AD$4,0,0,COUNTA($AD$4:AD5474),1)&gt;0)/(OFFSET($AD$4,0,0,COUNTA($AD$4:AD5474),1)&gt;0))*(ROW(OFFSET($AD$4,0,0,COUNTA($AD$4:AD5474),1))-ROW($AD$3)),ROWS($D$4:$D478)))),"")</f>
        <v/>
      </c>
      <c r="E479" s="161" t="str">
        <f ca="1">IFERROR(IF(ISBLANK(INDEX(Data_Base_2[],MATCH($D479,Data_Base_2[[Incumbent]:[Incumbent]],0),MATCH(E$3,Data_Base_2[#Headers],0))),"-",INDEX(Data_Base_2[],MATCH($D479,Data_Base_2[[Incumbent]:[Incumbent]],0),MATCH(E$3,Data_Base_2[#Headers],0))),"")</f>
        <v/>
      </c>
      <c r="F479" s="161" t="str">
        <f ca="1">IFERROR(IF(ISBLANK(INDEX(Data_Base_2[],MATCH($D479,Data_Base_2[[Incumbent]:[Incumbent]],0),MATCH(F$3,Data_Base_2[#Headers],0))),"-",INDEX(Data_Base_2[],MATCH($D479,Data_Base_2[[Incumbent]:[Incumbent]],0),MATCH(F$3,Data_Base_2[#Headers],0))),"")</f>
        <v/>
      </c>
      <c r="G479" s="161" t="str">
        <f ca="1">IFERROR(IF(ISBLANK(INDEX(Data_Base_2[],MATCH($D479,Data_Base_2[[Incumbent]:[Incumbent]],0),MATCH(G$3,Data_Base_2[#Headers],0))),"-",INDEX(Data_Base_2[],MATCH($D479,Data_Base_2[[Incumbent]:[Incumbent]],0),MATCH(G$3,Data_Base_2[#Headers],0))),"")</f>
        <v/>
      </c>
      <c r="H479" s="161" t="str">
        <f ca="1">IFERROR(IF(ISBLANK(INDEX(Data_Base_2[],MATCH($D479,Data_Base_2[[Incumbent]:[Incumbent]],0),MATCH(H$3,Data_Base_2[#Headers],0))),"-",INDEX(Data_Base_2[],MATCH($D479,Data_Base_2[[Incumbent]:[Incumbent]],0),MATCH(H$3,Data_Base_2[#Headers],0))),"")</f>
        <v/>
      </c>
      <c r="I479" s="162" t="str">
        <f ca="1">IFERROR(IF(ISBLANK(INDEX(Data_Base_2[],MATCH($D479,Data_Base_2[[Incumbent]:[Incumbent]],0),MATCH(I$3,Data_Base_2[#Headers],0))),"-",INDEX(Data_Base_2[],MATCH($D479,Data_Base_2[[Incumbent]:[Incumbent]],0),MATCH(I$3,Data_Base_2[#Headers],0))),"")</f>
        <v/>
      </c>
      <c r="J479" s="162" t="str">
        <f ca="1">IFERROR(IF(ISBLANK(INDEX(Data_Base_2[],MATCH($D479,Data_Base_2[[Incumbent]:[Incumbent]],0),MATCH(J$3,Data_Base_2[#Headers],0))),"-",INDEX(Data_Base_2[],MATCH($D479,Data_Base_2[[Incumbent]:[Incumbent]],0),MATCH(J$3,Data_Base_2[#Headers],0))),"")</f>
        <v/>
      </c>
      <c r="K479" s="163" t="str">
        <f ca="1">IFERROR(IF(ISBLANK(INDEX(Data_Base_2[],MATCH($D479,Data_Base_2[[Incumbent]:[Incumbent]],0),MATCH(K$3,Data_Base_2[#Headers],0))),"-",INDEX(Data_Base_2[],MATCH($D479,Data_Base_2[[Incumbent]:[Incumbent]],0),MATCH(K$3,Data_Base_2[#Headers],0))),"")</f>
        <v/>
      </c>
      <c r="L479" s="161" t="str">
        <f ca="1">IFERROR(IF(ISBLANK(INDEX(Data_Base_2[],MATCH($D479,Data_Base_2[[Incumbent]:[Incumbent]],0),MATCH(L$3,Data_Base_2[#Headers],0))),"-",INDEX(Data_Base_2[],MATCH($D479,Data_Base_2[[Incumbent]:[Incumbent]],0),MATCH(L$3,Data_Base_2[#Headers],0))),"")</f>
        <v/>
      </c>
      <c r="M479" s="161" t="str">
        <f ca="1">IFERROR(IF(ISBLANK(INDEX(Data_Base_2[],MATCH($D479,Data_Base_2[[Incumbent]:[Incumbent]],0),MATCH(M$3,Data_Base_2[#Headers],0))),"-",INDEX(Data_Base_2[],MATCH($D479,Data_Base_2[[Incumbent]:[Incumbent]],0),MATCH(M$3,Data_Base_2[#Headers],0))),"")</f>
        <v/>
      </c>
      <c r="N479" s="164" t="str">
        <f ca="1">IFERROR(IF(ISBLANK(INDEX(Data_Base_2[],MATCH($D479,Data_Base_2[[Incumbent]:[Incumbent]],0),MATCH(N$3,Data_Base_2[#Headers],0))),"-",INDEX(Data_Base_2[],MATCH($D479,Data_Base_2[[Incumbent]:[Incumbent]],0),MATCH(N$3,Data_Base_2[#Headers],0))),"")</f>
        <v/>
      </c>
      <c r="O479" s="164" t="str">
        <f ca="1">IFERROR(IF(ISBLANK(INDEX(Data_Base_2[],MATCH($D479,Data_Base_2[[Incumbent]:[Incumbent]],0),MATCH(O$3,Data_Base_2[#Headers],0))),"-",INDEX(Data_Base_2[],MATCH($D479,Data_Base_2[[Incumbent]:[Incumbent]],0),MATCH(O$3,Data_Base_2[#Headers],0))),"")</f>
        <v/>
      </c>
      <c r="P479" s="161" t="str">
        <f ca="1">IFERROR(IF(ISBLANK(INDEX(Data_Base_2[],MATCH($D479,Data_Base_2[[Incumbent]:[Incumbent]],0),MATCH(P$3,Data_Base_2[#Headers],0))),"-",INDEX(Data_Base_2[],MATCH($D479,Data_Base_2[[Incumbent]:[Incumbent]],0),MATCH(P$3,Data_Base_2[#Headers],0))),"")</f>
        <v/>
      </c>
      <c r="Q479" s="161" t="str">
        <f ca="1">IFERROR(IF(ISBLANK(INDEX(Data_Base_2[],MATCH($D479,Data_Base_2[[Incumbent]:[Incumbent]],0),MATCH(Q$3,Data_Base_2[#Headers],0))),"-",INDEX(Data_Base_2[],MATCH($D479,Data_Base_2[[Incumbent]:[Incumbent]],0),MATCH(Q$3,Data_Base_2[#Headers],0))),"")</f>
        <v/>
      </c>
      <c r="T479" t="str">
        <v>Abd. Goffar</v>
      </c>
      <c r="U479" s="140">
        <v>1</v>
      </c>
      <c r="V479" s="124" t="b">
        <v>1</v>
      </c>
      <c r="W479" s="3" t="b">
        <v>0</v>
      </c>
      <c r="X479" s="3" t="b">
        <v>0</v>
      </c>
      <c r="Y479" s="3">
        <v>1</v>
      </c>
      <c r="Z479" s="3">
        <v>0</v>
      </c>
      <c r="AA479" s="3" t="b">
        <v>1</v>
      </c>
      <c r="AB479" s="3" t="b">
        <f ca="1"/>
        <v>0</v>
      </c>
      <c r="AC479" s="99">
        <v>1</v>
      </c>
      <c r="AD479" s="99">
        <f ca="1"/>
        <v>0</v>
      </c>
    </row>
    <row r="480" spans="4:30" x14ac:dyDescent="0.25">
      <c r="D480" s="8" t="str" cm="1">
        <f t="array" aca="1" ref="D480" ca="1">IFERROR(IF($T$2="",'Data Base'!C463,INDEX(Data_Base_2[Incumbent],_xlfn.AGGREGATE(15,3,((OFFSET($AD$4,0,0,COUNTA($AD$4:AD5475),1)&gt;0)/(OFFSET($AD$4,0,0,COUNTA($AD$4:AD5475),1)&gt;0))*(ROW(OFFSET($AD$4,0,0,COUNTA($AD$4:AD5475),1))-ROW($AD$3)),ROWS($D$4:$D479)))),"")</f>
        <v/>
      </c>
      <c r="E480" s="161" t="str">
        <f ca="1">IFERROR(IF(ISBLANK(INDEX(Data_Base_2[],MATCH($D480,Data_Base_2[[Incumbent]:[Incumbent]],0),MATCH(E$3,Data_Base_2[#Headers],0))),"-",INDEX(Data_Base_2[],MATCH($D480,Data_Base_2[[Incumbent]:[Incumbent]],0),MATCH(E$3,Data_Base_2[#Headers],0))),"")</f>
        <v/>
      </c>
      <c r="F480" s="161" t="str">
        <f ca="1">IFERROR(IF(ISBLANK(INDEX(Data_Base_2[],MATCH($D480,Data_Base_2[[Incumbent]:[Incumbent]],0),MATCH(F$3,Data_Base_2[#Headers],0))),"-",INDEX(Data_Base_2[],MATCH($D480,Data_Base_2[[Incumbent]:[Incumbent]],0),MATCH(F$3,Data_Base_2[#Headers],0))),"")</f>
        <v/>
      </c>
      <c r="G480" s="161" t="str">
        <f ca="1">IFERROR(IF(ISBLANK(INDEX(Data_Base_2[],MATCH($D480,Data_Base_2[[Incumbent]:[Incumbent]],0),MATCH(G$3,Data_Base_2[#Headers],0))),"-",INDEX(Data_Base_2[],MATCH($D480,Data_Base_2[[Incumbent]:[Incumbent]],0),MATCH(G$3,Data_Base_2[#Headers],0))),"")</f>
        <v/>
      </c>
      <c r="H480" s="161" t="str">
        <f ca="1">IFERROR(IF(ISBLANK(INDEX(Data_Base_2[],MATCH($D480,Data_Base_2[[Incumbent]:[Incumbent]],0),MATCH(H$3,Data_Base_2[#Headers],0))),"-",INDEX(Data_Base_2[],MATCH($D480,Data_Base_2[[Incumbent]:[Incumbent]],0),MATCH(H$3,Data_Base_2[#Headers],0))),"")</f>
        <v/>
      </c>
      <c r="I480" s="162" t="str">
        <f ca="1">IFERROR(IF(ISBLANK(INDEX(Data_Base_2[],MATCH($D480,Data_Base_2[[Incumbent]:[Incumbent]],0),MATCH(I$3,Data_Base_2[#Headers],0))),"-",INDEX(Data_Base_2[],MATCH($D480,Data_Base_2[[Incumbent]:[Incumbent]],0),MATCH(I$3,Data_Base_2[#Headers],0))),"")</f>
        <v/>
      </c>
      <c r="J480" s="162" t="str">
        <f ca="1">IFERROR(IF(ISBLANK(INDEX(Data_Base_2[],MATCH($D480,Data_Base_2[[Incumbent]:[Incumbent]],0),MATCH(J$3,Data_Base_2[#Headers],0))),"-",INDEX(Data_Base_2[],MATCH($D480,Data_Base_2[[Incumbent]:[Incumbent]],0),MATCH(J$3,Data_Base_2[#Headers],0))),"")</f>
        <v/>
      </c>
      <c r="K480" s="163" t="str">
        <f ca="1">IFERROR(IF(ISBLANK(INDEX(Data_Base_2[],MATCH($D480,Data_Base_2[[Incumbent]:[Incumbent]],0),MATCH(K$3,Data_Base_2[#Headers],0))),"-",INDEX(Data_Base_2[],MATCH($D480,Data_Base_2[[Incumbent]:[Incumbent]],0),MATCH(K$3,Data_Base_2[#Headers],0))),"")</f>
        <v/>
      </c>
      <c r="L480" s="161" t="str">
        <f ca="1">IFERROR(IF(ISBLANK(INDEX(Data_Base_2[],MATCH($D480,Data_Base_2[[Incumbent]:[Incumbent]],0),MATCH(L$3,Data_Base_2[#Headers],0))),"-",INDEX(Data_Base_2[],MATCH($D480,Data_Base_2[[Incumbent]:[Incumbent]],0),MATCH(L$3,Data_Base_2[#Headers],0))),"")</f>
        <v/>
      </c>
      <c r="M480" s="161" t="str">
        <f ca="1">IFERROR(IF(ISBLANK(INDEX(Data_Base_2[],MATCH($D480,Data_Base_2[[Incumbent]:[Incumbent]],0),MATCH(M$3,Data_Base_2[#Headers],0))),"-",INDEX(Data_Base_2[],MATCH($D480,Data_Base_2[[Incumbent]:[Incumbent]],0),MATCH(M$3,Data_Base_2[#Headers],0))),"")</f>
        <v/>
      </c>
      <c r="N480" s="164" t="str">
        <f ca="1">IFERROR(IF(ISBLANK(INDEX(Data_Base_2[],MATCH($D480,Data_Base_2[[Incumbent]:[Incumbent]],0),MATCH(N$3,Data_Base_2[#Headers],0))),"-",INDEX(Data_Base_2[],MATCH($D480,Data_Base_2[[Incumbent]:[Incumbent]],0),MATCH(N$3,Data_Base_2[#Headers],0))),"")</f>
        <v/>
      </c>
      <c r="O480" s="164" t="str">
        <f ca="1">IFERROR(IF(ISBLANK(INDEX(Data_Base_2[],MATCH($D480,Data_Base_2[[Incumbent]:[Incumbent]],0),MATCH(O$3,Data_Base_2[#Headers],0))),"-",INDEX(Data_Base_2[],MATCH($D480,Data_Base_2[[Incumbent]:[Incumbent]],0),MATCH(O$3,Data_Base_2[#Headers],0))),"")</f>
        <v/>
      </c>
      <c r="P480" s="161" t="str">
        <f ca="1">IFERROR(IF(ISBLANK(INDEX(Data_Base_2[],MATCH($D480,Data_Base_2[[Incumbent]:[Incumbent]],0),MATCH(P$3,Data_Base_2[#Headers],0))),"-",INDEX(Data_Base_2[],MATCH($D480,Data_Base_2[[Incumbent]:[Incumbent]],0),MATCH(P$3,Data_Base_2[#Headers],0))),"")</f>
        <v/>
      </c>
      <c r="Q480" s="161" t="str">
        <f ca="1">IFERROR(IF(ISBLANK(INDEX(Data_Base_2[],MATCH($D480,Data_Base_2[[Incumbent]:[Incumbent]],0),MATCH(Q$3,Data_Base_2[#Headers],0))),"-",INDEX(Data_Base_2[],MATCH($D480,Data_Base_2[[Incumbent]:[Incumbent]],0),MATCH(Q$3,Data_Base_2[#Headers],0))),"")</f>
        <v/>
      </c>
      <c r="T480" t="str">
        <v>Azul Syahrul Sinaga</v>
      </c>
      <c r="U480" s="140">
        <v>2</v>
      </c>
      <c r="V480" s="124" t="b">
        <v>1</v>
      </c>
      <c r="W480" s="3" t="b">
        <v>1</v>
      </c>
      <c r="X480" s="3" t="b">
        <v>0</v>
      </c>
      <c r="Y480" s="3">
        <v>1</v>
      </c>
      <c r="Z480" s="3">
        <v>1</v>
      </c>
      <c r="AA480" s="3" t="b">
        <v>1</v>
      </c>
      <c r="AB480" s="3" t="b">
        <f ca="1"/>
        <v>0</v>
      </c>
      <c r="AC480" s="99">
        <v>1</v>
      </c>
      <c r="AD480" s="99">
        <f ca="1"/>
        <v>0</v>
      </c>
    </row>
    <row r="481" spans="4:30" x14ac:dyDescent="0.25">
      <c r="D481" s="8" t="str" cm="1">
        <f t="array" aca="1" ref="D481" ca="1">IFERROR(IF($T$2="",'Data Base'!C464,INDEX(Data_Base_2[Incumbent],_xlfn.AGGREGATE(15,3,((OFFSET($AD$4,0,0,COUNTA($AD$4:AD5476),1)&gt;0)/(OFFSET($AD$4,0,0,COUNTA($AD$4:AD5476),1)&gt;0))*(ROW(OFFSET($AD$4,0,0,COUNTA($AD$4:AD5476),1))-ROW($AD$3)),ROWS($D$4:$D480)))),"")</f>
        <v/>
      </c>
      <c r="E481" s="161" t="str">
        <f ca="1">IFERROR(IF(ISBLANK(INDEX(Data_Base_2[],MATCH($D481,Data_Base_2[[Incumbent]:[Incumbent]],0),MATCH(E$3,Data_Base_2[#Headers],0))),"-",INDEX(Data_Base_2[],MATCH($D481,Data_Base_2[[Incumbent]:[Incumbent]],0),MATCH(E$3,Data_Base_2[#Headers],0))),"")</f>
        <v/>
      </c>
      <c r="F481" s="161" t="str">
        <f ca="1">IFERROR(IF(ISBLANK(INDEX(Data_Base_2[],MATCH($D481,Data_Base_2[[Incumbent]:[Incumbent]],0),MATCH(F$3,Data_Base_2[#Headers],0))),"-",INDEX(Data_Base_2[],MATCH($D481,Data_Base_2[[Incumbent]:[Incumbent]],0),MATCH(F$3,Data_Base_2[#Headers],0))),"")</f>
        <v/>
      </c>
      <c r="G481" s="161" t="str">
        <f ca="1">IFERROR(IF(ISBLANK(INDEX(Data_Base_2[],MATCH($D481,Data_Base_2[[Incumbent]:[Incumbent]],0),MATCH(G$3,Data_Base_2[#Headers],0))),"-",INDEX(Data_Base_2[],MATCH($D481,Data_Base_2[[Incumbent]:[Incumbent]],0),MATCH(G$3,Data_Base_2[#Headers],0))),"")</f>
        <v/>
      </c>
      <c r="H481" s="161" t="str">
        <f ca="1">IFERROR(IF(ISBLANK(INDEX(Data_Base_2[],MATCH($D481,Data_Base_2[[Incumbent]:[Incumbent]],0),MATCH(H$3,Data_Base_2[#Headers],0))),"-",INDEX(Data_Base_2[],MATCH($D481,Data_Base_2[[Incumbent]:[Incumbent]],0),MATCH(H$3,Data_Base_2[#Headers],0))),"")</f>
        <v/>
      </c>
      <c r="I481" s="162" t="str">
        <f ca="1">IFERROR(IF(ISBLANK(INDEX(Data_Base_2[],MATCH($D481,Data_Base_2[[Incumbent]:[Incumbent]],0),MATCH(I$3,Data_Base_2[#Headers],0))),"-",INDEX(Data_Base_2[],MATCH($D481,Data_Base_2[[Incumbent]:[Incumbent]],0),MATCH(I$3,Data_Base_2[#Headers],0))),"")</f>
        <v/>
      </c>
      <c r="J481" s="162" t="str">
        <f ca="1">IFERROR(IF(ISBLANK(INDEX(Data_Base_2[],MATCH($D481,Data_Base_2[[Incumbent]:[Incumbent]],0),MATCH(J$3,Data_Base_2[#Headers],0))),"-",INDEX(Data_Base_2[],MATCH($D481,Data_Base_2[[Incumbent]:[Incumbent]],0),MATCH(J$3,Data_Base_2[#Headers],0))),"")</f>
        <v/>
      </c>
      <c r="K481" s="163" t="str">
        <f ca="1">IFERROR(IF(ISBLANK(INDEX(Data_Base_2[],MATCH($D481,Data_Base_2[[Incumbent]:[Incumbent]],0),MATCH(K$3,Data_Base_2[#Headers],0))),"-",INDEX(Data_Base_2[],MATCH($D481,Data_Base_2[[Incumbent]:[Incumbent]],0),MATCH(K$3,Data_Base_2[#Headers],0))),"")</f>
        <v/>
      </c>
      <c r="L481" s="161" t="str">
        <f ca="1">IFERROR(IF(ISBLANK(INDEX(Data_Base_2[],MATCH($D481,Data_Base_2[[Incumbent]:[Incumbent]],0),MATCH(L$3,Data_Base_2[#Headers],0))),"-",INDEX(Data_Base_2[],MATCH($D481,Data_Base_2[[Incumbent]:[Incumbent]],0),MATCH(L$3,Data_Base_2[#Headers],0))),"")</f>
        <v/>
      </c>
      <c r="M481" s="161" t="str">
        <f ca="1">IFERROR(IF(ISBLANK(INDEX(Data_Base_2[],MATCH($D481,Data_Base_2[[Incumbent]:[Incumbent]],0),MATCH(M$3,Data_Base_2[#Headers],0))),"-",INDEX(Data_Base_2[],MATCH($D481,Data_Base_2[[Incumbent]:[Incumbent]],0),MATCH(M$3,Data_Base_2[#Headers],0))),"")</f>
        <v/>
      </c>
      <c r="N481" s="164" t="str">
        <f ca="1">IFERROR(IF(ISBLANK(INDEX(Data_Base_2[],MATCH($D481,Data_Base_2[[Incumbent]:[Incumbent]],0),MATCH(N$3,Data_Base_2[#Headers],0))),"-",INDEX(Data_Base_2[],MATCH($D481,Data_Base_2[[Incumbent]:[Incumbent]],0),MATCH(N$3,Data_Base_2[#Headers],0))),"")</f>
        <v/>
      </c>
      <c r="O481" s="164" t="str">
        <f ca="1">IFERROR(IF(ISBLANK(INDEX(Data_Base_2[],MATCH($D481,Data_Base_2[[Incumbent]:[Incumbent]],0),MATCH(O$3,Data_Base_2[#Headers],0))),"-",INDEX(Data_Base_2[],MATCH($D481,Data_Base_2[[Incumbent]:[Incumbent]],0),MATCH(O$3,Data_Base_2[#Headers],0))),"")</f>
        <v/>
      </c>
      <c r="P481" s="161" t="str">
        <f ca="1">IFERROR(IF(ISBLANK(INDEX(Data_Base_2[],MATCH($D481,Data_Base_2[[Incumbent]:[Incumbent]],0),MATCH(P$3,Data_Base_2[#Headers],0))),"-",INDEX(Data_Base_2[],MATCH($D481,Data_Base_2[[Incumbent]:[Incumbent]],0),MATCH(P$3,Data_Base_2[#Headers],0))),"")</f>
        <v/>
      </c>
      <c r="Q481" s="161" t="str">
        <f ca="1">IFERROR(IF(ISBLANK(INDEX(Data_Base_2[],MATCH($D481,Data_Base_2[[Incumbent]:[Incumbent]],0),MATCH(Q$3,Data_Base_2[#Headers],0))),"-",INDEX(Data_Base_2[],MATCH($D481,Data_Base_2[[Incumbent]:[Incumbent]],0),MATCH(Q$3,Data_Base_2[#Headers],0))),"")</f>
        <v/>
      </c>
      <c r="T481" t="str">
        <v>Zainal Arifin Tarigan</v>
      </c>
      <c r="U481" s="140">
        <v>1</v>
      </c>
      <c r="V481" s="124" t="b">
        <v>1</v>
      </c>
      <c r="W481" s="3" t="b">
        <v>1</v>
      </c>
      <c r="X481" s="3" t="b">
        <v>0</v>
      </c>
      <c r="Y481" s="3">
        <v>1</v>
      </c>
      <c r="Z481" s="3">
        <v>0</v>
      </c>
      <c r="AA481" s="3" t="b">
        <v>1</v>
      </c>
      <c r="AB481" s="3" t="b">
        <f ca="1"/>
        <v>0</v>
      </c>
      <c r="AC481" s="99">
        <v>1</v>
      </c>
      <c r="AD481" s="99">
        <f ca="1"/>
        <v>0</v>
      </c>
    </row>
    <row r="482" spans="4:30" x14ac:dyDescent="0.25">
      <c r="D482" s="8" t="str" cm="1">
        <f t="array" aca="1" ref="D482" ca="1">IFERROR(IF($T$2="",'Data Base'!C465,INDEX(Data_Base_2[Incumbent],_xlfn.AGGREGATE(15,3,((OFFSET($AD$4,0,0,COUNTA($AD$4:AD5477),1)&gt;0)/(OFFSET($AD$4,0,0,COUNTA($AD$4:AD5477),1)&gt;0))*(ROW(OFFSET($AD$4,0,0,COUNTA($AD$4:AD5477),1))-ROW($AD$3)),ROWS($D$4:$D481)))),"")</f>
        <v/>
      </c>
      <c r="E482" s="161" t="str">
        <f ca="1">IFERROR(IF(ISBLANK(INDEX(Data_Base_2[],MATCH($D482,Data_Base_2[[Incumbent]:[Incumbent]],0),MATCH(E$3,Data_Base_2[#Headers],0))),"-",INDEX(Data_Base_2[],MATCH($D482,Data_Base_2[[Incumbent]:[Incumbent]],0),MATCH(E$3,Data_Base_2[#Headers],0))),"")</f>
        <v/>
      </c>
      <c r="F482" s="161" t="str">
        <f ca="1">IFERROR(IF(ISBLANK(INDEX(Data_Base_2[],MATCH($D482,Data_Base_2[[Incumbent]:[Incumbent]],0),MATCH(F$3,Data_Base_2[#Headers],0))),"-",INDEX(Data_Base_2[],MATCH($D482,Data_Base_2[[Incumbent]:[Incumbent]],0),MATCH(F$3,Data_Base_2[#Headers],0))),"")</f>
        <v/>
      </c>
      <c r="G482" s="161" t="str">
        <f ca="1">IFERROR(IF(ISBLANK(INDEX(Data_Base_2[],MATCH($D482,Data_Base_2[[Incumbent]:[Incumbent]],0),MATCH(G$3,Data_Base_2[#Headers],0))),"-",INDEX(Data_Base_2[],MATCH($D482,Data_Base_2[[Incumbent]:[Incumbent]],0),MATCH(G$3,Data_Base_2[#Headers],0))),"")</f>
        <v/>
      </c>
      <c r="H482" s="161" t="str">
        <f ca="1">IFERROR(IF(ISBLANK(INDEX(Data_Base_2[],MATCH($D482,Data_Base_2[[Incumbent]:[Incumbent]],0),MATCH(H$3,Data_Base_2[#Headers],0))),"-",INDEX(Data_Base_2[],MATCH($D482,Data_Base_2[[Incumbent]:[Incumbent]],0),MATCH(H$3,Data_Base_2[#Headers],0))),"")</f>
        <v/>
      </c>
      <c r="I482" s="162" t="str">
        <f ca="1">IFERROR(IF(ISBLANK(INDEX(Data_Base_2[],MATCH($D482,Data_Base_2[[Incumbent]:[Incumbent]],0),MATCH(I$3,Data_Base_2[#Headers],0))),"-",INDEX(Data_Base_2[],MATCH($D482,Data_Base_2[[Incumbent]:[Incumbent]],0),MATCH(I$3,Data_Base_2[#Headers],0))),"")</f>
        <v/>
      </c>
      <c r="J482" s="162" t="str">
        <f ca="1">IFERROR(IF(ISBLANK(INDEX(Data_Base_2[],MATCH($D482,Data_Base_2[[Incumbent]:[Incumbent]],0),MATCH(J$3,Data_Base_2[#Headers],0))),"-",INDEX(Data_Base_2[],MATCH($D482,Data_Base_2[[Incumbent]:[Incumbent]],0),MATCH(J$3,Data_Base_2[#Headers],0))),"")</f>
        <v/>
      </c>
      <c r="K482" s="163" t="str">
        <f ca="1">IFERROR(IF(ISBLANK(INDEX(Data_Base_2[],MATCH($D482,Data_Base_2[[Incumbent]:[Incumbent]],0),MATCH(K$3,Data_Base_2[#Headers],0))),"-",INDEX(Data_Base_2[],MATCH($D482,Data_Base_2[[Incumbent]:[Incumbent]],0),MATCH(K$3,Data_Base_2[#Headers],0))),"")</f>
        <v/>
      </c>
      <c r="L482" s="161" t="str">
        <f ca="1">IFERROR(IF(ISBLANK(INDEX(Data_Base_2[],MATCH($D482,Data_Base_2[[Incumbent]:[Incumbent]],0),MATCH(L$3,Data_Base_2[#Headers],0))),"-",INDEX(Data_Base_2[],MATCH($D482,Data_Base_2[[Incumbent]:[Incumbent]],0),MATCH(L$3,Data_Base_2[#Headers],0))),"")</f>
        <v/>
      </c>
      <c r="M482" s="161" t="str">
        <f ca="1">IFERROR(IF(ISBLANK(INDEX(Data_Base_2[],MATCH($D482,Data_Base_2[[Incumbent]:[Incumbent]],0),MATCH(M$3,Data_Base_2[#Headers],0))),"-",INDEX(Data_Base_2[],MATCH($D482,Data_Base_2[[Incumbent]:[Incumbent]],0),MATCH(M$3,Data_Base_2[#Headers],0))),"")</f>
        <v/>
      </c>
      <c r="N482" s="164" t="str">
        <f ca="1">IFERROR(IF(ISBLANK(INDEX(Data_Base_2[],MATCH($D482,Data_Base_2[[Incumbent]:[Incumbent]],0),MATCH(N$3,Data_Base_2[#Headers],0))),"-",INDEX(Data_Base_2[],MATCH($D482,Data_Base_2[[Incumbent]:[Incumbent]],0),MATCH(N$3,Data_Base_2[#Headers],0))),"")</f>
        <v/>
      </c>
      <c r="O482" s="164" t="str">
        <f ca="1">IFERROR(IF(ISBLANK(INDEX(Data_Base_2[],MATCH($D482,Data_Base_2[[Incumbent]:[Incumbent]],0),MATCH(O$3,Data_Base_2[#Headers],0))),"-",INDEX(Data_Base_2[],MATCH($D482,Data_Base_2[[Incumbent]:[Incumbent]],0),MATCH(O$3,Data_Base_2[#Headers],0))),"")</f>
        <v/>
      </c>
      <c r="P482" s="161" t="str">
        <f ca="1">IFERROR(IF(ISBLANK(INDEX(Data_Base_2[],MATCH($D482,Data_Base_2[[Incumbent]:[Incumbent]],0),MATCH(P$3,Data_Base_2[#Headers],0))),"-",INDEX(Data_Base_2[],MATCH($D482,Data_Base_2[[Incumbent]:[Incumbent]],0),MATCH(P$3,Data_Base_2[#Headers],0))),"")</f>
        <v/>
      </c>
      <c r="Q482" s="161" t="str">
        <f ca="1">IFERROR(IF(ISBLANK(INDEX(Data_Base_2[],MATCH($D482,Data_Base_2[[Incumbent]:[Incumbent]],0),MATCH(Q$3,Data_Base_2[#Headers],0))),"-",INDEX(Data_Base_2[],MATCH($D482,Data_Base_2[[Incumbent]:[Incumbent]],0),MATCH(Q$3,Data_Base_2[#Headers],0))),"")</f>
        <v/>
      </c>
      <c r="T482" t="str">
        <v>Yuliansyah</v>
      </c>
      <c r="U482" s="140">
        <v>1</v>
      </c>
      <c r="V482" s="124" t="b">
        <v>1</v>
      </c>
      <c r="W482" s="3" t="b">
        <v>0</v>
      </c>
      <c r="X482" s="3" t="b">
        <v>0</v>
      </c>
      <c r="Y482" s="3">
        <v>0</v>
      </c>
      <c r="Z482" s="3">
        <v>0</v>
      </c>
      <c r="AA482" s="3" t="b">
        <v>1</v>
      </c>
      <c r="AB482" s="3" t="b">
        <f ca="1"/>
        <v>0</v>
      </c>
      <c r="AC482" s="99">
        <v>0</v>
      </c>
      <c r="AD482" s="99">
        <f ca="1"/>
        <v>0</v>
      </c>
    </row>
    <row r="483" spans="4:30" x14ac:dyDescent="0.25">
      <c r="D483" s="8" t="str" cm="1">
        <f t="array" aca="1" ref="D483" ca="1">IFERROR(IF($T$2="",'Data Base'!C466,INDEX(Data_Base_2[Incumbent],_xlfn.AGGREGATE(15,3,((OFFSET($AD$4,0,0,COUNTA($AD$4:AD5478),1)&gt;0)/(OFFSET($AD$4,0,0,COUNTA($AD$4:AD5478),1)&gt;0))*(ROW(OFFSET($AD$4,0,0,COUNTA($AD$4:AD5478),1))-ROW($AD$3)),ROWS($D$4:$D482)))),"")</f>
        <v/>
      </c>
      <c r="E483" s="161" t="str">
        <f ca="1">IFERROR(IF(ISBLANK(INDEX(Data_Base_2[],MATCH($D483,Data_Base_2[[Incumbent]:[Incumbent]],0),MATCH(E$3,Data_Base_2[#Headers],0))),"-",INDEX(Data_Base_2[],MATCH($D483,Data_Base_2[[Incumbent]:[Incumbent]],0),MATCH(E$3,Data_Base_2[#Headers],0))),"")</f>
        <v/>
      </c>
      <c r="F483" s="161" t="str">
        <f ca="1">IFERROR(IF(ISBLANK(INDEX(Data_Base_2[],MATCH($D483,Data_Base_2[[Incumbent]:[Incumbent]],0),MATCH(F$3,Data_Base_2[#Headers],0))),"-",INDEX(Data_Base_2[],MATCH($D483,Data_Base_2[[Incumbent]:[Incumbent]],0),MATCH(F$3,Data_Base_2[#Headers],0))),"")</f>
        <v/>
      </c>
      <c r="G483" s="161" t="str">
        <f ca="1">IFERROR(IF(ISBLANK(INDEX(Data_Base_2[],MATCH($D483,Data_Base_2[[Incumbent]:[Incumbent]],0),MATCH(G$3,Data_Base_2[#Headers],0))),"-",INDEX(Data_Base_2[],MATCH($D483,Data_Base_2[[Incumbent]:[Incumbent]],0),MATCH(G$3,Data_Base_2[#Headers],0))),"")</f>
        <v/>
      </c>
      <c r="H483" s="161" t="str">
        <f ca="1">IFERROR(IF(ISBLANK(INDEX(Data_Base_2[],MATCH($D483,Data_Base_2[[Incumbent]:[Incumbent]],0),MATCH(H$3,Data_Base_2[#Headers],0))),"-",INDEX(Data_Base_2[],MATCH($D483,Data_Base_2[[Incumbent]:[Incumbent]],0),MATCH(H$3,Data_Base_2[#Headers],0))),"")</f>
        <v/>
      </c>
      <c r="I483" s="162" t="str">
        <f ca="1">IFERROR(IF(ISBLANK(INDEX(Data_Base_2[],MATCH($D483,Data_Base_2[[Incumbent]:[Incumbent]],0),MATCH(I$3,Data_Base_2[#Headers],0))),"-",INDEX(Data_Base_2[],MATCH($D483,Data_Base_2[[Incumbent]:[Incumbent]],0),MATCH(I$3,Data_Base_2[#Headers],0))),"")</f>
        <v/>
      </c>
      <c r="J483" s="162" t="str">
        <f ca="1">IFERROR(IF(ISBLANK(INDEX(Data_Base_2[],MATCH($D483,Data_Base_2[[Incumbent]:[Incumbent]],0),MATCH(J$3,Data_Base_2[#Headers],0))),"-",INDEX(Data_Base_2[],MATCH($D483,Data_Base_2[[Incumbent]:[Incumbent]],0),MATCH(J$3,Data_Base_2[#Headers],0))),"")</f>
        <v/>
      </c>
      <c r="K483" s="163" t="str">
        <f ca="1">IFERROR(IF(ISBLANK(INDEX(Data_Base_2[],MATCH($D483,Data_Base_2[[Incumbent]:[Incumbent]],0),MATCH(K$3,Data_Base_2[#Headers],0))),"-",INDEX(Data_Base_2[],MATCH($D483,Data_Base_2[[Incumbent]:[Incumbent]],0),MATCH(K$3,Data_Base_2[#Headers],0))),"")</f>
        <v/>
      </c>
      <c r="L483" s="161" t="str">
        <f ca="1">IFERROR(IF(ISBLANK(INDEX(Data_Base_2[],MATCH($D483,Data_Base_2[[Incumbent]:[Incumbent]],0),MATCH(L$3,Data_Base_2[#Headers],0))),"-",INDEX(Data_Base_2[],MATCH($D483,Data_Base_2[[Incumbent]:[Incumbent]],0),MATCH(L$3,Data_Base_2[#Headers],0))),"")</f>
        <v/>
      </c>
      <c r="M483" s="161" t="str">
        <f ca="1">IFERROR(IF(ISBLANK(INDEX(Data_Base_2[],MATCH($D483,Data_Base_2[[Incumbent]:[Incumbent]],0),MATCH(M$3,Data_Base_2[#Headers],0))),"-",INDEX(Data_Base_2[],MATCH($D483,Data_Base_2[[Incumbent]:[Incumbent]],0),MATCH(M$3,Data_Base_2[#Headers],0))),"")</f>
        <v/>
      </c>
      <c r="N483" s="164" t="str">
        <f ca="1">IFERROR(IF(ISBLANK(INDEX(Data_Base_2[],MATCH($D483,Data_Base_2[[Incumbent]:[Incumbent]],0),MATCH(N$3,Data_Base_2[#Headers],0))),"-",INDEX(Data_Base_2[],MATCH($D483,Data_Base_2[[Incumbent]:[Incumbent]],0),MATCH(N$3,Data_Base_2[#Headers],0))),"")</f>
        <v/>
      </c>
      <c r="O483" s="164" t="str">
        <f ca="1">IFERROR(IF(ISBLANK(INDEX(Data_Base_2[],MATCH($D483,Data_Base_2[[Incumbent]:[Incumbent]],0),MATCH(O$3,Data_Base_2[#Headers],0))),"-",INDEX(Data_Base_2[],MATCH($D483,Data_Base_2[[Incumbent]:[Incumbent]],0),MATCH(O$3,Data_Base_2[#Headers],0))),"")</f>
        <v/>
      </c>
      <c r="P483" s="161" t="str">
        <f ca="1">IFERROR(IF(ISBLANK(INDEX(Data_Base_2[],MATCH($D483,Data_Base_2[[Incumbent]:[Incumbent]],0),MATCH(P$3,Data_Base_2[#Headers],0))),"-",INDEX(Data_Base_2[],MATCH($D483,Data_Base_2[[Incumbent]:[Incumbent]],0),MATCH(P$3,Data_Base_2[#Headers],0))),"")</f>
        <v/>
      </c>
      <c r="Q483" s="161" t="str">
        <f ca="1">IFERROR(IF(ISBLANK(INDEX(Data_Base_2[],MATCH($D483,Data_Base_2[[Incumbent]:[Incumbent]],0),MATCH(Q$3,Data_Base_2[#Headers],0))),"-",INDEX(Data_Base_2[],MATCH($D483,Data_Base_2[[Incumbent]:[Incumbent]],0),MATCH(Q$3,Data_Base_2[#Headers],0))),"")</f>
        <v/>
      </c>
      <c r="T483" t="str">
        <v>Helmar Syarif, SH</v>
      </c>
      <c r="U483" s="140">
        <v>2</v>
      </c>
      <c r="V483" s="124" t="b">
        <v>1</v>
      </c>
      <c r="W483" s="3" t="b">
        <v>1</v>
      </c>
      <c r="X483" s="3" t="b">
        <v>0</v>
      </c>
      <c r="Y483" s="3">
        <v>1</v>
      </c>
      <c r="Z483" s="3">
        <v>1</v>
      </c>
      <c r="AA483" s="3" t="b">
        <v>1</v>
      </c>
      <c r="AB483" s="3" t="b">
        <f ca="1"/>
        <v>0</v>
      </c>
      <c r="AC483" s="99">
        <v>0</v>
      </c>
      <c r="AD483" s="99">
        <f ca="1"/>
        <v>0</v>
      </c>
    </row>
    <row r="484" spans="4:30" x14ac:dyDescent="0.25">
      <c r="D484" s="8" t="str" cm="1">
        <f t="array" aca="1" ref="D484" ca="1">IFERROR(IF($T$2="",'Data Base'!C467,INDEX(Data_Base_2[Incumbent],_xlfn.AGGREGATE(15,3,((OFFSET($AD$4,0,0,COUNTA($AD$4:AD5479),1)&gt;0)/(OFFSET($AD$4,0,0,COUNTA($AD$4:AD5479),1)&gt;0))*(ROW(OFFSET($AD$4,0,0,COUNTA($AD$4:AD5479),1))-ROW($AD$3)),ROWS($D$4:$D483)))),"")</f>
        <v/>
      </c>
      <c r="E484" s="161" t="str">
        <f ca="1">IFERROR(IF(ISBLANK(INDEX(Data_Base_2[],MATCH($D484,Data_Base_2[[Incumbent]:[Incumbent]],0),MATCH(E$3,Data_Base_2[#Headers],0))),"-",INDEX(Data_Base_2[],MATCH($D484,Data_Base_2[[Incumbent]:[Incumbent]],0),MATCH(E$3,Data_Base_2[#Headers],0))),"")</f>
        <v/>
      </c>
      <c r="F484" s="161" t="str">
        <f ca="1">IFERROR(IF(ISBLANK(INDEX(Data_Base_2[],MATCH($D484,Data_Base_2[[Incumbent]:[Incumbent]],0),MATCH(F$3,Data_Base_2[#Headers],0))),"-",INDEX(Data_Base_2[],MATCH($D484,Data_Base_2[[Incumbent]:[Incumbent]],0),MATCH(F$3,Data_Base_2[#Headers],0))),"")</f>
        <v/>
      </c>
      <c r="G484" s="161" t="str">
        <f ca="1">IFERROR(IF(ISBLANK(INDEX(Data_Base_2[],MATCH($D484,Data_Base_2[[Incumbent]:[Incumbent]],0),MATCH(G$3,Data_Base_2[#Headers],0))),"-",INDEX(Data_Base_2[],MATCH($D484,Data_Base_2[[Incumbent]:[Incumbent]],0),MATCH(G$3,Data_Base_2[#Headers],0))),"")</f>
        <v/>
      </c>
      <c r="H484" s="161" t="str">
        <f ca="1">IFERROR(IF(ISBLANK(INDEX(Data_Base_2[],MATCH($D484,Data_Base_2[[Incumbent]:[Incumbent]],0),MATCH(H$3,Data_Base_2[#Headers],0))),"-",INDEX(Data_Base_2[],MATCH($D484,Data_Base_2[[Incumbent]:[Incumbent]],0),MATCH(H$3,Data_Base_2[#Headers],0))),"")</f>
        <v/>
      </c>
      <c r="I484" s="162" t="str">
        <f ca="1">IFERROR(IF(ISBLANK(INDEX(Data_Base_2[],MATCH($D484,Data_Base_2[[Incumbent]:[Incumbent]],0),MATCH(I$3,Data_Base_2[#Headers],0))),"-",INDEX(Data_Base_2[],MATCH($D484,Data_Base_2[[Incumbent]:[Incumbent]],0),MATCH(I$3,Data_Base_2[#Headers],0))),"")</f>
        <v/>
      </c>
      <c r="J484" s="162" t="str">
        <f ca="1">IFERROR(IF(ISBLANK(INDEX(Data_Base_2[],MATCH($D484,Data_Base_2[[Incumbent]:[Incumbent]],0),MATCH(J$3,Data_Base_2[#Headers],0))),"-",INDEX(Data_Base_2[],MATCH($D484,Data_Base_2[[Incumbent]:[Incumbent]],0),MATCH(J$3,Data_Base_2[#Headers],0))),"")</f>
        <v/>
      </c>
      <c r="K484" s="163" t="str">
        <f ca="1">IFERROR(IF(ISBLANK(INDEX(Data_Base_2[],MATCH($D484,Data_Base_2[[Incumbent]:[Incumbent]],0),MATCH(K$3,Data_Base_2[#Headers],0))),"-",INDEX(Data_Base_2[],MATCH($D484,Data_Base_2[[Incumbent]:[Incumbent]],0),MATCH(K$3,Data_Base_2[#Headers],0))),"")</f>
        <v/>
      </c>
      <c r="L484" s="161" t="str">
        <f ca="1">IFERROR(IF(ISBLANK(INDEX(Data_Base_2[],MATCH($D484,Data_Base_2[[Incumbent]:[Incumbent]],0),MATCH(L$3,Data_Base_2[#Headers],0))),"-",INDEX(Data_Base_2[],MATCH($D484,Data_Base_2[[Incumbent]:[Incumbent]],0),MATCH(L$3,Data_Base_2[#Headers],0))),"")</f>
        <v/>
      </c>
      <c r="M484" s="161" t="str">
        <f ca="1">IFERROR(IF(ISBLANK(INDEX(Data_Base_2[],MATCH($D484,Data_Base_2[[Incumbent]:[Incumbent]],0),MATCH(M$3,Data_Base_2[#Headers],0))),"-",INDEX(Data_Base_2[],MATCH($D484,Data_Base_2[[Incumbent]:[Incumbent]],0),MATCH(M$3,Data_Base_2[#Headers],0))),"")</f>
        <v/>
      </c>
      <c r="N484" s="164" t="str">
        <f ca="1">IFERROR(IF(ISBLANK(INDEX(Data_Base_2[],MATCH($D484,Data_Base_2[[Incumbent]:[Incumbent]],0),MATCH(N$3,Data_Base_2[#Headers],0))),"-",INDEX(Data_Base_2[],MATCH($D484,Data_Base_2[[Incumbent]:[Incumbent]],0),MATCH(N$3,Data_Base_2[#Headers],0))),"")</f>
        <v/>
      </c>
      <c r="O484" s="164" t="str">
        <f ca="1">IFERROR(IF(ISBLANK(INDEX(Data_Base_2[],MATCH($D484,Data_Base_2[[Incumbent]:[Incumbent]],0),MATCH(O$3,Data_Base_2[#Headers],0))),"-",INDEX(Data_Base_2[],MATCH($D484,Data_Base_2[[Incumbent]:[Incumbent]],0),MATCH(O$3,Data_Base_2[#Headers],0))),"")</f>
        <v/>
      </c>
      <c r="P484" s="161" t="str">
        <f ca="1">IFERROR(IF(ISBLANK(INDEX(Data_Base_2[],MATCH($D484,Data_Base_2[[Incumbent]:[Incumbent]],0),MATCH(P$3,Data_Base_2[#Headers],0))),"-",INDEX(Data_Base_2[],MATCH($D484,Data_Base_2[[Incumbent]:[Incumbent]],0),MATCH(P$3,Data_Base_2[#Headers],0))),"")</f>
        <v/>
      </c>
      <c r="Q484" s="161" t="str">
        <f ca="1">IFERROR(IF(ISBLANK(INDEX(Data_Base_2[],MATCH($D484,Data_Base_2[[Incumbent]:[Incumbent]],0),MATCH(Q$3,Data_Base_2[#Headers],0))),"-",INDEX(Data_Base_2[],MATCH($D484,Data_Base_2[[Incumbent]:[Incumbent]],0),MATCH(Q$3,Data_Base_2[#Headers],0))),"")</f>
        <v/>
      </c>
      <c r="T484" t="str">
        <v>Edi Sucipto</v>
      </c>
      <c r="U484" s="140">
        <v>2</v>
      </c>
      <c r="V484" s="124" t="b">
        <v>1</v>
      </c>
      <c r="W484" s="3" t="b">
        <v>1</v>
      </c>
      <c r="X484" s="3" t="b">
        <v>0</v>
      </c>
      <c r="Y484" s="3">
        <v>1</v>
      </c>
      <c r="Z484" s="3">
        <v>1</v>
      </c>
      <c r="AA484" s="3" t="b">
        <v>1</v>
      </c>
      <c r="AB484" s="3" t="b">
        <f ca="1"/>
        <v>1</v>
      </c>
      <c r="AC484" s="99">
        <v>0</v>
      </c>
      <c r="AD484" s="99">
        <f ca="1"/>
        <v>1</v>
      </c>
    </row>
    <row r="485" spans="4:30" x14ac:dyDescent="0.25">
      <c r="D485" s="8" t="str" cm="1">
        <f t="array" aca="1" ref="D485" ca="1">IFERROR(IF($T$2="",'Data Base'!C468,INDEX(Data_Base_2[Incumbent],_xlfn.AGGREGATE(15,3,((OFFSET($AD$4,0,0,COUNTA($AD$4:AD5480),1)&gt;0)/(OFFSET($AD$4,0,0,COUNTA($AD$4:AD5480),1)&gt;0))*(ROW(OFFSET($AD$4,0,0,COUNTA($AD$4:AD5480),1))-ROW($AD$3)),ROWS($D$4:$D484)))),"")</f>
        <v/>
      </c>
      <c r="E485" s="161" t="str">
        <f ca="1">IFERROR(IF(ISBLANK(INDEX(Data_Base_2[],MATCH($D485,Data_Base_2[[Incumbent]:[Incumbent]],0),MATCH(E$3,Data_Base_2[#Headers],0))),"-",INDEX(Data_Base_2[],MATCH($D485,Data_Base_2[[Incumbent]:[Incumbent]],0),MATCH(E$3,Data_Base_2[#Headers],0))),"")</f>
        <v/>
      </c>
      <c r="F485" s="161" t="str">
        <f ca="1">IFERROR(IF(ISBLANK(INDEX(Data_Base_2[],MATCH($D485,Data_Base_2[[Incumbent]:[Incumbent]],0),MATCH(F$3,Data_Base_2[#Headers],0))),"-",INDEX(Data_Base_2[],MATCH($D485,Data_Base_2[[Incumbent]:[Incumbent]],0),MATCH(F$3,Data_Base_2[#Headers],0))),"")</f>
        <v/>
      </c>
      <c r="G485" s="161" t="str">
        <f ca="1">IFERROR(IF(ISBLANK(INDEX(Data_Base_2[],MATCH($D485,Data_Base_2[[Incumbent]:[Incumbent]],0),MATCH(G$3,Data_Base_2[#Headers],0))),"-",INDEX(Data_Base_2[],MATCH($D485,Data_Base_2[[Incumbent]:[Incumbent]],0),MATCH(G$3,Data_Base_2[#Headers],0))),"")</f>
        <v/>
      </c>
      <c r="H485" s="161" t="str">
        <f ca="1">IFERROR(IF(ISBLANK(INDEX(Data_Base_2[],MATCH($D485,Data_Base_2[[Incumbent]:[Incumbent]],0),MATCH(H$3,Data_Base_2[#Headers],0))),"-",INDEX(Data_Base_2[],MATCH($D485,Data_Base_2[[Incumbent]:[Incumbent]],0),MATCH(H$3,Data_Base_2[#Headers],0))),"")</f>
        <v/>
      </c>
      <c r="I485" s="162" t="str">
        <f ca="1">IFERROR(IF(ISBLANK(INDEX(Data_Base_2[],MATCH($D485,Data_Base_2[[Incumbent]:[Incumbent]],0),MATCH(I$3,Data_Base_2[#Headers],0))),"-",INDEX(Data_Base_2[],MATCH($D485,Data_Base_2[[Incumbent]:[Incumbent]],0),MATCH(I$3,Data_Base_2[#Headers],0))),"")</f>
        <v/>
      </c>
      <c r="J485" s="162" t="str">
        <f ca="1">IFERROR(IF(ISBLANK(INDEX(Data_Base_2[],MATCH($D485,Data_Base_2[[Incumbent]:[Incumbent]],0),MATCH(J$3,Data_Base_2[#Headers],0))),"-",INDEX(Data_Base_2[],MATCH($D485,Data_Base_2[[Incumbent]:[Incumbent]],0),MATCH(J$3,Data_Base_2[#Headers],0))),"")</f>
        <v/>
      </c>
      <c r="K485" s="163" t="str">
        <f ca="1">IFERROR(IF(ISBLANK(INDEX(Data_Base_2[],MATCH($D485,Data_Base_2[[Incumbent]:[Incumbent]],0),MATCH(K$3,Data_Base_2[#Headers],0))),"-",INDEX(Data_Base_2[],MATCH($D485,Data_Base_2[[Incumbent]:[Incumbent]],0),MATCH(K$3,Data_Base_2[#Headers],0))),"")</f>
        <v/>
      </c>
      <c r="L485" s="161" t="str">
        <f ca="1">IFERROR(IF(ISBLANK(INDEX(Data_Base_2[],MATCH($D485,Data_Base_2[[Incumbent]:[Incumbent]],0),MATCH(L$3,Data_Base_2[#Headers],0))),"-",INDEX(Data_Base_2[],MATCH($D485,Data_Base_2[[Incumbent]:[Incumbent]],0),MATCH(L$3,Data_Base_2[#Headers],0))),"")</f>
        <v/>
      </c>
      <c r="M485" s="161" t="str">
        <f ca="1">IFERROR(IF(ISBLANK(INDEX(Data_Base_2[],MATCH($D485,Data_Base_2[[Incumbent]:[Incumbent]],0),MATCH(M$3,Data_Base_2[#Headers],0))),"-",INDEX(Data_Base_2[],MATCH($D485,Data_Base_2[[Incumbent]:[Incumbent]],0),MATCH(M$3,Data_Base_2[#Headers],0))),"")</f>
        <v/>
      </c>
      <c r="N485" s="164" t="str">
        <f ca="1">IFERROR(IF(ISBLANK(INDEX(Data_Base_2[],MATCH($D485,Data_Base_2[[Incumbent]:[Incumbent]],0),MATCH(N$3,Data_Base_2[#Headers],0))),"-",INDEX(Data_Base_2[],MATCH($D485,Data_Base_2[[Incumbent]:[Incumbent]],0),MATCH(N$3,Data_Base_2[#Headers],0))),"")</f>
        <v/>
      </c>
      <c r="O485" s="164" t="str">
        <f ca="1">IFERROR(IF(ISBLANK(INDEX(Data_Base_2[],MATCH($D485,Data_Base_2[[Incumbent]:[Incumbent]],0),MATCH(O$3,Data_Base_2[#Headers],0))),"-",INDEX(Data_Base_2[],MATCH($D485,Data_Base_2[[Incumbent]:[Incumbent]],0),MATCH(O$3,Data_Base_2[#Headers],0))),"")</f>
        <v/>
      </c>
      <c r="P485" s="161" t="str">
        <f ca="1">IFERROR(IF(ISBLANK(INDEX(Data_Base_2[],MATCH($D485,Data_Base_2[[Incumbent]:[Incumbent]],0),MATCH(P$3,Data_Base_2[#Headers],0))),"-",INDEX(Data_Base_2[],MATCH($D485,Data_Base_2[[Incumbent]:[Incumbent]],0),MATCH(P$3,Data_Base_2[#Headers],0))),"")</f>
        <v/>
      </c>
      <c r="Q485" s="161" t="str">
        <f ca="1">IFERROR(IF(ISBLANK(INDEX(Data_Base_2[],MATCH($D485,Data_Base_2[[Incumbent]:[Incumbent]],0),MATCH(Q$3,Data_Base_2[#Headers],0))),"-",INDEX(Data_Base_2[],MATCH($D485,Data_Base_2[[Incumbent]:[Incumbent]],0),MATCH(Q$3,Data_Base_2[#Headers],0))),"")</f>
        <v/>
      </c>
      <c r="T485" t="str">
        <v>Azrul Rusaini</v>
      </c>
      <c r="U485" s="140">
        <v>2</v>
      </c>
      <c r="V485" s="124" t="b">
        <v>1</v>
      </c>
      <c r="W485" s="3" t="b">
        <v>1</v>
      </c>
      <c r="X485" s="3" t="b">
        <v>0</v>
      </c>
      <c r="Y485" s="3">
        <v>1</v>
      </c>
      <c r="Z485" s="3">
        <v>1</v>
      </c>
      <c r="AA485" s="3" t="b">
        <v>1</v>
      </c>
      <c r="AB485" s="3" t="b">
        <f ca="1"/>
        <v>0</v>
      </c>
      <c r="AC485" s="99">
        <v>0</v>
      </c>
      <c r="AD485" s="99">
        <f ca="1"/>
        <v>0</v>
      </c>
    </row>
    <row r="486" spans="4:30" x14ac:dyDescent="0.25">
      <c r="D486" s="8" t="str" cm="1">
        <f t="array" aca="1" ref="D486" ca="1">IFERROR(IF($T$2="",'Data Base'!C469,INDEX(Data_Base_2[Incumbent],_xlfn.AGGREGATE(15,3,((OFFSET($AD$4,0,0,COUNTA($AD$4:AD5481),1)&gt;0)/(OFFSET($AD$4,0,0,COUNTA($AD$4:AD5481),1)&gt;0))*(ROW(OFFSET($AD$4,0,0,COUNTA($AD$4:AD5481),1))-ROW($AD$3)),ROWS($D$4:$D485)))),"")</f>
        <v/>
      </c>
      <c r="E486" s="161" t="str">
        <f ca="1">IFERROR(IF(ISBLANK(INDEX(Data_Base_2[],MATCH($D486,Data_Base_2[[Incumbent]:[Incumbent]],0),MATCH(E$3,Data_Base_2[#Headers],0))),"-",INDEX(Data_Base_2[],MATCH($D486,Data_Base_2[[Incumbent]:[Incumbent]],0),MATCH(E$3,Data_Base_2[#Headers],0))),"")</f>
        <v/>
      </c>
      <c r="F486" s="161" t="str">
        <f ca="1">IFERROR(IF(ISBLANK(INDEX(Data_Base_2[],MATCH($D486,Data_Base_2[[Incumbent]:[Incumbent]],0),MATCH(F$3,Data_Base_2[#Headers],0))),"-",INDEX(Data_Base_2[],MATCH($D486,Data_Base_2[[Incumbent]:[Incumbent]],0),MATCH(F$3,Data_Base_2[#Headers],0))),"")</f>
        <v/>
      </c>
      <c r="G486" s="161" t="str">
        <f ca="1">IFERROR(IF(ISBLANK(INDEX(Data_Base_2[],MATCH($D486,Data_Base_2[[Incumbent]:[Incumbent]],0),MATCH(G$3,Data_Base_2[#Headers],0))),"-",INDEX(Data_Base_2[],MATCH($D486,Data_Base_2[[Incumbent]:[Incumbent]],0),MATCH(G$3,Data_Base_2[#Headers],0))),"")</f>
        <v/>
      </c>
      <c r="H486" s="161" t="str">
        <f ca="1">IFERROR(IF(ISBLANK(INDEX(Data_Base_2[],MATCH($D486,Data_Base_2[[Incumbent]:[Incumbent]],0),MATCH(H$3,Data_Base_2[#Headers],0))),"-",INDEX(Data_Base_2[],MATCH($D486,Data_Base_2[[Incumbent]:[Incumbent]],0),MATCH(H$3,Data_Base_2[#Headers],0))),"")</f>
        <v/>
      </c>
      <c r="I486" s="162" t="str">
        <f ca="1">IFERROR(IF(ISBLANK(INDEX(Data_Base_2[],MATCH($D486,Data_Base_2[[Incumbent]:[Incumbent]],0),MATCH(I$3,Data_Base_2[#Headers],0))),"-",INDEX(Data_Base_2[],MATCH($D486,Data_Base_2[[Incumbent]:[Incumbent]],0),MATCH(I$3,Data_Base_2[#Headers],0))),"")</f>
        <v/>
      </c>
      <c r="J486" s="162" t="str">
        <f ca="1">IFERROR(IF(ISBLANK(INDEX(Data_Base_2[],MATCH($D486,Data_Base_2[[Incumbent]:[Incumbent]],0),MATCH(J$3,Data_Base_2[#Headers],0))),"-",INDEX(Data_Base_2[],MATCH($D486,Data_Base_2[[Incumbent]:[Incumbent]],0),MATCH(J$3,Data_Base_2[#Headers],0))),"")</f>
        <v/>
      </c>
      <c r="K486" s="163" t="str">
        <f ca="1">IFERROR(IF(ISBLANK(INDEX(Data_Base_2[],MATCH($D486,Data_Base_2[[Incumbent]:[Incumbent]],0),MATCH(K$3,Data_Base_2[#Headers],0))),"-",INDEX(Data_Base_2[],MATCH($D486,Data_Base_2[[Incumbent]:[Incumbent]],0),MATCH(K$3,Data_Base_2[#Headers],0))),"")</f>
        <v/>
      </c>
      <c r="L486" s="161" t="str">
        <f ca="1">IFERROR(IF(ISBLANK(INDEX(Data_Base_2[],MATCH($D486,Data_Base_2[[Incumbent]:[Incumbent]],0),MATCH(L$3,Data_Base_2[#Headers],0))),"-",INDEX(Data_Base_2[],MATCH($D486,Data_Base_2[[Incumbent]:[Incumbent]],0),MATCH(L$3,Data_Base_2[#Headers],0))),"")</f>
        <v/>
      </c>
      <c r="M486" s="161" t="str">
        <f ca="1">IFERROR(IF(ISBLANK(INDEX(Data_Base_2[],MATCH($D486,Data_Base_2[[Incumbent]:[Incumbent]],0),MATCH(M$3,Data_Base_2[#Headers],0))),"-",INDEX(Data_Base_2[],MATCH($D486,Data_Base_2[[Incumbent]:[Incumbent]],0),MATCH(M$3,Data_Base_2[#Headers],0))),"")</f>
        <v/>
      </c>
      <c r="N486" s="164" t="str">
        <f ca="1">IFERROR(IF(ISBLANK(INDEX(Data_Base_2[],MATCH($D486,Data_Base_2[[Incumbent]:[Incumbent]],0),MATCH(N$3,Data_Base_2[#Headers],0))),"-",INDEX(Data_Base_2[],MATCH($D486,Data_Base_2[[Incumbent]:[Incumbent]],0),MATCH(N$3,Data_Base_2[#Headers],0))),"")</f>
        <v/>
      </c>
      <c r="O486" s="164" t="str">
        <f ca="1">IFERROR(IF(ISBLANK(INDEX(Data_Base_2[],MATCH($D486,Data_Base_2[[Incumbent]:[Incumbent]],0),MATCH(O$3,Data_Base_2[#Headers],0))),"-",INDEX(Data_Base_2[],MATCH($D486,Data_Base_2[[Incumbent]:[Incumbent]],0),MATCH(O$3,Data_Base_2[#Headers],0))),"")</f>
        <v/>
      </c>
      <c r="P486" s="161" t="str">
        <f ca="1">IFERROR(IF(ISBLANK(INDEX(Data_Base_2[],MATCH($D486,Data_Base_2[[Incumbent]:[Incumbent]],0),MATCH(P$3,Data_Base_2[#Headers],0))),"-",INDEX(Data_Base_2[],MATCH($D486,Data_Base_2[[Incumbent]:[Incumbent]],0),MATCH(P$3,Data_Base_2[#Headers],0))),"")</f>
        <v/>
      </c>
      <c r="Q486" s="161" t="str">
        <f ca="1">IFERROR(IF(ISBLANK(INDEX(Data_Base_2[],MATCH($D486,Data_Base_2[[Incumbent]:[Incumbent]],0),MATCH(Q$3,Data_Base_2[#Headers],0))),"-",INDEX(Data_Base_2[],MATCH($D486,Data_Base_2[[Incumbent]:[Incumbent]],0),MATCH(Q$3,Data_Base_2[#Headers],0))),"")</f>
        <v/>
      </c>
      <c r="T486" t="str">
        <v>Zulham</v>
      </c>
      <c r="U486" s="140">
        <v>2</v>
      </c>
      <c r="V486" s="124" t="b">
        <v>1</v>
      </c>
      <c r="W486" s="3" t="b">
        <v>1</v>
      </c>
      <c r="X486" s="3" t="b">
        <v>0</v>
      </c>
      <c r="Y486" s="3">
        <v>1</v>
      </c>
      <c r="Z486" s="3">
        <v>1</v>
      </c>
      <c r="AA486" s="3" t="b">
        <v>1</v>
      </c>
      <c r="AB486" s="3" t="b">
        <f ca="1"/>
        <v>0</v>
      </c>
      <c r="AC486" s="99">
        <v>0</v>
      </c>
      <c r="AD486" s="99">
        <f ca="1"/>
        <v>0</v>
      </c>
    </row>
    <row r="487" spans="4:30" x14ac:dyDescent="0.25">
      <c r="D487" s="8" t="str" cm="1">
        <f t="array" aca="1" ref="D487" ca="1">IFERROR(IF($T$2="",'Data Base'!C470,INDEX(Data_Base_2[Incumbent],_xlfn.AGGREGATE(15,3,((OFFSET($AD$4,0,0,COUNTA($AD$4:AD5482),1)&gt;0)/(OFFSET($AD$4,0,0,COUNTA($AD$4:AD5482),1)&gt;0))*(ROW(OFFSET($AD$4,0,0,COUNTA($AD$4:AD5482),1))-ROW($AD$3)),ROWS($D$4:$D486)))),"")</f>
        <v/>
      </c>
      <c r="E487" s="161" t="str">
        <f ca="1">IFERROR(IF(ISBLANK(INDEX(Data_Base_2[],MATCH($D487,Data_Base_2[[Incumbent]:[Incumbent]],0),MATCH(E$3,Data_Base_2[#Headers],0))),"-",INDEX(Data_Base_2[],MATCH($D487,Data_Base_2[[Incumbent]:[Incumbent]],0),MATCH(E$3,Data_Base_2[#Headers],0))),"")</f>
        <v/>
      </c>
      <c r="F487" s="161" t="str">
        <f ca="1">IFERROR(IF(ISBLANK(INDEX(Data_Base_2[],MATCH($D487,Data_Base_2[[Incumbent]:[Incumbent]],0),MATCH(F$3,Data_Base_2[#Headers],0))),"-",INDEX(Data_Base_2[],MATCH($D487,Data_Base_2[[Incumbent]:[Incumbent]],0),MATCH(F$3,Data_Base_2[#Headers],0))),"")</f>
        <v/>
      </c>
      <c r="G487" s="161" t="str">
        <f ca="1">IFERROR(IF(ISBLANK(INDEX(Data_Base_2[],MATCH($D487,Data_Base_2[[Incumbent]:[Incumbent]],0),MATCH(G$3,Data_Base_2[#Headers],0))),"-",INDEX(Data_Base_2[],MATCH($D487,Data_Base_2[[Incumbent]:[Incumbent]],0),MATCH(G$3,Data_Base_2[#Headers],0))),"")</f>
        <v/>
      </c>
      <c r="H487" s="161" t="str">
        <f ca="1">IFERROR(IF(ISBLANK(INDEX(Data_Base_2[],MATCH($D487,Data_Base_2[[Incumbent]:[Incumbent]],0),MATCH(H$3,Data_Base_2[#Headers],0))),"-",INDEX(Data_Base_2[],MATCH($D487,Data_Base_2[[Incumbent]:[Incumbent]],0),MATCH(H$3,Data_Base_2[#Headers],0))),"")</f>
        <v/>
      </c>
      <c r="I487" s="162" t="str">
        <f ca="1">IFERROR(IF(ISBLANK(INDEX(Data_Base_2[],MATCH($D487,Data_Base_2[[Incumbent]:[Incumbent]],0),MATCH(I$3,Data_Base_2[#Headers],0))),"-",INDEX(Data_Base_2[],MATCH($D487,Data_Base_2[[Incumbent]:[Incumbent]],0),MATCH(I$3,Data_Base_2[#Headers],0))),"")</f>
        <v/>
      </c>
      <c r="J487" s="162" t="str">
        <f ca="1">IFERROR(IF(ISBLANK(INDEX(Data_Base_2[],MATCH($D487,Data_Base_2[[Incumbent]:[Incumbent]],0),MATCH(J$3,Data_Base_2[#Headers],0))),"-",INDEX(Data_Base_2[],MATCH($D487,Data_Base_2[[Incumbent]:[Incumbent]],0),MATCH(J$3,Data_Base_2[#Headers],0))),"")</f>
        <v/>
      </c>
      <c r="K487" s="163" t="str">
        <f ca="1">IFERROR(IF(ISBLANK(INDEX(Data_Base_2[],MATCH($D487,Data_Base_2[[Incumbent]:[Incumbent]],0),MATCH(K$3,Data_Base_2[#Headers],0))),"-",INDEX(Data_Base_2[],MATCH($D487,Data_Base_2[[Incumbent]:[Incumbent]],0),MATCH(K$3,Data_Base_2[#Headers],0))),"")</f>
        <v/>
      </c>
      <c r="L487" s="161" t="str">
        <f ca="1">IFERROR(IF(ISBLANK(INDEX(Data_Base_2[],MATCH($D487,Data_Base_2[[Incumbent]:[Incumbent]],0),MATCH(L$3,Data_Base_2[#Headers],0))),"-",INDEX(Data_Base_2[],MATCH($D487,Data_Base_2[[Incumbent]:[Incumbent]],0),MATCH(L$3,Data_Base_2[#Headers],0))),"")</f>
        <v/>
      </c>
      <c r="M487" s="161" t="str">
        <f ca="1">IFERROR(IF(ISBLANK(INDEX(Data_Base_2[],MATCH($D487,Data_Base_2[[Incumbent]:[Incumbent]],0),MATCH(M$3,Data_Base_2[#Headers],0))),"-",INDEX(Data_Base_2[],MATCH($D487,Data_Base_2[[Incumbent]:[Incumbent]],0),MATCH(M$3,Data_Base_2[#Headers],0))),"")</f>
        <v/>
      </c>
      <c r="N487" s="164" t="str">
        <f ca="1">IFERROR(IF(ISBLANK(INDEX(Data_Base_2[],MATCH($D487,Data_Base_2[[Incumbent]:[Incumbent]],0),MATCH(N$3,Data_Base_2[#Headers],0))),"-",INDEX(Data_Base_2[],MATCH($D487,Data_Base_2[[Incumbent]:[Incumbent]],0),MATCH(N$3,Data_Base_2[#Headers],0))),"")</f>
        <v/>
      </c>
      <c r="O487" s="164" t="str">
        <f ca="1">IFERROR(IF(ISBLANK(INDEX(Data_Base_2[],MATCH($D487,Data_Base_2[[Incumbent]:[Incumbent]],0),MATCH(O$3,Data_Base_2[#Headers],0))),"-",INDEX(Data_Base_2[],MATCH($D487,Data_Base_2[[Incumbent]:[Incumbent]],0),MATCH(O$3,Data_Base_2[#Headers],0))),"")</f>
        <v/>
      </c>
      <c r="P487" s="161" t="str">
        <f ca="1">IFERROR(IF(ISBLANK(INDEX(Data_Base_2[],MATCH($D487,Data_Base_2[[Incumbent]:[Incumbent]],0),MATCH(P$3,Data_Base_2[#Headers],0))),"-",INDEX(Data_Base_2[],MATCH($D487,Data_Base_2[[Incumbent]:[Incumbent]],0),MATCH(P$3,Data_Base_2[#Headers],0))),"")</f>
        <v/>
      </c>
      <c r="Q487" s="161" t="str">
        <f ca="1">IFERROR(IF(ISBLANK(INDEX(Data_Base_2[],MATCH($D487,Data_Base_2[[Incumbent]:[Incumbent]],0),MATCH(Q$3,Data_Base_2[#Headers],0))),"-",INDEX(Data_Base_2[],MATCH($D487,Data_Base_2[[Incumbent]:[Incumbent]],0),MATCH(Q$3,Data_Base_2[#Headers],0))),"")</f>
        <v/>
      </c>
      <c r="T487" t="str">
        <v>Rajamin Ginting</v>
      </c>
      <c r="U487" s="140">
        <v>2</v>
      </c>
      <c r="V487" s="124" t="b">
        <v>1</v>
      </c>
      <c r="W487" s="3" t="b">
        <v>1</v>
      </c>
      <c r="X487" s="3" t="b">
        <v>0</v>
      </c>
      <c r="Y487" s="3">
        <v>1</v>
      </c>
      <c r="Z487" s="3">
        <v>1</v>
      </c>
      <c r="AA487" s="3" t="b">
        <v>1</v>
      </c>
      <c r="AB487" s="3" t="b">
        <f ca="1"/>
        <v>1</v>
      </c>
      <c r="AC487" s="99">
        <v>0</v>
      </c>
      <c r="AD487" s="99">
        <f ca="1"/>
        <v>1</v>
      </c>
    </row>
    <row r="488" spans="4:30" x14ac:dyDescent="0.25">
      <c r="D488" s="8" t="str" cm="1">
        <f t="array" aca="1" ref="D488" ca="1">IFERROR(IF($T$2="",'Data Base'!C471,INDEX(Data_Base_2[Incumbent],_xlfn.AGGREGATE(15,3,((OFFSET($AD$4,0,0,COUNTA($AD$4:AD5483),1)&gt;0)/(OFFSET($AD$4,0,0,COUNTA($AD$4:AD5483),1)&gt;0))*(ROW(OFFSET($AD$4,0,0,COUNTA($AD$4:AD5483),1))-ROW($AD$3)),ROWS($D$4:$D487)))),"")</f>
        <v/>
      </c>
      <c r="E488" s="161" t="str">
        <f ca="1">IFERROR(IF(ISBLANK(INDEX(Data_Base_2[],MATCH($D488,Data_Base_2[[Incumbent]:[Incumbent]],0),MATCH(E$3,Data_Base_2[#Headers],0))),"-",INDEX(Data_Base_2[],MATCH($D488,Data_Base_2[[Incumbent]:[Incumbent]],0),MATCH(E$3,Data_Base_2[#Headers],0))),"")</f>
        <v/>
      </c>
      <c r="F488" s="161" t="str">
        <f ca="1">IFERROR(IF(ISBLANK(INDEX(Data_Base_2[],MATCH($D488,Data_Base_2[[Incumbent]:[Incumbent]],0),MATCH(F$3,Data_Base_2[#Headers],0))),"-",INDEX(Data_Base_2[],MATCH($D488,Data_Base_2[[Incumbent]:[Incumbent]],0),MATCH(F$3,Data_Base_2[#Headers],0))),"")</f>
        <v/>
      </c>
      <c r="G488" s="161" t="str">
        <f ca="1">IFERROR(IF(ISBLANK(INDEX(Data_Base_2[],MATCH($D488,Data_Base_2[[Incumbent]:[Incumbent]],0),MATCH(G$3,Data_Base_2[#Headers],0))),"-",INDEX(Data_Base_2[],MATCH($D488,Data_Base_2[[Incumbent]:[Incumbent]],0),MATCH(G$3,Data_Base_2[#Headers],0))),"")</f>
        <v/>
      </c>
      <c r="H488" s="161" t="str">
        <f ca="1">IFERROR(IF(ISBLANK(INDEX(Data_Base_2[],MATCH($D488,Data_Base_2[[Incumbent]:[Incumbent]],0),MATCH(H$3,Data_Base_2[#Headers],0))),"-",INDEX(Data_Base_2[],MATCH($D488,Data_Base_2[[Incumbent]:[Incumbent]],0),MATCH(H$3,Data_Base_2[#Headers],0))),"")</f>
        <v/>
      </c>
      <c r="I488" s="162" t="str">
        <f ca="1">IFERROR(IF(ISBLANK(INDEX(Data_Base_2[],MATCH($D488,Data_Base_2[[Incumbent]:[Incumbent]],0),MATCH(I$3,Data_Base_2[#Headers],0))),"-",INDEX(Data_Base_2[],MATCH($D488,Data_Base_2[[Incumbent]:[Incumbent]],0),MATCH(I$3,Data_Base_2[#Headers],0))),"")</f>
        <v/>
      </c>
      <c r="J488" s="162" t="str">
        <f ca="1">IFERROR(IF(ISBLANK(INDEX(Data_Base_2[],MATCH($D488,Data_Base_2[[Incumbent]:[Incumbent]],0),MATCH(J$3,Data_Base_2[#Headers],0))),"-",INDEX(Data_Base_2[],MATCH($D488,Data_Base_2[[Incumbent]:[Incumbent]],0),MATCH(J$3,Data_Base_2[#Headers],0))),"")</f>
        <v/>
      </c>
      <c r="K488" s="163" t="str">
        <f ca="1">IFERROR(IF(ISBLANK(INDEX(Data_Base_2[],MATCH($D488,Data_Base_2[[Incumbent]:[Incumbent]],0),MATCH(K$3,Data_Base_2[#Headers],0))),"-",INDEX(Data_Base_2[],MATCH($D488,Data_Base_2[[Incumbent]:[Incumbent]],0),MATCH(K$3,Data_Base_2[#Headers],0))),"")</f>
        <v/>
      </c>
      <c r="L488" s="161" t="str">
        <f ca="1">IFERROR(IF(ISBLANK(INDEX(Data_Base_2[],MATCH($D488,Data_Base_2[[Incumbent]:[Incumbent]],0),MATCH(L$3,Data_Base_2[#Headers],0))),"-",INDEX(Data_Base_2[],MATCH($D488,Data_Base_2[[Incumbent]:[Incumbent]],0),MATCH(L$3,Data_Base_2[#Headers],0))),"")</f>
        <v/>
      </c>
      <c r="M488" s="161" t="str">
        <f ca="1">IFERROR(IF(ISBLANK(INDEX(Data_Base_2[],MATCH($D488,Data_Base_2[[Incumbent]:[Incumbent]],0),MATCH(M$3,Data_Base_2[#Headers],0))),"-",INDEX(Data_Base_2[],MATCH($D488,Data_Base_2[[Incumbent]:[Incumbent]],0),MATCH(M$3,Data_Base_2[#Headers],0))),"")</f>
        <v/>
      </c>
      <c r="N488" s="164" t="str">
        <f ca="1">IFERROR(IF(ISBLANK(INDEX(Data_Base_2[],MATCH($D488,Data_Base_2[[Incumbent]:[Incumbent]],0),MATCH(N$3,Data_Base_2[#Headers],0))),"-",INDEX(Data_Base_2[],MATCH($D488,Data_Base_2[[Incumbent]:[Incumbent]],0),MATCH(N$3,Data_Base_2[#Headers],0))),"")</f>
        <v/>
      </c>
      <c r="O488" s="164" t="str">
        <f ca="1">IFERROR(IF(ISBLANK(INDEX(Data_Base_2[],MATCH($D488,Data_Base_2[[Incumbent]:[Incumbent]],0),MATCH(O$3,Data_Base_2[#Headers],0))),"-",INDEX(Data_Base_2[],MATCH($D488,Data_Base_2[[Incumbent]:[Incumbent]],0),MATCH(O$3,Data_Base_2[#Headers],0))),"")</f>
        <v/>
      </c>
      <c r="P488" s="161" t="str">
        <f ca="1">IFERROR(IF(ISBLANK(INDEX(Data_Base_2[],MATCH($D488,Data_Base_2[[Incumbent]:[Incumbent]],0),MATCH(P$3,Data_Base_2[#Headers],0))),"-",INDEX(Data_Base_2[],MATCH($D488,Data_Base_2[[Incumbent]:[Incumbent]],0),MATCH(P$3,Data_Base_2[#Headers],0))),"")</f>
        <v/>
      </c>
      <c r="Q488" s="161" t="str">
        <f ca="1">IFERROR(IF(ISBLANK(INDEX(Data_Base_2[],MATCH($D488,Data_Base_2[[Incumbent]:[Incumbent]],0),MATCH(Q$3,Data_Base_2[#Headers],0))),"-",INDEX(Data_Base_2[],MATCH($D488,Data_Base_2[[Incumbent]:[Incumbent]],0),MATCH(Q$3,Data_Base_2[#Headers],0))),"")</f>
        <v/>
      </c>
      <c r="T488" t="str">
        <v>Roesdijono</v>
      </c>
      <c r="U488" s="140">
        <v>1</v>
      </c>
      <c r="V488" s="124" t="b">
        <v>1</v>
      </c>
      <c r="W488" s="3" t="b">
        <v>0</v>
      </c>
      <c r="X488" s="3" t="b">
        <v>0</v>
      </c>
      <c r="Y488" s="3">
        <v>0</v>
      </c>
      <c r="Z488" s="3">
        <v>0</v>
      </c>
      <c r="AA488" s="3" t="b">
        <v>1</v>
      </c>
      <c r="AB488" s="3" t="b">
        <f ca="1"/>
        <v>1</v>
      </c>
      <c r="AC488" s="99">
        <v>1</v>
      </c>
      <c r="AD488" s="99">
        <f ca="1"/>
        <v>0</v>
      </c>
    </row>
    <row r="489" spans="4:30" x14ac:dyDescent="0.25">
      <c r="D489" s="8" t="str" cm="1">
        <f t="array" aca="1" ref="D489" ca="1">IFERROR(IF($T$2="",'Data Base'!C472,INDEX(Data_Base_2[Incumbent],_xlfn.AGGREGATE(15,3,((OFFSET($AD$4,0,0,COUNTA($AD$4:AD5484),1)&gt;0)/(OFFSET($AD$4,0,0,COUNTA($AD$4:AD5484),1)&gt;0))*(ROW(OFFSET($AD$4,0,0,COUNTA($AD$4:AD5484),1))-ROW($AD$3)),ROWS($D$4:$D488)))),"")</f>
        <v/>
      </c>
      <c r="E489" s="161" t="str">
        <f ca="1">IFERROR(IF(ISBLANK(INDEX(Data_Base_2[],MATCH($D489,Data_Base_2[[Incumbent]:[Incumbent]],0),MATCH(E$3,Data_Base_2[#Headers],0))),"-",INDEX(Data_Base_2[],MATCH($D489,Data_Base_2[[Incumbent]:[Incumbent]],0),MATCH(E$3,Data_Base_2[#Headers],0))),"")</f>
        <v/>
      </c>
      <c r="F489" s="161" t="str">
        <f ca="1">IFERROR(IF(ISBLANK(INDEX(Data_Base_2[],MATCH($D489,Data_Base_2[[Incumbent]:[Incumbent]],0),MATCH(F$3,Data_Base_2[#Headers],0))),"-",INDEX(Data_Base_2[],MATCH($D489,Data_Base_2[[Incumbent]:[Incumbent]],0),MATCH(F$3,Data_Base_2[#Headers],0))),"")</f>
        <v/>
      </c>
      <c r="G489" s="161" t="str">
        <f ca="1">IFERROR(IF(ISBLANK(INDEX(Data_Base_2[],MATCH($D489,Data_Base_2[[Incumbent]:[Incumbent]],0),MATCH(G$3,Data_Base_2[#Headers],0))),"-",INDEX(Data_Base_2[],MATCH($D489,Data_Base_2[[Incumbent]:[Incumbent]],0),MATCH(G$3,Data_Base_2[#Headers],0))),"")</f>
        <v/>
      </c>
      <c r="H489" s="161" t="str">
        <f ca="1">IFERROR(IF(ISBLANK(INDEX(Data_Base_2[],MATCH($D489,Data_Base_2[[Incumbent]:[Incumbent]],0),MATCH(H$3,Data_Base_2[#Headers],0))),"-",INDEX(Data_Base_2[],MATCH($D489,Data_Base_2[[Incumbent]:[Incumbent]],0),MATCH(H$3,Data_Base_2[#Headers],0))),"")</f>
        <v/>
      </c>
      <c r="I489" s="162" t="str">
        <f ca="1">IFERROR(IF(ISBLANK(INDEX(Data_Base_2[],MATCH($D489,Data_Base_2[[Incumbent]:[Incumbent]],0),MATCH(I$3,Data_Base_2[#Headers],0))),"-",INDEX(Data_Base_2[],MATCH($D489,Data_Base_2[[Incumbent]:[Incumbent]],0),MATCH(I$3,Data_Base_2[#Headers],0))),"")</f>
        <v/>
      </c>
      <c r="J489" s="162" t="str">
        <f ca="1">IFERROR(IF(ISBLANK(INDEX(Data_Base_2[],MATCH($D489,Data_Base_2[[Incumbent]:[Incumbent]],0),MATCH(J$3,Data_Base_2[#Headers],0))),"-",INDEX(Data_Base_2[],MATCH($D489,Data_Base_2[[Incumbent]:[Incumbent]],0),MATCH(J$3,Data_Base_2[#Headers],0))),"")</f>
        <v/>
      </c>
      <c r="K489" s="163" t="str">
        <f ca="1">IFERROR(IF(ISBLANK(INDEX(Data_Base_2[],MATCH($D489,Data_Base_2[[Incumbent]:[Incumbent]],0),MATCH(K$3,Data_Base_2[#Headers],0))),"-",INDEX(Data_Base_2[],MATCH($D489,Data_Base_2[[Incumbent]:[Incumbent]],0),MATCH(K$3,Data_Base_2[#Headers],0))),"")</f>
        <v/>
      </c>
      <c r="L489" s="161" t="str">
        <f ca="1">IFERROR(IF(ISBLANK(INDEX(Data_Base_2[],MATCH($D489,Data_Base_2[[Incumbent]:[Incumbent]],0),MATCH(L$3,Data_Base_2[#Headers],0))),"-",INDEX(Data_Base_2[],MATCH($D489,Data_Base_2[[Incumbent]:[Incumbent]],0),MATCH(L$3,Data_Base_2[#Headers],0))),"")</f>
        <v/>
      </c>
      <c r="M489" s="161" t="str">
        <f ca="1">IFERROR(IF(ISBLANK(INDEX(Data_Base_2[],MATCH($D489,Data_Base_2[[Incumbent]:[Incumbent]],0),MATCH(M$3,Data_Base_2[#Headers],0))),"-",INDEX(Data_Base_2[],MATCH($D489,Data_Base_2[[Incumbent]:[Incumbent]],0),MATCH(M$3,Data_Base_2[#Headers],0))),"")</f>
        <v/>
      </c>
      <c r="N489" s="164" t="str">
        <f ca="1">IFERROR(IF(ISBLANK(INDEX(Data_Base_2[],MATCH($D489,Data_Base_2[[Incumbent]:[Incumbent]],0),MATCH(N$3,Data_Base_2[#Headers],0))),"-",INDEX(Data_Base_2[],MATCH($D489,Data_Base_2[[Incumbent]:[Incumbent]],0),MATCH(N$3,Data_Base_2[#Headers],0))),"")</f>
        <v/>
      </c>
      <c r="O489" s="164" t="str">
        <f ca="1">IFERROR(IF(ISBLANK(INDEX(Data_Base_2[],MATCH($D489,Data_Base_2[[Incumbent]:[Incumbent]],0),MATCH(O$3,Data_Base_2[#Headers],0))),"-",INDEX(Data_Base_2[],MATCH($D489,Data_Base_2[[Incumbent]:[Incumbent]],0),MATCH(O$3,Data_Base_2[#Headers],0))),"")</f>
        <v/>
      </c>
      <c r="P489" s="161" t="str">
        <f ca="1">IFERROR(IF(ISBLANK(INDEX(Data_Base_2[],MATCH($D489,Data_Base_2[[Incumbent]:[Incumbent]],0),MATCH(P$3,Data_Base_2[#Headers],0))),"-",INDEX(Data_Base_2[],MATCH($D489,Data_Base_2[[Incumbent]:[Incumbent]],0),MATCH(P$3,Data_Base_2[#Headers],0))),"")</f>
        <v/>
      </c>
      <c r="Q489" s="161" t="str">
        <f ca="1">IFERROR(IF(ISBLANK(INDEX(Data_Base_2[],MATCH($D489,Data_Base_2[[Incumbent]:[Incumbent]],0),MATCH(Q$3,Data_Base_2[#Headers],0))),"-",INDEX(Data_Base_2[],MATCH($D489,Data_Base_2[[Incumbent]:[Incumbent]],0),MATCH(Q$3,Data_Base_2[#Headers],0))),"")</f>
        <v/>
      </c>
      <c r="T489" t="str">
        <v>Doddy Kurniadi Pratama Karewur</v>
      </c>
      <c r="U489" s="140">
        <v>2</v>
      </c>
      <c r="V489" s="124" t="b">
        <v>1</v>
      </c>
      <c r="W489" s="3" t="b">
        <v>1</v>
      </c>
      <c r="X489" s="3" t="b">
        <v>0</v>
      </c>
      <c r="Y489" s="3">
        <v>1</v>
      </c>
      <c r="Z489" s="3">
        <v>1</v>
      </c>
      <c r="AA489" s="3" t="b">
        <v>1</v>
      </c>
      <c r="AB489" s="3" t="b">
        <f ca="1"/>
        <v>1</v>
      </c>
      <c r="AC489" s="99">
        <v>1</v>
      </c>
      <c r="AD489" s="99">
        <f ca="1"/>
        <v>1</v>
      </c>
    </row>
    <row r="490" spans="4:30" x14ac:dyDescent="0.25">
      <c r="D490" s="8" t="str" cm="1">
        <f t="array" aca="1" ref="D490" ca="1">IFERROR(IF($T$2="",'Data Base'!C473,INDEX(Data_Base_2[Incumbent],_xlfn.AGGREGATE(15,3,((OFFSET($AD$4,0,0,COUNTA($AD$4:AD5485),1)&gt;0)/(OFFSET($AD$4,0,0,COUNTA($AD$4:AD5485),1)&gt;0))*(ROW(OFFSET($AD$4,0,0,COUNTA($AD$4:AD5485),1))-ROW($AD$3)),ROWS($D$4:$D489)))),"")</f>
        <v/>
      </c>
      <c r="E490" s="161" t="str">
        <f ca="1">IFERROR(IF(ISBLANK(INDEX(Data_Base_2[],MATCH($D490,Data_Base_2[[Incumbent]:[Incumbent]],0),MATCH(E$3,Data_Base_2[#Headers],0))),"-",INDEX(Data_Base_2[],MATCH($D490,Data_Base_2[[Incumbent]:[Incumbent]],0),MATCH(E$3,Data_Base_2[#Headers],0))),"")</f>
        <v/>
      </c>
      <c r="F490" s="161" t="str">
        <f ca="1">IFERROR(IF(ISBLANK(INDEX(Data_Base_2[],MATCH($D490,Data_Base_2[[Incumbent]:[Incumbent]],0),MATCH(F$3,Data_Base_2[#Headers],0))),"-",INDEX(Data_Base_2[],MATCH($D490,Data_Base_2[[Incumbent]:[Incumbent]],0),MATCH(F$3,Data_Base_2[#Headers],0))),"")</f>
        <v/>
      </c>
      <c r="G490" s="161" t="str">
        <f ca="1">IFERROR(IF(ISBLANK(INDEX(Data_Base_2[],MATCH($D490,Data_Base_2[[Incumbent]:[Incumbent]],0),MATCH(G$3,Data_Base_2[#Headers],0))),"-",INDEX(Data_Base_2[],MATCH($D490,Data_Base_2[[Incumbent]:[Incumbent]],0),MATCH(G$3,Data_Base_2[#Headers],0))),"")</f>
        <v/>
      </c>
      <c r="H490" s="161" t="str">
        <f ca="1">IFERROR(IF(ISBLANK(INDEX(Data_Base_2[],MATCH($D490,Data_Base_2[[Incumbent]:[Incumbent]],0),MATCH(H$3,Data_Base_2[#Headers],0))),"-",INDEX(Data_Base_2[],MATCH($D490,Data_Base_2[[Incumbent]:[Incumbent]],0),MATCH(H$3,Data_Base_2[#Headers],0))),"")</f>
        <v/>
      </c>
      <c r="I490" s="162" t="str">
        <f ca="1">IFERROR(IF(ISBLANK(INDEX(Data_Base_2[],MATCH($D490,Data_Base_2[[Incumbent]:[Incumbent]],0),MATCH(I$3,Data_Base_2[#Headers],0))),"-",INDEX(Data_Base_2[],MATCH($D490,Data_Base_2[[Incumbent]:[Incumbent]],0),MATCH(I$3,Data_Base_2[#Headers],0))),"")</f>
        <v/>
      </c>
      <c r="J490" s="162" t="str">
        <f ca="1">IFERROR(IF(ISBLANK(INDEX(Data_Base_2[],MATCH($D490,Data_Base_2[[Incumbent]:[Incumbent]],0),MATCH(J$3,Data_Base_2[#Headers],0))),"-",INDEX(Data_Base_2[],MATCH($D490,Data_Base_2[[Incumbent]:[Incumbent]],0),MATCH(J$3,Data_Base_2[#Headers],0))),"")</f>
        <v/>
      </c>
      <c r="K490" s="163" t="str">
        <f ca="1">IFERROR(IF(ISBLANK(INDEX(Data_Base_2[],MATCH($D490,Data_Base_2[[Incumbent]:[Incumbent]],0),MATCH(K$3,Data_Base_2[#Headers],0))),"-",INDEX(Data_Base_2[],MATCH($D490,Data_Base_2[[Incumbent]:[Incumbent]],0),MATCH(K$3,Data_Base_2[#Headers],0))),"")</f>
        <v/>
      </c>
      <c r="L490" s="161" t="str">
        <f ca="1">IFERROR(IF(ISBLANK(INDEX(Data_Base_2[],MATCH($D490,Data_Base_2[[Incumbent]:[Incumbent]],0),MATCH(L$3,Data_Base_2[#Headers],0))),"-",INDEX(Data_Base_2[],MATCH($D490,Data_Base_2[[Incumbent]:[Incumbent]],0),MATCH(L$3,Data_Base_2[#Headers],0))),"")</f>
        <v/>
      </c>
      <c r="M490" s="161" t="str">
        <f ca="1">IFERROR(IF(ISBLANK(INDEX(Data_Base_2[],MATCH($D490,Data_Base_2[[Incumbent]:[Incumbent]],0),MATCH(M$3,Data_Base_2[#Headers],0))),"-",INDEX(Data_Base_2[],MATCH($D490,Data_Base_2[[Incumbent]:[Incumbent]],0),MATCH(M$3,Data_Base_2[#Headers],0))),"")</f>
        <v/>
      </c>
      <c r="N490" s="164" t="str">
        <f ca="1">IFERROR(IF(ISBLANK(INDEX(Data_Base_2[],MATCH($D490,Data_Base_2[[Incumbent]:[Incumbent]],0),MATCH(N$3,Data_Base_2[#Headers],0))),"-",INDEX(Data_Base_2[],MATCH($D490,Data_Base_2[[Incumbent]:[Incumbent]],0),MATCH(N$3,Data_Base_2[#Headers],0))),"")</f>
        <v/>
      </c>
      <c r="O490" s="164" t="str">
        <f ca="1">IFERROR(IF(ISBLANK(INDEX(Data_Base_2[],MATCH($D490,Data_Base_2[[Incumbent]:[Incumbent]],0),MATCH(O$3,Data_Base_2[#Headers],0))),"-",INDEX(Data_Base_2[],MATCH($D490,Data_Base_2[[Incumbent]:[Incumbent]],0),MATCH(O$3,Data_Base_2[#Headers],0))),"")</f>
        <v/>
      </c>
      <c r="P490" s="161" t="str">
        <f ca="1">IFERROR(IF(ISBLANK(INDEX(Data_Base_2[],MATCH($D490,Data_Base_2[[Incumbent]:[Incumbent]],0),MATCH(P$3,Data_Base_2[#Headers],0))),"-",INDEX(Data_Base_2[],MATCH($D490,Data_Base_2[[Incumbent]:[Incumbent]],0),MATCH(P$3,Data_Base_2[#Headers],0))),"")</f>
        <v/>
      </c>
      <c r="Q490" s="161" t="str">
        <f ca="1">IFERROR(IF(ISBLANK(INDEX(Data_Base_2[],MATCH($D490,Data_Base_2[[Incumbent]:[Incumbent]],0),MATCH(Q$3,Data_Base_2[#Headers],0))),"-",INDEX(Data_Base_2[],MATCH($D490,Data_Base_2[[Incumbent]:[Incumbent]],0),MATCH(Q$3,Data_Base_2[#Headers],0))),"")</f>
        <v/>
      </c>
      <c r="T490" t="str">
        <v>Eli Budi Santoso</v>
      </c>
      <c r="U490" s="140">
        <v>2</v>
      </c>
      <c r="V490" s="124" t="b">
        <v>1</v>
      </c>
      <c r="W490" s="3" t="b">
        <v>1</v>
      </c>
      <c r="X490" s="3" t="b">
        <v>0</v>
      </c>
      <c r="Y490" s="3">
        <v>1</v>
      </c>
      <c r="Z490" s="3">
        <v>1</v>
      </c>
      <c r="AA490" s="3" t="b">
        <v>1</v>
      </c>
      <c r="AB490" s="3" t="b">
        <f ca="1"/>
        <v>0</v>
      </c>
      <c r="AC490" s="99">
        <v>1</v>
      </c>
      <c r="AD490" s="99">
        <f ca="1"/>
        <v>0</v>
      </c>
    </row>
    <row r="491" spans="4:30" x14ac:dyDescent="0.25">
      <c r="D491" s="8" t="str" cm="1">
        <f t="array" aca="1" ref="D491" ca="1">IFERROR(IF($T$2="",'Data Base'!C474,INDEX(Data_Base_2[Incumbent],_xlfn.AGGREGATE(15,3,((OFFSET($AD$4,0,0,COUNTA($AD$4:AD5486),1)&gt;0)/(OFFSET($AD$4,0,0,COUNTA($AD$4:AD5486),1)&gt;0))*(ROW(OFFSET($AD$4,0,0,COUNTA($AD$4:AD5486),1))-ROW($AD$3)),ROWS($D$4:$D490)))),"")</f>
        <v/>
      </c>
      <c r="E491" s="161" t="str">
        <f ca="1">IFERROR(IF(ISBLANK(INDEX(Data_Base_2[],MATCH($D491,Data_Base_2[[Incumbent]:[Incumbent]],0),MATCH(E$3,Data_Base_2[#Headers],0))),"-",INDEX(Data_Base_2[],MATCH($D491,Data_Base_2[[Incumbent]:[Incumbent]],0),MATCH(E$3,Data_Base_2[#Headers],0))),"")</f>
        <v/>
      </c>
      <c r="F491" s="161" t="str">
        <f ca="1">IFERROR(IF(ISBLANK(INDEX(Data_Base_2[],MATCH($D491,Data_Base_2[[Incumbent]:[Incumbent]],0),MATCH(F$3,Data_Base_2[#Headers],0))),"-",INDEX(Data_Base_2[],MATCH($D491,Data_Base_2[[Incumbent]:[Incumbent]],0),MATCH(F$3,Data_Base_2[#Headers],0))),"")</f>
        <v/>
      </c>
      <c r="G491" s="161" t="str">
        <f ca="1">IFERROR(IF(ISBLANK(INDEX(Data_Base_2[],MATCH($D491,Data_Base_2[[Incumbent]:[Incumbent]],0),MATCH(G$3,Data_Base_2[#Headers],0))),"-",INDEX(Data_Base_2[],MATCH($D491,Data_Base_2[[Incumbent]:[Incumbent]],0),MATCH(G$3,Data_Base_2[#Headers],0))),"")</f>
        <v/>
      </c>
      <c r="H491" s="161" t="str">
        <f ca="1">IFERROR(IF(ISBLANK(INDEX(Data_Base_2[],MATCH($D491,Data_Base_2[[Incumbent]:[Incumbent]],0),MATCH(H$3,Data_Base_2[#Headers],0))),"-",INDEX(Data_Base_2[],MATCH($D491,Data_Base_2[[Incumbent]:[Incumbent]],0),MATCH(H$3,Data_Base_2[#Headers],0))),"")</f>
        <v/>
      </c>
      <c r="I491" s="162" t="str">
        <f ca="1">IFERROR(IF(ISBLANK(INDEX(Data_Base_2[],MATCH($D491,Data_Base_2[[Incumbent]:[Incumbent]],0),MATCH(I$3,Data_Base_2[#Headers],0))),"-",INDEX(Data_Base_2[],MATCH($D491,Data_Base_2[[Incumbent]:[Incumbent]],0),MATCH(I$3,Data_Base_2[#Headers],0))),"")</f>
        <v/>
      </c>
      <c r="J491" s="162" t="str">
        <f ca="1">IFERROR(IF(ISBLANK(INDEX(Data_Base_2[],MATCH($D491,Data_Base_2[[Incumbent]:[Incumbent]],0),MATCH(J$3,Data_Base_2[#Headers],0))),"-",INDEX(Data_Base_2[],MATCH($D491,Data_Base_2[[Incumbent]:[Incumbent]],0),MATCH(J$3,Data_Base_2[#Headers],0))),"")</f>
        <v/>
      </c>
      <c r="K491" s="163" t="str">
        <f ca="1">IFERROR(IF(ISBLANK(INDEX(Data_Base_2[],MATCH($D491,Data_Base_2[[Incumbent]:[Incumbent]],0),MATCH(K$3,Data_Base_2[#Headers],0))),"-",INDEX(Data_Base_2[],MATCH($D491,Data_Base_2[[Incumbent]:[Incumbent]],0),MATCH(K$3,Data_Base_2[#Headers],0))),"")</f>
        <v/>
      </c>
      <c r="L491" s="161" t="str">
        <f ca="1">IFERROR(IF(ISBLANK(INDEX(Data_Base_2[],MATCH($D491,Data_Base_2[[Incumbent]:[Incumbent]],0),MATCH(L$3,Data_Base_2[#Headers],0))),"-",INDEX(Data_Base_2[],MATCH($D491,Data_Base_2[[Incumbent]:[Incumbent]],0),MATCH(L$3,Data_Base_2[#Headers],0))),"")</f>
        <v/>
      </c>
      <c r="M491" s="161" t="str">
        <f ca="1">IFERROR(IF(ISBLANK(INDEX(Data_Base_2[],MATCH($D491,Data_Base_2[[Incumbent]:[Incumbent]],0),MATCH(M$3,Data_Base_2[#Headers],0))),"-",INDEX(Data_Base_2[],MATCH($D491,Data_Base_2[[Incumbent]:[Incumbent]],0),MATCH(M$3,Data_Base_2[#Headers],0))),"")</f>
        <v/>
      </c>
      <c r="N491" s="164" t="str">
        <f ca="1">IFERROR(IF(ISBLANK(INDEX(Data_Base_2[],MATCH($D491,Data_Base_2[[Incumbent]:[Incumbent]],0),MATCH(N$3,Data_Base_2[#Headers],0))),"-",INDEX(Data_Base_2[],MATCH($D491,Data_Base_2[[Incumbent]:[Incumbent]],0),MATCH(N$3,Data_Base_2[#Headers],0))),"")</f>
        <v/>
      </c>
      <c r="O491" s="164" t="str">
        <f ca="1">IFERROR(IF(ISBLANK(INDEX(Data_Base_2[],MATCH($D491,Data_Base_2[[Incumbent]:[Incumbent]],0),MATCH(O$3,Data_Base_2[#Headers],0))),"-",INDEX(Data_Base_2[],MATCH($D491,Data_Base_2[[Incumbent]:[Incumbent]],0),MATCH(O$3,Data_Base_2[#Headers],0))),"")</f>
        <v/>
      </c>
      <c r="P491" s="161" t="str">
        <f ca="1">IFERROR(IF(ISBLANK(INDEX(Data_Base_2[],MATCH($D491,Data_Base_2[[Incumbent]:[Incumbent]],0),MATCH(P$3,Data_Base_2[#Headers],0))),"-",INDEX(Data_Base_2[],MATCH($D491,Data_Base_2[[Incumbent]:[Incumbent]],0),MATCH(P$3,Data_Base_2[#Headers],0))),"")</f>
        <v/>
      </c>
      <c r="Q491" s="161" t="str">
        <f ca="1">IFERROR(IF(ISBLANK(INDEX(Data_Base_2[],MATCH($D491,Data_Base_2[[Incumbent]:[Incumbent]],0),MATCH(Q$3,Data_Base_2[#Headers],0))),"-",INDEX(Data_Base_2[],MATCH($D491,Data_Base_2[[Incumbent]:[Incumbent]],0),MATCH(Q$3,Data_Base_2[#Headers],0))),"")</f>
        <v/>
      </c>
      <c r="T491" t="str">
        <v>Joko Sunanto, Ir.</v>
      </c>
      <c r="U491" s="140">
        <v>2</v>
      </c>
      <c r="V491" s="124" t="b">
        <v>1</v>
      </c>
      <c r="W491" s="3" t="b">
        <v>1</v>
      </c>
      <c r="X491" s="3" t="b">
        <v>0</v>
      </c>
      <c r="Y491" s="3">
        <v>1</v>
      </c>
      <c r="Z491" s="3">
        <v>1</v>
      </c>
      <c r="AA491" s="3" t="b">
        <v>1</v>
      </c>
      <c r="AB491" s="3" t="b">
        <f ca="1"/>
        <v>0</v>
      </c>
      <c r="AC491" s="99">
        <v>1</v>
      </c>
      <c r="AD491" s="99">
        <f ca="1"/>
        <v>0</v>
      </c>
    </row>
    <row r="492" spans="4:30" x14ac:dyDescent="0.25">
      <c r="D492" s="8" t="str" cm="1">
        <f t="array" aca="1" ref="D492" ca="1">IFERROR(IF($T$2="",'Data Base'!C475,INDEX(Data_Base_2[Incumbent],_xlfn.AGGREGATE(15,3,((OFFSET($AD$4,0,0,COUNTA($AD$4:AD5487),1)&gt;0)/(OFFSET($AD$4,0,0,COUNTA($AD$4:AD5487),1)&gt;0))*(ROW(OFFSET($AD$4,0,0,COUNTA($AD$4:AD5487),1))-ROW($AD$3)),ROWS($D$4:$D491)))),"")</f>
        <v/>
      </c>
      <c r="E492" s="161" t="str">
        <f ca="1">IFERROR(IF(ISBLANK(INDEX(Data_Base_2[],MATCH($D492,Data_Base_2[[Incumbent]:[Incumbent]],0),MATCH(E$3,Data_Base_2[#Headers],0))),"-",INDEX(Data_Base_2[],MATCH($D492,Data_Base_2[[Incumbent]:[Incumbent]],0),MATCH(E$3,Data_Base_2[#Headers],0))),"")</f>
        <v/>
      </c>
      <c r="F492" s="161" t="str">
        <f ca="1">IFERROR(IF(ISBLANK(INDEX(Data_Base_2[],MATCH($D492,Data_Base_2[[Incumbent]:[Incumbent]],0),MATCH(F$3,Data_Base_2[#Headers],0))),"-",INDEX(Data_Base_2[],MATCH($D492,Data_Base_2[[Incumbent]:[Incumbent]],0),MATCH(F$3,Data_Base_2[#Headers],0))),"")</f>
        <v/>
      </c>
      <c r="G492" s="161" t="str">
        <f ca="1">IFERROR(IF(ISBLANK(INDEX(Data_Base_2[],MATCH($D492,Data_Base_2[[Incumbent]:[Incumbent]],0),MATCH(G$3,Data_Base_2[#Headers],0))),"-",INDEX(Data_Base_2[],MATCH($D492,Data_Base_2[[Incumbent]:[Incumbent]],0),MATCH(G$3,Data_Base_2[#Headers],0))),"")</f>
        <v/>
      </c>
      <c r="H492" s="161" t="str">
        <f ca="1">IFERROR(IF(ISBLANK(INDEX(Data_Base_2[],MATCH($D492,Data_Base_2[[Incumbent]:[Incumbent]],0),MATCH(H$3,Data_Base_2[#Headers],0))),"-",INDEX(Data_Base_2[],MATCH($D492,Data_Base_2[[Incumbent]:[Incumbent]],0),MATCH(H$3,Data_Base_2[#Headers],0))),"")</f>
        <v/>
      </c>
      <c r="I492" s="162" t="str">
        <f ca="1">IFERROR(IF(ISBLANK(INDEX(Data_Base_2[],MATCH($D492,Data_Base_2[[Incumbent]:[Incumbent]],0),MATCH(I$3,Data_Base_2[#Headers],0))),"-",INDEX(Data_Base_2[],MATCH($D492,Data_Base_2[[Incumbent]:[Incumbent]],0),MATCH(I$3,Data_Base_2[#Headers],0))),"")</f>
        <v/>
      </c>
      <c r="J492" s="162" t="str">
        <f ca="1">IFERROR(IF(ISBLANK(INDEX(Data_Base_2[],MATCH($D492,Data_Base_2[[Incumbent]:[Incumbent]],0),MATCH(J$3,Data_Base_2[#Headers],0))),"-",INDEX(Data_Base_2[],MATCH($D492,Data_Base_2[[Incumbent]:[Incumbent]],0),MATCH(J$3,Data_Base_2[#Headers],0))),"")</f>
        <v/>
      </c>
      <c r="K492" s="163" t="str">
        <f ca="1">IFERROR(IF(ISBLANK(INDEX(Data_Base_2[],MATCH($D492,Data_Base_2[[Incumbent]:[Incumbent]],0),MATCH(K$3,Data_Base_2[#Headers],0))),"-",INDEX(Data_Base_2[],MATCH($D492,Data_Base_2[[Incumbent]:[Incumbent]],0),MATCH(K$3,Data_Base_2[#Headers],0))),"")</f>
        <v/>
      </c>
      <c r="L492" s="161" t="str">
        <f ca="1">IFERROR(IF(ISBLANK(INDEX(Data_Base_2[],MATCH($D492,Data_Base_2[[Incumbent]:[Incumbent]],0),MATCH(L$3,Data_Base_2[#Headers],0))),"-",INDEX(Data_Base_2[],MATCH($D492,Data_Base_2[[Incumbent]:[Incumbent]],0),MATCH(L$3,Data_Base_2[#Headers],0))),"")</f>
        <v/>
      </c>
      <c r="M492" s="161" t="str">
        <f ca="1">IFERROR(IF(ISBLANK(INDEX(Data_Base_2[],MATCH($D492,Data_Base_2[[Incumbent]:[Incumbent]],0),MATCH(M$3,Data_Base_2[#Headers],0))),"-",INDEX(Data_Base_2[],MATCH($D492,Data_Base_2[[Incumbent]:[Incumbent]],0),MATCH(M$3,Data_Base_2[#Headers],0))),"")</f>
        <v/>
      </c>
      <c r="N492" s="164" t="str">
        <f ca="1">IFERROR(IF(ISBLANK(INDEX(Data_Base_2[],MATCH($D492,Data_Base_2[[Incumbent]:[Incumbent]],0),MATCH(N$3,Data_Base_2[#Headers],0))),"-",INDEX(Data_Base_2[],MATCH($D492,Data_Base_2[[Incumbent]:[Incumbent]],0),MATCH(N$3,Data_Base_2[#Headers],0))),"")</f>
        <v/>
      </c>
      <c r="O492" s="164" t="str">
        <f ca="1">IFERROR(IF(ISBLANK(INDEX(Data_Base_2[],MATCH($D492,Data_Base_2[[Incumbent]:[Incumbent]],0),MATCH(O$3,Data_Base_2[#Headers],0))),"-",INDEX(Data_Base_2[],MATCH($D492,Data_Base_2[[Incumbent]:[Incumbent]],0),MATCH(O$3,Data_Base_2[#Headers],0))),"")</f>
        <v/>
      </c>
      <c r="P492" s="161" t="str">
        <f ca="1">IFERROR(IF(ISBLANK(INDEX(Data_Base_2[],MATCH($D492,Data_Base_2[[Incumbent]:[Incumbent]],0),MATCH(P$3,Data_Base_2[#Headers],0))),"-",INDEX(Data_Base_2[],MATCH($D492,Data_Base_2[[Incumbent]:[Incumbent]],0),MATCH(P$3,Data_Base_2[#Headers],0))),"")</f>
        <v/>
      </c>
      <c r="Q492" s="161" t="str">
        <f ca="1">IFERROR(IF(ISBLANK(INDEX(Data_Base_2[],MATCH($D492,Data_Base_2[[Incumbent]:[Incumbent]],0),MATCH(Q$3,Data_Base_2[#Headers],0))),"-",INDEX(Data_Base_2[],MATCH($D492,Data_Base_2[[Incumbent]:[Incumbent]],0),MATCH(Q$3,Data_Base_2[#Headers],0))),"")</f>
        <v/>
      </c>
      <c r="T492" t="str">
        <v>Dodi Supriawan</v>
      </c>
      <c r="U492" s="140">
        <v>2</v>
      </c>
      <c r="V492" s="124" t="b">
        <v>1</v>
      </c>
      <c r="W492" s="3" t="b">
        <v>1</v>
      </c>
      <c r="X492" s="3" t="b">
        <v>0</v>
      </c>
      <c r="Y492" s="3">
        <v>1</v>
      </c>
      <c r="Z492" s="3">
        <v>1</v>
      </c>
      <c r="AA492" s="3" t="b">
        <v>1</v>
      </c>
      <c r="AB492" s="3" t="b">
        <f ca="1"/>
        <v>0</v>
      </c>
      <c r="AC492" s="99">
        <v>1</v>
      </c>
      <c r="AD492" s="99">
        <f ca="1"/>
        <v>0</v>
      </c>
    </row>
    <row r="493" spans="4:30" x14ac:dyDescent="0.25">
      <c r="D493" s="8" t="str" cm="1">
        <f t="array" aca="1" ref="D493" ca="1">IFERROR(IF($T$2="",'Data Base'!C476,INDEX(Data_Base_2[Incumbent],_xlfn.AGGREGATE(15,3,((OFFSET($AD$4,0,0,COUNTA($AD$4:AD5488),1)&gt;0)/(OFFSET($AD$4,0,0,COUNTA($AD$4:AD5488),1)&gt;0))*(ROW(OFFSET($AD$4,0,0,COUNTA($AD$4:AD5488),1))-ROW($AD$3)),ROWS($D$4:$D492)))),"")</f>
        <v/>
      </c>
      <c r="E493" s="161" t="str">
        <f ca="1">IFERROR(IF(ISBLANK(INDEX(Data_Base_2[],MATCH($D493,Data_Base_2[[Incumbent]:[Incumbent]],0),MATCH(E$3,Data_Base_2[#Headers],0))),"-",INDEX(Data_Base_2[],MATCH($D493,Data_Base_2[[Incumbent]:[Incumbent]],0),MATCH(E$3,Data_Base_2[#Headers],0))),"")</f>
        <v/>
      </c>
      <c r="F493" s="161" t="str">
        <f ca="1">IFERROR(IF(ISBLANK(INDEX(Data_Base_2[],MATCH($D493,Data_Base_2[[Incumbent]:[Incumbent]],0),MATCH(F$3,Data_Base_2[#Headers],0))),"-",INDEX(Data_Base_2[],MATCH($D493,Data_Base_2[[Incumbent]:[Incumbent]],0),MATCH(F$3,Data_Base_2[#Headers],0))),"")</f>
        <v/>
      </c>
      <c r="G493" s="161" t="str">
        <f ca="1">IFERROR(IF(ISBLANK(INDEX(Data_Base_2[],MATCH($D493,Data_Base_2[[Incumbent]:[Incumbent]],0),MATCH(G$3,Data_Base_2[#Headers],0))),"-",INDEX(Data_Base_2[],MATCH($D493,Data_Base_2[[Incumbent]:[Incumbent]],0),MATCH(G$3,Data_Base_2[#Headers],0))),"")</f>
        <v/>
      </c>
      <c r="H493" s="161" t="str">
        <f ca="1">IFERROR(IF(ISBLANK(INDEX(Data_Base_2[],MATCH($D493,Data_Base_2[[Incumbent]:[Incumbent]],0),MATCH(H$3,Data_Base_2[#Headers],0))),"-",INDEX(Data_Base_2[],MATCH($D493,Data_Base_2[[Incumbent]:[Incumbent]],0),MATCH(H$3,Data_Base_2[#Headers],0))),"")</f>
        <v/>
      </c>
      <c r="I493" s="162" t="str">
        <f ca="1">IFERROR(IF(ISBLANK(INDEX(Data_Base_2[],MATCH($D493,Data_Base_2[[Incumbent]:[Incumbent]],0),MATCH(I$3,Data_Base_2[#Headers],0))),"-",INDEX(Data_Base_2[],MATCH($D493,Data_Base_2[[Incumbent]:[Incumbent]],0),MATCH(I$3,Data_Base_2[#Headers],0))),"")</f>
        <v/>
      </c>
      <c r="J493" s="162" t="str">
        <f ca="1">IFERROR(IF(ISBLANK(INDEX(Data_Base_2[],MATCH($D493,Data_Base_2[[Incumbent]:[Incumbent]],0),MATCH(J$3,Data_Base_2[#Headers],0))),"-",INDEX(Data_Base_2[],MATCH($D493,Data_Base_2[[Incumbent]:[Incumbent]],0),MATCH(J$3,Data_Base_2[#Headers],0))),"")</f>
        <v/>
      </c>
      <c r="K493" s="163" t="str">
        <f ca="1">IFERROR(IF(ISBLANK(INDEX(Data_Base_2[],MATCH($D493,Data_Base_2[[Incumbent]:[Incumbent]],0),MATCH(K$3,Data_Base_2[#Headers],0))),"-",INDEX(Data_Base_2[],MATCH($D493,Data_Base_2[[Incumbent]:[Incumbent]],0),MATCH(K$3,Data_Base_2[#Headers],0))),"")</f>
        <v/>
      </c>
      <c r="L493" s="161" t="str">
        <f ca="1">IFERROR(IF(ISBLANK(INDEX(Data_Base_2[],MATCH($D493,Data_Base_2[[Incumbent]:[Incumbent]],0),MATCH(L$3,Data_Base_2[#Headers],0))),"-",INDEX(Data_Base_2[],MATCH($D493,Data_Base_2[[Incumbent]:[Incumbent]],0),MATCH(L$3,Data_Base_2[#Headers],0))),"")</f>
        <v/>
      </c>
      <c r="M493" s="161" t="str">
        <f ca="1">IFERROR(IF(ISBLANK(INDEX(Data_Base_2[],MATCH($D493,Data_Base_2[[Incumbent]:[Incumbent]],0),MATCH(M$3,Data_Base_2[#Headers],0))),"-",INDEX(Data_Base_2[],MATCH($D493,Data_Base_2[[Incumbent]:[Incumbent]],0),MATCH(M$3,Data_Base_2[#Headers],0))),"")</f>
        <v/>
      </c>
      <c r="N493" s="164" t="str">
        <f ca="1">IFERROR(IF(ISBLANK(INDEX(Data_Base_2[],MATCH($D493,Data_Base_2[[Incumbent]:[Incumbent]],0),MATCH(N$3,Data_Base_2[#Headers],0))),"-",INDEX(Data_Base_2[],MATCH($D493,Data_Base_2[[Incumbent]:[Incumbent]],0),MATCH(N$3,Data_Base_2[#Headers],0))),"")</f>
        <v/>
      </c>
      <c r="O493" s="164" t="str">
        <f ca="1">IFERROR(IF(ISBLANK(INDEX(Data_Base_2[],MATCH($D493,Data_Base_2[[Incumbent]:[Incumbent]],0),MATCH(O$3,Data_Base_2[#Headers],0))),"-",INDEX(Data_Base_2[],MATCH($D493,Data_Base_2[[Incumbent]:[Incumbent]],0),MATCH(O$3,Data_Base_2[#Headers],0))),"")</f>
        <v/>
      </c>
      <c r="P493" s="161" t="str">
        <f ca="1">IFERROR(IF(ISBLANK(INDEX(Data_Base_2[],MATCH($D493,Data_Base_2[[Incumbent]:[Incumbent]],0),MATCH(P$3,Data_Base_2[#Headers],0))),"-",INDEX(Data_Base_2[],MATCH($D493,Data_Base_2[[Incumbent]:[Incumbent]],0),MATCH(P$3,Data_Base_2[#Headers],0))),"")</f>
        <v/>
      </c>
      <c r="Q493" s="161" t="str">
        <f ca="1">IFERROR(IF(ISBLANK(INDEX(Data_Base_2[],MATCH($D493,Data_Base_2[[Incumbent]:[Incumbent]],0),MATCH(Q$3,Data_Base_2[#Headers],0))),"-",INDEX(Data_Base_2[],MATCH($D493,Data_Base_2[[Incumbent]:[Incumbent]],0),MATCH(Q$3,Data_Base_2[#Headers],0))),"")</f>
        <v/>
      </c>
      <c r="T493" t="str">
        <v>Ivan Adenawer Tampubolon</v>
      </c>
      <c r="U493" s="140">
        <v>1</v>
      </c>
      <c r="V493" s="124" t="b">
        <v>1</v>
      </c>
      <c r="W493" s="3" t="b">
        <v>0</v>
      </c>
      <c r="X493" s="3" t="b">
        <v>0</v>
      </c>
      <c r="Y493" s="3">
        <v>0</v>
      </c>
      <c r="Z493" s="3">
        <v>0</v>
      </c>
      <c r="AA493" s="3" t="b">
        <v>1</v>
      </c>
      <c r="AB493" s="3" t="b">
        <f ca="1"/>
        <v>0</v>
      </c>
      <c r="AC493" s="99">
        <v>1</v>
      </c>
      <c r="AD493" s="99">
        <f ca="1"/>
        <v>0</v>
      </c>
    </row>
    <row r="494" spans="4:30" x14ac:dyDescent="0.25">
      <c r="D494" s="8" t="str" cm="1">
        <f t="array" aca="1" ref="D494" ca="1">IFERROR(IF($T$2="",'Data Base'!C477,INDEX(Data_Base_2[Incumbent],_xlfn.AGGREGATE(15,3,((OFFSET($AD$4,0,0,COUNTA($AD$4:AD5489),1)&gt;0)/(OFFSET($AD$4,0,0,COUNTA($AD$4:AD5489),1)&gt;0))*(ROW(OFFSET($AD$4,0,0,COUNTA($AD$4:AD5489),1))-ROW($AD$3)),ROWS($D$4:$D493)))),"")</f>
        <v/>
      </c>
      <c r="E494" s="161" t="str">
        <f ca="1">IFERROR(IF(ISBLANK(INDEX(Data_Base_2[],MATCH($D494,Data_Base_2[[Incumbent]:[Incumbent]],0),MATCH(E$3,Data_Base_2[#Headers],0))),"-",INDEX(Data_Base_2[],MATCH($D494,Data_Base_2[[Incumbent]:[Incumbent]],0),MATCH(E$3,Data_Base_2[#Headers],0))),"")</f>
        <v/>
      </c>
      <c r="F494" s="161" t="str">
        <f ca="1">IFERROR(IF(ISBLANK(INDEX(Data_Base_2[],MATCH($D494,Data_Base_2[[Incumbent]:[Incumbent]],0),MATCH(F$3,Data_Base_2[#Headers],0))),"-",INDEX(Data_Base_2[],MATCH($D494,Data_Base_2[[Incumbent]:[Incumbent]],0),MATCH(F$3,Data_Base_2[#Headers],0))),"")</f>
        <v/>
      </c>
      <c r="G494" s="161" t="str">
        <f ca="1">IFERROR(IF(ISBLANK(INDEX(Data_Base_2[],MATCH($D494,Data_Base_2[[Incumbent]:[Incumbent]],0),MATCH(G$3,Data_Base_2[#Headers],0))),"-",INDEX(Data_Base_2[],MATCH($D494,Data_Base_2[[Incumbent]:[Incumbent]],0),MATCH(G$3,Data_Base_2[#Headers],0))),"")</f>
        <v/>
      </c>
      <c r="H494" s="161" t="str">
        <f ca="1">IFERROR(IF(ISBLANK(INDEX(Data_Base_2[],MATCH($D494,Data_Base_2[[Incumbent]:[Incumbent]],0),MATCH(H$3,Data_Base_2[#Headers],0))),"-",INDEX(Data_Base_2[],MATCH($D494,Data_Base_2[[Incumbent]:[Incumbent]],0),MATCH(H$3,Data_Base_2[#Headers],0))),"")</f>
        <v/>
      </c>
      <c r="I494" s="162" t="str">
        <f ca="1">IFERROR(IF(ISBLANK(INDEX(Data_Base_2[],MATCH($D494,Data_Base_2[[Incumbent]:[Incumbent]],0),MATCH(I$3,Data_Base_2[#Headers],0))),"-",INDEX(Data_Base_2[],MATCH($D494,Data_Base_2[[Incumbent]:[Incumbent]],0),MATCH(I$3,Data_Base_2[#Headers],0))),"")</f>
        <v/>
      </c>
      <c r="J494" s="162" t="str">
        <f ca="1">IFERROR(IF(ISBLANK(INDEX(Data_Base_2[],MATCH($D494,Data_Base_2[[Incumbent]:[Incumbent]],0),MATCH(J$3,Data_Base_2[#Headers],0))),"-",INDEX(Data_Base_2[],MATCH($D494,Data_Base_2[[Incumbent]:[Incumbent]],0),MATCH(J$3,Data_Base_2[#Headers],0))),"")</f>
        <v/>
      </c>
      <c r="K494" s="163" t="str">
        <f ca="1">IFERROR(IF(ISBLANK(INDEX(Data_Base_2[],MATCH($D494,Data_Base_2[[Incumbent]:[Incumbent]],0),MATCH(K$3,Data_Base_2[#Headers],0))),"-",INDEX(Data_Base_2[],MATCH($D494,Data_Base_2[[Incumbent]:[Incumbent]],0),MATCH(K$3,Data_Base_2[#Headers],0))),"")</f>
        <v/>
      </c>
      <c r="L494" s="161" t="str">
        <f ca="1">IFERROR(IF(ISBLANK(INDEX(Data_Base_2[],MATCH($D494,Data_Base_2[[Incumbent]:[Incumbent]],0),MATCH(L$3,Data_Base_2[#Headers],0))),"-",INDEX(Data_Base_2[],MATCH($D494,Data_Base_2[[Incumbent]:[Incumbent]],0),MATCH(L$3,Data_Base_2[#Headers],0))),"")</f>
        <v/>
      </c>
      <c r="M494" s="161" t="str">
        <f ca="1">IFERROR(IF(ISBLANK(INDEX(Data_Base_2[],MATCH($D494,Data_Base_2[[Incumbent]:[Incumbent]],0),MATCH(M$3,Data_Base_2[#Headers],0))),"-",INDEX(Data_Base_2[],MATCH($D494,Data_Base_2[[Incumbent]:[Incumbent]],0),MATCH(M$3,Data_Base_2[#Headers],0))),"")</f>
        <v/>
      </c>
      <c r="N494" s="164" t="str">
        <f ca="1">IFERROR(IF(ISBLANK(INDEX(Data_Base_2[],MATCH($D494,Data_Base_2[[Incumbent]:[Incumbent]],0),MATCH(N$3,Data_Base_2[#Headers],0))),"-",INDEX(Data_Base_2[],MATCH($D494,Data_Base_2[[Incumbent]:[Incumbent]],0),MATCH(N$3,Data_Base_2[#Headers],0))),"")</f>
        <v/>
      </c>
      <c r="O494" s="164" t="str">
        <f ca="1">IFERROR(IF(ISBLANK(INDEX(Data_Base_2[],MATCH($D494,Data_Base_2[[Incumbent]:[Incumbent]],0),MATCH(O$3,Data_Base_2[#Headers],0))),"-",INDEX(Data_Base_2[],MATCH($D494,Data_Base_2[[Incumbent]:[Incumbent]],0),MATCH(O$3,Data_Base_2[#Headers],0))),"")</f>
        <v/>
      </c>
      <c r="P494" s="161" t="str">
        <f ca="1">IFERROR(IF(ISBLANK(INDEX(Data_Base_2[],MATCH($D494,Data_Base_2[[Incumbent]:[Incumbent]],0),MATCH(P$3,Data_Base_2[#Headers],0))),"-",INDEX(Data_Base_2[],MATCH($D494,Data_Base_2[[Incumbent]:[Incumbent]],0),MATCH(P$3,Data_Base_2[#Headers],0))),"")</f>
        <v/>
      </c>
      <c r="Q494" s="161" t="str">
        <f ca="1">IFERROR(IF(ISBLANK(INDEX(Data_Base_2[],MATCH($D494,Data_Base_2[[Incumbent]:[Incumbent]],0),MATCH(Q$3,Data_Base_2[#Headers],0))),"-",INDEX(Data_Base_2[],MATCH($D494,Data_Base_2[[Incumbent]:[Incumbent]],0),MATCH(Q$3,Data_Base_2[#Headers],0))),"")</f>
        <v/>
      </c>
      <c r="T494" t="str">
        <v>Jumansyah</v>
      </c>
      <c r="U494" s="140">
        <v>1</v>
      </c>
      <c r="V494" s="124" t="b">
        <v>1</v>
      </c>
      <c r="W494" s="3" t="b">
        <v>0</v>
      </c>
      <c r="X494" s="3" t="b">
        <v>0</v>
      </c>
      <c r="Y494" s="3">
        <v>0</v>
      </c>
      <c r="Z494" s="3">
        <v>0</v>
      </c>
      <c r="AA494" s="3" t="b">
        <v>1</v>
      </c>
      <c r="AB494" s="3" t="b">
        <f ca="1"/>
        <v>1</v>
      </c>
      <c r="AC494" s="99">
        <v>1</v>
      </c>
      <c r="AD494" s="99">
        <f ca="1"/>
        <v>0</v>
      </c>
    </row>
    <row r="495" spans="4:30" x14ac:dyDescent="0.25">
      <c r="D495" s="8" t="str" cm="1">
        <f t="array" aca="1" ref="D495" ca="1">IFERROR(IF($T$2="",'Data Base'!C478,INDEX(Data_Base_2[Incumbent],_xlfn.AGGREGATE(15,3,((OFFSET($AD$4,0,0,COUNTA($AD$4:AD5490),1)&gt;0)/(OFFSET($AD$4,0,0,COUNTA($AD$4:AD5490),1)&gt;0))*(ROW(OFFSET($AD$4,0,0,COUNTA($AD$4:AD5490),1))-ROW($AD$3)),ROWS($D$4:$D494)))),"")</f>
        <v/>
      </c>
      <c r="E495" s="161" t="str">
        <f ca="1">IFERROR(IF(ISBLANK(INDEX(Data_Base_2[],MATCH($D495,Data_Base_2[[Incumbent]:[Incumbent]],0),MATCH(E$3,Data_Base_2[#Headers],0))),"-",INDEX(Data_Base_2[],MATCH($D495,Data_Base_2[[Incumbent]:[Incumbent]],0),MATCH(E$3,Data_Base_2[#Headers],0))),"")</f>
        <v/>
      </c>
      <c r="F495" s="161" t="str">
        <f ca="1">IFERROR(IF(ISBLANK(INDEX(Data_Base_2[],MATCH($D495,Data_Base_2[[Incumbent]:[Incumbent]],0),MATCH(F$3,Data_Base_2[#Headers],0))),"-",INDEX(Data_Base_2[],MATCH($D495,Data_Base_2[[Incumbent]:[Incumbent]],0),MATCH(F$3,Data_Base_2[#Headers],0))),"")</f>
        <v/>
      </c>
      <c r="G495" s="161" t="str">
        <f ca="1">IFERROR(IF(ISBLANK(INDEX(Data_Base_2[],MATCH($D495,Data_Base_2[[Incumbent]:[Incumbent]],0),MATCH(G$3,Data_Base_2[#Headers],0))),"-",INDEX(Data_Base_2[],MATCH($D495,Data_Base_2[[Incumbent]:[Incumbent]],0),MATCH(G$3,Data_Base_2[#Headers],0))),"")</f>
        <v/>
      </c>
      <c r="H495" s="161" t="str">
        <f ca="1">IFERROR(IF(ISBLANK(INDEX(Data_Base_2[],MATCH($D495,Data_Base_2[[Incumbent]:[Incumbent]],0),MATCH(H$3,Data_Base_2[#Headers],0))),"-",INDEX(Data_Base_2[],MATCH($D495,Data_Base_2[[Incumbent]:[Incumbent]],0),MATCH(H$3,Data_Base_2[#Headers],0))),"")</f>
        <v/>
      </c>
      <c r="I495" s="162" t="str">
        <f ca="1">IFERROR(IF(ISBLANK(INDEX(Data_Base_2[],MATCH($D495,Data_Base_2[[Incumbent]:[Incumbent]],0),MATCH(I$3,Data_Base_2[#Headers],0))),"-",INDEX(Data_Base_2[],MATCH($D495,Data_Base_2[[Incumbent]:[Incumbent]],0),MATCH(I$3,Data_Base_2[#Headers],0))),"")</f>
        <v/>
      </c>
      <c r="J495" s="162" t="str">
        <f ca="1">IFERROR(IF(ISBLANK(INDEX(Data_Base_2[],MATCH($D495,Data_Base_2[[Incumbent]:[Incumbent]],0),MATCH(J$3,Data_Base_2[#Headers],0))),"-",INDEX(Data_Base_2[],MATCH($D495,Data_Base_2[[Incumbent]:[Incumbent]],0),MATCH(J$3,Data_Base_2[#Headers],0))),"")</f>
        <v/>
      </c>
      <c r="K495" s="163" t="str">
        <f ca="1">IFERROR(IF(ISBLANK(INDEX(Data_Base_2[],MATCH($D495,Data_Base_2[[Incumbent]:[Incumbent]],0),MATCH(K$3,Data_Base_2[#Headers],0))),"-",INDEX(Data_Base_2[],MATCH($D495,Data_Base_2[[Incumbent]:[Incumbent]],0),MATCH(K$3,Data_Base_2[#Headers],0))),"")</f>
        <v/>
      </c>
      <c r="L495" s="161" t="str">
        <f ca="1">IFERROR(IF(ISBLANK(INDEX(Data_Base_2[],MATCH($D495,Data_Base_2[[Incumbent]:[Incumbent]],0),MATCH(L$3,Data_Base_2[#Headers],0))),"-",INDEX(Data_Base_2[],MATCH($D495,Data_Base_2[[Incumbent]:[Incumbent]],0),MATCH(L$3,Data_Base_2[#Headers],0))),"")</f>
        <v/>
      </c>
      <c r="M495" s="161" t="str">
        <f ca="1">IFERROR(IF(ISBLANK(INDEX(Data_Base_2[],MATCH($D495,Data_Base_2[[Incumbent]:[Incumbent]],0),MATCH(M$3,Data_Base_2[#Headers],0))),"-",INDEX(Data_Base_2[],MATCH($D495,Data_Base_2[[Incumbent]:[Incumbent]],0),MATCH(M$3,Data_Base_2[#Headers],0))),"")</f>
        <v/>
      </c>
      <c r="N495" s="164" t="str">
        <f ca="1">IFERROR(IF(ISBLANK(INDEX(Data_Base_2[],MATCH($D495,Data_Base_2[[Incumbent]:[Incumbent]],0),MATCH(N$3,Data_Base_2[#Headers],0))),"-",INDEX(Data_Base_2[],MATCH($D495,Data_Base_2[[Incumbent]:[Incumbent]],0),MATCH(N$3,Data_Base_2[#Headers],0))),"")</f>
        <v/>
      </c>
      <c r="O495" s="164" t="str">
        <f ca="1">IFERROR(IF(ISBLANK(INDEX(Data_Base_2[],MATCH($D495,Data_Base_2[[Incumbent]:[Incumbent]],0),MATCH(O$3,Data_Base_2[#Headers],0))),"-",INDEX(Data_Base_2[],MATCH($D495,Data_Base_2[[Incumbent]:[Incumbent]],0),MATCH(O$3,Data_Base_2[#Headers],0))),"")</f>
        <v/>
      </c>
      <c r="P495" s="161" t="str">
        <f ca="1">IFERROR(IF(ISBLANK(INDEX(Data_Base_2[],MATCH($D495,Data_Base_2[[Incumbent]:[Incumbent]],0),MATCH(P$3,Data_Base_2[#Headers],0))),"-",INDEX(Data_Base_2[],MATCH($D495,Data_Base_2[[Incumbent]:[Incumbent]],0),MATCH(P$3,Data_Base_2[#Headers],0))),"")</f>
        <v/>
      </c>
      <c r="Q495" s="161" t="str">
        <f ca="1">IFERROR(IF(ISBLANK(INDEX(Data_Base_2[],MATCH($D495,Data_Base_2[[Incumbent]:[Incumbent]],0),MATCH(Q$3,Data_Base_2[#Headers],0))),"-",INDEX(Data_Base_2[],MATCH($D495,Data_Base_2[[Incumbent]:[Incumbent]],0),MATCH(Q$3,Data_Base_2[#Headers],0))),"")</f>
        <v/>
      </c>
      <c r="T495" t="str">
        <v>Boyke Candi Parningotan Sianipar</v>
      </c>
      <c r="U495" s="140">
        <v>1</v>
      </c>
      <c r="V495" s="124" t="b">
        <v>1</v>
      </c>
      <c r="W495" s="3" t="b">
        <v>0</v>
      </c>
      <c r="X495" s="3" t="b">
        <v>0</v>
      </c>
      <c r="Y495" s="3">
        <v>0</v>
      </c>
      <c r="Z495" s="3">
        <v>0</v>
      </c>
      <c r="AA495" s="3" t="b">
        <v>1</v>
      </c>
      <c r="AB495" s="3" t="b">
        <f ca="1"/>
        <v>0</v>
      </c>
      <c r="AC495" s="99">
        <v>1</v>
      </c>
      <c r="AD495" s="99">
        <f ca="1"/>
        <v>0</v>
      </c>
    </row>
    <row r="496" spans="4:30" x14ac:dyDescent="0.25">
      <c r="D496" s="8" t="str" cm="1">
        <f t="array" aca="1" ref="D496" ca="1">IFERROR(IF($T$2="",'Data Base'!C479,INDEX(Data_Base_2[Incumbent],_xlfn.AGGREGATE(15,3,((OFFSET($AD$4,0,0,COUNTA($AD$4:AD5491),1)&gt;0)/(OFFSET($AD$4,0,0,COUNTA($AD$4:AD5491),1)&gt;0))*(ROW(OFFSET($AD$4,0,0,COUNTA($AD$4:AD5491),1))-ROW($AD$3)),ROWS($D$4:$D495)))),"")</f>
        <v/>
      </c>
      <c r="E496" s="161" t="str">
        <f ca="1">IFERROR(IF(ISBLANK(INDEX(Data_Base_2[],MATCH($D496,Data_Base_2[[Incumbent]:[Incumbent]],0),MATCH(E$3,Data_Base_2[#Headers],0))),"-",INDEX(Data_Base_2[],MATCH($D496,Data_Base_2[[Incumbent]:[Incumbent]],0),MATCH(E$3,Data_Base_2[#Headers],0))),"")</f>
        <v/>
      </c>
      <c r="F496" s="161" t="str">
        <f ca="1">IFERROR(IF(ISBLANK(INDEX(Data_Base_2[],MATCH($D496,Data_Base_2[[Incumbent]:[Incumbent]],0),MATCH(F$3,Data_Base_2[#Headers],0))),"-",INDEX(Data_Base_2[],MATCH($D496,Data_Base_2[[Incumbent]:[Incumbent]],0),MATCH(F$3,Data_Base_2[#Headers],0))),"")</f>
        <v/>
      </c>
      <c r="G496" s="161" t="str">
        <f ca="1">IFERROR(IF(ISBLANK(INDEX(Data_Base_2[],MATCH($D496,Data_Base_2[[Incumbent]:[Incumbent]],0),MATCH(G$3,Data_Base_2[#Headers],0))),"-",INDEX(Data_Base_2[],MATCH($D496,Data_Base_2[[Incumbent]:[Incumbent]],0),MATCH(G$3,Data_Base_2[#Headers],0))),"")</f>
        <v/>
      </c>
      <c r="H496" s="161" t="str">
        <f ca="1">IFERROR(IF(ISBLANK(INDEX(Data_Base_2[],MATCH($D496,Data_Base_2[[Incumbent]:[Incumbent]],0),MATCH(H$3,Data_Base_2[#Headers],0))),"-",INDEX(Data_Base_2[],MATCH($D496,Data_Base_2[[Incumbent]:[Incumbent]],0),MATCH(H$3,Data_Base_2[#Headers],0))),"")</f>
        <v/>
      </c>
      <c r="I496" s="162" t="str">
        <f ca="1">IFERROR(IF(ISBLANK(INDEX(Data_Base_2[],MATCH($D496,Data_Base_2[[Incumbent]:[Incumbent]],0),MATCH(I$3,Data_Base_2[#Headers],0))),"-",INDEX(Data_Base_2[],MATCH($D496,Data_Base_2[[Incumbent]:[Incumbent]],0),MATCH(I$3,Data_Base_2[#Headers],0))),"")</f>
        <v/>
      </c>
      <c r="J496" s="162" t="str">
        <f ca="1">IFERROR(IF(ISBLANK(INDEX(Data_Base_2[],MATCH($D496,Data_Base_2[[Incumbent]:[Incumbent]],0),MATCH(J$3,Data_Base_2[#Headers],0))),"-",INDEX(Data_Base_2[],MATCH($D496,Data_Base_2[[Incumbent]:[Incumbent]],0),MATCH(J$3,Data_Base_2[#Headers],0))),"")</f>
        <v/>
      </c>
      <c r="K496" s="163" t="str">
        <f ca="1">IFERROR(IF(ISBLANK(INDEX(Data_Base_2[],MATCH($D496,Data_Base_2[[Incumbent]:[Incumbent]],0),MATCH(K$3,Data_Base_2[#Headers],0))),"-",INDEX(Data_Base_2[],MATCH($D496,Data_Base_2[[Incumbent]:[Incumbent]],0),MATCH(K$3,Data_Base_2[#Headers],0))),"")</f>
        <v/>
      </c>
      <c r="L496" s="161" t="str">
        <f ca="1">IFERROR(IF(ISBLANK(INDEX(Data_Base_2[],MATCH($D496,Data_Base_2[[Incumbent]:[Incumbent]],0),MATCH(L$3,Data_Base_2[#Headers],0))),"-",INDEX(Data_Base_2[],MATCH($D496,Data_Base_2[[Incumbent]:[Incumbent]],0),MATCH(L$3,Data_Base_2[#Headers],0))),"")</f>
        <v/>
      </c>
      <c r="M496" s="161" t="str">
        <f ca="1">IFERROR(IF(ISBLANK(INDEX(Data_Base_2[],MATCH($D496,Data_Base_2[[Incumbent]:[Incumbent]],0),MATCH(M$3,Data_Base_2[#Headers],0))),"-",INDEX(Data_Base_2[],MATCH($D496,Data_Base_2[[Incumbent]:[Incumbent]],0),MATCH(M$3,Data_Base_2[#Headers],0))),"")</f>
        <v/>
      </c>
      <c r="N496" s="164" t="str">
        <f ca="1">IFERROR(IF(ISBLANK(INDEX(Data_Base_2[],MATCH($D496,Data_Base_2[[Incumbent]:[Incumbent]],0),MATCH(N$3,Data_Base_2[#Headers],0))),"-",INDEX(Data_Base_2[],MATCH($D496,Data_Base_2[[Incumbent]:[Incumbent]],0),MATCH(N$3,Data_Base_2[#Headers],0))),"")</f>
        <v/>
      </c>
      <c r="O496" s="164" t="str">
        <f ca="1">IFERROR(IF(ISBLANK(INDEX(Data_Base_2[],MATCH($D496,Data_Base_2[[Incumbent]:[Incumbent]],0),MATCH(O$3,Data_Base_2[#Headers],0))),"-",INDEX(Data_Base_2[],MATCH($D496,Data_Base_2[[Incumbent]:[Incumbent]],0),MATCH(O$3,Data_Base_2[#Headers],0))),"")</f>
        <v/>
      </c>
      <c r="P496" s="161" t="str">
        <f ca="1">IFERROR(IF(ISBLANK(INDEX(Data_Base_2[],MATCH($D496,Data_Base_2[[Incumbent]:[Incumbent]],0),MATCH(P$3,Data_Base_2[#Headers],0))),"-",INDEX(Data_Base_2[],MATCH($D496,Data_Base_2[[Incumbent]:[Incumbent]],0),MATCH(P$3,Data_Base_2[#Headers],0))),"")</f>
        <v/>
      </c>
      <c r="Q496" s="161" t="str">
        <f ca="1">IFERROR(IF(ISBLANK(INDEX(Data_Base_2[],MATCH($D496,Data_Base_2[[Incumbent]:[Incumbent]],0),MATCH(Q$3,Data_Base_2[#Headers],0))),"-",INDEX(Data_Base_2[],MATCH($D496,Data_Base_2[[Incumbent]:[Incumbent]],0),MATCH(Q$3,Data_Base_2[#Headers],0))),"")</f>
        <v/>
      </c>
      <c r="T496" t="str">
        <v>Gocen Butar Butar</v>
      </c>
      <c r="U496" s="140">
        <v>2</v>
      </c>
      <c r="V496" s="124" t="b">
        <v>1</v>
      </c>
      <c r="W496" s="3" t="b">
        <v>1</v>
      </c>
      <c r="X496" s="3" t="b">
        <v>1</v>
      </c>
      <c r="Y496" s="3">
        <v>1</v>
      </c>
      <c r="Z496" s="3">
        <v>1</v>
      </c>
      <c r="AA496" s="3" t="b">
        <v>1</v>
      </c>
      <c r="AB496" s="3" t="b">
        <f ca="1"/>
        <v>0</v>
      </c>
      <c r="AC496" s="99">
        <v>0</v>
      </c>
      <c r="AD496" s="99">
        <f ca="1"/>
        <v>0</v>
      </c>
    </row>
    <row r="497" spans="4:30" x14ac:dyDescent="0.25">
      <c r="D497" s="8" t="str" cm="1">
        <f t="array" aca="1" ref="D497" ca="1">IFERROR(IF($T$2="",'Data Base'!C480,INDEX(Data_Base_2[Incumbent],_xlfn.AGGREGATE(15,3,((OFFSET($AD$4,0,0,COUNTA($AD$4:AD5492),1)&gt;0)/(OFFSET($AD$4,0,0,COUNTA($AD$4:AD5492),1)&gt;0))*(ROW(OFFSET($AD$4,0,0,COUNTA($AD$4:AD5492),1))-ROW($AD$3)),ROWS($D$4:$D496)))),"")</f>
        <v/>
      </c>
      <c r="E497" s="161" t="str">
        <f ca="1">IFERROR(IF(ISBLANK(INDEX(Data_Base_2[],MATCH($D497,Data_Base_2[[Incumbent]:[Incumbent]],0),MATCH(E$3,Data_Base_2[#Headers],0))),"-",INDEX(Data_Base_2[],MATCH($D497,Data_Base_2[[Incumbent]:[Incumbent]],0),MATCH(E$3,Data_Base_2[#Headers],0))),"")</f>
        <v/>
      </c>
      <c r="F497" s="161" t="str">
        <f ca="1">IFERROR(IF(ISBLANK(INDEX(Data_Base_2[],MATCH($D497,Data_Base_2[[Incumbent]:[Incumbent]],0),MATCH(F$3,Data_Base_2[#Headers],0))),"-",INDEX(Data_Base_2[],MATCH($D497,Data_Base_2[[Incumbent]:[Incumbent]],0),MATCH(F$3,Data_Base_2[#Headers],0))),"")</f>
        <v/>
      </c>
      <c r="G497" s="161" t="str">
        <f ca="1">IFERROR(IF(ISBLANK(INDEX(Data_Base_2[],MATCH($D497,Data_Base_2[[Incumbent]:[Incumbent]],0),MATCH(G$3,Data_Base_2[#Headers],0))),"-",INDEX(Data_Base_2[],MATCH($D497,Data_Base_2[[Incumbent]:[Incumbent]],0),MATCH(G$3,Data_Base_2[#Headers],0))),"")</f>
        <v/>
      </c>
      <c r="H497" s="161" t="str">
        <f ca="1">IFERROR(IF(ISBLANK(INDEX(Data_Base_2[],MATCH($D497,Data_Base_2[[Incumbent]:[Incumbent]],0),MATCH(H$3,Data_Base_2[#Headers],0))),"-",INDEX(Data_Base_2[],MATCH($D497,Data_Base_2[[Incumbent]:[Incumbent]],0),MATCH(H$3,Data_Base_2[#Headers],0))),"")</f>
        <v/>
      </c>
      <c r="I497" s="162" t="str">
        <f ca="1">IFERROR(IF(ISBLANK(INDEX(Data_Base_2[],MATCH($D497,Data_Base_2[[Incumbent]:[Incumbent]],0),MATCH(I$3,Data_Base_2[#Headers],0))),"-",INDEX(Data_Base_2[],MATCH($D497,Data_Base_2[[Incumbent]:[Incumbent]],0),MATCH(I$3,Data_Base_2[#Headers],0))),"")</f>
        <v/>
      </c>
      <c r="J497" s="162" t="str">
        <f ca="1">IFERROR(IF(ISBLANK(INDEX(Data_Base_2[],MATCH($D497,Data_Base_2[[Incumbent]:[Incumbent]],0),MATCH(J$3,Data_Base_2[#Headers],0))),"-",INDEX(Data_Base_2[],MATCH($D497,Data_Base_2[[Incumbent]:[Incumbent]],0),MATCH(J$3,Data_Base_2[#Headers],0))),"")</f>
        <v/>
      </c>
      <c r="K497" s="163" t="str">
        <f ca="1">IFERROR(IF(ISBLANK(INDEX(Data_Base_2[],MATCH($D497,Data_Base_2[[Incumbent]:[Incumbent]],0),MATCH(K$3,Data_Base_2[#Headers],0))),"-",INDEX(Data_Base_2[],MATCH($D497,Data_Base_2[[Incumbent]:[Incumbent]],0),MATCH(K$3,Data_Base_2[#Headers],0))),"")</f>
        <v/>
      </c>
      <c r="L497" s="161" t="str">
        <f ca="1">IFERROR(IF(ISBLANK(INDEX(Data_Base_2[],MATCH($D497,Data_Base_2[[Incumbent]:[Incumbent]],0),MATCH(L$3,Data_Base_2[#Headers],0))),"-",INDEX(Data_Base_2[],MATCH($D497,Data_Base_2[[Incumbent]:[Incumbent]],0),MATCH(L$3,Data_Base_2[#Headers],0))),"")</f>
        <v/>
      </c>
      <c r="M497" s="161" t="str">
        <f ca="1">IFERROR(IF(ISBLANK(INDEX(Data_Base_2[],MATCH($D497,Data_Base_2[[Incumbent]:[Incumbent]],0),MATCH(M$3,Data_Base_2[#Headers],0))),"-",INDEX(Data_Base_2[],MATCH($D497,Data_Base_2[[Incumbent]:[Incumbent]],0),MATCH(M$3,Data_Base_2[#Headers],0))),"")</f>
        <v/>
      </c>
      <c r="N497" s="164" t="str">
        <f ca="1">IFERROR(IF(ISBLANK(INDEX(Data_Base_2[],MATCH($D497,Data_Base_2[[Incumbent]:[Incumbent]],0),MATCH(N$3,Data_Base_2[#Headers],0))),"-",INDEX(Data_Base_2[],MATCH($D497,Data_Base_2[[Incumbent]:[Incumbent]],0),MATCH(N$3,Data_Base_2[#Headers],0))),"")</f>
        <v/>
      </c>
      <c r="O497" s="164" t="str">
        <f ca="1">IFERROR(IF(ISBLANK(INDEX(Data_Base_2[],MATCH($D497,Data_Base_2[[Incumbent]:[Incumbent]],0),MATCH(O$3,Data_Base_2[#Headers],0))),"-",INDEX(Data_Base_2[],MATCH($D497,Data_Base_2[[Incumbent]:[Incumbent]],0),MATCH(O$3,Data_Base_2[#Headers],0))),"")</f>
        <v/>
      </c>
      <c r="P497" s="161" t="str">
        <f ca="1">IFERROR(IF(ISBLANK(INDEX(Data_Base_2[],MATCH($D497,Data_Base_2[[Incumbent]:[Incumbent]],0),MATCH(P$3,Data_Base_2[#Headers],0))),"-",INDEX(Data_Base_2[],MATCH($D497,Data_Base_2[[Incumbent]:[Incumbent]],0),MATCH(P$3,Data_Base_2[#Headers],0))),"")</f>
        <v/>
      </c>
      <c r="Q497" s="161" t="str">
        <f ca="1">IFERROR(IF(ISBLANK(INDEX(Data_Base_2[],MATCH($D497,Data_Base_2[[Incumbent]:[Incumbent]],0),MATCH(Q$3,Data_Base_2[#Headers],0))),"-",INDEX(Data_Base_2[],MATCH($D497,Data_Base_2[[Incumbent]:[Incumbent]],0),MATCH(Q$3,Data_Base_2[#Headers],0))),"")</f>
        <v/>
      </c>
      <c r="T497" t="str">
        <v>Benny Sitepu</v>
      </c>
      <c r="U497" s="140">
        <v>5</v>
      </c>
      <c r="V497" s="124" t="b">
        <v>1</v>
      </c>
      <c r="W497" s="3" t="b">
        <v>0</v>
      </c>
      <c r="X497" s="3" t="b">
        <v>1</v>
      </c>
      <c r="Y497" s="3">
        <v>0</v>
      </c>
      <c r="Z497" s="3">
        <v>0</v>
      </c>
      <c r="AA497" s="3" t="b">
        <v>1</v>
      </c>
      <c r="AB497" s="3" t="b">
        <f ca="1"/>
        <v>1</v>
      </c>
      <c r="AC497" s="99">
        <v>0</v>
      </c>
      <c r="AD497" s="99">
        <f ca="1"/>
        <v>0</v>
      </c>
    </row>
    <row r="498" spans="4:30" x14ac:dyDescent="0.25">
      <c r="D498" s="8" t="str" cm="1">
        <f t="array" aca="1" ref="D498" ca="1">IFERROR(IF($T$2="",'Data Base'!C481,INDEX(Data_Base_2[Incumbent],_xlfn.AGGREGATE(15,3,((OFFSET($AD$4,0,0,COUNTA($AD$4:AD5493),1)&gt;0)/(OFFSET($AD$4,0,0,COUNTA($AD$4:AD5493),1)&gt;0))*(ROW(OFFSET($AD$4,0,0,COUNTA($AD$4:AD5493),1))-ROW($AD$3)),ROWS($D$4:$D497)))),"")</f>
        <v/>
      </c>
      <c r="E498" s="161" t="str">
        <f ca="1">IFERROR(IF(ISBLANK(INDEX(Data_Base_2[],MATCH($D498,Data_Base_2[[Incumbent]:[Incumbent]],0),MATCH(E$3,Data_Base_2[#Headers],0))),"-",INDEX(Data_Base_2[],MATCH($D498,Data_Base_2[[Incumbent]:[Incumbent]],0),MATCH(E$3,Data_Base_2[#Headers],0))),"")</f>
        <v/>
      </c>
      <c r="F498" s="161" t="str">
        <f ca="1">IFERROR(IF(ISBLANK(INDEX(Data_Base_2[],MATCH($D498,Data_Base_2[[Incumbent]:[Incumbent]],0),MATCH(F$3,Data_Base_2[#Headers],0))),"-",INDEX(Data_Base_2[],MATCH($D498,Data_Base_2[[Incumbent]:[Incumbent]],0),MATCH(F$3,Data_Base_2[#Headers],0))),"")</f>
        <v/>
      </c>
      <c r="G498" s="161" t="str">
        <f ca="1">IFERROR(IF(ISBLANK(INDEX(Data_Base_2[],MATCH($D498,Data_Base_2[[Incumbent]:[Incumbent]],0),MATCH(G$3,Data_Base_2[#Headers],0))),"-",INDEX(Data_Base_2[],MATCH($D498,Data_Base_2[[Incumbent]:[Incumbent]],0),MATCH(G$3,Data_Base_2[#Headers],0))),"")</f>
        <v/>
      </c>
      <c r="H498" s="161" t="str">
        <f ca="1">IFERROR(IF(ISBLANK(INDEX(Data_Base_2[],MATCH($D498,Data_Base_2[[Incumbent]:[Incumbent]],0),MATCH(H$3,Data_Base_2[#Headers],0))),"-",INDEX(Data_Base_2[],MATCH($D498,Data_Base_2[[Incumbent]:[Incumbent]],0),MATCH(H$3,Data_Base_2[#Headers],0))),"")</f>
        <v/>
      </c>
      <c r="I498" s="162" t="str">
        <f ca="1">IFERROR(IF(ISBLANK(INDEX(Data_Base_2[],MATCH($D498,Data_Base_2[[Incumbent]:[Incumbent]],0),MATCH(I$3,Data_Base_2[#Headers],0))),"-",INDEX(Data_Base_2[],MATCH($D498,Data_Base_2[[Incumbent]:[Incumbent]],0),MATCH(I$3,Data_Base_2[#Headers],0))),"")</f>
        <v/>
      </c>
      <c r="J498" s="162" t="str">
        <f ca="1">IFERROR(IF(ISBLANK(INDEX(Data_Base_2[],MATCH($D498,Data_Base_2[[Incumbent]:[Incumbent]],0),MATCH(J$3,Data_Base_2[#Headers],0))),"-",INDEX(Data_Base_2[],MATCH($D498,Data_Base_2[[Incumbent]:[Incumbent]],0),MATCH(J$3,Data_Base_2[#Headers],0))),"")</f>
        <v/>
      </c>
      <c r="K498" s="163" t="str">
        <f ca="1">IFERROR(IF(ISBLANK(INDEX(Data_Base_2[],MATCH($D498,Data_Base_2[[Incumbent]:[Incumbent]],0),MATCH(K$3,Data_Base_2[#Headers],0))),"-",INDEX(Data_Base_2[],MATCH($D498,Data_Base_2[[Incumbent]:[Incumbent]],0),MATCH(K$3,Data_Base_2[#Headers],0))),"")</f>
        <v/>
      </c>
      <c r="L498" s="161" t="str">
        <f ca="1">IFERROR(IF(ISBLANK(INDEX(Data_Base_2[],MATCH($D498,Data_Base_2[[Incumbent]:[Incumbent]],0),MATCH(L$3,Data_Base_2[#Headers],0))),"-",INDEX(Data_Base_2[],MATCH($D498,Data_Base_2[[Incumbent]:[Incumbent]],0),MATCH(L$3,Data_Base_2[#Headers],0))),"")</f>
        <v/>
      </c>
      <c r="M498" s="161" t="str">
        <f ca="1">IFERROR(IF(ISBLANK(INDEX(Data_Base_2[],MATCH($D498,Data_Base_2[[Incumbent]:[Incumbent]],0),MATCH(M$3,Data_Base_2[#Headers],0))),"-",INDEX(Data_Base_2[],MATCH($D498,Data_Base_2[[Incumbent]:[Incumbent]],0),MATCH(M$3,Data_Base_2[#Headers],0))),"")</f>
        <v/>
      </c>
      <c r="N498" s="164" t="str">
        <f ca="1">IFERROR(IF(ISBLANK(INDEX(Data_Base_2[],MATCH($D498,Data_Base_2[[Incumbent]:[Incumbent]],0),MATCH(N$3,Data_Base_2[#Headers],0))),"-",INDEX(Data_Base_2[],MATCH($D498,Data_Base_2[[Incumbent]:[Incumbent]],0),MATCH(N$3,Data_Base_2[#Headers],0))),"")</f>
        <v/>
      </c>
      <c r="O498" s="164" t="str">
        <f ca="1">IFERROR(IF(ISBLANK(INDEX(Data_Base_2[],MATCH($D498,Data_Base_2[[Incumbent]:[Incumbent]],0),MATCH(O$3,Data_Base_2[#Headers],0))),"-",INDEX(Data_Base_2[],MATCH($D498,Data_Base_2[[Incumbent]:[Incumbent]],0),MATCH(O$3,Data_Base_2[#Headers],0))),"")</f>
        <v/>
      </c>
      <c r="P498" s="161" t="str">
        <f ca="1">IFERROR(IF(ISBLANK(INDEX(Data_Base_2[],MATCH($D498,Data_Base_2[[Incumbent]:[Incumbent]],0),MATCH(P$3,Data_Base_2[#Headers],0))),"-",INDEX(Data_Base_2[],MATCH($D498,Data_Base_2[[Incumbent]:[Incumbent]],0),MATCH(P$3,Data_Base_2[#Headers],0))),"")</f>
        <v/>
      </c>
      <c r="Q498" s="161" t="str">
        <f ca="1">IFERROR(IF(ISBLANK(INDEX(Data_Base_2[],MATCH($D498,Data_Base_2[[Incumbent]:[Incumbent]],0),MATCH(Q$3,Data_Base_2[#Headers],0))),"-",INDEX(Data_Base_2[],MATCH($D498,Data_Base_2[[Incumbent]:[Incumbent]],0),MATCH(Q$3,Data_Base_2[#Headers],0))),"")</f>
        <v/>
      </c>
      <c r="T498" t="str">
        <v>Indra Wijaya</v>
      </c>
      <c r="U498" s="140">
        <v>1</v>
      </c>
      <c r="V498" s="124" t="b">
        <v>1</v>
      </c>
      <c r="W498" s="3" t="b">
        <v>1</v>
      </c>
      <c r="X498" s="3" t="b">
        <v>1</v>
      </c>
      <c r="Y498" s="3">
        <v>1</v>
      </c>
      <c r="Z498" s="3">
        <v>0</v>
      </c>
      <c r="AA498" s="3" t="b">
        <v>1</v>
      </c>
      <c r="AB498" s="3" t="b">
        <f ca="1"/>
        <v>0</v>
      </c>
      <c r="AC498" s="99">
        <v>0</v>
      </c>
      <c r="AD498" s="99">
        <f ca="1"/>
        <v>0</v>
      </c>
    </row>
    <row r="499" spans="4:30" x14ac:dyDescent="0.25">
      <c r="D499" s="8" t="str" cm="1">
        <f t="array" aca="1" ref="D499" ca="1">IFERROR(IF($T$2="",'Data Base'!C482,INDEX(Data_Base_2[Incumbent],_xlfn.AGGREGATE(15,3,((OFFSET($AD$4,0,0,COUNTA($AD$4:AD5494),1)&gt;0)/(OFFSET($AD$4,0,0,COUNTA($AD$4:AD5494),1)&gt;0))*(ROW(OFFSET($AD$4,0,0,COUNTA($AD$4:AD5494),1))-ROW($AD$3)),ROWS($D$4:$D498)))),"")</f>
        <v/>
      </c>
      <c r="E499" s="161" t="str">
        <f ca="1">IFERROR(IF(ISBLANK(INDEX(Data_Base_2[],MATCH($D499,Data_Base_2[[Incumbent]:[Incumbent]],0),MATCH(E$3,Data_Base_2[#Headers],0))),"-",INDEX(Data_Base_2[],MATCH($D499,Data_Base_2[[Incumbent]:[Incumbent]],0),MATCH(E$3,Data_Base_2[#Headers],0))),"")</f>
        <v/>
      </c>
      <c r="F499" s="161" t="str">
        <f ca="1">IFERROR(IF(ISBLANK(INDEX(Data_Base_2[],MATCH($D499,Data_Base_2[[Incumbent]:[Incumbent]],0),MATCH(F$3,Data_Base_2[#Headers],0))),"-",INDEX(Data_Base_2[],MATCH($D499,Data_Base_2[[Incumbent]:[Incumbent]],0),MATCH(F$3,Data_Base_2[#Headers],0))),"")</f>
        <v/>
      </c>
      <c r="G499" s="161" t="str">
        <f ca="1">IFERROR(IF(ISBLANK(INDEX(Data_Base_2[],MATCH($D499,Data_Base_2[[Incumbent]:[Incumbent]],0),MATCH(G$3,Data_Base_2[#Headers],0))),"-",INDEX(Data_Base_2[],MATCH($D499,Data_Base_2[[Incumbent]:[Incumbent]],0),MATCH(G$3,Data_Base_2[#Headers],0))),"")</f>
        <v/>
      </c>
      <c r="H499" s="161" t="str">
        <f ca="1">IFERROR(IF(ISBLANK(INDEX(Data_Base_2[],MATCH($D499,Data_Base_2[[Incumbent]:[Incumbent]],0),MATCH(H$3,Data_Base_2[#Headers],0))),"-",INDEX(Data_Base_2[],MATCH($D499,Data_Base_2[[Incumbent]:[Incumbent]],0),MATCH(H$3,Data_Base_2[#Headers],0))),"")</f>
        <v/>
      </c>
      <c r="I499" s="162" t="str">
        <f ca="1">IFERROR(IF(ISBLANK(INDEX(Data_Base_2[],MATCH($D499,Data_Base_2[[Incumbent]:[Incumbent]],0),MATCH(I$3,Data_Base_2[#Headers],0))),"-",INDEX(Data_Base_2[],MATCH($D499,Data_Base_2[[Incumbent]:[Incumbent]],0),MATCH(I$3,Data_Base_2[#Headers],0))),"")</f>
        <v/>
      </c>
      <c r="J499" s="162" t="str">
        <f ca="1">IFERROR(IF(ISBLANK(INDEX(Data_Base_2[],MATCH($D499,Data_Base_2[[Incumbent]:[Incumbent]],0),MATCH(J$3,Data_Base_2[#Headers],0))),"-",INDEX(Data_Base_2[],MATCH($D499,Data_Base_2[[Incumbent]:[Incumbent]],0),MATCH(J$3,Data_Base_2[#Headers],0))),"")</f>
        <v/>
      </c>
      <c r="K499" s="163" t="str">
        <f ca="1">IFERROR(IF(ISBLANK(INDEX(Data_Base_2[],MATCH($D499,Data_Base_2[[Incumbent]:[Incumbent]],0),MATCH(K$3,Data_Base_2[#Headers],0))),"-",INDEX(Data_Base_2[],MATCH($D499,Data_Base_2[[Incumbent]:[Incumbent]],0),MATCH(K$3,Data_Base_2[#Headers],0))),"")</f>
        <v/>
      </c>
      <c r="L499" s="161" t="str">
        <f ca="1">IFERROR(IF(ISBLANK(INDEX(Data_Base_2[],MATCH($D499,Data_Base_2[[Incumbent]:[Incumbent]],0),MATCH(L$3,Data_Base_2[#Headers],0))),"-",INDEX(Data_Base_2[],MATCH($D499,Data_Base_2[[Incumbent]:[Incumbent]],0),MATCH(L$3,Data_Base_2[#Headers],0))),"")</f>
        <v/>
      </c>
      <c r="M499" s="161" t="str">
        <f ca="1">IFERROR(IF(ISBLANK(INDEX(Data_Base_2[],MATCH($D499,Data_Base_2[[Incumbent]:[Incumbent]],0),MATCH(M$3,Data_Base_2[#Headers],0))),"-",INDEX(Data_Base_2[],MATCH($D499,Data_Base_2[[Incumbent]:[Incumbent]],0),MATCH(M$3,Data_Base_2[#Headers],0))),"")</f>
        <v/>
      </c>
      <c r="N499" s="164" t="str">
        <f ca="1">IFERROR(IF(ISBLANK(INDEX(Data_Base_2[],MATCH($D499,Data_Base_2[[Incumbent]:[Incumbent]],0),MATCH(N$3,Data_Base_2[#Headers],0))),"-",INDEX(Data_Base_2[],MATCH($D499,Data_Base_2[[Incumbent]:[Incumbent]],0),MATCH(N$3,Data_Base_2[#Headers],0))),"")</f>
        <v/>
      </c>
      <c r="O499" s="164" t="str">
        <f ca="1">IFERROR(IF(ISBLANK(INDEX(Data_Base_2[],MATCH($D499,Data_Base_2[[Incumbent]:[Incumbent]],0),MATCH(O$3,Data_Base_2[#Headers],0))),"-",INDEX(Data_Base_2[],MATCH($D499,Data_Base_2[[Incumbent]:[Incumbent]],0),MATCH(O$3,Data_Base_2[#Headers],0))),"")</f>
        <v/>
      </c>
      <c r="P499" s="161" t="str">
        <f ca="1">IFERROR(IF(ISBLANK(INDEX(Data_Base_2[],MATCH($D499,Data_Base_2[[Incumbent]:[Incumbent]],0),MATCH(P$3,Data_Base_2[#Headers],0))),"-",INDEX(Data_Base_2[],MATCH($D499,Data_Base_2[[Incumbent]:[Incumbent]],0),MATCH(P$3,Data_Base_2[#Headers],0))),"")</f>
        <v/>
      </c>
      <c r="Q499" s="161" t="str">
        <f ca="1">IFERROR(IF(ISBLANK(INDEX(Data_Base_2[],MATCH($D499,Data_Base_2[[Incumbent]:[Incumbent]],0),MATCH(Q$3,Data_Base_2[#Headers],0))),"-",INDEX(Data_Base_2[],MATCH($D499,Data_Base_2[[Incumbent]:[Incumbent]],0),MATCH(Q$3,Data_Base_2[#Headers],0))),"")</f>
        <v/>
      </c>
      <c r="T499" t="str">
        <v>Hermawan Agung Gumelar</v>
      </c>
      <c r="U499" s="140">
        <v>1</v>
      </c>
      <c r="V499" s="124" t="b">
        <v>1</v>
      </c>
      <c r="W499" s="3" t="b">
        <v>1</v>
      </c>
      <c r="X499" s="3" t="b">
        <v>1</v>
      </c>
      <c r="Y499" s="3">
        <v>1</v>
      </c>
      <c r="Z499" s="3">
        <v>0</v>
      </c>
      <c r="AA499" s="3" t="b">
        <v>1</v>
      </c>
      <c r="AB499" s="3" t="b">
        <f ca="1"/>
        <v>0</v>
      </c>
      <c r="AC499" s="99">
        <v>0</v>
      </c>
      <c r="AD499" s="99">
        <f ca="1"/>
        <v>0</v>
      </c>
    </row>
    <row r="500" spans="4:30" x14ac:dyDescent="0.25">
      <c r="D500" s="8" t="str" cm="1">
        <f t="array" aca="1" ref="D500" ca="1">IFERROR(IF($T$2="",'Data Base'!C483,INDEX(Data_Base_2[Incumbent],_xlfn.AGGREGATE(15,3,((OFFSET($AD$4,0,0,COUNTA($AD$4:AD5495),1)&gt;0)/(OFFSET($AD$4,0,0,COUNTA($AD$4:AD5495),1)&gt;0))*(ROW(OFFSET($AD$4,0,0,COUNTA($AD$4:AD5495),1))-ROW($AD$3)),ROWS($D$4:$D499)))),"")</f>
        <v/>
      </c>
      <c r="E500" s="161" t="str">
        <f ca="1">IFERROR(IF(ISBLANK(INDEX(Data_Base_2[],MATCH($D500,Data_Base_2[[Incumbent]:[Incumbent]],0),MATCH(E$3,Data_Base_2[#Headers],0))),"-",INDEX(Data_Base_2[],MATCH($D500,Data_Base_2[[Incumbent]:[Incumbent]],0),MATCH(E$3,Data_Base_2[#Headers],0))),"")</f>
        <v/>
      </c>
      <c r="F500" s="161" t="str">
        <f ca="1">IFERROR(IF(ISBLANK(INDEX(Data_Base_2[],MATCH($D500,Data_Base_2[[Incumbent]:[Incumbent]],0),MATCH(F$3,Data_Base_2[#Headers],0))),"-",INDEX(Data_Base_2[],MATCH($D500,Data_Base_2[[Incumbent]:[Incumbent]],0),MATCH(F$3,Data_Base_2[#Headers],0))),"")</f>
        <v/>
      </c>
      <c r="G500" s="161" t="str">
        <f ca="1">IFERROR(IF(ISBLANK(INDEX(Data_Base_2[],MATCH($D500,Data_Base_2[[Incumbent]:[Incumbent]],0),MATCH(G$3,Data_Base_2[#Headers],0))),"-",INDEX(Data_Base_2[],MATCH($D500,Data_Base_2[[Incumbent]:[Incumbent]],0),MATCH(G$3,Data_Base_2[#Headers],0))),"")</f>
        <v/>
      </c>
      <c r="H500" s="161" t="str">
        <f ca="1">IFERROR(IF(ISBLANK(INDEX(Data_Base_2[],MATCH($D500,Data_Base_2[[Incumbent]:[Incumbent]],0),MATCH(H$3,Data_Base_2[#Headers],0))),"-",INDEX(Data_Base_2[],MATCH($D500,Data_Base_2[[Incumbent]:[Incumbent]],0),MATCH(H$3,Data_Base_2[#Headers],0))),"")</f>
        <v/>
      </c>
      <c r="I500" s="162" t="str">
        <f ca="1">IFERROR(IF(ISBLANK(INDEX(Data_Base_2[],MATCH($D500,Data_Base_2[[Incumbent]:[Incumbent]],0),MATCH(I$3,Data_Base_2[#Headers],0))),"-",INDEX(Data_Base_2[],MATCH($D500,Data_Base_2[[Incumbent]:[Incumbent]],0),MATCH(I$3,Data_Base_2[#Headers],0))),"")</f>
        <v/>
      </c>
      <c r="J500" s="162" t="str">
        <f ca="1">IFERROR(IF(ISBLANK(INDEX(Data_Base_2[],MATCH($D500,Data_Base_2[[Incumbent]:[Incumbent]],0),MATCH(J$3,Data_Base_2[#Headers],0))),"-",INDEX(Data_Base_2[],MATCH($D500,Data_Base_2[[Incumbent]:[Incumbent]],0),MATCH(J$3,Data_Base_2[#Headers],0))),"")</f>
        <v/>
      </c>
      <c r="K500" s="163" t="str">
        <f ca="1">IFERROR(IF(ISBLANK(INDEX(Data_Base_2[],MATCH($D500,Data_Base_2[[Incumbent]:[Incumbent]],0),MATCH(K$3,Data_Base_2[#Headers],0))),"-",INDEX(Data_Base_2[],MATCH($D500,Data_Base_2[[Incumbent]:[Incumbent]],0),MATCH(K$3,Data_Base_2[#Headers],0))),"")</f>
        <v/>
      </c>
      <c r="L500" s="161" t="str">
        <f ca="1">IFERROR(IF(ISBLANK(INDEX(Data_Base_2[],MATCH($D500,Data_Base_2[[Incumbent]:[Incumbent]],0),MATCH(L$3,Data_Base_2[#Headers],0))),"-",INDEX(Data_Base_2[],MATCH($D500,Data_Base_2[[Incumbent]:[Incumbent]],0),MATCH(L$3,Data_Base_2[#Headers],0))),"")</f>
        <v/>
      </c>
      <c r="M500" s="161" t="str">
        <f ca="1">IFERROR(IF(ISBLANK(INDEX(Data_Base_2[],MATCH($D500,Data_Base_2[[Incumbent]:[Incumbent]],0),MATCH(M$3,Data_Base_2[#Headers],0))),"-",INDEX(Data_Base_2[],MATCH($D500,Data_Base_2[[Incumbent]:[Incumbent]],0),MATCH(M$3,Data_Base_2[#Headers],0))),"")</f>
        <v/>
      </c>
      <c r="N500" s="164" t="str">
        <f ca="1">IFERROR(IF(ISBLANK(INDEX(Data_Base_2[],MATCH($D500,Data_Base_2[[Incumbent]:[Incumbent]],0),MATCH(N$3,Data_Base_2[#Headers],0))),"-",INDEX(Data_Base_2[],MATCH($D500,Data_Base_2[[Incumbent]:[Incumbent]],0),MATCH(N$3,Data_Base_2[#Headers],0))),"")</f>
        <v/>
      </c>
      <c r="O500" s="164" t="str">
        <f ca="1">IFERROR(IF(ISBLANK(INDEX(Data_Base_2[],MATCH($D500,Data_Base_2[[Incumbent]:[Incumbent]],0),MATCH(O$3,Data_Base_2[#Headers],0))),"-",INDEX(Data_Base_2[],MATCH($D500,Data_Base_2[[Incumbent]:[Incumbent]],0),MATCH(O$3,Data_Base_2[#Headers],0))),"")</f>
        <v/>
      </c>
      <c r="P500" s="161" t="str">
        <f ca="1">IFERROR(IF(ISBLANK(INDEX(Data_Base_2[],MATCH($D500,Data_Base_2[[Incumbent]:[Incumbent]],0),MATCH(P$3,Data_Base_2[#Headers],0))),"-",INDEX(Data_Base_2[],MATCH($D500,Data_Base_2[[Incumbent]:[Incumbent]],0),MATCH(P$3,Data_Base_2[#Headers],0))),"")</f>
        <v/>
      </c>
      <c r="Q500" s="161" t="str">
        <f ca="1">IFERROR(IF(ISBLANK(INDEX(Data_Base_2[],MATCH($D500,Data_Base_2[[Incumbent]:[Incumbent]],0),MATCH(Q$3,Data_Base_2[#Headers],0))),"-",INDEX(Data_Base_2[],MATCH($D500,Data_Base_2[[Incumbent]:[Incumbent]],0),MATCH(Q$3,Data_Base_2[#Headers],0))),"")</f>
        <v/>
      </c>
      <c r="T500" t="str">
        <v>Lulu R. Dea Naura</v>
      </c>
      <c r="U500" s="140">
        <v>1</v>
      </c>
      <c r="V500" s="124" t="b">
        <v>1</v>
      </c>
      <c r="W500" s="3" t="b">
        <v>0</v>
      </c>
      <c r="X500" s="3" t="b">
        <v>1</v>
      </c>
      <c r="Y500" s="3">
        <v>1</v>
      </c>
      <c r="Z500" s="3">
        <v>0</v>
      </c>
      <c r="AA500" s="3" t="b">
        <v>1</v>
      </c>
      <c r="AB500" s="3" t="b">
        <f ca="1"/>
        <v>0</v>
      </c>
      <c r="AC500" s="99">
        <v>0</v>
      </c>
      <c r="AD500" s="99">
        <f ca="1"/>
        <v>0</v>
      </c>
    </row>
    <row r="501" spans="4:30" x14ac:dyDescent="0.25">
      <c r="D501" s="8" t="str" cm="1">
        <f t="array" aca="1" ref="D501" ca="1">IFERROR(IF($T$2="",'Data Base'!C484,INDEX(Data_Base_2[Incumbent],_xlfn.AGGREGATE(15,3,((OFFSET($AD$4,0,0,COUNTA($AD$4:AD5496),1)&gt;0)/(OFFSET($AD$4,0,0,COUNTA($AD$4:AD5496),1)&gt;0))*(ROW(OFFSET($AD$4,0,0,COUNTA($AD$4:AD5496),1))-ROW($AD$3)),ROWS($D$4:$D500)))),"")</f>
        <v/>
      </c>
      <c r="E501" s="161" t="str">
        <f ca="1">IFERROR(IF(ISBLANK(INDEX(Data_Base_2[],MATCH($D501,Data_Base_2[[Incumbent]:[Incumbent]],0),MATCH(E$3,Data_Base_2[#Headers],0))),"-",INDEX(Data_Base_2[],MATCH($D501,Data_Base_2[[Incumbent]:[Incumbent]],0),MATCH(E$3,Data_Base_2[#Headers],0))),"")</f>
        <v/>
      </c>
      <c r="F501" s="161" t="str">
        <f ca="1">IFERROR(IF(ISBLANK(INDEX(Data_Base_2[],MATCH($D501,Data_Base_2[[Incumbent]:[Incumbent]],0),MATCH(F$3,Data_Base_2[#Headers],0))),"-",INDEX(Data_Base_2[],MATCH($D501,Data_Base_2[[Incumbent]:[Incumbent]],0),MATCH(F$3,Data_Base_2[#Headers],0))),"")</f>
        <v/>
      </c>
      <c r="G501" s="161" t="str">
        <f ca="1">IFERROR(IF(ISBLANK(INDEX(Data_Base_2[],MATCH($D501,Data_Base_2[[Incumbent]:[Incumbent]],0),MATCH(G$3,Data_Base_2[#Headers],0))),"-",INDEX(Data_Base_2[],MATCH($D501,Data_Base_2[[Incumbent]:[Incumbent]],0),MATCH(G$3,Data_Base_2[#Headers],0))),"")</f>
        <v/>
      </c>
      <c r="H501" s="161" t="str">
        <f ca="1">IFERROR(IF(ISBLANK(INDEX(Data_Base_2[],MATCH($D501,Data_Base_2[[Incumbent]:[Incumbent]],0),MATCH(H$3,Data_Base_2[#Headers],0))),"-",INDEX(Data_Base_2[],MATCH($D501,Data_Base_2[[Incumbent]:[Incumbent]],0),MATCH(H$3,Data_Base_2[#Headers],0))),"")</f>
        <v/>
      </c>
      <c r="I501" s="162" t="str">
        <f ca="1">IFERROR(IF(ISBLANK(INDEX(Data_Base_2[],MATCH($D501,Data_Base_2[[Incumbent]:[Incumbent]],0),MATCH(I$3,Data_Base_2[#Headers],0))),"-",INDEX(Data_Base_2[],MATCH($D501,Data_Base_2[[Incumbent]:[Incumbent]],0),MATCH(I$3,Data_Base_2[#Headers],0))),"")</f>
        <v/>
      </c>
      <c r="J501" s="162" t="str">
        <f ca="1">IFERROR(IF(ISBLANK(INDEX(Data_Base_2[],MATCH($D501,Data_Base_2[[Incumbent]:[Incumbent]],0),MATCH(J$3,Data_Base_2[#Headers],0))),"-",INDEX(Data_Base_2[],MATCH($D501,Data_Base_2[[Incumbent]:[Incumbent]],0),MATCH(J$3,Data_Base_2[#Headers],0))),"")</f>
        <v/>
      </c>
      <c r="K501" s="163" t="str">
        <f ca="1">IFERROR(IF(ISBLANK(INDEX(Data_Base_2[],MATCH($D501,Data_Base_2[[Incumbent]:[Incumbent]],0),MATCH(K$3,Data_Base_2[#Headers],0))),"-",INDEX(Data_Base_2[],MATCH($D501,Data_Base_2[[Incumbent]:[Incumbent]],0),MATCH(K$3,Data_Base_2[#Headers],0))),"")</f>
        <v/>
      </c>
      <c r="L501" s="161" t="str">
        <f ca="1">IFERROR(IF(ISBLANK(INDEX(Data_Base_2[],MATCH($D501,Data_Base_2[[Incumbent]:[Incumbent]],0),MATCH(L$3,Data_Base_2[#Headers],0))),"-",INDEX(Data_Base_2[],MATCH($D501,Data_Base_2[[Incumbent]:[Incumbent]],0),MATCH(L$3,Data_Base_2[#Headers],0))),"")</f>
        <v/>
      </c>
      <c r="M501" s="161" t="str">
        <f ca="1">IFERROR(IF(ISBLANK(INDEX(Data_Base_2[],MATCH($D501,Data_Base_2[[Incumbent]:[Incumbent]],0),MATCH(M$3,Data_Base_2[#Headers],0))),"-",INDEX(Data_Base_2[],MATCH($D501,Data_Base_2[[Incumbent]:[Incumbent]],0),MATCH(M$3,Data_Base_2[#Headers],0))),"")</f>
        <v/>
      </c>
      <c r="N501" s="164" t="str">
        <f ca="1">IFERROR(IF(ISBLANK(INDEX(Data_Base_2[],MATCH($D501,Data_Base_2[[Incumbent]:[Incumbent]],0),MATCH(N$3,Data_Base_2[#Headers],0))),"-",INDEX(Data_Base_2[],MATCH($D501,Data_Base_2[[Incumbent]:[Incumbent]],0),MATCH(N$3,Data_Base_2[#Headers],0))),"")</f>
        <v/>
      </c>
      <c r="O501" s="164" t="str">
        <f ca="1">IFERROR(IF(ISBLANK(INDEX(Data_Base_2[],MATCH($D501,Data_Base_2[[Incumbent]:[Incumbent]],0),MATCH(O$3,Data_Base_2[#Headers],0))),"-",INDEX(Data_Base_2[],MATCH($D501,Data_Base_2[[Incumbent]:[Incumbent]],0),MATCH(O$3,Data_Base_2[#Headers],0))),"")</f>
        <v/>
      </c>
      <c r="P501" s="161" t="str">
        <f ca="1">IFERROR(IF(ISBLANK(INDEX(Data_Base_2[],MATCH($D501,Data_Base_2[[Incumbent]:[Incumbent]],0),MATCH(P$3,Data_Base_2[#Headers],0))),"-",INDEX(Data_Base_2[],MATCH($D501,Data_Base_2[[Incumbent]:[Incumbent]],0),MATCH(P$3,Data_Base_2[#Headers],0))),"")</f>
        <v/>
      </c>
      <c r="Q501" s="161" t="str">
        <f ca="1">IFERROR(IF(ISBLANK(INDEX(Data_Base_2[],MATCH($D501,Data_Base_2[[Incumbent]:[Incumbent]],0),MATCH(Q$3,Data_Base_2[#Headers],0))),"-",INDEX(Data_Base_2[],MATCH($D501,Data_Base_2[[Incumbent]:[Incumbent]],0),MATCH(Q$3,Data_Base_2[#Headers],0))),"")</f>
        <v/>
      </c>
      <c r="T501" t="str">
        <v>Rizky Ade Putra</v>
      </c>
      <c r="U501" s="140">
        <v>1</v>
      </c>
      <c r="V501" s="124" t="b">
        <v>1</v>
      </c>
      <c r="W501" s="3" t="b">
        <v>1</v>
      </c>
      <c r="X501" s="3" t="b">
        <v>1</v>
      </c>
      <c r="Y501" s="3">
        <v>1</v>
      </c>
      <c r="Z501" s="3">
        <v>0</v>
      </c>
      <c r="AA501" s="3" t="b">
        <v>1</v>
      </c>
      <c r="AB501" s="3" t="b">
        <f ca="1"/>
        <v>0</v>
      </c>
      <c r="AC501" s="99">
        <v>0</v>
      </c>
      <c r="AD501" s="99">
        <f ca="1"/>
        <v>0</v>
      </c>
    </row>
    <row r="502" spans="4:30" x14ac:dyDescent="0.25">
      <c r="D502" s="8" t="str" cm="1">
        <f t="array" aca="1" ref="D502" ca="1">IFERROR(IF($T$2="",'Data Base'!C485,INDEX(Data_Base_2[Incumbent],_xlfn.AGGREGATE(15,3,((OFFSET($AD$4,0,0,COUNTA($AD$4:AD5497),1)&gt;0)/(OFFSET($AD$4,0,0,COUNTA($AD$4:AD5497),1)&gt;0))*(ROW(OFFSET($AD$4,0,0,COUNTA($AD$4:AD5497),1))-ROW($AD$3)),ROWS($D$4:$D501)))),"")</f>
        <v/>
      </c>
      <c r="E502" s="161" t="str">
        <f ca="1">IFERROR(IF(ISBLANK(INDEX(Data_Base_2[],MATCH($D502,Data_Base_2[[Incumbent]:[Incumbent]],0),MATCH(E$3,Data_Base_2[#Headers],0))),"-",INDEX(Data_Base_2[],MATCH($D502,Data_Base_2[[Incumbent]:[Incumbent]],0),MATCH(E$3,Data_Base_2[#Headers],0))),"")</f>
        <v/>
      </c>
      <c r="F502" s="161" t="str">
        <f ca="1">IFERROR(IF(ISBLANK(INDEX(Data_Base_2[],MATCH($D502,Data_Base_2[[Incumbent]:[Incumbent]],0),MATCH(F$3,Data_Base_2[#Headers],0))),"-",INDEX(Data_Base_2[],MATCH($D502,Data_Base_2[[Incumbent]:[Incumbent]],0),MATCH(F$3,Data_Base_2[#Headers],0))),"")</f>
        <v/>
      </c>
      <c r="G502" s="161" t="str">
        <f ca="1">IFERROR(IF(ISBLANK(INDEX(Data_Base_2[],MATCH($D502,Data_Base_2[[Incumbent]:[Incumbent]],0),MATCH(G$3,Data_Base_2[#Headers],0))),"-",INDEX(Data_Base_2[],MATCH($D502,Data_Base_2[[Incumbent]:[Incumbent]],0),MATCH(G$3,Data_Base_2[#Headers],0))),"")</f>
        <v/>
      </c>
      <c r="H502" s="161" t="str">
        <f ca="1">IFERROR(IF(ISBLANK(INDEX(Data_Base_2[],MATCH($D502,Data_Base_2[[Incumbent]:[Incumbent]],0),MATCH(H$3,Data_Base_2[#Headers],0))),"-",INDEX(Data_Base_2[],MATCH($D502,Data_Base_2[[Incumbent]:[Incumbent]],0),MATCH(H$3,Data_Base_2[#Headers],0))),"")</f>
        <v/>
      </c>
      <c r="I502" s="162" t="str">
        <f ca="1">IFERROR(IF(ISBLANK(INDEX(Data_Base_2[],MATCH($D502,Data_Base_2[[Incumbent]:[Incumbent]],0),MATCH(I$3,Data_Base_2[#Headers],0))),"-",INDEX(Data_Base_2[],MATCH($D502,Data_Base_2[[Incumbent]:[Incumbent]],0),MATCH(I$3,Data_Base_2[#Headers],0))),"")</f>
        <v/>
      </c>
      <c r="J502" s="162" t="str">
        <f ca="1">IFERROR(IF(ISBLANK(INDEX(Data_Base_2[],MATCH($D502,Data_Base_2[[Incumbent]:[Incumbent]],0),MATCH(J$3,Data_Base_2[#Headers],0))),"-",INDEX(Data_Base_2[],MATCH($D502,Data_Base_2[[Incumbent]:[Incumbent]],0),MATCH(J$3,Data_Base_2[#Headers],0))),"")</f>
        <v/>
      </c>
      <c r="K502" s="163" t="str">
        <f ca="1">IFERROR(IF(ISBLANK(INDEX(Data_Base_2[],MATCH($D502,Data_Base_2[[Incumbent]:[Incumbent]],0),MATCH(K$3,Data_Base_2[#Headers],0))),"-",INDEX(Data_Base_2[],MATCH($D502,Data_Base_2[[Incumbent]:[Incumbent]],0),MATCH(K$3,Data_Base_2[#Headers],0))),"")</f>
        <v/>
      </c>
      <c r="L502" s="161" t="str">
        <f ca="1">IFERROR(IF(ISBLANK(INDEX(Data_Base_2[],MATCH($D502,Data_Base_2[[Incumbent]:[Incumbent]],0),MATCH(L$3,Data_Base_2[#Headers],0))),"-",INDEX(Data_Base_2[],MATCH($D502,Data_Base_2[[Incumbent]:[Incumbent]],0),MATCH(L$3,Data_Base_2[#Headers],0))),"")</f>
        <v/>
      </c>
      <c r="M502" s="161" t="str">
        <f ca="1">IFERROR(IF(ISBLANK(INDEX(Data_Base_2[],MATCH($D502,Data_Base_2[[Incumbent]:[Incumbent]],0),MATCH(M$3,Data_Base_2[#Headers],0))),"-",INDEX(Data_Base_2[],MATCH($D502,Data_Base_2[[Incumbent]:[Incumbent]],0),MATCH(M$3,Data_Base_2[#Headers],0))),"")</f>
        <v/>
      </c>
      <c r="N502" s="164" t="str">
        <f ca="1">IFERROR(IF(ISBLANK(INDEX(Data_Base_2[],MATCH($D502,Data_Base_2[[Incumbent]:[Incumbent]],0),MATCH(N$3,Data_Base_2[#Headers],0))),"-",INDEX(Data_Base_2[],MATCH($D502,Data_Base_2[[Incumbent]:[Incumbent]],0),MATCH(N$3,Data_Base_2[#Headers],0))),"")</f>
        <v/>
      </c>
      <c r="O502" s="164" t="str">
        <f ca="1">IFERROR(IF(ISBLANK(INDEX(Data_Base_2[],MATCH($D502,Data_Base_2[[Incumbent]:[Incumbent]],0),MATCH(O$3,Data_Base_2[#Headers],0))),"-",INDEX(Data_Base_2[],MATCH($D502,Data_Base_2[[Incumbent]:[Incumbent]],0),MATCH(O$3,Data_Base_2[#Headers],0))),"")</f>
        <v/>
      </c>
      <c r="P502" s="161" t="str">
        <f ca="1">IFERROR(IF(ISBLANK(INDEX(Data_Base_2[],MATCH($D502,Data_Base_2[[Incumbent]:[Incumbent]],0),MATCH(P$3,Data_Base_2[#Headers],0))),"-",INDEX(Data_Base_2[],MATCH($D502,Data_Base_2[[Incumbent]:[Incumbent]],0),MATCH(P$3,Data_Base_2[#Headers],0))),"")</f>
        <v/>
      </c>
      <c r="Q502" s="161" t="str">
        <f ca="1">IFERROR(IF(ISBLANK(INDEX(Data_Base_2[],MATCH($D502,Data_Base_2[[Incumbent]:[Incumbent]],0),MATCH(Q$3,Data_Base_2[#Headers],0))),"-",INDEX(Data_Base_2[],MATCH($D502,Data_Base_2[[Incumbent]:[Incumbent]],0),MATCH(Q$3,Data_Base_2[#Headers],0))),"")</f>
        <v/>
      </c>
      <c r="T502" t="str">
        <v>Mangantartua Eduanwar Pakpahan</v>
      </c>
      <c r="U502" s="140">
        <v>1</v>
      </c>
      <c r="V502" s="124" t="b">
        <v>1</v>
      </c>
      <c r="W502" s="3" t="b">
        <v>1</v>
      </c>
      <c r="X502" s="3" t="b">
        <v>1</v>
      </c>
      <c r="Y502" s="3">
        <v>1</v>
      </c>
      <c r="Z502" s="3">
        <v>0</v>
      </c>
      <c r="AA502" s="3" t="b">
        <v>1</v>
      </c>
      <c r="AB502" s="3" t="b">
        <f ca="1"/>
        <v>1</v>
      </c>
      <c r="AC502" s="99">
        <v>0</v>
      </c>
      <c r="AD502" s="99">
        <f ca="1"/>
        <v>0</v>
      </c>
    </row>
    <row r="503" spans="4:30" x14ac:dyDescent="0.25">
      <c r="D503" s="8" t="str" cm="1">
        <f t="array" aca="1" ref="D503" ca="1">IFERROR(IF($T$2="",'Data Base'!C486,INDEX(Data_Base_2[Incumbent],_xlfn.AGGREGATE(15,3,((OFFSET($AD$4,0,0,COUNTA($AD$4:AD5498),1)&gt;0)/(OFFSET($AD$4,0,0,COUNTA($AD$4:AD5498),1)&gt;0))*(ROW(OFFSET($AD$4,0,0,COUNTA($AD$4:AD5498),1))-ROW($AD$3)),ROWS($D$4:$D502)))),"")</f>
        <v/>
      </c>
      <c r="E503" s="161" t="str">
        <f ca="1">IFERROR(IF(ISBLANK(INDEX(Data_Base_2[],MATCH($D503,Data_Base_2[[Incumbent]:[Incumbent]],0),MATCH(E$3,Data_Base_2[#Headers],0))),"-",INDEX(Data_Base_2[],MATCH($D503,Data_Base_2[[Incumbent]:[Incumbent]],0),MATCH(E$3,Data_Base_2[#Headers],0))),"")</f>
        <v/>
      </c>
      <c r="F503" s="161" t="str">
        <f ca="1">IFERROR(IF(ISBLANK(INDEX(Data_Base_2[],MATCH($D503,Data_Base_2[[Incumbent]:[Incumbent]],0),MATCH(F$3,Data_Base_2[#Headers],0))),"-",INDEX(Data_Base_2[],MATCH($D503,Data_Base_2[[Incumbent]:[Incumbent]],0),MATCH(F$3,Data_Base_2[#Headers],0))),"")</f>
        <v/>
      </c>
      <c r="G503" s="161" t="str">
        <f ca="1">IFERROR(IF(ISBLANK(INDEX(Data_Base_2[],MATCH($D503,Data_Base_2[[Incumbent]:[Incumbent]],0),MATCH(G$3,Data_Base_2[#Headers],0))),"-",INDEX(Data_Base_2[],MATCH($D503,Data_Base_2[[Incumbent]:[Incumbent]],0),MATCH(G$3,Data_Base_2[#Headers],0))),"")</f>
        <v/>
      </c>
      <c r="H503" s="161" t="str">
        <f ca="1">IFERROR(IF(ISBLANK(INDEX(Data_Base_2[],MATCH($D503,Data_Base_2[[Incumbent]:[Incumbent]],0),MATCH(H$3,Data_Base_2[#Headers],0))),"-",INDEX(Data_Base_2[],MATCH($D503,Data_Base_2[[Incumbent]:[Incumbent]],0),MATCH(H$3,Data_Base_2[#Headers],0))),"")</f>
        <v/>
      </c>
      <c r="I503" s="162" t="str">
        <f ca="1">IFERROR(IF(ISBLANK(INDEX(Data_Base_2[],MATCH($D503,Data_Base_2[[Incumbent]:[Incumbent]],0),MATCH(I$3,Data_Base_2[#Headers],0))),"-",INDEX(Data_Base_2[],MATCH($D503,Data_Base_2[[Incumbent]:[Incumbent]],0),MATCH(I$3,Data_Base_2[#Headers],0))),"")</f>
        <v/>
      </c>
      <c r="J503" s="162" t="str">
        <f ca="1">IFERROR(IF(ISBLANK(INDEX(Data_Base_2[],MATCH($D503,Data_Base_2[[Incumbent]:[Incumbent]],0),MATCH(J$3,Data_Base_2[#Headers],0))),"-",INDEX(Data_Base_2[],MATCH($D503,Data_Base_2[[Incumbent]:[Incumbent]],0),MATCH(J$3,Data_Base_2[#Headers],0))),"")</f>
        <v/>
      </c>
      <c r="K503" s="163" t="str">
        <f ca="1">IFERROR(IF(ISBLANK(INDEX(Data_Base_2[],MATCH($D503,Data_Base_2[[Incumbent]:[Incumbent]],0),MATCH(K$3,Data_Base_2[#Headers],0))),"-",INDEX(Data_Base_2[],MATCH($D503,Data_Base_2[[Incumbent]:[Incumbent]],0),MATCH(K$3,Data_Base_2[#Headers],0))),"")</f>
        <v/>
      </c>
      <c r="L503" s="161" t="str">
        <f ca="1">IFERROR(IF(ISBLANK(INDEX(Data_Base_2[],MATCH($D503,Data_Base_2[[Incumbent]:[Incumbent]],0),MATCH(L$3,Data_Base_2[#Headers],0))),"-",INDEX(Data_Base_2[],MATCH($D503,Data_Base_2[[Incumbent]:[Incumbent]],0),MATCH(L$3,Data_Base_2[#Headers],0))),"")</f>
        <v/>
      </c>
      <c r="M503" s="161" t="str">
        <f ca="1">IFERROR(IF(ISBLANK(INDEX(Data_Base_2[],MATCH($D503,Data_Base_2[[Incumbent]:[Incumbent]],0),MATCH(M$3,Data_Base_2[#Headers],0))),"-",INDEX(Data_Base_2[],MATCH($D503,Data_Base_2[[Incumbent]:[Incumbent]],0),MATCH(M$3,Data_Base_2[#Headers],0))),"")</f>
        <v/>
      </c>
      <c r="N503" s="164" t="str">
        <f ca="1">IFERROR(IF(ISBLANK(INDEX(Data_Base_2[],MATCH($D503,Data_Base_2[[Incumbent]:[Incumbent]],0),MATCH(N$3,Data_Base_2[#Headers],0))),"-",INDEX(Data_Base_2[],MATCH($D503,Data_Base_2[[Incumbent]:[Incumbent]],0),MATCH(N$3,Data_Base_2[#Headers],0))),"")</f>
        <v/>
      </c>
      <c r="O503" s="164" t="str">
        <f ca="1">IFERROR(IF(ISBLANK(INDEX(Data_Base_2[],MATCH($D503,Data_Base_2[[Incumbent]:[Incumbent]],0),MATCH(O$3,Data_Base_2[#Headers],0))),"-",INDEX(Data_Base_2[],MATCH($D503,Data_Base_2[[Incumbent]:[Incumbent]],0),MATCH(O$3,Data_Base_2[#Headers],0))),"")</f>
        <v/>
      </c>
      <c r="P503" s="161" t="str">
        <f ca="1">IFERROR(IF(ISBLANK(INDEX(Data_Base_2[],MATCH($D503,Data_Base_2[[Incumbent]:[Incumbent]],0),MATCH(P$3,Data_Base_2[#Headers],0))),"-",INDEX(Data_Base_2[],MATCH($D503,Data_Base_2[[Incumbent]:[Incumbent]],0),MATCH(P$3,Data_Base_2[#Headers],0))),"")</f>
        <v/>
      </c>
      <c r="Q503" s="161" t="str">
        <f ca="1">IFERROR(IF(ISBLANK(INDEX(Data_Base_2[],MATCH($D503,Data_Base_2[[Incumbent]:[Incumbent]],0),MATCH(Q$3,Data_Base_2[#Headers],0))),"-",INDEX(Data_Base_2[],MATCH($D503,Data_Base_2[[Incumbent]:[Incumbent]],0),MATCH(Q$3,Data_Base_2[#Headers],0))),"")</f>
        <v/>
      </c>
      <c r="T503" t="str">
        <v>Dede Wahyudi</v>
      </c>
      <c r="U503" s="140">
        <v>1</v>
      </c>
      <c r="V503" s="124" t="b">
        <v>1</v>
      </c>
      <c r="W503" s="3" t="b">
        <v>1</v>
      </c>
      <c r="X503" s="3" t="b">
        <v>1</v>
      </c>
      <c r="Y503" s="3">
        <v>1</v>
      </c>
      <c r="Z503" s="3">
        <v>0</v>
      </c>
      <c r="AA503" s="3" t="b">
        <v>1</v>
      </c>
      <c r="AB503" s="3" t="b">
        <f ca="1"/>
        <v>0</v>
      </c>
      <c r="AC503" s="99">
        <v>0</v>
      </c>
      <c r="AD503" s="99">
        <f ca="1"/>
        <v>0</v>
      </c>
    </row>
    <row r="504" spans="4:30" x14ac:dyDescent="0.25">
      <c r="D504" s="8" t="str" cm="1">
        <f t="array" aca="1" ref="D504" ca="1">IFERROR(IF($T$2="",'Data Base'!C487,INDEX(Data_Base_2[Incumbent],_xlfn.AGGREGATE(15,3,((OFFSET($AD$4,0,0,COUNTA($AD$4:AD5499),1)&gt;0)/(OFFSET($AD$4,0,0,COUNTA($AD$4:AD5499),1)&gt;0))*(ROW(OFFSET($AD$4,0,0,COUNTA($AD$4:AD5499),1))-ROW($AD$3)),ROWS($D$4:$D503)))),"")</f>
        <v/>
      </c>
      <c r="E504" s="161" t="str">
        <f ca="1">IFERROR(IF(ISBLANK(INDEX(Data_Base_2[],MATCH($D504,Data_Base_2[[Incumbent]:[Incumbent]],0),MATCH(E$3,Data_Base_2[#Headers],0))),"-",INDEX(Data_Base_2[],MATCH($D504,Data_Base_2[[Incumbent]:[Incumbent]],0),MATCH(E$3,Data_Base_2[#Headers],0))),"")</f>
        <v/>
      </c>
      <c r="F504" s="161" t="str">
        <f ca="1">IFERROR(IF(ISBLANK(INDEX(Data_Base_2[],MATCH($D504,Data_Base_2[[Incumbent]:[Incumbent]],0),MATCH(F$3,Data_Base_2[#Headers],0))),"-",INDEX(Data_Base_2[],MATCH($D504,Data_Base_2[[Incumbent]:[Incumbent]],0),MATCH(F$3,Data_Base_2[#Headers],0))),"")</f>
        <v/>
      </c>
      <c r="G504" s="161" t="str">
        <f ca="1">IFERROR(IF(ISBLANK(INDEX(Data_Base_2[],MATCH($D504,Data_Base_2[[Incumbent]:[Incumbent]],0),MATCH(G$3,Data_Base_2[#Headers],0))),"-",INDEX(Data_Base_2[],MATCH($D504,Data_Base_2[[Incumbent]:[Incumbent]],0),MATCH(G$3,Data_Base_2[#Headers],0))),"")</f>
        <v/>
      </c>
      <c r="H504" s="161" t="str">
        <f ca="1">IFERROR(IF(ISBLANK(INDEX(Data_Base_2[],MATCH($D504,Data_Base_2[[Incumbent]:[Incumbent]],0),MATCH(H$3,Data_Base_2[#Headers],0))),"-",INDEX(Data_Base_2[],MATCH($D504,Data_Base_2[[Incumbent]:[Incumbent]],0),MATCH(H$3,Data_Base_2[#Headers],0))),"")</f>
        <v/>
      </c>
      <c r="I504" s="162" t="str">
        <f ca="1">IFERROR(IF(ISBLANK(INDEX(Data_Base_2[],MATCH($D504,Data_Base_2[[Incumbent]:[Incumbent]],0),MATCH(I$3,Data_Base_2[#Headers],0))),"-",INDEX(Data_Base_2[],MATCH($D504,Data_Base_2[[Incumbent]:[Incumbent]],0),MATCH(I$3,Data_Base_2[#Headers],0))),"")</f>
        <v/>
      </c>
      <c r="J504" s="162" t="str">
        <f ca="1">IFERROR(IF(ISBLANK(INDEX(Data_Base_2[],MATCH($D504,Data_Base_2[[Incumbent]:[Incumbent]],0),MATCH(J$3,Data_Base_2[#Headers],0))),"-",INDEX(Data_Base_2[],MATCH($D504,Data_Base_2[[Incumbent]:[Incumbent]],0),MATCH(J$3,Data_Base_2[#Headers],0))),"")</f>
        <v/>
      </c>
      <c r="K504" s="163" t="str">
        <f ca="1">IFERROR(IF(ISBLANK(INDEX(Data_Base_2[],MATCH($D504,Data_Base_2[[Incumbent]:[Incumbent]],0),MATCH(K$3,Data_Base_2[#Headers],0))),"-",INDEX(Data_Base_2[],MATCH($D504,Data_Base_2[[Incumbent]:[Incumbent]],0),MATCH(K$3,Data_Base_2[#Headers],0))),"")</f>
        <v/>
      </c>
      <c r="L504" s="161" t="str">
        <f ca="1">IFERROR(IF(ISBLANK(INDEX(Data_Base_2[],MATCH($D504,Data_Base_2[[Incumbent]:[Incumbent]],0),MATCH(L$3,Data_Base_2[#Headers],0))),"-",INDEX(Data_Base_2[],MATCH($D504,Data_Base_2[[Incumbent]:[Incumbent]],0),MATCH(L$3,Data_Base_2[#Headers],0))),"")</f>
        <v/>
      </c>
      <c r="M504" s="161" t="str">
        <f ca="1">IFERROR(IF(ISBLANK(INDEX(Data_Base_2[],MATCH($D504,Data_Base_2[[Incumbent]:[Incumbent]],0),MATCH(M$3,Data_Base_2[#Headers],0))),"-",INDEX(Data_Base_2[],MATCH($D504,Data_Base_2[[Incumbent]:[Incumbent]],0),MATCH(M$3,Data_Base_2[#Headers],0))),"")</f>
        <v/>
      </c>
      <c r="N504" s="164" t="str">
        <f ca="1">IFERROR(IF(ISBLANK(INDEX(Data_Base_2[],MATCH($D504,Data_Base_2[[Incumbent]:[Incumbent]],0),MATCH(N$3,Data_Base_2[#Headers],0))),"-",INDEX(Data_Base_2[],MATCH($D504,Data_Base_2[[Incumbent]:[Incumbent]],0),MATCH(N$3,Data_Base_2[#Headers],0))),"")</f>
        <v/>
      </c>
      <c r="O504" s="164" t="str">
        <f ca="1">IFERROR(IF(ISBLANK(INDEX(Data_Base_2[],MATCH($D504,Data_Base_2[[Incumbent]:[Incumbent]],0),MATCH(O$3,Data_Base_2[#Headers],0))),"-",INDEX(Data_Base_2[],MATCH($D504,Data_Base_2[[Incumbent]:[Incumbent]],0),MATCH(O$3,Data_Base_2[#Headers],0))),"")</f>
        <v/>
      </c>
      <c r="P504" s="161" t="str">
        <f ca="1">IFERROR(IF(ISBLANK(INDEX(Data_Base_2[],MATCH($D504,Data_Base_2[[Incumbent]:[Incumbent]],0),MATCH(P$3,Data_Base_2[#Headers],0))),"-",INDEX(Data_Base_2[],MATCH($D504,Data_Base_2[[Incumbent]:[Incumbent]],0),MATCH(P$3,Data_Base_2[#Headers],0))),"")</f>
        <v/>
      </c>
      <c r="Q504" s="161" t="str">
        <f ca="1">IFERROR(IF(ISBLANK(INDEX(Data_Base_2[],MATCH($D504,Data_Base_2[[Incumbent]:[Incumbent]],0),MATCH(Q$3,Data_Base_2[#Headers],0))),"-",INDEX(Data_Base_2[],MATCH($D504,Data_Base_2[[Incumbent]:[Incumbent]],0),MATCH(Q$3,Data_Base_2[#Headers],0))),"")</f>
        <v/>
      </c>
      <c r="T504" t="str">
        <v>Arif Haryanto</v>
      </c>
      <c r="U504" s="140">
        <v>1</v>
      </c>
      <c r="V504" s="124" t="b">
        <v>1</v>
      </c>
      <c r="W504" s="3" t="b">
        <v>1</v>
      </c>
      <c r="X504" s="3" t="b">
        <v>1</v>
      </c>
      <c r="Y504" s="3">
        <v>1</v>
      </c>
      <c r="Z504" s="3">
        <v>0</v>
      </c>
      <c r="AA504" s="3" t="b">
        <v>1</v>
      </c>
      <c r="AB504" s="3" t="b">
        <f ca="1"/>
        <v>0</v>
      </c>
      <c r="AC504" s="99">
        <v>0</v>
      </c>
      <c r="AD504" s="99">
        <f ca="1"/>
        <v>0</v>
      </c>
    </row>
    <row r="505" spans="4:30" x14ac:dyDescent="0.25">
      <c r="D505" s="8" t="str" cm="1">
        <f t="array" aca="1" ref="D505" ca="1">IFERROR(IF($T$2="",'Data Base'!C488,INDEX(Data_Base_2[Incumbent],_xlfn.AGGREGATE(15,3,((OFFSET($AD$4,0,0,COUNTA($AD$4:AD5500),1)&gt;0)/(OFFSET($AD$4,0,0,COUNTA($AD$4:AD5500),1)&gt;0))*(ROW(OFFSET($AD$4,0,0,COUNTA($AD$4:AD5500),1))-ROW($AD$3)),ROWS($D$4:$D504)))),"")</f>
        <v/>
      </c>
      <c r="E505" s="161" t="str">
        <f ca="1">IFERROR(IF(ISBLANK(INDEX(Data_Base_2[],MATCH($D505,Data_Base_2[[Incumbent]:[Incumbent]],0),MATCH(E$3,Data_Base_2[#Headers],0))),"-",INDEX(Data_Base_2[],MATCH($D505,Data_Base_2[[Incumbent]:[Incumbent]],0),MATCH(E$3,Data_Base_2[#Headers],0))),"")</f>
        <v/>
      </c>
      <c r="F505" s="161" t="str">
        <f ca="1">IFERROR(IF(ISBLANK(INDEX(Data_Base_2[],MATCH($D505,Data_Base_2[[Incumbent]:[Incumbent]],0),MATCH(F$3,Data_Base_2[#Headers],0))),"-",INDEX(Data_Base_2[],MATCH($D505,Data_Base_2[[Incumbent]:[Incumbent]],0),MATCH(F$3,Data_Base_2[#Headers],0))),"")</f>
        <v/>
      </c>
      <c r="G505" s="161" t="str">
        <f ca="1">IFERROR(IF(ISBLANK(INDEX(Data_Base_2[],MATCH($D505,Data_Base_2[[Incumbent]:[Incumbent]],0),MATCH(G$3,Data_Base_2[#Headers],0))),"-",INDEX(Data_Base_2[],MATCH($D505,Data_Base_2[[Incumbent]:[Incumbent]],0),MATCH(G$3,Data_Base_2[#Headers],0))),"")</f>
        <v/>
      </c>
      <c r="H505" s="161" t="str">
        <f ca="1">IFERROR(IF(ISBLANK(INDEX(Data_Base_2[],MATCH($D505,Data_Base_2[[Incumbent]:[Incumbent]],0),MATCH(H$3,Data_Base_2[#Headers],0))),"-",INDEX(Data_Base_2[],MATCH($D505,Data_Base_2[[Incumbent]:[Incumbent]],0),MATCH(H$3,Data_Base_2[#Headers],0))),"")</f>
        <v/>
      </c>
      <c r="I505" s="162" t="str">
        <f ca="1">IFERROR(IF(ISBLANK(INDEX(Data_Base_2[],MATCH($D505,Data_Base_2[[Incumbent]:[Incumbent]],0),MATCH(I$3,Data_Base_2[#Headers],0))),"-",INDEX(Data_Base_2[],MATCH($D505,Data_Base_2[[Incumbent]:[Incumbent]],0),MATCH(I$3,Data_Base_2[#Headers],0))),"")</f>
        <v/>
      </c>
      <c r="J505" s="162" t="str">
        <f ca="1">IFERROR(IF(ISBLANK(INDEX(Data_Base_2[],MATCH($D505,Data_Base_2[[Incumbent]:[Incumbent]],0),MATCH(J$3,Data_Base_2[#Headers],0))),"-",INDEX(Data_Base_2[],MATCH($D505,Data_Base_2[[Incumbent]:[Incumbent]],0),MATCH(J$3,Data_Base_2[#Headers],0))),"")</f>
        <v/>
      </c>
      <c r="K505" s="163" t="str">
        <f ca="1">IFERROR(IF(ISBLANK(INDEX(Data_Base_2[],MATCH($D505,Data_Base_2[[Incumbent]:[Incumbent]],0),MATCH(K$3,Data_Base_2[#Headers],0))),"-",INDEX(Data_Base_2[],MATCH($D505,Data_Base_2[[Incumbent]:[Incumbent]],0),MATCH(K$3,Data_Base_2[#Headers],0))),"")</f>
        <v/>
      </c>
      <c r="L505" s="161" t="str">
        <f ca="1">IFERROR(IF(ISBLANK(INDEX(Data_Base_2[],MATCH($D505,Data_Base_2[[Incumbent]:[Incumbent]],0),MATCH(L$3,Data_Base_2[#Headers],0))),"-",INDEX(Data_Base_2[],MATCH($D505,Data_Base_2[[Incumbent]:[Incumbent]],0),MATCH(L$3,Data_Base_2[#Headers],0))),"")</f>
        <v/>
      </c>
      <c r="M505" s="161" t="str">
        <f ca="1">IFERROR(IF(ISBLANK(INDEX(Data_Base_2[],MATCH($D505,Data_Base_2[[Incumbent]:[Incumbent]],0),MATCH(M$3,Data_Base_2[#Headers],0))),"-",INDEX(Data_Base_2[],MATCH($D505,Data_Base_2[[Incumbent]:[Incumbent]],0),MATCH(M$3,Data_Base_2[#Headers],0))),"")</f>
        <v/>
      </c>
      <c r="N505" s="164" t="str">
        <f ca="1">IFERROR(IF(ISBLANK(INDEX(Data_Base_2[],MATCH($D505,Data_Base_2[[Incumbent]:[Incumbent]],0),MATCH(N$3,Data_Base_2[#Headers],0))),"-",INDEX(Data_Base_2[],MATCH($D505,Data_Base_2[[Incumbent]:[Incumbent]],0),MATCH(N$3,Data_Base_2[#Headers],0))),"")</f>
        <v/>
      </c>
      <c r="O505" s="164" t="str">
        <f ca="1">IFERROR(IF(ISBLANK(INDEX(Data_Base_2[],MATCH($D505,Data_Base_2[[Incumbent]:[Incumbent]],0),MATCH(O$3,Data_Base_2[#Headers],0))),"-",INDEX(Data_Base_2[],MATCH($D505,Data_Base_2[[Incumbent]:[Incumbent]],0),MATCH(O$3,Data_Base_2[#Headers],0))),"")</f>
        <v/>
      </c>
      <c r="P505" s="161" t="str">
        <f ca="1">IFERROR(IF(ISBLANK(INDEX(Data_Base_2[],MATCH($D505,Data_Base_2[[Incumbent]:[Incumbent]],0),MATCH(P$3,Data_Base_2[#Headers],0))),"-",INDEX(Data_Base_2[],MATCH($D505,Data_Base_2[[Incumbent]:[Incumbent]],0),MATCH(P$3,Data_Base_2[#Headers],0))),"")</f>
        <v/>
      </c>
      <c r="Q505" s="161" t="str">
        <f ca="1">IFERROR(IF(ISBLANK(INDEX(Data_Base_2[],MATCH($D505,Data_Base_2[[Incumbent]:[Incumbent]],0),MATCH(Q$3,Data_Base_2[#Headers],0))),"-",INDEX(Data_Base_2[],MATCH($D505,Data_Base_2[[Incumbent]:[Incumbent]],0),MATCH(Q$3,Data_Base_2[#Headers],0))),"")</f>
        <v/>
      </c>
      <c r="T505" t="str">
        <v>Ahmad Yani S.</v>
      </c>
      <c r="U505" s="140">
        <v>2</v>
      </c>
      <c r="V505" s="124" t="b">
        <v>1</v>
      </c>
      <c r="W505" s="3" t="b">
        <v>1</v>
      </c>
      <c r="X505" s="3" t="b">
        <v>1</v>
      </c>
      <c r="Y505" s="3">
        <v>1</v>
      </c>
      <c r="Z505" s="3">
        <v>1</v>
      </c>
      <c r="AA505" s="3" t="b">
        <v>1</v>
      </c>
      <c r="AB505" s="3" t="b">
        <f ca="1"/>
        <v>0</v>
      </c>
      <c r="AC505" s="99">
        <v>0</v>
      </c>
      <c r="AD505" s="99">
        <f ca="1"/>
        <v>0</v>
      </c>
    </row>
    <row r="506" spans="4:30" x14ac:dyDescent="0.25">
      <c r="D506" s="8" t="str" cm="1">
        <f t="array" aca="1" ref="D506" ca="1">IFERROR(IF($T$2="",'Data Base'!C489,INDEX(Data_Base_2[Incumbent],_xlfn.AGGREGATE(15,3,((OFFSET($AD$4,0,0,COUNTA($AD$4:AD5501),1)&gt;0)/(OFFSET($AD$4,0,0,COUNTA($AD$4:AD5501),1)&gt;0))*(ROW(OFFSET($AD$4,0,0,COUNTA($AD$4:AD5501),1))-ROW($AD$3)),ROWS($D$4:$D505)))),"")</f>
        <v/>
      </c>
      <c r="E506" s="161" t="str">
        <f ca="1">IFERROR(IF(ISBLANK(INDEX(Data_Base_2[],MATCH($D506,Data_Base_2[[Incumbent]:[Incumbent]],0),MATCH(E$3,Data_Base_2[#Headers],0))),"-",INDEX(Data_Base_2[],MATCH($D506,Data_Base_2[[Incumbent]:[Incumbent]],0),MATCH(E$3,Data_Base_2[#Headers],0))),"")</f>
        <v/>
      </c>
      <c r="F506" s="161" t="str">
        <f ca="1">IFERROR(IF(ISBLANK(INDEX(Data_Base_2[],MATCH($D506,Data_Base_2[[Incumbent]:[Incumbent]],0),MATCH(F$3,Data_Base_2[#Headers],0))),"-",INDEX(Data_Base_2[],MATCH($D506,Data_Base_2[[Incumbent]:[Incumbent]],0),MATCH(F$3,Data_Base_2[#Headers],0))),"")</f>
        <v/>
      </c>
      <c r="G506" s="161" t="str">
        <f ca="1">IFERROR(IF(ISBLANK(INDEX(Data_Base_2[],MATCH($D506,Data_Base_2[[Incumbent]:[Incumbent]],0),MATCH(G$3,Data_Base_2[#Headers],0))),"-",INDEX(Data_Base_2[],MATCH($D506,Data_Base_2[[Incumbent]:[Incumbent]],0),MATCH(G$3,Data_Base_2[#Headers],0))),"")</f>
        <v/>
      </c>
      <c r="H506" s="161" t="str">
        <f ca="1">IFERROR(IF(ISBLANK(INDEX(Data_Base_2[],MATCH($D506,Data_Base_2[[Incumbent]:[Incumbent]],0),MATCH(H$3,Data_Base_2[#Headers],0))),"-",INDEX(Data_Base_2[],MATCH($D506,Data_Base_2[[Incumbent]:[Incumbent]],0),MATCH(H$3,Data_Base_2[#Headers],0))),"")</f>
        <v/>
      </c>
      <c r="I506" s="162" t="str">
        <f ca="1">IFERROR(IF(ISBLANK(INDEX(Data_Base_2[],MATCH($D506,Data_Base_2[[Incumbent]:[Incumbent]],0),MATCH(I$3,Data_Base_2[#Headers],0))),"-",INDEX(Data_Base_2[],MATCH($D506,Data_Base_2[[Incumbent]:[Incumbent]],0),MATCH(I$3,Data_Base_2[#Headers],0))),"")</f>
        <v/>
      </c>
      <c r="J506" s="162" t="str">
        <f ca="1">IFERROR(IF(ISBLANK(INDEX(Data_Base_2[],MATCH($D506,Data_Base_2[[Incumbent]:[Incumbent]],0),MATCH(J$3,Data_Base_2[#Headers],0))),"-",INDEX(Data_Base_2[],MATCH($D506,Data_Base_2[[Incumbent]:[Incumbent]],0),MATCH(J$3,Data_Base_2[#Headers],0))),"")</f>
        <v/>
      </c>
      <c r="K506" s="163" t="str">
        <f ca="1">IFERROR(IF(ISBLANK(INDEX(Data_Base_2[],MATCH($D506,Data_Base_2[[Incumbent]:[Incumbent]],0),MATCH(K$3,Data_Base_2[#Headers],0))),"-",INDEX(Data_Base_2[],MATCH($D506,Data_Base_2[[Incumbent]:[Incumbent]],0),MATCH(K$3,Data_Base_2[#Headers],0))),"")</f>
        <v/>
      </c>
      <c r="L506" s="161" t="str">
        <f ca="1">IFERROR(IF(ISBLANK(INDEX(Data_Base_2[],MATCH($D506,Data_Base_2[[Incumbent]:[Incumbent]],0),MATCH(L$3,Data_Base_2[#Headers],0))),"-",INDEX(Data_Base_2[],MATCH($D506,Data_Base_2[[Incumbent]:[Incumbent]],0),MATCH(L$3,Data_Base_2[#Headers],0))),"")</f>
        <v/>
      </c>
      <c r="M506" s="161" t="str">
        <f ca="1">IFERROR(IF(ISBLANK(INDEX(Data_Base_2[],MATCH($D506,Data_Base_2[[Incumbent]:[Incumbent]],0),MATCH(M$3,Data_Base_2[#Headers],0))),"-",INDEX(Data_Base_2[],MATCH($D506,Data_Base_2[[Incumbent]:[Incumbent]],0),MATCH(M$3,Data_Base_2[#Headers],0))),"")</f>
        <v/>
      </c>
      <c r="N506" s="164" t="str">
        <f ca="1">IFERROR(IF(ISBLANK(INDEX(Data_Base_2[],MATCH($D506,Data_Base_2[[Incumbent]:[Incumbent]],0),MATCH(N$3,Data_Base_2[#Headers],0))),"-",INDEX(Data_Base_2[],MATCH($D506,Data_Base_2[[Incumbent]:[Incumbent]],0),MATCH(N$3,Data_Base_2[#Headers],0))),"")</f>
        <v/>
      </c>
      <c r="O506" s="164" t="str">
        <f ca="1">IFERROR(IF(ISBLANK(INDEX(Data_Base_2[],MATCH($D506,Data_Base_2[[Incumbent]:[Incumbent]],0),MATCH(O$3,Data_Base_2[#Headers],0))),"-",INDEX(Data_Base_2[],MATCH($D506,Data_Base_2[[Incumbent]:[Incumbent]],0),MATCH(O$3,Data_Base_2[#Headers],0))),"")</f>
        <v/>
      </c>
      <c r="P506" s="161" t="str">
        <f ca="1">IFERROR(IF(ISBLANK(INDEX(Data_Base_2[],MATCH($D506,Data_Base_2[[Incumbent]:[Incumbent]],0),MATCH(P$3,Data_Base_2[#Headers],0))),"-",INDEX(Data_Base_2[],MATCH($D506,Data_Base_2[[Incumbent]:[Incumbent]],0),MATCH(P$3,Data_Base_2[#Headers],0))),"")</f>
        <v/>
      </c>
      <c r="Q506" s="161" t="str">
        <f ca="1">IFERROR(IF(ISBLANK(INDEX(Data_Base_2[],MATCH($D506,Data_Base_2[[Incumbent]:[Incumbent]],0),MATCH(Q$3,Data_Base_2[#Headers],0))),"-",INDEX(Data_Base_2[],MATCH($D506,Data_Base_2[[Incumbent]:[Incumbent]],0),MATCH(Q$3,Data_Base_2[#Headers],0))),"")</f>
        <v/>
      </c>
      <c r="T506" t="str">
        <v>Adi Cawarman Sitorus</v>
      </c>
      <c r="U506" s="140">
        <v>1</v>
      </c>
      <c r="V506" s="124" t="b">
        <v>1</v>
      </c>
      <c r="W506" s="3" t="b">
        <v>1</v>
      </c>
      <c r="X506" s="3" t="b">
        <v>1</v>
      </c>
      <c r="Y506" s="3">
        <v>1</v>
      </c>
      <c r="Z506" s="3">
        <v>0</v>
      </c>
      <c r="AA506" s="3" t="b">
        <v>1</v>
      </c>
      <c r="AB506" s="3" t="b">
        <f ca="1"/>
        <v>0</v>
      </c>
      <c r="AC506" s="99">
        <v>0</v>
      </c>
      <c r="AD506" s="99">
        <f ca="1"/>
        <v>0</v>
      </c>
    </row>
    <row r="507" spans="4:30" x14ac:dyDescent="0.25">
      <c r="D507" s="8" t="str" cm="1">
        <f t="array" aca="1" ref="D507" ca="1">IFERROR(IF($T$2="",'Data Base'!C490,INDEX(Data_Base_2[Incumbent],_xlfn.AGGREGATE(15,3,((OFFSET($AD$4,0,0,COUNTA($AD$4:AD5502),1)&gt;0)/(OFFSET($AD$4,0,0,COUNTA($AD$4:AD5502),1)&gt;0))*(ROW(OFFSET($AD$4,0,0,COUNTA($AD$4:AD5502),1))-ROW($AD$3)),ROWS($D$4:$D506)))),"")</f>
        <v/>
      </c>
      <c r="E507" s="161" t="str">
        <f ca="1">IFERROR(IF(ISBLANK(INDEX(Data_Base_2[],MATCH($D507,Data_Base_2[[Incumbent]:[Incumbent]],0),MATCH(E$3,Data_Base_2[#Headers],0))),"-",INDEX(Data_Base_2[],MATCH($D507,Data_Base_2[[Incumbent]:[Incumbent]],0),MATCH(E$3,Data_Base_2[#Headers],0))),"")</f>
        <v/>
      </c>
      <c r="F507" s="161" t="str">
        <f ca="1">IFERROR(IF(ISBLANK(INDEX(Data_Base_2[],MATCH($D507,Data_Base_2[[Incumbent]:[Incumbent]],0),MATCH(F$3,Data_Base_2[#Headers],0))),"-",INDEX(Data_Base_2[],MATCH($D507,Data_Base_2[[Incumbent]:[Incumbent]],0),MATCH(F$3,Data_Base_2[#Headers],0))),"")</f>
        <v/>
      </c>
      <c r="G507" s="161" t="str">
        <f ca="1">IFERROR(IF(ISBLANK(INDEX(Data_Base_2[],MATCH($D507,Data_Base_2[[Incumbent]:[Incumbent]],0),MATCH(G$3,Data_Base_2[#Headers],0))),"-",INDEX(Data_Base_2[],MATCH($D507,Data_Base_2[[Incumbent]:[Incumbent]],0),MATCH(G$3,Data_Base_2[#Headers],0))),"")</f>
        <v/>
      </c>
      <c r="H507" s="161" t="str">
        <f ca="1">IFERROR(IF(ISBLANK(INDEX(Data_Base_2[],MATCH($D507,Data_Base_2[[Incumbent]:[Incumbent]],0),MATCH(H$3,Data_Base_2[#Headers],0))),"-",INDEX(Data_Base_2[],MATCH($D507,Data_Base_2[[Incumbent]:[Incumbent]],0),MATCH(H$3,Data_Base_2[#Headers],0))),"")</f>
        <v/>
      </c>
      <c r="I507" s="162" t="str">
        <f ca="1">IFERROR(IF(ISBLANK(INDEX(Data_Base_2[],MATCH($D507,Data_Base_2[[Incumbent]:[Incumbent]],0),MATCH(I$3,Data_Base_2[#Headers],0))),"-",INDEX(Data_Base_2[],MATCH($D507,Data_Base_2[[Incumbent]:[Incumbent]],0),MATCH(I$3,Data_Base_2[#Headers],0))),"")</f>
        <v/>
      </c>
      <c r="J507" s="162" t="str">
        <f ca="1">IFERROR(IF(ISBLANK(INDEX(Data_Base_2[],MATCH($D507,Data_Base_2[[Incumbent]:[Incumbent]],0),MATCH(J$3,Data_Base_2[#Headers],0))),"-",INDEX(Data_Base_2[],MATCH($D507,Data_Base_2[[Incumbent]:[Incumbent]],0),MATCH(J$3,Data_Base_2[#Headers],0))),"")</f>
        <v/>
      </c>
      <c r="K507" s="163" t="str">
        <f ca="1">IFERROR(IF(ISBLANK(INDEX(Data_Base_2[],MATCH($D507,Data_Base_2[[Incumbent]:[Incumbent]],0),MATCH(K$3,Data_Base_2[#Headers],0))),"-",INDEX(Data_Base_2[],MATCH($D507,Data_Base_2[[Incumbent]:[Incumbent]],0),MATCH(K$3,Data_Base_2[#Headers],0))),"")</f>
        <v/>
      </c>
      <c r="L507" s="161" t="str">
        <f ca="1">IFERROR(IF(ISBLANK(INDEX(Data_Base_2[],MATCH($D507,Data_Base_2[[Incumbent]:[Incumbent]],0),MATCH(L$3,Data_Base_2[#Headers],0))),"-",INDEX(Data_Base_2[],MATCH($D507,Data_Base_2[[Incumbent]:[Incumbent]],0),MATCH(L$3,Data_Base_2[#Headers],0))),"")</f>
        <v/>
      </c>
      <c r="M507" s="161" t="str">
        <f ca="1">IFERROR(IF(ISBLANK(INDEX(Data_Base_2[],MATCH($D507,Data_Base_2[[Incumbent]:[Incumbent]],0),MATCH(M$3,Data_Base_2[#Headers],0))),"-",INDEX(Data_Base_2[],MATCH($D507,Data_Base_2[[Incumbent]:[Incumbent]],0),MATCH(M$3,Data_Base_2[#Headers],0))),"")</f>
        <v/>
      </c>
      <c r="N507" s="164" t="str">
        <f ca="1">IFERROR(IF(ISBLANK(INDEX(Data_Base_2[],MATCH($D507,Data_Base_2[[Incumbent]:[Incumbent]],0),MATCH(N$3,Data_Base_2[#Headers],0))),"-",INDEX(Data_Base_2[],MATCH($D507,Data_Base_2[[Incumbent]:[Incumbent]],0),MATCH(N$3,Data_Base_2[#Headers],0))),"")</f>
        <v/>
      </c>
      <c r="O507" s="164" t="str">
        <f ca="1">IFERROR(IF(ISBLANK(INDEX(Data_Base_2[],MATCH($D507,Data_Base_2[[Incumbent]:[Incumbent]],0),MATCH(O$3,Data_Base_2[#Headers],0))),"-",INDEX(Data_Base_2[],MATCH($D507,Data_Base_2[[Incumbent]:[Incumbent]],0),MATCH(O$3,Data_Base_2[#Headers],0))),"")</f>
        <v/>
      </c>
      <c r="P507" s="161" t="str">
        <f ca="1">IFERROR(IF(ISBLANK(INDEX(Data_Base_2[],MATCH($D507,Data_Base_2[[Incumbent]:[Incumbent]],0),MATCH(P$3,Data_Base_2[#Headers],0))),"-",INDEX(Data_Base_2[],MATCH($D507,Data_Base_2[[Incumbent]:[Incumbent]],0),MATCH(P$3,Data_Base_2[#Headers],0))),"")</f>
        <v/>
      </c>
      <c r="Q507" s="161" t="str">
        <f ca="1">IFERROR(IF(ISBLANK(INDEX(Data_Base_2[],MATCH($D507,Data_Base_2[[Incumbent]:[Incumbent]],0),MATCH(Q$3,Data_Base_2[#Headers],0))),"-",INDEX(Data_Base_2[],MATCH($D507,Data_Base_2[[Incumbent]:[Incumbent]],0),MATCH(Q$3,Data_Base_2[#Headers],0))),"")</f>
        <v/>
      </c>
      <c r="T507" t="str">
        <v>Herman Amran</v>
      </c>
      <c r="U507" s="140">
        <v>3</v>
      </c>
      <c r="V507" s="124" t="b">
        <v>1</v>
      </c>
      <c r="W507" s="3" t="b">
        <v>0</v>
      </c>
      <c r="X507" s="3" t="b">
        <v>1</v>
      </c>
      <c r="Y507" s="3">
        <v>0</v>
      </c>
      <c r="Z507" s="3">
        <v>1</v>
      </c>
      <c r="AA507" s="3" t="b">
        <v>1</v>
      </c>
      <c r="AB507" s="3" t="b">
        <f ca="1"/>
        <v>1</v>
      </c>
      <c r="AC507" s="99">
        <v>0</v>
      </c>
      <c r="AD507" s="99">
        <f ca="1"/>
        <v>0</v>
      </c>
    </row>
    <row r="508" spans="4:30" x14ac:dyDescent="0.25">
      <c r="D508" s="8" t="str" cm="1">
        <f t="array" aca="1" ref="D508" ca="1">IFERROR(IF($T$2="",'Data Base'!C491,INDEX(Data_Base_2[Incumbent],_xlfn.AGGREGATE(15,3,((OFFSET($AD$4,0,0,COUNTA($AD$4:AD5503),1)&gt;0)/(OFFSET($AD$4,0,0,COUNTA($AD$4:AD5503),1)&gt;0))*(ROW(OFFSET($AD$4,0,0,COUNTA($AD$4:AD5503),1))-ROW($AD$3)),ROWS($D$4:$D507)))),"")</f>
        <v/>
      </c>
      <c r="E508" s="161" t="str">
        <f ca="1">IFERROR(IF(ISBLANK(INDEX(Data_Base_2[],MATCH($D508,Data_Base_2[[Incumbent]:[Incumbent]],0),MATCH(E$3,Data_Base_2[#Headers],0))),"-",INDEX(Data_Base_2[],MATCH($D508,Data_Base_2[[Incumbent]:[Incumbent]],0),MATCH(E$3,Data_Base_2[#Headers],0))),"")</f>
        <v/>
      </c>
      <c r="F508" s="161" t="str">
        <f ca="1">IFERROR(IF(ISBLANK(INDEX(Data_Base_2[],MATCH($D508,Data_Base_2[[Incumbent]:[Incumbent]],0),MATCH(F$3,Data_Base_2[#Headers],0))),"-",INDEX(Data_Base_2[],MATCH($D508,Data_Base_2[[Incumbent]:[Incumbent]],0),MATCH(F$3,Data_Base_2[#Headers],0))),"")</f>
        <v/>
      </c>
      <c r="G508" s="161" t="str">
        <f ca="1">IFERROR(IF(ISBLANK(INDEX(Data_Base_2[],MATCH($D508,Data_Base_2[[Incumbent]:[Incumbent]],0),MATCH(G$3,Data_Base_2[#Headers],0))),"-",INDEX(Data_Base_2[],MATCH($D508,Data_Base_2[[Incumbent]:[Incumbent]],0),MATCH(G$3,Data_Base_2[#Headers],0))),"")</f>
        <v/>
      </c>
      <c r="H508" s="161" t="str">
        <f ca="1">IFERROR(IF(ISBLANK(INDEX(Data_Base_2[],MATCH($D508,Data_Base_2[[Incumbent]:[Incumbent]],0),MATCH(H$3,Data_Base_2[#Headers],0))),"-",INDEX(Data_Base_2[],MATCH($D508,Data_Base_2[[Incumbent]:[Incumbent]],0),MATCH(H$3,Data_Base_2[#Headers],0))),"")</f>
        <v/>
      </c>
      <c r="I508" s="162" t="str">
        <f ca="1">IFERROR(IF(ISBLANK(INDEX(Data_Base_2[],MATCH($D508,Data_Base_2[[Incumbent]:[Incumbent]],0),MATCH(I$3,Data_Base_2[#Headers],0))),"-",INDEX(Data_Base_2[],MATCH($D508,Data_Base_2[[Incumbent]:[Incumbent]],0),MATCH(I$3,Data_Base_2[#Headers],0))),"")</f>
        <v/>
      </c>
      <c r="J508" s="162" t="str">
        <f ca="1">IFERROR(IF(ISBLANK(INDEX(Data_Base_2[],MATCH($D508,Data_Base_2[[Incumbent]:[Incumbent]],0),MATCH(J$3,Data_Base_2[#Headers],0))),"-",INDEX(Data_Base_2[],MATCH($D508,Data_Base_2[[Incumbent]:[Incumbent]],0),MATCH(J$3,Data_Base_2[#Headers],0))),"")</f>
        <v/>
      </c>
      <c r="K508" s="163" t="str">
        <f ca="1">IFERROR(IF(ISBLANK(INDEX(Data_Base_2[],MATCH($D508,Data_Base_2[[Incumbent]:[Incumbent]],0),MATCH(K$3,Data_Base_2[#Headers],0))),"-",INDEX(Data_Base_2[],MATCH($D508,Data_Base_2[[Incumbent]:[Incumbent]],0),MATCH(K$3,Data_Base_2[#Headers],0))),"")</f>
        <v/>
      </c>
      <c r="L508" s="161" t="str">
        <f ca="1">IFERROR(IF(ISBLANK(INDEX(Data_Base_2[],MATCH($D508,Data_Base_2[[Incumbent]:[Incumbent]],0),MATCH(L$3,Data_Base_2[#Headers],0))),"-",INDEX(Data_Base_2[],MATCH($D508,Data_Base_2[[Incumbent]:[Incumbent]],0),MATCH(L$3,Data_Base_2[#Headers],0))),"")</f>
        <v/>
      </c>
      <c r="M508" s="161" t="str">
        <f ca="1">IFERROR(IF(ISBLANK(INDEX(Data_Base_2[],MATCH($D508,Data_Base_2[[Incumbent]:[Incumbent]],0),MATCH(M$3,Data_Base_2[#Headers],0))),"-",INDEX(Data_Base_2[],MATCH($D508,Data_Base_2[[Incumbent]:[Incumbent]],0),MATCH(M$3,Data_Base_2[#Headers],0))),"")</f>
        <v/>
      </c>
      <c r="N508" s="164" t="str">
        <f ca="1">IFERROR(IF(ISBLANK(INDEX(Data_Base_2[],MATCH($D508,Data_Base_2[[Incumbent]:[Incumbent]],0),MATCH(N$3,Data_Base_2[#Headers],0))),"-",INDEX(Data_Base_2[],MATCH($D508,Data_Base_2[[Incumbent]:[Incumbent]],0),MATCH(N$3,Data_Base_2[#Headers],0))),"")</f>
        <v/>
      </c>
      <c r="O508" s="164" t="str">
        <f ca="1">IFERROR(IF(ISBLANK(INDEX(Data_Base_2[],MATCH($D508,Data_Base_2[[Incumbent]:[Incumbent]],0),MATCH(O$3,Data_Base_2[#Headers],0))),"-",INDEX(Data_Base_2[],MATCH($D508,Data_Base_2[[Incumbent]:[Incumbent]],0),MATCH(O$3,Data_Base_2[#Headers],0))),"")</f>
        <v/>
      </c>
      <c r="P508" s="161" t="str">
        <f ca="1">IFERROR(IF(ISBLANK(INDEX(Data_Base_2[],MATCH($D508,Data_Base_2[[Incumbent]:[Incumbent]],0),MATCH(P$3,Data_Base_2[#Headers],0))),"-",INDEX(Data_Base_2[],MATCH($D508,Data_Base_2[[Incumbent]:[Incumbent]],0),MATCH(P$3,Data_Base_2[#Headers],0))),"")</f>
        <v/>
      </c>
      <c r="Q508" s="161" t="str">
        <f ca="1">IFERROR(IF(ISBLANK(INDEX(Data_Base_2[],MATCH($D508,Data_Base_2[[Incumbent]:[Incumbent]],0),MATCH(Q$3,Data_Base_2[#Headers],0))),"-",INDEX(Data_Base_2[],MATCH($D508,Data_Base_2[[Incumbent]:[Incumbent]],0),MATCH(Q$3,Data_Base_2[#Headers],0))),"")</f>
        <v/>
      </c>
      <c r="T508" t="str">
        <v>Azwar Sammas Huri Harahap</v>
      </c>
      <c r="U508" s="140">
        <v>1</v>
      </c>
      <c r="V508" s="124" t="b">
        <v>1</v>
      </c>
      <c r="W508" s="3" t="b">
        <v>1</v>
      </c>
      <c r="X508" s="3" t="b">
        <v>1</v>
      </c>
      <c r="Y508" s="3">
        <v>1</v>
      </c>
      <c r="Z508" s="3">
        <v>0</v>
      </c>
      <c r="AA508" s="3" t="b">
        <v>1</v>
      </c>
      <c r="AB508" s="3" t="b">
        <f ca="1"/>
        <v>1</v>
      </c>
      <c r="AC508" s="99">
        <v>0</v>
      </c>
      <c r="AD508" s="99">
        <f ca="1"/>
        <v>0</v>
      </c>
    </row>
    <row r="509" spans="4:30" x14ac:dyDescent="0.25">
      <c r="D509" s="8" t="str" cm="1">
        <f t="array" aca="1" ref="D509" ca="1">IFERROR(IF($T$2="",'Data Base'!C492,INDEX(Data_Base_2[Incumbent],_xlfn.AGGREGATE(15,3,((OFFSET($AD$4,0,0,COUNTA($AD$4:AD5504),1)&gt;0)/(OFFSET($AD$4,0,0,COUNTA($AD$4:AD5504),1)&gt;0))*(ROW(OFFSET($AD$4,0,0,COUNTA($AD$4:AD5504),1))-ROW($AD$3)),ROWS($D$4:$D508)))),"")</f>
        <v/>
      </c>
      <c r="E509" s="161" t="str">
        <f ca="1">IFERROR(IF(ISBLANK(INDEX(Data_Base_2[],MATCH($D509,Data_Base_2[[Incumbent]:[Incumbent]],0),MATCH(E$3,Data_Base_2[#Headers],0))),"-",INDEX(Data_Base_2[],MATCH($D509,Data_Base_2[[Incumbent]:[Incumbent]],0),MATCH(E$3,Data_Base_2[#Headers],0))),"")</f>
        <v/>
      </c>
      <c r="F509" s="161" t="str">
        <f ca="1">IFERROR(IF(ISBLANK(INDEX(Data_Base_2[],MATCH($D509,Data_Base_2[[Incumbent]:[Incumbent]],0),MATCH(F$3,Data_Base_2[#Headers],0))),"-",INDEX(Data_Base_2[],MATCH($D509,Data_Base_2[[Incumbent]:[Incumbent]],0),MATCH(F$3,Data_Base_2[#Headers],0))),"")</f>
        <v/>
      </c>
      <c r="G509" s="161" t="str">
        <f ca="1">IFERROR(IF(ISBLANK(INDEX(Data_Base_2[],MATCH($D509,Data_Base_2[[Incumbent]:[Incumbent]],0),MATCH(G$3,Data_Base_2[#Headers],0))),"-",INDEX(Data_Base_2[],MATCH($D509,Data_Base_2[[Incumbent]:[Incumbent]],0),MATCH(G$3,Data_Base_2[#Headers],0))),"")</f>
        <v/>
      </c>
      <c r="H509" s="161" t="str">
        <f ca="1">IFERROR(IF(ISBLANK(INDEX(Data_Base_2[],MATCH($D509,Data_Base_2[[Incumbent]:[Incumbent]],0),MATCH(H$3,Data_Base_2[#Headers],0))),"-",INDEX(Data_Base_2[],MATCH($D509,Data_Base_2[[Incumbent]:[Incumbent]],0),MATCH(H$3,Data_Base_2[#Headers],0))),"")</f>
        <v/>
      </c>
      <c r="I509" s="162" t="str">
        <f ca="1">IFERROR(IF(ISBLANK(INDEX(Data_Base_2[],MATCH($D509,Data_Base_2[[Incumbent]:[Incumbent]],0),MATCH(I$3,Data_Base_2[#Headers],0))),"-",INDEX(Data_Base_2[],MATCH($D509,Data_Base_2[[Incumbent]:[Incumbent]],0),MATCH(I$3,Data_Base_2[#Headers],0))),"")</f>
        <v/>
      </c>
      <c r="J509" s="162" t="str">
        <f ca="1">IFERROR(IF(ISBLANK(INDEX(Data_Base_2[],MATCH($D509,Data_Base_2[[Incumbent]:[Incumbent]],0),MATCH(J$3,Data_Base_2[#Headers],0))),"-",INDEX(Data_Base_2[],MATCH($D509,Data_Base_2[[Incumbent]:[Incumbent]],0),MATCH(J$3,Data_Base_2[#Headers],0))),"")</f>
        <v/>
      </c>
      <c r="K509" s="163" t="str">
        <f ca="1">IFERROR(IF(ISBLANK(INDEX(Data_Base_2[],MATCH($D509,Data_Base_2[[Incumbent]:[Incumbent]],0),MATCH(K$3,Data_Base_2[#Headers],0))),"-",INDEX(Data_Base_2[],MATCH($D509,Data_Base_2[[Incumbent]:[Incumbent]],0),MATCH(K$3,Data_Base_2[#Headers],0))),"")</f>
        <v/>
      </c>
      <c r="L509" s="161" t="str">
        <f ca="1">IFERROR(IF(ISBLANK(INDEX(Data_Base_2[],MATCH($D509,Data_Base_2[[Incumbent]:[Incumbent]],0),MATCH(L$3,Data_Base_2[#Headers],0))),"-",INDEX(Data_Base_2[],MATCH($D509,Data_Base_2[[Incumbent]:[Incumbent]],0),MATCH(L$3,Data_Base_2[#Headers],0))),"")</f>
        <v/>
      </c>
      <c r="M509" s="161" t="str">
        <f ca="1">IFERROR(IF(ISBLANK(INDEX(Data_Base_2[],MATCH($D509,Data_Base_2[[Incumbent]:[Incumbent]],0),MATCH(M$3,Data_Base_2[#Headers],0))),"-",INDEX(Data_Base_2[],MATCH($D509,Data_Base_2[[Incumbent]:[Incumbent]],0),MATCH(M$3,Data_Base_2[#Headers],0))),"")</f>
        <v/>
      </c>
      <c r="N509" s="164" t="str">
        <f ca="1">IFERROR(IF(ISBLANK(INDEX(Data_Base_2[],MATCH($D509,Data_Base_2[[Incumbent]:[Incumbent]],0),MATCH(N$3,Data_Base_2[#Headers],0))),"-",INDEX(Data_Base_2[],MATCH($D509,Data_Base_2[[Incumbent]:[Incumbent]],0),MATCH(N$3,Data_Base_2[#Headers],0))),"")</f>
        <v/>
      </c>
      <c r="O509" s="164" t="str">
        <f ca="1">IFERROR(IF(ISBLANK(INDEX(Data_Base_2[],MATCH($D509,Data_Base_2[[Incumbent]:[Incumbent]],0),MATCH(O$3,Data_Base_2[#Headers],0))),"-",INDEX(Data_Base_2[],MATCH($D509,Data_Base_2[[Incumbent]:[Incumbent]],0),MATCH(O$3,Data_Base_2[#Headers],0))),"")</f>
        <v/>
      </c>
      <c r="P509" s="161" t="str">
        <f ca="1">IFERROR(IF(ISBLANK(INDEX(Data_Base_2[],MATCH($D509,Data_Base_2[[Incumbent]:[Incumbent]],0),MATCH(P$3,Data_Base_2[#Headers],0))),"-",INDEX(Data_Base_2[],MATCH($D509,Data_Base_2[[Incumbent]:[Incumbent]],0),MATCH(P$3,Data_Base_2[#Headers],0))),"")</f>
        <v/>
      </c>
      <c r="Q509" s="161" t="str">
        <f ca="1">IFERROR(IF(ISBLANK(INDEX(Data_Base_2[],MATCH($D509,Data_Base_2[[Incumbent]:[Incumbent]],0),MATCH(Q$3,Data_Base_2[#Headers],0))),"-",INDEX(Data_Base_2[],MATCH($D509,Data_Base_2[[Incumbent]:[Incumbent]],0),MATCH(Q$3,Data_Base_2[#Headers],0))),"")</f>
        <v/>
      </c>
      <c r="T509" t="str">
        <v>Fahriz Winandra Saragih</v>
      </c>
      <c r="U509" s="140">
        <v>1</v>
      </c>
      <c r="V509" s="124" t="b">
        <v>1</v>
      </c>
      <c r="W509" s="3" t="b">
        <v>1</v>
      </c>
      <c r="X509" s="3" t="b">
        <v>0</v>
      </c>
      <c r="Y509" s="3">
        <v>1</v>
      </c>
      <c r="Z509" s="3">
        <v>0</v>
      </c>
      <c r="AA509" s="3" t="b">
        <v>1</v>
      </c>
      <c r="AB509" s="3" t="b">
        <f ca="1"/>
        <v>1</v>
      </c>
      <c r="AC509" s="99">
        <v>1</v>
      </c>
      <c r="AD509" s="99">
        <f ca="1"/>
        <v>0</v>
      </c>
    </row>
    <row r="510" spans="4:30" x14ac:dyDescent="0.25">
      <c r="D510" s="8" t="str" cm="1">
        <f t="array" aca="1" ref="D510" ca="1">IFERROR(IF($T$2="",'Data Base'!C493,INDEX(Data_Base_2[Incumbent],_xlfn.AGGREGATE(15,3,((OFFSET($AD$4,0,0,COUNTA($AD$4:AD5505),1)&gt;0)/(OFFSET($AD$4,0,0,COUNTA($AD$4:AD5505),1)&gt;0))*(ROW(OFFSET($AD$4,0,0,COUNTA($AD$4:AD5505),1))-ROW($AD$3)),ROWS($D$4:$D509)))),"")</f>
        <v/>
      </c>
      <c r="E510" s="161" t="str">
        <f ca="1">IFERROR(IF(ISBLANK(INDEX(Data_Base_2[],MATCH($D510,Data_Base_2[[Incumbent]:[Incumbent]],0),MATCH(E$3,Data_Base_2[#Headers],0))),"-",INDEX(Data_Base_2[],MATCH($D510,Data_Base_2[[Incumbent]:[Incumbent]],0),MATCH(E$3,Data_Base_2[#Headers],0))),"")</f>
        <v/>
      </c>
      <c r="F510" s="161" t="str">
        <f ca="1">IFERROR(IF(ISBLANK(INDEX(Data_Base_2[],MATCH($D510,Data_Base_2[[Incumbent]:[Incumbent]],0),MATCH(F$3,Data_Base_2[#Headers],0))),"-",INDEX(Data_Base_2[],MATCH($D510,Data_Base_2[[Incumbent]:[Incumbent]],0),MATCH(F$3,Data_Base_2[#Headers],0))),"")</f>
        <v/>
      </c>
      <c r="G510" s="161" t="str">
        <f ca="1">IFERROR(IF(ISBLANK(INDEX(Data_Base_2[],MATCH($D510,Data_Base_2[[Incumbent]:[Incumbent]],0),MATCH(G$3,Data_Base_2[#Headers],0))),"-",INDEX(Data_Base_2[],MATCH($D510,Data_Base_2[[Incumbent]:[Incumbent]],0),MATCH(G$3,Data_Base_2[#Headers],0))),"")</f>
        <v/>
      </c>
      <c r="H510" s="161" t="str">
        <f ca="1">IFERROR(IF(ISBLANK(INDEX(Data_Base_2[],MATCH($D510,Data_Base_2[[Incumbent]:[Incumbent]],0),MATCH(H$3,Data_Base_2[#Headers],0))),"-",INDEX(Data_Base_2[],MATCH($D510,Data_Base_2[[Incumbent]:[Incumbent]],0),MATCH(H$3,Data_Base_2[#Headers],0))),"")</f>
        <v/>
      </c>
      <c r="I510" s="162" t="str">
        <f ca="1">IFERROR(IF(ISBLANK(INDEX(Data_Base_2[],MATCH($D510,Data_Base_2[[Incumbent]:[Incumbent]],0),MATCH(I$3,Data_Base_2[#Headers],0))),"-",INDEX(Data_Base_2[],MATCH($D510,Data_Base_2[[Incumbent]:[Incumbent]],0),MATCH(I$3,Data_Base_2[#Headers],0))),"")</f>
        <v/>
      </c>
      <c r="J510" s="162" t="str">
        <f ca="1">IFERROR(IF(ISBLANK(INDEX(Data_Base_2[],MATCH($D510,Data_Base_2[[Incumbent]:[Incumbent]],0),MATCH(J$3,Data_Base_2[#Headers],0))),"-",INDEX(Data_Base_2[],MATCH($D510,Data_Base_2[[Incumbent]:[Incumbent]],0),MATCH(J$3,Data_Base_2[#Headers],0))),"")</f>
        <v/>
      </c>
      <c r="K510" s="163" t="str">
        <f ca="1">IFERROR(IF(ISBLANK(INDEX(Data_Base_2[],MATCH($D510,Data_Base_2[[Incumbent]:[Incumbent]],0),MATCH(K$3,Data_Base_2[#Headers],0))),"-",INDEX(Data_Base_2[],MATCH($D510,Data_Base_2[[Incumbent]:[Incumbent]],0),MATCH(K$3,Data_Base_2[#Headers],0))),"")</f>
        <v/>
      </c>
      <c r="L510" s="161" t="str">
        <f ca="1">IFERROR(IF(ISBLANK(INDEX(Data_Base_2[],MATCH($D510,Data_Base_2[[Incumbent]:[Incumbent]],0),MATCH(L$3,Data_Base_2[#Headers],0))),"-",INDEX(Data_Base_2[],MATCH($D510,Data_Base_2[[Incumbent]:[Incumbent]],0),MATCH(L$3,Data_Base_2[#Headers],0))),"")</f>
        <v/>
      </c>
      <c r="M510" s="161" t="str">
        <f ca="1">IFERROR(IF(ISBLANK(INDEX(Data_Base_2[],MATCH($D510,Data_Base_2[[Incumbent]:[Incumbent]],0),MATCH(M$3,Data_Base_2[#Headers],0))),"-",INDEX(Data_Base_2[],MATCH($D510,Data_Base_2[[Incumbent]:[Incumbent]],0),MATCH(M$3,Data_Base_2[#Headers],0))),"")</f>
        <v/>
      </c>
      <c r="N510" s="164" t="str">
        <f ca="1">IFERROR(IF(ISBLANK(INDEX(Data_Base_2[],MATCH($D510,Data_Base_2[[Incumbent]:[Incumbent]],0),MATCH(N$3,Data_Base_2[#Headers],0))),"-",INDEX(Data_Base_2[],MATCH($D510,Data_Base_2[[Incumbent]:[Incumbent]],0),MATCH(N$3,Data_Base_2[#Headers],0))),"")</f>
        <v/>
      </c>
      <c r="O510" s="164" t="str">
        <f ca="1">IFERROR(IF(ISBLANK(INDEX(Data_Base_2[],MATCH($D510,Data_Base_2[[Incumbent]:[Incumbent]],0),MATCH(O$3,Data_Base_2[#Headers],0))),"-",INDEX(Data_Base_2[],MATCH($D510,Data_Base_2[[Incumbent]:[Incumbent]],0),MATCH(O$3,Data_Base_2[#Headers],0))),"")</f>
        <v/>
      </c>
      <c r="P510" s="161" t="str">
        <f ca="1">IFERROR(IF(ISBLANK(INDEX(Data_Base_2[],MATCH($D510,Data_Base_2[[Incumbent]:[Incumbent]],0),MATCH(P$3,Data_Base_2[#Headers],0))),"-",INDEX(Data_Base_2[],MATCH($D510,Data_Base_2[[Incumbent]:[Incumbent]],0),MATCH(P$3,Data_Base_2[#Headers],0))),"")</f>
        <v/>
      </c>
      <c r="Q510" s="161" t="str">
        <f ca="1">IFERROR(IF(ISBLANK(INDEX(Data_Base_2[],MATCH($D510,Data_Base_2[[Incumbent]:[Incumbent]],0),MATCH(Q$3,Data_Base_2[#Headers],0))),"-",INDEX(Data_Base_2[],MATCH($D510,Data_Base_2[[Incumbent]:[Incumbent]],0),MATCH(Q$3,Data_Base_2[#Headers],0))),"")</f>
        <v/>
      </c>
      <c r="T510" t="str">
        <v>Azam Al Faroki</v>
      </c>
      <c r="U510" s="140">
        <v>2</v>
      </c>
      <c r="V510" s="124" t="b">
        <v>1</v>
      </c>
      <c r="W510" s="3" t="b">
        <v>1</v>
      </c>
      <c r="X510" s="3" t="b">
        <v>1</v>
      </c>
      <c r="Y510" s="3">
        <v>1</v>
      </c>
      <c r="Z510" s="3">
        <v>1</v>
      </c>
      <c r="AA510" s="3" t="b">
        <v>1</v>
      </c>
      <c r="AB510" s="3" t="b">
        <f ca="1"/>
        <v>1</v>
      </c>
      <c r="AC510" s="99">
        <v>0</v>
      </c>
      <c r="AD510" s="99">
        <f ca="1"/>
        <v>1</v>
      </c>
    </row>
    <row r="511" spans="4:30" x14ac:dyDescent="0.25">
      <c r="D511" s="8" t="str" cm="1">
        <f t="array" aca="1" ref="D511" ca="1">IFERROR(IF($T$2="",'Data Base'!C494,INDEX(Data_Base_2[Incumbent],_xlfn.AGGREGATE(15,3,((OFFSET($AD$4,0,0,COUNTA($AD$4:AD5506),1)&gt;0)/(OFFSET($AD$4,0,0,COUNTA($AD$4:AD5506),1)&gt;0))*(ROW(OFFSET($AD$4,0,0,COUNTA($AD$4:AD5506),1))-ROW($AD$3)),ROWS($D$4:$D510)))),"")</f>
        <v/>
      </c>
      <c r="E511" s="161" t="str">
        <f ca="1">IFERROR(IF(ISBLANK(INDEX(Data_Base_2[],MATCH($D511,Data_Base_2[[Incumbent]:[Incumbent]],0),MATCH(E$3,Data_Base_2[#Headers],0))),"-",INDEX(Data_Base_2[],MATCH($D511,Data_Base_2[[Incumbent]:[Incumbent]],0),MATCH(E$3,Data_Base_2[#Headers],0))),"")</f>
        <v/>
      </c>
      <c r="F511" s="161" t="str">
        <f ca="1">IFERROR(IF(ISBLANK(INDEX(Data_Base_2[],MATCH($D511,Data_Base_2[[Incumbent]:[Incumbent]],0),MATCH(F$3,Data_Base_2[#Headers],0))),"-",INDEX(Data_Base_2[],MATCH($D511,Data_Base_2[[Incumbent]:[Incumbent]],0),MATCH(F$3,Data_Base_2[#Headers],0))),"")</f>
        <v/>
      </c>
      <c r="G511" s="161" t="str">
        <f ca="1">IFERROR(IF(ISBLANK(INDEX(Data_Base_2[],MATCH($D511,Data_Base_2[[Incumbent]:[Incumbent]],0),MATCH(G$3,Data_Base_2[#Headers],0))),"-",INDEX(Data_Base_2[],MATCH($D511,Data_Base_2[[Incumbent]:[Incumbent]],0),MATCH(G$3,Data_Base_2[#Headers],0))),"")</f>
        <v/>
      </c>
      <c r="H511" s="161" t="str">
        <f ca="1">IFERROR(IF(ISBLANK(INDEX(Data_Base_2[],MATCH($D511,Data_Base_2[[Incumbent]:[Incumbent]],0),MATCH(H$3,Data_Base_2[#Headers],0))),"-",INDEX(Data_Base_2[],MATCH($D511,Data_Base_2[[Incumbent]:[Incumbent]],0),MATCH(H$3,Data_Base_2[#Headers],0))),"")</f>
        <v/>
      </c>
      <c r="I511" s="162" t="str">
        <f ca="1">IFERROR(IF(ISBLANK(INDEX(Data_Base_2[],MATCH($D511,Data_Base_2[[Incumbent]:[Incumbent]],0),MATCH(I$3,Data_Base_2[#Headers],0))),"-",INDEX(Data_Base_2[],MATCH($D511,Data_Base_2[[Incumbent]:[Incumbent]],0),MATCH(I$3,Data_Base_2[#Headers],0))),"")</f>
        <v/>
      </c>
      <c r="J511" s="162" t="str">
        <f ca="1">IFERROR(IF(ISBLANK(INDEX(Data_Base_2[],MATCH($D511,Data_Base_2[[Incumbent]:[Incumbent]],0),MATCH(J$3,Data_Base_2[#Headers],0))),"-",INDEX(Data_Base_2[],MATCH($D511,Data_Base_2[[Incumbent]:[Incumbent]],0),MATCH(J$3,Data_Base_2[#Headers],0))),"")</f>
        <v/>
      </c>
      <c r="K511" s="163" t="str">
        <f ca="1">IFERROR(IF(ISBLANK(INDEX(Data_Base_2[],MATCH($D511,Data_Base_2[[Incumbent]:[Incumbent]],0),MATCH(K$3,Data_Base_2[#Headers],0))),"-",INDEX(Data_Base_2[],MATCH($D511,Data_Base_2[[Incumbent]:[Incumbent]],0),MATCH(K$3,Data_Base_2[#Headers],0))),"")</f>
        <v/>
      </c>
      <c r="L511" s="161" t="str">
        <f ca="1">IFERROR(IF(ISBLANK(INDEX(Data_Base_2[],MATCH($D511,Data_Base_2[[Incumbent]:[Incumbent]],0),MATCH(L$3,Data_Base_2[#Headers],0))),"-",INDEX(Data_Base_2[],MATCH($D511,Data_Base_2[[Incumbent]:[Incumbent]],0),MATCH(L$3,Data_Base_2[#Headers],0))),"")</f>
        <v/>
      </c>
      <c r="M511" s="161" t="str">
        <f ca="1">IFERROR(IF(ISBLANK(INDEX(Data_Base_2[],MATCH($D511,Data_Base_2[[Incumbent]:[Incumbent]],0),MATCH(M$3,Data_Base_2[#Headers],0))),"-",INDEX(Data_Base_2[],MATCH($D511,Data_Base_2[[Incumbent]:[Incumbent]],0),MATCH(M$3,Data_Base_2[#Headers],0))),"")</f>
        <v/>
      </c>
      <c r="N511" s="164" t="str">
        <f ca="1">IFERROR(IF(ISBLANK(INDEX(Data_Base_2[],MATCH($D511,Data_Base_2[[Incumbent]:[Incumbent]],0),MATCH(N$3,Data_Base_2[#Headers],0))),"-",INDEX(Data_Base_2[],MATCH($D511,Data_Base_2[[Incumbent]:[Incumbent]],0),MATCH(N$3,Data_Base_2[#Headers],0))),"")</f>
        <v/>
      </c>
      <c r="O511" s="164" t="str">
        <f ca="1">IFERROR(IF(ISBLANK(INDEX(Data_Base_2[],MATCH($D511,Data_Base_2[[Incumbent]:[Incumbent]],0),MATCH(O$3,Data_Base_2[#Headers],0))),"-",INDEX(Data_Base_2[],MATCH($D511,Data_Base_2[[Incumbent]:[Incumbent]],0),MATCH(O$3,Data_Base_2[#Headers],0))),"")</f>
        <v/>
      </c>
      <c r="P511" s="161" t="str">
        <f ca="1">IFERROR(IF(ISBLANK(INDEX(Data_Base_2[],MATCH($D511,Data_Base_2[[Incumbent]:[Incumbent]],0),MATCH(P$3,Data_Base_2[#Headers],0))),"-",INDEX(Data_Base_2[],MATCH($D511,Data_Base_2[[Incumbent]:[Incumbent]],0),MATCH(P$3,Data_Base_2[#Headers],0))),"")</f>
        <v/>
      </c>
      <c r="Q511" s="161" t="str">
        <f ca="1">IFERROR(IF(ISBLANK(INDEX(Data_Base_2[],MATCH($D511,Data_Base_2[[Incumbent]:[Incumbent]],0),MATCH(Q$3,Data_Base_2[#Headers],0))),"-",INDEX(Data_Base_2[],MATCH($D511,Data_Base_2[[Incumbent]:[Incumbent]],0),MATCH(Q$3,Data_Base_2[#Headers],0))),"")</f>
        <v/>
      </c>
      <c r="T511" t="str">
        <v>Khairil Anwar Ritonga</v>
      </c>
      <c r="U511" s="140">
        <v>1</v>
      </c>
      <c r="V511" s="124" t="b">
        <v>1</v>
      </c>
      <c r="W511" s="3" t="b">
        <v>1</v>
      </c>
      <c r="X511" s="3" t="b">
        <v>1</v>
      </c>
      <c r="Y511" s="3">
        <v>1</v>
      </c>
      <c r="Z511" s="3">
        <v>0</v>
      </c>
      <c r="AA511" s="3" t="b">
        <v>1</v>
      </c>
      <c r="AB511" s="3" t="b">
        <f ca="1"/>
        <v>0</v>
      </c>
      <c r="AC511" s="99">
        <v>0</v>
      </c>
      <c r="AD511" s="99">
        <f ca="1"/>
        <v>0</v>
      </c>
    </row>
    <row r="512" spans="4:30" x14ac:dyDescent="0.25">
      <c r="D512" s="8" t="str" cm="1">
        <f t="array" aca="1" ref="D512" ca="1">IFERROR(IF($T$2="",'Data Base'!C495,INDEX(Data_Base_2[Incumbent],_xlfn.AGGREGATE(15,3,((OFFSET($AD$4,0,0,COUNTA($AD$4:AD5507),1)&gt;0)/(OFFSET($AD$4,0,0,COUNTA($AD$4:AD5507),1)&gt;0))*(ROW(OFFSET($AD$4,0,0,COUNTA($AD$4:AD5507),1))-ROW($AD$3)),ROWS($D$4:$D511)))),"")</f>
        <v/>
      </c>
      <c r="E512" s="161" t="str">
        <f ca="1">IFERROR(IF(ISBLANK(INDEX(Data_Base_2[],MATCH($D512,Data_Base_2[[Incumbent]:[Incumbent]],0),MATCH(E$3,Data_Base_2[#Headers],0))),"-",INDEX(Data_Base_2[],MATCH($D512,Data_Base_2[[Incumbent]:[Incumbent]],0),MATCH(E$3,Data_Base_2[#Headers],0))),"")</f>
        <v/>
      </c>
      <c r="F512" s="161" t="str">
        <f ca="1">IFERROR(IF(ISBLANK(INDEX(Data_Base_2[],MATCH($D512,Data_Base_2[[Incumbent]:[Incumbent]],0),MATCH(F$3,Data_Base_2[#Headers],0))),"-",INDEX(Data_Base_2[],MATCH($D512,Data_Base_2[[Incumbent]:[Incumbent]],0),MATCH(F$3,Data_Base_2[#Headers],0))),"")</f>
        <v/>
      </c>
      <c r="G512" s="161" t="str">
        <f ca="1">IFERROR(IF(ISBLANK(INDEX(Data_Base_2[],MATCH($D512,Data_Base_2[[Incumbent]:[Incumbent]],0),MATCH(G$3,Data_Base_2[#Headers],0))),"-",INDEX(Data_Base_2[],MATCH($D512,Data_Base_2[[Incumbent]:[Incumbent]],0),MATCH(G$3,Data_Base_2[#Headers],0))),"")</f>
        <v/>
      </c>
      <c r="H512" s="161" t="str">
        <f ca="1">IFERROR(IF(ISBLANK(INDEX(Data_Base_2[],MATCH($D512,Data_Base_2[[Incumbent]:[Incumbent]],0),MATCH(H$3,Data_Base_2[#Headers],0))),"-",INDEX(Data_Base_2[],MATCH($D512,Data_Base_2[[Incumbent]:[Incumbent]],0),MATCH(H$3,Data_Base_2[#Headers],0))),"")</f>
        <v/>
      </c>
      <c r="I512" s="162" t="str">
        <f ca="1">IFERROR(IF(ISBLANK(INDEX(Data_Base_2[],MATCH($D512,Data_Base_2[[Incumbent]:[Incumbent]],0),MATCH(I$3,Data_Base_2[#Headers],0))),"-",INDEX(Data_Base_2[],MATCH($D512,Data_Base_2[[Incumbent]:[Incumbent]],0),MATCH(I$3,Data_Base_2[#Headers],0))),"")</f>
        <v/>
      </c>
      <c r="J512" s="162" t="str">
        <f ca="1">IFERROR(IF(ISBLANK(INDEX(Data_Base_2[],MATCH($D512,Data_Base_2[[Incumbent]:[Incumbent]],0),MATCH(J$3,Data_Base_2[#Headers],0))),"-",INDEX(Data_Base_2[],MATCH($D512,Data_Base_2[[Incumbent]:[Incumbent]],0),MATCH(J$3,Data_Base_2[#Headers],0))),"")</f>
        <v/>
      </c>
      <c r="K512" s="163" t="str">
        <f ca="1">IFERROR(IF(ISBLANK(INDEX(Data_Base_2[],MATCH($D512,Data_Base_2[[Incumbent]:[Incumbent]],0),MATCH(K$3,Data_Base_2[#Headers],0))),"-",INDEX(Data_Base_2[],MATCH($D512,Data_Base_2[[Incumbent]:[Incumbent]],0),MATCH(K$3,Data_Base_2[#Headers],0))),"")</f>
        <v/>
      </c>
      <c r="L512" s="161" t="str">
        <f ca="1">IFERROR(IF(ISBLANK(INDEX(Data_Base_2[],MATCH($D512,Data_Base_2[[Incumbent]:[Incumbent]],0),MATCH(L$3,Data_Base_2[#Headers],0))),"-",INDEX(Data_Base_2[],MATCH($D512,Data_Base_2[[Incumbent]:[Incumbent]],0),MATCH(L$3,Data_Base_2[#Headers],0))),"")</f>
        <v/>
      </c>
      <c r="M512" s="161" t="str">
        <f ca="1">IFERROR(IF(ISBLANK(INDEX(Data_Base_2[],MATCH($D512,Data_Base_2[[Incumbent]:[Incumbent]],0),MATCH(M$3,Data_Base_2[#Headers],0))),"-",INDEX(Data_Base_2[],MATCH($D512,Data_Base_2[[Incumbent]:[Incumbent]],0),MATCH(M$3,Data_Base_2[#Headers],0))),"")</f>
        <v/>
      </c>
      <c r="N512" s="164" t="str">
        <f ca="1">IFERROR(IF(ISBLANK(INDEX(Data_Base_2[],MATCH($D512,Data_Base_2[[Incumbent]:[Incumbent]],0),MATCH(N$3,Data_Base_2[#Headers],0))),"-",INDEX(Data_Base_2[],MATCH($D512,Data_Base_2[[Incumbent]:[Incumbent]],0),MATCH(N$3,Data_Base_2[#Headers],0))),"")</f>
        <v/>
      </c>
      <c r="O512" s="164" t="str">
        <f ca="1">IFERROR(IF(ISBLANK(INDEX(Data_Base_2[],MATCH($D512,Data_Base_2[[Incumbent]:[Incumbent]],0),MATCH(O$3,Data_Base_2[#Headers],0))),"-",INDEX(Data_Base_2[],MATCH($D512,Data_Base_2[[Incumbent]:[Incumbent]],0),MATCH(O$3,Data_Base_2[#Headers],0))),"")</f>
        <v/>
      </c>
      <c r="P512" s="161" t="str">
        <f ca="1">IFERROR(IF(ISBLANK(INDEX(Data_Base_2[],MATCH($D512,Data_Base_2[[Incumbent]:[Incumbent]],0),MATCH(P$3,Data_Base_2[#Headers],0))),"-",INDEX(Data_Base_2[],MATCH($D512,Data_Base_2[[Incumbent]:[Incumbent]],0),MATCH(P$3,Data_Base_2[#Headers],0))),"")</f>
        <v/>
      </c>
      <c r="Q512" s="161" t="str">
        <f ca="1">IFERROR(IF(ISBLANK(INDEX(Data_Base_2[],MATCH($D512,Data_Base_2[[Incumbent]:[Incumbent]],0),MATCH(Q$3,Data_Base_2[#Headers],0))),"-",INDEX(Data_Base_2[],MATCH($D512,Data_Base_2[[Incumbent]:[Incumbent]],0),MATCH(Q$3,Data_Base_2[#Headers],0))),"")</f>
        <v/>
      </c>
      <c r="T512" t="str">
        <v>Lamhot Roy Marpaung</v>
      </c>
      <c r="U512" s="140">
        <v>1</v>
      </c>
      <c r="V512" s="124" t="b">
        <v>1</v>
      </c>
      <c r="W512" s="3" t="b">
        <v>0</v>
      </c>
      <c r="X512" s="3" t="b">
        <v>1</v>
      </c>
      <c r="Y512" s="3">
        <v>1</v>
      </c>
      <c r="Z512" s="3">
        <v>0</v>
      </c>
      <c r="AA512" s="3" t="b">
        <v>1</v>
      </c>
      <c r="AB512" s="3" t="b">
        <f ca="1"/>
        <v>0</v>
      </c>
      <c r="AC512" s="99">
        <v>0</v>
      </c>
      <c r="AD512" s="99">
        <f ca="1"/>
        <v>0</v>
      </c>
    </row>
    <row r="513" spans="4:30" x14ac:dyDescent="0.25">
      <c r="D513" s="8" t="str" cm="1">
        <f t="array" aca="1" ref="D513" ca="1">IFERROR(IF($T$2="",'Data Base'!C496,INDEX(Data_Base_2[Incumbent],_xlfn.AGGREGATE(15,3,((OFFSET($AD$4,0,0,COUNTA($AD$4:AD5508),1)&gt;0)/(OFFSET($AD$4,0,0,COUNTA($AD$4:AD5508),1)&gt;0))*(ROW(OFFSET($AD$4,0,0,COUNTA($AD$4:AD5508),1))-ROW($AD$3)),ROWS($D$4:$D512)))),"")</f>
        <v/>
      </c>
      <c r="E513" s="161" t="str">
        <f ca="1">IFERROR(IF(ISBLANK(INDEX(Data_Base_2[],MATCH($D513,Data_Base_2[[Incumbent]:[Incumbent]],0),MATCH(E$3,Data_Base_2[#Headers],0))),"-",INDEX(Data_Base_2[],MATCH($D513,Data_Base_2[[Incumbent]:[Incumbent]],0),MATCH(E$3,Data_Base_2[#Headers],0))),"")</f>
        <v/>
      </c>
      <c r="F513" s="161" t="str">
        <f ca="1">IFERROR(IF(ISBLANK(INDEX(Data_Base_2[],MATCH($D513,Data_Base_2[[Incumbent]:[Incumbent]],0),MATCH(F$3,Data_Base_2[#Headers],0))),"-",INDEX(Data_Base_2[],MATCH($D513,Data_Base_2[[Incumbent]:[Incumbent]],0),MATCH(F$3,Data_Base_2[#Headers],0))),"")</f>
        <v/>
      </c>
      <c r="G513" s="161" t="str">
        <f ca="1">IFERROR(IF(ISBLANK(INDEX(Data_Base_2[],MATCH($D513,Data_Base_2[[Incumbent]:[Incumbent]],0),MATCH(G$3,Data_Base_2[#Headers],0))),"-",INDEX(Data_Base_2[],MATCH($D513,Data_Base_2[[Incumbent]:[Incumbent]],0),MATCH(G$3,Data_Base_2[#Headers],0))),"")</f>
        <v/>
      </c>
      <c r="H513" s="161" t="str">
        <f ca="1">IFERROR(IF(ISBLANK(INDEX(Data_Base_2[],MATCH($D513,Data_Base_2[[Incumbent]:[Incumbent]],0),MATCH(H$3,Data_Base_2[#Headers],0))),"-",INDEX(Data_Base_2[],MATCH($D513,Data_Base_2[[Incumbent]:[Incumbent]],0),MATCH(H$3,Data_Base_2[#Headers],0))),"")</f>
        <v/>
      </c>
      <c r="I513" s="162" t="str">
        <f ca="1">IFERROR(IF(ISBLANK(INDEX(Data_Base_2[],MATCH($D513,Data_Base_2[[Incumbent]:[Incumbent]],0),MATCH(I$3,Data_Base_2[#Headers],0))),"-",INDEX(Data_Base_2[],MATCH($D513,Data_Base_2[[Incumbent]:[Incumbent]],0),MATCH(I$3,Data_Base_2[#Headers],0))),"")</f>
        <v/>
      </c>
      <c r="J513" s="162" t="str">
        <f ca="1">IFERROR(IF(ISBLANK(INDEX(Data_Base_2[],MATCH($D513,Data_Base_2[[Incumbent]:[Incumbent]],0),MATCH(J$3,Data_Base_2[#Headers],0))),"-",INDEX(Data_Base_2[],MATCH($D513,Data_Base_2[[Incumbent]:[Incumbent]],0),MATCH(J$3,Data_Base_2[#Headers],0))),"")</f>
        <v/>
      </c>
      <c r="K513" s="163" t="str">
        <f ca="1">IFERROR(IF(ISBLANK(INDEX(Data_Base_2[],MATCH($D513,Data_Base_2[[Incumbent]:[Incumbent]],0),MATCH(K$3,Data_Base_2[#Headers],0))),"-",INDEX(Data_Base_2[],MATCH($D513,Data_Base_2[[Incumbent]:[Incumbent]],0),MATCH(K$3,Data_Base_2[#Headers],0))),"")</f>
        <v/>
      </c>
      <c r="L513" s="161" t="str">
        <f ca="1">IFERROR(IF(ISBLANK(INDEX(Data_Base_2[],MATCH($D513,Data_Base_2[[Incumbent]:[Incumbent]],0),MATCH(L$3,Data_Base_2[#Headers],0))),"-",INDEX(Data_Base_2[],MATCH($D513,Data_Base_2[[Incumbent]:[Incumbent]],0),MATCH(L$3,Data_Base_2[#Headers],0))),"")</f>
        <v/>
      </c>
      <c r="M513" s="161" t="str">
        <f ca="1">IFERROR(IF(ISBLANK(INDEX(Data_Base_2[],MATCH($D513,Data_Base_2[[Incumbent]:[Incumbent]],0),MATCH(M$3,Data_Base_2[#Headers],0))),"-",INDEX(Data_Base_2[],MATCH($D513,Data_Base_2[[Incumbent]:[Incumbent]],0),MATCH(M$3,Data_Base_2[#Headers],0))),"")</f>
        <v/>
      </c>
      <c r="N513" s="164" t="str">
        <f ca="1">IFERROR(IF(ISBLANK(INDEX(Data_Base_2[],MATCH($D513,Data_Base_2[[Incumbent]:[Incumbent]],0),MATCH(N$3,Data_Base_2[#Headers],0))),"-",INDEX(Data_Base_2[],MATCH($D513,Data_Base_2[[Incumbent]:[Incumbent]],0),MATCH(N$3,Data_Base_2[#Headers],0))),"")</f>
        <v/>
      </c>
      <c r="O513" s="164" t="str">
        <f ca="1">IFERROR(IF(ISBLANK(INDEX(Data_Base_2[],MATCH($D513,Data_Base_2[[Incumbent]:[Incumbent]],0),MATCH(O$3,Data_Base_2[#Headers],0))),"-",INDEX(Data_Base_2[],MATCH($D513,Data_Base_2[[Incumbent]:[Incumbent]],0),MATCH(O$3,Data_Base_2[#Headers],0))),"")</f>
        <v/>
      </c>
      <c r="P513" s="161" t="str">
        <f ca="1">IFERROR(IF(ISBLANK(INDEX(Data_Base_2[],MATCH($D513,Data_Base_2[[Incumbent]:[Incumbent]],0),MATCH(P$3,Data_Base_2[#Headers],0))),"-",INDEX(Data_Base_2[],MATCH($D513,Data_Base_2[[Incumbent]:[Incumbent]],0),MATCH(P$3,Data_Base_2[#Headers],0))),"")</f>
        <v/>
      </c>
      <c r="Q513" s="161" t="str">
        <f ca="1">IFERROR(IF(ISBLANK(INDEX(Data_Base_2[],MATCH($D513,Data_Base_2[[Incumbent]:[Incumbent]],0),MATCH(Q$3,Data_Base_2[#Headers],0))),"-",INDEX(Data_Base_2[],MATCH($D513,Data_Base_2[[Incumbent]:[Incumbent]],0),MATCH(Q$3,Data_Base_2[#Headers],0))),"")</f>
        <v/>
      </c>
      <c r="T513" t="str">
        <v>Syafei</v>
      </c>
      <c r="U513" s="140">
        <v>1</v>
      </c>
      <c r="V513" s="124" t="b">
        <v>1</v>
      </c>
      <c r="W513" s="3" t="b">
        <v>0</v>
      </c>
      <c r="X513" s="3" t="b">
        <v>1</v>
      </c>
      <c r="Y513" s="3">
        <v>0</v>
      </c>
      <c r="Z513" s="3">
        <v>0</v>
      </c>
      <c r="AA513" s="3" t="b">
        <v>1</v>
      </c>
      <c r="AB513" s="3" t="b">
        <f ca="1"/>
        <v>0</v>
      </c>
      <c r="AC513" s="99">
        <v>1</v>
      </c>
      <c r="AD513" s="99">
        <f ca="1"/>
        <v>0</v>
      </c>
    </row>
    <row r="514" spans="4:30" x14ac:dyDescent="0.25">
      <c r="D514" s="8" t="str" cm="1">
        <f t="array" aca="1" ref="D514" ca="1">IFERROR(IF($T$2="",'Data Base'!C497,INDEX(Data_Base_2[Incumbent],_xlfn.AGGREGATE(15,3,((OFFSET($AD$4,0,0,COUNTA($AD$4:AD5509),1)&gt;0)/(OFFSET($AD$4,0,0,COUNTA($AD$4:AD5509),1)&gt;0))*(ROW(OFFSET($AD$4,0,0,COUNTA($AD$4:AD5509),1))-ROW($AD$3)),ROWS($D$4:$D513)))),"")</f>
        <v/>
      </c>
      <c r="E514" s="161" t="str">
        <f ca="1">IFERROR(IF(ISBLANK(INDEX(Data_Base_2[],MATCH($D514,Data_Base_2[[Incumbent]:[Incumbent]],0),MATCH(E$3,Data_Base_2[#Headers],0))),"-",INDEX(Data_Base_2[],MATCH($D514,Data_Base_2[[Incumbent]:[Incumbent]],0),MATCH(E$3,Data_Base_2[#Headers],0))),"")</f>
        <v/>
      </c>
      <c r="F514" s="161" t="str">
        <f ca="1">IFERROR(IF(ISBLANK(INDEX(Data_Base_2[],MATCH($D514,Data_Base_2[[Incumbent]:[Incumbent]],0),MATCH(F$3,Data_Base_2[#Headers],0))),"-",INDEX(Data_Base_2[],MATCH($D514,Data_Base_2[[Incumbent]:[Incumbent]],0),MATCH(F$3,Data_Base_2[#Headers],0))),"")</f>
        <v/>
      </c>
      <c r="G514" s="161" t="str">
        <f ca="1">IFERROR(IF(ISBLANK(INDEX(Data_Base_2[],MATCH($D514,Data_Base_2[[Incumbent]:[Incumbent]],0),MATCH(G$3,Data_Base_2[#Headers],0))),"-",INDEX(Data_Base_2[],MATCH($D514,Data_Base_2[[Incumbent]:[Incumbent]],0),MATCH(G$3,Data_Base_2[#Headers],0))),"")</f>
        <v/>
      </c>
      <c r="H514" s="161" t="str">
        <f ca="1">IFERROR(IF(ISBLANK(INDEX(Data_Base_2[],MATCH($D514,Data_Base_2[[Incumbent]:[Incumbent]],0),MATCH(H$3,Data_Base_2[#Headers],0))),"-",INDEX(Data_Base_2[],MATCH($D514,Data_Base_2[[Incumbent]:[Incumbent]],0),MATCH(H$3,Data_Base_2[#Headers],0))),"")</f>
        <v/>
      </c>
      <c r="I514" s="162" t="str">
        <f ca="1">IFERROR(IF(ISBLANK(INDEX(Data_Base_2[],MATCH($D514,Data_Base_2[[Incumbent]:[Incumbent]],0),MATCH(I$3,Data_Base_2[#Headers],0))),"-",INDEX(Data_Base_2[],MATCH($D514,Data_Base_2[[Incumbent]:[Incumbent]],0),MATCH(I$3,Data_Base_2[#Headers],0))),"")</f>
        <v/>
      </c>
      <c r="J514" s="162" t="str">
        <f ca="1">IFERROR(IF(ISBLANK(INDEX(Data_Base_2[],MATCH($D514,Data_Base_2[[Incumbent]:[Incumbent]],0),MATCH(J$3,Data_Base_2[#Headers],0))),"-",INDEX(Data_Base_2[],MATCH($D514,Data_Base_2[[Incumbent]:[Incumbent]],0),MATCH(J$3,Data_Base_2[#Headers],0))),"")</f>
        <v/>
      </c>
      <c r="K514" s="163" t="str">
        <f ca="1">IFERROR(IF(ISBLANK(INDEX(Data_Base_2[],MATCH($D514,Data_Base_2[[Incumbent]:[Incumbent]],0),MATCH(K$3,Data_Base_2[#Headers],0))),"-",INDEX(Data_Base_2[],MATCH($D514,Data_Base_2[[Incumbent]:[Incumbent]],0),MATCH(K$3,Data_Base_2[#Headers],0))),"")</f>
        <v/>
      </c>
      <c r="L514" s="161" t="str">
        <f ca="1">IFERROR(IF(ISBLANK(INDEX(Data_Base_2[],MATCH($D514,Data_Base_2[[Incumbent]:[Incumbent]],0),MATCH(L$3,Data_Base_2[#Headers],0))),"-",INDEX(Data_Base_2[],MATCH($D514,Data_Base_2[[Incumbent]:[Incumbent]],0),MATCH(L$3,Data_Base_2[#Headers],0))),"")</f>
        <v/>
      </c>
      <c r="M514" s="161" t="str">
        <f ca="1">IFERROR(IF(ISBLANK(INDEX(Data_Base_2[],MATCH($D514,Data_Base_2[[Incumbent]:[Incumbent]],0),MATCH(M$3,Data_Base_2[#Headers],0))),"-",INDEX(Data_Base_2[],MATCH($D514,Data_Base_2[[Incumbent]:[Incumbent]],0),MATCH(M$3,Data_Base_2[#Headers],0))),"")</f>
        <v/>
      </c>
      <c r="N514" s="164" t="str">
        <f ca="1">IFERROR(IF(ISBLANK(INDEX(Data_Base_2[],MATCH($D514,Data_Base_2[[Incumbent]:[Incumbent]],0),MATCH(N$3,Data_Base_2[#Headers],0))),"-",INDEX(Data_Base_2[],MATCH($D514,Data_Base_2[[Incumbent]:[Incumbent]],0),MATCH(N$3,Data_Base_2[#Headers],0))),"")</f>
        <v/>
      </c>
      <c r="O514" s="164" t="str">
        <f ca="1">IFERROR(IF(ISBLANK(INDEX(Data_Base_2[],MATCH($D514,Data_Base_2[[Incumbent]:[Incumbent]],0),MATCH(O$3,Data_Base_2[#Headers],0))),"-",INDEX(Data_Base_2[],MATCH($D514,Data_Base_2[[Incumbent]:[Incumbent]],0),MATCH(O$3,Data_Base_2[#Headers],0))),"")</f>
        <v/>
      </c>
      <c r="P514" s="161" t="str">
        <f ca="1">IFERROR(IF(ISBLANK(INDEX(Data_Base_2[],MATCH($D514,Data_Base_2[[Incumbent]:[Incumbent]],0),MATCH(P$3,Data_Base_2[#Headers],0))),"-",INDEX(Data_Base_2[],MATCH($D514,Data_Base_2[[Incumbent]:[Incumbent]],0),MATCH(P$3,Data_Base_2[#Headers],0))),"")</f>
        <v/>
      </c>
      <c r="Q514" s="161" t="str">
        <f ca="1">IFERROR(IF(ISBLANK(INDEX(Data_Base_2[],MATCH($D514,Data_Base_2[[Incumbent]:[Incumbent]],0),MATCH(Q$3,Data_Base_2[#Headers],0))),"-",INDEX(Data_Base_2[],MATCH($D514,Data_Base_2[[Incumbent]:[Incumbent]],0),MATCH(Q$3,Data_Base_2[#Headers],0))),"")</f>
        <v/>
      </c>
      <c r="T514" t="str">
        <v>Zulkarnain Nasution</v>
      </c>
      <c r="U514" s="140">
        <v>1</v>
      </c>
      <c r="V514" s="124" t="b">
        <v>1</v>
      </c>
      <c r="W514" s="3" t="b">
        <v>1</v>
      </c>
      <c r="X514" s="3" t="b">
        <v>0</v>
      </c>
      <c r="Y514" s="3">
        <v>1</v>
      </c>
      <c r="Z514" s="3">
        <v>0</v>
      </c>
      <c r="AA514" s="3" t="b">
        <v>1</v>
      </c>
      <c r="AB514" s="3" t="b">
        <f ca="1"/>
        <v>1</v>
      </c>
      <c r="AC514" s="99">
        <v>0</v>
      </c>
      <c r="AD514" s="99">
        <f ca="1"/>
        <v>0</v>
      </c>
    </row>
    <row r="515" spans="4:30" x14ac:dyDescent="0.25">
      <c r="D515" s="8" t="str" cm="1">
        <f t="array" aca="1" ref="D515" ca="1">IFERROR(IF($T$2="",'Data Base'!C498,INDEX(Data_Base_2[Incumbent],_xlfn.AGGREGATE(15,3,((OFFSET($AD$4,0,0,COUNTA($AD$4:AD5510),1)&gt;0)/(OFFSET($AD$4,0,0,COUNTA($AD$4:AD5510),1)&gt;0))*(ROW(OFFSET($AD$4,0,0,COUNTA($AD$4:AD5510),1))-ROW($AD$3)),ROWS($D$4:$D514)))),"")</f>
        <v/>
      </c>
      <c r="E515" s="161" t="str">
        <f ca="1">IFERROR(IF(ISBLANK(INDEX(Data_Base_2[],MATCH($D515,Data_Base_2[[Incumbent]:[Incumbent]],0),MATCH(E$3,Data_Base_2[#Headers],0))),"-",INDEX(Data_Base_2[],MATCH($D515,Data_Base_2[[Incumbent]:[Incumbent]],0),MATCH(E$3,Data_Base_2[#Headers],0))),"")</f>
        <v/>
      </c>
      <c r="F515" s="161" t="str">
        <f ca="1">IFERROR(IF(ISBLANK(INDEX(Data_Base_2[],MATCH($D515,Data_Base_2[[Incumbent]:[Incumbent]],0),MATCH(F$3,Data_Base_2[#Headers],0))),"-",INDEX(Data_Base_2[],MATCH($D515,Data_Base_2[[Incumbent]:[Incumbent]],0),MATCH(F$3,Data_Base_2[#Headers],0))),"")</f>
        <v/>
      </c>
      <c r="G515" s="161" t="str">
        <f ca="1">IFERROR(IF(ISBLANK(INDEX(Data_Base_2[],MATCH($D515,Data_Base_2[[Incumbent]:[Incumbent]],0),MATCH(G$3,Data_Base_2[#Headers],0))),"-",INDEX(Data_Base_2[],MATCH($D515,Data_Base_2[[Incumbent]:[Incumbent]],0),MATCH(G$3,Data_Base_2[#Headers],0))),"")</f>
        <v/>
      </c>
      <c r="H515" s="161" t="str">
        <f ca="1">IFERROR(IF(ISBLANK(INDEX(Data_Base_2[],MATCH($D515,Data_Base_2[[Incumbent]:[Incumbent]],0),MATCH(H$3,Data_Base_2[#Headers],0))),"-",INDEX(Data_Base_2[],MATCH($D515,Data_Base_2[[Incumbent]:[Incumbent]],0),MATCH(H$3,Data_Base_2[#Headers],0))),"")</f>
        <v/>
      </c>
      <c r="I515" s="162" t="str">
        <f ca="1">IFERROR(IF(ISBLANK(INDEX(Data_Base_2[],MATCH($D515,Data_Base_2[[Incumbent]:[Incumbent]],0),MATCH(I$3,Data_Base_2[#Headers],0))),"-",INDEX(Data_Base_2[],MATCH($D515,Data_Base_2[[Incumbent]:[Incumbent]],0),MATCH(I$3,Data_Base_2[#Headers],0))),"")</f>
        <v/>
      </c>
      <c r="J515" s="162" t="str">
        <f ca="1">IFERROR(IF(ISBLANK(INDEX(Data_Base_2[],MATCH($D515,Data_Base_2[[Incumbent]:[Incumbent]],0),MATCH(J$3,Data_Base_2[#Headers],0))),"-",INDEX(Data_Base_2[],MATCH($D515,Data_Base_2[[Incumbent]:[Incumbent]],0),MATCH(J$3,Data_Base_2[#Headers],0))),"")</f>
        <v/>
      </c>
      <c r="K515" s="163" t="str">
        <f ca="1">IFERROR(IF(ISBLANK(INDEX(Data_Base_2[],MATCH($D515,Data_Base_2[[Incumbent]:[Incumbent]],0),MATCH(K$3,Data_Base_2[#Headers],0))),"-",INDEX(Data_Base_2[],MATCH($D515,Data_Base_2[[Incumbent]:[Incumbent]],0),MATCH(K$3,Data_Base_2[#Headers],0))),"")</f>
        <v/>
      </c>
      <c r="L515" s="161" t="str">
        <f ca="1">IFERROR(IF(ISBLANK(INDEX(Data_Base_2[],MATCH($D515,Data_Base_2[[Incumbent]:[Incumbent]],0),MATCH(L$3,Data_Base_2[#Headers],0))),"-",INDEX(Data_Base_2[],MATCH($D515,Data_Base_2[[Incumbent]:[Incumbent]],0),MATCH(L$3,Data_Base_2[#Headers],0))),"")</f>
        <v/>
      </c>
      <c r="M515" s="161" t="str">
        <f ca="1">IFERROR(IF(ISBLANK(INDEX(Data_Base_2[],MATCH($D515,Data_Base_2[[Incumbent]:[Incumbent]],0),MATCH(M$3,Data_Base_2[#Headers],0))),"-",INDEX(Data_Base_2[],MATCH($D515,Data_Base_2[[Incumbent]:[Incumbent]],0),MATCH(M$3,Data_Base_2[#Headers],0))),"")</f>
        <v/>
      </c>
      <c r="N515" s="164" t="str">
        <f ca="1">IFERROR(IF(ISBLANK(INDEX(Data_Base_2[],MATCH($D515,Data_Base_2[[Incumbent]:[Incumbent]],0),MATCH(N$3,Data_Base_2[#Headers],0))),"-",INDEX(Data_Base_2[],MATCH($D515,Data_Base_2[[Incumbent]:[Incumbent]],0),MATCH(N$3,Data_Base_2[#Headers],0))),"")</f>
        <v/>
      </c>
      <c r="O515" s="164" t="str">
        <f ca="1">IFERROR(IF(ISBLANK(INDEX(Data_Base_2[],MATCH($D515,Data_Base_2[[Incumbent]:[Incumbent]],0),MATCH(O$3,Data_Base_2[#Headers],0))),"-",INDEX(Data_Base_2[],MATCH($D515,Data_Base_2[[Incumbent]:[Incumbent]],0),MATCH(O$3,Data_Base_2[#Headers],0))),"")</f>
        <v/>
      </c>
      <c r="P515" s="161" t="str">
        <f ca="1">IFERROR(IF(ISBLANK(INDEX(Data_Base_2[],MATCH($D515,Data_Base_2[[Incumbent]:[Incumbent]],0),MATCH(P$3,Data_Base_2[#Headers],0))),"-",INDEX(Data_Base_2[],MATCH($D515,Data_Base_2[[Incumbent]:[Incumbent]],0),MATCH(P$3,Data_Base_2[#Headers],0))),"")</f>
        <v/>
      </c>
      <c r="Q515" s="161" t="str">
        <f ca="1">IFERROR(IF(ISBLANK(INDEX(Data_Base_2[],MATCH($D515,Data_Base_2[[Incumbent]:[Incumbent]],0),MATCH(Q$3,Data_Base_2[#Headers],0))),"-",INDEX(Data_Base_2[],MATCH($D515,Data_Base_2[[Incumbent]:[Incumbent]],0),MATCH(Q$3,Data_Base_2[#Headers],0))),"")</f>
        <v/>
      </c>
      <c r="T515" t="str">
        <v>Junaidi, Sp</v>
      </c>
      <c r="U515" s="140">
        <v>2</v>
      </c>
      <c r="V515" s="124" t="b">
        <v>1</v>
      </c>
      <c r="W515" s="3" t="b">
        <v>1</v>
      </c>
      <c r="X515" s="3" t="b">
        <v>1</v>
      </c>
      <c r="Y515" s="3">
        <v>1</v>
      </c>
      <c r="Z515" s="3">
        <v>1</v>
      </c>
      <c r="AA515" s="3" t="b">
        <v>1</v>
      </c>
      <c r="AB515" s="3" t="b">
        <f ca="1"/>
        <v>1</v>
      </c>
      <c r="AC515" s="99">
        <v>1</v>
      </c>
      <c r="AD515" s="99">
        <f ca="1"/>
        <v>1</v>
      </c>
    </row>
    <row r="516" spans="4:30" x14ac:dyDescent="0.25">
      <c r="D516" s="8" t="str" cm="1">
        <f t="array" aca="1" ref="D516" ca="1">IFERROR(IF($T$2="",'Data Base'!C499,INDEX(Data_Base_2[Incumbent],_xlfn.AGGREGATE(15,3,((OFFSET($AD$4,0,0,COUNTA($AD$4:AD5511),1)&gt;0)/(OFFSET($AD$4,0,0,COUNTA($AD$4:AD5511),1)&gt;0))*(ROW(OFFSET($AD$4,0,0,COUNTA($AD$4:AD5511),1))-ROW($AD$3)),ROWS($D$4:$D515)))),"")</f>
        <v/>
      </c>
      <c r="E516" s="161" t="str">
        <f ca="1">IFERROR(IF(ISBLANK(INDEX(Data_Base_2[],MATCH($D516,Data_Base_2[[Incumbent]:[Incumbent]],0),MATCH(E$3,Data_Base_2[#Headers],0))),"-",INDEX(Data_Base_2[],MATCH($D516,Data_Base_2[[Incumbent]:[Incumbent]],0),MATCH(E$3,Data_Base_2[#Headers],0))),"")</f>
        <v/>
      </c>
      <c r="F516" s="161" t="str">
        <f ca="1">IFERROR(IF(ISBLANK(INDEX(Data_Base_2[],MATCH($D516,Data_Base_2[[Incumbent]:[Incumbent]],0),MATCH(F$3,Data_Base_2[#Headers],0))),"-",INDEX(Data_Base_2[],MATCH($D516,Data_Base_2[[Incumbent]:[Incumbent]],0),MATCH(F$3,Data_Base_2[#Headers],0))),"")</f>
        <v/>
      </c>
      <c r="G516" s="161" t="str">
        <f ca="1">IFERROR(IF(ISBLANK(INDEX(Data_Base_2[],MATCH($D516,Data_Base_2[[Incumbent]:[Incumbent]],0),MATCH(G$3,Data_Base_2[#Headers],0))),"-",INDEX(Data_Base_2[],MATCH($D516,Data_Base_2[[Incumbent]:[Incumbent]],0),MATCH(G$3,Data_Base_2[#Headers],0))),"")</f>
        <v/>
      </c>
      <c r="H516" s="161" t="str">
        <f ca="1">IFERROR(IF(ISBLANK(INDEX(Data_Base_2[],MATCH($D516,Data_Base_2[[Incumbent]:[Incumbent]],0),MATCH(H$3,Data_Base_2[#Headers],0))),"-",INDEX(Data_Base_2[],MATCH($D516,Data_Base_2[[Incumbent]:[Incumbent]],0),MATCH(H$3,Data_Base_2[#Headers],0))),"")</f>
        <v/>
      </c>
      <c r="I516" s="162" t="str">
        <f ca="1">IFERROR(IF(ISBLANK(INDEX(Data_Base_2[],MATCH($D516,Data_Base_2[[Incumbent]:[Incumbent]],0),MATCH(I$3,Data_Base_2[#Headers],0))),"-",INDEX(Data_Base_2[],MATCH($D516,Data_Base_2[[Incumbent]:[Incumbent]],0),MATCH(I$3,Data_Base_2[#Headers],0))),"")</f>
        <v/>
      </c>
      <c r="J516" s="162" t="str">
        <f ca="1">IFERROR(IF(ISBLANK(INDEX(Data_Base_2[],MATCH($D516,Data_Base_2[[Incumbent]:[Incumbent]],0),MATCH(J$3,Data_Base_2[#Headers],0))),"-",INDEX(Data_Base_2[],MATCH($D516,Data_Base_2[[Incumbent]:[Incumbent]],0),MATCH(J$3,Data_Base_2[#Headers],0))),"")</f>
        <v/>
      </c>
      <c r="K516" s="163" t="str">
        <f ca="1">IFERROR(IF(ISBLANK(INDEX(Data_Base_2[],MATCH($D516,Data_Base_2[[Incumbent]:[Incumbent]],0),MATCH(K$3,Data_Base_2[#Headers],0))),"-",INDEX(Data_Base_2[],MATCH($D516,Data_Base_2[[Incumbent]:[Incumbent]],0),MATCH(K$3,Data_Base_2[#Headers],0))),"")</f>
        <v/>
      </c>
      <c r="L516" s="161" t="str">
        <f ca="1">IFERROR(IF(ISBLANK(INDEX(Data_Base_2[],MATCH($D516,Data_Base_2[[Incumbent]:[Incumbent]],0),MATCH(L$3,Data_Base_2[#Headers],0))),"-",INDEX(Data_Base_2[],MATCH($D516,Data_Base_2[[Incumbent]:[Incumbent]],0),MATCH(L$3,Data_Base_2[#Headers],0))),"")</f>
        <v/>
      </c>
      <c r="M516" s="161" t="str">
        <f ca="1">IFERROR(IF(ISBLANK(INDEX(Data_Base_2[],MATCH($D516,Data_Base_2[[Incumbent]:[Incumbent]],0),MATCH(M$3,Data_Base_2[#Headers],0))),"-",INDEX(Data_Base_2[],MATCH($D516,Data_Base_2[[Incumbent]:[Incumbent]],0),MATCH(M$3,Data_Base_2[#Headers],0))),"")</f>
        <v/>
      </c>
      <c r="N516" s="164" t="str">
        <f ca="1">IFERROR(IF(ISBLANK(INDEX(Data_Base_2[],MATCH($D516,Data_Base_2[[Incumbent]:[Incumbent]],0),MATCH(N$3,Data_Base_2[#Headers],0))),"-",INDEX(Data_Base_2[],MATCH($D516,Data_Base_2[[Incumbent]:[Incumbent]],0),MATCH(N$3,Data_Base_2[#Headers],0))),"")</f>
        <v/>
      </c>
      <c r="O516" s="164" t="str">
        <f ca="1">IFERROR(IF(ISBLANK(INDEX(Data_Base_2[],MATCH($D516,Data_Base_2[[Incumbent]:[Incumbent]],0),MATCH(O$3,Data_Base_2[#Headers],0))),"-",INDEX(Data_Base_2[],MATCH($D516,Data_Base_2[[Incumbent]:[Incumbent]],0),MATCH(O$3,Data_Base_2[#Headers],0))),"")</f>
        <v/>
      </c>
      <c r="P516" s="161" t="str">
        <f ca="1">IFERROR(IF(ISBLANK(INDEX(Data_Base_2[],MATCH($D516,Data_Base_2[[Incumbent]:[Incumbent]],0),MATCH(P$3,Data_Base_2[#Headers],0))),"-",INDEX(Data_Base_2[],MATCH($D516,Data_Base_2[[Incumbent]:[Incumbent]],0),MATCH(P$3,Data_Base_2[#Headers],0))),"")</f>
        <v/>
      </c>
      <c r="Q516" s="161" t="str">
        <f ca="1">IFERROR(IF(ISBLANK(INDEX(Data_Base_2[],MATCH($D516,Data_Base_2[[Incumbent]:[Incumbent]],0),MATCH(Q$3,Data_Base_2[#Headers],0))),"-",INDEX(Data_Base_2[],MATCH($D516,Data_Base_2[[Incumbent]:[Incumbent]],0),MATCH(Q$3,Data_Base_2[#Headers],0))),"")</f>
        <v/>
      </c>
      <c r="T516" t="str">
        <v>Abizar Dasopang, SP</v>
      </c>
      <c r="U516" s="140">
        <v>1</v>
      </c>
      <c r="V516" s="124" t="b">
        <v>1</v>
      </c>
      <c r="W516" s="3" t="b">
        <v>1</v>
      </c>
      <c r="X516" s="3" t="b">
        <v>1</v>
      </c>
      <c r="Y516" s="3">
        <v>0</v>
      </c>
      <c r="Z516" s="3">
        <v>0</v>
      </c>
      <c r="AA516" s="3" t="b">
        <v>1</v>
      </c>
      <c r="AB516" s="3" t="b">
        <f ca="1"/>
        <v>1</v>
      </c>
      <c r="AC516" s="99">
        <v>1</v>
      </c>
      <c r="AD516" s="99">
        <f ca="1"/>
        <v>0</v>
      </c>
    </row>
    <row r="517" spans="4:30" x14ac:dyDescent="0.25">
      <c r="D517" s="8" t="str" cm="1">
        <f t="array" aca="1" ref="D517" ca="1">IFERROR(IF($T$2="",'Data Base'!C500,INDEX(Data_Base_2[Incumbent],_xlfn.AGGREGATE(15,3,((OFFSET($AD$4,0,0,COUNTA($AD$4:AD5512),1)&gt;0)/(OFFSET($AD$4,0,0,COUNTA($AD$4:AD5512),1)&gt;0))*(ROW(OFFSET($AD$4,0,0,COUNTA($AD$4:AD5512),1))-ROW($AD$3)),ROWS($D$4:$D516)))),"")</f>
        <v/>
      </c>
      <c r="E517" s="161" t="str">
        <f ca="1">IFERROR(IF(ISBLANK(INDEX(Data_Base_2[],MATCH($D517,Data_Base_2[[Incumbent]:[Incumbent]],0),MATCH(E$3,Data_Base_2[#Headers],0))),"-",INDEX(Data_Base_2[],MATCH($D517,Data_Base_2[[Incumbent]:[Incumbent]],0),MATCH(E$3,Data_Base_2[#Headers],0))),"")</f>
        <v/>
      </c>
      <c r="F517" s="161" t="str">
        <f ca="1">IFERROR(IF(ISBLANK(INDEX(Data_Base_2[],MATCH($D517,Data_Base_2[[Incumbent]:[Incumbent]],0),MATCH(F$3,Data_Base_2[#Headers],0))),"-",INDEX(Data_Base_2[],MATCH($D517,Data_Base_2[[Incumbent]:[Incumbent]],0),MATCH(F$3,Data_Base_2[#Headers],0))),"")</f>
        <v/>
      </c>
      <c r="G517" s="161" t="str">
        <f ca="1">IFERROR(IF(ISBLANK(INDEX(Data_Base_2[],MATCH($D517,Data_Base_2[[Incumbent]:[Incumbent]],0),MATCH(G$3,Data_Base_2[#Headers],0))),"-",INDEX(Data_Base_2[],MATCH($D517,Data_Base_2[[Incumbent]:[Incumbent]],0),MATCH(G$3,Data_Base_2[#Headers],0))),"")</f>
        <v/>
      </c>
      <c r="H517" s="161" t="str">
        <f ca="1">IFERROR(IF(ISBLANK(INDEX(Data_Base_2[],MATCH($D517,Data_Base_2[[Incumbent]:[Incumbent]],0),MATCH(H$3,Data_Base_2[#Headers],0))),"-",INDEX(Data_Base_2[],MATCH($D517,Data_Base_2[[Incumbent]:[Incumbent]],0),MATCH(H$3,Data_Base_2[#Headers],0))),"")</f>
        <v/>
      </c>
      <c r="I517" s="162" t="str">
        <f ca="1">IFERROR(IF(ISBLANK(INDEX(Data_Base_2[],MATCH($D517,Data_Base_2[[Incumbent]:[Incumbent]],0),MATCH(I$3,Data_Base_2[#Headers],0))),"-",INDEX(Data_Base_2[],MATCH($D517,Data_Base_2[[Incumbent]:[Incumbent]],0),MATCH(I$3,Data_Base_2[#Headers],0))),"")</f>
        <v/>
      </c>
      <c r="J517" s="162" t="str">
        <f ca="1">IFERROR(IF(ISBLANK(INDEX(Data_Base_2[],MATCH($D517,Data_Base_2[[Incumbent]:[Incumbent]],0),MATCH(J$3,Data_Base_2[#Headers],0))),"-",INDEX(Data_Base_2[],MATCH($D517,Data_Base_2[[Incumbent]:[Incumbent]],0),MATCH(J$3,Data_Base_2[#Headers],0))),"")</f>
        <v/>
      </c>
      <c r="K517" s="163" t="str">
        <f ca="1">IFERROR(IF(ISBLANK(INDEX(Data_Base_2[],MATCH($D517,Data_Base_2[[Incumbent]:[Incumbent]],0),MATCH(K$3,Data_Base_2[#Headers],0))),"-",INDEX(Data_Base_2[],MATCH($D517,Data_Base_2[[Incumbent]:[Incumbent]],0),MATCH(K$3,Data_Base_2[#Headers],0))),"")</f>
        <v/>
      </c>
      <c r="L517" s="161" t="str">
        <f ca="1">IFERROR(IF(ISBLANK(INDEX(Data_Base_2[],MATCH($D517,Data_Base_2[[Incumbent]:[Incumbent]],0),MATCH(L$3,Data_Base_2[#Headers],0))),"-",INDEX(Data_Base_2[],MATCH($D517,Data_Base_2[[Incumbent]:[Incumbent]],0),MATCH(L$3,Data_Base_2[#Headers],0))),"")</f>
        <v/>
      </c>
      <c r="M517" s="161" t="str">
        <f ca="1">IFERROR(IF(ISBLANK(INDEX(Data_Base_2[],MATCH($D517,Data_Base_2[[Incumbent]:[Incumbent]],0),MATCH(M$3,Data_Base_2[#Headers],0))),"-",INDEX(Data_Base_2[],MATCH($D517,Data_Base_2[[Incumbent]:[Incumbent]],0),MATCH(M$3,Data_Base_2[#Headers],0))),"")</f>
        <v/>
      </c>
      <c r="N517" s="164" t="str">
        <f ca="1">IFERROR(IF(ISBLANK(INDEX(Data_Base_2[],MATCH($D517,Data_Base_2[[Incumbent]:[Incumbent]],0),MATCH(N$3,Data_Base_2[#Headers],0))),"-",INDEX(Data_Base_2[],MATCH($D517,Data_Base_2[[Incumbent]:[Incumbent]],0),MATCH(N$3,Data_Base_2[#Headers],0))),"")</f>
        <v/>
      </c>
      <c r="O517" s="164" t="str">
        <f ca="1">IFERROR(IF(ISBLANK(INDEX(Data_Base_2[],MATCH($D517,Data_Base_2[[Incumbent]:[Incumbent]],0),MATCH(O$3,Data_Base_2[#Headers],0))),"-",INDEX(Data_Base_2[],MATCH($D517,Data_Base_2[[Incumbent]:[Incumbent]],0),MATCH(O$3,Data_Base_2[#Headers],0))),"")</f>
        <v/>
      </c>
      <c r="P517" s="161" t="str">
        <f ca="1">IFERROR(IF(ISBLANK(INDEX(Data_Base_2[],MATCH($D517,Data_Base_2[[Incumbent]:[Incumbent]],0),MATCH(P$3,Data_Base_2[#Headers],0))),"-",INDEX(Data_Base_2[],MATCH($D517,Data_Base_2[[Incumbent]:[Incumbent]],0),MATCH(P$3,Data_Base_2[#Headers],0))),"")</f>
        <v/>
      </c>
      <c r="Q517" s="161" t="str">
        <f ca="1">IFERROR(IF(ISBLANK(INDEX(Data_Base_2[],MATCH($D517,Data_Base_2[[Incumbent]:[Incumbent]],0),MATCH(Q$3,Data_Base_2[#Headers],0))),"-",INDEX(Data_Base_2[],MATCH($D517,Data_Base_2[[Incumbent]:[Incumbent]],0),MATCH(Q$3,Data_Base_2[#Headers],0))),"")</f>
        <v/>
      </c>
      <c r="T517" t="str">
        <v>Ilham Ibrahim</v>
      </c>
      <c r="U517" s="140">
        <v>2</v>
      </c>
      <c r="V517" s="124" t="b">
        <v>1</v>
      </c>
      <c r="W517" s="3" t="b">
        <v>0</v>
      </c>
      <c r="X517" s="3" t="b">
        <v>1</v>
      </c>
      <c r="Y517" s="3">
        <v>0</v>
      </c>
      <c r="Z517" s="3">
        <v>1</v>
      </c>
      <c r="AA517" s="3" t="b">
        <v>1</v>
      </c>
      <c r="AB517" s="3" t="b">
        <f ca="1"/>
        <v>0</v>
      </c>
      <c r="AC517" s="99">
        <v>1</v>
      </c>
      <c r="AD517" s="99">
        <f ca="1"/>
        <v>0</v>
      </c>
    </row>
    <row r="518" spans="4:30" x14ac:dyDescent="0.25">
      <c r="D518" s="8" t="str" cm="1">
        <f t="array" aca="1" ref="D518" ca="1">IFERROR(IF($T$2="",'Data Base'!C501,INDEX(Data_Base_2[Incumbent],_xlfn.AGGREGATE(15,3,((OFFSET($AD$4,0,0,COUNTA($AD$4:AD5513),1)&gt;0)/(OFFSET($AD$4,0,0,COUNTA($AD$4:AD5513),1)&gt;0))*(ROW(OFFSET($AD$4,0,0,COUNTA($AD$4:AD5513),1))-ROW($AD$3)),ROWS($D$4:$D517)))),"")</f>
        <v/>
      </c>
      <c r="E518" s="161" t="str">
        <f ca="1">IFERROR(IF(ISBLANK(INDEX(Data_Base_2[],MATCH($D518,Data_Base_2[[Incumbent]:[Incumbent]],0),MATCH(E$3,Data_Base_2[#Headers],0))),"-",INDEX(Data_Base_2[],MATCH($D518,Data_Base_2[[Incumbent]:[Incumbent]],0),MATCH(E$3,Data_Base_2[#Headers],0))),"")</f>
        <v/>
      </c>
      <c r="F518" s="161" t="str">
        <f ca="1">IFERROR(IF(ISBLANK(INDEX(Data_Base_2[],MATCH($D518,Data_Base_2[[Incumbent]:[Incumbent]],0),MATCH(F$3,Data_Base_2[#Headers],0))),"-",INDEX(Data_Base_2[],MATCH($D518,Data_Base_2[[Incumbent]:[Incumbent]],0),MATCH(F$3,Data_Base_2[#Headers],0))),"")</f>
        <v/>
      </c>
      <c r="G518" s="161" t="str">
        <f ca="1">IFERROR(IF(ISBLANK(INDEX(Data_Base_2[],MATCH($D518,Data_Base_2[[Incumbent]:[Incumbent]],0),MATCH(G$3,Data_Base_2[#Headers],0))),"-",INDEX(Data_Base_2[],MATCH($D518,Data_Base_2[[Incumbent]:[Incumbent]],0),MATCH(G$3,Data_Base_2[#Headers],0))),"")</f>
        <v/>
      </c>
      <c r="H518" s="161" t="str">
        <f ca="1">IFERROR(IF(ISBLANK(INDEX(Data_Base_2[],MATCH($D518,Data_Base_2[[Incumbent]:[Incumbent]],0),MATCH(H$3,Data_Base_2[#Headers],0))),"-",INDEX(Data_Base_2[],MATCH($D518,Data_Base_2[[Incumbent]:[Incumbent]],0),MATCH(H$3,Data_Base_2[#Headers],0))),"")</f>
        <v/>
      </c>
      <c r="I518" s="162" t="str">
        <f ca="1">IFERROR(IF(ISBLANK(INDEX(Data_Base_2[],MATCH($D518,Data_Base_2[[Incumbent]:[Incumbent]],0),MATCH(I$3,Data_Base_2[#Headers],0))),"-",INDEX(Data_Base_2[],MATCH($D518,Data_Base_2[[Incumbent]:[Incumbent]],0),MATCH(I$3,Data_Base_2[#Headers],0))),"")</f>
        <v/>
      </c>
      <c r="J518" s="162" t="str">
        <f ca="1">IFERROR(IF(ISBLANK(INDEX(Data_Base_2[],MATCH($D518,Data_Base_2[[Incumbent]:[Incumbent]],0),MATCH(J$3,Data_Base_2[#Headers],0))),"-",INDEX(Data_Base_2[],MATCH($D518,Data_Base_2[[Incumbent]:[Incumbent]],0),MATCH(J$3,Data_Base_2[#Headers],0))),"")</f>
        <v/>
      </c>
      <c r="K518" s="163" t="str">
        <f ca="1">IFERROR(IF(ISBLANK(INDEX(Data_Base_2[],MATCH($D518,Data_Base_2[[Incumbent]:[Incumbent]],0),MATCH(K$3,Data_Base_2[#Headers],0))),"-",INDEX(Data_Base_2[],MATCH($D518,Data_Base_2[[Incumbent]:[Incumbent]],0),MATCH(K$3,Data_Base_2[#Headers],0))),"")</f>
        <v/>
      </c>
      <c r="L518" s="161" t="str">
        <f ca="1">IFERROR(IF(ISBLANK(INDEX(Data_Base_2[],MATCH($D518,Data_Base_2[[Incumbent]:[Incumbent]],0),MATCH(L$3,Data_Base_2[#Headers],0))),"-",INDEX(Data_Base_2[],MATCH($D518,Data_Base_2[[Incumbent]:[Incumbent]],0),MATCH(L$3,Data_Base_2[#Headers],0))),"")</f>
        <v/>
      </c>
      <c r="M518" s="161" t="str">
        <f ca="1">IFERROR(IF(ISBLANK(INDEX(Data_Base_2[],MATCH($D518,Data_Base_2[[Incumbent]:[Incumbent]],0),MATCH(M$3,Data_Base_2[#Headers],0))),"-",INDEX(Data_Base_2[],MATCH($D518,Data_Base_2[[Incumbent]:[Incumbent]],0),MATCH(M$3,Data_Base_2[#Headers],0))),"")</f>
        <v/>
      </c>
      <c r="N518" s="164" t="str">
        <f ca="1">IFERROR(IF(ISBLANK(INDEX(Data_Base_2[],MATCH($D518,Data_Base_2[[Incumbent]:[Incumbent]],0),MATCH(N$3,Data_Base_2[#Headers],0))),"-",INDEX(Data_Base_2[],MATCH($D518,Data_Base_2[[Incumbent]:[Incumbent]],0),MATCH(N$3,Data_Base_2[#Headers],0))),"")</f>
        <v/>
      </c>
      <c r="O518" s="164" t="str">
        <f ca="1">IFERROR(IF(ISBLANK(INDEX(Data_Base_2[],MATCH($D518,Data_Base_2[[Incumbent]:[Incumbent]],0),MATCH(O$3,Data_Base_2[#Headers],0))),"-",INDEX(Data_Base_2[],MATCH($D518,Data_Base_2[[Incumbent]:[Incumbent]],0),MATCH(O$3,Data_Base_2[#Headers],0))),"")</f>
        <v/>
      </c>
      <c r="P518" s="161" t="str">
        <f ca="1">IFERROR(IF(ISBLANK(INDEX(Data_Base_2[],MATCH($D518,Data_Base_2[[Incumbent]:[Incumbent]],0),MATCH(P$3,Data_Base_2[#Headers],0))),"-",INDEX(Data_Base_2[],MATCH($D518,Data_Base_2[[Incumbent]:[Incumbent]],0),MATCH(P$3,Data_Base_2[#Headers],0))),"")</f>
        <v/>
      </c>
      <c r="Q518" s="161" t="str">
        <f ca="1">IFERROR(IF(ISBLANK(INDEX(Data_Base_2[],MATCH($D518,Data_Base_2[[Incumbent]:[Incumbent]],0),MATCH(Q$3,Data_Base_2[#Headers],0))),"-",INDEX(Data_Base_2[],MATCH($D518,Data_Base_2[[Incumbent]:[Incumbent]],0),MATCH(Q$3,Data_Base_2[#Headers],0))),"")</f>
        <v/>
      </c>
      <c r="T518" t="str">
        <v>Dwi Haryanto</v>
      </c>
      <c r="U518" s="140">
        <v>1</v>
      </c>
      <c r="V518" s="124" t="b">
        <v>1</v>
      </c>
      <c r="W518" s="3" t="b">
        <v>1</v>
      </c>
      <c r="X518" s="3" t="b">
        <v>1</v>
      </c>
      <c r="Y518" s="3">
        <v>1</v>
      </c>
      <c r="Z518" s="3">
        <v>0</v>
      </c>
      <c r="AA518" s="3" t="b">
        <v>1</v>
      </c>
      <c r="AB518" s="3" t="b">
        <f ca="1"/>
        <v>0</v>
      </c>
      <c r="AC518" s="99">
        <v>1</v>
      </c>
      <c r="AD518" s="99">
        <f ca="1"/>
        <v>0</v>
      </c>
    </row>
    <row r="519" spans="4:30" x14ac:dyDescent="0.25">
      <c r="D519" s="8" t="str" cm="1">
        <f t="array" aca="1" ref="D519" ca="1">IFERROR(IF($T$2="",'Data Base'!C502,INDEX(Data_Base_2[Incumbent],_xlfn.AGGREGATE(15,3,((OFFSET($AD$4,0,0,COUNTA($AD$4:AD5514),1)&gt;0)/(OFFSET($AD$4,0,0,COUNTA($AD$4:AD5514),1)&gt;0))*(ROW(OFFSET($AD$4,0,0,COUNTA($AD$4:AD5514),1))-ROW($AD$3)),ROWS($D$4:$D518)))),"")</f>
        <v/>
      </c>
      <c r="E519" s="161" t="str">
        <f ca="1">IFERROR(IF(ISBLANK(INDEX(Data_Base_2[],MATCH($D519,Data_Base_2[[Incumbent]:[Incumbent]],0),MATCH(E$3,Data_Base_2[#Headers],0))),"-",INDEX(Data_Base_2[],MATCH($D519,Data_Base_2[[Incumbent]:[Incumbent]],0),MATCH(E$3,Data_Base_2[#Headers],0))),"")</f>
        <v/>
      </c>
      <c r="F519" s="161" t="str">
        <f ca="1">IFERROR(IF(ISBLANK(INDEX(Data_Base_2[],MATCH($D519,Data_Base_2[[Incumbent]:[Incumbent]],0),MATCH(F$3,Data_Base_2[#Headers],0))),"-",INDEX(Data_Base_2[],MATCH($D519,Data_Base_2[[Incumbent]:[Incumbent]],0),MATCH(F$3,Data_Base_2[#Headers],0))),"")</f>
        <v/>
      </c>
      <c r="G519" s="161" t="str">
        <f ca="1">IFERROR(IF(ISBLANK(INDEX(Data_Base_2[],MATCH($D519,Data_Base_2[[Incumbent]:[Incumbent]],0),MATCH(G$3,Data_Base_2[#Headers],0))),"-",INDEX(Data_Base_2[],MATCH($D519,Data_Base_2[[Incumbent]:[Incumbent]],0),MATCH(G$3,Data_Base_2[#Headers],0))),"")</f>
        <v/>
      </c>
      <c r="H519" s="161" t="str">
        <f ca="1">IFERROR(IF(ISBLANK(INDEX(Data_Base_2[],MATCH($D519,Data_Base_2[[Incumbent]:[Incumbent]],0),MATCH(H$3,Data_Base_2[#Headers],0))),"-",INDEX(Data_Base_2[],MATCH($D519,Data_Base_2[[Incumbent]:[Incumbent]],0),MATCH(H$3,Data_Base_2[#Headers],0))),"")</f>
        <v/>
      </c>
      <c r="I519" s="162" t="str">
        <f ca="1">IFERROR(IF(ISBLANK(INDEX(Data_Base_2[],MATCH($D519,Data_Base_2[[Incumbent]:[Incumbent]],0),MATCH(I$3,Data_Base_2[#Headers],0))),"-",INDEX(Data_Base_2[],MATCH($D519,Data_Base_2[[Incumbent]:[Incumbent]],0),MATCH(I$3,Data_Base_2[#Headers],0))),"")</f>
        <v/>
      </c>
      <c r="J519" s="162" t="str">
        <f ca="1">IFERROR(IF(ISBLANK(INDEX(Data_Base_2[],MATCH($D519,Data_Base_2[[Incumbent]:[Incumbent]],0),MATCH(J$3,Data_Base_2[#Headers],0))),"-",INDEX(Data_Base_2[],MATCH($D519,Data_Base_2[[Incumbent]:[Incumbent]],0),MATCH(J$3,Data_Base_2[#Headers],0))),"")</f>
        <v/>
      </c>
      <c r="K519" s="163" t="str">
        <f ca="1">IFERROR(IF(ISBLANK(INDEX(Data_Base_2[],MATCH($D519,Data_Base_2[[Incumbent]:[Incumbent]],0),MATCH(K$3,Data_Base_2[#Headers],0))),"-",INDEX(Data_Base_2[],MATCH($D519,Data_Base_2[[Incumbent]:[Incumbent]],0),MATCH(K$3,Data_Base_2[#Headers],0))),"")</f>
        <v/>
      </c>
      <c r="L519" s="161" t="str">
        <f ca="1">IFERROR(IF(ISBLANK(INDEX(Data_Base_2[],MATCH($D519,Data_Base_2[[Incumbent]:[Incumbent]],0),MATCH(L$3,Data_Base_2[#Headers],0))),"-",INDEX(Data_Base_2[],MATCH($D519,Data_Base_2[[Incumbent]:[Incumbent]],0),MATCH(L$3,Data_Base_2[#Headers],0))),"")</f>
        <v/>
      </c>
      <c r="M519" s="161" t="str">
        <f ca="1">IFERROR(IF(ISBLANK(INDEX(Data_Base_2[],MATCH($D519,Data_Base_2[[Incumbent]:[Incumbent]],0),MATCH(M$3,Data_Base_2[#Headers],0))),"-",INDEX(Data_Base_2[],MATCH($D519,Data_Base_2[[Incumbent]:[Incumbent]],0),MATCH(M$3,Data_Base_2[#Headers],0))),"")</f>
        <v/>
      </c>
      <c r="N519" s="164" t="str">
        <f ca="1">IFERROR(IF(ISBLANK(INDEX(Data_Base_2[],MATCH($D519,Data_Base_2[[Incumbent]:[Incumbent]],0),MATCH(N$3,Data_Base_2[#Headers],0))),"-",INDEX(Data_Base_2[],MATCH($D519,Data_Base_2[[Incumbent]:[Incumbent]],0),MATCH(N$3,Data_Base_2[#Headers],0))),"")</f>
        <v/>
      </c>
      <c r="O519" s="164" t="str">
        <f ca="1">IFERROR(IF(ISBLANK(INDEX(Data_Base_2[],MATCH($D519,Data_Base_2[[Incumbent]:[Incumbent]],0),MATCH(O$3,Data_Base_2[#Headers],0))),"-",INDEX(Data_Base_2[],MATCH($D519,Data_Base_2[[Incumbent]:[Incumbent]],0),MATCH(O$3,Data_Base_2[#Headers],0))),"")</f>
        <v/>
      </c>
      <c r="P519" s="161" t="str">
        <f ca="1">IFERROR(IF(ISBLANK(INDEX(Data_Base_2[],MATCH($D519,Data_Base_2[[Incumbent]:[Incumbent]],0),MATCH(P$3,Data_Base_2[#Headers],0))),"-",INDEX(Data_Base_2[],MATCH($D519,Data_Base_2[[Incumbent]:[Incumbent]],0),MATCH(P$3,Data_Base_2[#Headers],0))),"")</f>
        <v/>
      </c>
      <c r="Q519" s="161" t="str">
        <f ca="1">IFERROR(IF(ISBLANK(INDEX(Data_Base_2[],MATCH($D519,Data_Base_2[[Incumbent]:[Incumbent]],0),MATCH(Q$3,Data_Base_2[#Headers],0))),"-",INDEX(Data_Base_2[],MATCH($D519,Data_Base_2[[Incumbent]:[Incumbent]],0),MATCH(Q$3,Data_Base_2[#Headers],0))),"")</f>
        <v/>
      </c>
      <c r="T519" t="str">
        <v>Jontara Hutabalian</v>
      </c>
      <c r="U519" s="140">
        <v>1</v>
      </c>
      <c r="V519" s="124" t="b">
        <v>1</v>
      </c>
      <c r="W519" s="3" t="b">
        <v>1</v>
      </c>
      <c r="X519" s="3" t="b">
        <v>1</v>
      </c>
      <c r="Y519" s="3">
        <v>1</v>
      </c>
      <c r="Z519" s="3">
        <v>0</v>
      </c>
      <c r="AA519" s="3" t="b">
        <v>1</v>
      </c>
      <c r="AB519" s="3" t="b">
        <f ca="1"/>
        <v>0</v>
      </c>
      <c r="AC519" s="99">
        <v>1</v>
      </c>
      <c r="AD519" s="99">
        <f ca="1"/>
        <v>0</v>
      </c>
    </row>
    <row r="520" spans="4:30" x14ac:dyDescent="0.25">
      <c r="D520" s="8" t="str" cm="1">
        <f t="array" aca="1" ref="D520" ca="1">IFERROR(IF($T$2="",'Data Base'!C503,INDEX(Data_Base_2[Incumbent],_xlfn.AGGREGATE(15,3,((OFFSET($AD$4,0,0,COUNTA($AD$4:AD5515),1)&gt;0)/(OFFSET($AD$4,0,0,COUNTA($AD$4:AD5515),1)&gt;0))*(ROW(OFFSET($AD$4,0,0,COUNTA($AD$4:AD5515),1))-ROW($AD$3)),ROWS($D$4:$D519)))),"")</f>
        <v/>
      </c>
      <c r="E520" s="161" t="str">
        <f ca="1">IFERROR(IF(ISBLANK(INDEX(Data_Base_2[],MATCH($D520,Data_Base_2[[Incumbent]:[Incumbent]],0),MATCH(E$3,Data_Base_2[#Headers],0))),"-",INDEX(Data_Base_2[],MATCH($D520,Data_Base_2[[Incumbent]:[Incumbent]],0),MATCH(E$3,Data_Base_2[#Headers],0))),"")</f>
        <v/>
      </c>
      <c r="F520" s="161" t="str">
        <f ca="1">IFERROR(IF(ISBLANK(INDEX(Data_Base_2[],MATCH($D520,Data_Base_2[[Incumbent]:[Incumbent]],0),MATCH(F$3,Data_Base_2[#Headers],0))),"-",INDEX(Data_Base_2[],MATCH($D520,Data_Base_2[[Incumbent]:[Incumbent]],0),MATCH(F$3,Data_Base_2[#Headers],0))),"")</f>
        <v/>
      </c>
      <c r="G520" s="161" t="str">
        <f ca="1">IFERROR(IF(ISBLANK(INDEX(Data_Base_2[],MATCH($D520,Data_Base_2[[Incumbent]:[Incumbent]],0),MATCH(G$3,Data_Base_2[#Headers],0))),"-",INDEX(Data_Base_2[],MATCH($D520,Data_Base_2[[Incumbent]:[Incumbent]],0),MATCH(G$3,Data_Base_2[#Headers],0))),"")</f>
        <v/>
      </c>
      <c r="H520" s="161" t="str">
        <f ca="1">IFERROR(IF(ISBLANK(INDEX(Data_Base_2[],MATCH($D520,Data_Base_2[[Incumbent]:[Incumbent]],0),MATCH(H$3,Data_Base_2[#Headers],0))),"-",INDEX(Data_Base_2[],MATCH($D520,Data_Base_2[[Incumbent]:[Incumbent]],0),MATCH(H$3,Data_Base_2[#Headers],0))),"")</f>
        <v/>
      </c>
      <c r="I520" s="162" t="str">
        <f ca="1">IFERROR(IF(ISBLANK(INDEX(Data_Base_2[],MATCH($D520,Data_Base_2[[Incumbent]:[Incumbent]],0),MATCH(I$3,Data_Base_2[#Headers],0))),"-",INDEX(Data_Base_2[],MATCH($D520,Data_Base_2[[Incumbent]:[Incumbent]],0),MATCH(I$3,Data_Base_2[#Headers],0))),"")</f>
        <v/>
      </c>
      <c r="J520" s="162" t="str">
        <f ca="1">IFERROR(IF(ISBLANK(INDEX(Data_Base_2[],MATCH($D520,Data_Base_2[[Incumbent]:[Incumbent]],0),MATCH(J$3,Data_Base_2[#Headers],0))),"-",INDEX(Data_Base_2[],MATCH($D520,Data_Base_2[[Incumbent]:[Incumbent]],0),MATCH(J$3,Data_Base_2[#Headers],0))),"")</f>
        <v/>
      </c>
      <c r="K520" s="163" t="str">
        <f ca="1">IFERROR(IF(ISBLANK(INDEX(Data_Base_2[],MATCH($D520,Data_Base_2[[Incumbent]:[Incumbent]],0),MATCH(K$3,Data_Base_2[#Headers],0))),"-",INDEX(Data_Base_2[],MATCH($D520,Data_Base_2[[Incumbent]:[Incumbent]],0),MATCH(K$3,Data_Base_2[#Headers],0))),"")</f>
        <v/>
      </c>
      <c r="L520" s="161" t="str">
        <f ca="1">IFERROR(IF(ISBLANK(INDEX(Data_Base_2[],MATCH($D520,Data_Base_2[[Incumbent]:[Incumbent]],0),MATCH(L$3,Data_Base_2[#Headers],0))),"-",INDEX(Data_Base_2[],MATCH($D520,Data_Base_2[[Incumbent]:[Incumbent]],0),MATCH(L$3,Data_Base_2[#Headers],0))),"")</f>
        <v/>
      </c>
      <c r="M520" s="161" t="str">
        <f ca="1">IFERROR(IF(ISBLANK(INDEX(Data_Base_2[],MATCH($D520,Data_Base_2[[Incumbent]:[Incumbent]],0),MATCH(M$3,Data_Base_2[#Headers],0))),"-",INDEX(Data_Base_2[],MATCH($D520,Data_Base_2[[Incumbent]:[Incumbent]],0),MATCH(M$3,Data_Base_2[#Headers],0))),"")</f>
        <v/>
      </c>
      <c r="N520" s="164" t="str">
        <f ca="1">IFERROR(IF(ISBLANK(INDEX(Data_Base_2[],MATCH($D520,Data_Base_2[[Incumbent]:[Incumbent]],0),MATCH(N$3,Data_Base_2[#Headers],0))),"-",INDEX(Data_Base_2[],MATCH($D520,Data_Base_2[[Incumbent]:[Incumbent]],0),MATCH(N$3,Data_Base_2[#Headers],0))),"")</f>
        <v/>
      </c>
      <c r="O520" s="164" t="str">
        <f ca="1">IFERROR(IF(ISBLANK(INDEX(Data_Base_2[],MATCH($D520,Data_Base_2[[Incumbent]:[Incumbent]],0),MATCH(O$3,Data_Base_2[#Headers],0))),"-",INDEX(Data_Base_2[],MATCH($D520,Data_Base_2[[Incumbent]:[Incumbent]],0),MATCH(O$3,Data_Base_2[#Headers],0))),"")</f>
        <v/>
      </c>
      <c r="P520" s="161" t="str">
        <f ca="1">IFERROR(IF(ISBLANK(INDEX(Data_Base_2[],MATCH($D520,Data_Base_2[[Incumbent]:[Incumbent]],0),MATCH(P$3,Data_Base_2[#Headers],0))),"-",INDEX(Data_Base_2[],MATCH($D520,Data_Base_2[[Incumbent]:[Incumbent]],0),MATCH(P$3,Data_Base_2[#Headers],0))),"")</f>
        <v/>
      </c>
      <c r="Q520" s="161" t="str">
        <f ca="1">IFERROR(IF(ISBLANK(INDEX(Data_Base_2[],MATCH($D520,Data_Base_2[[Incumbent]:[Incumbent]],0),MATCH(Q$3,Data_Base_2[#Headers],0))),"-",INDEX(Data_Base_2[],MATCH($D520,Data_Base_2[[Incumbent]:[Incumbent]],0),MATCH(Q$3,Data_Base_2[#Headers],0))),"")</f>
        <v/>
      </c>
      <c r="T520" t="str">
        <v>Nanda Satria</v>
      </c>
      <c r="U520" s="140">
        <v>1</v>
      </c>
      <c r="V520" s="124" t="b">
        <v>1</v>
      </c>
      <c r="W520" s="3" t="b">
        <v>1</v>
      </c>
      <c r="X520" s="3" t="b">
        <v>1</v>
      </c>
      <c r="Y520" s="3">
        <v>1</v>
      </c>
      <c r="Z520" s="3">
        <v>0</v>
      </c>
      <c r="AA520" s="3" t="b">
        <v>1</v>
      </c>
      <c r="AB520" s="3" t="b">
        <f ca="1"/>
        <v>0</v>
      </c>
      <c r="AC520" s="99">
        <v>1</v>
      </c>
      <c r="AD520" s="99">
        <f ca="1"/>
        <v>0</v>
      </c>
    </row>
    <row r="521" spans="4:30" x14ac:dyDescent="0.25">
      <c r="D521" s="8" t="str" cm="1">
        <f t="array" aca="1" ref="D521" ca="1">IFERROR(IF($T$2="",'Data Base'!C504,INDEX(Data_Base_2[Incumbent],_xlfn.AGGREGATE(15,3,((OFFSET($AD$4,0,0,COUNTA($AD$4:AD5516),1)&gt;0)/(OFFSET($AD$4,0,0,COUNTA($AD$4:AD5516),1)&gt;0))*(ROW(OFFSET($AD$4,0,0,COUNTA($AD$4:AD5516),1))-ROW($AD$3)),ROWS($D$4:$D520)))),"")</f>
        <v/>
      </c>
      <c r="E521" s="161" t="str">
        <f ca="1">IFERROR(IF(ISBLANK(INDEX(Data_Base_2[],MATCH($D521,Data_Base_2[[Incumbent]:[Incumbent]],0),MATCH(E$3,Data_Base_2[#Headers],0))),"-",INDEX(Data_Base_2[],MATCH($D521,Data_Base_2[[Incumbent]:[Incumbent]],0),MATCH(E$3,Data_Base_2[#Headers],0))),"")</f>
        <v/>
      </c>
      <c r="F521" s="161" t="str">
        <f ca="1">IFERROR(IF(ISBLANK(INDEX(Data_Base_2[],MATCH($D521,Data_Base_2[[Incumbent]:[Incumbent]],0),MATCH(F$3,Data_Base_2[#Headers],0))),"-",INDEX(Data_Base_2[],MATCH($D521,Data_Base_2[[Incumbent]:[Incumbent]],0),MATCH(F$3,Data_Base_2[#Headers],0))),"")</f>
        <v/>
      </c>
      <c r="G521" s="161" t="str">
        <f ca="1">IFERROR(IF(ISBLANK(INDEX(Data_Base_2[],MATCH($D521,Data_Base_2[[Incumbent]:[Incumbent]],0),MATCH(G$3,Data_Base_2[#Headers],0))),"-",INDEX(Data_Base_2[],MATCH($D521,Data_Base_2[[Incumbent]:[Incumbent]],0),MATCH(G$3,Data_Base_2[#Headers],0))),"")</f>
        <v/>
      </c>
      <c r="H521" s="161" t="str">
        <f ca="1">IFERROR(IF(ISBLANK(INDEX(Data_Base_2[],MATCH($D521,Data_Base_2[[Incumbent]:[Incumbent]],0),MATCH(H$3,Data_Base_2[#Headers],0))),"-",INDEX(Data_Base_2[],MATCH($D521,Data_Base_2[[Incumbent]:[Incumbent]],0),MATCH(H$3,Data_Base_2[#Headers],0))),"")</f>
        <v/>
      </c>
      <c r="I521" s="162" t="str">
        <f ca="1">IFERROR(IF(ISBLANK(INDEX(Data_Base_2[],MATCH($D521,Data_Base_2[[Incumbent]:[Incumbent]],0),MATCH(I$3,Data_Base_2[#Headers],0))),"-",INDEX(Data_Base_2[],MATCH($D521,Data_Base_2[[Incumbent]:[Incumbent]],0),MATCH(I$3,Data_Base_2[#Headers],0))),"")</f>
        <v/>
      </c>
      <c r="J521" s="162" t="str">
        <f ca="1">IFERROR(IF(ISBLANK(INDEX(Data_Base_2[],MATCH($D521,Data_Base_2[[Incumbent]:[Incumbent]],0),MATCH(J$3,Data_Base_2[#Headers],0))),"-",INDEX(Data_Base_2[],MATCH($D521,Data_Base_2[[Incumbent]:[Incumbent]],0),MATCH(J$3,Data_Base_2[#Headers],0))),"")</f>
        <v/>
      </c>
      <c r="K521" s="163" t="str">
        <f ca="1">IFERROR(IF(ISBLANK(INDEX(Data_Base_2[],MATCH($D521,Data_Base_2[[Incumbent]:[Incumbent]],0),MATCH(K$3,Data_Base_2[#Headers],0))),"-",INDEX(Data_Base_2[],MATCH($D521,Data_Base_2[[Incumbent]:[Incumbent]],0),MATCH(K$3,Data_Base_2[#Headers],0))),"")</f>
        <v/>
      </c>
      <c r="L521" s="161" t="str">
        <f ca="1">IFERROR(IF(ISBLANK(INDEX(Data_Base_2[],MATCH($D521,Data_Base_2[[Incumbent]:[Incumbent]],0),MATCH(L$3,Data_Base_2[#Headers],0))),"-",INDEX(Data_Base_2[],MATCH($D521,Data_Base_2[[Incumbent]:[Incumbent]],0),MATCH(L$3,Data_Base_2[#Headers],0))),"")</f>
        <v/>
      </c>
      <c r="M521" s="161" t="str">
        <f ca="1">IFERROR(IF(ISBLANK(INDEX(Data_Base_2[],MATCH($D521,Data_Base_2[[Incumbent]:[Incumbent]],0),MATCH(M$3,Data_Base_2[#Headers],0))),"-",INDEX(Data_Base_2[],MATCH($D521,Data_Base_2[[Incumbent]:[Incumbent]],0),MATCH(M$3,Data_Base_2[#Headers],0))),"")</f>
        <v/>
      </c>
      <c r="N521" s="164" t="str">
        <f ca="1">IFERROR(IF(ISBLANK(INDEX(Data_Base_2[],MATCH($D521,Data_Base_2[[Incumbent]:[Incumbent]],0),MATCH(N$3,Data_Base_2[#Headers],0))),"-",INDEX(Data_Base_2[],MATCH($D521,Data_Base_2[[Incumbent]:[Incumbent]],0),MATCH(N$3,Data_Base_2[#Headers],0))),"")</f>
        <v/>
      </c>
      <c r="O521" s="164" t="str">
        <f ca="1">IFERROR(IF(ISBLANK(INDEX(Data_Base_2[],MATCH($D521,Data_Base_2[[Incumbent]:[Incumbent]],0),MATCH(O$3,Data_Base_2[#Headers],0))),"-",INDEX(Data_Base_2[],MATCH($D521,Data_Base_2[[Incumbent]:[Incumbent]],0),MATCH(O$3,Data_Base_2[#Headers],0))),"")</f>
        <v/>
      </c>
      <c r="P521" s="161" t="str">
        <f ca="1">IFERROR(IF(ISBLANK(INDEX(Data_Base_2[],MATCH($D521,Data_Base_2[[Incumbent]:[Incumbent]],0),MATCH(P$3,Data_Base_2[#Headers],0))),"-",INDEX(Data_Base_2[],MATCH($D521,Data_Base_2[[Incumbent]:[Incumbent]],0),MATCH(P$3,Data_Base_2[#Headers],0))),"")</f>
        <v/>
      </c>
      <c r="Q521" s="161" t="str">
        <f ca="1">IFERROR(IF(ISBLANK(INDEX(Data_Base_2[],MATCH($D521,Data_Base_2[[Incumbent]:[Incumbent]],0),MATCH(Q$3,Data_Base_2[#Headers],0))),"-",INDEX(Data_Base_2[],MATCH($D521,Data_Base_2[[Incumbent]:[Incumbent]],0),MATCH(Q$3,Data_Base_2[#Headers],0))),"")</f>
        <v/>
      </c>
      <c r="T521" t="str">
        <v>Zulhafani MS</v>
      </c>
      <c r="U521" s="140">
        <v>1</v>
      </c>
      <c r="V521" s="124" t="b">
        <v>1</v>
      </c>
      <c r="W521" s="3" t="b">
        <v>0</v>
      </c>
      <c r="X521" s="3" t="b">
        <v>0</v>
      </c>
      <c r="Y521" s="3">
        <v>0</v>
      </c>
      <c r="Z521" s="3">
        <v>0</v>
      </c>
      <c r="AA521" s="3" t="b">
        <v>1</v>
      </c>
      <c r="AB521" s="3" t="b">
        <f ca="1"/>
        <v>1</v>
      </c>
      <c r="AC521" s="99">
        <v>1</v>
      </c>
      <c r="AD521" s="99">
        <f ca="1"/>
        <v>0</v>
      </c>
    </row>
    <row r="522" spans="4:30" x14ac:dyDescent="0.25">
      <c r="D522" s="8" t="str" cm="1">
        <f t="array" aca="1" ref="D522" ca="1">IFERROR(IF($T$2="",'Data Base'!C505,INDEX(Data_Base_2[Incumbent],_xlfn.AGGREGATE(15,3,((OFFSET($AD$4,0,0,COUNTA($AD$4:AD5517),1)&gt;0)/(OFFSET($AD$4,0,0,COUNTA($AD$4:AD5517),1)&gt;0))*(ROW(OFFSET($AD$4,0,0,COUNTA($AD$4:AD5517),1))-ROW($AD$3)),ROWS($D$4:$D521)))),"")</f>
        <v/>
      </c>
      <c r="E522" s="161" t="str">
        <f ca="1">IFERROR(IF(ISBLANK(INDEX(Data_Base_2[],MATCH($D522,Data_Base_2[[Incumbent]:[Incumbent]],0),MATCH(E$3,Data_Base_2[#Headers],0))),"-",INDEX(Data_Base_2[],MATCH($D522,Data_Base_2[[Incumbent]:[Incumbent]],0),MATCH(E$3,Data_Base_2[#Headers],0))),"")</f>
        <v/>
      </c>
      <c r="F522" s="161" t="str">
        <f ca="1">IFERROR(IF(ISBLANK(INDEX(Data_Base_2[],MATCH($D522,Data_Base_2[[Incumbent]:[Incumbent]],0),MATCH(F$3,Data_Base_2[#Headers],0))),"-",INDEX(Data_Base_2[],MATCH($D522,Data_Base_2[[Incumbent]:[Incumbent]],0),MATCH(F$3,Data_Base_2[#Headers],0))),"")</f>
        <v/>
      </c>
      <c r="G522" s="161" t="str">
        <f ca="1">IFERROR(IF(ISBLANK(INDEX(Data_Base_2[],MATCH($D522,Data_Base_2[[Incumbent]:[Incumbent]],0),MATCH(G$3,Data_Base_2[#Headers],0))),"-",INDEX(Data_Base_2[],MATCH($D522,Data_Base_2[[Incumbent]:[Incumbent]],0),MATCH(G$3,Data_Base_2[#Headers],0))),"")</f>
        <v/>
      </c>
      <c r="H522" s="161" t="str">
        <f ca="1">IFERROR(IF(ISBLANK(INDEX(Data_Base_2[],MATCH($D522,Data_Base_2[[Incumbent]:[Incumbent]],0),MATCH(H$3,Data_Base_2[#Headers],0))),"-",INDEX(Data_Base_2[],MATCH($D522,Data_Base_2[[Incumbent]:[Incumbent]],0),MATCH(H$3,Data_Base_2[#Headers],0))),"")</f>
        <v/>
      </c>
      <c r="I522" s="162" t="str">
        <f ca="1">IFERROR(IF(ISBLANK(INDEX(Data_Base_2[],MATCH($D522,Data_Base_2[[Incumbent]:[Incumbent]],0),MATCH(I$3,Data_Base_2[#Headers],0))),"-",INDEX(Data_Base_2[],MATCH($D522,Data_Base_2[[Incumbent]:[Incumbent]],0),MATCH(I$3,Data_Base_2[#Headers],0))),"")</f>
        <v/>
      </c>
      <c r="J522" s="162" t="str">
        <f ca="1">IFERROR(IF(ISBLANK(INDEX(Data_Base_2[],MATCH($D522,Data_Base_2[[Incumbent]:[Incumbent]],0),MATCH(J$3,Data_Base_2[#Headers],0))),"-",INDEX(Data_Base_2[],MATCH($D522,Data_Base_2[[Incumbent]:[Incumbent]],0),MATCH(J$3,Data_Base_2[#Headers],0))),"")</f>
        <v/>
      </c>
      <c r="K522" s="163" t="str">
        <f ca="1">IFERROR(IF(ISBLANK(INDEX(Data_Base_2[],MATCH($D522,Data_Base_2[[Incumbent]:[Incumbent]],0),MATCH(K$3,Data_Base_2[#Headers],0))),"-",INDEX(Data_Base_2[],MATCH($D522,Data_Base_2[[Incumbent]:[Incumbent]],0),MATCH(K$3,Data_Base_2[#Headers],0))),"")</f>
        <v/>
      </c>
      <c r="L522" s="161" t="str">
        <f ca="1">IFERROR(IF(ISBLANK(INDEX(Data_Base_2[],MATCH($D522,Data_Base_2[[Incumbent]:[Incumbent]],0),MATCH(L$3,Data_Base_2[#Headers],0))),"-",INDEX(Data_Base_2[],MATCH($D522,Data_Base_2[[Incumbent]:[Incumbent]],0),MATCH(L$3,Data_Base_2[#Headers],0))),"")</f>
        <v/>
      </c>
      <c r="M522" s="161" t="str">
        <f ca="1">IFERROR(IF(ISBLANK(INDEX(Data_Base_2[],MATCH($D522,Data_Base_2[[Incumbent]:[Incumbent]],0),MATCH(M$3,Data_Base_2[#Headers],0))),"-",INDEX(Data_Base_2[],MATCH($D522,Data_Base_2[[Incumbent]:[Incumbent]],0),MATCH(M$3,Data_Base_2[#Headers],0))),"")</f>
        <v/>
      </c>
      <c r="N522" s="164" t="str">
        <f ca="1">IFERROR(IF(ISBLANK(INDEX(Data_Base_2[],MATCH($D522,Data_Base_2[[Incumbent]:[Incumbent]],0),MATCH(N$3,Data_Base_2[#Headers],0))),"-",INDEX(Data_Base_2[],MATCH($D522,Data_Base_2[[Incumbent]:[Incumbent]],0),MATCH(N$3,Data_Base_2[#Headers],0))),"")</f>
        <v/>
      </c>
      <c r="O522" s="164" t="str">
        <f ca="1">IFERROR(IF(ISBLANK(INDEX(Data_Base_2[],MATCH($D522,Data_Base_2[[Incumbent]:[Incumbent]],0),MATCH(O$3,Data_Base_2[#Headers],0))),"-",INDEX(Data_Base_2[],MATCH($D522,Data_Base_2[[Incumbent]:[Incumbent]],0),MATCH(O$3,Data_Base_2[#Headers],0))),"")</f>
        <v/>
      </c>
      <c r="P522" s="161" t="str">
        <f ca="1">IFERROR(IF(ISBLANK(INDEX(Data_Base_2[],MATCH($D522,Data_Base_2[[Incumbent]:[Incumbent]],0),MATCH(P$3,Data_Base_2[#Headers],0))),"-",INDEX(Data_Base_2[],MATCH($D522,Data_Base_2[[Incumbent]:[Incumbent]],0),MATCH(P$3,Data_Base_2[#Headers],0))),"")</f>
        <v/>
      </c>
      <c r="Q522" s="161" t="str">
        <f ca="1">IFERROR(IF(ISBLANK(INDEX(Data_Base_2[],MATCH($D522,Data_Base_2[[Incumbent]:[Incumbent]],0),MATCH(Q$3,Data_Base_2[#Headers],0))),"-",INDEX(Data_Base_2[],MATCH($D522,Data_Base_2[[Incumbent]:[Incumbent]],0),MATCH(Q$3,Data_Base_2[#Headers],0))),"")</f>
        <v/>
      </c>
      <c r="T522" t="str">
        <v>Syamsuddin U.</v>
      </c>
      <c r="U522" s="140">
        <v>2</v>
      </c>
      <c r="V522" s="124" t="b">
        <v>1</v>
      </c>
      <c r="W522" s="3" t="b">
        <v>0</v>
      </c>
      <c r="X522" s="3" t="b">
        <v>0</v>
      </c>
      <c r="Y522" s="3">
        <v>0</v>
      </c>
      <c r="Z522" s="3">
        <v>1</v>
      </c>
      <c r="AA522" s="3" t="b">
        <v>1</v>
      </c>
      <c r="AB522" s="3" t="b">
        <f ca="1"/>
        <v>0</v>
      </c>
      <c r="AC522" s="99">
        <v>1</v>
      </c>
      <c r="AD522" s="99">
        <f ca="1"/>
        <v>0</v>
      </c>
    </row>
    <row r="523" spans="4:30" x14ac:dyDescent="0.25">
      <c r="D523" s="8" t="str" cm="1">
        <f t="array" aca="1" ref="D523" ca="1">IFERROR(IF($T$2="",'Data Base'!C506,INDEX(Data_Base_2[Incumbent],_xlfn.AGGREGATE(15,3,((OFFSET($AD$4,0,0,COUNTA($AD$4:AD5518),1)&gt;0)/(OFFSET($AD$4,0,0,COUNTA($AD$4:AD5518),1)&gt;0))*(ROW(OFFSET($AD$4,0,0,COUNTA($AD$4:AD5518),1))-ROW($AD$3)),ROWS($D$4:$D522)))),"")</f>
        <v/>
      </c>
      <c r="E523" s="161" t="str">
        <f ca="1">IFERROR(IF(ISBLANK(INDEX(Data_Base_2[],MATCH($D523,Data_Base_2[[Incumbent]:[Incumbent]],0),MATCH(E$3,Data_Base_2[#Headers],0))),"-",INDEX(Data_Base_2[],MATCH($D523,Data_Base_2[[Incumbent]:[Incumbent]],0),MATCH(E$3,Data_Base_2[#Headers],0))),"")</f>
        <v/>
      </c>
      <c r="F523" s="161" t="str">
        <f ca="1">IFERROR(IF(ISBLANK(INDEX(Data_Base_2[],MATCH($D523,Data_Base_2[[Incumbent]:[Incumbent]],0),MATCH(F$3,Data_Base_2[#Headers],0))),"-",INDEX(Data_Base_2[],MATCH($D523,Data_Base_2[[Incumbent]:[Incumbent]],0),MATCH(F$3,Data_Base_2[#Headers],0))),"")</f>
        <v/>
      </c>
      <c r="G523" s="161" t="str">
        <f ca="1">IFERROR(IF(ISBLANK(INDEX(Data_Base_2[],MATCH($D523,Data_Base_2[[Incumbent]:[Incumbent]],0),MATCH(G$3,Data_Base_2[#Headers],0))),"-",INDEX(Data_Base_2[],MATCH($D523,Data_Base_2[[Incumbent]:[Incumbent]],0),MATCH(G$3,Data_Base_2[#Headers],0))),"")</f>
        <v/>
      </c>
      <c r="H523" s="161" t="str">
        <f ca="1">IFERROR(IF(ISBLANK(INDEX(Data_Base_2[],MATCH($D523,Data_Base_2[[Incumbent]:[Incumbent]],0),MATCH(H$3,Data_Base_2[#Headers],0))),"-",INDEX(Data_Base_2[],MATCH($D523,Data_Base_2[[Incumbent]:[Incumbent]],0),MATCH(H$3,Data_Base_2[#Headers],0))),"")</f>
        <v/>
      </c>
      <c r="I523" s="162" t="str">
        <f ca="1">IFERROR(IF(ISBLANK(INDEX(Data_Base_2[],MATCH($D523,Data_Base_2[[Incumbent]:[Incumbent]],0),MATCH(I$3,Data_Base_2[#Headers],0))),"-",INDEX(Data_Base_2[],MATCH($D523,Data_Base_2[[Incumbent]:[Incumbent]],0),MATCH(I$3,Data_Base_2[#Headers],0))),"")</f>
        <v/>
      </c>
      <c r="J523" s="162" t="str">
        <f ca="1">IFERROR(IF(ISBLANK(INDEX(Data_Base_2[],MATCH($D523,Data_Base_2[[Incumbent]:[Incumbent]],0),MATCH(J$3,Data_Base_2[#Headers],0))),"-",INDEX(Data_Base_2[],MATCH($D523,Data_Base_2[[Incumbent]:[Incumbent]],0),MATCH(J$3,Data_Base_2[#Headers],0))),"")</f>
        <v/>
      </c>
      <c r="K523" s="163" t="str">
        <f ca="1">IFERROR(IF(ISBLANK(INDEX(Data_Base_2[],MATCH($D523,Data_Base_2[[Incumbent]:[Incumbent]],0),MATCH(K$3,Data_Base_2[#Headers],0))),"-",INDEX(Data_Base_2[],MATCH($D523,Data_Base_2[[Incumbent]:[Incumbent]],0),MATCH(K$3,Data_Base_2[#Headers],0))),"")</f>
        <v/>
      </c>
      <c r="L523" s="161" t="str">
        <f ca="1">IFERROR(IF(ISBLANK(INDEX(Data_Base_2[],MATCH($D523,Data_Base_2[[Incumbent]:[Incumbent]],0),MATCH(L$3,Data_Base_2[#Headers],0))),"-",INDEX(Data_Base_2[],MATCH($D523,Data_Base_2[[Incumbent]:[Incumbent]],0),MATCH(L$3,Data_Base_2[#Headers],0))),"")</f>
        <v/>
      </c>
      <c r="M523" s="161" t="str">
        <f ca="1">IFERROR(IF(ISBLANK(INDEX(Data_Base_2[],MATCH($D523,Data_Base_2[[Incumbent]:[Incumbent]],0),MATCH(M$3,Data_Base_2[#Headers],0))),"-",INDEX(Data_Base_2[],MATCH($D523,Data_Base_2[[Incumbent]:[Incumbent]],0),MATCH(M$3,Data_Base_2[#Headers],0))),"")</f>
        <v/>
      </c>
      <c r="N523" s="164" t="str">
        <f ca="1">IFERROR(IF(ISBLANK(INDEX(Data_Base_2[],MATCH($D523,Data_Base_2[[Incumbent]:[Incumbent]],0),MATCH(N$3,Data_Base_2[#Headers],0))),"-",INDEX(Data_Base_2[],MATCH($D523,Data_Base_2[[Incumbent]:[Incumbent]],0),MATCH(N$3,Data_Base_2[#Headers],0))),"")</f>
        <v/>
      </c>
      <c r="O523" s="164" t="str">
        <f ca="1">IFERROR(IF(ISBLANK(INDEX(Data_Base_2[],MATCH($D523,Data_Base_2[[Incumbent]:[Incumbent]],0),MATCH(O$3,Data_Base_2[#Headers],0))),"-",INDEX(Data_Base_2[],MATCH($D523,Data_Base_2[[Incumbent]:[Incumbent]],0),MATCH(O$3,Data_Base_2[#Headers],0))),"")</f>
        <v/>
      </c>
      <c r="P523" s="161" t="str">
        <f ca="1">IFERROR(IF(ISBLANK(INDEX(Data_Base_2[],MATCH($D523,Data_Base_2[[Incumbent]:[Incumbent]],0),MATCH(P$3,Data_Base_2[#Headers],0))),"-",INDEX(Data_Base_2[],MATCH($D523,Data_Base_2[[Incumbent]:[Incumbent]],0),MATCH(P$3,Data_Base_2[#Headers],0))),"")</f>
        <v/>
      </c>
      <c r="Q523" s="161" t="str">
        <f ca="1">IFERROR(IF(ISBLANK(INDEX(Data_Base_2[],MATCH($D523,Data_Base_2[[Incumbent]:[Incumbent]],0),MATCH(Q$3,Data_Base_2[#Headers],0))),"-",INDEX(Data_Base_2[],MATCH($D523,Data_Base_2[[Incumbent]:[Incumbent]],0),MATCH(Q$3,Data_Base_2[#Headers],0))),"")</f>
        <v/>
      </c>
      <c r="T523" t="str">
        <v>Edi Alamsyah</v>
      </c>
      <c r="U523" s="140">
        <v>2</v>
      </c>
      <c r="V523" s="124" t="b">
        <v>1</v>
      </c>
      <c r="W523" s="3" t="b">
        <v>0</v>
      </c>
      <c r="X523" s="3" t="b">
        <v>0</v>
      </c>
      <c r="Y523" s="3">
        <v>0</v>
      </c>
      <c r="Z523" s="3">
        <v>1</v>
      </c>
      <c r="AA523" s="3" t="b">
        <v>1</v>
      </c>
      <c r="AB523" s="3" t="b">
        <f ca="1"/>
        <v>1</v>
      </c>
      <c r="AC523" s="99">
        <v>1</v>
      </c>
      <c r="AD523" s="99">
        <f ca="1"/>
        <v>0</v>
      </c>
    </row>
    <row r="524" spans="4:30" x14ac:dyDescent="0.25">
      <c r="D524" s="8" t="str" cm="1">
        <f t="array" aca="1" ref="D524" ca="1">IFERROR(IF($T$2="",'Data Base'!C507,INDEX(Data_Base_2[Incumbent],_xlfn.AGGREGATE(15,3,((OFFSET($AD$4,0,0,COUNTA($AD$4:AD5519),1)&gt;0)/(OFFSET($AD$4,0,0,COUNTA($AD$4:AD5519),1)&gt;0))*(ROW(OFFSET($AD$4,0,0,COUNTA($AD$4:AD5519),1))-ROW($AD$3)),ROWS($D$4:$D523)))),"")</f>
        <v/>
      </c>
      <c r="E524" s="161" t="str">
        <f ca="1">IFERROR(IF(ISBLANK(INDEX(Data_Base_2[],MATCH($D524,Data_Base_2[[Incumbent]:[Incumbent]],0),MATCH(E$3,Data_Base_2[#Headers],0))),"-",INDEX(Data_Base_2[],MATCH($D524,Data_Base_2[[Incumbent]:[Incumbent]],0),MATCH(E$3,Data_Base_2[#Headers],0))),"")</f>
        <v/>
      </c>
      <c r="F524" s="161" t="str">
        <f ca="1">IFERROR(IF(ISBLANK(INDEX(Data_Base_2[],MATCH($D524,Data_Base_2[[Incumbent]:[Incumbent]],0),MATCH(F$3,Data_Base_2[#Headers],0))),"-",INDEX(Data_Base_2[],MATCH($D524,Data_Base_2[[Incumbent]:[Incumbent]],0),MATCH(F$3,Data_Base_2[#Headers],0))),"")</f>
        <v/>
      </c>
      <c r="G524" s="161" t="str">
        <f ca="1">IFERROR(IF(ISBLANK(INDEX(Data_Base_2[],MATCH($D524,Data_Base_2[[Incumbent]:[Incumbent]],0),MATCH(G$3,Data_Base_2[#Headers],0))),"-",INDEX(Data_Base_2[],MATCH($D524,Data_Base_2[[Incumbent]:[Incumbent]],0),MATCH(G$3,Data_Base_2[#Headers],0))),"")</f>
        <v/>
      </c>
      <c r="H524" s="161" t="str">
        <f ca="1">IFERROR(IF(ISBLANK(INDEX(Data_Base_2[],MATCH($D524,Data_Base_2[[Incumbent]:[Incumbent]],0),MATCH(H$3,Data_Base_2[#Headers],0))),"-",INDEX(Data_Base_2[],MATCH($D524,Data_Base_2[[Incumbent]:[Incumbent]],0),MATCH(H$3,Data_Base_2[#Headers],0))),"")</f>
        <v/>
      </c>
      <c r="I524" s="162" t="str">
        <f ca="1">IFERROR(IF(ISBLANK(INDEX(Data_Base_2[],MATCH($D524,Data_Base_2[[Incumbent]:[Incumbent]],0),MATCH(I$3,Data_Base_2[#Headers],0))),"-",INDEX(Data_Base_2[],MATCH($D524,Data_Base_2[[Incumbent]:[Incumbent]],0),MATCH(I$3,Data_Base_2[#Headers],0))),"")</f>
        <v/>
      </c>
      <c r="J524" s="162" t="str">
        <f ca="1">IFERROR(IF(ISBLANK(INDEX(Data_Base_2[],MATCH($D524,Data_Base_2[[Incumbent]:[Incumbent]],0),MATCH(J$3,Data_Base_2[#Headers],0))),"-",INDEX(Data_Base_2[],MATCH($D524,Data_Base_2[[Incumbent]:[Incumbent]],0),MATCH(J$3,Data_Base_2[#Headers],0))),"")</f>
        <v/>
      </c>
      <c r="K524" s="163" t="str">
        <f ca="1">IFERROR(IF(ISBLANK(INDEX(Data_Base_2[],MATCH($D524,Data_Base_2[[Incumbent]:[Incumbent]],0),MATCH(K$3,Data_Base_2[#Headers],0))),"-",INDEX(Data_Base_2[],MATCH($D524,Data_Base_2[[Incumbent]:[Incumbent]],0),MATCH(K$3,Data_Base_2[#Headers],0))),"")</f>
        <v/>
      </c>
      <c r="L524" s="161" t="str">
        <f ca="1">IFERROR(IF(ISBLANK(INDEX(Data_Base_2[],MATCH($D524,Data_Base_2[[Incumbent]:[Incumbent]],0),MATCH(L$3,Data_Base_2[#Headers],0))),"-",INDEX(Data_Base_2[],MATCH($D524,Data_Base_2[[Incumbent]:[Incumbent]],0),MATCH(L$3,Data_Base_2[#Headers],0))),"")</f>
        <v/>
      </c>
      <c r="M524" s="161" t="str">
        <f ca="1">IFERROR(IF(ISBLANK(INDEX(Data_Base_2[],MATCH($D524,Data_Base_2[[Incumbent]:[Incumbent]],0),MATCH(M$3,Data_Base_2[#Headers],0))),"-",INDEX(Data_Base_2[],MATCH($D524,Data_Base_2[[Incumbent]:[Incumbent]],0),MATCH(M$3,Data_Base_2[#Headers],0))),"")</f>
        <v/>
      </c>
      <c r="N524" s="164" t="str">
        <f ca="1">IFERROR(IF(ISBLANK(INDEX(Data_Base_2[],MATCH($D524,Data_Base_2[[Incumbent]:[Incumbent]],0),MATCH(N$3,Data_Base_2[#Headers],0))),"-",INDEX(Data_Base_2[],MATCH($D524,Data_Base_2[[Incumbent]:[Incumbent]],0),MATCH(N$3,Data_Base_2[#Headers],0))),"")</f>
        <v/>
      </c>
      <c r="O524" s="164" t="str">
        <f ca="1">IFERROR(IF(ISBLANK(INDEX(Data_Base_2[],MATCH($D524,Data_Base_2[[Incumbent]:[Incumbent]],0),MATCH(O$3,Data_Base_2[#Headers],0))),"-",INDEX(Data_Base_2[],MATCH($D524,Data_Base_2[[Incumbent]:[Incumbent]],0),MATCH(O$3,Data_Base_2[#Headers],0))),"")</f>
        <v/>
      </c>
      <c r="P524" s="161" t="str">
        <f ca="1">IFERROR(IF(ISBLANK(INDEX(Data_Base_2[],MATCH($D524,Data_Base_2[[Incumbent]:[Incumbent]],0),MATCH(P$3,Data_Base_2[#Headers],0))),"-",INDEX(Data_Base_2[],MATCH($D524,Data_Base_2[[Incumbent]:[Incumbent]],0),MATCH(P$3,Data_Base_2[#Headers],0))),"")</f>
        <v/>
      </c>
      <c r="Q524" s="161" t="str">
        <f ca="1">IFERROR(IF(ISBLANK(INDEX(Data_Base_2[],MATCH($D524,Data_Base_2[[Incumbent]:[Incumbent]],0),MATCH(Q$3,Data_Base_2[#Headers],0))),"-",INDEX(Data_Base_2[],MATCH($D524,Data_Base_2[[Incumbent]:[Incumbent]],0),MATCH(Q$3,Data_Base_2[#Headers],0))),"")</f>
        <v/>
      </c>
      <c r="T524" t="str">
        <v>Matjuri</v>
      </c>
      <c r="U524" s="140">
        <v>2</v>
      </c>
      <c r="V524" s="124" t="b">
        <v>1</v>
      </c>
      <c r="W524" s="3" t="b">
        <v>0</v>
      </c>
      <c r="X524" s="3" t="b">
        <v>0</v>
      </c>
      <c r="Y524" s="3">
        <v>0</v>
      </c>
      <c r="Z524" s="3">
        <v>1</v>
      </c>
      <c r="AA524" s="3" t="b">
        <v>1</v>
      </c>
      <c r="AB524" s="3" t="b">
        <f ca="1"/>
        <v>0</v>
      </c>
      <c r="AC524" s="99">
        <v>1</v>
      </c>
      <c r="AD524" s="99">
        <f ca="1"/>
        <v>0</v>
      </c>
    </row>
    <row r="525" spans="4:30" x14ac:dyDescent="0.25">
      <c r="D525" s="8" t="str" cm="1">
        <f t="array" aca="1" ref="D525" ca="1">IFERROR(IF($T$2="",'Data Base'!C508,INDEX(Data_Base_2[Incumbent],_xlfn.AGGREGATE(15,3,((OFFSET($AD$4,0,0,COUNTA($AD$4:AD5520),1)&gt;0)/(OFFSET($AD$4,0,0,COUNTA($AD$4:AD5520),1)&gt;0))*(ROW(OFFSET($AD$4,0,0,COUNTA($AD$4:AD5520),1))-ROW($AD$3)),ROWS($D$4:$D524)))),"")</f>
        <v/>
      </c>
      <c r="E525" s="161" t="str">
        <f ca="1">IFERROR(IF(ISBLANK(INDEX(Data_Base_2[],MATCH($D525,Data_Base_2[[Incumbent]:[Incumbent]],0),MATCH(E$3,Data_Base_2[#Headers],0))),"-",INDEX(Data_Base_2[],MATCH($D525,Data_Base_2[[Incumbent]:[Incumbent]],0),MATCH(E$3,Data_Base_2[#Headers],0))),"")</f>
        <v/>
      </c>
      <c r="F525" s="161" t="str">
        <f ca="1">IFERROR(IF(ISBLANK(INDEX(Data_Base_2[],MATCH($D525,Data_Base_2[[Incumbent]:[Incumbent]],0),MATCH(F$3,Data_Base_2[#Headers],0))),"-",INDEX(Data_Base_2[],MATCH($D525,Data_Base_2[[Incumbent]:[Incumbent]],0),MATCH(F$3,Data_Base_2[#Headers],0))),"")</f>
        <v/>
      </c>
      <c r="G525" s="161" t="str">
        <f ca="1">IFERROR(IF(ISBLANK(INDEX(Data_Base_2[],MATCH($D525,Data_Base_2[[Incumbent]:[Incumbent]],0),MATCH(G$3,Data_Base_2[#Headers],0))),"-",INDEX(Data_Base_2[],MATCH($D525,Data_Base_2[[Incumbent]:[Incumbent]],0),MATCH(G$3,Data_Base_2[#Headers],0))),"")</f>
        <v/>
      </c>
      <c r="H525" s="161" t="str">
        <f ca="1">IFERROR(IF(ISBLANK(INDEX(Data_Base_2[],MATCH($D525,Data_Base_2[[Incumbent]:[Incumbent]],0),MATCH(H$3,Data_Base_2[#Headers],0))),"-",INDEX(Data_Base_2[],MATCH($D525,Data_Base_2[[Incumbent]:[Incumbent]],0),MATCH(H$3,Data_Base_2[#Headers],0))),"")</f>
        <v/>
      </c>
      <c r="I525" s="162" t="str">
        <f ca="1">IFERROR(IF(ISBLANK(INDEX(Data_Base_2[],MATCH($D525,Data_Base_2[[Incumbent]:[Incumbent]],0),MATCH(I$3,Data_Base_2[#Headers],0))),"-",INDEX(Data_Base_2[],MATCH($D525,Data_Base_2[[Incumbent]:[Incumbent]],0),MATCH(I$3,Data_Base_2[#Headers],0))),"")</f>
        <v/>
      </c>
      <c r="J525" s="162" t="str">
        <f ca="1">IFERROR(IF(ISBLANK(INDEX(Data_Base_2[],MATCH($D525,Data_Base_2[[Incumbent]:[Incumbent]],0),MATCH(J$3,Data_Base_2[#Headers],0))),"-",INDEX(Data_Base_2[],MATCH($D525,Data_Base_2[[Incumbent]:[Incumbent]],0),MATCH(J$3,Data_Base_2[#Headers],0))),"")</f>
        <v/>
      </c>
      <c r="K525" s="163" t="str">
        <f ca="1">IFERROR(IF(ISBLANK(INDEX(Data_Base_2[],MATCH($D525,Data_Base_2[[Incumbent]:[Incumbent]],0),MATCH(K$3,Data_Base_2[#Headers],0))),"-",INDEX(Data_Base_2[],MATCH($D525,Data_Base_2[[Incumbent]:[Incumbent]],0),MATCH(K$3,Data_Base_2[#Headers],0))),"")</f>
        <v/>
      </c>
      <c r="L525" s="161" t="str">
        <f ca="1">IFERROR(IF(ISBLANK(INDEX(Data_Base_2[],MATCH($D525,Data_Base_2[[Incumbent]:[Incumbent]],0),MATCH(L$3,Data_Base_2[#Headers],0))),"-",INDEX(Data_Base_2[],MATCH($D525,Data_Base_2[[Incumbent]:[Incumbent]],0),MATCH(L$3,Data_Base_2[#Headers],0))),"")</f>
        <v/>
      </c>
      <c r="M525" s="161" t="str">
        <f ca="1">IFERROR(IF(ISBLANK(INDEX(Data_Base_2[],MATCH($D525,Data_Base_2[[Incumbent]:[Incumbent]],0),MATCH(M$3,Data_Base_2[#Headers],0))),"-",INDEX(Data_Base_2[],MATCH($D525,Data_Base_2[[Incumbent]:[Incumbent]],0),MATCH(M$3,Data_Base_2[#Headers],0))),"")</f>
        <v/>
      </c>
      <c r="N525" s="164" t="str">
        <f ca="1">IFERROR(IF(ISBLANK(INDEX(Data_Base_2[],MATCH($D525,Data_Base_2[[Incumbent]:[Incumbent]],0),MATCH(N$3,Data_Base_2[#Headers],0))),"-",INDEX(Data_Base_2[],MATCH($D525,Data_Base_2[[Incumbent]:[Incumbent]],0),MATCH(N$3,Data_Base_2[#Headers],0))),"")</f>
        <v/>
      </c>
      <c r="O525" s="164" t="str">
        <f ca="1">IFERROR(IF(ISBLANK(INDEX(Data_Base_2[],MATCH($D525,Data_Base_2[[Incumbent]:[Incumbent]],0),MATCH(O$3,Data_Base_2[#Headers],0))),"-",INDEX(Data_Base_2[],MATCH($D525,Data_Base_2[[Incumbent]:[Incumbent]],0),MATCH(O$3,Data_Base_2[#Headers],0))),"")</f>
        <v/>
      </c>
      <c r="P525" s="161" t="str">
        <f ca="1">IFERROR(IF(ISBLANK(INDEX(Data_Base_2[],MATCH($D525,Data_Base_2[[Incumbent]:[Incumbent]],0),MATCH(P$3,Data_Base_2[#Headers],0))),"-",INDEX(Data_Base_2[],MATCH($D525,Data_Base_2[[Incumbent]:[Incumbent]],0),MATCH(P$3,Data_Base_2[#Headers],0))),"")</f>
        <v/>
      </c>
      <c r="Q525" s="161" t="str">
        <f ca="1">IFERROR(IF(ISBLANK(INDEX(Data_Base_2[],MATCH($D525,Data_Base_2[[Incumbent]:[Incumbent]],0),MATCH(Q$3,Data_Base_2[#Headers],0))),"-",INDEX(Data_Base_2[],MATCH($D525,Data_Base_2[[Incumbent]:[Incumbent]],0),MATCH(Q$3,Data_Base_2[#Headers],0))),"")</f>
        <v/>
      </c>
      <c r="T525" t="str">
        <v>Reinhard Situmeang</v>
      </c>
      <c r="U525" s="140">
        <v>1</v>
      </c>
      <c r="V525" s="124" t="b">
        <v>1</v>
      </c>
      <c r="W525" s="3" t="b">
        <v>0</v>
      </c>
      <c r="X525" s="3" t="b">
        <v>0</v>
      </c>
      <c r="Y525" s="3">
        <v>1</v>
      </c>
      <c r="Z525" s="3">
        <v>0</v>
      </c>
      <c r="AA525" s="3" t="b">
        <v>1</v>
      </c>
      <c r="AB525" s="3" t="b">
        <f ca="1"/>
        <v>0</v>
      </c>
      <c r="AC525" s="99">
        <v>1</v>
      </c>
      <c r="AD525" s="99">
        <f ca="1"/>
        <v>0</v>
      </c>
    </row>
    <row r="526" spans="4:30" x14ac:dyDescent="0.25">
      <c r="D526" s="8" t="str" cm="1">
        <f t="array" aca="1" ref="D526" ca="1">IFERROR(IF($T$2="",'Data Base'!C509,INDEX(Data_Base_2[Incumbent],_xlfn.AGGREGATE(15,3,((OFFSET($AD$4,0,0,COUNTA($AD$4:AD5521),1)&gt;0)/(OFFSET($AD$4,0,0,COUNTA($AD$4:AD5521),1)&gt;0))*(ROW(OFFSET($AD$4,0,0,COUNTA($AD$4:AD5521),1))-ROW($AD$3)),ROWS($D$4:$D525)))),"")</f>
        <v/>
      </c>
      <c r="E526" s="161" t="str">
        <f ca="1">IFERROR(IF(ISBLANK(INDEX(Data_Base_2[],MATCH($D526,Data_Base_2[[Incumbent]:[Incumbent]],0),MATCH(E$3,Data_Base_2[#Headers],0))),"-",INDEX(Data_Base_2[],MATCH($D526,Data_Base_2[[Incumbent]:[Incumbent]],0),MATCH(E$3,Data_Base_2[#Headers],0))),"")</f>
        <v/>
      </c>
      <c r="F526" s="161" t="str">
        <f ca="1">IFERROR(IF(ISBLANK(INDEX(Data_Base_2[],MATCH($D526,Data_Base_2[[Incumbent]:[Incumbent]],0),MATCH(F$3,Data_Base_2[#Headers],0))),"-",INDEX(Data_Base_2[],MATCH($D526,Data_Base_2[[Incumbent]:[Incumbent]],0),MATCH(F$3,Data_Base_2[#Headers],0))),"")</f>
        <v/>
      </c>
      <c r="G526" s="161" t="str">
        <f ca="1">IFERROR(IF(ISBLANK(INDEX(Data_Base_2[],MATCH($D526,Data_Base_2[[Incumbent]:[Incumbent]],0),MATCH(G$3,Data_Base_2[#Headers],0))),"-",INDEX(Data_Base_2[],MATCH($D526,Data_Base_2[[Incumbent]:[Incumbent]],0),MATCH(G$3,Data_Base_2[#Headers],0))),"")</f>
        <v/>
      </c>
      <c r="H526" s="161" t="str">
        <f ca="1">IFERROR(IF(ISBLANK(INDEX(Data_Base_2[],MATCH($D526,Data_Base_2[[Incumbent]:[Incumbent]],0),MATCH(H$3,Data_Base_2[#Headers],0))),"-",INDEX(Data_Base_2[],MATCH($D526,Data_Base_2[[Incumbent]:[Incumbent]],0),MATCH(H$3,Data_Base_2[#Headers],0))),"")</f>
        <v/>
      </c>
      <c r="I526" s="162" t="str">
        <f ca="1">IFERROR(IF(ISBLANK(INDEX(Data_Base_2[],MATCH($D526,Data_Base_2[[Incumbent]:[Incumbent]],0),MATCH(I$3,Data_Base_2[#Headers],0))),"-",INDEX(Data_Base_2[],MATCH($D526,Data_Base_2[[Incumbent]:[Incumbent]],0),MATCH(I$3,Data_Base_2[#Headers],0))),"")</f>
        <v/>
      </c>
      <c r="J526" s="162" t="str">
        <f ca="1">IFERROR(IF(ISBLANK(INDEX(Data_Base_2[],MATCH($D526,Data_Base_2[[Incumbent]:[Incumbent]],0),MATCH(J$3,Data_Base_2[#Headers],0))),"-",INDEX(Data_Base_2[],MATCH($D526,Data_Base_2[[Incumbent]:[Incumbent]],0),MATCH(J$3,Data_Base_2[#Headers],0))),"")</f>
        <v/>
      </c>
      <c r="K526" s="163" t="str">
        <f ca="1">IFERROR(IF(ISBLANK(INDEX(Data_Base_2[],MATCH($D526,Data_Base_2[[Incumbent]:[Incumbent]],0),MATCH(K$3,Data_Base_2[#Headers],0))),"-",INDEX(Data_Base_2[],MATCH($D526,Data_Base_2[[Incumbent]:[Incumbent]],0),MATCH(K$3,Data_Base_2[#Headers],0))),"")</f>
        <v/>
      </c>
      <c r="L526" s="161" t="str">
        <f ca="1">IFERROR(IF(ISBLANK(INDEX(Data_Base_2[],MATCH($D526,Data_Base_2[[Incumbent]:[Incumbent]],0),MATCH(L$3,Data_Base_2[#Headers],0))),"-",INDEX(Data_Base_2[],MATCH($D526,Data_Base_2[[Incumbent]:[Incumbent]],0),MATCH(L$3,Data_Base_2[#Headers],0))),"")</f>
        <v/>
      </c>
      <c r="M526" s="161" t="str">
        <f ca="1">IFERROR(IF(ISBLANK(INDEX(Data_Base_2[],MATCH($D526,Data_Base_2[[Incumbent]:[Incumbent]],0),MATCH(M$3,Data_Base_2[#Headers],0))),"-",INDEX(Data_Base_2[],MATCH($D526,Data_Base_2[[Incumbent]:[Incumbent]],0),MATCH(M$3,Data_Base_2[#Headers],0))),"")</f>
        <v/>
      </c>
      <c r="N526" s="164" t="str">
        <f ca="1">IFERROR(IF(ISBLANK(INDEX(Data_Base_2[],MATCH($D526,Data_Base_2[[Incumbent]:[Incumbent]],0),MATCH(N$3,Data_Base_2[#Headers],0))),"-",INDEX(Data_Base_2[],MATCH($D526,Data_Base_2[[Incumbent]:[Incumbent]],0),MATCH(N$3,Data_Base_2[#Headers],0))),"")</f>
        <v/>
      </c>
      <c r="O526" s="164" t="str">
        <f ca="1">IFERROR(IF(ISBLANK(INDEX(Data_Base_2[],MATCH($D526,Data_Base_2[[Incumbent]:[Incumbent]],0),MATCH(O$3,Data_Base_2[#Headers],0))),"-",INDEX(Data_Base_2[],MATCH($D526,Data_Base_2[[Incumbent]:[Incumbent]],0),MATCH(O$3,Data_Base_2[#Headers],0))),"")</f>
        <v/>
      </c>
      <c r="P526" s="161" t="str">
        <f ca="1">IFERROR(IF(ISBLANK(INDEX(Data_Base_2[],MATCH($D526,Data_Base_2[[Incumbent]:[Incumbent]],0),MATCH(P$3,Data_Base_2[#Headers],0))),"-",INDEX(Data_Base_2[],MATCH($D526,Data_Base_2[[Incumbent]:[Incumbent]],0),MATCH(P$3,Data_Base_2[#Headers],0))),"")</f>
        <v/>
      </c>
      <c r="Q526" s="161" t="str">
        <f ca="1">IFERROR(IF(ISBLANK(INDEX(Data_Base_2[],MATCH($D526,Data_Base_2[[Incumbent]:[Incumbent]],0),MATCH(Q$3,Data_Base_2[#Headers],0))),"-",INDEX(Data_Base_2[],MATCH($D526,Data_Base_2[[Incumbent]:[Incumbent]],0),MATCH(Q$3,Data_Base_2[#Headers],0))),"")</f>
        <v/>
      </c>
      <c r="T526" t="str">
        <v>Boy Rahman</v>
      </c>
      <c r="U526" s="140">
        <v>2</v>
      </c>
      <c r="V526" s="124" t="b">
        <v>1</v>
      </c>
      <c r="W526" s="3" t="b">
        <v>0</v>
      </c>
      <c r="X526" s="3" t="b">
        <v>0</v>
      </c>
      <c r="Y526" s="3">
        <v>0</v>
      </c>
      <c r="Z526" s="3">
        <v>1</v>
      </c>
      <c r="AA526" s="3" t="b">
        <v>1</v>
      </c>
      <c r="AB526" s="3" t="b">
        <f ca="1"/>
        <v>1</v>
      </c>
      <c r="AC526" s="99">
        <v>1</v>
      </c>
      <c r="AD526" s="99">
        <f ca="1"/>
        <v>0</v>
      </c>
    </row>
    <row r="527" spans="4:30" x14ac:dyDescent="0.25">
      <c r="D527" s="8" t="str" cm="1">
        <f t="array" aca="1" ref="D527" ca="1">IFERROR(IF($T$2="",'Data Base'!C510,INDEX(Data_Base_2[Incumbent],_xlfn.AGGREGATE(15,3,((OFFSET($AD$4,0,0,COUNTA($AD$4:AD5522),1)&gt;0)/(OFFSET($AD$4,0,0,COUNTA($AD$4:AD5522),1)&gt;0))*(ROW(OFFSET($AD$4,0,0,COUNTA($AD$4:AD5522),1))-ROW($AD$3)),ROWS($D$4:$D526)))),"")</f>
        <v/>
      </c>
      <c r="E527" s="161" t="str">
        <f ca="1">IFERROR(IF(ISBLANK(INDEX(Data_Base_2[],MATCH($D527,Data_Base_2[[Incumbent]:[Incumbent]],0),MATCH(E$3,Data_Base_2[#Headers],0))),"-",INDEX(Data_Base_2[],MATCH($D527,Data_Base_2[[Incumbent]:[Incumbent]],0),MATCH(E$3,Data_Base_2[#Headers],0))),"")</f>
        <v/>
      </c>
      <c r="F527" s="161" t="str">
        <f ca="1">IFERROR(IF(ISBLANK(INDEX(Data_Base_2[],MATCH($D527,Data_Base_2[[Incumbent]:[Incumbent]],0),MATCH(F$3,Data_Base_2[#Headers],0))),"-",INDEX(Data_Base_2[],MATCH($D527,Data_Base_2[[Incumbent]:[Incumbent]],0),MATCH(F$3,Data_Base_2[#Headers],0))),"")</f>
        <v/>
      </c>
      <c r="G527" s="161" t="str">
        <f ca="1">IFERROR(IF(ISBLANK(INDEX(Data_Base_2[],MATCH($D527,Data_Base_2[[Incumbent]:[Incumbent]],0),MATCH(G$3,Data_Base_2[#Headers],0))),"-",INDEX(Data_Base_2[],MATCH($D527,Data_Base_2[[Incumbent]:[Incumbent]],0),MATCH(G$3,Data_Base_2[#Headers],0))),"")</f>
        <v/>
      </c>
      <c r="H527" s="161" t="str">
        <f ca="1">IFERROR(IF(ISBLANK(INDEX(Data_Base_2[],MATCH($D527,Data_Base_2[[Incumbent]:[Incumbent]],0),MATCH(H$3,Data_Base_2[#Headers],0))),"-",INDEX(Data_Base_2[],MATCH($D527,Data_Base_2[[Incumbent]:[Incumbent]],0),MATCH(H$3,Data_Base_2[#Headers],0))),"")</f>
        <v/>
      </c>
      <c r="I527" s="162" t="str">
        <f ca="1">IFERROR(IF(ISBLANK(INDEX(Data_Base_2[],MATCH($D527,Data_Base_2[[Incumbent]:[Incumbent]],0),MATCH(I$3,Data_Base_2[#Headers],0))),"-",INDEX(Data_Base_2[],MATCH($D527,Data_Base_2[[Incumbent]:[Incumbent]],0),MATCH(I$3,Data_Base_2[#Headers],0))),"")</f>
        <v/>
      </c>
      <c r="J527" s="162" t="str">
        <f ca="1">IFERROR(IF(ISBLANK(INDEX(Data_Base_2[],MATCH($D527,Data_Base_2[[Incumbent]:[Incumbent]],0),MATCH(J$3,Data_Base_2[#Headers],0))),"-",INDEX(Data_Base_2[],MATCH($D527,Data_Base_2[[Incumbent]:[Incumbent]],0),MATCH(J$3,Data_Base_2[#Headers],0))),"")</f>
        <v/>
      </c>
      <c r="K527" s="163" t="str">
        <f ca="1">IFERROR(IF(ISBLANK(INDEX(Data_Base_2[],MATCH($D527,Data_Base_2[[Incumbent]:[Incumbent]],0),MATCH(K$3,Data_Base_2[#Headers],0))),"-",INDEX(Data_Base_2[],MATCH($D527,Data_Base_2[[Incumbent]:[Incumbent]],0),MATCH(K$3,Data_Base_2[#Headers],0))),"")</f>
        <v/>
      </c>
      <c r="L527" s="161" t="str">
        <f ca="1">IFERROR(IF(ISBLANK(INDEX(Data_Base_2[],MATCH($D527,Data_Base_2[[Incumbent]:[Incumbent]],0),MATCH(L$3,Data_Base_2[#Headers],0))),"-",INDEX(Data_Base_2[],MATCH($D527,Data_Base_2[[Incumbent]:[Incumbent]],0),MATCH(L$3,Data_Base_2[#Headers],0))),"")</f>
        <v/>
      </c>
      <c r="M527" s="161" t="str">
        <f ca="1">IFERROR(IF(ISBLANK(INDEX(Data_Base_2[],MATCH($D527,Data_Base_2[[Incumbent]:[Incumbent]],0),MATCH(M$3,Data_Base_2[#Headers],0))),"-",INDEX(Data_Base_2[],MATCH($D527,Data_Base_2[[Incumbent]:[Incumbent]],0),MATCH(M$3,Data_Base_2[#Headers],0))),"")</f>
        <v/>
      </c>
      <c r="N527" s="164" t="str">
        <f ca="1">IFERROR(IF(ISBLANK(INDEX(Data_Base_2[],MATCH($D527,Data_Base_2[[Incumbent]:[Incumbent]],0),MATCH(N$3,Data_Base_2[#Headers],0))),"-",INDEX(Data_Base_2[],MATCH($D527,Data_Base_2[[Incumbent]:[Incumbent]],0),MATCH(N$3,Data_Base_2[#Headers],0))),"")</f>
        <v/>
      </c>
      <c r="O527" s="164" t="str">
        <f ca="1">IFERROR(IF(ISBLANK(INDEX(Data_Base_2[],MATCH($D527,Data_Base_2[[Incumbent]:[Incumbent]],0),MATCH(O$3,Data_Base_2[#Headers],0))),"-",INDEX(Data_Base_2[],MATCH($D527,Data_Base_2[[Incumbent]:[Incumbent]],0),MATCH(O$3,Data_Base_2[#Headers],0))),"")</f>
        <v/>
      </c>
      <c r="P527" s="161" t="str">
        <f ca="1">IFERROR(IF(ISBLANK(INDEX(Data_Base_2[],MATCH($D527,Data_Base_2[[Incumbent]:[Incumbent]],0),MATCH(P$3,Data_Base_2[#Headers],0))),"-",INDEX(Data_Base_2[],MATCH($D527,Data_Base_2[[Incumbent]:[Incumbent]],0),MATCH(P$3,Data_Base_2[#Headers],0))),"")</f>
        <v/>
      </c>
      <c r="Q527" s="161" t="str">
        <f ca="1">IFERROR(IF(ISBLANK(INDEX(Data_Base_2[],MATCH($D527,Data_Base_2[[Incumbent]:[Incumbent]],0),MATCH(Q$3,Data_Base_2[#Headers],0))),"-",INDEX(Data_Base_2[],MATCH($D527,Data_Base_2[[Incumbent]:[Incumbent]],0),MATCH(Q$3,Data_Base_2[#Headers],0))),"")</f>
        <v/>
      </c>
      <c r="T527" t="str">
        <v>Eldo Petrik</v>
      </c>
      <c r="U527" s="140">
        <v>2</v>
      </c>
      <c r="V527" s="124" t="b">
        <v>1</v>
      </c>
      <c r="W527" s="3" t="b">
        <v>0</v>
      </c>
      <c r="X527" s="3" t="b">
        <v>1</v>
      </c>
      <c r="Y527" s="3">
        <v>1</v>
      </c>
      <c r="Z527" s="3">
        <v>1</v>
      </c>
      <c r="AA527" s="3" t="b">
        <v>1</v>
      </c>
      <c r="AB527" s="3" t="b">
        <f ca="1"/>
        <v>1</v>
      </c>
      <c r="AC527" s="99">
        <v>1</v>
      </c>
      <c r="AD527" s="99">
        <f ca="1"/>
        <v>0</v>
      </c>
    </row>
    <row r="528" spans="4:30" x14ac:dyDescent="0.25">
      <c r="D528" s="8" t="str" cm="1">
        <f t="array" aca="1" ref="D528" ca="1">IFERROR(IF($T$2="",'Data Base'!C511,INDEX(Data_Base_2[Incumbent],_xlfn.AGGREGATE(15,3,((OFFSET($AD$4,0,0,COUNTA($AD$4:AD5523),1)&gt;0)/(OFFSET($AD$4,0,0,COUNTA($AD$4:AD5523),1)&gt;0))*(ROW(OFFSET($AD$4,0,0,COUNTA($AD$4:AD5523),1))-ROW($AD$3)),ROWS($D$4:$D527)))),"")</f>
        <v/>
      </c>
      <c r="E528" s="161" t="str">
        <f ca="1">IFERROR(IF(ISBLANK(INDEX(Data_Base_2[],MATCH($D528,Data_Base_2[[Incumbent]:[Incumbent]],0),MATCH(E$3,Data_Base_2[#Headers],0))),"-",INDEX(Data_Base_2[],MATCH($D528,Data_Base_2[[Incumbent]:[Incumbent]],0),MATCH(E$3,Data_Base_2[#Headers],0))),"")</f>
        <v/>
      </c>
      <c r="F528" s="161" t="str">
        <f ca="1">IFERROR(IF(ISBLANK(INDEX(Data_Base_2[],MATCH($D528,Data_Base_2[[Incumbent]:[Incumbent]],0),MATCH(F$3,Data_Base_2[#Headers],0))),"-",INDEX(Data_Base_2[],MATCH($D528,Data_Base_2[[Incumbent]:[Incumbent]],0),MATCH(F$3,Data_Base_2[#Headers],0))),"")</f>
        <v/>
      </c>
      <c r="G528" s="161" t="str">
        <f ca="1">IFERROR(IF(ISBLANK(INDEX(Data_Base_2[],MATCH($D528,Data_Base_2[[Incumbent]:[Incumbent]],0),MATCH(G$3,Data_Base_2[#Headers],0))),"-",INDEX(Data_Base_2[],MATCH($D528,Data_Base_2[[Incumbent]:[Incumbent]],0),MATCH(G$3,Data_Base_2[#Headers],0))),"")</f>
        <v/>
      </c>
      <c r="H528" s="161" t="str">
        <f ca="1">IFERROR(IF(ISBLANK(INDEX(Data_Base_2[],MATCH($D528,Data_Base_2[[Incumbent]:[Incumbent]],0),MATCH(H$3,Data_Base_2[#Headers],0))),"-",INDEX(Data_Base_2[],MATCH($D528,Data_Base_2[[Incumbent]:[Incumbent]],0),MATCH(H$3,Data_Base_2[#Headers],0))),"")</f>
        <v/>
      </c>
      <c r="I528" s="162" t="str">
        <f ca="1">IFERROR(IF(ISBLANK(INDEX(Data_Base_2[],MATCH($D528,Data_Base_2[[Incumbent]:[Incumbent]],0),MATCH(I$3,Data_Base_2[#Headers],0))),"-",INDEX(Data_Base_2[],MATCH($D528,Data_Base_2[[Incumbent]:[Incumbent]],0),MATCH(I$3,Data_Base_2[#Headers],0))),"")</f>
        <v/>
      </c>
      <c r="J528" s="162" t="str">
        <f ca="1">IFERROR(IF(ISBLANK(INDEX(Data_Base_2[],MATCH($D528,Data_Base_2[[Incumbent]:[Incumbent]],0),MATCH(J$3,Data_Base_2[#Headers],0))),"-",INDEX(Data_Base_2[],MATCH($D528,Data_Base_2[[Incumbent]:[Incumbent]],0),MATCH(J$3,Data_Base_2[#Headers],0))),"")</f>
        <v/>
      </c>
      <c r="K528" s="163" t="str">
        <f ca="1">IFERROR(IF(ISBLANK(INDEX(Data_Base_2[],MATCH($D528,Data_Base_2[[Incumbent]:[Incumbent]],0),MATCH(K$3,Data_Base_2[#Headers],0))),"-",INDEX(Data_Base_2[],MATCH($D528,Data_Base_2[[Incumbent]:[Incumbent]],0),MATCH(K$3,Data_Base_2[#Headers],0))),"")</f>
        <v/>
      </c>
      <c r="L528" s="161" t="str">
        <f ca="1">IFERROR(IF(ISBLANK(INDEX(Data_Base_2[],MATCH($D528,Data_Base_2[[Incumbent]:[Incumbent]],0),MATCH(L$3,Data_Base_2[#Headers],0))),"-",INDEX(Data_Base_2[],MATCH($D528,Data_Base_2[[Incumbent]:[Incumbent]],0),MATCH(L$3,Data_Base_2[#Headers],0))),"")</f>
        <v/>
      </c>
      <c r="M528" s="161" t="str">
        <f ca="1">IFERROR(IF(ISBLANK(INDEX(Data_Base_2[],MATCH($D528,Data_Base_2[[Incumbent]:[Incumbent]],0),MATCH(M$3,Data_Base_2[#Headers],0))),"-",INDEX(Data_Base_2[],MATCH($D528,Data_Base_2[[Incumbent]:[Incumbent]],0),MATCH(M$3,Data_Base_2[#Headers],0))),"")</f>
        <v/>
      </c>
      <c r="N528" s="164" t="str">
        <f ca="1">IFERROR(IF(ISBLANK(INDEX(Data_Base_2[],MATCH($D528,Data_Base_2[[Incumbent]:[Incumbent]],0),MATCH(N$3,Data_Base_2[#Headers],0))),"-",INDEX(Data_Base_2[],MATCH($D528,Data_Base_2[[Incumbent]:[Incumbent]],0),MATCH(N$3,Data_Base_2[#Headers],0))),"")</f>
        <v/>
      </c>
      <c r="O528" s="164" t="str">
        <f ca="1">IFERROR(IF(ISBLANK(INDEX(Data_Base_2[],MATCH($D528,Data_Base_2[[Incumbent]:[Incumbent]],0),MATCH(O$3,Data_Base_2[#Headers],0))),"-",INDEX(Data_Base_2[],MATCH($D528,Data_Base_2[[Incumbent]:[Incumbent]],0),MATCH(O$3,Data_Base_2[#Headers],0))),"")</f>
        <v/>
      </c>
      <c r="P528" s="161" t="str">
        <f ca="1">IFERROR(IF(ISBLANK(INDEX(Data_Base_2[],MATCH($D528,Data_Base_2[[Incumbent]:[Incumbent]],0),MATCH(P$3,Data_Base_2[#Headers],0))),"-",INDEX(Data_Base_2[],MATCH($D528,Data_Base_2[[Incumbent]:[Incumbent]],0),MATCH(P$3,Data_Base_2[#Headers],0))),"")</f>
        <v/>
      </c>
      <c r="Q528" s="161" t="str">
        <f ca="1">IFERROR(IF(ISBLANK(INDEX(Data_Base_2[],MATCH($D528,Data_Base_2[[Incumbent]:[Incumbent]],0),MATCH(Q$3,Data_Base_2[#Headers],0))),"-",INDEX(Data_Base_2[],MATCH($D528,Data_Base_2[[Incumbent]:[Incumbent]],0),MATCH(Q$3,Data_Base_2[#Headers],0))),"")</f>
        <v/>
      </c>
      <c r="T528" t="str">
        <v>Rihul Azhar, Ir.</v>
      </c>
      <c r="U528" s="140">
        <v>1</v>
      </c>
      <c r="V528" s="124" t="b">
        <v>1</v>
      </c>
      <c r="W528" s="3" t="b">
        <v>1</v>
      </c>
      <c r="X528" s="3" t="b">
        <v>0</v>
      </c>
      <c r="Y528" s="3">
        <v>1</v>
      </c>
      <c r="Z528" s="3">
        <v>0</v>
      </c>
      <c r="AA528" s="3" t="b">
        <v>1</v>
      </c>
      <c r="AB528" s="3" t="b">
        <f ca="1"/>
        <v>0</v>
      </c>
      <c r="AC528" s="99">
        <v>1</v>
      </c>
      <c r="AD528" s="99">
        <f ca="1"/>
        <v>0</v>
      </c>
    </row>
    <row r="529" spans="4:30" x14ac:dyDescent="0.25">
      <c r="D529" s="8" t="str" cm="1">
        <f t="array" aca="1" ref="D529" ca="1">IFERROR(IF($T$2="",'Data Base'!C512,INDEX(Data_Base_2[Incumbent],_xlfn.AGGREGATE(15,3,((OFFSET($AD$4,0,0,COUNTA($AD$4:AD5524),1)&gt;0)/(OFFSET($AD$4,0,0,COUNTA($AD$4:AD5524),1)&gt;0))*(ROW(OFFSET($AD$4,0,0,COUNTA($AD$4:AD5524),1))-ROW($AD$3)),ROWS($D$4:$D528)))),"")</f>
        <v/>
      </c>
      <c r="E529" s="161" t="str">
        <f ca="1">IFERROR(IF(ISBLANK(INDEX(Data_Base_2[],MATCH($D529,Data_Base_2[[Incumbent]:[Incumbent]],0),MATCH(E$3,Data_Base_2[#Headers],0))),"-",INDEX(Data_Base_2[],MATCH($D529,Data_Base_2[[Incumbent]:[Incumbent]],0),MATCH(E$3,Data_Base_2[#Headers],0))),"")</f>
        <v/>
      </c>
      <c r="F529" s="161" t="str">
        <f ca="1">IFERROR(IF(ISBLANK(INDEX(Data_Base_2[],MATCH($D529,Data_Base_2[[Incumbent]:[Incumbent]],0),MATCH(F$3,Data_Base_2[#Headers],0))),"-",INDEX(Data_Base_2[],MATCH($D529,Data_Base_2[[Incumbent]:[Incumbent]],0),MATCH(F$3,Data_Base_2[#Headers],0))),"")</f>
        <v/>
      </c>
      <c r="G529" s="161" t="str">
        <f ca="1">IFERROR(IF(ISBLANK(INDEX(Data_Base_2[],MATCH($D529,Data_Base_2[[Incumbent]:[Incumbent]],0),MATCH(G$3,Data_Base_2[#Headers],0))),"-",INDEX(Data_Base_2[],MATCH($D529,Data_Base_2[[Incumbent]:[Incumbent]],0),MATCH(G$3,Data_Base_2[#Headers],0))),"")</f>
        <v/>
      </c>
      <c r="H529" s="161" t="str">
        <f ca="1">IFERROR(IF(ISBLANK(INDEX(Data_Base_2[],MATCH($D529,Data_Base_2[[Incumbent]:[Incumbent]],0),MATCH(H$3,Data_Base_2[#Headers],0))),"-",INDEX(Data_Base_2[],MATCH($D529,Data_Base_2[[Incumbent]:[Incumbent]],0),MATCH(H$3,Data_Base_2[#Headers],0))),"")</f>
        <v/>
      </c>
      <c r="I529" s="162" t="str">
        <f ca="1">IFERROR(IF(ISBLANK(INDEX(Data_Base_2[],MATCH($D529,Data_Base_2[[Incumbent]:[Incumbent]],0),MATCH(I$3,Data_Base_2[#Headers],0))),"-",INDEX(Data_Base_2[],MATCH($D529,Data_Base_2[[Incumbent]:[Incumbent]],0),MATCH(I$3,Data_Base_2[#Headers],0))),"")</f>
        <v/>
      </c>
      <c r="J529" s="162" t="str">
        <f ca="1">IFERROR(IF(ISBLANK(INDEX(Data_Base_2[],MATCH($D529,Data_Base_2[[Incumbent]:[Incumbent]],0),MATCH(J$3,Data_Base_2[#Headers],0))),"-",INDEX(Data_Base_2[],MATCH($D529,Data_Base_2[[Incumbent]:[Incumbent]],0),MATCH(J$3,Data_Base_2[#Headers],0))),"")</f>
        <v/>
      </c>
      <c r="K529" s="163" t="str">
        <f ca="1">IFERROR(IF(ISBLANK(INDEX(Data_Base_2[],MATCH($D529,Data_Base_2[[Incumbent]:[Incumbent]],0),MATCH(K$3,Data_Base_2[#Headers],0))),"-",INDEX(Data_Base_2[],MATCH($D529,Data_Base_2[[Incumbent]:[Incumbent]],0),MATCH(K$3,Data_Base_2[#Headers],0))),"")</f>
        <v/>
      </c>
      <c r="L529" s="161" t="str">
        <f ca="1">IFERROR(IF(ISBLANK(INDEX(Data_Base_2[],MATCH($D529,Data_Base_2[[Incumbent]:[Incumbent]],0),MATCH(L$3,Data_Base_2[#Headers],0))),"-",INDEX(Data_Base_2[],MATCH($D529,Data_Base_2[[Incumbent]:[Incumbent]],0),MATCH(L$3,Data_Base_2[#Headers],0))),"")</f>
        <v/>
      </c>
      <c r="M529" s="161" t="str">
        <f ca="1">IFERROR(IF(ISBLANK(INDEX(Data_Base_2[],MATCH($D529,Data_Base_2[[Incumbent]:[Incumbent]],0),MATCH(M$3,Data_Base_2[#Headers],0))),"-",INDEX(Data_Base_2[],MATCH($D529,Data_Base_2[[Incumbent]:[Incumbent]],0),MATCH(M$3,Data_Base_2[#Headers],0))),"")</f>
        <v/>
      </c>
      <c r="N529" s="164" t="str">
        <f ca="1">IFERROR(IF(ISBLANK(INDEX(Data_Base_2[],MATCH($D529,Data_Base_2[[Incumbent]:[Incumbent]],0),MATCH(N$3,Data_Base_2[#Headers],0))),"-",INDEX(Data_Base_2[],MATCH($D529,Data_Base_2[[Incumbent]:[Incumbent]],0),MATCH(N$3,Data_Base_2[#Headers],0))),"")</f>
        <v/>
      </c>
      <c r="O529" s="164" t="str">
        <f ca="1">IFERROR(IF(ISBLANK(INDEX(Data_Base_2[],MATCH($D529,Data_Base_2[[Incumbent]:[Incumbent]],0),MATCH(O$3,Data_Base_2[#Headers],0))),"-",INDEX(Data_Base_2[],MATCH($D529,Data_Base_2[[Incumbent]:[Incumbent]],0),MATCH(O$3,Data_Base_2[#Headers],0))),"")</f>
        <v/>
      </c>
      <c r="P529" s="161" t="str">
        <f ca="1">IFERROR(IF(ISBLANK(INDEX(Data_Base_2[],MATCH($D529,Data_Base_2[[Incumbent]:[Incumbent]],0),MATCH(P$3,Data_Base_2[#Headers],0))),"-",INDEX(Data_Base_2[],MATCH($D529,Data_Base_2[[Incumbent]:[Incumbent]],0),MATCH(P$3,Data_Base_2[#Headers],0))),"")</f>
        <v/>
      </c>
      <c r="Q529" s="161" t="str">
        <f ca="1">IFERROR(IF(ISBLANK(INDEX(Data_Base_2[],MATCH($D529,Data_Base_2[[Incumbent]:[Incumbent]],0),MATCH(Q$3,Data_Base_2[#Headers],0))),"-",INDEX(Data_Base_2[],MATCH($D529,Data_Base_2[[Incumbent]:[Incumbent]],0),MATCH(Q$3,Data_Base_2[#Headers],0))),"")</f>
        <v/>
      </c>
      <c r="T529" t="str">
        <v>Muhammad Irfan, Ir.</v>
      </c>
      <c r="U529" s="140">
        <v>2</v>
      </c>
      <c r="V529" s="124" t="b">
        <v>1</v>
      </c>
      <c r="W529" s="3" t="b">
        <v>1</v>
      </c>
      <c r="X529" s="3" t="b">
        <v>0</v>
      </c>
      <c r="Y529" s="3">
        <v>1</v>
      </c>
      <c r="Z529" s="3">
        <v>1</v>
      </c>
      <c r="AA529" s="3" t="b">
        <v>1</v>
      </c>
      <c r="AB529" s="3" t="b">
        <f ca="1"/>
        <v>1</v>
      </c>
      <c r="AC529" s="99">
        <v>1</v>
      </c>
      <c r="AD529" s="99">
        <f ca="1"/>
        <v>1</v>
      </c>
    </row>
    <row r="530" spans="4:30" x14ac:dyDescent="0.25">
      <c r="D530" s="8" t="str" cm="1">
        <f t="array" aca="1" ref="D530" ca="1">IFERROR(IF($T$2="",'Data Base'!C513,INDEX(Data_Base_2[Incumbent],_xlfn.AGGREGATE(15,3,((OFFSET($AD$4,0,0,COUNTA($AD$4:AD5525),1)&gt;0)/(OFFSET($AD$4,0,0,COUNTA($AD$4:AD5525),1)&gt;0))*(ROW(OFFSET($AD$4,0,0,COUNTA($AD$4:AD5525),1))-ROW($AD$3)),ROWS($D$4:$D529)))),"")</f>
        <v/>
      </c>
      <c r="E530" s="161" t="str">
        <f ca="1">IFERROR(IF(ISBLANK(INDEX(Data_Base_2[],MATCH($D530,Data_Base_2[[Incumbent]:[Incumbent]],0),MATCH(E$3,Data_Base_2[#Headers],0))),"-",INDEX(Data_Base_2[],MATCH($D530,Data_Base_2[[Incumbent]:[Incumbent]],0),MATCH(E$3,Data_Base_2[#Headers],0))),"")</f>
        <v/>
      </c>
      <c r="F530" s="161" t="str">
        <f ca="1">IFERROR(IF(ISBLANK(INDEX(Data_Base_2[],MATCH($D530,Data_Base_2[[Incumbent]:[Incumbent]],0),MATCH(F$3,Data_Base_2[#Headers],0))),"-",INDEX(Data_Base_2[],MATCH($D530,Data_Base_2[[Incumbent]:[Incumbent]],0),MATCH(F$3,Data_Base_2[#Headers],0))),"")</f>
        <v/>
      </c>
      <c r="G530" s="161" t="str">
        <f ca="1">IFERROR(IF(ISBLANK(INDEX(Data_Base_2[],MATCH($D530,Data_Base_2[[Incumbent]:[Incumbent]],0),MATCH(G$3,Data_Base_2[#Headers],0))),"-",INDEX(Data_Base_2[],MATCH($D530,Data_Base_2[[Incumbent]:[Incumbent]],0),MATCH(G$3,Data_Base_2[#Headers],0))),"")</f>
        <v/>
      </c>
      <c r="H530" s="161" t="str">
        <f ca="1">IFERROR(IF(ISBLANK(INDEX(Data_Base_2[],MATCH($D530,Data_Base_2[[Incumbent]:[Incumbent]],0),MATCH(H$3,Data_Base_2[#Headers],0))),"-",INDEX(Data_Base_2[],MATCH($D530,Data_Base_2[[Incumbent]:[Incumbent]],0),MATCH(H$3,Data_Base_2[#Headers],0))),"")</f>
        <v/>
      </c>
      <c r="I530" s="162" t="str">
        <f ca="1">IFERROR(IF(ISBLANK(INDEX(Data_Base_2[],MATCH($D530,Data_Base_2[[Incumbent]:[Incumbent]],0),MATCH(I$3,Data_Base_2[#Headers],0))),"-",INDEX(Data_Base_2[],MATCH($D530,Data_Base_2[[Incumbent]:[Incumbent]],0),MATCH(I$3,Data_Base_2[#Headers],0))),"")</f>
        <v/>
      </c>
      <c r="J530" s="162" t="str">
        <f ca="1">IFERROR(IF(ISBLANK(INDEX(Data_Base_2[],MATCH($D530,Data_Base_2[[Incumbent]:[Incumbent]],0),MATCH(J$3,Data_Base_2[#Headers],0))),"-",INDEX(Data_Base_2[],MATCH($D530,Data_Base_2[[Incumbent]:[Incumbent]],0),MATCH(J$3,Data_Base_2[#Headers],0))),"")</f>
        <v/>
      </c>
      <c r="K530" s="163" t="str">
        <f ca="1">IFERROR(IF(ISBLANK(INDEX(Data_Base_2[],MATCH($D530,Data_Base_2[[Incumbent]:[Incumbent]],0),MATCH(K$3,Data_Base_2[#Headers],0))),"-",INDEX(Data_Base_2[],MATCH($D530,Data_Base_2[[Incumbent]:[Incumbent]],0),MATCH(K$3,Data_Base_2[#Headers],0))),"")</f>
        <v/>
      </c>
      <c r="L530" s="161" t="str">
        <f ca="1">IFERROR(IF(ISBLANK(INDEX(Data_Base_2[],MATCH($D530,Data_Base_2[[Incumbent]:[Incumbent]],0),MATCH(L$3,Data_Base_2[#Headers],0))),"-",INDEX(Data_Base_2[],MATCH($D530,Data_Base_2[[Incumbent]:[Incumbent]],0),MATCH(L$3,Data_Base_2[#Headers],0))),"")</f>
        <v/>
      </c>
      <c r="M530" s="161" t="str">
        <f ca="1">IFERROR(IF(ISBLANK(INDEX(Data_Base_2[],MATCH($D530,Data_Base_2[[Incumbent]:[Incumbent]],0),MATCH(M$3,Data_Base_2[#Headers],0))),"-",INDEX(Data_Base_2[],MATCH($D530,Data_Base_2[[Incumbent]:[Incumbent]],0),MATCH(M$3,Data_Base_2[#Headers],0))),"")</f>
        <v/>
      </c>
      <c r="N530" s="164" t="str">
        <f ca="1">IFERROR(IF(ISBLANK(INDEX(Data_Base_2[],MATCH($D530,Data_Base_2[[Incumbent]:[Incumbent]],0),MATCH(N$3,Data_Base_2[#Headers],0))),"-",INDEX(Data_Base_2[],MATCH($D530,Data_Base_2[[Incumbent]:[Incumbent]],0),MATCH(N$3,Data_Base_2[#Headers],0))),"")</f>
        <v/>
      </c>
      <c r="O530" s="164" t="str">
        <f ca="1">IFERROR(IF(ISBLANK(INDEX(Data_Base_2[],MATCH($D530,Data_Base_2[[Incumbent]:[Incumbent]],0),MATCH(O$3,Data_Base_2[#Headers],0))),"-",INDEX(Data_Base_2[],MATCH($D530,Data_Base_2[[Incumbent]:[Incumbent]],0),MATCH(O$3,Data_Base_2[#Headers],0))),"")</f>
        <v/>
      </c>
      <c r="P530" s="161" t="str">
        <f ca="1">IFERROR(IF(ISBLANK(INDEX(Data_Base_2[],MATCH($D530,Data_Base_2[[Incumbent]:[Incumbent]],0),MATCH(P$3,Data_Base_2[#Headers],0))),"-",INDEX(Data_Base_2[],MATCH($D530,Data_Base_2[[Incumbent]:[Incumbent]],0),MATCH(P$3,Data_Base_2[#Headers],0))),"")</f>
        <v/>
      </c>
      <c r="Q530" s="161" t="str">
        <f ca="1">IFERROR(IF(ISBLANK(INDEX(Data_Base_2[],MATCH($D530,Data_Base_2[[Incumbent]:[Incumbent]],0),MATCH(Q$3,Data_Base_2[#Headers],0))),"-",INDEX(Data_Base_2[],MATCH($D530,Data_Base_2[[Incumbent]:[Incumbent]],0),MATCH(Q$3,Data_Base_2[#Headers],0))),"")</f>
        <v/>
      </c>
      <c r="T530" t="str">
        <v>Mulyono</v>
      </c>
      <c r="U530" s="140">
        <v>1</v>
      </c>
      <c r="V530" s="124" t="b">
        <v>1</v>
      </c>
      <c r="W530" s="3" t="b">
        <v>0</v>
      </c>
      <c r="X530" s="3" t="b">
        <v>0</v>
      </c>
      <c r="Y530" s="3">
        <v>0</v>
      </c>
      <c r="Z530" s="3">
        <v>0</v>
      </c>
      <c r="AA530" s="3" t="b">
        <v>1</v>
      </c>
      <c r="AB530" s="3" t="b">
        <f ca="1"/>
        <v>0</v>
      </c>
      <c r="AC530" s="99">
        <v>1</v>
      </c>
      <c r="AD530" s="99">
        <f ca="1"/>
        <v>0</v>
      </c>
    </row>
    <row r="531" spans="4:30" x14ac:dyDescent="0.25">
      <c r="D531" s="8" t="str" cm="1">
        <f t="array" aca="1" ref="D531" ca="1">IFERROR(IF($T$2="",'Data Base'!C514,INDEX(Data_Base_2[Incumbent],_xlfn.AGGREGATE(15,3,((OFFSET($AD$4,0,0,COUNTA($AD$4:AD5526),1)&gt;0)/(OFFSET($AD$4,0,0,COUNTA($AD$4:AD5526),1)&gt;0))*(ROW(OFFSET($AD$4,0,0,COUNTA($AD$4:AD5526),1))-ROW($AD$3)),ROWS($D$4:$D530)))),"")</f>
        <v/>
      </c>
      <c r="E531" s="161" t="str">
        <f ca="1">IFERROR(IF(ISBLANK(INDEX(Data_Base_2[],MATCH($D531,Data_Base_2[[Incumbent]:[Incumbent]],0),MATCH(E$3,Data_Base_2[#Headers],0))),"-",INDEX(Data_Base_2[],MATCH($D531,Data_Base_2[[Incumbent]:[Incumbent]],0),MATCH(E$3,Data_Base_2[#Headers],0))),"")</f>
        <v/>
      </c>
      <c r="F531" s="161" t="str">
        <f ca="1">IFERROR(IF(ISBLANK(INDEX(Data_Base_2[],MATCH($D531,Data_Base_2[[Incumbent]:[Incumbent]],0),MATCH(F$3,Data_Base_2[#Headers],0))),"-",INDEX(Data_Base_2[],MATCH($D531,Data_Base_2[[Incumbent]:[Incumbent]],0),MATCH(F$3,Data_Base_2[#Headers],0))),"")</f>
        <v/>
      </c>
      <c r="G531" s="161" t="str">
        <f ca="1">IFERROR(IF(ISBLANK(INDEX(Data_Base_2[],MATCH($D531,Data_Base_2[[Incumbent]:[Incumbent]],0),MATCH(G$3,Data_Base_2[#Headers],0))),"-",INDEX(Data_Base_2[],MATCH($D531,Data_Base_2[[Incumbent]:[Incumbent]],0),MATCH(G$3,Data_Base_2[#Headers],0))),"")</f>
        <v/>
      </c>
      <c r="H531" s="161" t="str">
        <f ca="1">IFERROR(IF(ISBLANK(INDEX(Data_Base_2[],MATCH($D531,Data_Base_2[[Incumbent]:[Incumbent]],0),MATCH(H$3,Data_Base_2[#Headers],0))),"-",INDEX(Data_Base_2[],MATCH($D531,Data_Base_2[[Incumbent]:[Incumbent]],0),MATCH(H$3,Data_Base_2[#Headers],0))),"")</f>
        <v/>
      </c>
      <c r="I531" s="162" t="str">
        <f ca="1">IFERROR(IF(ISBLANK(INDEX(Data_Base_2[],MATCH($D531,Data_Base_2[[Incumbent]:[Incumbent]],0),MATCH(I$3,Data_Base_2[#Headers],0))),"-",INDEX(Data_Base_2[],MATCH($D531,Data_Base_2[[Incumbent]:[Incumbent]],0),MATCH(I$3,Data_Base_2[#Headers],0))),"")</f>
        <v/>
      </c>
      <c r="J531" s="162" t="str">
        <f ca="1">IFERROR(IF(ISBLANK(INDEX(Data_Base_2[],MATCH($D531,Data_Base_2[[Incumbent]:[Incumbent]],0),MATCH(J$3,Data_Base_2[#Headers],0))),"-",INDEX(Data_Base_2[],MATCH($D531,Data_Base_2[[Incumbent]:[Incumbent]],0),MATCH(J$3,Data_Base_2[#Headers],0))),"")</f>
        <v/>
      </c>
      <c r="K531" s="163" t="str">
        <f ca="1">IFERROR(IF(ISBLANK(INDEX(Data_Base_2[],MATCH($D531,Data_Base_2[[Incumbent]:[Incumbent]],0),MATCH(K$3,Data_Base_2[#Headers],0))),"-",INDEX(Data_Base_2[],MATCH($D531,Data_Base_2[[Incumbent]:[Incumbent]],0),MATCH(K$3,Data_Base_2[#Headers],0))),"")</f>
        <v/>
      </c>
      <c r="L531" s="161" t="str">
        <f ca="1">IFERROR(IF(ISBLANK(INDEX(Data_Base_2[],MATCH($D531,Data_Base_2[[Incumbent]:[Incumbent]],0),MATCH(L$3,Data_Base_2[#Headers],0))),"-",INDEX(Data_Base_2[],MATCH($D531,Data_Base_2[[Incumbent]:[Incumbent]],0),MATCH(L$3,Data_Base_2[#Headers],0))),"")</f>
        <v/>
      </c>
      <c r="M531" s="161" t="str">
        <f ca="1">IFERROR(IF(ISBLANK(INDEX(Data_Base_2[],MATCH($D531,Data_Base_2[[Incumbent]:[Incumbent]],0),MATCH(M$3,Data_Base_2[#Headers],0))),"-",INDEX(Data_Base_2[],MATCH($D531,Data_Base_2[[Incumbent]:[Incumbent]],0),MATCH(M$3,Data_Base_2[#Headers],0))),"")</f>
        <v/>
      </c>
      <c r="N531" s="164" t="str">
        <f ca="1">IFERROR(IF(ISBLANK(INDEX(Data_Base_2[],MATCH($D531,Data_Base_2[[Incumbent]:[Incumbent]],0),MATCH(N$3,Data_Base_2[#Headers],0))),"-",INDEX(Data_Base_2[],MATCH($D531,Data_Base_2[[Incumbent]:[Incumbent]],0),MATCH(N$3,Data_Base_2[#Headers],0))),"")</f>
        <v/>
      </c>
      <c r="O531" s="164" t="str">
        <f ca="1">IFERROR(IF(ISBLANK(INDEX(Data_Base_2[],MATCH($D531,Data_Base_2[[Incumbent]:[Incumbent]],0),MATCH(O$3,Data_Base_2[#Headers],0))),"-",INDEX(Data_Base_2[],MATCH($D531,Data_Base_2[[Incumbent]:[Incumbent]],0),MATCH(O$3,Data_Base_2[#Headers],0))),"")</f>
        <v/>
      </c>
      <c r="P531" s="161" t="str">
        <f ca="1">IFERROR(IF(ISBLANK(INDEX(Data_Base_2[],MATCH($D531,Data_Base_2[[Incumbent]:[Incumbent]],0),MATCH(P$3,Data_Base_2[#Headers],0))),"-",INDEX(Data_Base_2[],MATCH($D531,Data_Base_2[[Incumbent]:[Incumbent]],0),MATCH(P$3,Data_Base_2[#Headers],0))),"")</f>
        <v/>
      </c>
      <c r="Q531" s="161" t="str">
        <f ca="1">IFERROR(IF(ISBLANK(INDEX(Data_Base_2[],MATCH($D531,Data_Base_2[[Incumbent]:[Incumbent]],0),MATCH(Q$3,Data_Base_2[#Headers],0))),"-",INDEX(Data_Base_2[],MATCH($D531,Data_Base_2[[Incumbent]:[Incumbent]],0),MATCH(Q$3,Data_Base_2[#Headers],0))),"")</f>
        <v/>
      </c>
      <c r="T531" t="str">
        <v>Muhammad Iqbal, Ir.</v>
      </c>
      <c r="U531" s="140">
        <v>1</v>
      </c>
      <c r="V531" s="124" t="b">
        <v>1</v>
      </c>
      <c r="W531" s="3" t="b">
        <v>0</v>
      </c>
      <c r="X531" s="3" t="b">
        <v>0</v>
      </c>
      <c r="Y531" s="3">
        <v>1</v>
      </c>
      <c r="Z531" s="3">
        <v>0</v>
      </c>
      <c r="AA531" s="3" t="b">
        <v>1</v>
      </c>
      <c r="AB531" s="3" t="b">
        <f ca="1"/>
        <v>0</v>
      </c>
      <c r="AC531" s="99">
        <v>1</v>
      </c>
      <c r="AD531" s="99">
        <f ca="1"/>
        <v>0</v>
      </c>
    </row>
    <row r="532" spans="4:30" x14ac:dyDescent="0.25">
      <c r="D532" s="8" t="str" cm="1">
        <f t="array" aca="1" ref="D532" ca="1">IFERROR(IF($T$2="",'Data Base'!C515,INDEX(Data_Base_2[Incumbent],_xlfn.AGGREGATE(15,3,((OFFSET($AD$4,0,0,COUNTA($AD$4:AD5527),1)&gt;0)/(OFFSET($AD$4,0,0,COUNTA($AD$4:AD5527),1)&gt;0))*(ROW(OFFSET($AD$4,0,0,COUNTA($AD$4:AD5527),1))-ROW($AD$3)),ROWS($D$4:$D531)))),"")</f>
        <v/>
      </c>
      <c r="E532" s="161" t="str">
        <f ca="1">IFERROR(IF(ISBLANK(INDEX(Data_Base_2[],MATCH($D532,Data_Base_2[[Incumbent]:[Incumbent]],0),MATCH(E$3,Data_Base_2[#Headers],0))),"-",INDEX(Data_Base_2[],MATCH($D532,Data_Base_2[[Incumbent]:[Incumbent]],0),MATCH(E$3,Data_Base_2[#Headers],0))),"")</f>
        <v/>
      </c>
      <c r="F532" s="161" t="str">
        <f ca="1">IFERROR(IF(ISBLANK(INDEX(Data_Base_2[],MATCH($D532,Data_Base_2[[Incumbent]:[Incumbent]],0),MATCH(F$3,Data_Base_2[#Headers],0))),"-",INDEX(Data_Base_2[],MATCH($D532,Data_Base_2[[Incumbent]:[Incumbent]],0),MATCH(F$3,Data_Base_2[#Headers],0))),"")</f>
        <v/>
      </c>
      <c r="G532" s="161" t="str">
        <f ca="1">IFERROR(IF(ISBLANK(INDEX(Data_Base_2[],MATCH($D532,Data_Base_2[[Incumbent]:[Incumbent]],0),MATCH(G$3,Data_Base_2[#Headers],0))),"-",INDEX(Data_Base_2[],MATCH($D532,Data_Base_2[[Incumbent]:[Incumbent]],0),MATCH(G$3,Data_Base_2[#Headers],0))),"")</f>
        <v/>
      </c>
      <c r="H532" s="161" t="str">
        <f ca="1">IFERROR(IF(ISBLANK(INDEX(Data_Base_2[],MATCH($D532,Data_Base_2[[Incumbent]:[Incumbent]],0),MATCH(H$3,Data_Base_2[#Headers],0))),"-",INDEX(Data_Base_2[],MATCH($D532,Data_Base_2[[Incumbent]:[Incumbent]],0),MATCH(H$3,Data_Base_2[#Headers],0))),"")</f>
        <v/>
      </c>
      <c r="I532" s="162" t="str">
        <f ca="1">IFERROR(IF(ISBLANK(INDEX(Data_Base_2[],MATCH($D532,Data_Base_2[[Incumbent]:[Incumbent]],0),MATCH(I$3,Data_Base_2[#Headers],0))),"-",INDEX(Data_Base_2[],MATCH($D532,Data_Base_2[[Incumbent]:[Incumbent]],0),MATCH(I$3,Data_Base_2[#Headers],0))),"")</f>
        <v/>
      </c>
      <c r="J532" s="162" t="str">
        <f ca="1">IFERROR(IF(ISBLANK(INDEX(Data_Base_2[],MATCH($D532,Data_Base_2[[Incumbent]:[Incumbent]],0),MATCH(J$3,Data_Base_2[#Headers],0))),"-",INDEX(Data_Base_2[],MATCH($D532,Data_Base_2[[Incumbent]:[Incumbent]],0),MATCH(J$3,Data_Base_2[#Headers],0))),"")</f>
        <v/>
      </c>
      <c r="K532" s="163" t="str">
        <f ca="1">IFERROR(IF(ISBLANK(INDEX(Data_Base_2[],MATCH($D532,Data_Base_2[[Incumbent]:[Incumbent]],0),MATCH(K$3,Data_Base_2[#Headers],0))),"-",INDEX(Data_Base_2[],MATCH($D532,Data_Base_2[[Incumbent]:[Incumbent]],0),MATCH(K$3,Data_Base_2[#Headers],0))),"")</f>
        <v/>
      </c>
      <c r="L532" s="161" t="str">
        <f ca="1">IFERROR(IF(ISBLANK(INDEX(Data_Base_2[],MATCH($D532,Data_Base_2[[Incumbent]:[Incumbent]],0),MATCH(L$3,Data_Base_2[#Headers],0))),"-",INDEX(Data_Base_2[],MATCH($D532,Data_Base_2[[Incumbent]:[Incumbent]],0),MATCH(L$3,Data_Base_2[#Headers],0))),"")</f>
        <v/>
      </c>
      <c r="M532" s="161" t="str">
        <f ca="1">IFERROR(IF(ISBLANK(INDEX(Data_Base_2[],MATCH($D532,Data_Base_2[[Incumbent]:[Incumbent]],0),MATCH(M$3,Data_Base_2[#Headers],0))),"-",INDEX(Data_Base_2[],MATCH($D532,Data_Base_2[[Incumbent]:[Incumbent]],0),MATCH(M$3,Data_Base_2[#Headers],0))),"")</f>
        <v/>
      </c>
      <c r="N532" s="164" t="str">
        <f ca="1">IFERROR(IF(ISBLANK(INDEX(Data_Base_2[],MATCH($D532,Data_Base_2[[Incumbent]:[Incumbent]],0),MATCH(N$3,Data_Base_2[#Headers],0))),"-",INDEX(Data_Base_2[],MATCH($D532,Data_Base_2[[Incumbent]:[Incumbent]],0),MATCH(N$3,Data_Base_2[#Headers],0))),"")</f>
        <v/>
      </c>
      <c r="O532" s="164" t="str">
        <f ca="1">IFERROR(IF(ISBLANK(INDEX(Data_Base_2[],MATCH($D532,Data_Base_2[[Incumbent]:[Incumbent]],0),MATCH(O$3,Data_Base_2[#Headers],0))),"-",INDEX(Data_Base_2[],MATCH($D532,Data_Base_2[[Incumbent]:[Incumbent]],0),MATCH(O$3,Data_Base_2[#Headers],0))),"")</f>
        <v/>
      </c>
      <c r="P532" s="161" t="str">
        <f ca="1">IFERROR(IF(ISBLANK(INDEX(Data_Base_2[],MATCH($D532,Data_Base_2[[Incumbent]:[Incumbent]],0),MATCH(P$3,Data_Base_2[#Headers],0))),"-",INDEX(Data_Base_2[],MATCH($D532,Data_Base_2[[Incumbent]:[Incumbent]],0),MATCH(P$3,Data_Base_2[#Headers],0))),"")</f>
        <v/>
      </c>
      <c r="Q532" s="161" t="str">
        <f ca="1">IFERROR(IF(ISBLANK(INDEX(Data_Base_2[],MATCH($D532,Data_Base_2[[Incumbent]:[Incumbent]],0),MATCH(Q$3,Data_Base_2[#Headers],0))),"-",INDEX(Data_Base_2[],MATCH($D532,Data_Base_2[[Incumbent]:[Incumbent]],0),MATCH(Q$3,Data_Base_2[#Headers],0))),"")</f>
        <v/>
      </c>
      <c r="T532" t="str">
        <v>Muhammad Iqbal, Ir.</v>
      </c>
      <c r="U532" s="140">
        <v>1</v>
      </c>
      <c r="V532" s="124" t="b">
        <v>1</v>
      </c>
      <c r="W532" s="3" t="b">
        <v>1</v>
      </c>
      <c r="X532" s="3" t="b">
        <v>0</v>
      </c>
      <c r="Y532" s="3">
        <v>1</v>
      </c>
      <c r="Z532" s="3">
        <v>1</v>
      </c>
      <c r="AA532" s="3" t="b">
        <v>1</v>
      </c>
      <c r="AB532" s="3" t="b">
        <f ca="1"/>
        <v>1</v>
      </c>
      <c r="AC532" s="99">
        <v>1</v>
      </c>
      <c r="AD532" s="99">
        <f ca="1"/>
        <v>1</v>
      </c>
    </row>
    <row r="533" spans="4:30" x14ac:dyDescent="0.25">
      <c r="D533" s="8" t="str" cm="1">
        <f t="array" aca="1" ref="D533" ca="1">IFERROR(IF($T$2="",'Data Base'!C516,INDEX(Data_Base_2[Incumbent],_xlfn.AGGREGATE(15,3,((OFFSET($AD$4,0,0,COUNTA($AD$4:AD5528),1)&gt;0)/(OFFSET($AD$4,0,0,COUNTA($AD$4:AD5528),1)&gt;0))*(ROW(OFFSET($AD$4,0,0,COUNTA($AD$4:AD5528),1))-ROW($AD$3)),ROWS($D$4:$D532)))),"")</f>
        <v/>
      </c>
      <c r="E533" s="161" t="str">
        <f ca="1">IFERROR(IF(ISBLANK(INDEX(Data_Base_2[],MATCH($D533,Data_Base_2[[Incumbent]:[Incumbent]],0),MATCH(E$3,Data_Base_2[#Headers],0))),"-",INDEX(Data_Base_2[],MATCH($D533,Data_Base_2[[Incumbent]:[Incumbent]],0),MATCH(E$3,Data_Base_2[#Headers],0))),"")</f>
        <v/>
      </c>
      <c r="F533" s="161" t="str">
        <f ca="1">IFERROR(IF(ISBLANK(INDEX(Data_Base_2[],MATCH($D533,Data_Base_2[[Incumbent]:[Incumbent]],0),MATCH(F$3,Data_Base_2[#Headers],0))),"-",INDEX(Data_Base_2[],MATCH($D533,Data_Base_2[[Incumbent]:[Incumbent]],0),MATCH(F$3,Data_Base_2[#Headers],0))),"")</f>
        <v/>
      </c>
      <c r="G533" s="161" t="str">
        <f ca="1">IFERROR(IF(ISBLANK(INDEX(Data_Base_2[],MATCH($D533,Data_Base_2[[Incumbent]:[Incumbent]],0),MATCH(G$3,Data_Base_2[#Headers],0))),"-",INDEX(Data_Base_2[],MATCH($D533,Data_Base_2[[Incumbent]:[Incumbent]],0),MATCH(G$3,Data_Base_2[#Headers],0))),"")</f>
        <v/>
      </c>
      <c r="H533" s="161" t="str">
        <f ca="1">IFERROR(IF(ISBLANK(INDEX(Data_Base_2[],MATCH($D533,Data_Base_2[[Incumbent]:[Incumbent]],0),MATCH(H$3,Data_Base_2[#Headers],0))),"-",INDEX(Data_Base_2[],MATCH($D533,Data_Base_2[[Incumbent]:[Incumbent]],0),MATCH(H$3,Data_Base_2[#Headers],0))),"")</f>
        <v/>
      </c>
      <c r="I533" s="162" t="str">
        <f ca="1">IFERROR(IF(ISBLANK(INDEX(Data_Base_2[],MATCH($D533,Data_Base_2[[Incumbent]:[Incumbent]],0),MATCH(I$3,Data_Base_2[#Headers],0))),"-",INDEX(Data_Base_2[],MATCH($D533,Data_Base_2[[Incumbent]:[Incumbent]],0),MATCH(I$3,Data_Base_2[#Headers],0))),"")</f>
        <v/>
      </c>
      <c r="J533" s="162" t="str">
        <f ca="1">IFERROR(IF(ISBLANK(INDEX(Data_Base_2[],MATCH($D533,Data_Base_2[[Incumbent]:[Incumbent]],0),MATCH(J$3,Data_Base_2[#Headers],0))),"-",INDEX(Data_Base_2[],MATCH($D533,Data_Base_2[[Incumbent]:[Incumbent]],0),MATCH(J$3,Data_Base_2[#Headers],0))),"")</f>
        <v/>
      </c>
      <c r="K533" s="163" t="str">
        <f ca="1">IFERROR(IF(ISBLANK(INDEX(Data_Base_2[],MATCH($D533,Data_Base_2[[Incumbent]:[Incumbent]],0),MATCH(K$3,Data_Base_2[#Headers],0))),"-",INDEX(Data_Base_2[],MATCH($D533,Data_Base_2[[Incumbent]:[Incumbent]],0),MATCH(K$3,Data_Base_2[#Headers],0))),"")</f>
        <v/>
      </c>
      <c r="L533" s="161" t="str">
        <f ca="1">IFERROR(IF(ISBLANK(INDEX(Data_Base_2[],MATCH($D533,Data_Base_2[[Incumbent]:[Incumbent]],0),MATCH(L$3,Data_Base_2[#Headers],0))),"-",INDEX(Data_Base_2[],MATCH($D533,Data_Base_2[[Incumbent]:[Incumbent]],0),MATCH(L$3,Data_Base_2[#Headers],0))),"")</f>
        <v/>
      </c>
      <c r="M533" s="161" t="str">
        <f ca="1">IFERROR(IF(ISBLANK(INDEX(Data_Base_2[],MATCH($D533,Data_Base_2[[Incumbent]:[Incumbent]],0),MATCH(M$3,Data_Base_2[#Headers],0))),"-",INDEX(Data_Base_2[],MATCH($D533,Data_Base_2[[Incumbent]:[Incumbent]],0),MATCH(M$3,Data_Base_2[#Headers],0))),"")</f>
        <v/>
      </c>
      <c r="N533" s="164" t="str">
        <f ca="1">IFERROR(IF(ISBLANK(INDEX(Data_Base_2[],MATCH($D533,Data_Base_2[[Incumbent]:[Incumbent]],0),MATCH(N$3,Data_Base_2[#Headers],0))),"-",INDEX(Data_Base_2[],MATCH($D533,Data_Base_2[[Incumbent]:[Incumbent]],0),MATCH(N$3,Data_Base_2[#Headers],0))),"")</f>
        <v/>
      </c>
      <c r="O533" s="164" t="str">
        <f ca="1">IFERROR(IF(ISBLANK(INDEX(Data_Base_2[],MATCH($D533,Data_Base_2[[Incumbent]:[Incumbent]],0),MATCH(O$3,Data_Base_2[#Headers],0))),"-",INDEX(Data_Base_2[],MATCH($D533,Data_Base_2[[Incumbent]:[Incumbent]],0),MATCH(O$3,Data_Base_2[#Headers],0))),"")</f>
        <v/>
      </c>
      <c r="P533" s="161" t="str">
        <f ca="1">IFERROR(IF(ISBLANK(INDEX(Data_Base_2[],MATCH($D533,Data_Base_2[[Incumbent]:[Incumbent]],0),MATCH(P$3,Data_Base_2[#Headers],0))),"-",INDEX(Data_Base_2[],MATCH($D533,Data_Base_2[[Incumbent]:[Incumbent]],0),MATCH(P$3,Data_Base_2[#Headers],0))),"")</f>
        <v/>
      </c>
      <c r="Q533" s="161" t="str">
        <f ca="1">IFERROR(IF(ISBLANK(INDEX(Data_Base_2[],MATCH($D533,Data_Base_2[[Incumbent]:[Incumbent]],0),MATCH(Q$3,Data_Base_2[#Headers],0))),"-",INDEX(Data_Base_2[],MATCH($D533,Data_Base_2[[Incumbent]:[Incumbent]],0),MATCH(Q$3,Data_Base_2[#Headers],0))),"")</f>
        <v/>
      </c>
      <c r="T533" t="str">
        <v>Iskandarsyah Lubis</v>
      </c>
      <c r="U533" s="140">
        <v>2</v>
      </c>
      <c r="V533" s="124" t="b">
        <v>1</v>
      </c>
      <c r="W533" s="3" t="b">
        <v>0</v>
      </c>
      <c r="X533" s="3" t="b">
        <v>0</v>
      </c>
      <c r="Y533" s="3">
        <v>1</v>
      </c>
      <c r="Z533" s="3">
        <v>1</v>
      </c>
      <c r="AA533" s="3" t="b">
        <v>1</v>
      </c>
      <c r="AB533" s="3" t="b">
        <f ca="1"/>
        <v>0</v>
      </c>
      <c r="AC533" s="99">
        <v>1</v>
      </c>
      <c r="AD533" s="99">
        <f ca="1"/>
        <v>0</v>
      </c>
    </row>
    <row r="534" spans="4:30" x14ac:dyDescent="0.25">
      <c r="D534" s="8" t="str" cm="1">
        <f t="array" aca="1" ref="D534" ca="1">IFERROR(IF($T$2="",'Data Base'!C517,INDEX(Data_Base_2[Incumbent],_xlfn.AGGREGATE(15,3,((OFFSET($AD$4,0,0,COUNTA($AD$4:AD5529),1)&gt;0)/(OFFSET($AD$4,0,0,COUNTA($AD$4:AD5529),1)&gt;0))*(ROW(OFFSET($AD$4,0,0,COUNTA($AD$4:AD5529),1))-ROW($AD$3)),ROWS($D$4:$D533)))),"")</f>
        <v/>
      </c>
      <c r="E534" s="161" t="str">
        <f ca="1">IFERROR(IF(ISBLANK(INDEX(Data_Base_2[],MATCH($D534,Data_Base_2[[Incumbent]:[Incumbent]],0),MATCH(E$3,Data_Base_2[#Headers],0))),"-",INDEX(Data_Base_2[],MATCH($D534,Data_Base_2[[Incumbent]:[Incumbent]],0),MATCH(E$3,Data_Base_2[#Headers],0))),"")</f>
        <v/>
      </c>
      <c r="F534" s="161" t="str">
        <f ca="1">IFERROR(IF(ISBLANK(INDEX(Data_Base_2[],MATCH($D534,Data_Base_2[[Incumbent]:[Incumbent]],0),MATCH(F$3,Data_Base_2[#Headers],0))),"-",INDEX(Data_Base_2[],MATCH($D534,Data_Base_2[[Incumbent]:[Incumbent]],0),MATCH(F$3,Data_Base_2[#Headers],0))),"")</f>
        <v/>
      </c>
      <c r="G534" s="161" t="str">
        <f ca="1">IFERROR(IF(ISBLANK(INDEX(Data_Base_2[],MATCH($D534,Data_Base_2[[Incumbent]:[Incumbent]],0),MATCH(G$3,Data_Base_2[#Headers],0))),"-",INDEX(Data_Base_2[],MATCH($D534,Data_Base_2[[Incumbent]:[Incumbent]],0),MATCH(G$3,Data_Base_2[#Headers],0))),"")</f>
        <v/>
      </c>
      <c r="H534" s="161" t="str">
        <f ca="1">IFERROR(IF(ISBLANK(INDEX(Data_Base_2[],MATCH($D534,Data_Base_2[[Incumbent]:[Incumbent]],0),MATCH(H$3,Data_Base_2[#Headers],0))),"-",INDEX(Data_Base_2[],MATCH($D534,Data_Base_2[[Incumbent]:[Incumbent]],0),MATCH(H$3,Data_Base_2[#Headers],0))),"")</f>
        <v/>
      </c>
      <c r="I534" s="162" t="str">
        <f ca="1">IFERROR(IF(ISBLANK(INDEX(Data_Base_2[],MATCH($D534,Data_Base_2[[Incumbent]:[Incumbent]],0),MATCH(I$3,Data_Base_2[#Headers],0))),"-",INDEX(Data_Base_2[],MATCH($D534,Data_Base_2[[Incumbent]:[Incumbent]],0),MATCH(I$3,Data_Base_2[#Headers],0))),"")</f>
        <v/>
      </c>
      <c r="J534" s="162" t="str">
        <f ca="1">IFERROR(IF(ISBLANK(INDEX(Data_Base_2[],MATCH($D534,Data_Base_2[[Incumbent]:[Incumbent]],0),MATCH(J$3,Data_Base_2[#Headers],0))),"-",INDEX(Data_Base_2[],MATCH($D534,Data_Base_2[[Incumbent]:[Incumbent]],0),MATCH(J$3,Data_Base_2[#Headers],0))),"")</f>
        <v/>
      </c>
      <c r="K534" s="163" t="str">
        <f ca="1">IFERROR(IF(ISBLANK(INDEX(Data_Base_2[],MATCH($D534,Data_Base_2[[Incumbent]:[Incumbent]],0),MATCH(K$3,Data_Base_2[#Headers],0))),"-",INDEX(Data_Base_2[],MATCH($D534,Data_Base_2[[Incumbent]:[Incumbent]],0),MATCH(K$3,Data_Base_2[#Headers],0))),"")</f>
        <v/>
      </c>
      <c r="L534" s="161" t="str">
        <f ca="1">IFERROR(IF(ISBLANK(INDEX(Data_Base_2[],MATCH($D534,Data_Base_2[[Incumbent]:[Incumbent]],0),MATCH(L$3,Data_Base_2[#Headers],0))),"-",INDEX(Data_Base_2[],MATCH($D534,Data_Base_2[[Incumbent]:[Incumbent]],0),MATCH(L$3,Data_Base_2[#Headers],0))),"")</f>
        <v/>
      </c>
      <c r="M534" s="161" t="str">
        <f ca="1">IFERROR(IF(ISBLANK(INDEX(Data_Base_2[],MATCH($D534,Data_Base_2[[Incumbent]:[Incumbent]],0),MATCH(M$3,Data_Base_2[#Headers],0))),"-",INDEX(Data_Base_2[],MATCH($D534,Data_Base_2[[Incumbent]:[Incumbent]],0),MATCH(M$3,Data_Base_2[#Headers],0))),"")</f>
        <v/>
      </c>
      <c r="N534" s="164" t="str">
        <f ca="1">IFERROR(IF(ISBLANK(INDEX(Data_Base_2[],MATCH($D534,Data_Base_2[[Incumbent]:[Incumbent]],0),MATCH(N$3,Data_Base_2[#Headers],0))),"-",INDEX(Data_Base_2[],MATCH($D534,Data_Base_2[[Incumbent]:[Incumbent]],0),MATCH(N$3,Data_Base_2[#Headers],0))),"")</f>
        <v/>
      </c>
      <c r="O534" s="164" t="str">
        <f ca="1">IFERROR(IF(ISBLANK(INDEX(Data_Base_2[],MATCH($D534,Data_Base_2[[Incumbent]:[Incumbent]],0),MATCH(O$3,Data_Base_2[#Headers],0))),"-",INDEX(Data_Base_2[],MATCH($D534,Data_Base_2[[Incumbent]:[Incumbent]],0),MATCH(O$3,Data_Base_2[#Headers],0))),"")</f>
        <v/>
      </c>
      <c r="P534" s="161" t="str">
        <f ca="1">IFERROR(IF(ISBLANK(INDEX(Data_Base_2[],MATCH($D534,Data_Base_2[[Incumbent]:[Incumbent]],0),MATCH(P$3,Data_Base_2[#Headers],0))),"-",INDEX(Data_Base_2[],MATCH($D534,Data_Base_2[[Incumbent]:[Incumbent]],0),MATCH(P$3,Data_Base_2[#Headers],0))),"")</f>
        <v/>
      </c>
      <c r="Q534" s="161" t="str">
        <f ca="1">IFERROR(IF(ISBLANK(INDEX(Data_Base_2[],MATCH($D534,Data_Base_2[[Incumbent]:[Incumbent]],0),MATCH(Q$3,Data_Base_2[#Headers],0))),"-",INDEX(Data_Base_2[],MATCH($D534,Data_Base_2[[Incumbent]:[Incumbent]],0),MATCH(Q$3,Data_Base_2[#Headers],0))),"")</f>
        <v/>
      </c>
      <c r="T534" t="str">
        <v>Repada A. Damanik</v>
      </c>
      <c r="U534" s="140">
        <v>3</v>
      </c>
      <c r="V534" s="124" t="b">
        <v>1</v>
      </c>
      <c r="W534" s="3" t="b">
        <v>0</v>
      </c>
      <c r="X534" s="3" t="b">
        <v>0</v>
      </c>
      <c r="Y534" s="3">
        <v>0</v>
      </c>
      <c r="Z534" s="3">
        <v>1</v>
      </c>
      <c r="AA534" s="3" t="b">
        <v>1</v>
      </c>
      <c r="AB534" s="3" t="b">
        <f ca="1"/>
        <v>0</v>
      </c>
      <c r="AC534" s="99">
        <v>1</v>
      </c>
      <c r="AD534" s="99">
        <f ca="1"/>
        <v>0</v>
      </c>
    </row>
    <row r="535" spans="4:30" x14ac:dyDescent="0.25">
      <c r="D535" s="8" t="str" cm="1">
        <f t="array" aca="1" ref="D535" ca="1">IFERROR(IF($T$2="",'Data Base'!C518,INDEX(Data_Base_2[Incumbent],_xlfn.AGGREGATE(15,3,((OFFSET($AD$4,0,0,COUNTA($AD$4:AD5530),1)&gt;0)/(OFFSET($AD$4,0,0,COUNTA($AD$4:AD5530),1)&gt;0))*(ROW(OFFSET($AD$4,0,0,COUNTA($AD$4:AD5530),1))-ROW($AD$3)),ROWS($D$4:$D534)))),"")</f>
        <v/>
      </c>
      <c r="E535" s="161" t="str">
        <f ca="1">IFERROR(IF(ISBLANK(INDEX(Data_Base_2[],MATCH($D535,Data_Base_2[[Incumbent]:[Incumbent]],0),MATCH(E$3,Data_Base_2[#Headers],0))),"-",INDEX(Data_Base_2[],MATCH($D535,Data_Base_2[[Incumbent]:[Incumbent]],0),MATCH(E$3,Data_Base_2[#Headers],0))),"")</f>
        <v/>
      </c>
      <c r="F535" s="161" t="str">
        <f ca="1">IFERROR(IF(ISBLANK(INDEX(Data_Base_2[],MATCH($D535,Data_Base_2[[Incumbent]:[Incumbent]],0),MATCH(F$3,Data_Base_2[#Headers],0))),"-",INDEX(Data_Base_2[],MATCH($D535,Data_Base_2[[Incumbent]:[Incumbent]],0),MATCH(F$3,Data_Base_2[#Headers],0))),"")</f>
        <v/>
      </c>
      <c r="G535" s="161" t="str">
        <f ca="1">IFERROR(IF(ISBLANK(INDEX(Data_Base_2[],MATCH($D535,Data_Base_2[[Incumbent]:[Incumbent]],0),MATCH(G$3,Data_Base_2[#Headers],0))),"-",INDEX(Data_Base_2[],MATCH($D535,Data_Base_2[[Incumbent]:[Incumbent]],0),MATCH(G$3,Data_Base_2[#Headers],0))),"")</f>
        <v/>
      </c>
      <c r="H535" s="161" t="str">
        <f ca="1">IFERROR(IF(ISBLANK(INDEX(Data_Base_2[],MATCH($D535,Data_Base_2[[Incumbent]:[Incumbent]],0),MATCH(H$3,Data_Base_2[#Headers],0))),"-",INDEX(Data_Base_2[],MATCH($D535,Data_Base_2[[Incumbent]:[Incumbent]],0),MATCH(H$3,Data_Base_2[#Headers],0))),"")</f>
        <v/>
      </c>
      <c r="I535" s="162" t="str">
        <f ca="1">IFERROR(IF(ISBLANK(INDEX(Data_Base_2[],MATCH($D535,Data_Base_2[[Incumbent]:[Incumbent]],0),MATCH(I$3,Data_Base_2[#Headers],0))),"-",INDEX(Data_Base_2[],MATCH($D535,Data_Base_2[[Incumbent]:[Incumbent]],0),MATCH(I$3,Data_Base_2[#Headers],0))),"")</f>
        <v/>
      </c>
      <c r="J535" s="162" t="str">
        <f ca="1">IFERROR(IF(ISBLANK(INDEX(Data_Base_2[],MATCH($D535,Data_Base_2[[Incumbent]:[Incumbent]],0),MATCH(J$3,Data_Base_2[#Headers],0))),"-",INDEX(Data_Base_2[],MATCH($D535,Data_Base_2[[Incumbent]:[Incumbent]],0),MATCH(J$3,Data_Base_2[#Headers],0))),"")</f>
        <v/>
      </c>
      <c r="K535" s="163" t="str">
        <f ca="1">IFERROR(IF(ISBLANK(INDEX(Data_Base_2[],MATCH($D535,Data_Base_2[[Incumbent]:[Incumbent]],0),MATCH(K$3,Data_Base_2[#Headers],0))),"-",INDEX(Data_Base_2[],MATCH($D535,Data_Base_2[[Incumbent]:[Incumbent]],0),MATCH(K$3,Data_Base_2[#Headers],0))),"")</f>
        <v/>
      </c>
      <c r="L535" s="161" t="str">
        <f ca="1">IFERROR(IF(ISBLANK(INDEX(Data_Base_2[],MATCH($D535,Data_Base_2[[Incumbent]:[Incumbent]],0),MATCH(L$3,Data_Base_2[#Headers],0))),"-",INDEX(Data_Base_2[],MATCH($D535,Data_Base_2[[Incumbent]:[Incumbent]],0),MATCH(L$3,Data_Base_2[#Headers],0))),"")</f>
        <v/>
      </c>
      <c r="M535" s="161" t="str">
        <f ca="1">IFERROR(IF(ISBLANK(INDEX(Data_Base_2[],MATCH($D535,Data_Base_2[[Incumbent]:[Incumbent]],0),MATCH(M$3,Data_Base_2[#Headers],0))),"-",INDEX(Data_Base_2[],MATCH($D535,Data_Base_2[[Incumbent]:[Incumbent]],0),MATCH(M$3,Data_Base_2[#Headers],0))),"")</f>
        <v/>
      </c>
      <c r="N535" s="164" t="str">
        <f ca="1">IFERROR(IF(ISBLANK(INDEX(Data_Base_2[],MATCH($D535,Data_Base_2[[Incumbent]:[Incumbent]],0),MATCH(N$3,Data_Base_2[#Headers],0))),"-",INDEX(Data_Base_2[],MATCH($D535,Data_Base_2[[Incumbent]:[Incumbent]],0),MATCH(N$3,Data_Base_2[#Headers],0))),"")</f>
        <v/>
      </c>
      <c r="O535" s="164" t="str">
        <f ca="1">IFERROR(IF(ISBLANK(INDEX(Data_Base_2[],MATCH($D535,Data_Base_2[[Incumbent]:[Incumbent]],0),MATCH(O$3,Data_Base_2[#Headers],0))),"-",INDEX(Data_Base_2[],MATCH($D535,Data_Base_2[[Incumbent]:[Incumbent]],0),MATCH(O$3,Data_Base_2[#Headers],0))),"")</f>
        <v/>
      </c>
      <c r="P535" s="161" t="str">
        <f ca="1">IFERROR(IF(ISBLANK(INDEX(Data_Base_2[],MATCH($D535,Data_Base_2[[Incumbent]:[Incumbent]],0),MATCH(P$3,Data_Base_2[#Headers],0))),"-",INDEX(Data_Base_2[],MATCH($D535,Data_Base_2[[Incumbent]:[Incumbent]],0),MATCH(P$3,Data_Base_2[#Headers],0))),"")</f>
        <v/>
      </c>
      <c r="Q535" s="161" t="str">
        <f ca="1">IFERROR(IF(ISBLANK(INDEX(Data_Base_2[],MATCH($D535,Data_Base_2[[Incumbent]:[Incumbent]],0),MATCH(Q$3,Data_Base_2[#Headers],0))),"-",INDEX(Data_Base_2[],MATCH($D535,Data_Base_2[[Incumbent]:[Incumbent]],0),MATCH(Q$3,Data_Base_2[#Headers],0))),"")</f>
        <v/>
      </c>
      <c r="T535" t="str">
        <v>Ari Sukhaira</v>
      </c>
      <c r="U535" s="140">
        <v>1</v>
      </c>
      <c r="V535" s="124" t="b">
        <v>1</v>
      </c>
      <c r="W535" s="3" t="b">
        <v>0</v>
      </c>
      <c r="X535" s="3" t="b">
        <v>0</v>
      </c>
      <c r="Y535" s="3">
        <v>0</v>
      </c>
      <c r="Z535" s="3">
        <v>0</v>
      </c>
      <c r="AA535" s="3" t="b">
        <v>1</v>
      </c>
      <c r="AB535" s="3" t="b">
        <f ca="1"/>
        <v>1</v>
      </c>
      <c r="AC535" s="99">
        <v>1</v>
      </c>
      <c r="AD535" s="99">
        <f ca="1"/>
        <v>0</v>
      </c>
    </row>
    <row r="536" spans="4:30" x14ac:dyDescent="0.25">
      <c r="D536" s="8" t="str" cm="1">
        <f t="array" aca="1" ref="D536" ca="1">IFERROR(IF($T$2="",'Data Base'!C519,INDEX(Data_Base_2[Incumbent],_xlfn.AGGREGATE(15,3,((OFFSET($AD$4,0,0,COUNTA($AD$4:AD5531),1)&gt;0)/(OFFSET($AD$4,0,0,COUNTA($AD$4:AD5531),1)&gt;0))*(ROW(OFFSET($AD$4,0,0,COUNTA($AD$4:AD5531),1))-ROW($AD$3)),ROWS($D$4:$D535)))),"")</f>
        <v/>
      </c>
      <c r="E536" s="161" t="str">
        <f ca="1">IFERROR(IF(ISBLANK(INDEX(Data_Base_2[],MATCH($D536,Data_Base_2[[Incumbent]:[Incumbent]],0),MATCH(E$3,Data_Base_2[#Headers],0))),"-",INDEX(Data_Base_2[],MATCH($D536,Data_Base_2[[Incumbent]:[Incumbent]],0),MATCH(E$3,Data_Base_2[#Headers],0))),"")</f>
        <v/>
      </c>
      <c r="F536" s="161" t="str">
        <f ca="1">IFERROR(IF(ISBLANK(INDEX(Data_Base_2[],MATCH($D536,Data_Base_2[[Incumbent]:[Incumbent]],0),MATCH(F$3,Data_Base_2[#Headers],0))),"-",INDEX(Data_Base_2[],MATCH($D536,Data_Base_2[[Incumbent]:[Incumbent]],0),MATCH(F$3,Data_Base_2[#Headers],0))),"")</f>
        <v/>
      </c>
      <c r="G536" s="161" t="str">
        <f ca="1">IFERROR(IF(ISBLANK(INDEX(Data_Base_2[],MATCH($D536,Data_Base_2[[Incumbent]:[Incumbent]],0),MATCH(G$3,Data_Base_2[#Headers],0))),"-",INDEX(Data_Base_2[],MATCH($D536,Data_Base_2[[Incumbent]:[Incumbent]],0),MATCH(G$3,Data_Base_2[#Headers],0))),"")</f>
        <v/>
      </c>
      <c r="H536" s="161" t="str">
        <f ca="1">IFERROR(IF(ISBLANK(INDEX(Data_Base_2[],MATCH($D536,Data_Base_2[[Incumbent]:[Incumbent]],0),MATCH(H$3,Data_Base_2[#Headers],0))),"-",INDEX(Data_Base_2[],MATCH($D536,Data_Base_2[[Incumbent]:[Incumbent]],0),MATCH(H$3,Data_Base_2[#Headers],0))),"")</f>
        <v/>
      </c>
      <c r="I536" s="162" t="str">
        <f ca="1">IFERROR(IF(ISBLANK(INDEX(Data_Base_2[],MATCH($D536,Data_Base_2[[Incumbent]:[Incumbent]],0),MATCH(I$3,Data_Base_2[#Headers],0))),"-",INDEX(Data_Base_2[],MATCH($D536,Data_Base_2[[Incumbent]:[Incumbent]],0),MATCH(I$3,Data_Base_2[#Headers],0))),"")</f>
        <v/>
      </c>
      <c r="J536" s="162" t="str">
        <f ca="1">IFERROR(IF(ISBLANK(INDEX(Data_Base_2[],MATCH($D536,Data_Base_2[[Incumbent]:[Incumbent]],0),MATCH(J$3,Data_Base_2[#Headers],0))),"-",INDEX(Data_Base_2[],MATCH($D536,Data_Base_2[[Incumbent]:[Incumbent]],0),MATCH(J$3,Data_Base_2[#Headers],0))),"")</f>
        <v/>
      </c>
      <c r="K536" s="163" t="str">
        <f ca="1">IFERROR(IF(ISBLANK(INDEX(Data_Base_2[],MATCH($D536,Data_Base_2[[Incumbent]:[Incumbent]],0),MATCH(K$3,Data_Base_2[#Headers],0))),"-",INDEX(Data_Base_2[],MATCH($D536,Data_Base_2[[Incumbent]:[Incumbent]],0),MATCH(K$3,Data_Base_2[#Headers],0))),"")</f>
        <v/>
      </c>
      <c r="L536" s="161" t="str">
        <f ca="1">IFERROR(IF(ISBLANK(INDEX(Data_Base_2[],MATCH($D536,Data_Base_2[[Incumbent]:[Incumbent]],0),MATCH(L$3,Data_Base_2[#Headers],0))),"-",INDEX(Data_Base_2[],MATCH($D536,Data_Base_2[[Incumbent]:[Incumbent]],0),MATCH(L$3,Data_Base_2[#Headers],0))),"")</f>
        <v/>
      </c>
      <c r="M536" s="161" t="str">
        <f ca="1">IFERROR(IF(ISBLANK(INDEX(Data_Base_2[],MATCH($D536,Data_Base_2[[Incumbent]:[Incumbent]],0),MATCH(M$3,Data_Base_2[#Headers],0))),"-",INDEX(Data_Base_2[],MATCH($D536,Data_Base_2[[Incumbent]:[Incumbent]],0),MATCH(M$3,Data_Base_2[#Headers],0))),"")</f>
        <v/>
      </c>
      <c r="N536" s="164" t="str">
        <f ca="1">IFERROR(IF(ISBLANK(INDEX(Data_Base_2[],MATCH($D536,Data_Base_2[[Incumbent]:[Incumbent]],0),MATCH(N$3,Data_Base_2[#Headers],0))),"-",INDEX(Data_Base_2[],MATCH($D536,Data_Base_2[[Incumbent]:[Incumbent]],0),MATCH(N$3,Data_Base_2[#Headers],0))),"")</f>
        <v/>
      </c>
      <c r="O536" s="164" t="str">
        <f ca="1">IFERROR(IF(ISBLANK(INDEX(Data_Base_2[],MATCH($D536,Data_Base_2[[Incumbent]:[Incumbent]],0),MATCH(O$3,Data_Base_2[#Headers],0))),"-",INDEX(Data_Base_2[],MATCH($D536,Data_Base_2[[Incumbent]:[Incumbent]],0),MATCH(O$3,Data_Base_2[#Headers],0))),"")</f>
        <v/>
      </c>
      <c r="P536" s="161" t="str">
        <f ca="1">IFERROR(IF(ISBLANK(INDEX(Data_Base_2[],MATCH($D536,Data_Base_2[[Incumbent]:[Incumbent]],0),MATCH(P$3,Data_Base_2[#Headers],0))),"-",INDEX(Data_Base_2[],MATCH($D536,Data_Base_2[[Incumbent]:[Incumbent]],0),MATCH(P$3,Data_Base_2[#Headers],0))),"")</f>
        <v/>
      </c>
      <c r="Q536" s="161" t="str">
        <f ca="1">IFERROR(IF(ISBLANK(INDEX(Data_Base_2[],MATCH($D536,Data_Base_2[[Incumbent]:[Incumbent]],0),MATCH(Q$3,Data_Base_2[#Headers],0))),"-",INDEX(Data_Base_2[],MATCH($D536,Data_Base_2[[Incumbent]:[Incumbent]],0),MATCH(Q$3,Data_Base_2[#Headers],0))),"")</f>
        <v/>
      </c>
      <c r="T536" t="str">
        <v>Prihatiningsih</v>
      </c>
      <c r="U536" s="140">
        <v>2</v>
      </c>
      <c r="V536" s="124" t="b">
        <v>1</v>
      </c>
      <c r="W536" s="3" t="b">
        <v>0</v>
      </c>
      <c r="X536" s="3" t="b">
        <v>0</v>
      </c>
      <c r="Y536" s="3">
        <v>0</v>
      </c>
      <c r="Z536" s="3">
        <v>1</v>
      </c>
      <c r="AA536" s="3" t="b">
        <v>1</v>
      </c>
      <c r="AB536" s="3" t="b">
        <f ca="1"/>
        <v>1</v>
      </c>
      <c r="AC536" s="99">
        <v>1</v>
      </c>
      <c r="AD536" s="99">
        <f ca="1"/>
        <v>0</v>
      </c>
    </row>
    <row r="537" spans="4:30" x14ac:dyDescent="0.25">
      <c r="D537" s="8" t="str" cm="1">
        <f t="array" aca="1" ref="D537" ca="1">IFERROR(IF($T$2="",'Data Base'!C520,INDEX(Data_Base_2[Incumbent],_xlfn.AGGREGATE(15,3,((OFFSET($AD$4,0,0,COUNTA($AD$4:AD5532),1)&gt;0)/(OFFSET($AD$4,0,0,COUNTA($AD$4:AD5532),1)&gt;0))*(ROW(OFFSET($AD$4,0,0,COUNTA($AD$4:AD5532),1))-ROW($AD$3)),ROWS($D$4:$D536)))),"")</f>
        <v/>
      </c>
      <c r="E537" s="161" t="str">
        <f ca="1">IFERROR(IF(ISBLANK(INDEX(Data_Base_2[],MATCH($D537,Data_Base_2[[Incumbent]:[Incumbent]],0),MATCH(E$3,Data_Base_2[#Headers],0))),"-",INDEX(Data_Base_2[],MATCH($D537,Data_Base_2[[Incumbent]:[Incumbent]],0),MATCH(E$3,Data_Base_2[#Headers],0))),"")</f>
        <v/>
      </c>
      <c r="F537" s="161" t="str">
        <f ca="1">IFERROR(IF(ISBLANK(INDEX(Data_Base_2[],MATCH($D537,Data_Base_2[[Incumbent]:[Incumbent]],0),MATCH(F$3,Data_Base_2[#Headers],0))),"-",INDEX(Data_Base_2[],MATCH($D537,Data_Base_2[[Incumbent]:[Incumbent]],0),MATCH(F$3,Data_Base_2[#Headers],0))),"")</f>
        <v/>
      </c>
      <c r="G537" s="161" t="str">
        <f ca="1">IFERROR(IF(ISBLANK(INDEX(Data_Base_2[],MATCH($D537,Data_Base_2[[Incumbent]:[Incumbent]],0),MATCH(G$3,Data_Base_2[#Headers],0))),"-",INDEX(Data_Base_2[],MATCH($D537,Data_Base_2[[Incumbent]:[Incumbent]],0),MATCH(G$3,Data_Base_2[#Headers],0))),"")</f>
        <v/>
      </c>
      <c r="H537" s="161" t="str">
        <f ca="1">IFERROR(IF(ISBLANK(INDEX(Data_Base_2[],MATCH($D537,Data_Base_2[[Incumbent]:[Incumbent]],0),MATCH(H$3,Data_Base_2[#Headers],0))),"-",INDEX(Data_Base_2[],MATCH($D537,Data_Base_2[[Incumbent]:[Incumbent]],0),MATCH(H$3,Data_Base_2[#Headers],0))),"")</f>
        <v/>
      </c>
      <c r="I537" s="162" t="str">
        <f ca="1">IFERROR(IF(ISBLANK(INDEX(Data_Base_2[],MATCH($D537,Data_Base_2[[Incumbent]:[Incumbent]],0),MATCH(I$3,Data_Base_2[#Headers],0))),"-",INDEX(Data_Base_2[],MATCH($D537,Data_Base_2[[Incumbent]:[Incumbent]],0),MATCH(I$3,Data_Base_2[#Headers],0))),"")</f>
        <v/>
      </c>
      <c r="J537" s="162" t="str">
        <f ca="1">IFERROR(IF(ISBLANK(INDEX(Data_Base_2[],MATCH($D537,Data_Base_2[[Incumbent]:[Incumbent]],0),MATCH(J$3,Data_Base_2[#Headers],0))),"-",INDEX(Data_Base_2[],MATCH($D537,Data_Base_2[[Incumbent]:[Incumbent]],0),MATCH(J$3,Data_Base_2[#Headers],0))),"")</f>
        <v/>
      </c>
      <c r="K537" s="163" t="str">
        <f ca="1">IFERROR(IF(ISBLANK(INDEX(Data_Base_2[],MATCH($D537,Data_Base_2[[Incumbent]:[Incumbent]],0),MATCH(K$3,Data_Base_2[#Headers],0))),"-",INDEX(Data_Base_2[],MATCH($D537,Data_Base_2[[Incumbent]:[Incumbent]],0),MATCH(K$3,Data_Base_2[#Headers],0))),"")</f>
        <v/>
      </c>
      <c r="L537" s="161" t="str">
        <f ca="1">IFERROR(IF(ISBLANK(INDEX(Data_Base_2[],MATCH($D537,Data_Base_2[[Incumbent]:[Incumbent]],0),MATCH(L$3,Data_Base_2[#Headers],0))),"-",INDEX(Data_Base_2[],MATCH($D537,Data_Base_2[[Incumbent]:[Incumbent]],0),MATCH(L$3,Data_Base_2[#Headers],0))),"")</f>
        <v/>
      </c>
      <c r="M537" s="161" t="str">
        <f ca="1">IFERROR(IF(ISBLANK(INDEX(Data_Base_2[],MATCH($D537,Data_Base_2[[Incumbent]:[Incumbent]],0),MATCH(M$3,Data_Base_2[#Headers],0))),"-",INDEX(Data_Base_2[],MATCH($D537,Data_Base_2[[Incumbent]:[Incumbent]],0),MATCH(M$3,Data_Base_2[#Headers],0))),"")</f>
        <v/>
      </c>
      <c r="N537" s="164" t="str">
        <f ca="1">IFERROR(IF(ISBLANK(INDEX(Data_Base_2[],MATCH($D537,Data_Base_2[[Incumbent]:[Incumbent]],0),MATCH(N$3,Data_Base_2[#Headers],0))),"-",INDEX(Data_Base_2[],MATCH($D537,Data_Base_2[[Incumbent]:[Incumbent]],0),MATCH(N$3,Data_Base_2[#Headers],0))),"")</f>
        <v/>
      </c>
      <c r="O537" s="164" t="str">
        <f ca="1">IFERROR(IF(ISBLANK(INDEX(Data_Base_2[],MATCH($D537,Data_Base_2[[Incumbent]:[Incumbent]],0),MATCH(O$3,Data_Base_2[#Headers],0))),"-",INDEX(Data_Base_2[],MATCH($D537,Data_Base_2[[Incumbent]:[Incumbent]],0),MATCH(O$3,Data_Base_2[#Headers],0))),"")</f>
        <v/>
      </c>
      <c r="P537" s="161" t="str">
        <f ca="1">IFERROR(IF(ISBLANK(INDEX(Data_Base_2[],MATCH($D537,Data_Base_2[[Incumbent]:[Incumbent]],0),MATCH(P$3,Data_Base_2[#Headers],0))),"-",INDEX(Data_Base_2[],MATCH($D537,Data_Base_2[[Incumbent]:[Incumbent]],0),MATCH(P$3,Data_Base_2[#Headers],0))),"")</f>
        <v/>
      </c>
      <c r="Q537" s="161" t="str">
        <f ca="1">IFERROR(IF(ISBLANK(INDEX(Data_Base_2[],MATCH($D537,Data_Base_2[[Incumbent]:[Incumbent]],0),MATCH(Q$3,Data_Base_2[#Headers],0))),"-",INDEX(Data_Base_2[],MATCH($D537,Data_Base_2[[Incumbent]:[Incumbent]],0),MATCH(Q$3,Data_Base_2[#Headers],0))),"")</f>
        <v/>
      </c>
      <c r="T537" t="str">
        <v>Budiman</v>
      </c>
      <c r="U537" s="140">
        <v>2</v>
      </c>
      <c r="V537" s="124" t="b">
        <v>1</v>
      </c>
      <c r="W537" s="3" t="b">
        <v>0</v>
      </c>
      <c r="X537" s="3" t="b">
        <v>0</v>
      </c>
      <c r="Y537" s="3">
        <v>0</v>
      </c>
      <c r="Z537" s="3">
        <v>1</v>
      </c>
      <c r="AA537" s="3" t="b">
        <v>1</v>
      </c>
      <c r="AB537" s="3" t="b">
        <f ca="1"/>
        <v>1</v>
      </c>
      <c r="AC537" s="99">
        <v>1</v>
      </c>
      <c r="AD537" s="99">
        <f ca="1"/>
        <v>0</v>
      </c>
    </row>
    <row r="538" spans="4:30" x14ac:dyDescent="0.25">
      <c r="D538" s="8" t="str" cm="1">
        <f t="array" aca="1" ref="D538" ca="1">IFERROR(IF($T$2="",'Data Base'!C521,INDEX(Data_Base_2[Incumbent],_xlfn.AGGREGATE(15,3,((OFFSET($AD$4,0,0,COUNTA($AD$4:AD5533),1)&gt;0)/(OFFSET($AD$4,0,0,COUNTA($AD$4:AD5533),1)&gt;0))*(ROW(OFFSET($AD$4,0,0,COUNTA($AD$4:AD5533),1))-ROW($AD$3)),ROWS($D$4:$D537)))),"")</f>
        <v/>
      </c>
      <c r="E538" s="161" t="str">
        <f ca="1">IFERROR(IF(ISBLANK(INDEX(Data_Base_2[],MATCH($D538,Data_Base_2[[Incumbent]:[Incumbent]],0),MATCH(E$3,Data_Base_2[#Headers],0))),"-",INDEX(Data_Base_2[],MATCH($D538,Data_Base_2[[Incumbent]:[Incumbent]],0),MATCH(E$3,Data_Base_2[#Headers],0))),"")</f>
        <v/>
      </c>
      <c r="F538" s="161" t="str">
        <f ca="1">IFERROR(IF(ISBLANK(INDEX(Data_Base_2[],MATCH($D538,Data_Base_2[[Incumbent]:[Incumbent]],0),MATCH(F$3,Data_Base_2[#Headers],0))),"-",INDEX(Data_Base_2[],MATCH($D538,Data_Base_2[[Incumbent]:[Incumbent]],0),MATCH(F$3,Data_Base_2[#Headers],0))),"")</f>
        <v/>
      </c>
      <c r="G538" s="161" t="str">
        <f ca="1">IFERROR(IF(ISBLANK(INDEX(Data_Base_2[],MATCH($D538,Data_Base_2[[Incumbent]:[Incumbent]],0),MATCH(G$3,Data_Base_2[#Headers],0))),"-",INDEX(Data_Base_2[],MATCH($D538,Data_Base_2[[Incumbent]:[Incumbent]],0),MATCH(G$3,Data_Base_2[#Headers],0))),"")</f>
        <v/>
      </c>
      <c r="H538" s="161" t="str">
        <f ca="1">IFERROR(IF(ISBLANK(INDEX(Data_Base_2[],MATCH($D538,Data_Base_2[[Incumbent]:[Incumbent]],0),MATCH(H$3,Data_Base_2[#Headers],0))),"-",INDEX(Data_Base_2[],MATCH($D538,Data_Base_2[[Incumbent]:[Incumbent]],0),MATCH(H$3,Data_Base_2[#Headers],0))),"")</f>
        <v/>
      </c>
      <c r="I538" s="162" t="str">
        <f ca="1">IFERROR(IF(ISBLANK(INDEX(Data_Base_2[],MATCH($D538,Data_Base_2[[Incumbent]:[Incumbent]],0),MATCH(I$3,Data_Base_2[#Headers],0))),"-",INDEX(Data_Base_2[],MATCH($D538,Data_Base_2[[Incumbent]:[Incumbent]],0),MATCH(I$3,Data_Base_2[#Headers],0))),"")</f>
        <v/>
      </c>
      <c r="J538" s="162" t="str">
        <f ca="1">IFERROR(IF(ISBLANK(INDEX(Data_Base_2[],MATCH($D538,Data_Base_2[[Incumbent]:[Incumbent]],0),MATCH(J$3,Data_Base_2[#Headers],0))),"-",INDEX(Data_Base_2[],MATCH($D538,Data_Base_2[[Incumbent]:[Incumbent]],0),MATCH(J$3,Data_Base_2[#Headers],0))),"")</f>
        <v/>
      </c>
      <c r="K538" s="163" t="str">
        <f ca="1">IFERROR(IF(ISBLANK(INDEX(Data_Base_2[],MATCH($D538,Data_Base_2[[Incumbent]:[Incumbent]],0),MATCH(K$3,Data_Base_2[#Headers],0))),"-",INDEX(Data_Base_2[],MATCH($D538,Data_Base_2[[Incumbent]:[Incumbent]],0),MATCH(K$3,Data_Base_2[#Headers],0))),"")</f>
        <v/>
      </c>
      <c r="L538" s="161" t="str">
        <f ca="1">IFERROR(IF(ISBLANK(INDEX(Data_Base_2[],MATCH($D538,Data_Base_2[[Incumbent]:[Incumbent]],0),MATCH(L$3,Data_Base_2[#Headers],0))),"-",INDEX(Data_Base_2[],MATCH($D538,Data_Base_2[[Incumbent]:[Incumbent]],0),MATCH(L$3,Data_Base_2[#Headers],0))),"")</f>
        <v/>
      </c>
      <c r="M538" s="161" t="str">
        <f ca="1">IFERROR(IF(ISBLANK(INDEX(Data_Base_2[],MATCH($D538,Data_Base_2[[Incumbent]:[Incumbent]],0),MATCH(M$3,Data_Base_2[#Headers],0))),"-",INDEX(Data_Base_2[],MATCH($D538,Data_Base_2[[Incumbent]:[Incumbent]],0),MATCH(M$3,Data_Base_2[#Headers],0))),"")</f>
        <v/>
      </c>
      <c r="N538" s="164" t="str">
        <f ca="1">IFERROR(IF(ISBLANK(INDEX(Data_Base_2[],MATCH($D538,Data_Base_2[[Incumbent]:[Incumbent]],0),MATCH(N$3,Data_Base_2[#Headers],0))),"-",INDEX(Data_Base_2[],MATCH($D538,Data_Base_2[[Incumbent]:[Incumbent]],0),MATCH(N$3,Data_Base_2[#Headers],0))),"")</f>
        <v/>
      </c>
      <c r="O538" s="164" t="str">
        <f ca="1">IFERROR(IF(ISBLANK(INDEX(Data_Base_2[],MATCH($D538,Data_Base_2[[Incumbent]:[Incumbent]],0),MATCH(O$3,Data_Base_2[#Headers],0))),"-",INDEX(Data_Base_2[],MATCH($D538,Data_Base_2[[Incumbent]:[Incumbent]],0),MATCH(O$3,Data_Base_2[#Headers],0))),"")</f>
        <v/>
      </c>
      <c r="P538" s="161" t="str">
        <f ca="1">IFERROR(IF(ISBLANK(INDEX(Data_Base_2[],MATCH($D538,Data_Base_2[[Incumbent]:[Incumbent]],0),MATCH(P$3,Data_Base_2[#Headers],0))),"-",INDEX(Data_Base_2[],MATCH($D538,Data_Base_2[[Incumbent]:[Incumbent]],0),MATCH(P$3,Data_Base_2[#Headers],0))),"")</f>
        <v/>
      </c>
      <c r="Q538" s="161" t="str">
        <f ca="1">IFERROR(IF(ISBLANK(INDEX(Data_Base_2[],MATCH($D538,Data_Base_2[[Incumbent]:[Incumbent]],0),MATCH(Q$3,Data_Base_2[#Headers],0))),"-",INDEX(Data_Base_2[],MATCH($D538,Data_Base_2[[Incumbent]:[Incumbent]],0),MATCH(Q$3,Data_Base_2[#Headers],0))),"")</f>
        <v/>
      </c>
      <c r="T538" t="str">
        <v>M. Agustian Lesmana</v>
      </c>
      <c r="U538" s="140">
        <v>2</v>
      </c>
      <c r="V538" s="124" t="b">
        <v>1</v>
      </c>
      <c r="W538" s="3" t="b">
        <v>0</v>
      </c>
      <c r="X538" s="3" t="b">
        <v>0</v>
      </c>
      <c r="Y538" s="3">
        <v>0</v>
      </c>
      <c r="Z538" s="3">
        <v>1</v>
      </c>
      <c r="AA538" s="3" t="b">
        <v>1</v>
      </c>
      <c r="AB538" s="3" t="b">
        <f ca="1"/>
        <v>1</v>
      </c>
      <c r="AC538" s="99">
        <v>1</v>
      </c>
      <c r="AD538" s="99">
        <f ca="1"/>
        <v>0</v>
      </c>
    </row>
    <row r="539" spans="4:30" x14ac:dyDescent="0.25">
      <c r="D539" s="8" t="str" cm="1">
        <f t="array" aca="1" ref="D539" ca="1">IFERROR(IF($T$2="",'Data Base'!C522,INDEX(Data_Base_2[Incumbent],_xlfn.AGGREGATE(15,3,((OFFSET($AD$4,0,0,COUNTA($AD$4:AD5534),1)&gt;0)/(OFFSET($AD$4,0,0,COUNTA($AD$4:AD5534),1)&gt;0))*(ROW(OFFSET($AD$4,0,0,COUNTA($AD$4:AD5534),1))-ROW($AD$3)),ROWS($D$4:$D538)))),"")</f>
        <v/>
      </c>
      <c r="E539" s="161" t="str">
        <f ca="1">IFERROR(IF(ISBLANK(INDEX(Data_Base_2[],MATCH($D539,Data_Base_2[[Incumbent]:[Incumbent]],0),MATCH(E$3,Data_Base_2[#Headers],0))),"-",INDEX(Data_Base_2[],MATCH($D539,Data_Base_2[[Incumbent]:[Incumbent]],0),MATCH(E$3,Data_Base_2[#Headers],0))),"")</f>
        <v/>
      </c>
      <c r="F539" s="161" t="str">
        <f ca="1">IFERROR(IF(ISBLANK(INDEX(Data_Base_2[],MATCH($D539,Data_Base_2[[Incumbent]:[Incumbent]],0),MATCH(F$3,Data_Base_2[#Headers],0))),"-",INDEX(Data_Base_2[],MATCH($D539,Data_Base_2[[Incumbent]:[Incumbent]],0),MATCH(F$3,Data_Base_2[#Headers],0))),"")</f>
        <v/>
      </c>
      <c r="G539" s="161" t="str">
        <f ca="1">IFERROR(IF(ISBLANK(INDEX(Data_Base_2[],MATCH($D539,Data_Base_2[[Incumbent]:[Incumbent]],0),MATCH(G$3,Data_Base_2[#Headers],0))),"-",INDEX(Data_Base_2[],MATCH($D539,Data_Base_2[[Incumbent]:[Incumbent]],0),MATCH(G$3,Data_Base_2[#Headers],0))),"")</f>
        <v/>
      </c>
      <c r="H539" s="161" t="str">
        <f ca="1">IFERROR(IF(ISBLANK(INDEX(Data_Base_2[],MATCH($D539,Data_Base_2[[Incumbent]:[Incumbent]],0),MATCH(H$3,Data_Base_2[#Headers],0))),"-",INDEX(Data_Base_2[],MATCH($D539,Data_Base_2[[Incumbent]:[Incumbent]],0),MATCH(H$3,Data_Base_2[#Headers],0))),"")</f>
        <v/>
      </c>
      <c r="I539" s="162" t="str">
        <f ca="1">IFERROR(IF(ISBLANK(INDEX(Data_Base_2[],MATCH($D539,Data_Base_2[[Incumbent]:[Incumbent]],0),MATCH(I$3,Data_Base_2[#Headers],0))),"-",INDEX(Data_Base_2[],MATCH($D539,Data_Base_2[[Incumbent]:[Incumbent]],0),MATCH(I$3,Data_Base_2[#Headers],0))),"")</f>
        <v/>
      </c>
      <c r="J539" s="162" t="str">
        <f ca="1">IFERROR(IF(ISBLANK(INDEX(Data_Base_2[],MATCH($D539,Data_Base_2[[Incumbent]:[Incumbent]],0),MATCH(J$3,Data_Base_2[#Headers],0))),"-",INDEX(Data_Base_2[],MATCH($D539,Data_Base_2[[Incumbent]:[Incumbent]],0),MATCH(J$3,Data_Base_2[#Headers],0))),"")</f>
        <v/>
      </c>
      <c r="K539" s="163" t="str">
        <f ca="1">IFERROR(IF(ISBLANK(INDEX(Data_Base_2[],MATCH($D539,Data_Base_2[[Incumbent]:[Incumbent]],0),MATCH(K$3,Data_Base_2[#Headers],0))),"-",INDEX(Data_Base_2[],MATCH($D539,Data_Base_2[[Incumbent]:[Incumbent]],0),MATCH(K$3,Data_Base_2[#Headers],0))),"")</f>
        <v/>
      </c>
      <c r="L539" s="161" t="str">
        <f ca="1">IFERROR(IF(ISBLANK(INDEX(Data_Base_2[],MATCH($D539,Data_Base_2[[Incumbent]:[Incumbent]],0),MATCH(L$3,Data_Base_2[#Headers],0))),"-",INDEX(Data_Base_2[],MATCH($D539,Data_Base_2[[Incumbent]:[Incumbent]],0),MATCH(L$3,Data_Base_2[#Headers],0))),"")</f>
        <v/>
      </c>
      <c r="M539" s="161" t="str">
        <f ca="1">IFERROR(IF(ISBLANK(INDEX(Data_Base_2[],MATCH($D539,Data_Base_2[[Incumbent]:[Incumbent]],0),MATCH(M$3,Data_Base_2[#Headers],0))),"-",INDEX(Data_Base_2[],MATCH($D539,Data_Base_2[[Incumbent]:[Incumbent]],0),MATCH(M$3,Data_Base_2[#Headers],0))),"")</f>
        <v/>
      </c>
      <c r="N539" s="164" t="str">
        <f ca="1">IFERROR(IF(ISBLANK(INDEX(Data_Base_2[],MATCH($D539,Data_Base_2[[Incumbent]:[Incumbent]],0),MATCH(N$3,Data_Base_2[#Headers],0))),"-",INDEX(Data_Base_2[],MATCH($D539,Data_Base_2[[Incumbent]:[Incumbent]],0),MATCH(N$3,Data_Base_2[#Headers],0))),"")</f>
        <v/>
      </c>
      <c r="O539" s="164" t="str">
        <f ca="1">IFERROR(IF(ISBLANK(INDEX(Data_Base_2[],MATCH($D539,Data_Base_2[[Incumbent]:[Incumbent]],0),MATCH(O$3,Data_Base_2[#Headers],0))),"-",INDEX(Data_Base_2[],MATCH($D539,Data_Base_2[[Incumbent]:[Incumbent]],0),MATCH(O$3,Data_Base_2[#Headers],0))),"")</f>
        <v/>
      </c>
      <c r="P539" s="161" t="str">
        <f ca="1">IFERROR(IF(ISBLANK(INDEX(Data_Base_2[],MATCH($D539,Data_Base_2[[Incumbent]:[Incumbent]],0),MATCH(P$3,Data_Base_2[#Headers],0))),"-",INDEX(Data_Base_2[],MATCH($D539,Data_Base_2[[Incumbent]:[Incumbent]],0),MATCH(P$3,Data_Base_2[#Headers],0))),"")</f>
        <v/>
      </c>
      <c r="Q539" s="161" t="str">
        <f ca="1">IFERROR(IF(ISBLANK(INDEX(Data_Base_2[],MATCH($D539,Data_Base_2[[Incumbent]:[Incumbent]],0),MATCH(Q$3,Data_Base_2[#Headers],0))),"-",INDEX(Data_Base_2[],MATCH($D539,Data_Base_2[[Incumbent]:[Incumbent]],0),MATCH(Q$3,Data_Base_2[#Headers],0))),"")</f>
        <v/>
      </c>
      <c r="T539" t="str">
        <v>Artoni</v>
      </c>
      <c r="U539" s="140">
        <v>1</v>
      </c>
      <c r="V539" s="124" t="b">
        <v>1</v>
      </c>
      <c r="W539" s="3" t="b">
        <v>0</v>
      </c>
      <c r="X539" s="3" t="b">
        <v>0</v>
      </c>
      <c r="Y539" s="3">
        <v>0</v>
      </c>
      <c r="Z539" s="3">
        <v>0</v>
      </c>
      <c r="AA539" s="3" t="b">
        <v>1</v>
      </c>
      <c r="AB539" s="3" t="b">
        <f ca="1"/>
        <v>1</v>
      </c>
      <c r="AC539" s="99">
        <v>1</v>
      </c>
      <c r="AD539" s="99">
        <f ca="1"/>
        <v>0</v>
      </c>
    </row>
    <row r="540" spans="4:30" x14ac:dyDescent="0.25">
      <c r="D540" s="8" t="str" cm="1">
        <f t="array" aca="1" ref="D540" ca="1">IFERROR(IF($T$2="",'Data Base'!C523,INDEX(Data_Base_2[Incumbent],_xlfn.AGGREGATE(15,3,((OFFSET($AD$4,0,0,COUNTA($AD$4:AD5535),1)&gt;0)/(OFFSET($AD$4,0,0,COUNTA($AD$4:AD5535),1)&gt;0))*(ROW(OFFSET($AD$4,0,0,COUNTA($AD$4:AD5535),1))-ROW($AD$3)),ROWS($D$4:$D539)))),"")</f>
        <v/>
      </c>
      <c r="E540" s="161" t="str">
        <f ca="1">IFERROR(IF(ISBLANK(INDEX(Data_Base_2[],MATCH($D540,Data_Base_2[[Incumbent]:[Incumbent]],0),MATCH(E$3,Data_Base_2[#Headers],0))),"-",INDEX(Data_Base_2[],MATCH($D540,Data_Base_2[[Incumbent]:[Incumbent]],0),MATCH(E$3,Data_Base_2[#Headers],0))),"")</f>
        <v/>
      </c>
      <c r="F540" s="161" t="str">
        <f ca="1">IFERROR(IF(ISBLANK(INDEX(Data_Base_2[],MATCH($D540,Data_Base_2[[Incumbent]:[Incumbent]],0),MATCH(F$3,Data_Base_2[#Headers],0))),"-",INDEX(Data_Base_2[],MATCH($D540,Data_Base_2[[Incumbent]:[Incumbent]],0),MATCH(F$3,Data_Base_2[#Headers],0))),"")</f>
        <v/>
      </c>
      <c r="G540" s="161" t="str">
        <f ca="1">IFERROR(IF(ISBLANK(INDEX(Data_Base_2[],MATCH($D540,Data_Base_2[[Incumbent]:[Incumbent]],0),MATCH(G$3,Data_Base_2[#Headers],0))),"-",INDEX(Data_Base_2[],MATCH($D540,Data_Base_2[[Incumbent]:[Incumbent]],0),MATCH(G$3,Data_Base_2[#Headers],0))),"")</f>
        <v/>
      </c>
      <c r="H540" s="161" t="str">
        <f ca="1">IFERROR(IF(ISBLANK(INDEX(Data_Base_2[],MATCH($D540,Data_Base_2[[Incumbent]:[Incumbent]],0),MATCH(H$3,Data_Base_2[#Headers],0))),"-",INDEX(Data_Base_2[],MATCH($D540,Data_Base_2[[Incumbent]:[Incumbent]],0),MATCH(H$3,Data_Base_2[#Headers],0))),"")</f>
        <v/>
      </c>
      <c r="I540" s="162" t="str">
        <f ca="1">IFERROR(IF(ISBLANK(INDEX(Data_Base_2[],MATCH($D540,Data_Base_2[[Incumbent]:[Incumbent]],0),MATCH(I$3,Data_Base_2[#Headers],0))),"-",INDEX(Data_Base_2[],MATCH($D540,Data_Base_2[[Incumbent]:[Incumbent]],0),MATCH(I$3,Data_Base_2[#Headers],0))),"")</f>
        <v/>
      </c>
      <c r="J540" s="162" t="str">
        <f ca="1">IFERROR(IF(ISBLANK(INDEX(Data_Base_2[],MATCH($D540,Data_Base_2[[Incumbent]:[Incumbent]],0),MATCH(J$3,Data_Base_2[#Headers],0))),"-",INDEX(Data_Base_2[],MATCH($D540,Data_Base_2[[Incumbent]:[Incumbent]],0),MATCH(J$3,Data_Base_2[#Headers],0))),"")</f>
        <v/>
      </c>
      <c r="K540" s="163" t="str">
        <f ca="1">IFERROR(IF(ISBLANK(INDEX(Data_Base_2[],MATCH($D540,Data_Base_2[[Incumbent]:[Incumbent]],0),MATCH(K$3,Data_Base_2[#Headers],0))),"-",INDEX(Data_Base_2[],MATCH($D540,Data_Base_2[[Incumbent]:[Incumbent]],0),MATCH(K$3,Data_Base_2[#Headers],0))),"")</f>
        <v/>
      </c>
      <c r="L540" s="161" t="str">
        <f ca="1">IFERROR(IF(ISBLANK(INDEX(Data_Base_2[],MATCH($D540,Data_Base_2[[Incumbent]:[Incumbent]],0),MATCH(L$3,Data_Base_2[#Headers],0))),"-",INDEX(Data_Base_2[],MATCH($D540,Data_Base_2[[Incumbent]:[Incumbent]],0),MATCH(L$3,Data_Base_2[#Headers],0))),"")</f>
        <v/>
      </c>
      <c r="M540" s="161" t="str">
        <f ca="1">IFERROR(IF(ISBLANK(INDEX(Data_Base_2[],MATCH($D540,Data_Base_2[[Incumbent]:[Incumbent]],0),MATCH(M$3,Data_Base_2[#Headers],0))),"-",INDEX(Data_Base_2[],MATCH($D540,Data_Base_2[[Incumbent]:[Incumbent]],0),MATCH(M$3,Data_Base_2[#Headers],0))),"")</f>
        <v/>
      </c>
      <c r="N540" s="164" t="str">
        <f ca="1">IFERROR(IF(ISBLANK(INDEX(Data_Base_2[],MATCH($D540,Data_Base_2[[Incumbent]:[Incumbent]],0),MATCH(N$3,Data_Base_2[#Headers],0))),"-",INDEX(Data_Base_2[],MATCH($D540,Data_Base_2[[Incumbent]:[Incumbent]],0),MATCH(N$3,Data_Base_2[#Headers],0))),"")</f>
        <v/>
      </c>
      <c r="O540" s="164" t="str">
        <f ca="1">IFERROR(IF(ISBLANK(INDEX(Data_Base_2[],MATCH($D540,Data_Base_2[[Incumbent]:[Incumbent]],0),MATCH(O$3,Data_Base_2[#Headers],0))),"-",INDEX(Data_Base_2[],MATCH($D540,Data_Base_2[[Incumbent]:[Incumbent]],0),MATCH(O$3,Data_Base_2[#Headers],0))),"")</f>
        <v/>
      </c>
      <c r="P540" s="161" t="str">
        <f ca="1">IFERROR(IF(ISBLANK(INDEX(Data_Base_2[],MATCH($D540,Data_Base_2[[Incumbent]:[Incumbent]],0),MATCH(P$3,Data_Base_2[#Headers],0))),"-",INDEX(Data_Base_2[],MATCH($D540,Data_Base_2[[Incumbent]:[Incumbent]],0),MATCH(P$3,Data_Base_2[#Headers],0))),"")</f>
        <v/>
      </c>
      <c r="Q540" s="161" t="str">
        <f ca="1">IFERROR(IF(ISBLANK(INDEX(Data_Base_2[],MATCH($D540,Data_Base_2[[Incumbent]:[Incumbent]],0),MATCH(Q$3,Data_Base_2[#Headers],0))),"-",INDEX(Data_Base_2[],MATCH($D540,Data_Base_2[[Incumbent]:[Incumbent]],0),MATCH(Q$3,Data_Base_2[#Headers],0))),"")</f>
        <v/>
      </c>
      <c r="T540" t="str">
        <v>Wenry Reinmar Siahaan</v>
      </c>
      <c r="U540" s="140">
        <v>1</v>
      </c>
      <c r="V540" s="124" t="b">
        <v>1</v>
      </c>
      <c r="W540" s="3" t="b">
        <v>1</v>
      </c>
      <c r="X540" s="3" t="b">
        <v>0</v>
      </c>
      <c r="Y540" s="3">
        <v>1</v>
      </c>
      <c r="Z540" s="3">
        <v>0</v>
      </c>
      <c r="AA540" s="3" t="b">
        <v>1</v>
      </c>
      <c r="AB540" s="3" t="b">
        <f ca="1"/>
        <v>0</v>
      </c>
      <c r="AC540" s="99">
        <v>1</v>
      </c>
      <c r="AD540" s="99">
        <f ca="1"/>
        <v>0</v>
      </c>
    </row>
    <row r="541" spans="4:30" x14ac:dyDescent="0.25">
      <c r="D541" s="8" t="str" cm="1">
        <f t="array" aca="1" ref="D541" ca="1">IFERROR(IF($T$2="",'Data Base'!C524,INDEX(Data_Base_2[Incumbent],_xlfn.AGGREGATE(15,3,((OFFSET($AD$4,0,0,COUNTA($AD$4:AD5536),1)&gt;0)/(OFFSET($AD$4,0,0,COUNTA($AD$4:AD5536),1)&gt;0))*(ROW(OFFSET($AD$4,0,0,COUNTA($AD$4:AD5536),1))-ROW($AD$3)),ROWS($D$4:$D540)))),"")</f>
        <v/>
      </c>
      <c r="E541" s="161" t="str">
        <f ca="1">IFERROR(IF(ISBLANK(INDEX(Data_Base_2[],MATCH($D541,Data_Base_2[[Incumbent]:[Incumbent]],0),MATCH(E$3,Data_Base_2[#Headers],0))),"-",INDEX(Data_Base_2[],MATCH($D541,Data_Base_2[[Incumbent]:[Incumbent]],0),MATCH(E$3,Data_Base_2[#Headers],0))),"")</f>
        <v/>
      </c>
      <c r="F541" s="161" t="str">
        <f ca="1">IFERROR(IF(ISBLANK(INDEX(Data_Base_2[],MATCH($D541,Data_Base_2[[Incumbent]:[Incumbent]],0),MATCH(F$3,Data_Base_2[#Headers],0))),"-",INDEX(Data_Base_2[],MATCH($D541,Data_Base_2[[Incumbent]:[Incumbent]],0),MATCH(F$3,Data_Base_2[#Headers],0))),"")</f>
        <v/>
      </c>
      <c r="G541" s="161" t="str">
        <f ca="1">IFERROR(IF(ISBLANK(INDEX(Data_Base_2[],MATCH($D541,Data_Base_2[[Incumbent]:[Incumbent]],0),MATCH(G$3,Data_Base_2[#Headers],0))),"-",INDEX(Data_Base_2[],MATCH($D541,Data_Base_2[[Incumbent]:[Incumbent]],0),MATCH(G$3,Data_Base_2[#Headers],0))),"")</f>
        <v/>
      </c>
      <c r="H541" s="161" t="str">
        <f ca="1">IFERROR(IF(ISBLANK(INDEX(Data_Base_2[],MATCH($D541,Data_Base_2[[Incumbent]:[Incumbent]],0),MATCH(H$3,Data_Base_2[#Headers],0))),"-",INDEX(Data_Base_2[],MATCH($D541,Data_Base_2[[Incumbent]:[Incumbent]],0),MATCH(H$3,Data_Base_2[#Headers],0))),"")</f>
        <v/>
      </c>
      <c r="I541" s="162" t="str">
        <f ca="1">IFERROR(IF(ISBLANK(INDEX(Data_Base_2[],MATCH($D541,Data_Base_2[[Incumbent]:[Incumbent]],0),MATCH(I$3,Data_Base_2[#Headers],0))),"-",INDEX(Data_Base_2[],MATCH($D541,Data_Base_2[[Incumbent]:[Incumbent]],0),MATCH(I$3,Data_Base_2[#Headers],0))),"")</f>
        <v/>
      </c>
      <c r="J541" s="162" t="str">
        <f ca="1">IFERROR(IF(ISBLANK(INDEX(Data_Base_2[],MATCH($D541,Data_Base_2[[Incumbent]:[Incumbent]],0),MATCH(J$3,Data_Base_2[#Headers],0))),"-",INDEX(Data_Base_2[],MATCH($D541,Data_Base_2[[Incumbent]:[Incumbent]],0),MATCH(J$3,Data_Base_2[#Headers],0))),"")</f>
        <v/>
      </c>
      <c r="K541" s="163" t="str">
        <f ca="1">IFERROR(IF(ISBLANK(INDEX(Data_Base_2[],MATCH($D541,Data_Base_2[[Incumbent]:[Incumbent]],0),MATCH(K$3,Data_Base_2[#Headers],0))),"-",INDEX(Data_Base_2[],MATCH($D541,Data_Base_2[[Incumbent]:[Incumbent]],0),MATCH(K$3,Data_Base_2[#Headers],0))),"")</f>
        <v/>
      </c>
      <c r="L541" s="161" t="str">
        <f ca="1">IFERROR(IF(ISBLANK(INDEX(Data_Base_2[],MATCH($D541,Data_Base_2[[Incumbent]:[Incumbent]],0),MATCH(L$3,Data_Base_2[#Headers],0))),"-",INDEX(Data_Base_2[],MATCH($D541,Data_Base_2[[Incumbent]:[Incumbent]],0),MATCH(L$3,Data_Base_2[#Headers],0))),"")</f>
        <v/>
      </c>
      <c r="M541" s="161" t="str">
        <f ca="1">IFERROR(IF(ISBLANK(INDEX(Data_Base_2[],MATCH($D541,Data_Base_2[[Incumbent]:[Incumbent]],0),MATCH(M$3,Data_Base_2[#Headers],0))),"-",INDEX(Data_Base_2[],MATCH($D541,Data_Base_2[[Incumbent]:[Incumbent]],0),MATCH(M$3,Data_Base_2[#Headers],0))),"")</f>
        <v/>
      </c>
      <c r="N541" s="164" t="str">
        <f ca="1">IFERROR(IF(ISBLANK(INDEX(Data_Base_2[],MATCH($D541,Data_Base_2[[Incumbent]:[Incumbent]],0),MATCH(N$3,Data_Base_2[#Headers],0))),"-",INDEX(Data_Base_2[],MATCH($D541,Data_Base_2[[Incumbent]:[Incumbent]],0),MATCH(N$3,Data_Base_2[#Headers],0))),"")</f>
        <v/>
      </c>
      <c r="O541" s="164" t="str">
        <f ca="1">IFERROR(IF(ISBLANK(INDEX(Data_Base_2[],MATCH($D541,Data_Base_2[[Incumbent]:[Incumbent]],0),MATCH(O$3,Data_Base_2[#Headers],0))),"-",INDEX(Data_Base_2[],MATCH($D541,Data_Base_2[[Incumbent]:[Incumbent]],0),MATCH(O$3,Data_Base_2[#Headers],0))),"")</f>
        <v/>
      </c>
      <c r="P541" s="161" t="str">
        <f ca="1">IFERROR(IF(ISBLANK(INDEX(Data_Base_2[],MATCH($D541,Data_Base_2[[Incumbent]:[Incumbent]],0),MATCH(P$3,Data_Base_2[#Headers],0))),"-",INDEX(Data_Base_2[],MATCH($D541,Data_Base_2[[Incumbent]:[Incumbent]],0),MATCH(P$3,Data_Base_2[#Headers],0))),"")</f>
        <v/>
      </c>
      <c r="Q541" s="161" t="str">
        <f ca="1">IFERROR(IF(ISBLANK(INDEX(Data_Base_2[],MATCH($D541,Data_Base_2[[Incumbent]:[Incumbent]],0),MATCH(Q$3,Data_Base_2[#Headers],0))),"-",INDEX(Data_Base_2[],MATCH($D541,Data_Base_2[[Incumbent]:[Incumbent]],0),MATCH(Q$3,Data_Base_2[#Headers],0))),"")</f>
        <v/>
      </c>
      <c r="T541" t="str">
        <v>Coco Andi Putra</v>
      </c>
      <c r="U541" s="140">
        <v>1</v>
      </c>
      <c r="V541" s="124" t="b">
        <v>1</v>
      </c>
      <c r="W541" s="3" t="b">
        <v>0</v>
      </c>
      <c r="X541" s="3" t="b">
        <v>0</v>
      </c>
      <c r="Y541" s="3">
        <v>0</v>
      </c>
      <c r="Z541" s="3">
        <v>0</v>
      </c>
      <c r="AA541" s="3" t="b">
        <v>1</v>
      </c>
      <c r="AB541" s="3" t="b">
        <f ca="1"/>
        <v>1</v>
      </c>
      <c r="AC541" s="99">
        <v>1</v>
      </c>
      <c r="AD541" s="99">
        <f ca="1"/>
        <v>0</v>
      </c>
    </row>
    <row r="542" spans="4:30" x14ac:dyDescent="0.25">
      <c r="D542" s="8" t="str" cm="1">
        <f t="array" aca="1" ref="D542" ca="1">IFERROR(IF($T$2="",'Data Base'!C525,INDEX(Data_Base_2[Incumbent],_xlfn.AGGREGATE(15,3,((OFFSET($AD$4,0,0,COUNTA($AD$4:AD5537),1)&gt;0)/(OFFSET($AD$4,0,0,COUNTA($AD$4:AD5537),1)&gt;0))*(ROW(OFFSET($AD$4,0,0,COUNTA($AD$4:AD5537),1))-ROW($AD$3)),ROWS($D$4:$D541)))),"")</f>
        <v/>
      </c>
      <c r="E542" s="161" t="str">
        <f ca="1">IFERROR(IF(ISBLANK(INDEX(Data_Base_2[],MATCH($D542,Data_Base_2[[Incumbent]:[Incumbent]],0),MATCH(E$3,Data_Base_2[#Headers],0))),"-",INDEX(Data_Base_2[],MATCH($D542,Data_Base_2[[Incumbent]:[Incumbent]],0),MATCH(E$3,Data_Base_2[#Headers],0))),"")</f>
        <v/>
      </c>
      <c r="F542" s="161" t="str">
        <f ca="1">IFERROR(IF(ISBLANK(INDEX(Data_Base_2[],MATCH($D542,Data_Base_2[[Incumbent]:[Incumbent]],0),MATCH(F$3,Data_Base_2[#Headers],0))),"-",INDEX(Data_Base_2[],MATCH($D542,Data_Base_2[[Incumbent]:[Incumbent]],0),MATCH(F$3,Data_Base_2[#Headers],0))),"")</f>
        <v/>
      </c>
      <c r="G542" s="161" t="str">
        <f ca="1">IFERROR(IF(ISBLANK(INDEX(Data_Base_2[],MATCH($D542,Data_Base_2[[Incumbent]:[Incumbent]],0),MATCH(G$3,Data_Base_2[#Headers],0))),"-",INDEX(Data_Base_2[],MATCH($D542,Data_Base_2[[Incumbent]:[Incumbent]],0),MATCH(G$3,Data_Base_2[#Headers],0))),"")</f>
        <v/>
      </c>
      <c r="H542" s="161" t="str">
        <f ca="1">IFERROR(IF(ISBLANK(INDEX(Data_Base_2[],MATCH($D542,Data_Base_2[[Incumbent]:[Incumbent]],0),MATCH(H$3,Data_Base_2[#Headers],0))),"-",INDEX(Data_Base_2[],MATCH($D542,Data_Base_2[[Incumbent]:[Incumbent]],0),MATCH(H$3,Data_Base_2[#Headers],0))),"")</f>
        <v/>
      </c>
      <c r="I542" s="162" t="str">
        <f ca="1">IFERROR(IF(ISBLANK(INDEX(Data_Base_2[],MATCH($D542,Data_Base_2[[Incumbent]:[Incumbent]],0),MATCH(I$3,Data_Base_2[#Headers],0))),"-",INDEX(Data_Base_2[],MATCH($D542,Data_Base_2[[Incumbent]:[Incumbent]],0),MATCH(I$3,Data_Base_2[#Headers],0))),"")</f>
        <v/>
      </c>
      <c r="J542" s="162" t="str">
        <f ca="1">IFERROR(IF(ISBLANK(INDEX(Data_Base_2[],MATCH($D542,Data_Base_2[[Incumbent]:[Incumbent]],0),MATCH(J$3,Data_Base_2[#Headers],0))),"-",INDEX(Data_Base_2[],MATCH($D542,Data_Base_2[[Incumbent]:[Incumbent]],0),MATCH(J$3,Data_Base_2[#Headers],0))),"")</f>
        <v/>
      </c>
      <c r="K542" s="163" t="str">
        <f ca="1">IFERROR(IF(ISBLANK(INDEX(Data_Base_2[],MATCH($D542,Data_Base_2[[Incumbent]:[Incumbent]],0),MATCH(K$3,Data_Base_2[#Headers],0))),"-",INDEX(Data_Base_2[],MATCH($D542,Data_Base_2[[Incumbent]:[Incumbent]],0),MATCH(K$3,Data_Base_2[#Headers],0))),"")</f>
        <v/>
      </c>
      <c r="L542" s="161" t="str">
        <f ca="1">IFERROR(IF(ISBLANK(INDEX(Data_Base_2[],MATCH($D542,Data_Base_2[[Incumbent]:[Incumbent]],0),MATCH(L$3,Data_Base_2[#Headers],0))),"-",INDEX(Data_Base_2[],MATCH($D542,Data_Base_2[[Incumbent]:[Incumbent]],0),MATCH(L$3,Data_Base_2[#Headers],0))),"")</f>
        <v/>
      </c>
      <c r="M542" s="161" t="str">
        <f ca="1">IFERROR(IF(ISBLANK(INDEX(Data_Base_2[],MATCH($D542,Data_Base_2[[Incumbent]:[Incumbent]],0),MATCH(M$3,Data_Base_2[#Headers],0))),"-",INDEX(Data_Base_2[],MATCH($D542,Data_Base_2[[Incumbent]:[Incumbent]],0),MATCH(M$3,Data_Base_2[#Headers],0))),"")</f>
        <v/>
      </c>
      <c r="N542" s="164" t="str">
        <f ca="1">IFERROR(IF(ISBLANK(INDEX(Data_Base_2[],MATCH($D542,Data_Base_2[[Incumbent]:[Incumbent]],0),MATCH(N$3,Data_Base_2[#Headers],0))),"-",INDEX(Data_Base_2[],MATCH($D542,Data_Base_2[[Incumbent]:[Incumbent]],0),MATCH(N$3,Data_Base_2[#Headers],0))),"")</f>
        <v/>
      </c>
      <c r="O542" s="164" t="str">
        <f ca="1">IFERROR(IF(ISBLANK(INDEX(Data_Base_2[],MATCH($D542,Data_Base_2[[Incumbent]:[Incumbent]],0),MATCH(O$3,Data_Base_2[#Headers],0))),"-",INDEX(Data_Base_2[],MATCH($D542,Data_Base_2[[Incumbent]:[Incumbent]],0),MATCH(O$3,Data_Base_2[#Headers],0))),"")</f>
        <v/>
      </c>
      <c r="P542" s="161" t="str">
        <f ca="1">IFERROR(IF(ISBLANK(INDEX(Data_Base_2[],MATCH($D542,Data_Base_2[[Incumbent]:[Incumbent]],0),MATCH(P$3,Data_Base_2[#Headers],0))),"-",INDEX(Data_Base_2[],MATCH($D542,Data_Base_2[[Incumbent]:[Incumbent]],0),MATCH(P$3,Data_Base_2[#Headers],0))),"")</f>
        <v/>
      </c>
      <c r="Q542" s="161" t="str">
        <f ca="1">IFERROR(IF(ISBLANK(INDEX(Data_Base_2[],MATCH($D542,Data_Base_2[[Incumbent]:[Incumbent]],0),MATCH(Q$3,Data_Base_2[#Headers],0))),"-",INDEX(Data_Base_2[],MATCH($D542,Data_Base_2[[Incumbent]:[Incumbent]],0),MATCH(Q$3,Data_Base_2[#Headers],0))),"")</f>
        <v/>
      </c>
      <c r="T542" t="str">
        <v>Roland Asmoro</v>
      </c>
      <c r="U542" s="140">
        <v>1</v>
      </c>
      <c r="V542" s="124" t="b">
        <v>1</v>
      </c>
      <c r="W542" s="3" t="b">
        <v>1</v>
      </c>
      <c r="X542" s="3" t="b">
        <v>0</v>
      </c>
      <c r="Y542" s="3">
        <v>1</v>
      </c>
      <c r="Z542" s="3">
        <v>0</v>
      </c>
      <c r="AA542" s="3" t="b">
        <v>1</v>
      </c>
      <c r="AB542" s="3" t="b">
        <f ca="1"/>
        <v>0</v>
      </c>
      <c r="AC542" s="99">
        <v>1</v>
      </c>
      <c r="AD542" s="99">
        <f ca="1"/>
        <v>0</v>
      </c>
    </row>
    <row r="543" spans="4:30" x14ac:dyDescent="0.25">
      <c r="D543" s="8" t="str" cm="1">
        <f t="array" aca="1" ref="D543" ca="1">IFERROR(IF($T$2="",'Data Base'!C526,INDEX(Data_Base_2[Incumbent],_xlfn.AGGREGATE(15,3,((OFFSET($AD$4,0,0,COUNTA($AD$4:AD5538),1)&gt;0)/(OFFSET($AD$4,0,0,COUNTA($AD$4:AD5538),1)&gt;0))*(ROW(OFFSET($AD$4,0,0,COUNTA($AD$4:AD5538),1))-ROW($AD$3)),ROWS($D$4:$D542)))),"")</f>
        <v/>
      </c>
      <c r="E543" s="161" t="str">
        <f ca="1">IFERROR(IF(ISBLANK(INDEX(Data_Base_2[],MATCH($D543,Data_Base_2[[Incumbent]:[Incumbent]],0),MATCH(E$3,Data_Base_2[#Headers],0))),"-",INDEX(Data_Base_2[],MATCH($D543,Data_Base_2[[Incumbent]:[Incumbent]],0),MATCH(E$3,Data_Base_2[#Headers],0))),"")</f>
        <v/>
      </c>
      <c r="F543" s="161" t="str">
        <f ca="1">IFERROR(IF(ISBLANK(INDEX(Data_Base_2[],MATCH($D543,Data_Base_2[[Incumbent]:[Incumbent]],0),MATCH(F$3,Data_Base_2[#Headers],0))),"-",INDEX(Data_Base_2[],MATCH($D543,Data_Base_2[[Incumbent]:[Incumbent]],0),MATCH(F$3,Data_Base_2[#Headers],0))),"")</f>
        <v/>
      </c>
      <c r="G543" s="161" t="str">
        <f ca="1">IFERROR(IF(ISBLANK(INDEX(Data_Base_2[],MATCH($D543,Data_Base_2[[Incumbent]:[Incumbent]],0),MATCH(G$3,Data_Base_2[#Headers],0))),"-",INDEX(Data_Base_2[],MATCH($D543,Data_Base_2[[Incumbent]:[Incumbent]],0),MATCH(G$3,Data_Base_2[#Headers],0))),"")</f>
        <v/>
      </c>
      <c r="H543" s="161" t="str">
        <f ca="1">IFERROR(IF(ISBLANK(INDEX(Data_Base_2[],MATCH($D543,Data_Base_2[[Incumbent]:[Incumbent]],0),MATCH(H$3,Data_Base_2[#Headers],0))),"-",INDEX(Data_Base_2[],MATCH($D543,Data_Base_2[[Incumbent]:[Incumbent]],0),MATCH(H$3,Data_Base_2[#Headers],0))),"")</f>
        <v/>
      </c>
      <c r="I543" s="162" t="str">
        <f ca="1">IFERROR(IF(ISBLANK(INDEX(Data_Base_2[],MATCH($D543,Data_Base_2[[Incumbent]:[Incumbent]],0),MATCH(I$3,Data_Base_2[#Headers],0))),"-",INDEX(Data_Base_2[],MATCH($D543,Data_Base_2[[Incumbent]:[Incumbent]],0),MATCH(I$3,Data_Base_2[#Headers],0))),"")</f>
        <v/>
      </c>
      <c r="J543" s="162" t="str">
        <f ca="1">IFERROR(IF(ISBLANK(INDEX(Data_Base_2[],MATCH($D543,Data_Base_2[[Incumbent]:[Incumbent]],0),MATCH(J$3,Data_Base_2[#Headers],0))),"-",INDEX(Data_Base_2[],MATCH($D543,Data_Base_2[[Incumbent]:[Incumbent]],0),MATCH(J$3,Data_Base_2[#Headers],0))),"")</f>
        <v/>
      </c>
      <c r="K543" s="163" t="str">
        <f ca="1">IFERROR(IF(ISBLANK(INDEX(Data_Base_2[],MATCH($D543,Data_Base_2[[Incumbent]:[Incumbent]],0),MATCH(K$3,Data_Base_2[#Headers],0))),"-",INDEX(Data_Base_2[],MATCH($D543,Data_Base_2[[Incumbent]:[Incumbent]],0),MATCH(K$3,Data_Base_2[#Headers],0))),"")</f>
        <v/>
      </c>
      <c r="L543" s="161" t="str">
        <f ca="1">IFERROR(IF(ISBLANK(INDEX(Data_Base_2[],MATCH($D543,Data_Base_2[[Incumbent]:[Incumbent]],0),MATCH(L$3,Data_Base_2[#Headers],0))),"-",INDEX(Data_Base_2[],MATCH($D543,Data_Base_2[[Incumbent]:[Incumbent]],0),MATCH(L$3,Data_Base_2[#Headers],0))),"")</f>
        <v/>
      </c>
      <c r="M543" s="161" t="str">
        <f ca="1">IFERROR(IF(ISBLANK(INDEX(Data_Base_2[],MATCH($D543,Data_Base_2[[Incumbent]:[Incumbent]],0),MATCH(M$3,Data_Base_2[#Headers],0))),"-",INDEX(Data_Base_2[],MATCH($D543,Data_Base_2[[Incumbent]:[Incumbent]],0),MATCH(M$3,Data_Base_2[#Headers],0))),"")</f>
        <v/>
      </c>
      <c r="N543" s="164" t="str">
        <f ca="1">IFERROR(IF(ISBLANK(INDEX(Data_Base_2[],MATCH($D543,Data_Base_2[[Incumbent]:[Incumbent]],0),MATCH(N$3,Data_Base_2[#Headers],0))),"-",INDEX(Data_Base_2[],MATCH($D543,Data_Base_2[[Incumbent]:[Incumbent]],0),MATCH(N$3,Data_Base_2[#Headers],0))),"")</f>
        <v/>
      </c>
      <c r="O543" s="164" t="str">
        <f ca="1">IFERROR(IF(ISBLANK(INDEX(Data_Base_2[],MATCH($D543,Data_Base_2[[Incumbent]:[Incumbent]],0),MATCH(O$3,Data_Base_2[#Headers],0))),"-",INDEX(Data_Base_2[],MATCH($D543,Data_Base_2[[Incumbent]:[Incumbent]],0),MATCH(O$3,Data_Base_2[#Headers],0))),"")</f>
        <v/>
      </c>
      <c r="P543" s="161" t="str">
        <f ca="1">IFERROR(IF(ISBLANK(INDEX(Data_Base_2[],MATCH($D543,Data_Base_2[[Incumbent]:[Incumbent]],0),MATCH(P$3,Data_Base_2[#Headers],0))),"-",INDEX(Data_Base_2[],MATCH($D543,Data_Base_2[[Incumbent]:[Incumbent]],0),MATCH(P$3,Data_Base_2[#Headers],0))),"")</f>
        <v/>
      </c>
      <c r="Q543" s="161" t="str">
        <f ca="1">IFERROR(IF(ISBLANK(INDEX(Data_Base_2[],MATCH($D543,Data_Base_2[[Incumbent]:[Incumbent]],0),MATCH(Q$3,Data_Base_2[#Headers],0))),"-",INDEX(Data_Base_2[],MATCH($D543,Data_Base_2[[Incumbent]:[Incumbent]],0),MATCH(Q$3,Data_Base_2[#Headers],0))),"")</f>
        <v/>
      </c>
      <c r="T543" t="str">
        <v>Andika Rahmad</v>
      </c>
      <c r="U543" s="140">
        <v>1</v>
      </c>
      <c r="V543" s="124" t="b">
        <v>1</v>
      </c>
      <c r="W543" s="3" t="b">
        <v>0</v>
      </c>
      <c r="X543" s="3" t="b">
        <v>0</v>
      </c>
      <c r="Y543" s="3">
        <v>1</v>
      </c>
      <c r="Z543" s="3">
        <v>0</v>
      </c>
      <c r="AA543" s="3" t="b">
        <v>1</v>
      </c>
      <c r="AB543" s="3" t="b">
        <f ca="1"/>
        <v>0</v>
      </c>
      <c r="AC543" s="99">
        <v>1</v>
      </c>
      <c r="AD543" s="99">
        <f ca="1"/>
        <v>0</v>
      </c>
    </row>
    <row r="544" spans="4:30" x14ac:dyDescent="0.25">
      <c r="D544" s="8" t="str" cm="1">
        <f t="array" aca="1" ref="D544" ca="1">IFERROR(IF($T$2="",'Data Base'!C527,INDEX(Data_Base_2[Incumbent],_xlfn.AGGREGATE(15,3,((OFFSET($AD$4,0,0,COUNTA($AD$4:AD5539),1)&gt;0)/(OFFSET($AD$4,0,0,COUNTA($AD$4:AD5539),1)&gt;0))*(ROW(OFFSET($AD$4,0,0,COUNTA($AD$4:AD5539),1))-ROW($AD$3)),ROWS($D$4:$D543)))),"")</f>
        <v/>
      </c>
      <c r="E544" s="161" t="str">
        <f ca="1">IFERROR(IF(ISBLANK(INDEX(Data_Base_2[],MATCH($D544,Data_Base_2[[Incumbent]:[Incumbent]],0),MATCH(E$3,Data_Base_2[#Headers],0))),"-",INDEX(Data_Base_2[],MATCH($D544,Data_Base_2[[Incumbent]:[Incumbent]],0),MATCH(E$3,Data_Base_2[#Headers],0))),"")</f>
        <v/>
      </c>
      <c r="F544" s="161" t="str">
        <f ca="1">IFERROR(IF(ISBLANK(INDEX(Data_Base_2[],MATCH($D544,Data_Base_2[[Incumbent]:[Incumbent]],0),MATCH(F$3,Data_Base_2[#Headers],0))),"-",INDEX(Data_Base_2[],MATCH($D544,Data_Base_2[[Incumbent]:[Incumbent]],0),MATCH(F$3,Data_Base_2[#Headers],0))),"")</f>
        <v/>
      </c>
      <c r="G544" s="161" t="str">
        <f ca="1">IFERROR(IF(ISBLANK(INDEX(Data_Base_2[],MATCH($D544,Data_Base_2[[Incumbent]:[Incumbent]],0),MATCH(G$3,Data_Base_2[#Headers],0))),"-",INDEX(Data_Base_2[],MATCH($D544,Data_Base_2[[Incumbent]:[Incumbent]],0),MATCH(G$3,Data_Base_2[#Headers],0))),"")</f>
        <v/>
      </c>
      <c r="H544" s="161" t="str">
        <f ca="1">IFERROR(IF(ISBLANK(INDEX(Data_Base_2[],MATCH($D544,Data_Base_2[[Incumbent]:[Incumbent]],0),MATCH(H$3,Data_Base_2[#Headers],0))),"-",INDEX(Data_Base_2[],MATCH($D544,Data_Base_2[[Incumbent]:[Incumbent]],0),MATCH(H$3,Data_Base_2[#Headers],0))),"")</f>
        <v/>
      </c>
      <c r="I544" s="162" t="str">
        <f ca="1">IFERROR(IF(ISBLANK(INDEX(Data_Base_2[],MATCH($D544,Data_Base_2[[Incumbent]:[Incumbent]],0),MATCH(I$3,Data_Base_2[#Headers],0))),"-",INDEX(Data_Base_2[],MATCH($D544,Data_Base_2[[Incumbent]:[Incumbent]],0),MATCH(I$3,Data_Base_2[#Headers],0))),"")</f>
        <v/>
      </c>
      <c r="J544" s="162" t="str">
        <f ca="1">IFERROR(IF(ISBLANK(INDEX(Data_Base_2[],MATCH($D544,Data_Base_2[[Incumbent]:[Incumbent]],0),MATCH(J$3,Data_Base_2[#Headers],0))),"-",INDEX(Data_Base_2[],MATCH($D544,Data_Base_2[[Incumbent]:[Incumbent]],0),MATCH(J$3,Data_Base_2[#Headers],0))),"")</f>
        <v/>
      </c>
      <c r="K544" s="163" t="str">
        <f ca="1">IFERROR(IF(ISBLANK(INDEX(Data_Base_2[],MATCH($D544,Data_Base_2[[Incumbent]:[Incumbent]],0),MATCH(K$3,Data_Base_2[#Headers],0))),"-",INDEX(Data_Base_2[],MATCH($D544,Data_Base_2[[Incumbent]:[Incumbent]],0),MATCH(K$3,Data_Base_2[#Headers],0))),"")</f>
        <v/>
      </c>
      <c r="L544" s="161" t="str">
        <f ca="1">IFERROR(IF(ISBLANK(INDEX(Data_Base_2[],MATCH($D544,Data_Base_2[[Incumbent]:[Incumbent]],0),MATCH(L$3,Data_Base_2[#Headers],0))),"-",INDEX(Data_Base_2[],MATCH($D544,Data_Base_2[[Incumbent]:[Incumbent]],0),MATCH(L$3,Data_Base_2[#Headers],0))),"")</f>
        <v/>
      </c>
      <c r="M544" s="161" t="str">
        <f ca="1">IFERROR(IF(ISBLANK(INDEX(Data_Base_2[],MATCH($D544,Data_Base_2[[Incumbent]:[Incumbent]],0),MATCH(M$3,Data_Base_2[#Headers],0))),"-",INDEX(Data_Base_2[],MATCH($D544,Data_Base_2[[Incumbent]:[Incumbent]],0),MATCH(M$3,Data_Base_2[#Headers],0))),"")</f>
        <v/>
      </c>
      <c r="N544" s="164" t="str">
        <f ca="1">IFERROR(IF(ISBLANK(INDEX(Data_Base_2[],MATCH($D544,Data_Base_2[[Incumbent]:[Incumbent]],0),MATCH(N$3,Data_Base_2[#Headers],0))),"-",INDEX(Data_Base_2[],MATCH($D544,Data_Base_2[[Incumbent]:[Incumbent]],0),MATCH(N$3,Data_Base_2[#Headers],0))),"")</f>
        <v/>
      </c>
      <c r="O544" s="164" t="str">
        <f ca="1">IFERROR(IF(ISBLANK(INDEX(Data_Base_2[],MATCH($D544,Data_Base_2[[Incumbent]:[Incumbent]],0),MATCH(O$3,Data_Base_2[#Headers],0))),"-",INDEX(Data_Base_2[],MATCH($D544,Data_Base_2[[Incumbent]:[Incumbent]],0),MATCH(O$3,Data_Base_2[#Headers],0))),"")</f>
        <v/>
      </c>
      <c r="P544" s="161" t="str">
        <f ca="1">IFERROR(IF(ISBLANK(INDEX(Data_Base_2[],MATCH($D544,Data_Base_2[[Incumbent]:[Incumbent]],0),MATCH(P$3,Data_Base_2[#Headers],0))),"-",INDEX(Data_Base_2[],MATCH($D544,Data_Base_2[[Incumbent]:[Incumbent]],0),MATCH(P$3,Data_Base_2[#Headers],0))),"")</f>
        <v/>
      </c>
      <c r="Q544" s="161" t="str">
        <f ca="1">IFERROR(IF(ISBLANK(INDEX(Data_Base_2[],MATCH($D544,Data_Base_2[[Incumbent]:[Incumbent]],0),MATCH(Q$3,Data_Base_2[#Headers],0))),"-",INDEX(Data_Base_2[],MATCH($D544,Data_Base_2[[Incumbent]:[Incumbent]],0),MATCH(Q$3,Data_Base_2[#Headers],0))),"")</f>
        <v/>
      </c>
      <c r="T544" t="str">
        <v>Prima Verazona Putra</v>
      </c>
      <c r="U544" s="140">
        <v>1</v>
      </c>
      <c r="V544" s="124" t="b">
        <v>1</v>
      </c>
      <c r="W544" s="3" t="b">
        <v>0</v>
      </c>
      <c r="X544" s="3" t="b">
        <v>0</v>
      </c>
      <c r="Y544" s="3">
        <v>0</v>
      </c>
      <c r="Z544" s="3">
        <v>0</v>
      </c>
      <c r="AA544" s="3" t="b">
        <v>1</v>
      </c>
      <c r="AB544" s="3" t="b">
        <f ca="1"/>
        <v>1</v>
      </c>
      <c r="AC544" s="99">
        <v>1</v>
      </c>
      <c r="AD544" s="99">
        <f ca="1"/>
        <v>0</v>
      </c>
    </row>
    <row r="545" spans="4:30" x14ac:dyDescent="0.25">
      <c r="D545" s="8" t="str" cm="1">
        <f t="array" aca="1" ref="D545" ca="1">IFERROR(IF($T$2="",'Data Base'!C528,INDEX(Data_Base_2[Incumbent],_xlfn.AGGREGATE(15,3,((OFFSET($AD$4,0,0,COUNTA($AD$4:AD5540),1)&gt;0)/(OFFSET($AD$4,0,0,COUNTA($AD$4:AD5540),1)&gt;0))*(ROW(OFFSET($AD$4,0,0,COUNTA($AD$4:AD5540),1))-ROW($AD$3)),ROWS($D$4:$D544)))),"")</f>
        <v/>
      </c>
      <c r="E545" s="161" t="str">
        <f ca="1">IFERROR(IF(ISBLANK(INDEX(Data_Base_2[],MATCH($D545,Data_Base_2[[Incumbent]:[Incumbent]],0),MATCH(E$3,Data_Base_2[#Headers],0))),"-",INDEX(Data_Base_2[],MATCH($D545,Data_Base_2[[Incumbent]:[Incumbent]],0),MATCH(E$3,Data_Base_2[#Headers],0))),"")</f>
        <v/>
      </c>
      <c r="F545" s="161" t="str">
        <f ca="1">IFERROR(IF(ISBLANK(INDEX(Data_Base_2[],MATCH($D545,Data_Base_2[[Incumbent]:[Incumbent]],0),MATCH(F$3,Data_Base_2[#Headers],0))),"-",INDEX(Data_Base_2[],MATCH($D545,Data_Base_2[[Incumbent]:[Incumbent]],0),MATCH(F$3,Data_Base_2[#Headers],0))),"")</f>
        <v/>
      </c>
      <c r="G545" s="161" t="str">
        <f ca="1">IFERROR(IF(ISBLANK(INDEX(Data_Base_2[],MATCH($D545,Data_Base_2[[Incumbent]:[Incumbent]],0),MATCH(G$3,Data_Base_2[#Headers],0))),"-",INDEX(Data_Base_2[],MATCH($D545,Data_Base_2[[Incumbent]:[Incumbent]],0),MATCH(G$3,Data_Base_2[#Headers],0))),"")</f>
        <v/>
      </c>
      <c r="H545" s="161" t="str">
        <f ca="1">IFERROR(IF(ISBLANK(INDEX(Data_Base_2[],MATCH($D545,Data_Base_2[[Incumbent]:[Incumbent]],0),MATCH(H$3,Data_Base_2[#Headers],0))),"-",INDEX(Data_Base_2[],MATCH($D545,Data_Base_2[[Incumbent]:[Incumbent]],0),MATCH(H$3,Data_Base_2[#Headers],0))),"")</f>
        <v/>
      </c>
      <c r="I545" s="162" t="str">
        <f ca="1">IFERROR(IF(ISBLANK(INDEX(Data_Base_2[],MATCH($D545,Data_Base_2[[Incumbent]:[Incumbent]],0),MATCH(I$3,Data_Base_2[#Headers],0))),"-",INDEX(Data_Base_2[],MATCH($D545,Data_Base_2[[Incumbent]:[Incumbent]],0),MATCH(I$3,Data_Base_2[#Headers],0))),"")</f>
        <v/>
      </c>
      <c r="J545" s="162" t="str">
        <f ca="1">IFERROR(IF(ISBLANK(INDEX(Data_Base_2[],MATCH($D545,Data_Base_2[[Incumbent]:[Incumbent]],0),MATCH(J$3,Data_Base_2[#Headers],0))),"-",INDEX(Data_Base_2[],MATCH($D545,Data_Base_2[[Incumbent]:[Incumbent]],0),MATCH(J$3,Data_Base_2[#Headers],0))),"")</f>
        <v/>
      </c>
      <c r="K545" s="163" t="str">
        <f ca="1">IFERROR(IF(ISBLANK(INDEX(Data_Base_2[],MATCH($D545,Data_Base_2[[Incumbent]:[Incumbent]],0),MATCH(K$3,Data_Base_2[#Headers],0))),"-",INDEX(Data_Base_2[],MATCH($D545,Data_Base_2[[Incumbent]:[Incumbent]],0),MATCH(K$3,Data_Base_2[#Headers],0))),"")</f>
        <v/>
      </c>
      <c r="L545" s="161" t="str">
        <f ca="1">IFERROR(IF(ISBLANK(INDEX(Data_Base_2[],MATCH($D545,Data_Base_2[[Incumbent]:[Incumbent]],0),MATCH(L$3,Data_Base_2[#Headers],0))),"-",INDEX(Data_Base_2[],MATCH($D545,Data_Base_2[[Incumbent]:[Incumbent]],0),MATCH(L$3,Data_Base_2[#Headers],0))),"")</f>
        <v/>
      </c>
      <c r="M545" s="161" t="str">
        <f ca="1">IFERROR(IF(ISBLANK(INDEX(Data_Base_2[],MATCH($D545,Data_Base_2[[Incumbent]:[Incumbent]],0),MATCH(M$3,Data_Base_2[#Headers],0))),"-",INDEX(Data_Base_2[],MATCH($D545,Data_Base_2[[Incumbent]:[Incumbent]],0),MATCH(M$3,Data_Base_2[#Headers],0))),"")</f>
        <v/>
      </c>
      <c r="N545" s="164" t="str">
        <f ca="1">IFERROR(IF(ISBLANK(INDEX(Data_Base_2[],MATCH($D545,Data_Base_2[[Incumbent]:[Incumbent]],0),MATCH(N$3,Data_Base_2[#Headers],0))),"-",INDEX(Data_Base_2[],MATCH($D545,Data_Base_2[[Incumbent]:[Incumbent]],0),MATCH(N$3,Data_Base_2[#Headers],0))),"")</f>
        <v/>
      </c>
      <c r="O545" s="164" t="str">
        <f ca="1">IFERROR(IF(ISBLANK(INDEX(Data_Base_2[],MATCH($D545,Data_Base_2[[Incumbent]:[Incumbent]],0),MATCH(O$3,Data_Base_2[#Headers],0))),"-",INDEX(Data_Base_2[],MATCH($D545,Data_Base_2[[Incumbent]:[Incumbent]],0),MATCH(O$3,Data_Base_2[#Headers],0))),"")</f>
        <v/>
      </c>
      <c r="P545" s="161" t="str">
        <f ca="1">IFERROR(IF(ISBLANK(INDEX(Data_Base_2[],MATCH($D545,Data_Base_2[[Incumbent]:[Incumbent]],0),MATCH(P$3,Data_Base_2[#Headers],0))),"-",INDEX(Data_Base_2[],MATCH($D545,Data_Base_2[[Incumbent]:[Incumbent]],0),MATCH(P$3,Data_Base_2[#Headers],0))),"")</f>
        <v/>
      </c>
      <c r="Q545" s="161" t="str">
        <f ca="1">IFERROR(IF(ISBLANK(INDEX(Data_Base_2[],MATCH($D545,Data_Base_2[[Incumbent]:[Incumbent]],0),MATCH(Q$3,Data_Base_2[#Headers],0))),"-",INDEX(Data_Base_2[],MATCH($D545,Data_Base_2[[Incumbent]:[Incumbent]],0),MATCH(Q$3,Data_Base_2[#Headers],0))),"")</f>
        <v/>
      </c>
      <c r="T545" t="str">
        <v>Agus Wahyudi Sutrisno</v>
      </c>
      <c r="U545" s="140">
        <v>2</v>
      </c>
      <c r="V545" s="124" t="b">
        <v>1</v>
      </c>
      <c r="W545" s="3" t="b">
        <v>0</v>
      </c>
      <c r="X545" s="3" t="b">
        <v>0</v>
      </c>
      <c r="Y545" s="3">
        <v>1</v>
      </c>
      <c r="Z545" s="3">
        <v>1</v>
      </c>
      <c r="AA545" s="3" t="b">
        <v>1</v>
      </c>
      <c r="AB545" s="3" t="b">
        <f ca="1"/>
        <v>0</v>
      </c>
      <c r="AC545" s="99">
        <v>1</v>
      </c>
      <c r="AD545" s="99">
        <f ca="1"/>
        <v>0</v>
      </c>
    </row>
    <row r="546" spans="4:30" x14ac:dyDescent="0.25">
      <c r="D546" s="8" t="str" cm="1">
        <f t="array" aca="1" ref="D546" ca="1">IFERROR(IF($T$2="",'Data Base'!C529,INDEX(Data_Base_2[Incumbent],_xlfn.AGGREGATE(15,3,((OFFSET($AD$4,0,0,COUNTA($AD$4:AD5541),1)&gt;0)/(OFFSET($AD$4,0,0,COUNTA($AD$4:AD5541),1)&gt;0))*(ROW(OFFSET($AD$4,0,0,COUNTA($AD$4:AD5541),1))-ROW($AD$3)),ROWS($D$4:$D545)))),"")</f>
        <v/>
      </c>
      <c r="E546" s="161" t="str">
        <f ca="1">IFERROR(IF(ISBLANK(INDEX(Data_Base_2[],MATCH($D546,Data_Base_2[[Incumbent]:[Incumbent]],0),MATCH(E$3,Data_Base_2[#Headers],0))),"-",INDEX(Data_Base_2[],MATCH($D546,Data_Base_2[[Incumbent]:[Incumbent]],0),MATCH(E$3,Data_Base_2[#Headers],0))),"")</f>
        <v/>
      </c>
      <c r="F546" s="161" t="str">
        <f ca="1">IFERROR(IF(ISBLANK(INDEX(Data_Base_2[],MATCH($D546,Data_Base_2[[Incumbent]:[Incumbent]],0),MATCH(F$3,Data_Base_2[#Headers],0))),"-",INDEX(Data_Base_2[],MATCH($D546,Data_Base_2[[Incumbent]:[Incumbent]],0),MATCH(F$3,Data_Base_2[#Headers],0))),"")</f>
        <v/>
      </c>
      <c r="G546" s="161" t="str">
        <f ca="1">IFERROR(IF(ISBLANK(INDEX(Data_Base_2[],MATCH($D546,Data_Base_2[[Incumbent]:[Incumbent]],0),MATCH(G$3,Data_Base_2[#Headers],0))),"-",INDEX(Data_Base_2[],MATCH($D546,Data_Base_2[[Incumbent]:[Incumbent]],0),MATCH(G$3,Data_Base_2[#Headers],0))),"")</f>
        <v/>
      </c>
      <c r="H546" s="161" t="str">
        <f ca="1">IFERROR(IF(ISBLANK(INDEX(Data_Base_2[],MATCH($D546,Data_Base_2[[Incumbent]:[Incumbent]],0),MATCH(H$3,Data_Base_2[#Headers],0))),"-",INDEX(Data_Base_2[],MATCH($D546,Data_Base_2[[Incumbent]:[Incumbent]],0),MATCH(H$3,Data_Base_2[#Headers],0))),"")</f>
        <v/>
      </c>
      <c r="I546" s="162" t="str">
        <f ca="1">IFERROR(IF(ISBLANK(INDEX(Data_Base_2[],MATCH($D546,Data_Base_2[[Incumbent]:[Incumbent]],0),MATCH(I$3,Data_Base_2[#Headers],0))),"-",INDEX(Data_Base_2[],MATCH($D546,Data_Base_2[[Incumbent]:[Incumbent]],0),MATCH(I$3,Data_Base_2[#Headers],0))),"")</f>
        <v/>
      </c>
      <c r="J546" s="162" t="str">
        <f ca="1">IFERROR(IF(ISBLANK(INDEX(Data_Base_2[],MATCH($D546,Data_Base_2[[Incumbent]:[Incumbent]],0),MATCH(J$3,Data_Base_2[#Headers],0))),"-",INDEX(Data_Base_2[],MATCH($D546,Data_Base_2[[Incumbent]:[Incumbent]],0),MATCH(J$3,Data_Base_2[#Headers],0))),"")</f>
        <v/>
      </c>
      <c r="K546" s="163" t="str">
        <f ca="1">IFERROR(IF(ISBLANK(INDEX(Data_Base_2[],MATCH($D546,Data_Base_2[[Incumbent]:[Incumbent]],0),MATCH(K$3,Data_Base_2[#Headers],0))),"-",INDEX(Data_Base_2[],MATCH($D546,Data_Base_2[[Incumbent]:[Incumbent]],0),MATCH(K$3,Data_Base_2[#Headers],0))),"")</f>
        <v/>
      </c>
      <c r="L546" s="161" t="str">
        <f ca="1">IFERROR(IF(ISBLANK(INDEX(Data_Base_2[],MATCH($D546,Data_Base_2[[Incumbent]:[Incumbent]],0),MATCH(L$3,Data_Base_2[#Headers],0))),"-",INDEX(Data_Base_2[],MATCH($D546,Data_Base_2[[Incumbent]:[Incumbent]],0),MATCH(L$3,Data_Base_2[#Headers],0))),"")</f>
        <v/>
      </c>
      <c r="M546" s="161" t="str">
        <f ca="1">IFERROR(IF(ISBLANK(INDEX(Data_Base_2[],MATCH($D546,Data_Base_2[[Incumbent]:[Incumbent]],0),MATCH(M$3,Data_Base_2[#Headers],0))),"-",INDEX(Data_Base_2[],MATCH($D546,Data_Base_2[[Incumbent]:[Incumbent]],0),MATCH(M$3,Data_Base_2[#Headers],0))),"")</f>
        <v/>
      </c>
      <c r="N546" s="164" t="str">
        <f ca="1">IFERROR(IF(ISBLANK(INDEX(Data_Base_2[],MATCH($D546,Data_Base_2[[Incumbent]:[Incumbent]],0),MATCH(N$3,Data_Base_2[#Headers],0))),"-",INDEX(Data_Base_2[],MATCH($D546,Data_Base_2[[Incumbent]:[Incumbent]],0),MATCH(N$3,Data_Base_2[#Headers],0))),"")</f>
        <v/>
      </c>
      <c r="O546" s="164" t="str">
        <f ca="1">IFERROR(IF(ISBLANK(INDEX(Data_Base_2[],MATCH($D546,Data_Base_2[[Incumbent]:[Incumbent]],0),MATCH(O$3,Data_Base_2[#Headers],0))),"-",INDEX(Data_Base_2[],MATCH($D546,Data_Base_2[[Incumbent]:[Incumbent]],0),MATCH(O$3,Data_Base_2[#Headers],0))),"")</f>
        <v/>
      </c>
      <c r="P546" s="161" t="str">
        <f ca="1">IFERROR(IF(ISBLANK(INDEX(Data_Base_2[],MATCH($D546,Data_Base_2[[Incumbent]:[Incumbent]],0),MATCH(P$3,Data_Base_2[#Headers],0))),"-",INDEX(Data_Base_2[],MATCH($D546,Data_Base_2[[Incumbent]:[Incumbent]],0),MATCH(P$3,Data_Base_2[#Headers],0))),"")</f>
        <v/>
      </c>
      <c r="Q546" s="161" t="str">
        <f ca="1">IFERROR(IF(ISBLANK(INDEX(Data_Base_2[],MATCH($D546,Data_Base_2[[Incumbent]:[Incumbent]],0),MATCH(Q$3,Data_Base_2[#Headers],0))),"-",INDEX(Data_Base_2[],MATCH($D546,Data_Base_2[[Incumbent]:[Incumbent]],0),MATCH(Q$3,Data_Base_2[#Headers],0))),"")</f>
        <v/>
      </c>
      <c r="T546" t="str">
        <v>Muhammad Habib Nasution</v>
      </c>
      <c r="U546" s="140">
        <v>1</v>
      </c>
      <c r="V546" s="124" t="b">
        <v>1</v>
      </c>
      <c r="W546" s="3" t="b">
        <v>1</v>
      </c>
      <c r="X546" s="3" t="b">
        <v>0</v>
      </c>
      <c r="Y546" s="3">
        <v>1</v>
      </c>
      <c r="Z546" s="3">
        <v>0</v>
      </c>
      <c r="AA546" s="3" t="b">
        <v>1</v>
      </c>
      <c r="AB546" s="3" t="b">
        <f ca="1"/>
        <v>0</v>
      </c>
      <c r="AC546" s="99">
        <v>1</v>
      </c>
      <c r="AD546" s="99">
        <f ca="1"/>
        <v>0</v>
      </c>
    </row>
    <row r="547" spans="4:30" x14ac:dyDescent="0.25">
      <c r="D547" s="8" t="str" cm="1">
        <f t="array" aca="1" ref="D547" ca="1">IFERROR(IF($T$2="",'Data Base'!C530,INDEX(Data_Base_2[Incumbent],_xlfn.AGGREGATE(15,3,((OFFSET($AD$4,0,0,COUNTA($AD$4:AD5542),1)&gt;0)/(OFFSET($AD$4,0,0,COUNTA($AD$4:AD5542),1)&gt;0))*(ROW(OFFSET($AD$4,0,0,COUNTA($AD$4:AD5542),1))-ROW($AD$3)),ROWS($D$4:$D546)))),"")</f>
        <v/>
      </c>
      <c r="E547" s="161" t="str">
        <f ca="1">IFERROR(IF(ISBLANK(INDEX(Data_Base_2[],MATCH($D547,Data_Base_2[[Incumbent]:[Incumbent]],0),MATCH(E$3,Data_Base_2[#Headers],0))),"-",INDEX(Data_Base_2[],MATCH($D547,Data_Base_2[[Incumbent]:[Incumbent]],0),MATCH(E$3,Data_Base_2[#Headers],0))),"")</f>
        <v/>
      </c>
      <c r="F547" s="161" t="str">
        <f ca="1">IFERROR(IF(ISBLANK(INDEX(Data_Base_2[],MATCH($D547,Data_Base_2[[Incumbent]:[Incumbent]],0),MATCH(F$3,Data_Base_2[#Headers],0))),"-",INDEX(Data_Base_2[],MATCH($D547,Data_Base_2[[Incumbent]:[Incumbent]],0),MATCH(F$3,Data_Base_2[#Headers],0))),"")</f>
        <v/>
      </c>
      <c r="G547" s="161" t="str">
        <f ca="1">IFERROR(IF(ISBLANK(INDEX(Data_Base_2[],MATCH($D547,Data_Base_2[[Incumbent]:[Incumbent]],0),MATCH(G$3,Data_Base_2[#Headers],0))),"-",INDEX(Data_Base_2[],MATCH($D547,Data_Base_2[[Incumbent]:[Incumbent]],0),MATCH(G$3,Data_Base_2[#Headers],0))),"")</f>
        <v/>
      </c>
      <c r="H547" s="161" t="str">
        <f ca="1">IFERROR(IF(ISBLANK(INDEX(Data_Base_2[],MATCH($D547,Data_Base_2[[Incumbent]:[Incumbent]],0),MATCH(H$3,Data_Base_2[#Headers],0))),"-",INDEX(Data_Base_2[],MATCH($D547,Data_Base_2[[Incumbent]:[Incumbent]],0),MATCH(H$3,Data_Base_2[#Headers],0))),"")</f>
        <v/>
      </c>
      <c r="I547" s="162" t="str">
        <f ca="1">IFERROR(IF(ISBLANK(INDEX(Data_Base_2[],MATCH($D547,Data_Base_2[[Incumbent]:[Incumbent]],0),MATCH(I$3,Data_Base_2[#Headers],0))),"-",INDEX(Data_Base_2[],MATCH($D547,Data_Base_2[[Incumbent]:[Incumbent]],0),MATCH(I$3,Data_Base_2[#Headers],0))),"")</f>
        <v/>
      </c>
      <c r="J547" s="162" t="str">
        <f ca="1">IFERROR(IF(ISBLANK(INDEX(Data_Base_2[],MATCH($D547,Data_Base_2[[Incumbent]:[Incumbent]],0),MATCH(J$3,Data_Base_2[#Headers],0))),"-",INDEX(Data_Base_2[],MATCH($D547,Data_Base_2[[Incumbent]:[Incumbent]],0),MATCH(J$3,Data_Base_2[#Headers],0))),"")</f>
        <v/>
      </c>
      <c r="K547" s="163" t="str">
        <f ca="1">IFERROR(IF(ISBLANK(INDEX(Data_Base_2[],MATCH($D547,Data_Base_2[[Incumbent]:[Incumbent]],0),MATCH(K$3,Data_Base_2[#Headers],0))),"-",INDEX(Data_Base_2[],MATCH($D547,Data_Base_2[[Incumbent]:[Incumbent]],0),MATCH(K$3,Data_Base_2[#Headers],0))),"")</f>
        <v/>
      </c>
      <c r="L547" s="161" t="str">
        <f ca="1">IFERROR(IF(ISBLANK(INDEX(Data_Base_2[],MATCH($D547,Data_Base_2[[Incumbent]:[Incumbent]],0),MATCH(L$3,Data_Base_2[#Headers],0))),"-",INDEX(Data_Base_2[],MATCH($D547,Data_Base_2[[Incumbent]:[Incumbent]],0),MATCH(L$3,Data_Base_2[#Headers],0))),"")</f>
        <v/>
      </c>
      <c r="M547" s="161" t="str">
        <f ca="1">IFERROR(IF(ISBLANK(INDEX(Data_Base_2[],MATCH($D547,Data_Base_2[[Incumbent]:[Incumbent]],0),MATCH(M$3,Data_Base_2[#Headers],0))),"-",INDEX(Data_Base_2[],MATCH($D547,Data_Base_2[[Incumbent]:[Incumbent]],0),MATCH(M$3,Data_Base_2[#Headers],0))),"")</f>
        <v/>
      </c>
      <c r="N547" s="164" t="str">
        <f ca="1">IFERROR(IF(ISBLANK(INDEX(Data_Base_2[],MATCH($D547,Data_Base_2[[Incumbent]:[Incumbent]],0),MATCH(N$3,Data_Base_2[#Headers],0))),"-",INDEX(Data_Base_2[],MATCH($D547,Data_Base_2[[Incumbent]:[Incumbent]],0),MATCH(N$3,Data_Base_2[#Headers],0))),"")</f>
        <v/>
      </c>
      <c r="O547" s="164" t="str">
        <f ca="1">IFERROR(IF(ISBLANK(INDEX(Data_Base_2[],MATCH($D547,Data_Base_2[[Incumbent]:[Incumbent]],0),MATCH(O$3,Data_Base_2[#Headers],0))),"-",INDEX(Data_Base_2[],MATCH($D547,Data_Base_2[[Incumbent]:[Incumbent]],0),MATCH(O$3,Data_Base_2[#Headers],0))),"")</f>
        <v/>
      </c>
      <c r="P547" s="161" t="str">
        <f ca="1">IFERROR(IF(ISBLANK(INDEX(Data_Base_2[],MATCH($D547,Data_Base_2[[Incumbent]:[Incumbent]],0),MATCH(P$3,Data_Base_2[#Headers],0))),"-",INDEX(Data_Base_2[],MATCH($D547,Data_Base_2[[Incumbent]:[Incumbent]],0),MATCH(P$3,Data_Base_2[#Headers],0))),"")</f>
        <v/>
      </c>
      <c r="Q547" s="161" t="str">
        <f ca="1">IFERROR(IF(ISBLANK(INDEX(Data_Base_2[],MATCH($D547,Data_Base_2[[Incumbent]:[Incumbent]],0),MATCH(Q$3,Data_Base_2[#Headers],0))),"-",INDEX(Data_Base_2[],MATCH($D547,Data_Base_2[[Incumbent]:[Incumbent]],0),MATCH(Q$3,Data_Base_2[#Headers],0))),"")</f>
        <v/>
      </c>
      <c r="T547" t="str">
        <v>Budi Ristanto</v>
      </c>
      <c r="U547" s="140">
        <v>2</v>
      </c>
      <c r="V547" s="124" t="b">
        <v>1</v>
      </c>
      <c r="W547" s="3" t="b">
        <v>0</v>
      </c>
      <c r="X547" s="3" t="b">
        <v>0</v>
      </c>
      <c r="Y547" s="3">
        <v>0</v>
      </c>
      <c r="Z547" s="3">
        <v>1</v>
      </c>
      <c r="AA547" s="3" t="b">
        <v>1</v>
      </c>
      <c r="AB547" s="3" t="b">
        <f ca="1"/>
        <v>0</v>
      </c>
      <c r="AC547" s="99">
        <v>0</v>
      </c>
      <c r="AD547" s="99">
        <f ca="1"/>
        <v>0</v>
      </c>
    </row>
    <row r="548" spans="4:30" x14ac:dyDescent="0.25">
      <c r="D548" s="8" t="str" cm="1">
        <f t="array" aca="1" ref="D548" ca="1">IFERROR(IF($T$2="",'Data Base'!C531,INDEX(Data_Base_2[Incumbent],_xlfn.AGGREGATE(15,3,((OFFSET($AD$4,0,0,COUNTA($AD$4:AD5543),1)&gt;0)/(OFFSET($AD$4,0,0,COUNTA($AD$4:AD5543),1)&gt;0))*(ROW(OFFSET($AD$4,0,0,COUNTA($AD$4:AD5543),1))-ROW($AD$3)),ROWS($D$4:$D547)))),"")</f>
        <v/>
      </c>
      <c r="E548" s="161" t="str">
        <f ca="1">IFERROR(IF(ISBLANK(INDEX(Data_Base_2[],MATCH($D548,Data_Base_2[[Incumbent]:[Incumbent]],0),MATCH(E$3,Data_Base_2[#Headers],0))),"-",INDEX(Data_Base_2[],MATCH($D548,Data_Base_2[[Incumbent]:[Incumbent]],0),MATCH(E$3,Data_Base_2[#Headers],0))),"")</f>
        <v/>
      </c>
      <c r="F548" s="161" t="str">
        <f ca="1">IFERROR(IF(ISBLANK(INDEX(Data_Base_2[],MATCH($D548,Data_Base_2[[Incumbent]:[Incumbent]],0),MATCH(F$3,Data_Base_2[#Headers],0))),"-",INDEX(Data_Base_2[],MATCH($D548,Data_Base_2[[Incumbent]:[Incumbent]],0),MATCH(F$3,Data_Base_2[#Headers],0))),"")</f>
        <v/>
      </c>
      <c r="G548" s="161" t="str">
        <f ca="1">IFERROR(IF(ISBLANK(INDEX(Data_Base_2[],MATCH($D548,Data_Base_2[[Incumbent]:[Incumbent]],0),MATCH(G$3,Data_Base_2[#Headers],0))),"-",INDEX(Data_Base_2[],MATCH($D548,Data_Base_2[[Incumbent]:[Incumbent]],0),MATCH(G$3,Data_Base_2[#Headers],0))),"")</f>
        <v/>
      </c>
      <c r="H548" s="161" t="str">
        <f ca="1">IFERROR(IF(ISBLANK(INDEX(Data_Base_2[],MATCH($D548,Data_Base_2[[Incumbent]:[Incumbent]],0),MATCH(H$3,Data_Base_2[#Headers],0))),"-",INDEX(Data_Base_2[],MATCH($D548,Data_Base_2[[Incumbent]:[Incumbent]],0),MATCH(H$3,Data_Base_2[#Headers],0))),"")</f>
        <v/>
      </c>
      <c r="I548" s="162" t="str">
        <f ca="1">IFERROR(IF(ISBLANK(INDEX(Data_Base_2[],MATCH($D548,Data_Base_2[[Incumbent]:[Incumbent]],0),MATCH(I$3,Data_Base_2[#Headers],0))),"-",INDEX(Data_Base_2[],MATCH($D548,Data_Base_2[[Incumbent]:[Incumbent]],0),MATCH(I$3,Data_Base_2[#Headers],0))),"")</f>
        <v/>
      </c>
      <c r="J548" s="162" t="str">
        <f ca="1">IFERROR(IF(ISBLANK(INDEX(Data_Base_2[],MATCH($D548,Data_Base_2[[Incumbent]:[Incumbent]],0),MATCH(J$3,Data_Base_2[#Headers],0))),"-",INDEX(Data_Base_2[],MATCH($D548,Data_Base_2[[Incumbent]:[Incumbent]],0),MATCH(J$3,Data_Base_2[#Headers],0))),"")</f>
        <v/>
      </c>
      <c r="K548" s="163" t="str">
        <f ca="1">IFERROR(IF(ISBLANK(INDEX(Data_Base_2[],MATCH($D548,Data_Base_2[[Incumbent]:[Incumbent]],0),MATCH(K$3,Data_Base_2[#Headers],0))),"-",INDEX(Data_Base_2[],MATCH($D548,Data_Base_2[[Incumbent]:[Incumbent]],0),MATCH(K$3,Data_Base_2[#Headers],0))),"")</f>
        <v/>
      </c>
      <c r="L548" s="161" t="str">
        <f ca="1">IFERROR(IF(ISBLANK(INDEX(Data_Base_2[],MATCH($D548,Data_Base_2[[Incumbent]:[Incumbent]],0),MATCH(L$3,Data_Base_2[#Headers],0))),"-",INDEX(Data_Base_2[],MATCH($D548,Data_Base_2[[Incumbent]:[Incumbent]],0),MATCH(L$3,Data_Base_2[#Headers],0))),"")</f>
        <v/>
      </c>
      <c r="M548" s="161" t="str">
        <f ca="1">IFERROR(IF(ISBLANK(INDEX(Data_Base_2[],MATCH($D548,Data_Base_2[[Incumbent]:[Incumbent]],0),MATCH(M$3,Data_Base_2[#Headers],0))),"-",INDEX(Data_Base_2[],MATCH($D548,Data_Base_2[[Incumbent]:[Incumbent]],0),MATCH(M$3,Data_Base_2[#Headers],0))),"")</f>
        <v/>
      </c>
      <c r="N548" s="164" t="str">
        <f ca="1">IFERROR(IF(ISBLANK(INDEX(Data_Base_2[],MATCH($D548,Data_Base_2[[Incumbent]:[Incumbent]],0),MATCH(N$3,Data_Base_2[#Headers],0))),"-",INDEX(Data_Base_2[],MATCH($D548,Data_Base_2[[Incumbent]:[Incumbent]],0),MATCH(N$3,Data_Base_2[#Headers],0))),"")</f>
        <v/>
      </c>
      <c r="O548" s="164" t="str">
        <f ca="1">IFERROR(IF(ISBLANK(INDEX(Data_Base_2[],MATCH($D548,Data_Base_2[[Incumbent]:[Incumbent]],0),MATCH(O$3,Data_Base_2[#Headers],0))),"-",INDEX(Data_Base_2[],MATCH($D548,Data_Base_2[[Incumbent]:[Incumbent]],0),MATCH(O$3,Data_Base_2[#Headers],0))),"")</f>
        <v/>
      </c>
      <c r="P548" s="161" t="str">
        <f ca="1">IFERROR(IF(ISBLANK(INDEX(Data_Base_2[],MATCH($D548,Data_Base_2[[Incumbent]:[Incumbent]],0),MATCH(P$3,Data_Base_2[#Headers],0))),"-",INDEX(Data_Base_2[],MATCH($D548,Data_Base_2[[Incumbent]:[Incumbent]],0),MATCH(P$3,Data_Base_2[#Headers],0))),"")</f>
        <v/>
      </c>
      <c r="Q548" s="161" t="str">
        <f ca="1">IFERROR(IF(ISBLANK(INDEX(Data_Base_2[],MATCH($D548,Data_Base_2[[Incumbent]:[Incumbent]],0),MATCH(Q$3,Data_Base_2[#Headers],0))),"-",INDEX(Data_Base_2[],MATCH($D548,Data_Base_2[[Incumbent]:[Incumbent]],0),MATCH(Q$3,Data_Base_2[#Headers],0))),"")</f>
        <v/>
      </c>
      <c r="T548" t="str">
        <v>Mansur</v>
      </c>
      <c r="U548" s="140" t="str">
        <v>PKWT</v>
      </c>
      <c r="V548" s="124" t="b">
        <v>1</v>
      </c>
      <c r="W548" s="3" t="b">
        <v>0</v>
      </c>
      <c r="X548" s="3" t="b">
        <v>0</v>
      </c>
      <c r="Y548" s="3">
        <v>0</v>
      </c>
      <c r="Z548" s="3">
        <v>0</v>
      </c>
      <c r="AA548" s="3" t="b">
        <v>1</v>
      </c>
      <c r="AB548" s="3" t="b">
        <f ca="1"/>
        <v>1</v>
      </c>
      <c r="AC548" s="99">
        <v>1</v>
      </c>
      <c r="AD548" s="99">
        <f ca="1"/>
        <v>0</v>
      </c>
    </row>
    <row r="549" spans="4:30" x14ac:dyDescent="0.25">
      <c r="D549" s="8" t="str" cm="1">
        <f t="array" aca="1" ref="D549" ca="1">IFERROR(IF($T$2="",'Data Base'!C532,INDEX(Data_Base_2[Incumbent],_xlfn.AGGREGATE(15,3,((OFFSET($AD$4,0,0,COUNTA($AD$4:AD5544),1)&gt;0)/(OFFSET($AD$4,0,0,COUNTA($AD$4:AD5544),1)&gt;0))*(ROW(OFFSET($AD$4,0,0,COUNTA($AD$4:AD5544),1))-ROW($AD$3)),ROWS($D$4:$D548)))),"")</f>
        <v/>
      </c>
      <c r="E549" s="161" t="str">
        <f ca="1">IFERROR(IF(ISBLANK(INDEX(Data_Base_2[],MATCH($D549,Data_Base_2[[Incumbent]:[Incumbent]],0),MATCH(E$3,Data_Base_2[#Headers],0))),"-",INDEX(Data_Base_2[],MATCH($D549,Data_Base_2[[Incumbent]:[Incumbent]],0),MATCH(E$3,Data_Base_2[#Headers],0))),"")</f>
        <v/>
      </c>
      <c r="F549" s="161" t="str">
        <f ca="1">IFERROR(IF(ISBLANK(INDEX(Data_Base_2[],MATCH($D549,Data_Base_2[[Incumbent]:[Incumbent]],0),MATCH(F$3,Data_Base_2[#Headers],0))),"-",INDEX(Data_Base_2[],MATCH($D549,Data_Base_2[[Incumbent]:[Incumbent]],0),MATCH(F$3,Data_Base_2[#Headers],0))),"")</f>
        <v/>
      </c>
      <c r="G549" s="161" t="str">
        <f ca="1">IFERROR(IF(ISBLANK(INDEX(Data_Base_2[],MATCH($D549,Data_Base_2[[Incumbent]:[Incumbent]],0),MATCH(G$3,Data_Base_2[#Headers],0))),"-",INDEX(Data_Base_2[],MATCH($D549,Data_Base_2[[Incumbent]:[Incumbent]],0),MATCH(G$3,Data_Base_2[#Headers],0))),"")</f>
        <v/>
      </c>
      <c r="H549" s="161" t="str">
        <f ca="1">IFERROR(IF(ISBLANK(INDEX(Data_Base_2[],MATCH($D549,Data_Base_2[[Incumbent]:[Incumbent]],0),MATCH(H$3,Data_Base_2[#Headers],0))),"-",INDEX(Data_Base_2[],MATCH($D549,Data_Base_2[[Incumbent]:[Incumbent]],0),MATCH(H$3,Data_Base_2[#Headers],0))),"")</f>
        <v/>
      </c>
      <c r="I549" s="162" t="str">
        <f ca="1">IFERROR(IF(ISBLANK(INDEX(Data_Base_2[],MATCH($D549,Data_Base_2[[Incumbent]:[Incumbent]],0),MATCH(I$3,Data_Base_2[#Headers],0))),"-",INDEX(Data_Base_2[],MATCH($D549,Data_Base_2[[Incumbent]:[Incumbent]],0),MATCH(I$3,Data_Base_2[#Headers],0))),"")</f>
        <v/>
      </c>
      <c r="J549" s="162" t="str">
        <f ca="1">IFERROR(IF(ISBLANK(INDEX(Data_Base_2[],MATCH($D549,Data_Base_2[[Incumbent]:[Incumbent]],0),MATCH(J$3,Data_Base_2[#Headers],0))),"-",INDEX(Data_Base_2[],MATCH($D549,Data_Base_2[[Incumbent]:[Incumbent]],0),MATCH(J$3,Data_Base_2[#Headers],0))),"")</f>
        <v/>
      </c>
      <c r="K549" s="163" t="str">
        <f ca="1">IFERROR(IF(ISBLANK(INDEX(Data_Base_2[],MATCH($D549,Data_Base_2[[Incumbent]:[Incumbent]],0),MATCH(K$3,Data_Base_2[#Headers],0))),"-",INDEX(Data_Base_2[],MATCH($D549,Data_Base_2[[Incumbent]:[Incumbent]],0),MATCH(K$3,Data_Base_2[#Headers],0))),"")</f>
        <v/>
      </c>
      <c r="L549" s="161" t="str">
        <f ca="1">IFERROR(IF(ISBLANK(INDEX(Data_Base_2[],MATCH($D549,Data_Base_2[[Incumbent]:[Incumbent]],0),MATCH(L$3,Data_Base_2[#Headers],0))),"-",INDEX(Data_Base_2[],MATCH($D549,Data_Base_2[[Incumbent]:[Incumbent]],0),MATCH(L$3,Data_Base_2[#Headers],0))),"")</f>
        <v/>
      </c>
      <c r="M549" s="161" t="str">
        <f ca="1">IFERROR(IF(ISBLANK(INDEX(Data_Base_2[],MATCH($D549,Data_Base_2[[Incumbent]:[Incumbent]],0),MATCH(M$3,Data_Base_2[#Headers],0))),"-",INDEX(Data_Base_2[],MATCH($D549,Data_Base_2[[Incumbent]:[Incumbent]],0),MATCH(M$3,Data_Base_2[#Headers],0))),"")</f>
        <v/>
      </c>
      <c r="N549" s="164" t="str">
        <f ca="1">IFERROR(IF(ISBLANK(INDEX(Data_Base_2[],MATCH($D549,Data_Base_2[[Incumbent]:[Incumbent]],0),MATCH(N$3,Data_Base_2[#Headers],0))),"-",INDEX(Data_Base_2[],MATCH($D549,Data_Base_2[[Incumbent]:[Incumbent]],0),MATCH(N$3,Data_Base_2[#Headers],0))),"")</f>
        <v/>
      </c>
      <c r="O549" s="164" t="str">
        <f ca="1">IFERROR(IF(ISBLANK(INDEX(Data_Base_2[],MATCH($D549,Data_Base_2[[Incumbent]:[Incumbent]],0),MATCH(O$3,Data_Base_2[#Headers],0))),"-",INDEX(Data_Base_2[],MATCH($D549,Data_Base_2[[Incumbent]:[Incumbent]],0),MATCH(O$3,Data_Base_2[#Headers],0))),"")</f>
        <v/>
      </c>
      <c r="P549" s="161" t="str">
        <f ca="1">IFERROR(IF(ISBLANK(INDEX(Data_Base_2[],MATCH($D549,Data_Base_2[[Incumbent]:[Incumbent]],0),MATCH(P$3,Data_Base_2[#Headers],0))),"-",INDEX(Data_Base_2[],MATCH($D549,Data_Base_2[[Incumbent]:[Incumbent]],0),MATCH(P$3,Data_Base_2[#Headers],0))),"")</f>
        <v/>
      </c>
      <c r="Q549" s="161" t="str">
        <f ca="1">IFERROR(IF(ISBLANK(INDEX(Data_Base_2[],MATCH($D549,Data_Base_2[[Incumbent]:[Incumbent]],0),MATCH(Q$3,Data_Base_2[#Headers],0))),"-",INDEX(Data_Base_2[],MATCH($D549,Data_Base_2[[Incumbent]:[Incumbent]],0),MATCH(Q$3,Data_Base_2[#Headers],0))),"")</f>
        <v/>
      </c>
      <c r="T549" t="str">
        <v>Syafaruddin, Ir.</v>
      </c>
      <c r="U549" s="140">
        <v>4</v>
      </c>
      <c r="V549" s="124" t="b">
        <v>1</v>
      </c>
      <c r="W549" s="3" t="b">
        <v>1</v>
      </c>
      <c r="X549" s="3" t="b">
        <v>1</v>
      </c>
      <c r="Y549" s="3">
        <v>1</v>
      </c>
      <c r="Z549" s="3">
        <v>1</v>
      </c>
      <c r="AA549" s="3" t="b">
        <v>1</v>
      </c>
      <c r="AB549" s="3" t="b">
        <f ca="1"/>
        <v>0</v>
      </c>
      <c r="AC549" s="99">
        <v>0</v>
      </c>
      <c r="AD549" s="99">
        <f ca="1"/>
        <v>0</v>
      </c>
    </row>
    <row r="550" spans="4:30" x14ac:dyDescent="0.25">
      <c r="D550" s="8" t="str" cm="1">
        <f t="array" aca="1" ref="D550" ca="1">IFERROR(IF($T$2="",'Data Base'!C533,INDEX(Data_Base_2[Incumbent],_xlfn.AGGREGATE(15,3,((OFFSET($AD$4,0,0,COUNTA($AD$4:AD5545),1)&gt;0)/(OFFSET($AD$4,0,0,COUNTA($AD$4:AD5545),1)&gt;0))*(ROW(OFFSET($AD$4,0,0,COUNTA($AD$4:AD5545),1))-ROW($AD$3)),ROWS($D$4:$D549)))),"")</f>
        <v/>
      </c>
      <c r="E550" s="161" t="str">
        <f ca="1">IFERROR(IF(ISBLANK(INDEX(Data_Base_2[],MATCH($D550,Data_Base_2[[Incumbent]:[Incumbent]],0),MATCH(E$3,Data_Base_2[#Headers],0))),"-",INDEX(Data_Base_2[],MATCH($D550,Data_Base_2[[Incumbent]:[Incumbent]],0),MATCH(E$3,Data_Base_2[#Headers],0))),"")</f>
        <v/>
      </c>
      <c r="F550" s="161" t="str">
        <f ca="1">IFERROR(IF(ISBLANK(INDEX(Data_Base_2[],MATCH($D550,Data_Base_2[[Incumbent]:[Incumbent]],0),MATCH(F$3,Data_Base_2[#Headers],0))),"-",INDEX(Data_Base_2[],MATCH($D550,Data_Base_2[[Incumbent]:[Incumbent]],0),MATCH(F$3,Data_Base_2[#Headers],0))),"")</f>
        <v/>
      </c>
      <c r="G550" s="161" t="str">
        <f ca="1">IFERROR(IF(ISBLANK(INDEX(Data_Base_2[],MATCH($D550,Data_Base_2[[Incumbent]:[Incumbent]],0),MATCH(G$3,Data_Base_2[#Headers],0))),"-",INDEX(Data_Base_2[],MATCH($D550,Data_Base_2[[Incumbent]:[Incumbent]],0),MATCH(G$3,Data_Base_2[#Headers],0))),"")</f>
        <v/>
      </c>
      <c r="H550" s="161" t="str">
        <f ca="1">IFERROR(IF(ISBLANK(INDEX(Data_Base_2[],MATCH($D550,Data_Base_2[[Incumbent]:[Incumbent]],0),MATCH(H$3,Data_Base_2[#Headers],0))),"-",INDEX(Data_Base_2[],MATCH($D550,Data_Base_2[[Incumbent]:[Incumbent]],0),MATCH(H$3,Data_Base_2[#Headers],0))),"")</f>
        <v/>
      </c>
      <c r="I550" s="162" t="str">
        <f ca="1">IFERROR(IF(ISBLANK(INDEX(Data_Base_2[],MATCH($D550,Data_Base_2[[Incumbent]:[Incumbent]],0),MATCH(I$3,Data_Base_2[#Headers],0))),"-",INDEX(Data_Base_2[],MATCH($D550,Data_Base_2[[Incumbent]:[Incumbent]],0),MATCH(I$3,Data_Base_2[#Headers],0))),"")</f>
        <v/>
      </c>
      <c r="J550" s="162" t="str">
        <f ca="1">IFERROR(IF(ISBLANK(INDEX(Data_Base_2[],MATCH($D550,Data_Base_2[[Incumbent]:[Incumbent]],0),MATCH(J$3,Data_Base_2[#Headers],0))),"-",INDEX(Data_Base_2[],MATCH($D550,Data_Base_2[[Incumbent]:[Incumbent]],0),MATCH(J$3,Data_Base_2[#Headers],0))),"")</f>
        <v/>
      </c>
      <c r="K550" s="163" t="str">
        <f ca="1">IFERROR(IF(ISBLANK(INDEX(Data_Base_2[],MATCH($D550,Data_Base_2[[Incumbent]:[Incumbent]],0),MATCH(K$3,Data_Base_2[#Headers],0))),"-",INDEX(Data_Base_2[],MATCH($D550,Data_Base_2[[Incumbent]:[Incumbent]],0),MATCH(K$3,Data_Base_2[#Headers],0))),"")</f>
        <v/>
      </c>
      <c r="L550" s="161" t="str">
        <f ca="1">IFERROR(IF(ISBLANK(INDEX(Data_Base_2[],MATCH($D550,Data_Base_2[[Incumbent]:[Incumbent]],0),MATCH(L$3,Data_Base_2[#Headers],0))),"-",INDEX(Data_Base_2[],MATCH($D550,Data_Base_2[[Incumbent]:[Incumbent]],0),MATCH(L$3,Data_Base_2[#Headers],0))),"")</f>
        <v/>
      </c>
      <c r="M550" s="161" t="str">
        <f ca="1">IFERROR(IF(ISBLANK(INDEX(Data_Base_2[],MATCH($D550,Data_Base_2[[Incumbent]:[Incumbent]],0),MATCH(M$3,Data_Base_2[#Headers],0))),"-",INDEX(Data_Base_2[],MATCH($D550,Data_Base_2[[Incumbent]:[Incumbent]],0),MATCH(M$3,Data_Base_2[#Headers],0))),"")</f>
        <v/>
      </c>
      <c r="N550" s="164" t="str">
        <f ca="1">IFERROR(IF(ISBLANK(INDEX(Data_Base_2[],MATCH($D550,Data_Base_2[[Incumbent]:[Incumbent]],0),MATCH(N$3,Data_Base_2[#Headers],0))),"-",INDEX(Data_Base_2[],MATCH($D550,Data_Base_2[[Incumbent]:[Incumbent]],0),MATCH(N$3,Data_Base_2[#Headers],0))),"")</f>
        <v/>
      </c>
      <c r="O550" s="164" t="str">
        <f ca="1">IFERROR(IF(ISBLANK(INDEX(Data_Base_2[],MATCH($D550,Data_Base_2[[Incumbent]:[Incumbent]],0),MATCH(O$3,Data_Base_2[#Headers],0))),"-",INDEX(Data_Base_2[],MATCH($D550,Data_Base_2[[Incumbent]:[Incumbent]],0),MATCH(O$3,Data_Base_2[#Headers],0))),"")</f>
        <v/>
      </c>
      <c r="P550" s="161" t="str">
        <f ca="1">IFERROR(IF(ISBLANK(INDEX(Data_Base_2[],MATCH($D550,Data_Base_2[[Incumbent]:[Incumbent]],0),MATCH(P$3,Data_Base_2[#Headers],0))),"-",INDEX(Data_Base_2[],MATCH($D550,Data_Base_2[[Incumbent]:[Incumbent]],0),MATCH(P$3,Data_Base_2[#Headers],0))),"")</f>
        <v/>
      </c>
      <c r="Q550" s="161" t="str">
        <f ca="1">IFERROR(IF(ISBLANK(INDEX(Data_Base_2[],MATCH($D550,Data_Base_2[[Incumbent]:[Incumbent]],0),MATCH(Q$3,Data_Base_2[#Headers],0))),"-",INDEX(Data_Base_2[],MATCH($D550,Data_Base_2[[Incumbent]:[Incumbent]],0),MATCH(Q$3,Data_Base_2[#Headers],0))),"")</f>
        <v/>
      </c>
      <c r="T550" t="str">
        <v>Wawan Kristiawan</v>
      </c>
      <c r="U550" s="140">
        <v>2</v>
      </c>
      <c r="V550" s="124" t="b">
        <v>1</v>
      </c>
      <c r="W550" s="3" t="b">
        <v>0</v>
      </c>
      <c r="X550" s="3" t="b">
        <v>0</v>
      </c>
      <c r="Y550" s="3">
        <v>0</v>
      </c>
      <c r="Z550" s="3">
        <v>1</v>
      </c>
      <c r="AA550" s="3" t="b">
        <v>1</v>
      </c>
      <c r="AB550" s="3" t="b">
        <f ca="1"/>
        <v>0</v>
      </c>
      <c r="AC550" s="99">
        <v>0</v>
      </c>
      <c r="AD550" s="99">
        <f ca="1"/>
        <v>0</v>
      </c>
    </row>
    <row r="551" spans="4:30" x14ac:dyDescent="0.25">
      <c r="D551" s="8" t="str" cm="1">
        <f t="array" aca="1" ref="D551" ca="1">IFERROR(IF($T$2="",'Data Base'!C534,INDEX(Data_Base_2[Incumbent],_xlfn.AGGREGATE(15,3,((OFFSET($AD$4,0,0,COUNTA($AD$4:AD5546),1)&gt;0)/(OFFSET($AD$4,0,0,COUNTA($AD$4:AD5546),1)&gt;0))*(ROW(OFFSET($AD$4,0,0,COUNTA($AD$4:AD5546),1))-ROW($AD$3)),ROWS($D$4:$D550)))),"")</f>
        <v/>
      </c>
      <c r="E551" s="161" t="str">
        <f ca="1">IFERROR(IF(ISBLANK(INDEX(Data_Base_2[],MATCH($D551,Data_Base_2[[Incumbent]:[Incumbent]],0),MATCH(E$3,Data_Base_2[#Headers],0))),"-",INDEX(Data_Base_2[],MATCH($D551,Data_Base_2[[Incumbent]:[Incumbent]],0),MATCH(E$3,Data_Base_2[#Headers],0))),"")</f>
        <v/>
      </c>
      <c r="F551" s="161" t="str">
        <f ca="1">IFERROR(IF(ISBLANK(INDEX(Data_Base_2[],MATCH($D551,Data_Base_2[[Incumbent]:[Incumbent]],0),MATCH(F$3,Data_Base_2[#Headers],0))),"-",INDEX(Data_Base_2[],MATCH($D551,Data_Base_2[[Incumbent]:[Incumbent]],0),MATCH(F$3,Data_Base_2[#Headers],0))),"")</f>
        <v/>
      </c>
      <c r="G551" s="161" t="str">
        <f ca="1">IFERROR(IF(ISBLANK(INDEX(Data_Base_2[],MATCH($D551,Data_Base_2[[Incumbent]:[Incumbent]],0),MATCH(G$3,Data_Base_2[#Headers],0))),"-",INDEX(Data_Base_2[],MATCH($D551,Data_Base_2[[Incumbent]:[Incumbent]],0),MATCH(G$3,Data_Base_2[#Headers],0))),"")</f>
        <v/>
      </c>
      <c r="H551" s="161" t="str">
        <f ca="1">IFERROR(IF(ISBLANK(INDEX(Data_Base_2[],MATCH($D551,Data_Base_2[[Incumbent]:[Incumbent]],0),MATCH(H$3,Data_Base_2[#Headers],0))),"-",INDEX(Data_Base_2[],MATCH($D551,Data_Base_2[[Incumbent]:[Incumbent]],0),MATCH(H$3,Data_Base_2[#Headers],0))),"")</f>
        <v/>
      </c>
      <c r="I551" s="162" t="str">
        <f ca="1">IFERROR(IF(ISBLANK(INDEX(Data_Base_2[],MATCH($D551,Data_Base_2[[Incumbent]:[Incumbent]],0),MATCH(I$3,Data_Base_2[#Headers],0))),"-",INDEX(Data_Base_2[],MATCH($D551,Data_Base_2[[Incumbent]:[Incumbent]],0),MATCH(I$3,Data_Base_2[#Headers],0))),"")</f>
        <v/>
      </c>
      <c r="J551" s="162" t="str">
        <f ca="1">IFERROR(IF(ISBLANK(INDEX(Data_Base_2[],MATCH($D551,Data_Base_2[[Incumbent]:[Incumbent]],0),MATCH(J$3,Data_Base_2[#Headers],0))),"-",INDEX(Data_Base_2[],MATCH($D551,Data_Base_2[[Incumbent]:[Incumbent]],0),MATCH(J$3,Data_Base_2[#Headers],0))),"")</f>
        <v/>
      </c>
      <c r="K551" s="163" t="str">
        <f ca="1">IFERROR(IF(ISBLANK(INDEX(Data_Base_2[],MATCH($D551,Data_Base_2[[Incumbent]:[Incumbent]],0),MATCH(K$3,Data_Base_2[#Headers],0))),"-",INDEX(Data_Base_2[],MATCH($D551,Data_Base_2[[Incumbent]:[Incumbent]],0),MATCH(K$3,Data_Base_2[#Headers],0))),"")</f>
        <v/>
      </c>
      <c r="L551" s="161" t="str">
        <f ca="1">IFERROR(IF(ISBLANK(INDEX(Data_Base_2[],MATCH($D551,Data_Base_2[[Incumbent]:[Incumbent]],0),MATCH(L$3,Data_Base_2[#Headers],0))),"-",INDEX(Data_Base_2[],MATCH($D551,Data_Base_2[[Incumbent]:[Incumbent]],0),MATCH(L$3,Data_Base_2[#Headers],0))),"")</f>
        <v/>
      </c>
      <c r="M551" s="161" t="str">
        <f ca="1">IFERROR(IF(ISBLANK(INDEX(Data_Base_2[],MATCH($D551,Data_Base_2[[Incumbent]:[Incumbent]],0),MATCH(M$3,Data_Base_2[#Headers],0))),"-",INDEX(Data_Base_2[],MATCH($D551,Data_Base_2[[Incumbent]:[Incumbent]],0),MATCH(M$3,Data_Base_2[#Headers],0))),"")</f>
        <v/>
      </c>
      <c r="N551" s="164" t="str">
        <f ca="1">IFERROR(IF(ISBLANK(INDEX(Data_Base_2[],MATCH($D551,Data_Base_2[[Incumbent]:[Incumbent]],0),MATCH(N$3,Data_Base_2[#Headers],0))),"-",INDEX(Data_Base_2[],MATCH($D551,Data_Base_2[[Incumbent]:[Incumbent]],0),MATCH(N$3,Data_Base_2[#Headers],0))),"")</f>
        <v/>
      </c>
      <c r="O551" s="164" t="str">
        <f ca="1">IFERROR(IF(ISBLANK(INDEX(Data_Base_2[],MATCH($D551,Data_Base_2[[Incumbent]:[Incumbent]],0),MATCH(O$3,Data_Base_2[#Headers],0))),"-",INDEX(Data_Base_2[],MATCH($D551,Data_Base_2[[Incumbent]:[Incumbent]],0),MATCH(O$3,Data_Base_2[#Headers],0))),"")</f>
        <v/>
      </c>
      <c r="P551" s="161" t="str">
        <f ca="1">IFERROR(IF(ISBLANK(INDEX(Data_Base_2[],MATCH($D551,Data_Base_2[[Incumbent]:[Incumbent]],0),MATCH(P$3,Data_Base_2[#Headers],0))),"-",INDEX(Data_Base_2[],MATCH($D551,Data_Base_2[[Incumbent]:[Incumbent]],0),MATCH(P$3,Data_Base_2[#Headers],0))),"")</f>
        <v/>
      </c>
      <c r="Q551" s="161" t="str">
        <f ca="1">IFERROR(IF(ISBLANK(INDEX(Data_Base_2[],MATCH($D551,Data_Base_2[[Incumbent]:[Incumbent]],0),MATCH(Q$3,Data_Base_2[#Headers],0))),"-",INDEX(Data_Base_2[],MATCH($D551,Data_Base_2[[Incumbent]:[Incumbent]],0),MATCH(Q$3,Data_Base_2[#Headers],0))),"")</f>
        <v/>
      </c>
      <c r="T551" t="str">
        <v>Ikbal Afriansyah</v>
      </c>
      <c r="U551" s="140">
        <v>1</v>
      </c>
      <c r="V551" s="124" t="b">
        <v>1</v>
      </c>
      <c r="W551" s="3" t="b">
        <v>0</v>
      </c>
      <c r="X551" s="3" t="b">
        <v>0</v>
      </c>
      <c r="Y551" s="3">
        <v>1</v>
      </c>
      <c r="Z551" s="3">
        <v>0</v>
      </c>
      <c r="AA551" s="3" t="b">
        <v>1</v>
      </c>
      <c r="AB551" s="3" t="b">
        <f ca="1"/>
        <v>0</v>
      </c>
      <c r="AC551" s="99">
        <v>1</v>
      </c>
      <c r="AD551" s="99">
        <f ca="1"/>
        <v>0</v>
      </c>
    </row>
    <row r="552" spans="4:30" x14ac:dyDescent="0.25">
      <c r="D552" s="8" t="str" cm="1">
        <f t="array" aca="1" ref="D552" ca="1">IFERROR(IF($T$2="",'Data Base'!C535,INDEX(Data_Base_2[Incumbent],_xlfn.AGGREGATE(15,3,((OFFSET($AD$4,0,0,COUNTA($AD$4:AD5547),1)&gt;0)/(OFFSET($AD$4,0,0,COUNTA($AD$4:AD5547),1)&gt;0))*(ROW(OFFSET($AD$4,0,0,COUNTA($AD$4:AD5547),1))-ROW($AD$3)),ROWS($D$4:$D551)))),"")</f>
        <v/>
      </c>
      <c r="E552" s="161" t="str">
        <f ca="1">IFERROR(IF(ISBLANK(INDEX(Data_Base_2[],MATCH($D552,Data_Base_2[[Incumbent]:[Incumbent]],0),MATCH(E$3,Data_Base_2[#Headers],0))),"-",INDEX(Data_Base_2[],MATCH($D552,Data_Base_2[[Incumbent]:[Incumbent]],0),MATCH(E$3,Data_Base_2[#Headers],0))),"")</f>
        <v/>
      </c>
      <c r="F552" s="161" t="str">
        <f ca="1">IFERROR(IF(ISBLANK(INDEX(Data_Base_2[],MATCH($D552,Data_Base_2[[Incumbent]:[Incumbent]],0),MATCH(F$3,Data_Base_2[#Headers],0))),"-",INDEX(Data_Base_2[],MATCH($D552,Data_Base_2[[Incumbent]:[Incumbent]],0),MATCH(F$3,Data_Base_2[#Headers],0))),"")</f>
        <v/>
      </c>
      <c r="G552" s="161" t="str">
        <f ca="1">IFERROR(IF(ISBLANK(INDEX(Data_Base_2[],MATCH($D552,Data_Base_2[[Incumbent]:[Incumbent]],0),MATCH(G$3,Data_Base_2[#Headers],0))),"-",INDEX(Data_Base_2[],MATCH($D552,Data_Base_2[[Incumbent]:[Incumbent]],0),MATCH(G$3,Data_Base_2[#Headers],0))),"")</f>
        <v/>
      </c>
      <c r="H552" s="161" t="str">
        <f ca="1">IFERROR(IF(ISBLANK(INDEX(Data_Base_2[],MATCH($D552,Data_Base_2[[Incumbent]:[Incumbent]],0),MATCH(H$3,Data_Base_2[#Headers],0))),"-",INDEX(Data_Base_2[],MATCH($D552,Data_Base_2[[Incumbent]:[Incumbent]],0),MATCH(H$3,Data_Base_2[#Headers],0))),"")</f>
        <v/>
      </c>
      <c r="I552" s="162" t="str">
        <f ca="1">IFERROR(IF(ISBLANK(INDEX(Data_Base_2[],MATCH($D552,Data_Base_2[[Incumbent]:[Incumbent]],0),MATCH(I$3,Data_Base_2[#Headers],0))),"-",INDEX(Data_Base_2[],MATCH($D552,Data_Base_2[[Incumbent]:[Incumbent]],0),MATCH(I$3,Data_Base_2[#Headers],0))),"")</f>
        <v/>
      </c>
      <c r="J552" s="162" t="str">
        <f ca="1">IFERROR(IF(ISBLANK(INDEX(Data_Base_2[],MATCH($D552,Data_Base_2[[Incumbent]:[Incumbent]],0),MATCH(J$3,Data_Base_2[#Headers],0))),"-",INDEX(Data_Base_2[],MATCH($D552,Data_Base_2[[Incumbent]:[Incumbent]],0),MATCH(J$3,Data_Base_2[#Headers],0))),"")</f>
        <v/>
      </c>
      <c r="K552" s="163" t="str">
        <f ca="1">IFERROR(IF(ISBLANK(INDEX(Data_Base_2[],MATCH($D552,Data_Base_2[[Incumbent]:[Incumbent]],0),MATCH(K$3,Data_Base_2[#Headers],0))),"-",INDEX(Data_Base_2[],MATCH($D552,Data_Base_2[[Incumbent]:[Incumbent]],0),MATCH(K$3,Data_Base_2[#Headers],0))),"")</f>
        <v/>
      </c>
      <c r="L552" s="161" t="str">
        <f ca="1">IFERROR(IF(ISBLANK(INDEX(Data_Base_2[],MATCH($D552,Data_Base_2[[Incumbent]:[Incumbent]],0),MATCH(L$3,Data_Base_2[#Headers],0))),"-",INDEX(Data_Base_2[],MATCH($D552,Data_Base_2[[Incumbent]:[Incumbent]],0),MATCH(L$3,Data_Base_2[#Headers],0))),"")</f>
        <v/>
      </c>
      <c r="M552" s="161" t="str">
        <f ca="1">IFERROR(IF(ISBLANK(INDEX(Data_Base_2[],MATCH($D552,Data_Base_2[[Incumbent]:[Incumbent]],0),MATCH(M$3,Data_Base_2[#Headers],0))),"-",INDEX(Data_Base_2[],MATCH($D552,Data_Base_2[[Incumbent]:[Incumbent]],0),MATCH(M$3,Data_Base_2[#Headers],0))),"")</f>
        <v/>
      </c>
      <c r="N552" s="164" t="str">
        <f ca="1">IFERROR(IF(ISBLANK(INDEX(Data_Base_2[],MATCH($D552,Data_Base_2[[Incumbent]:[Incumbent]],0),MATCH(N$3,Data_Base_2[#Headers],0))),"-",INDEX(Data_Base_2[],MATCH($D552,Data_Base_2[[Incumbent]:[Incumbent]],0),MATCH(N$3,Data_Base_2[#Headers],0))),"")</f>
        <v/>
      </c>
      <c r="O552" s="164" t="str">
        <f ca="1">IFERROR(IF(ISBLANK(INDEX(Data_Base_2[],MATCH($D552,Data_Base_2[[Incumbent]:[Incumbent]],0),MATCH(O$3,Data_Base_2[#Headers],0))),"-",INDEX(Data_Base_2[],MATCH($D552,Data_Base_2[[Incumbent]:[Incumbent]],0),MATCH(O$3,Data_Base_2[#Headers],0))),"")</f>
        <v/>
      </c>
      <c r="P552" s="161" t="str">
        <f ca="1">IFERROR(IF(ISBLANK(INDEX(Data_Base_2[],MATCH($D552,Data_Base_2[[Incumbent]:[Incumbent]],0),MATCH(P$3,Data_Base_2[#Headers],0))),"-",INDEX(Data_Base_2[],MATCH($D552,Data_Base_2[[Incumbent]:[Incumbent]],0),MATCH(P$3,Data_Base_2[#Headers],0))),"")</f>
        <v/>
      </c>
      <c r="Q552" s="161" t="str">
        <f ca="1">IFERROR(IF(ISBLANK(INDEX(Data_Base_2[],MATCH($D552,Data_Base_2[[Incumbent]:[Incumbent]],0),MATCH(Q$3,Data_Base_2[#Headers],0))),"-",INDEX(Data_Base_2[],MATCH($D552,Data_Base_2[[Incumbent]:[Incumbent]],0),MATCH(Q$3,Data_Base_2[#Headers],0))),"")</f>
        <v/>
      </c>
      <c r="T552" t="str">
        <v>M. Karyani</v>
      </c>
      <c r="U552" s="140">
        <v>2</v>
      </c>
      <c r="V552" s="124" t="b">
        <v>1</v>
      </c>
      <c r="W552" s="3" t="b">
        <v>0</v>
      </c>
      <c r="X552" s="3" t="b">
        <v>0</v>
      </c>
      <c r="Y552" s="3">
        <v>0</v>
      </c>
      <c r="Z552" s="3">
        <v>1</v>
      </c>
      <c r="AA552" s="3" t="b">
        <v>1</v>
      </c>
      <c r="AB552" s="3" t="b">
        <f ca="1"/>
        <v>1</v>
      </c>
      <c r="AC552" s="99">
        <v>0</v>
      </c>
      <c r="AD552" s="99">
        <f ca="1"/>
        <v>0</v>
      </c>
    </row>
    <row r="553" spans="4:30" x14ac:dyDescent="0.25">
      <c r="D553" s="8" t="str" cm="1">
        <f t="array" aca="1" ref="D553" ca="1">IFERROR(IF($T$2="",'Data Base'!C536,INDEX(Data_Base_2[Incumbent],_xlfn.AGGREGATE(15,3,((OFFSET($AD$4,0,0,COUNTA($AD$4:AD5548),1)&gt;0)/(OFFSET($AD$4,0,0,COUNTA($AD$4:AD5548),1)&gt;0))*(ROW(OFFSET($AD$4,0,0,COUNTA($AD$4:AD5548),1))-ROW($AD$3)),ROWS($D$4:$D552)))),"")</f>
        <v/>
      </c>
      <c r="E553" s="161" t="str">
        <f ca="1">IFERROR(IF(ISBLANK(INDEX(Data_Base_2[],MATCH($D553,Data_Base_2[[Incumbent]:[Incumbent]],0),MATCH(E$3,Data_Base_2[#Headers],0))),"-",INDEX(Data_Base_2[],MATCH($D553,Data_Base_2[[Incumbent]:[Incumbent]],0),MATCH(E$3,Data_Base_2[#Headers],0))),"")</f>
        <v/>
      </c>
      <c r="F553" s="161" t="str">
        <f ca="1">IFERROR(IF(ISBLANK(INDEX(Data_Base_2[],MATCH($D553,Data_Base_2[[Incumbent]:[Incumbent]],0),MATCH(F$3,Data_Base_2[#Headers],0))),"-",INDEX(Data_Base_2[],MATCH($D553,Data_Base_2[[Incumbent]:[Incumbent]],0),MATCH(F$3,Data_Base_2[#Headers],0))),"")</f>
        <v/>
      </c>
      <c r="G553" s="161" t="str">
        <f ca="1">IFERROR(IF(ISBLANK(INDEX(Data_Base_2[],MATCH($D553,Data_Base_2[[Incumbent]:[Incumbent]],0),MATCH(G$3,Data_Base_2[#Headers],0))),"-",INDEX(Data_Base_2[],MATCH($D553,Data_Base_2[[Incumbent]:[Incumbent]],0),MATCH(G$3,Data_Base_2[#Headers],0))),"")</f>
        <v/>
      </c>
      <c r="H553" s="161" t="str">
        <f ca="1">IFERROR(IF(ISBLANK(INDEX(Data_Base_2[],MATCH($D553,Data_Base_2[[Incumbent]:[Incumbent]],0),MATCH(H$3,Data_Base_2[#Headers],0))),"-",INDEX(Data_Base_2[],MATCH($D553,Data_Base_2[[Incumbent]:[Incumbent]],0),MATCH(H$3,Data_Base_2[#Headers],0))),"")</f>
        <v/>
      </c>
      <c r="I553" s="162" t="str">
        <f ca="1">IFERROR(IF(ISBLANK(INDEX(Data_Base_2[],MATCH($D553,Data_Base_2[[Incumbent]:[Incumbent]],0),MATCH(I$3,Data_Base_2[#Headers],0))),"-",INDEX(Data_Base_2[],MATCH($D553,Data_Base_2[[Incumbent]:[Incumbent]],0),MATCH(I$3,Data_Base_2[#Headers],0))),"")</f>
        <v/>
      </c>
      <c r="J553" s="162" t="str">
        <f ca="1">IFERROR(IF(ISBLANK(INDEX(Data_Base_2[],MATCH($D553,Data_Base_2[[Incumbent]:[Incumbent]],0),MATCH(J$3,Data_Base_2[#Headers],0))),"-",INDEX(Data_Base_2[],MATCH($D553,Data_Base_2[[Incumbent]:[Incumbent]],0),MATCH(J$3,Data_Base_2[#Headers],0))),"")</f>
        <v/>
      </c>
      <c r="K553" s="163" t="str">
        <f ca="1">IFERROR(IF(ISBLANK(INDEX(Data_Base_2[],MATCH($D553,Data_Base_2[[Incumbent]:[Incumbent]],0),MATCH(K$3,Data_Base_2[#Headers],0))),"-",INDEX(Data_Base_2[],MATCH($D553,Data_Base_2[[Incumbent]:[Incumbent]],0),MATCH(K$3,Data_Base_2[#Headers],0))),"")</f>
        <v/>
      </c>
      <c r="L553" s="161" t="str">
        <f ca="1">IFERROR(IF(ISBLANK(INDEX(Data_Base_2[],MATCH($D553,Data_Base_2[[Incumbent]:[Incumbent]],0),MATCH(L$3,Data_Base_2[#Headers],0))),"-",INDEX(Data_Base_2[],MATCH($D553,Data_Base_2[[Incumbent]:[Incumbent]],0),MATCH(L$3,Data_Base_2[#Headers],0))),"")</f>
        <v/>
      </c>
      <c r="M553" s="161" t="str">
        <f ca="1">IFERROR(IF(ISBLANK(INDEX(Data_Base_2[],MATCH($D553,Data_Base_2[[Incumbent]:[Incumbent]],0),MATCH(M$3,Data_Base_2[#Headers],0))),"-",INDEX(Data_Base_2[],MATCH($D553,Data_Base_2[[Incumbent]:[Incumbent]],0),MATCH(M$3,Data_Base_2[#Headers],0))),"")</f>
        <v/>
      </c>
      <c r="N553" s="164" t="str">
        <f ca="1">IFERROR(IF(ISBLANK(INDEX(Data_Base_2[],MATCH($D553,Data_Base_2[[Incumbent]:[Incumbent]],0),MATCH(N$3,Data_Base_2[#Headers],0))),"-",INDEX(Data_Base_2[],MATCH($D553,Data_Base_2[[Incumbent]:[Incumbent]],0),MATCH(N$3,Data_Base_2[#Headers],0))),"")</f>
        <v/>
      </c>
      <c r="O553" s="164" t="str">
        <f ca="1">IFERROR(IF(ISBLANK(INDEX(Data_Base_2[],MATCH($D553,Data_Base_2[[Incumbent]:[Incumbent]],0),MATCH(O$3,Data_Base_2[#Headers],0))),"-",INDEX(Data_Base_2[],MATCH($D553,Data_Base_2[[Incumbent]:[Incumbent]],0),MATCH(O$3,Data_Base_2[#Headers],0))),"")</f>
        <v/>
      </c>
      <c r="P553" s="161" t="str">
        <f ca="1">IFERROR(IF(ISBLANK(INDEX(Data_Base_2[],MATCH($D553,Data_Base_2[[Incumbent]:[Incumbent]],0),MATCH(P$3,Data_Base_2[#Headers],0))),"-",INDEX(Data_Base_2[],MATCH($D553,Data_Base_2[[Incumbent]:[Incumbent]],0),MATCH(P$3,Data_Base_2[#Headers],0))),"")</f>
        <v/>
      </c>
      <c r="Q553" s="161" t="str">
        <f ca="1">IFERROR(IF(ISBLANK(INDEX(Data_Base_2[],MATCH($D553,Data_Base_2[[Incumbent]:[Incumbent]],0),MATCH(Q$3,Data_Base_2[#Headers],0))),"-",INDEX(Data_Base_2[],MATCH($D553,Data_Base_2[[Incumbent]:[Incumbent]],0),MATCH(Q$3,Data_Base_2[#Headers],0))),"")</f>
        <v/>
      </c>
      <c r="T553" t="str">
        <v>Azrai Karim</v>
      </c>
      <c r="U553" s="140">
        <v>3</v>
      </c>
      <c r="V553" s="124" t="b">
        <v>1</v>
      </c>
      <c r="W553" s="3" t="b">
        <v>1</v>
      </c>
      <c r="X553" s="3" t="b">
        <v>0</v>
      </c>
      <c r="Y553" s="3">
        <v>1</v>
      </c>
      <c r="Z553" s="3">
        <v>1</v>
      </c>
      <c r="AA553" s="3" t="b">
        <v>1</v>
      </c>
      <c r="AB553" s="3" t="b">
        <f ca="1"/>
        <v>0</v>
      </c>
      <c r="AC553" s="99">
        <v>0</v>
      </c>
      <c r="AD553" s="99">
        <f ca="1"/>
        <v>0</v>
      </c>
    </row>
    <row r="554" spans="4:30" x14ac:dyDescent="0.25">
      <c r="D554" s="8" t="str" cm="1">
        <f t="array" aca="1" ref="D554" ca="1">IFERROR(IF($T$2="",'Data Base'!C537,INDEX(Data_Base_2[Incumbent],_xlfn.AGGREGATE(15,3,((OFFSET($AD$4,0,0,COUNTA($AD$4:AD5549),1)&gt;0)/(OFFSET($AD$4,0,0,COUNTA($AD$4:AD5549),1)&gt;0))*(ROW(OFFSET($AD$4,0,0,COUNTA($AD$4:AD5549),1))-ROW($AD$3)),ROWS($D$4:$D553)))),"")</f>
        <v/>
      </c>
      <c r="E554" s="161" t="str">
        <f ca="1">IFERROR(IF(ISBLANK(INDEX(Data_Base_2[],MATCH($D554,Data_Base_2[[Incumbent]:[Incumbent]],0),MATCH(E$3,Data_Base_2[#Headers],0))),"-",INDEX(Data_Base_2[],MATCH($D554,Data_Base_2[[Incumbent]:[Incumbent]],0),MATCH(E$3,Data_Base_2[#Headers],0))),"")</f>
        <v/>
      </c>
      <c r="F554" s="161" t="str">
        <f ca="1">IFERROR(IF(ISBLANK(INDEX(Data_Base_2[],MATCH($D554,Data_Base_2[[Incumbent]:[Incumbent]],0),MATCH(F$3,Data_Base_2[#Headers],0))),"-",INDEX(Data_Base_2[],MATCH($D554,Data_Base_2[[Incumbent]:[Incumbent]],0),MATCH(F$3,Data_Base_2[#Headers],0))),"")</f>
        <v/>
      </c>
      <c r="G554" s="161" t="str">
        <f ca="1">IFERROR(IF(ISBLANK(INDEX(Data_Base_2[],MATCH($D554,Data_Base_2[[Incumbent]:[Incumbent]],0),MATCH(G$3,Data_Base_2[#Headers],0))),"-",INDEX(Data_Base_2[],MATCH($D554,Data_Base_2[[Incumbent]:[Incumbent]],0),MATCH(G$3,Data_Base_2[#Headers],0))),"")</f>
        <v/>
      </c>
      <c r="H554" s="161" t="str">
        <f ca="1">IFERROR(IF(ISBLANK(INDEX(Data_Base_2[],MATCH($D554,Data_Base_2[[Incumbent]:[Incumbent]],0),MATCH(H$3,Data_Base_2[#Headers],0))),"-",INDEX(Data_Base_2[],MATCH($D554,Data_Base_2[[Incumbent]:[Incumbent]],0),MATCH(H$3,Data_Base_2[#Headers],0))),"")</f>
        <v/>
      </c>
      <c r="I554" s="162" t="str">
        <f ca="1">IFERROR(IF(ISBLANK(INDEX(Data_Base_2[],MATCH($D554,Data_Base_2[[Incumbent]:[Incumbent]],0),MATCH(I$3,Data_Base_2[#Headers],0))),"-",INDEX(Data_Base_2[],MATCH($D554,Data_Base_2[[Incumbent]:[Incumbent]],0),MATCH(I$3,Data_Base_2[#Headers],0))),"")</f>
        <v/>
      </c>
      <c r="J554" s="162" t="str">
        <f ca="1">IFERROR(IF(ISBLANK(INDEX(Data_Base_2[],MATCH($D554,Data_Base_2[[Incumbent]:[Incumbent]],0),MATCH(J$3,Data_Base_2[#Headers],0))),"-",INDEX(Data_Base_2[],MATCH($D554,Data_Base_2[[Incumbent]:[Incumbent]],0),MATCH(J$3,Data_Base_2[#Headers],0))),"")</f>
        <v/>
      </c>
      <c r="K554" s="163" t="str">
        <f ca="1">IFERROR(IF(ISBLANK(INDEX(Data_Base_2[],MATCH($D554,Data_Base_2[[Incumbent]:[Incumbent]],0),MATCH(K$3,Data_Base_2[#Headers],0))),"-",INDEX(Data_Base_2[],MATCH($D554,Data_Base_2[[Incumbent]:[Incumbent]],0),MATCH(K$3,Data_Base_2[#Headers],0))),"")</f>
        <v/>
      </c>
      <c r="L554" s="161" t="str">
        <f ca="1">IFERROR(IF(ISBLANK(INDEX(Data_Base_2[],MATCH($D554,Data_Base_2[[Incumbent]:[Incumbent]],0),MATCH(L$3,Data_Base_2[#Headers],0))),"-",INDEX(Data_Base_2[],MATCH($D554,Data_Base_2[[Incumbent]:[Incumbent]],0),MATCH(L$3,Data_Base_2[#Headers],0))),"")</f>
        <v/>
      </c>
      <c r="M554" s="161" t="str">
        <f ca="1">IFERROR(IF(ISBLANK(INDEX(Data_Base_2[],MATCH($D554,Data_Base_2[[Incumbent]:[Incumbent]],0),MATCH(M$3,Data_Base_2[#Headers],0))),"-",INDEX(Data_Base_2[],MATCH($D554,Data_Base_2[[Incumbent]:[Incumbent]],0),MATCH(M$3,Data_Base_2[#Headers],0))),"")</f>
        <v/>
      </c>
      <c r="N554" s="164" t="str">
        <f ca="1">IFERROR(IF(ISBLANK(INDEX(Data_Base_2[],MATCH($D554,Data_Base_2[[Incumbent]:[Incumbent]],0),MATCH(N$3,Data_Base_2[#Headers],0))),"-",INDEX(Data_Base_2[],MATCH($D554,Data_Base_2[[Incumbent]:[Incumbent]],0),MATCH(N$3,Data_Base_2[#Headers],0))),"")</f>
        <v/>
      </c>
      <c r="O554" s="164" t="str">
        <f ca="1">IFERROR(IF(ISBLANK(INDEX(Data_Base_2[],MATCH($D554,Data_Base_2[[Incumbent]:[Incumbent]],0),MATCH(O$3,Data_Base_2[#Headers],0))),"-",INDEX(Data_Base_2[],MATCH($D554,Data_Base_2[[Incumbent]:[Incumbent]],0),MATCH(O$3,Data_Base_2[#Headers],0))),"")</f>
        <v/>
      </c>
      <c r="P554" s="161" t="str">
        <f ca="1">IFERROR(IF(ISBLANK(INDEX(Data_Base_2[],MATCH($D554,Data_Base_2[[Incumbent]:[Incumbent]],0),MATCH(P$3,Data_Base_2[#Headers],0))),"-",INDEX(Data_Base_2[],MATCH($D554,Data_Base_2[[Incumbent]:[Incumbent]],0),MATCH(P$3,Data_Base_2[#Headers],0))),"")</f>
        <v/>
      </c>
      <c r="Q554" s="161" t="str">
        <f ca="1">IFERROR(IF(ISBLANK(INDEX(Data_Base_2[],MATCH($D554,Data_Base_2[[Incumbent]:[Incumbent]],0),MATCH(Q$3,Data_Base_2[#Headers],0))),"-",INDEX(Data_Base_2[],MATCH($D554,Data_Base_2[[Incumbent]:[Incumbent]],0),MATCH(Q$3,Data_Base_2[#Headers],0))),"")</f>
        <v/>
      </c>
      <c r="T554" t="str">
        <v>Arie Munirianto</v>
      </c>
      <c r="U554" s="140">
        <v>1</v>
      </c>
      <c r="V554" s="124" t="b">
        <v>1</v>
      </c>
      <c r="W554" s="3" t="b">
        <v>0</v>
      </c>
      <c r="X554" s="3" t="b">
        <v>0</v>
      </c>
      <c r="Y554" s="3">
        <v>1</v>
      </c>
      <c r="Z554" s="3">
        <v>0</v>
      </c>
      <c r="AA554" s="3" t="b">
        <v>1</v>
      </c>
      <c r="AB554" s="3" t="b">
        <f ca="1"/>
        <v>0</v>
      </c>
      <c r="AC554" s="99">
        <v>0</v>
      </c>
      <c r="AD554" s="99">
        <f ca="1"/>
        <v>0</v>
      </c>
    </row>
    <row r="555" spans="4:30" x14ac:dyDescent="0.25">
      <c r="D555" s="8" t="str" cm="1">
        <f t="array" aca="1" ref="D555" ca="1">IFERROR(IF($T$2="",'Data Base'!C538,INDEX(Data_Base_2[Incumbent],_xlfn.AGGREGATE(15,3,((OFFSET($AD$4,0,0,COUNTA($AD$4:AD5550),1)&gt;0)/(OFFSET($AD$4,0,0,COUNTA($AD$4:AD5550),1)&gt;0))*(ROW(OFFSET($AD$4,0,0,COUNTA($AD$4:AD5550),1))-ROW($AD$3)),ROWS($D$4:$D554)))),"")</f>
        <v/>
      </c>
      <c r="E555" s="161" t="str">
        <f ca="1">IFERROR(IF(ISBLANK(INDEX(Data_Base_2[],MATCH($D555,Data_Base_2[[Incumbent]:[Incumbent]],0),MATCH(E$3,Data_Base_2[#Headers],0))),"-",INDEX(Data_Base_2[],MATCH($D555,Data_Base_2[[Incumbent]:[Incumbent]],0),MATCH(E$3,Data_Base_2[#Headers],0))),"")</f>
        <v/>
      </c>
      <c r="F555" s="161" t="str">
        <f ca="1">IFERROR(IF(ISBLANK(INDEX(Data_Base_2[],MATCH($D555,Data_Base_2[[Incumbent]:[Incumbent]],0),MATCH(F$3,Data_Base_2[#Headers],0))),"-",INDEX(Data_Base_2[],MATCH($D555,Data_Base_2[[Incumbent]:[Incumbent]],0),MATCH(F$3,Data_Base_2[#Headers],0))),"")</f>
        <v/>
      </c>
      <c r="G555" s="161" t="str">
        <f ca="1">IFERROR(IF(ISBLANK(INDEX(Data_Base_2[],MATCH($D555,Data_Base_2[[Incumbent]:[Incumbent]],0),MATCH(G$3,Data_Base_2[#Headers],0))),"-",INDEX(Data_Base_2[],MATCH($D555,Data_Base_2[[Incumbent]:[Incumbent]],0),MATCH(G$3,Data_Base_2[#Headers],0))),"")</f>
        <v/>
      </c>
      <c r="H555" s="161" t="str">
        <f ca="1">IFERROR(IF(ISBLANK(INDEX(Data_Base_2[],MATCH($D555,Data_Base_2[[Incumbent]:[Incumbent]],0),MATCH(H$3,Data_Base_2[#Headers],0))),"-",INDEX(Data_Base_2[],MATCH($D555,Data_Base_2[[Incumbent]:[Incumbent]],0),MATCH(H$3,Data_Base_2[#Headers],0))),"")</f>
        <v/>
      </c>
      <c r="I555" s="162" t="str">
        <f ca="1">IFERROR(IF(ISBLANK(INDEX(Data_Base_2[],MATCH($D555,Data_Base_2[[Incumbent]:[Incumbent]],0),MATCH(I$3,Data_Base_2[#Headers],0))),"-",INDEX(Data_Base_2[],MATCH($D555,Data_Base_2[[Incumbent]:[Incumbent]],0),MATCH(I$3,Data_Base_2[#Headers],0))),"")</f>
        <v/>
      </c>
      <c r="J555" s="162" t="str">
        <f ca="1">IFERROR(IF(ISBLANK(INDEX(Data_Base_2[],MATCH($D555,Data_Base_2[[Incumbent]:[Incumbent]],0),MATCH(J$3,Data_Base_2[#Headers],0))),"-",INDEX(Data_Base_2[],MATCH($D555,Data_Base_2[[Incumbent]:[Incumbent]],0),MATCH(J$3,Data_Base_2[#Headers],0))),"")</f>
        <v/>
      </c>
      <c r="K555" s="163" t="str">
        <f ca="1">IFERROR(IF(ISBLANK(INDEX(Data_Base_2[],MATCH($D555,Data_Base_2[[Incumbent]:[Incumbent]],0),MATCH(K$3,Data_Base_2[#Headers],0))),"-",INDEX(Data_Base_2[],MATCH($D555,Data_Base_2[[Incumbent]:[Incumbent]],0),MATCH(K$3,Data_Base_2[#Headers],0))),"")</f>
        <v/>
      </c>
      <c r="L555" s="161" t="str">
        <f ca="1">IFERROR(IF(ISBLANK(INDEX(Data_Base_2[],MATCH($D555,Data_Base_2[[Incumbent]:[Incumbent]],0),MATCH(L$3,Data_Base_2[#Headers],0))),"-",INDEX(Data_Base_2[],MATCH($D555,Data_Base_2[[Incumbent]:[Incumbent]],0),MATCH(L$3,Data_Base_2[#Headers],0))),"")</f>
        <v/>
      </c>
      <c r="M555" s="161" t="str">
        <f ca="1">IFERROR(IF(ISBLANK(INDEX(Data_Base_2[],MATCH($D555,Data_Base_2[[Incumbent]:[Incumbent]],0),MATCH(M$3,Data_Base_2[#Headers],0))),"-",INDEX(Data_Base_2[],MATCH($D555,Data_Base_2[[Incumbent]:[Incumbent]],0),MATCH(M$3,Data_Base_2[#Headers],0))),"")</f>
        <v/>
      </c>
      <c r="N555" s="164" t="str">
        <f ca="1">IFERROR(IF(ISBLANK(INDEX(Data_Base_2[],MATCH($D555,Data_Base_2[[Incumbent]:[Incumbent]],0),MATCH(N$3,Data_Base_2[#Headers],0))),"-",INDEX(Data_Base_2[],MATCH($D555,Data_Base_2[[Incumbent]:[Incumbent]],0),MATCH(N$3,Data_Base_2[#Headers],0))),"")</f>
        <v/>
      </c>
      <c r="O555" s="164" t="str">
        <f ca="1">IFERROR(IF(ISBLANK(INDEX(Data_Base_2[],MATCH($D555,Data_Base_2[[Incumbent]:[Incumbent]],0),MATCH(O$3,Data_Base_2[#Headers],0))),"-",INDEX(Data_Base_2[],MATCH($D555,Data_Base_2[[Incumbent]:[Incumbent]],0),MATCH(O$3,Data_Base_2[#Headers],0))),"")</f>
        <v/>
      </c>
      <c r="P555" s="161" t="str">
        <f ca="1">IFERROR(IF(ISBLANK(INDEX(Data_Base_2[],MATCH($D555,Data_Base_2[[Incumbent]:[Incumbent]],0),MATCH(P$3,Data_Base_2[#Headers],0))),"-",INDEX(Data_Base_2[],MATCH($D555,Data_Base_2[[Incumbent]:[Incumbent]],0),MATCH(P$3,Data_Base_2[#Headers],0))),"")</f>
        <v/>
      </c>
      <c r="Q555" s="161" t="str">
        <f ca="1">IFERROR(IF(ISBLANK(INDEX(Data_Base_2[],MATCH($D555,Data_Base_2[[Incumbent]:[Incumbent]],0),MATCH(Q$3,Data_Base_2[#Headers],0))),"-",INDEX(Data_Base_2[],MATCH($D555,Data_Base_2[[Incumbent]:[Incumbent]],0),MATCH(Q$3,Data_Base_2[#Headers],0))),"")</f>
        <v/>
      </c>
      <c r="T555" t="str">
        <v>Syahri Kurnia, Ir.</v>
      </c>
      <c r="U555" s="140">
        <v>6</v>
      </c>
      <c r="V555" s="124" t="b">
        <v>1</v>
      </c>
      <c r="W555" s="3" t="b">
        <v>1</v>
      </c>
      <c r="X555" s="3" t="b">
        <v>0</v>
      </c>
      <c r="Y555" s="3">
        <v>0</v>
      </c>
      <c r="Z555" s="3">
        <v>0</v>
      </c>
      <c r="AA555" s="3" t="b">
        <v>1</v>
      </c>
      <c r="AB555" s="3" t="b">
        <f ca="1"/>
        <v>0</v>
      </c>
      <c r="AC555" s="99">
        <v>0</v>
      </c>
      <c r="AD555" s="99">
        <f ca="1"/>
        <v>0</v>
      </c>
    </row>
    <row r="556" spans="4:30" x14ac:dyDescent="0.25">
      <c r="D556" s="8" t="str" cm="1">
        <f t="array" aca="1" ref="D556" ca="1">IFERROR(IF($T$2="",'Data Base'!C539,INDEX(Data_Base_2[Incumbent],_xlfn.AGGREGATE(15,3,((OFFSET($AD$4,0,0,COUNTA($AD$4:AD5551),1)&gt;0)/(OFFSET($AD$4,0,0,COUNTA($AD$4:AD5551),1)&gt;0))*(ROW(OFFSET($AD$4,0,0,COUNTA($AD$4:AD5551),1))-ROW($AD$3)),ROWS($D$4:$D555)))),"")</f>
        <v/>
      </c>
      <c r="E556" s="161" t="str">
        <f ca="1">IFERROR(IF(ISBLANK(INDEX(Data_Base_2[],MATCH($D556,Data_Base_2[[Incumbent]:[Incumbent]],0),MATCH(E$3,Data_Base_2[#Headers],0))),"-",INDEX(Data_Base_2[],MATCH($D556,Data_Base_2[[Incumbent]:[Incumbent]],0),MATCH(E$3,Data_Base_2[#Headers],0))),"")</f>
        <v/>
      </c>
      <c r="F556" s="161" t="str">
        <f ca="1">IFERROR(IF(ISBLANK(INDEX(Data_Base_2[],MATCH($D556,Data_Base_2[[Incumbent]:[Incumbent]],0),MATCH(F$3,Data_Base_2[#Headers],0))),"-",INDEX(Data_Base_2[],MATCH($D556,Data_Base_2[[Incumbent]:[Incumbent]],0),MATCH(F$3,Data_Base_2[#Headers],0))),"")</f>
        <v/>
      </c>
      <c r="G556" s="161" t="str">
        <f ca="1">IFERROR(IF(ISBLANK(INDEX(Data_Base_2[],MATCH($D556,Data_Base_2[[Incumbent]:[Incumbent]],0),MATCH(G$3,Data_Base_2[#Headers],0))),"-",INDEX(Data_Base_2[],MATCH($D556,Data_Base_2[[Incumbent]:[Incumbent]],0),MATCH(G$3,Data_Base_2[#Headers],0))),"")</f>
        <v/>
      </c>
      <c r="H556" s="161" t="str">
        <f ca="1">IFERROR(IF(ISBLANK(INDEX(Data_Base_2[],MATCH($D556,Data_Base_2[[Incumbent]:[Incumbent]],0),MATCH(H$3,Data_Base_2[#Headers],0))),"-",INDEX(Data_Base_2[],MATCH($D556,Data_Base_2[[Incumbent]:[Incumbent]],0),MATCH(H$3,Data_Base_2[#Headers],0))),"")</f>
        <v/>
      </c>
      <c r="I556" s="162" t="str">
        <f ca="1">IFERROR(IF(ISBLANK(INDEX(Data_Base_2[],MATCH($D556,Data_Base_2[[Incumbent]:[Incumbent]],0),MATCH(I$3,Data_Base_2[#Headers],0))),"-",INDEX(Data_Base_2[],MATCH($D556,Data_Base_2[[Incumbent]:[Incumbent]],0),MATCH(I$3,Data_Base_2[#Headers],0))),"")</f>
        <v/>
      </c>
      <c r="J556" s="162" t="str">
        <f ca="1">IFERROR(IF(ISBLANK(INDEX(Data_Base_2[],MATCH($D556,Data_Base_2[[Incumbent]:[Incumbent]],0),MATCH(J$3,Data_Base_2[#Headers],0))),"-",INDEX(Data_Base_2[],MATCH($D556,Data_Base_2[[Incumbent]:[Incumbent]],0),MATCH(J$3,Data_Base_2[#Headers],0))),"")</f>
        <v/>
      </c>
      <c r="K556" s="163" t="str">
        <f ca="1">IFERROR(IF(ISBLANK(INDEX(Data_Base_2[],MATCH($D556,Data_Base_2[[Incumbent]:[Incumbent]],0),MATCH(K$3,Data_Base_2[#Headers],0))),"-",INDEX(Data_Base_2[],MATCH($D556,Data_Base_2[[Incumbent]:[Incumbent]],0),MATCH(K$3,Data_Base_2[#Headers],0))),"")</f>
        <v/>
      </c>
      <c r="L556" s="161" t="str">
        <f ca="1">IFERROR(IF(ISBLANK(INDEX(Data_Base_2[],MATCH($D556,Data_Base_2[[Incumbent]:[Incumbent]],0),MATCH(L$3,Data_Base_2[#Headers],0))),"-",INDEX(Data_Base_2[],MATCH($D556,Data_Base_2[[Incumbent]:[Incumbent]],0),MATCH(L$3,Data_Base_2[#Headers],0))),"")</f>
        <v/>
      </c>
      <c r="M556" s="161" t="str">
        <f ca="1">IFERROR(IF(ISBLANK(INDEX(Data_Base_2[],MATCH($D556,Data_Base_2[[Incumbent]:[Incumbent]],0),MATCH(M$3,Data_Base_2[#Headers],0))),"-",INDEX(Data_Base_2[],MATCH($D556,Data_Base_2[[Incumbent]:[Incumbent]],0),MATCH(M$3,Data_Base_2[#Headers],0))),"")</f>
        <v/>
      </c>
      <c r="N556" s="164" t="str">
        <f ca="1">IFERROR(IF(ISBLANK(INDEX(Data_Base_2[],MATCH($D556,Data_Base_2[[Incumbent]:[Incumbent]],0),MATCH(N$3,Data_Base_2[#Headers],0))),"-",INDEX(Data_Base_2[],MATCH($D556,Data_Base_2[[Incumbent]:[Incumbent]],0),MATCH(N$3,Data_Base_2[#Headers],0))),"")</f>
        <v/>
      </c>
      <c r="O556" s="164" t="str">
        <f ca="1">IFERROR(IF(ISBLANK(INDEX(Data_Base_2[],MATCH($D556,Data_Base_2[[Incumbent]:[Incumbent]],0),MATCH(O$3,Data_Base_2[#Headers],0))),"-",INDEX(Data_Base_2[],MATCH($D556,Data_Base_2[[Incumbent]:[Incumbent]],0),MATCH(O$3,Data_Base_2[#Headers],0))),"")</f>
        <v/>
      </c>
      <c r="P556" s="161" t="str">
        <f ca="1">IFERROR(IF(ISBLANK(INDEX(Data_Base_2[],MATCH($D556,Data_Base_2[[Incumbent]:[Incumbent]],0),MATCH(P$3,Data_Base_2[#Headers],0))),"-",INDEX(Data_Base_2[],MATCH($D556,Data_Base_2[[Incumbent]:[Incumbent]],0),MATCH(P$3,Data_Base_2[#Headers],0))),"")</f>
        <v/>
      </c>
      <c r="Q556" s="161" t="str">
        <f ca="1">IFERROR(IF(ISBLANK(INDEX(Data_Base_2[],MATCH($D556,Data_Base_2[[Incumbent]:[Incumbent]],0),MATCH(Q$3,Data_Base_2[#Headers],0))),"-",INDEX(Data_Base_2[],MATCH($D556,Data_Base_2[[Incumbent]:[Incumbent]],0),MATCH(Q$3,Data_Base_2[#Headers],0))),"")</f>
        <v/>
      </c>
      <c r="T556" t="str">
        <v>Rizal Enka Pratama K.</v>
      </c>
      <c r="U556" s="140">
        <v>1</v>
      </c>
      <c r="V556" s="124" t="b">
        <v>1</v>
      </c>
      <c r="W556" s="3" t="b">
        <v>0</v>
      </c>
      <c r="X556" s="3" t="b">
        <v>0</v>
      </c>
      <c r="Y556" s="3">
        <v>0</v>
      </c>
      <c r="Z556" s="3">
        <v>0</v>
      </c>
      <c r="AA556" s="3" t="b">
        <v>1</v>
      </c>
      <c r="AB556" s="3" t="b">
        <f ca="1"/>
        <v>0</v>
      </c>
      <c r="AC556" s="99">
        <v>0</v>
      </c>
      <c r="AD556" s="99">
        <f ca="1"/>
        <v>0</v>
      </c>
    </row>
    <row r="557" spans="4:30" x14ac:dyDescent="0.25">
      <c r="D557" s="8" t="str" cm="1">
        <f t="array" aca="1" ref="D557" ca="1">IFERROR(IF($T$2="",'Data Base'!C540,INDEX(Data_Base_2[Incumbent],_xlfn.AGGREGATE(15,3,((OFFSET($AD$4,0,0,COUNTA($AD$4:AD5552),1)&gt;0)/(OFFSET($AD$4,0,0,COUNTA($AD$4:AD5552),1)&gt;0))*(ROW(OFFSET($AD$4,0,0,COUNTA($AD$4:AD5552),1))-ROW($AD$3)),ROWS($D$4:$D556)))),"")</f>
        <v/>
      </c>
      <c r="E557" s="161" t="str">
        <f ca="1">IFERROR(IF(ISBLANK(INDEX(Data_Base_2[],MATCH($D557,Data_Base_2[[Incumbent]:[Incumbent]],0),MATCH(E$3,Data_Base_2[#Headers],0))),"-",INDEX(Data_Base_2[],MATCH($D557,Data_Base_2[[Incumbent]:[Incumbent]],0),MATCH(E$3,Data_Base_2[#Headers],0))),"")</f>
        <v/>
      </c>
      <c r="F557" s="161" t="str">
        <f ca="1">IFERROR(IF(ISBLANK(INDEX(Data_Base_2[],MATCH($D557,Data_Base_2[[Incumbent]:[Incumbent]],0),MATCH(F$3,Data_Base_2[#Headers],0))),"-",INDEX(Data_Base_2[],MATCH($D557,Data_Base_2[[Incumbent]:[Incumbent]],0),MATCH(F$3,Data_Base_2[#Headers],0))),"")</f>
        <v/>
      </c>
      <c r="G557" s="161" t="str">
        <f ca="1">IFERROR(IF(ISBLANK(INDEX(Data_Base_2[],MATCH($D557,Data_Base_2[[Incumbent]:[Incumbent]],0),MATCH(G$3,Data_Base_2[#Headers],0))),"-",INDEX(Data_Base_2[],MATCH($D557,Data_Base_2[[Incumbent]:[Incumbent]],0),MATCH(G$3,Data_Base_2[#Headers],0))),"")</f>
        <v/>
      </c>
      <c r="H557" s="161" t="str">
        <f ca="1">IFERROR(IF(ISBLANK(INDEX(Data_Base_2[],MATCH($D557,Data_Base_2[[Incumbent]:[Incumbent]],0),MATCH(H$3,Data_Base_2[#Headers],0))),"-",INDEX(Data_Base_2[],MATCH($D557,Data_Base_2[[Incumbent]:[Incumbent]],0),MATCH(H$3,Data_Base_2[#Headers],0))),"")</f>
        <v/>
      </c>
      <c r="I557" s="162" t="str">
        <f ca="1">IFERROR(IF(ISBLANK(INDEX(Data_Base_2[],MATCH($D557,Data_Base_2[[Incumbent]:[Incumbent]],0),MATCH(I$3,Data_Base_2[#Headers],0))),"-",INDEX(Data_Base_2[],MATCH($D557,Data_Base_2[[Incumbent]:[Incumbent]],0),MATCH(I$3,Data_Base_2[#Headers],0))),"")</f>
        <v/>
      </c>
      <c r="J557" s="162" t="str">
        <f ca="1">IFERROR(IF(ISBLANK(INDEX(Data_Base_2[],MATCH($D557,Data_Base_2[[Incumbent]:[Incumbent]],0),MATCH(J$3,Data_Base_2[#Headers],0))),"-",INDEX(Data_Base_2[],MATCH($D557,Data_Base_2[[Incumbent]:[Incumbent]],0),MATCH(J$3,Data_Base_2[#Headers],0))),"")</f>
        <v/>
      </c>
      <c r="K557" s="163" t="str">
        <f ca="1">IFERROR(IF(ISBLANK(INDEX(Data_Base_2[],MATCH($D557,Data_Base_2[[Incumbent]:[Incumbent]],0),MATCH(K$3,Data_Base_2[#Headers],0))),"-",INDEX(Data_Base_2[],MATCH($D557,Data_Base_2[[Incumbent]:[Incumbent]],0),MATCH(K$3,Data_Base_2[#Headers],0))),"")</f>
        <v/>
      </c>
      <c r="L557" s="161" t="str">
        <f ca="1">IFERROR(IF(ISBLANK(INDEX(Data_Base_2[],MATCH($D557,Data_Base_2[[Incumbent]:[Incumbent]],0),MATCH(L$3,Data_Base_2[#Headers],0))),"-",INDEX(Data_Base_2[],MATCH($D557,Data_Base_2[[Incumbent]:[Incumbent]],0),MATCH(L$3,Data_Base_2[#Headers],0))),"")</f>
        <v/>
      </c>
      <c r="M557" s="161" t="str">
        <f ca="1">IFERROR(IF(ISBLANK(INDEX(Data_Base_2[],MATCH($D557,Data_Base_2[[Incumbent]:[Incumbent]],0),MATCH(M$3,Data_Base_2[#Headers],0))),"-",INDEX(Data_Base_2[],MATCH($D557,Data_Base_2[[Incumbent]:[Incumbent]],0),MATCH(M$3,Data_Base_2[#Headers],0))),"")</f>
        <v/>
      </c>
      <c r="N557" s="164" t="str">
        <f ca="1">IFERROR(IF(ISBLANK(INDEX(Data_Base_2[],MATCH($D557,Data_Base_2[[Incumbent]:[Incumbent]],0),MATCH(N$3,Data_Base_2[#Headers],0))),"-",INDEX(Data_Base_2[],MATCH($D557,Data_Base_2[[Incumbent]:[Incumbent]],0),MATCH(N$3,Data_Base_2[#Headers],0))),"")</f>
        <v/>
      </c>
      <c r="O557" s="164" t="str">
        <f ca="1">IFERROR(IF(ISBLANK(INDEX(Data_Base_2[],MATCH($D557,Data_Base_2[[Incumbent]:[Incumbent]],0),MATCH(O$3,Data_Base_2[#Headers],0))),"-",INDEX(Data_Base_2[],MATCH($D557,Data_Base_2[[Incumbent]:[Incumbent]],0),MATCH(O$3,Data_Base_2[#Headers],0))),"")</f>
        <v/>
      </c>
      <c r="P557" s="161" t="str">
        <f ca="1">IFERROR(IF(ISBLANK(INDEX(Data_Base_2[],MATCH($D557,Data_Base_2[[Incumbent]:[Incumbent]],0),MATCH(P$3,Data_Base_2[#Headers],0))),"-",INDEX(Data_Base_2[],MATCH($D557,Data_Base_2[[Incumbent]:[Incumbent]],0),MATCH(P$3,Data_Base_2[#Headers],0))),"")</f>
        <v/>
      </c>
      <c r="Q557" s="161" t="str">
        <f ca="1">IFERROR(IF(ISBLANK(INDEX(Data_Base_2[],MATCH($D557,Data_Base_2[[Incumbent]:[Incumbent]],0),MATCH(Q$3,Data_Base_2[#Headers],0))),"-",INDEX(Data_Base_2[],MATCH($D557,Data_Base_2[[Incumbent]:[Incumbent]],0),MATCH(Q$3,Data_Base_2[#Headers],0))),"")</f>
        <v/>
      </c>
      <c r="T557" t="str">
        <v>Joni Sapri, Ir.</v>
      </c>
      <c r="U557" s="140">
        <v>2</v>
      </c>
      <c r="V557" s="124" t="b">
        <v>1</v>
      </c>
      <c r="W557" s="3" t="b">
        <v>1</v>
      </c>
      <c r="X557" s="3" t="b">
        <v>0</v>
      </c>
      <c r="Y557" s="3">
        <v>1</v>
      </c>
      <c r="Z557" s="3">
        <v>1</v>
      </c>
      <c r="AA557" s="3" t="b">
        <v>1</v>
      </c>
      <c r="AB557" s="3" t="b">
        <f ca="1"/>
        <v>0</v>
      </c>
      <c r="AC557" s="99">
        <v>0</v>
      </c>
      <c r="AD557" s="99">
        <f ca="1"/>
        <v>0</v>
      </c>
    </row>
    <row r="558" spans="4:30" x14ac:dyDescent="0.25">
      <c r="D558" s="8" t="str" cm="1">
        <f t="array" aca="1" ref="D558" ca="1">IFERROR(IF($T$2="",'Data Base'!C541,INDEX(Data_Base_2[Incumbent],_xlfn.AGGREGATE(15,3,((OFFSET($AD$4,0,0,COUNTA($AD$4:AD5553),1)&gt;0)/(OFFSET($AD$4,0,0,COUNTA($AD$4:AD5553),1)&gt;0))*(ROW(OFFSET($AD$4,0,0,COUNTA($AD$4:AD5553),1))-ROW($AD$3)),ROWS($D$4:$D557)))),"")</f>
        <v/>
      </c>
      <c r="E558" s="161" t="str">
        <f ca="1">IFERROR(IF(ISBLANK(INDEX(Data_Base_2[],MATCH($D558,Data_Base_2[[Incumbent]:[Incumbent]],0),MATCH(E$3,Data_Base_2[#Headers],0))),"-",INDEX(Data_Base_2[],MATCH($D558,Data_Base_2[[Incumbent]:[Incumbent]],0),MATCH(E$3,Data_Base_2[#Headers],0))),"")</f>
        <v/>
      </c>
      <c r="F558" s="161" t="str">
        <f ca="1">IFERROR(IF(ISBLANK(INDEX(Data_Base_2[],MATCH($D558,Data_Base_2[[Incumbent]:[Incumbent]],0),MATCH(F$3,Data_Base_2[#Headers],0))),"-",INDEX(Data_Base_2[],MATCH($D558,Data_Base_2[[Incumbent]:[Incumbent]],0),MATCH(F$3,Data_Base_2[#Headers],0))),"")</f>
        <v/>
      </c>
      <c r="G558" s="161" t="str">
        <f ca="1">IFERROR(IF(ISBLANK(INDEX(Data_Base_2[],MATCH($D558,Data_Base_2[[Incumbent]:[Incumbent]],0),MATCH(G$3,Data_Base_2[#Headers],0))),"-",INDEX(Data_Base_2[],MATCH($D558,Data_Base_2[[Incumbent]:[Incumbent]],0),MATCH(G$3,Data_Base_2[#Headers],0))),"")</f>
        <v/>
      </c>
      <c r="H558" s="161" t="str">
        <f ca="1">IFERROR(IF(ISBLANK(INDEX(Data_Base_2[],MATCH($D558,Data_Base_2[[Incumbent]:[Incumbent]],0),MATCH(H$3,Data_Base_2[#Headers],0))),"-",INDEX(Data_Base_2[],MATCH($D558,Data_Base_2[[Incumbent]:[Incumbent]],0),MATCH(H$3,Data_Base_2[#Headers],0))),"")</f>
        <v/>
      </c>
      <c r="I558" s="162" t="str">
        <f ca="1">IFERROR(IF(ISBLANK(INDEX(Data_Base_2[],MATCH($D558,Data_Base_2[[Incumbent]:[Incumbent]],0),MATCH(I$3,Data_Base_2[#Headers],0))),"-",INDEX(Data_Base_2[],MATCH($D558,Data_Base_2[[Incumbent]:[Incumbent]],0),MATCH(I$3,Data_Base_2[#Headers],0))),"")</f>
        <v/>
      </c>
      <c r="J558" s="162" t="str">
        <f ca="1">IFERROR(IF(ISBLANK(INDEX(Data_Base_2[],MATCH($D558,Data_Base_2[[Incumbent]:[Incumbent]],0),MATCH(J$3,Data_Base_2[#Headers],0))),"-",INDEX(Data_Base_2[],MATCH($D558,Data_Base_2[[Incumbent]:[Incumbent]],0),MATCH(J$3,Data_Base_2[#Headers],0))),"")</f>
        <v/>
      </c>
      <c r="K558" s="163" t="str">
        <f ca="1">IFERROR(IF(ISBLANK(INDEX(Data_Base_2[],MATCH($D558,Data_Base_2[[Incumbent]:[Incumbent]],0),MATCH(K$3,Data_Base_2[#Headers],0))),"-",INDEX(Data_Base_2[],MATCH($D558,Data_Base_2[[Incumbent]:[Incumbent]],0),MATCH(K$3,Data_Base_2[#Headers],0))),"")</f>
        <v/>
      </c>
      <c r="L558" s="161" t="str">
        <f ca="1">IFERROR(IF(ISBLANK(INDEX(Data_Base_2[],MATCH($D558,Data_Base_2[[Incumbent]:[Incumbent]],0),MATCH(L$3,Data_Base_2[#Headers],0))),"-",INDEX(Data_Base_2[],MATCH($D558,Data_Base_2[[Incumbent]:[Incumbent]],0),MATCH(L$3,Data_Base_2[#Headers],0))),"")</f>
        <v/>
      </c>
      <c r="M558" s="161" t="str">
        <f ca="1">IFERROR(IF(ISBLANK(INDEX(Data_Base_2[],MATCH($D558,Data_Base_2[[Incumbent]:[Incumbent]],0),MATCH(M$3,Data_Base_2[#Headers],0))),"-",INDEX(Data_Base_2[],MATCH($D558,Data_Base_2[[Incumbent]:[Incumbent]],0),MATCH(M$3,Data_Base_2[#Headers],0))),"")</f>
        <v/>
      </c>
      <c r="N558" s="164" t="str">
        <f ca="1">IFERROR(IF(ISBLANK(INDEX(Data_Base_2[],MATCH($D558,Data_Base_2[[Incumbent]:[Incumbent]],0),MATCH(N$3,Data_Base_2[#Headers],0))),"-",INDEX(Data_Base_2[],MATCH($D558,Data_Base_2[[Incumbent]:[Incumbent]],0),MATCH(N$3,Data_Base_2[#Headers],0))),"")</f>
        <v/>
      </c>
      <c r="O558" s="164" t="str">
        <f ca="1">IFERROR(IF(ISBLANK(INDEX(Data_Base_2[],MATCH($D558,Data_Base_2[[Incumbent]:[Incumbent]],0),MATCH(O$3,Data_Base_2[#Headers],0))),"-",INDEX(Data_Base_2[],MATCH($D558,Data_Base_2[[Incumbent]:[Incumbent]],0),MATCH(O$3,Data_Base_2[#Headers],0))),"")</f>
        <v/>
      </c>
      <c r="P558" s="161" t="str">
        <f ca="1">IFERROR(IF(ISBLANK(INDEX(Data_Base_2[],MATCH($D558,Data_Base_2[[Incumbent]:[Incumbent]],0),MATCH(P$3,Data_Base_2[#Headers],0))),"-",INDEX(Data_Base_2[],MATCH($D558,Data_Base_2[[Incumbent]:[Incumbent]],0),MATCH(P$3,Data_Base_2[#Headers],0))),"")</f>
        <v/>
      </c>
      <c r="Q558" s="161" t="str">
        <f ca="1">IFERROR(IF(ISBLANK(INDEX(Data_Base_2[],MATCH($D558,Data_Base_2[[Incumbent]:[Incumbent]],0),MATCH(Q$3,Data_Base_2[#Headers],0))),"-",INDEX(Data_Base_2[],MATCH($D558,Data_Base_2[[Incumbent]:[Incumbent]],0),MATCH(Q$3,Data_Base_2[#Headers],0))),"")</f>
        <v/>
      </c>
      <c r="T558" t="str">
        <v>Bayu Syahputra</v>
      </c>
      <c r="U558" s="140">
        <v>1</v>
      </c>
      <c r="V558" s="124" t="b">
        <v>1</v>
      </c>
      <c r="W558" s="3" t="b">
        <v>1</v>
      </c>
      <c r="X558" s="3" t="b">
        <v>0</v>
      </c>
      <c r="Y558" s="3">
        <v>1</v>
      </c>
      <c r="Z558" s="3">
        <v>0</v>
      </c>
      <c r="AA558" s="3" t="b">
        <v>1</v>
      </c>
      <c r="AB558" s="3" t="b">
        <f ca="1"/>
        <v>0</v>
      </c>
      <c r="AC558" s="99">
        <v>1</v>
      </c>
      <c r="AD558" s="99">
        <f ca="1"/>
        <v>0</v>
      </c>
    </row>
    <row r="559" spans="4:30" x14ac:dyDescent="0.25">
      <c r="D559" s="8" t="str" cm="1">
        <f t="array" aca="1" ref="D559" ca="1">IFERROR(IF($T$2="",'Data Base'!C542,INDEX(Data_Base_2[Incumbent],_xlfn.AGGREGATE(15,3,((OFFSET($AD$4,0,0,COUNTA($AD$4:AD5554),1)&gt;0)/(OFFSET($AD$4,0,0,COUNTA($AD$4:AD5554),1)&gt;0))*(ROW(OFFSET($AD$4,0,0,COUNTA($AD$4:AD5554),1))-ROW($AD$3)),ROWS($D$4:$D558)))),"")</f>
        <v/>
      </c>
      <c r="E559" s="161" t="str">
        <f ca="1">IFERROR(IF(ISBLANK(INDEX(Data_Base_2[],MATCH($D559,Data_Base_2[[Incumbent]:[Incumbent]],0),MATCH(E$3,Data_Base_2[#Headers],0))),"-",INDEX(Data_Base_2[],MATCH($D559,Data_Base_2[[Incumbent]:[Incumbent]],0),MATCH(E$3,Data_Base_2[#Headers],0))),"")</f>
        <v/>
      </c>
      <c r="F559" s="161" t="str">
        <f ca="1">IFERROR(IF(ISBLANK(INDEX(Data_Base_2[],MATCH($D559,Data_Base_2[[Incumbent]:[Incumbent]],0),MATCH(F$3,Data_Base_2[#Headers],0))),"-",INDEX(Data_Base_2[],MATCH($D559,Data_Base_2[[Incumbent]:[Incumbent]],0),MATCH(F$3,Data_Base_2[#Headers],0))),"")</f>
        <v/>
      </c>
      <c r="G559" s="161" t="str">
        <f ca="1">IFERROR(IF(ISBLANK(INDEX(Data_Base_2[],MATCH($D559,Data_Base_2[[Incumbent]:[Incumbent]],0),MATCH(G$3,Data_Base_2[#Headers],0))),"-",INDEX(Data_Base_2[],MATCH($D559,Data_Base_2[[Incumbent]:[Incumbent]],0),MATCH(G$3,Data_Base_2[#Headers],0))),"")</f>
        <v/>
      </c>
      <c r="H559" s="161" t="str">
        <f ca="1">IFERROR(IF(ISBLANK(INDEX(Data_Base_2[],MATCH($D559,Data_Base_2[[Incumbent]:[Incumbent]],0),MATCH(H$3,Data_Base_2[#Headers],0))),"-",INDEX(Data_Base_2[],MATCH($D559,Data_Base_2[[Incumbent]:[Incumbent]],0),MATCH(H$3,Data_Base_2[#Headers],0))),"")</f>
        <v/>
      </c>
      <c r="I559" s="162" t="str">
        <f ca="1">IFERROR(IF(ISBLANK(INDEX(Data_Base_2[],MATCH($D559,Data_Base_2[[Incumbent]:[Incumbent]],0),MATCH(I$3,Data_Base_2[#Headers],0))),"-",INDEX(Data_Base_2[],MATCH($D559,Data_Base_2[[Incumbent]:[Incumbent]],0),MATCH(I$3,Data_Base_2[#Headers],0))),"")</f>
        <v/>
      </c>
      <c r="J559" s="162" t="str">
        <f ca="1">IFERROR(IF(ISBLANK(INDEX(Data_Base_2[],MATCH($D559,Data_Base_2[[Incumbent]:[Incumbent]],0),MATCH(J$3,Data_Base_2[#Headers],0))),"-",INDEX(Data_Base_2[],MATCH($D559,Data_Base_2[[Incumbent]:[Incumbent]],0),MATCH(J$3,Data_Base_2[#Headers],0))),"")</f>
        <v/>
      </c>
      <c r="K559" s="163" t="str">
        <f ca="1">IFERROR(IF(ISBLANK(INDEX(Data_Base_2[],MATCH($D559,Data_Base_2[[Incumbent]:[Incumbent]],0),MATCH(K$3,Data_Base_2[#Headers],0))),"-",INDEX(Data_Base_2[],MATCH($D559,Data_Base_2[[Incumbent]:[Incumbent]],0),MATCH(K$3,Data_Base_2[#Headers],0))),"")</f>
        <v/>
      </c>
      <c r="L559" s="161" t="str">
        <f ca="1">IFERROR(IF(ISBLANK(INDEX(Data_Base_2[],MATCH($D559,Data_Base_2[[Incumbent]:[Incumbent]],0),MATCH(L$3,Data_Base_2[#Headers],0))),"-",INDEX(Data_Base_2[],MATCH($D559,Data_Base_2[[Incumbent]:[Incumbent]],0),MATCH(L$3,Data_Base_2[#Headers],0))),"")</f>
        <v/>
      </c>
      <c r="M559" s="161" t="str">
        <f ca="1">IFERROR(IF(ISBLANK(INDEX(Data_Base_2[],MATCH($D559,Data_Base_2[[Incumbent]:[Incumbent]],0),MATCH(M$3,Data_Base_2[#Headers],0))),"-",INDEX(Data_Base_2[],MATCH($D559,Data_Base_2[[Incumbent]:[Incumbent]],0),MATCH(M$3,Data_Base_2[#Headers],0))),"")</f>
        <v/>
      </c>
      <c r="N559" s="164" t="str">
        <f ca="1">IFERROR(IF(ISBLANK(INDEX(Data_Base_2[],MATCH($D559,Data_Base_2[[Incumbent]:[Incumbent]],0),MATCH(N$3,Data_Base_2[#Headers],0))),"-",INDEX(Data_Base_2[],MATCH($D559,Data_Base_2[[Incumbent]:[Incumbent]],0),MATCH(N$3,Data_Base_2[#Headers],0))),"")</f>
        <v/>
      </c>
      <c r="O559" s="164" t="str">
        <f ca="1">IFERROR(IF(ISBLANK(INDEX(Data_Base_2[],MATCH($D559,Data_Base_2[[Incumbent]:[Incumbent]],0),MATCH(O$3,Data_Base_2[#Headers],0))),"-",INDEX(Data_Base_2[],MATCH($D559,Data_Base_2[[Incumbent]:[Incumbent]],0),MATCH(O$3,Data_Base_2[#Headers],0))),"")</f>
        <v/>
      </c>
      <c r="P559" s="161" t="str">
        <f ca="1">IFERROR(IF(ISBLANK(INDEX(Data_Base_2[],MATCH($D559,Data_Base_2[[Incumbent]:[Incumbent]],0),MATCH(P$3,Data_Base_2[#Headers],0))),"-",INDEX(Data_Base_2[],MATCH($D559,Data_Base_2[[Incumbent]:[Incumbent]],0),MATCH(P$3,Data_Base_2[#Headers],0))),"")</f>
        <v/>
      </c>
      <c r="Q559" s="161" t="str">
        <f ca="1">IFERROR(IF(ISBLANK(INDEX(Data_Base_2[],MATCH($D559,Data_Base_2[[Incumbent]:[Incumbent]],0),MATCH(Q$3,Data_Base_2[#Headers],0))),"-",INDEX(Data_Base_2[],MATCH($D559,Data_Base_2[[Incumbent]:[Incumbent]],0),MATCH(Q$3,Data_Base_2[#Headers],0))),"")</f>
        <v/>
      </c>
      <c r="T559" t="str">
        <v>Cindy Haluana Tambunan</v>
      </c>
      <c r="U559" s="140">
        <v>1</v>
      </c>
      <c r="V559" s="124" t="b">
        <v>1</v>
      </c>
      <c r="W559" s="3" t="b">
        <v>1</v>
      </c>
      <c r="X559" s="3" t="b">
        <v>0</v>
      </c>
      <c r="Y559" s="3">
        <v>1</v>
      </c>
      <c r="Z559" s="3">
        <v>0</v>
      </c>
      <c r="AA559" s="3" t="b">
        <v>1</v>
      </c>
      <c r="AB559" s="3" t="b">
        <f ca="1"/>
        <v>0</v>
      </c>
      <c r="AC559" s="99">
        <v>1</v>
      </c>
      <c r="AD559" s="99">
        <f ca="1"/>
        <v>0</v>
      </c>
    </row>
    <row r="560" spans="4:30" x14ac:dyDescent="0.25">
      <c r="D560" s="8" t="str" cm="1">
        <f t="array" aca="1" ref="D560" ca="1">IFERROR(IF($T$2="",'Data Base'!C543,INDEX(Data_Base_2[Incumbent],_xlfn.AGGREGATE(15,3,((OFFSET($AD$4,0,0,COUNTA($AD$4:AD5555),1)&gt;0)/(OFFSET($AD$4,0,0,COUNTA($AD$4:AD5555),1)&gt;0))*(ROW(OFFSET($AD$4,0,0,COUNTA($AD$4:AD5555),1))-ROW($AD$3)),ROWS($D$4:$D559)))),"")</f>
        <v/>
      </c>
      <c r="E560" s="161" t="str">
        <f ca="1">IFERROR(IF(ISBLANK(INDEX(Data_Base_2[],MATCH($D560,Data_Base_2[[Incumbent]:[Incumbent]],0),MATCH(E$3,Data_Base_2[#Headers],0))),"-",INDEX(Data_Base_2[],MATCH($D560,Data_Base_2[[Incumbent]:[Incumbent]],0),MATCH(E$3,Data_Base_2[#Headers],0))),"")</f>
        <v/>
      </c>
      <c r="F560" s="161" t="str">
        <f ca="1">IFERROR(IF(ISBLANK(INDEX(Data_Base_2[],MATCH($D560,Data_Base_2[[Incumbent]:[Incumbent]],0),MATCH(F$3,Data_Base_2[#Headers],0))),"-",INDEX(Data_Base_2[],MATCH($D560,Data_Base_2[[Incumbent]:[Incumbent]],0),MATCH(F$3,Data_Base_2[#Headers],0))),"")</f>
        <v/>
      </c>
      <c r="G560" s="161" t="str">
        <f ca="1">IFERROR(IF(ISBLANK(INDEX(Data_Base_2[],MATCH($D560,Data_Base_2[[Incumbent]:[Incumbent]],0),MATCH(G$3,Data_Base_2[#Headers],0))),"-",INDEX(Data_Base_2[],MATCH($D560,Data_Base_2[[Incumbent]:[Incumbent]],0),MATCH(G$3,Data_Base_2[#Headers],0))),"")</f>
        <v/>
      </c>
      <c r="H560" s="161" t="str">
        <f ca="1">IFERROR(IF(ISBLANK(INDEX(Data_Base_2[],MATCH($D560,Data_Base_2[[Incumbent]:[Incumbent]],0),MATCH(H$3,Data_Base_2[#Headers],0))),"-",INDEX(Data_Base_2[],MATCH($D560,Data_Base_2[[Incumbent]:[Incumbent]],0),MATCH(H$3,Data_Base_2[#Headers],0))),"")</f>
        <v/>
      </c>
      <c r="I560" s="162" t="str">
        <f ca="1">IFERROR(IF(ISBLANK(INDEX(Data_Base_2[],MATCH($D560,Data_Base_2[[Incumbent]:[Incumbent]],0),MATCH(I$3,Data_Base_2[#Headers],0))),"-",INDEX(Data_Base_2[],MATCH($D560,Data_Base_2[[Incumbent]:[Incumbent]],0),MATCH(I$3,Data_Base_2[#Headers],0))),"")</f>
        <v/>
      </c>
      <c r="J560" s="162" t="str">
        <f ca="1">IFERROR(IF(ISBLANK(INDEX(Data_Base_2[],MATCH($D560,Data_Base_2[[Incumbent]:[Incumbent]],0),MATCH(J$3,Data_Base_2[#Headers],0))),"-",INDEX(Data_Base_2[],MATCH($D560,Data_Base_2[[Incumbent]:[Incumbent]],0),MATCH(J$3,Data_Base_2[#Headers],0))),"")</f>
        <v/>
      </c>
      <c r="K560" s="163" t="str">
        <f ca="1">IFERROR(IF(ISBLANK(INDEX(Data_Base_2[],MATCH($D560,Data_Base_2[[Incumbent]:[Incumbent]],0),MATCH(K$3,Data_Base_2[#Headers],0))),"-",INDEX(Data_Base_2[],MATCH($D560,Data_Base_2[[Incumbent]:[Incumbent]],0),MATCH(K$3,Data_Base_2[#Headers],0))),"")</f>
        <v/>
      </c>
      <c r="L560" s="161" t="str">
        <f ca="1">IFERROR(IF(ISBLANK(INDEX(Data_Base_2[],MATCH($D560,Data_Base_2[[Incumbent]:[Incumbent]],0),MATCH(L$3,Data_Base_2[#Headers],0))),"-",INDEX(Data_Base_2[],MATCH($D560,Data_Base_2[[Incumbent]:[Incumbent]],0),MATCH(L$3,Data_Base_2[#Headers],0))),"")</f>
        <v/>
      </c>
      <c r="M560" s="161" t="str">
        <f ca="1">IFERROR(IF(ISBLANK(INDEX(Data_Base_2[],MATCH($D560,Data_Base_2[[Incumbent]:[Incumbent]],0),MATCH(M$3,Data_Base_2[#Headers],0))),"-",INDEX(Data_Base_2[],MATCH($D560,Data_Base_2[[Incumbent]:[Incumbent]],0),MATCH(M$3,Data_Base_2[#Headers],0))),"")</f>
        <v/>
      </c>
      <c r="N560" s="164" t="str">
        <f ca="1">IFERROR(IF(ISBLANK(INDEX(Data_Base_2[],MATCH($D560,Data_Base_2[[Incumbent]:[Incumbent]],0),MATCH(N$3,Data_Base_2[#Headers],0))),"-",INDEX(Data_Base_2[],MATCH($D560,Data_Base_2[[Incumbent]:[Incumbent]],0),MATCH(N$3,Data_Base_2[#Headers],0))),"")</f>
        <v/>
      </c>
      <c r="O560" s="164" t="str">
        <f ca="1">IFERROR(IF(ISBLANK(INDEX(Data_Base_2[],MATCH($D560,Data_Base_2[[Incumbent]:[Incumbent]],0),MATCH(O$3,Data_Base_2[#Headers],0))),"-",INDEX(Data_Base_2[],MATCH($D560,Data_Base_2[[Incumbent]:[Incumbent]],0),MATCH(O$3,Data_Base_2[#Headers],0))),"")</f>
        <v/>
      </c>
      <c r="P560" s="161" t="str">
        <f ca="1">IFERROR(IF(ISBLANK(INDEX(Data_Base_2[],MATCH($D560,Data_Base_2[[Incumbent]:[Incumbent]],0),MATCH(P$3,Data_Base_2[#Headers],0))),"-",INDEX(Data_Base_2[],MATCH($D560,Data_Base_2[[Incumbent]:[Incumbent]],0),MATCH(P$3,Data_Base_2[#Headers],0))),"")</f>
        <v/>
      </c>
      <c r="Q560" s="161" t="str">
        <f ca="1">IFERROR(IF(ISBLANK(INDEX(Data_Base_2[],MATCH($D560,Data_Base_2[[Incumbent]:[Incumbent]],0),MATCH(Q$3,Data_Base_2[#Headers],0))),"-",INDEX(Data_Base_2[],MATCH($D560,Data_Base_2[[Incumbent]:[Incumbent]],0),MATCH(Q$3,Data_Base_2[#Headers],0))),"")</f>
        <v/>
      </c>
      <c r="T560" t="str">
        <v>Reja Eka Putra, Ir.</v>
      </c>
      <c r="U560" s="140">
        <v>2</v>
      </c>
      <c r="V560" s="124" t="b">
        <v>1</v>
      </c>
      <c r="W560" s="3" t="b">
        <v>1</v>
      </c>
      <c r="X560" s="3" t="b">
        <v>0</v>
      </c>
      <c r="Y560" s="3">
        <v>1</v>
      </c>
      <c r="Z560" s="3">
        <v>1</v>
      </c>
      <c r="AA560" s="3" t="b">
        <v>1</v>
      </c>
      <c r="AB560" s="3" t="b">
        <f ca="1"/>
        <v>0</v>
      </c>
      <c r="AC560" s="99">
        <v>0</v>
      </c>
      <c r="AD560" s="99">
        <f ca="1"/>
        <v>0</v>
      </c>
    </row>
    <row r="561" spans="4:30" x14ac:dyDescent="0.25">
      <c r="D561" s="8" t="str" cm="1">
        <f t="array" aca="1" ref="D561" ca="1">IFERROR(IF($T$2="",'Data Base'!C544,INDEX(Data_Base_2[Incumbent],_xlfn.AGGREGATE(15,3,((OFFSET($AD$4,0,0,COUNTA($AD$4:AD5556),1)&gt;0)/(OFFSET($AD$4,0,0,COUNTA($AD$4:AD5556),1)&gt;0))*(ROW(OFFSET($AD$4,0,0,COUNTA($AD$4:AD5556),1))-ROW($AD$3)),ROWS($D$4:$D560)))),"")</f>
        <v/>
      </c>
      <c r="E561" s="161" t="str">
        <f ca="1">IFERROR(IF(ISBLANK(INDEX(Data_Base_2[],MATCH($D561,Data_Base_2[[Incumbent]:[Incumbent]],0),MATCH(E$3,Data_Base_2[#Headers],0))),"-",INDEX(Data_Base_2[],MATCH($D561,Data_Base_2[[Incumbent]:[Incumbent]],0),MATCH(E$3,Data_Base_2[#Headers],0))),"")</f>
        <v/>
      </c>
      <c r="F561" s="161" t="str">
        <f ca="1">IFERROR(IF(ISBLANK(INDEX(Data_Base_2[],MATCH($D561,Data_Base_2[[Incumbent]:[Incumbent]],0),MATCH(F$3,Data_Base_2[#Headers],0))),"-",INDEX(Data_Base_2[],MATCH($D561,Data_Base_2[[Incumbent]:[Incumbent]],0),MATCH(F$3,Data_Base_2[#Headers],0))),"")</f>
        <v/>
      </c>
      <c r="G561" s="161" t="str">
        <f ca="1">IFERROR(IF(ISBLANK(INDEX(Data_Base_2[],MATCH($D561,Data_Base_2[[Incumbent]:[Incumbent]],0),MATCH(G$3,Data_Base_2[#Headers],0))),"-",INDEX(Data_Base_2[],MATCH($D561,Data_Base_2[[Incumbent]:[Incumbent]],0),MATCH(G$3,Data_Base_2[#Headers],0))),"")</f>
        <v/>
      </c>
      <c r="H561" s="161" t="str">
        <f ca="1">IFERROR(IF(ISBLANK(INDEX(Data_Base_2[],MATCH($D561,Data_Base_2[[Incumbent]:[Incumbent]],0),MATCH(H$3,Data_Base_2[#Headers],0))),"-",INDEX(Data_Base_2[],MATCH($D561,Data_Base_2[[Incumbent]:[Incumbent]],0),MATCH(H$3,Data_Base_2[#Headers],0))),"")</f>
        <v/>
      </c>
      <c r="I561" s="162" t="str">
        <f ca="1">IFERROR(IF(ISBLANK(INDEX(Data_Base_2[],MATCH($D561,Data_Base_2[[Incumbent]:[Incumbent]],0),MATCH(I$3,Data_Base_2[#Headers],0))),"-",INDEX(Data_Base_2[],MATCH($D561,Data_Base_2[[Incumbent]:[Incumbent]],0),MATCH(I$3,Data_Base_2[#Headers],0))),"")</f>
        <v/>
      </c>
      <c r="J561" s="162" t="str">
        <f ca="1">IFERROR(IF(ISBLANK(INDEX(Data_Base_2[],MATCH($D561,Data_Base_2[[Incumbent]:[Incumbent]],0),MATCH(J$3,Data_Base_2[#Headers],0))),"-",INDEX(Data_Base_2[],MATCH($D561,Data_Base_2[[Incumbent]:[Incumbent]],0),MATCH(J$3,Data_Base_2[#Headers],0))),"")</f>
        <v/>
      </c>
      <c r="K561" s="163" t="str">
        <f ca="1">IFERROR(IF(ISBLANK(INDEX(Data_Base_2[],MATCH($D561,Data_Base_2[[Incumbent]:[Incumbent]],0),MATCH(K$3,Data_Base_2[#Headers],0))),"-",INDEX(Data_Base_2[],MATCH($D561,Data_Base_2[[Incumbent]:[Incumbent]],0),MATCH(K$3,Data_Base_2[#Headers],0))),"")</f>
        <v/>
      </c>
      <c r="L561" s="161" t="str">
        <f ca="1">IFERROR(IF(ISBLANK(INDEX(Data_Base_2[],MATCH($D561,Data_Base_2[[Incumbent]:[Incumbent]],0),MATCH(L$3,Data_Base_2[#Headers],0))),"-",INDEX(Data_Base_2[],MATCH($D561,Data_Base_2[[Incumbent]:[Incumbent]],0),MATCH(L$3,Data_Base_2[#Headers],0))),"")</f>
        <v/>
      </c>
      <c r="M561" s="161" t="str">
        <f ca="1">IFERROR(IF(ISBLANK(INDEX(Data_Base_2[],MATCH($D561,Data_Base_2[[Incumbent]:[Incumbent]],0),MATCH(M$3,Data_Base_2[#Headers],0))),"-",INDEX(Data_Base_2[],MATCH($D561,Data_Base_2[[Incumbent]:[Incumbent]],0),MATCH(M$3,Data_Base_2[#Headers],0))),"")</f>
        <v/>
      </c>
      <c r="N561" s="164" t="str">
        <f ca="1">IFERROR(IF(ISBLANK(INDEX(Data_Base_2[],MATCH($D561,Data_Base_2[[Incumbent]:[Incumbent]],0),MATCH(N$3,Data_Base_2[#Headers],0))),"-",INDEX(Data_Base_2[],MATCH($D561,Data_Base_2[[Incumbent]:[Incumbent]],0),MATCH(N$3,Data_Base_2[#Headers],0))),"")</f>
        <v/>
      </c>
      <c r="O561" s="164" t="str">
        <f ca="1">IFERROR(IF(ISBLANK(INDEX(Data_Base_2[],MATCH($D561,Data_Base_2[[Incumbent]:[Incumbent]],0),MATCH(O$3,Data_Base_2[#Headers],0))),"-",INDEX(Data_Base_2[],MATCH($D561,Data_Base_2[[Incumbent]:[Incumbent]],0),MATCH(O$3,Data_Base_2[#Headers],0))),"")</f>
        <v/>
      </c>
      <c r="P561" s="161" t="str">
        <f ca="1">IFERROR(IF(ISBLANK(INDEX(Data_Base_2[],MATCH($D561,Data_Base_2[[Incumbent]:[Incumbent]],0),MATCH(P$3,Data_Base_2[#Headers],0))),"-",INDEX(Data_Base_2[],MATCH($D561,Data_Base_2[[Incumbent]:[Incumbent]],0),MATCH(P$3,Data_Base_2[#Headers],0))),"")</f>
        <v/>
      </c>
      <c r="Q561" s="161" t="str">
        <f ca="1">IFERROR(IF(ISBLANK(INDEX(Data_Base_2[],MATCH($D561,Data_Base_2[[Incumbent]:[Incumbent]],0),MATCH(Q$3,Data_Base_2[#Headers],0))),"-",INDEX(Data_Base_2[],MATCH($D561,Data_Base_2[[Incumbent]:[Incumbent]],0),MATCH(Q$3,Data_Base_2[#Headers],0))),"")</f>
        <v/>
      </c>
      <c r="T561" t="str">
        <v>Ruslyzar</v>
      </c>
      <c r="U561" s="140">
        <v>1</v>
      </c>
      <c r="V561" s="124" t="b">
        <v>1</v>
      </c>
      <c r="W561" s="3" t="b">
        <v>1</v>
      </c>
      <c r="X561" s="3" t="b">
        <v>0</v>
      </c>
      <c r="Y561" s="3">
        <v>1</v>
      </c>
      <c r="Z561" s="3">
        <v>0</v>
      </c>
      <c r="AA561" s="3" t="b">
        <v>1</v>
      </c>
      <c r="AB561" s="3" t="b">
        <f ca="1"/>
        <v>0</v>
      </c>
      <c r="AC561" s="99">
        <v>0</v>
      </c>
      <c r="AD561" s="99">
        <f ca="1"/>
        <v>0</v>
      </c>
    </row>
    <row r="562" spans="4:30" x14ac:dyDescent="0.25">
      <c r="D562" s="8" t="str" cm="1">
        <f t="array" aca="1" ref="D562" ca="1">IFERROR(IF($T$2="",'Data Base'!C545,INDEX(Data_Base_2[Incumbent],_xlfn.AGGREGATE(15,3,((OFFSET($AD$4,0,0,COUNTA($AD$4:AD5557),1)&gt;0)/(OFFSET($AD$4,0,0,COUNTA($AD$4:AD5557),1)&gt;0))*(ROW(OFFSET($AD$4,0,0,COUNTA($AD$4:AD5557),1))-ROW($AD$3)),ROWS($D$4:$D561)))),"")</f>
        <v/>
      </c>
      <c r="E562" s="161" t="str">
        <f ca="1">IFERROR(IF(ISBLANK(INDEX(Data_Base_2[],MATCH($D562,Data_Base_2[[Incumbent]:[Incumbent]],0),MATCH(E$3,Data_Base_2[#Headers],0))),"-",INDEX(Data_Base_2[],MATCH($D562,Data_Base_2[[Incumbent]:[Incumbent]],0),MATCH(E$3,Data_Base_2[#Headers],0))),"")</f>
        <v/>
      </c>
      <c r="F562" s="161" t="str">
        <f ca="1">IFERROR(IF(ISBLANK(INDEX(Data_Base_2[],MATCH($D562,Data_Base_2[[Incumbent]:[Incumbent]],0),MATCH(F$3,Data_Base_2[#Headers],0))),"-",INDEX(Data_Base_2[],MATCH($D562,Data_Base_2[[Incumbent]:[Incumbent]],0),MATCH(F$3,Data_Base_2[#Headers],0))),"")</f>
        <v/>
      </c>
      <c r="G562" s="161" t="str">
        <f ca="1">IFERROR(IF(ISBLANK(INDEX(Data_Base_2[],MATCH($D562,Data_Base_2[[Incumbent]:[Incumbent]],0),MATCH(G$3,Data_Base_2[#Headers],0))),"-",INDEX(Data_Base_2[],MATCH($D562,Data_Base_2[[Incumbent]:[Incumbent]],0),MATCH(G$3,Data_Base_2[#Headers],0))),"")</f>
        <v/>
      </c>
      <c r="H562" s="161" t="str">
        <f ca="1">IFERROR(IF(ISBLANK(INDEX(Data_Base_2[],MATCH($D562,Data_Base_2[[Incumbent]:[Incumbent]],0),MATCH(H$3,Data_Base_2[#Headers],0))),"-",INDEX(Data_Base_2[],MATCH($D562,Data_Base_2[[Incumbent]:[Incumbent]],0),MATCH(H$3,Data_Base_2[#Headers],0))),"")</f>
        <v/>
      </c>
      <c r="I562" s="162" t="str">
        <f ca="1">IFERROR(IF(ISBLANK(INDEX(Data_Base_2[],MATCH($D562,Data_Base_2[[Incumbent]:[Incumbent]],0),MATCH(I$3,Data_Base_2[#Headers],0))),"-",INDEX(Data_Base_2[],MATCH($D562,Data_Base_2[[Incumbent]:[Incumbent]],0),MATCH(I$3,Data_Base_2[#Headers],0))),"")</f>
        <v/>
      </c>
      <c r="J562" s="162" t="str">
        <f ca="1">IFERROR(IF(ISBLANK(INDEX(Data_Base_2[],MATCH($D562,Data_Base_2[[Incumbent]:[Incumbent]],0),MATCH(J$3,Data_Base_2[#Headers],0))),"-",INDEX(Data_Base_2[],MATCH($D562,Data_Base_2[[Incumbent]:[Incumbent]],0),MATCH(J$3,Data_Base_2[#Headers],0))),"")</f>
        <v/>
      </c>
      <c r="K562" s="163" t="str">
        <f ca="1">IFERROR(IF(ISBLANK(INDEX(Data_Base_2[],MATCH($D562,Data_Base_2[[Incumbent]:[Incumbent]],0),MATCH(K$3,Data_Base_2[#Headers],0))),"-",INDEX(Data_Base_2[],MATCH($D562,Data_Base_2[[Incumbent]:[Incumbent]],0),MATCH(K$3,Data_Base_2[#Headers],0))),"")</f>
        <v/>
      </c>
      <c r="L562" s="161" t="str">
        <f ca="1">IFERROR(IF(ISBLANK(INDEX(Data_Base_2[],MATCH($D562,Data_Base_2[[Incumbent]:[Incumbent]],0),MATCH(L$3,Data_Base_2[#Headers],0))),"-",INDEX(Data_Base_2[],MATCH($D562,Data_Base_2[[Incumbent]:[Incumbent]],0),MATCH(L$3,Data_Base_2[#Headers],0))),"")</f>
        <v/>
      </c>
      <c r="M562" s="161" t="str">
        <f ca="1">IFERROR(IF(ISBLANK(INDEX(Data_Base_2[],MATCH($D562,Data_Base_2[[Incumbent]:[Incumbent]],0),MATCH(M$3,Data_Base_2[#Headers],0))),"-",INDEX(Data_Base_2[],MATCH($D562,Data_Base_2[[Incumbent]:[Incumbent]],0),MATCH(M$3,Data_Base_2[#Headers],0))),"")</f>
        <v/>
      </c>
      <c r="N562" s="164" t="str">
        <f ca="1">IFERROR(IF(ISBLANK(INDEX(Data_Base_2[],MATCH($D562,Data_Base_2[[Incumbent]:[Incumbent]],0),MATCH(N$3,Data_Base_2[#Headers],0))),"-",INDEX(Data_Base_2[],MATCH($D562,Data_Base_2[[Incumbent]:[Incumbent]],0),MATCH(N$3,Data_Base_2[#Headers],0))),"")</f>
        <v/>
      </c>
      <c r="O562" s="164" t="str">
        <f ca="1">IFERROR(IF(ISBLANK(INDEX(Data_Base_2[],MATCH($D562,Data_Base_2[[Incumbent]:[Incumbent]],0),MATCH(O$3,Data_Base_2[#Headers],0))),"-",INDEX(Data_Base_2[],MATCH($D562,Data_Base_2[[Incumbent]:[Incumbent]],0),MATCH(O$3,Data_Base_2[#Headers],0))),"")</f>
        <v/>
      </c>
      <c r="P562" s="161" t="str">
        <f ca="1">IFERROR(IF(ISBLANK(INDEX(Data_Base_2[],MATCH($D562,Data_Base_2[[Incumbent]:[Incumbent]],0),MATCH(P$3,Data_Base_2[#Headers],0))),"-",INDEX(Data_Base_2[],MATCH($D562,Data_Base_2[[Incumbent]:[Incumbent]],0),MATCH(P$3,Data_Base_2[#Headers],0))),"")</f>
        <v/>
      </c>
      <c r="Q562" s="161" t="str">
        <f ca="1">IFERROR(IF(ISBLANK(INDEX(Data_Base_2[],MATCH($D562,Data_Base_2[[Incumbent]:[Incumbent]],0),MATCH(Q$3,Data_Base_2[#Headers],0))),"-",INDEX(Data_Base_2[],MATCH($D562,Data_Base_2[[Incumbent]:[Incumbent]],0),MATCH(Q$3,Data_Base_2[#Headers],0))),"")</f>
        <v/>
      </c>
      <c r="T562" t="str">
        <v>Yulian Firdaus</v>
      </c>
      <c r="U562" s="140">
        <v>1</v>
      </c>
      <c r="V562" s="124" t="b">
        <v>1</v>
      </c>
      <c r="W562" s="3" t="b">
        <v>1</v>
      </c>
      <c r="X562" s="3" t="b">
        <v>0</v>
      </c>
      <c r="Y562" s="3">
        <v>1</v>
      </c>
      <c r="Z562" s="3">
        <v>0</v>
      </c>
      <c r="AA562" s="3" t="b">
        <v>1</v>
      </c>
      <c r="AB562" s="3" t="b">
        <f ca="1"/>
        <v>0</v>
      </c>
      <c r="AC562" s="99">
        <v>1</v>
      </c>
      <c r="AD562" s="99">
        <f ca="1"/>
        <v>0</v>
      </c>
    </row>
    <row r="563" spans="4:30" x14ac:dyDescent="0.25">
      <c r="D563" s="8" t="str" cm="1">
        <f t="array" aca="1" ref="D563" ca="1">IFERROR(IF($T$2="",'Data Base'!C546,INDEX(Data_Base_2[Incumbent],_xlfn.AGGREGATE(15,3,((OFFSET($AD$4,0,0,COUNTA($AD$4:AD5558),1)&gt;0)/(OFFSET($AD$4,0,0,COUNTA($AD$4:AD5558),1)&gt;0))*(ROW(OFFSET($AD$4,0,0,COUNTA($AD$4:AD5558),1))-ROW($AD$3)),ROWS($D$4:$D562)))),"")</f>
        <v/>
      </c>
      <c r="E563" s="161" t="str">
        <f ca="1">IFERROR(IF(ISBLANK(INDEX(Data_Base_2[],MATCH($D563,Data_Base_2[[Incumbent]:[Incumbent]],0),MATCH(E$3,Data_Base_2[#Headers],0))),"-",INDEX(Data_Base_2[],MATCH($D563,Data_Base_2[[Incumbent]:[Incumbent]],0),MATCH(E$3,Data_Base_2[#Headers],0))),"")</f>
        <v/>
      </c>
      <c r="F563" s="161" t="str">
        <f ca="1">IFERROR(IF(ISBLANK(INDEX(Data_Base_2[],MATCH($D563,Data_Base_2[[Incumbent]:[Incumbent]],0),MATCH(F$3,Data_Base_2[#Headers],0))),"-",INDEX(Data_Base_2[],MATCH($D563,Data_Base_2[[Incumbent]:[Incumbent]],0),MATCH(F$3,Data_Base_2[#Headers],0))),"")</f>
        <v/>
      </c>
      <c r="G563" s="161" t="str">
        <f ca="1">IFERROR(IF(ISBLANK(INDEX(Data_Base_2[],MATCH($D563,Data_Base_2[[Incumbent]:[Incumbent]],0),MATCH(G$3,Data_Base_2[#Headers],0))),"-",INDEX(Data_Base_2[],MATCH($D563,Data_Base_2[[Incumbent]:[Incumbent]],0),MATCH(G$3,Data_Base_2[#Headers],0))),"")</f>
        <v/>
      </c>
      <c r="H563" s="161" t="str">
        <f ca="1">IFERROR(IF(ISBLANK(INDEX(Data_Base_2[],MATCH($D563,Data_Base_2[[Incumbent]:[Incumbent]],0),MATCH(H$3,Data_Base_2[#Headers],0))),"-",INDEX(Data_Base_2[],MATCH($D563,Data_Base_2[[Incumbent]:[Incumbent]],0),MATCH(H$3,Data_Base_2[#Headers],0))),"")</f>
        <v/>
      </c>
      <c r="I563" s="162" t="str">
        <f ca="1">IFERROR(IF(ISBLANK(INDEX(Data_Base_2[],MATCH($D563,Data_Base_2[[Incumbent]:[Incumbent]],0),MATCH(I$3,Data_Base_2[#Headers],0))),"-",INDEX(Data_Base_2[],MATCH($D563,Data_Base_2[[Incumbent]:[Incumbent]],0),MATCH(I$3,Data_Base_2[#Headers],0))),"")</f>
        <v/>
      </c>
      <c r="J563" s="162" t="str">
        <f ca="1">IFERROR(IF(ISBLANK(INDEX(Data_Base_2[],MATCH($D563,Data_Base_2[[Incumbent]:[Incumbent]],0),MATCH(J$3,Data_Base_2[#Headers],0))),"-",INDEX(Data_Base_2[],MATCH($D563,Data_Base_2[[Incumbent]:[Incumbent]],0),MATCH(J$3,Data_Base_2[#Headers],0))),"")</f>
        <v/>
      </c>
      <c r="K563" s="163" t="str">
        <f ca="1">IFERROR(IF(ISBLANK(INDEX(Data_Base_2[],MATCH($D563,Data_Base_2[[Incumbent]:[Incumbent]],0),MATCH(K$3,Data_Base_2[#Headers],0))),"-",INDEX(Data_Base_2[],MATCH($D563,Data_Base_2[[Incumbent]:[Incumbent]],0),MATCH(K$3,Data_Base_2[#Headers],0))),"")</f>
        <v/>
      </c>
      <c r="L563" s="161" t="str">
        <f ca="1">IFERROR(IF(ISBLANK(INDEX(Data_Base_2[],MATCH($D563,Data_Base_2[[Incumbent]:[Incumbent]],0),MATCH(L$3,Data_Base_2[#Headers],0))),"-",INDEX(Data_Base_2[],MATCH($D563,Data_Base_2[[Incumbent]:[Incumbent]],0),MATCH(L$3,Data_Base_2[#Headers],0))),"")</f>
        <v/>
      </c>
      <c r="M563" s="161" t="str">
        <f ca="1">IFERROR(IF(ISBLANK(INDEX(Data_Base_2[],MATCH($D563,Data_Base_2[[Incumbent]:[Incumbent]],0),MATCH(M$3,Data_Base_2[#Headers],0))),"-",INDEX(Data_Base_2[],MATCH($D563,Data_Base_2[[Incumbent]:[Incumbent]],0),MATCH(M$3,Data_Base_2[#Headers],0))),"")</f>
        <v/>
      </c>
      <c r="N563" s="164" t="str">
        <f ca="1">IFERROR(IF(ISBLANK(INDEX(Data_Base_2[],MATCH($D563,Data_Base_2[[Incumbent]:[Incumbent]],0),MATCH(N$3,Data_Base_2[#Headers],0))),"-",INDEX(Data_Base_2[],MATCH($D563,Data_Base_2[[Incumbent]:[Incumbent]],0),MATCH(N$3,Data_Base_2[#Headers],0))),"")</f>
        <v/>
      </c>
      <c r="O563" s="164" t="str">
        <f ca="1">IFERROR(IF(ISBLANK(INDEX(Data_Base_2[],MATCH($D563,Data_Base_2[[Incumbent]:[Incumbent]],0),MATCH(O$3,Data_Base_2[#Headers],0))),"-",INDEX(Data_Base_2[],MATCH($D563,Data_Base_2[[Incumbent]:[Incumbent]],0),MATCH(O$3,Data_Base_2[#Headers],0))),"")</f>
        <v/>
      </c>
      <c r="P563" s="161" t="str">
        <f ca="1">IFERROR(IF(ISBLANK(INDEX(Data_Base_2[],MATCH($D563,Data_Base_2[[Incumbent]:[Incumbent]],0),MATCH(P$3,Data_Base_2[#Headers],0))),"-",INDEX(Data_Base_2[],MATCH($D563,Data_Base_2[[Incumbent]:[Incumbent]],0),MATCH(P$3,Data_Base_2[#Headers],0))),"")</f>
        <v/>
      </c>
      <c r="Q563" s="161" t="str">
        <f ca="1">IFERROR(IF(ISBLANK(INDEX(Data_Base_2[],MATCH($D563,Data_Base_2[[Incumbent]:[Incumbent]],0),MATCH(Q$3,Data_Base_2[#Headers],0))),"-",INDEX(Data_Base_2[],MATCH($D563,Data_Base_2[[Incumbent]:[Incumbent]],0),MATCH(Q$3,Data_Base_2[#Headers],0))),"")</f>
        <v/>
      </c>
      <c r="T563" t="str">
        <v>Sarjana Bangun, SE</v>
      </c>
      <c r="U563" s="140">
        <v>2</v>
      </c>
      <c r="V563" s="124" t="b">
        <v>1</v>
      </c>
      <c r="W563" s="3" t="b">
        <v>0</v>
      </c>
      <c r="X563" s="3" t="b">
        <v>0</v>
      </c>
      <c r="Y563" s="3">
        <v>0</v>
      </c>
      <c r="Z563" s="3">
        <v>1</v>
      </c>
      <c r="AA563" s="3" t="b">
        <v>1</v>
      </c>
      <c r="AB563" s="3" t="b">
        <f ca="1"/>
        <v>1</v>
      </c>
      <c r="AC563" s="99">
        <v>0</v>
      </c>
      <c r="AD563" s="99">
        <f ca="1"/>
        <v>0</v>
      </c>
    </row>
    <row r="564" spans="4:30" x14ac:dyDescent="0.25">
      <c r="D564" s="8" t="str" cm="1">
        <f t="array" aca="1" ref="D564" ca="1">IFERROR(IF($T$2="",'Data Base'!C547,INDEX(Data_Base_2[Incumbent],_xlfn.AGGREGATE(15,3,((OFFSET($AD$4,0,0,COUNTA($AD$4:AD5559),1)&gt;0)/(OFFSET($AD$4,0,0,COUNTA($AD$4:AD5559),1)&gt;0))*(ROW(OFFSET($AD$4,0,0,COUNTA($AD$4:AD5559),1))-ROW($AD$3)),ROWS($D$4:$D563)))),"")</f>
        <v/>
      </c>
      <c r="E564" s="161" t="str">
        <f ca="1">IFERROR(IF(ISBLANK(INDEX(Data_Base_2[],MATCH($D564,Data_Base_2[[Incumbent]:[Incumbent]],0),MATCH(E$3,Data_Base_2[#Headers],0))),"-",INDEX(Data_Base_2[],MATCH($D564,Data_Base_2[[Incumbent]:[Incumbent]],0),MATCH(E$3,Data_Base_2[#Headers],0))),"")</f>
        <v/>
      </c>
      <c r="F564" s="161" t="str">
        <f ca="1">IFERROR(IF(ISBLANK(INDEX(Data_Base_2[],MATCH($D564,Data_Base_2[[Incumbent]:[Incumbent]],0),MATCH(F$3,Data_Base_2[#Headers],0))),"-",INDEX(Data_Base_2[],MATCH($D564,Data_Base_2[[Incumbent]:[Incumbent]],0),MATCH(F$3,Data_Base_2[#Headers],0))),"")</f>
        <v/>
      </c>
      <c r="G564" s="161" t="str">
        <f ca="1">IFERROR(IF(ISBLANK(INDEX(Data_Base_2[],MATCH($D564,Data_Base_2[[Incumbent]:[Incumbent]],0),MATCH(G$3,Data_Base_2[#Headers],0))),"-",INDEX(Data_Base_2[],MATCH($D564,Data_Base_2[[Incumbent]:[Incumbent]],0),MATCH(G$3,Data_Base_2[#Headers],0))),"")</f>
        <v/>
      </c>
      <c r="H564" s="161" t="str">
        <f ca="1">IFERROR(IF(ISBLANK(INDEX(Data_Base_2[],MATCH($D564,Data_Base_2[[Incumbent]:[Incumbent]],0),MATCH(H$3,Data_Base_2[#Headers],0))),"-",INDEX(Data_Base_2[],MATCH($D564,Data_Base_2[[Incumbent]:[Incumbent]],0),MATCH(H$3,Data_Base_2[#Headers],0))),"")</f>
        <v/>
      </c>
      <c r="I564" s="162" t="str">
        <f ca="1">IFERROR(IF(ISBLANK(INDEX(Data_Base_2[],MATCH($D564,Data_Base_2[[Incumbent]:[Incumbent]],0),MATCH(I$3,Data_Base_2[#Headers],0))),"-",INDEX(Data_Base_2[],MATCH($D564,Data_Base_2[[Incumbent]:[Incumbent]],0),MATCH(I$3,Data_Base_2[#Headers],0))),"")</f>
        <v/>
      </c>
      <c r="J564" s="162" t="str">
        <f ca="1">IFERROR(IF(ISBLANK(INDEX(Data_Base_2[],MATCH($D564,Data_Base_2[[Incumbent]:[Incumbent]],0),MATCH(J$3,Data_Base_2[#Headers],0))),"-",INDEX(Data_Base_2[],MATCH($D564,Data_Base_2[[Incumbent]:[Incumbent]],0),MATCH(J$3,Data_Base_2[#Headers],0))),"")</f>
        <v/>
      </c>
      <c r="K564" s="163" t="str">
        <f ca="1">IFERROR(IF(ISBLANK(INDEX(Data_Base_2[],MATCH($D564,Data_Base_2[[Incumbent]:[Incumbent]],0),MATCH(K$3,Data_Base_2[#Headers],0))),"-",INDEX(Data_Base_2[],MATCH($D564,Data_Base_2[[Incumbent]:[Incumbent]],0),MATCH(K$3,Data_Base_2[#Headers],0))),"")</f>
        <v/>
      </c>
      <c r="L564" s="161" t="str">
        <f ca="1">IFERROR(IF(ISBLANK(INDEX(Data_Base_2[],MATCH($D564,Data_Base_2[[Incumbent]:[Incumbent]],0),MATCH(L$3,Data_Base_2[#Headers],0))),"-",INDEX(Data_Base_2[],MATCH($D564,Data_Base_2[[Incumbent]:[Incumbent]],0),MATCH(L$3,Data_Base_2[#Headers],0))),"")</f>
        <v/>
      </c>
      <c r="M564" s="161" t="str">
        <f ca="1">IFERROR(IF(ISBLANK(INDEX(Data_Base_2[],MATCH($D564,Data_Base_2[[Incumbent]:[Incumbent]],0),MATCH(M$3,Data_Base_2[#Headers],0))),"-",INDEX(Data_Base_2[],MATCH($D564,Data_Base_2[[Incumbent]:[Incumbent]],0),MATCH(M$3,Data_Base_2[#Headers],0))),"")</f>
        <v/>
      </c>
      <c r="N564" s="164" t="str">
        <f ca="1">IFERROR(IF(ISBLANK(INDEX(Data_Base_2[],MATCH($D564,Data_Base_2[[Incumbent]:[Incumbent]],0),MATCH(N$3,Data_Base_2[#Headers],0))),"-",INDEX(Data_Base_2[],MATCH($D564,Data_Base_2[[Incumbent]:[Incumbent]],0),MATCH(N$3,Data_Base_2[#Headers],0))),"")</f>
        <v/>
      </c>
      <c r="O564" s="164" t="str">
        <f ca="1">IFERROR(IF(ISBLANK(INDEX(Data_Base_2[],MATCH($D564,Data_Base_2[[Incumbent]:[Incumbent]],0),MATCH(O$3,Data_Base_2[#Headers],0))),"-",INDEX(Data_Base_2[],MATCH($D564,Data_Base_2[[Incumbent]:[Incumbent]],0),MATCH(O$3,Data_Base_2[#Headers],0))),"")</f>
        <v/>
      </c>
      <c r="P564" s="161" t="str">
        <f ca="1">IFERROR(IF(ISBLANK(INDEX(Data_Base_2[],MATCH($D564,Data_Base_2[[Incumbent]:[Incumbent]],0),MATCH(P$3,Data_Base_2[#Headers],0))),"-",INDEX(Data_Base_2[],MATCH($D564,Data_Base_2[[Incumbent]:[Incumbent]],0),MATCH(P$3,Data_Base_2[#Headers],0))),"")</f>
        <v/>
      </c>
      <c r="Q564" s="161" t="str">
        <f ca="1">IFERROR(IF(ISBLANK(INDEX(Data_Base_2[],MATCH($D564,Data_Base_2[[Incumbent]:[Incumbent]],0),MATCH(Q$3,Data_Base_2[#Headers],0))),"-",INDEX(Data_Base_2[],MATCH($D564,Data_Base_2[[Incumbent]:[Incumbent]],0),MATCH(Q$3,Data_Base_2[#Headers],0))),"")</f>
        <v/>
      </c>
      <c r="T564" t="str">
        <v>Sofyan Mukholip</v>
      </c>
      <c r="U564" s="140">
        <v>2</v>
      </c>
      <c r="V564" s="124" t="b">
        <v>1</v>
      </c>
      <c r="W564" s="3" t="b">
        <v>1</v>
      </c>
      <c r="X564" s="3" t="b">
        <v>0</v>
      </c>
      <c r="Y564" s="3">
        <v>1</v>
      </c>
      <c r="Z564" s="3">
        <v>1</v>
      </c>
      <c r="AA564" s="3" t="b">
        <v>1</v>
      </c>
      <c r="AB564" s="3" t="b">
        <f ca="1"/>
        <v>0</v>
      </c>
      <c r="AC564" s="99">
        <v>0</v>
      </c>
      <c r="AD564" s="99">
        <f ca="1"/>
        <v>0</v>
      </c>
    </row>
    <row r="565" spans="4:30" x14ac:dyDescent="0.25">
      <c r="D565" s="8" t="str" cm="1">
        <f t="array" aca="1" ref="D565" ca="1">IFERROR(IF($T$2="",'Data Base'!C548,INDEX(Data_Base_2[Incumbent],_xlfn.AGGREGATE(15,3,((OFFSET($AD$4,0,0,COUNTA($AD$4:AD5560),1)&gt;0)/(OFFSET($AD$4,0,0,COUNTA($AD$4:AD5560),1)&gt;0))*(ROW(OFFSET($AD$4,0,0,COUNTA($AD$4:AD5560),1))-ROW($AD$3)),ROWS($D$4:$D564)))),"")</f>
        <v/>
      </c>
      <c r="E565" s="161" t="str">
        <f ca="1">IFERROR(IF(ISBLANK(INDEX(Data_Base_2[],MATCH($D565,Data_Base_2[[Incumbent]:[Incumbent]],0),MATCH(E$3,Data_Base_2[#Headers],0))),"-",INDEX(Data_Base_2[],MATCH($D565,Data_Base_2[[Incumbent]:[Incumbent]],0),MATCH(E$3,Data_Base_2[#Headers],0))),"")</f>
        <v/>
      </c>
      <c r="F565" s="161" t="str">
        <f ca="1">IFERROR(IF(ISBLANK(INDEX(Data_Base_2[],MATCH($D565,Data_Base_2[[Incumbent]:[Incumbent]],0),MATCH(F$3,Data_Base_2[#Headers],0))),"-",INDEX(Data_Base_2[],MATCH($D565,Data_Base_2[[Incumbent]:[Incumbent]],0),MATCH(F$3,Data_Base_2[#Headers],0))),"")</f>
        <v/>
      </c>
      <c r="G565" s="161" t="str">
        <f ca="1">IFERROR(IF(ISBLANK(INDEX(Data_Base_2[],MATCH($D565,Data_Base_2[[Incumbent]:[Incumbent]],0),MATCH(G$3,Data_Base_2[#Headers],0))),"-",INDEX(Data_Base_2[],MATCH($D565,Data_Base_2[[Incumbent]:[Incumbent]],0),MATCH(G$3,Data_Base_2[#Headers],0))),"")</f>
        <v/>
      </c>
      <c r="H565" s="161" t="str">
        <f ca="1">IFERROR(IF(ISBLANK(INDEX(Data_Base_2[],MATCH($D565,Data_Base_2[[Incumbent]:[Incumbent]],0),MATCH(H$3,Data_Base_2[#Headers],0))),"-",INDEX(Data_Base_2[],MATCH($D565,Data_Base_2[[Incumbent]:[Incumbent]],0),MATCH(H$3,Data_Base_2[#Headers],0))),"")</f>
        <v/>
      </c>
      <c r="I565" s="162" t="str">
        <f ca="1">IFERROR(IF(ISBLANK(INDEX(Data_Base_2[],MATCH($D565,Data_Base_2[[Incumbent]:[Incumbent]],0),MATCH(I$3,Data_Base_2[#Headers],0))),"-",INDEX(Data_Base_2[],MATCH($D565,Data_Base_2[[Incumbent]:[Incumbent]],0),MATCH(I$3,Data_Base_2[#Headers],0))),"")</f>
        <v/>
      </c>
      <c r="J565" s="162" t="str">
        <f ca="1">IFERROR(IF(ISBLANK(INDEX(Data_Base_2[],MATCH($D565,Data_Base_2[[Incumbent]:[Incumbent]],0),MATCH(J$3,Data_Base_2[#Headers],0))),"-",INDEX(Data_Base_2[],MATCH($D565,Data_Base_2[[Incumbent]:[Incumbent]],0),MATCH(J$3,Data_Base_2[#Headers],0))),"")</f>
        <v/>
      </c>
      <c r="K565" s="163" t="str">
        <f ca="1">IFERROR(IF(ISBLANK(INDEX(Data_Base_2[],MATCH($D565,Data_Base_2[[Incumbent]:[Incumbent]],0),MATCH(K$3,Data_Base_2[#Headers],0))),"-",INDEX(Data_Base_2[],MATCH($D565,Data_Base_2[[Incumbent]:[Incumbent]],0),MATCH(K$3,Data_Base_2[#Headers],0))),"")</f>
        <v/>
      </c>
      <c r="L565" s="161" t="str">
        <f ca="1">IFERROR(IF(ISBLANK(INDEX(Data_Base_2[],MATCH($D565,Data_Base_2[[Incumbent]:[Incumbent]],0),MATCH(L$3,Data_Base_2[#Headers],0))),"-",INDEX(Data_Base_2[],MATCH($D565,Data_Base_2[[Incumbent]:[Incumbent]],0),MATCH(L$3,Data_Base_2[#Headers],0))),"")</f>
        <v/>
      </c>
      <c r="M565" s="161" t="str">
        <f ca="1">IFERROR(IF(ISBLANK(INDEX(Data_Base_2[],MATCH($D565,Data_Base_2[[Incumbent]:[Incumbent]],0),MATCH(M$3,Data_Base_2[#Headers],0))),"-",INDEX(Data_Base_2[],MATCH($D565,Data_Base_2[[Incumbent]:[Incumbent]],0),MATCH(M$3,Data_Base_2[#Headers],0))),"")</f>
        <v/>
      </c>
      <c r="N565" s="164" t="str">
        <f ca="1">IFERROR(IF(ISBLANK(INDEX(Data_Base_2[],MATCH($D565,Data_Base_2[[Incumbent]:[Incumbent]],0),MATCH(N$3,Data_Base_2[#Headers],0))),"-",INDEX(Data_Base_2[],MATCH($D565,Data_Base_2[[Incumbent]:[Incumbent]],0),MATCH(N$3,Data_Base_2[#Headers],0))),"")</f>
        <v/>
      </c>
      <c r="O565" s="164" t="str">
        <f ca="1">IFERROR(IF(ISBLANK(INDEX(Data_Base_2[],MATCH($D565,Data_Base_2[[Incumbent]:[Incumbent]],0),MATCH(O$3,Data_Base_2[#Headers],0))),"-",INDEX(Data_Base_2[],MATCH($D565,Data_Base_2[[Incumbent]:[Incumbent]],0),MATCH(O$3,Data_Base_2[#Headers],0))),"")</f>
        <v/>
      </c>
      <c r="P565" s="161" t="str">
        <f ca="1">IFERROR(IF(ISBLANK(INDEX(Data_Base_2[],MATCH($D565,Data_Base_2[[Incumbent]:[Incumbent]],0),MATCH(P$3,Data_Base_2[#Headers],0))),"-",INDEX(Data_Base_2[],MATCH($D565,Data_Base_2[[Incumbent]:[Incumbent]],0),MATCH(P$3,Data_Base_2[#Headers],0))),"")</f>
        <v/>
      </c>
      <c r="Q565" s="161" t="str">
        <f ca="1">IFERROR(IF(ISBLANK(INDEX(Data_Base_2[],MATCH($D565,Data_Base_2[[Incumbent]:[Incumbent]],0),MATCH(Q$3,Data_Base_2[#Headers],0))),"-",INDEX(Data_Base_2[],MATCH($D565,Data_Base_2[[Incumbent]:[Incumbent]],0),MATCH(Q$3,Data_Base_2[#Headers],0))),"")</f>
        <v/>
      </c>
      <c r="T565" t="str">
        <v>Firmansyah</v>
      </c>
      <c r="U565" s="140">
        <v>2</v>
      </c>
      <c r="V565" s="124" t="b">
        <v>1</v>
      </c>
      <c r="W565" s="3" t="b">
        <v>1</v>
      </c>
      <c r="X565" s="3" t="b">
        <v>0</v>
      </c>
      <c r="Y565" s="3">
        <v>1</v>
      </c>
      <c r="Z565" s="3">
        <v>1</v>
      </c>
      <c r="AA565" s="3" t="b">
        <v>1</v>
      </c>
      <c r="AB565" s="3" t="b">
        <f ca="1"/>
        <v>0</v>
      </c>
      <c r="AC565" s="99">
        <v>0</v>
      </c>
      <c r="AD565" s="99">
        <f ca="1"/>
        <v>0</v>
      </c>
    </row>
    <row r="566" spans="4:30" x14ac:dyDescent="0.25">
      <c r="D566" s="8" t="str" cm="1">
        <f t="array" aca="1" ref="D566" ca="1">IFERROR(IF($T$2="",'Data Base'!C549,INDEX(Data_Base_2[Incumbent],_xlfn.AGGREGATE(15,3,((OFFSET($AD$4,0,0,COUNTA($AD$4:AD5561),1)&gt;0)/(OFFSET($AD$4,0,0,COUNTA($AD$4:AD5561),1)&gt;0))*(ROW(OFFSET($AD$4,0,0,COUNTA($AD$4:AD5561),1))-ROW($AD$3)),ROWS($D$4:$D565)))),"")</f>
        <v/>
      </c>
      <c r="E566" s="161" t="str">
        <f ca="1">IFERROR(IF(ISBLANK(INDEX(Data_Base_2[],MATCH($D566,Data_Base_2[[Incumbent]:[Incumbent]],0),MATCH(E$3,Data_Base_2[#Headers],0))),"-",INDEX(Data_Base_2[],MATCH($D566,Data_Base_2[[Incumbent]:[Incumbent]],0),MATCH(E$3,Data_Base_2[#Headers],0))),"")</f>
        <v/>
      </c>
      <c r="F566" s="161" t="str">
        <f ca="1">IFERROR(IF(ISBLANK(INDEX(Data_Base_2[],MATCH($D566,Data_Base_2[[Incumbent]:[Incumbent]],0),MATCH(F$3,Data_Base_2[#Headers],0))),"-",INDEX(Data_Base_2[],MATCH($D566,Data_Base_2[[Incumbent]:[Incumbent]],0),MATCH(F$3,Data_Base_2[#Headers],0))),"")</f>
        <v/>
      </c>
      <c r="G566" s="161" t="str">
        <f ca="1">IFERROR(IF(ISBLANK(INDEX(Data_Base_2[],MATCH($D566,Data_Base_2[[Incumbent]:[Incumbent]],0),MATCH(G$3,Data_Base_2[#Headers],0))),"-",INDEX(Data_Base_2[],MATCH($D566,Data_Base_2[[Incumbent]:[Incumbent]],0),MATCH(G$3,Data_Base_2[#Headers],0))),"")</f>
        <v/>
      </c>
      <c r="H566" s="161" t="str">
        <f ca="1">IFERROR(IF(ISBLANK(INDEX(Data_Base_2[],MATCH($D566,Data_Base_2[[Incumbent]:[Incumbent]],0),MATCH(H$3,Data_Base_2[#Headers],0))),"-",INDEX(Data_Base_2[],MATCH($D566,Data_Base_2[[Incumbent]:[Incumbent]],0),MATCH(H$3,Data_Base_2[#Headers],0))),"")</f>
        <v/>
      </c>
      <c r="I566" s="162" t="str">
        <f ca="1">IFERROR(IF(ISBLANK(INDEX(Data_Base_2[],MATCH($D566,Data_Base_2[[Incumbent]:[Incumbent]],0),MATCH(I$3,Data_Base_2[#Headers],0))),"-",INDEX(Data_Base_2[],MATCH($D566,Data_Base_2[[Incumbent]:[Incumbent]],0),MATCH(I$3,Data_Base_2[#Headers],0))),"")</f>
        <v/>
      </c>
      <c r="J566" s="162" t="str">
        <f ca="1">IFERROR(IF(ISBLANK(INDEX(Data_Base_2[],MATCH($D566,Data_Base_2[[Incumbent]:[Incumbent]],0),MATCH(J$3,Data_Base_2[#Headers],0))),"-",INDEX(Data_Base_2[],MATCH($D566,Data_Base_2[[Incumbent]:[Incumbent]],0),MATCH(J$3,Data_Base_2[#Headers],0))),"")</f>
        <v/>
      </c>
      <c r="K566" s="163" t="str">
        <f ca="1">IFERROR(IF(ISBLANK(INDEX(Data_Base_2[],MATCH($D566,Data_Base_2[[Incumbent]:[Incumbent]],0),MATCH(K$3,Data_Base_2[#Headers],0))),"-",INDEX(Data_Base_2[],MATCH($D566,Data_Base_2[[Incumbent]:[Incumbent]],0),MATCH(K$3,Data_Base_2[#Headers],0))),"")</f>
        <v/>
      </c>
      <c r="L566" s="161" t="str">
        <f ca="1">IFERROR(IF(ISBLANK(INDEX(Data_Base_2[],MATCH($D566,Data_Base_2[[Incumbent]:[Incumbent]],0),MATCH(L$3,Data_Base_2[#Headers],0))),"-",INDEX(Data_Base_2[],MATCH($D566,Data_Base_2[[Incumbent]:[Incumbent]],0),MATCH(L$3,Data_Base_2[#Headers],0))),"")</f>
        <v/>
      </c>
      <c r="M566" s="161" t="str">
        <f ca="1">IFERROR(IF(ISBLANK(INDEX(Data_Base_2[],MATCH($D566,Data_Base_2[[Incumbent]:[Incumbent]],0),MATCH(M$3,Data_Base_2[#Headers],0))),"-",INDEX(Data_Base_2[],MATCH($D566,Data_Base_2[[Incumbent]:[Incumbent]],0),MATCH(M$3,Data_Base_2[#Headers],0))),"")</f>
        <v/>
      </c>
      <c r="N566" s="164" t="str">
        <f ca="1">IFERROR(IF(ISBLANK(INDEX(Data_Base_2[],MATCH($D566,Data_Base_2[[Incumbent]:[Incumbent]],0),MATCH(N$3,Data_Base_2[#Headers],0))),"-",INDEX(Data_Base_2[],MATCH($D566,Data_Base_2[[Incumbent]:[Incumbent]],0),MATCH(N$3,Data_Base_2[#Headers],0))),"")</f>
        <v/>
      </c>
      <c r="O566" s="164" t="str">
        <f ca="1">IFERROR(IF(ISBLANK(INDEX(Data_Base_2[],MATCH($D566,Data_Base_2[[Incumbent]:[Incumbent]],0),MATCH(O$3,Data_Base_2[#Headers],0))),"-",INDEX(Data_Base_2[],MATCH($D566,Data_Base_2[[Incumbent]:[Incumbent]],0),MATCH(O$3,Data_Base_2[#Headers],0))),"")</f>
        <v/>
      </c>
      <c r="P566" s="161" t="str">
        <f ca="1">IFERROR(IF(ISBLANK(INDEX(Data_Base_2[],MATCH($D566,Data_Base_2[[Incumbent]:[Incumbent]],0),MATCH(P$3,Data_Base_2[#Headers],0))),"-",INDEX(Data_Base_2[],MATCH($D566,Data_Base_2[[Incumbent]:[Incumbent]],0),MATCH(P$3,Data_Base_2[#Headers],0))),"")</f>
        <v/>
      </c>
      <c r="Q566" s="161" t="str">
        <f ca="1">IFERROR(IF(ISBLANK(INDEX(Data_Base_2[],MATCH($D566,Data_Base_2[[Incumbent]:[Incumbent]],0),MATCH(Q$3,Data_Base_2[#Headers],0))),"-",INDEX(Data_Base_2[],MATCH($D566,Data_Base_2[[Incumbent]:[Incumbent]],0),MATCH(Q$3,Data_Base_2[#Headers],0))),"")</f>
        <v/>
      </c>
      <c r="T566" t="str">
        <v>Widagdya Prasetya Utama</v>
      </c>
      <c r="U566" s="140">
        <v>1</v>
      </c>
      <c r="V566" s="124" t="b">
        <v>1</v>
      </c>
      <c r="W566" s="3" t="b">
        <v>1</v>
      </c>
      <c r="X566" s="3" t="b">
        <v>0</v>
      </c>
      <c r="Y566" s="3">
        <v>1</v>
      </c>
      <c r="Z566" s="3">
        <v>0</v>
      </c>
      <c r="AA566" s="3" t="b">
        <v>1</v>
      </c>
      <c r="AB566" s="3" t="b">
        <f ca="1"/>
        <v>0</v>
      </c>
      <c r="AC566" s="99">
        <v>0</v>
      </c>
      <c r="AD566" s="99">
        <f ca="1"/>
        <v>0</v>
      </c>
    </row>
    <row r="567" spans="4:30" x14ac:dyDescent="0.25">
      <c r="D567" s="8" t="str" cm="1">
        <f t="array" aca="1" ref="D567" ca="1">IFERROR(IF($T$2="",'Data Base'!C550,INDEX(Data_Base_2[Incumbent],_xlfn.AGGREGATE(15,3,((OFFSET($AD$4,0,0,COUNTA($AD$4:AD5562),1)&gt;0)/(OFFSET($AD$4,0,0,COUNTA($AD$4:AD5562),1)&gt;0))*(ROW(OFFSET($AD$4,0,0,COUNTA($AD$4:AD5562),1))-ROW($AD$3)),ROWS($D$4:$D566)))),"")</f>
        <v/>
      </c>
      <c r="E567" s="161" t="str">
        <f ca="1">IFERROR(IF(ISBLANK(INDEX(Data_Base_2[],MATCH($D567,Data_Base_2[[Incumbent]:[Incumbent]],0),MATCH(E$3,Data_Base_2[#Headers],0))),"-",INDEX(Data_Base_2[],MATCH($D567,Data_Base_2[[Incumbent]:[Incumbent]],0),MATCH(E$3,Data_Base_2[#Headers],0))),"")</f>
        <v/>
      </c>
      <c r="F567" s="161" t="str">
        <f ca="1">IFERROR(IF(ISBLANK(INDEX(Data_Base_2[],MATCH($D567,Data_Base_2[[Incumbent]:[Incumbent]],0),MATCH(F$3,Data_Base_2[#Headers],0))),"-",INDEX(Data_Base_2[],MATCH($D567,Data_Base_2[[Incumbent]:[Incumbent]],0),MATCH(F$3,Data_Base_2[#Headers],0))),"")</f>
        <v/>
      </c>
      <c r="G567" s="161" t="str">
        <f ca="1">IFERROR(IF(ISBLANK(INDEX(Data_Base_2[],MATCH($D567,Data_Base_2[[Incumbent]:[Incumbent]],0),MATCH(G$3,Data_Base_2[#Headers],0))),"-",INDEX(Data_Base_2[],MATCH($D567,Data_Base_2[[Incumbent]:[Incumbent]],0),MATCH(G$3,Data_Base_2[#Headers],0))),"")</f>
        <v/>
      </c>
      <c r="H567" s="161" t="str">
        <f ca="1">IFERROR(IF(ISBLANK(INDEX(Data_Base_2[],MATCH($D567,Data_Base_2[[Incumbent]:[Incumbent]],0),MATCH(H$3,Data_Base_2[#Headers],0))),"-",INDEX(Data_Base_2[],MATCH($D567,Data_Base_2[[Incumbent]:[Incumbent]],0),MATCH(H$3,Data_Base_2[#Headers],0))),"")</f>
        <v/>
      </c>
      <c r="I567" s="162" t="str">
        <f ca="1">IFERROR(IF(ISBLANK(INDEX(Data_Base_2[],MATCH($D567,Data_Base_2[[Incumbent]:[Incumbent]],0),MATCH(I$3,Data_Base_2[#Headers],0))),"-",INDEX(Data_Base_2[],MATCH($D567,Data_Base_2[[Incumbent]:[Incumbent]],0),MATCH(I$3,Data_Base_2[#Headers],0))),"")</f>
        <v/>
      </c>
      <c r="J567" s="162" t="str">
        <f ca="1">IFERROR(IF(ISBLANK(INDEX(Data_Base_2[],MATCH($D567,Data_Base_2[[Incumbent]:[Incumbent]],0),MATCH(J$3,Data_Base_2[#Headers],0))),"-",INDEX(Data_Base_2[],MATCH($D567,Data_Base_2[[Incumbent]:[Incumbent]],0),MATCH(J$3,Data_Base_2[#Headers],0))),"")</f>
        <v/>
      </c>
      <c r="K567" s="163" t="str">
        <f ca="1">IFERROR(IF(ISBLANK(INDEX(Data_Base_2[],MATCH($D567,Data_Base_2[[Incumbent]:[Incumbent]],0),MATCH(K$3,Data_Base_2[#Headers],0))),"-",INDEX(Data_Base_2[],MATCH($D567,Data_Base_2[[Incumbent]:[Incumbent]],0),MATCH(K$3,Data_Base_2[#Headers],0))),"")</f>
        <v/>
      </c>
      <c r="L567" s="161" t="str">
        <f ca="1">IFERROR(IF(ISBLANK(INDEX(Data_Base_2[],MATCH($D567,Data_Base_2[[Incumbent]:[Incumbent]],0),MATCH(L$3,Data_Base_2[#Headers],0))),"-",INDEX(Data_Base_2[],MATCH($D567,Data_Base_2[[Incumbent]:[Incumbent]],0),MATCH(L$3,Data_Base_2[#Headers],0))),"")</f>
        <v/>
      </c>
      <c r="M567" s="161" t="str">
        <f ca="1">IFERROR(IF(ISBLANK(INDEX(Data_Base_2[],MATCH($D567,Data_Base_2[[Incumbent]:[Incumbent]],0),MATCH(M$3,Data_Base_2[#Headers],0))),"-",INDEX(Data_Base_2[],MATCH($D567,Data_Base_2[[Incumbent]:[Incumbent]],0),MATCH(M$3,Data_Base_2[#Headers],0))),"")</f>
        <v/>
      </c>
      <c r="N567" s="164" t="str">
        <f ca="1">IFERROR(IF(ISBLANK(INDEX(Data_Base_2[],MATCH($D567,Data_Base_2[[Incumbent]:[Incumbent]],0),MATCH(N$3,Data_Base_2[#Headers],0))),"-",INDEX(Data_Base_2[],MATCH($D567,Data_Base_2[[Incumbent]:[Incumbent]],0),MATCH(N$3,Data_Base_2[#Headers],0))),"")</f>
        <v/>
      </c>
      <c r="O567" s="164" t="str">
        <f ca="1">IFERROR(IF(ISBLANK(INDEX(Data_Base_2[],MATCH($D567,Data_Base_2[[Incumbent]:[Incumbent]],0),MATCH(O$3,Data_Base_2[#Headers],0))),"-",INDEX(Data_Base_2[],MATCH($D567,Data_Base_2[[Incumbent]:[Incumbent]],0),MATCH(O$3,Data_Base_2[#Headers],0))),"")</f>
        <v/>
      </c>
      <c r="P567" s="161" t="str">
        <f ca="1">IFERROR(IF(ISBLANK(INDEX(Data_Base_2[],MATCH($D567,Data_Base_2[[Incumbent]:[Incumbent]],0),MATCH(P$3,Data_Base_2[#Headers],0))),"-",INDEX(Data_Base_2[],MATCH($D567,Data_Base_2[[Incumbent]:[Incumbent]],0),MATCH(P$3,Data_Base_2[#Headers],0))),"")</f>
        <v/>
      </c>
      <c r="Q567" s="161" t="str">
        <f ca="1">IFERROR(IF(ISBLANK(INDEX(Data_Base_2[],MATCH($D567,Data_Base_2[[Incumbent]:[Incumbent]],0),MATCH(Q$3,Data_Base_2[#Headers],0))),"-",INDEX(Data_Base_2[],MATCH($D567,Data_Base_2[[Incumbent]:[Incumbent]],0),MATCH(Q$3,Data_Base_2[#Headers],0))),"")</f>
        <v/>
      </c>
      <c r="T567" t="str">
        <v>Agung Aulia Saputra</v>
      </c>
      <c r="U567" s="140">
        <v>1</v>
      </c>
      <c r="V567" s="124" t="b">
        <v>1</v>
      </c>
      <c r="W567" s="3" t="b">
        <v>1</v>
      </c>
      <c r="X567" s="3" t="b">
        <v>0</v>
      </c>
      <c r="Y567" s="3">
        <v>1</v>
      </c>
      <c r="Z567" s="3">
        <v>0</v>
      </c>
      <c r="AA567" s="3" t="b">
        <v>1</v>
      </c>
      <c r="AB567" s="3" t="b">
        <f ca="1"/>
        <v>0</v>
      </c>
      <c r="AC567" s="99">
        <v>1</v>
      </c>
      <c r="AD567" s="99">
        <f ca="1"/>
        <v>0</v>
      </c>
    </row>
    <row r="568" spans="4:30" x14ac:dyDescent="0.25">
      <c r="D568" s="8" t="str" cm="1">
        <f t="array" aca="1" ref="D568" ca="1">IFERROR(IF($T$2="",'Data Base'!C551,INDEX(Data_Base_2[Incumbent],_xlfn.AGGREGATE(15,3,((OFFSET($AD$4,0,0,COUNTA($AD$4:AD5563),1)&gt;0)/(OFFSET($AD$4,0,0,COUNTA($AD$4:AD5563),1)&gt;0))*(ROW(OFFSET($AD$4,0,0,COUNTA($AD$4:AD5563),1))-ROW($AD$3)),ROWS($D$4:$D567)))),"")</f>
        <v/>
      </c>
      <c r="E568" s="161" t="str">
        <f ca="1">IFERROR(IF(ISBLANK(INDEX(Data_Base_2[],MATCH($D568,Data_Base_2[[Incumbent]:[Incumbent]],0),MATCH(E$3,Data_Base_2[#Headers],0))),"-",INDEX(Data_Base_2[],MATCH($D568,Data_Base_2[[Incumbent]:[Incumbent]],0),MATCH(E$3,Data_Base_2[#Headers],0))),"")</f>
        <v/>
      </c>
      <c r="F568" s="161" t="str">
        <f ca="1">IFERROR(IF(ISBLANK(INDEX(Data_Base_2[],MATCH($D568,Data_Base_2[[Incumbent]:[Incumbent]],0),MATCH(F$3,Data_Base_2[#Headers],0))),"-",INDEX(Data_Base_2[],MATCH($D568,Data_Base_2[[Incumbent]:[Incumbent]],0),MATCH(F$3,Data_Base_2[#Headers],0))),"")</f>
        <v/>
      </c>
      <c r="G568" s="161" t="str">
        <f ca="1">IFERROR(IF(ISBLANK(INDEX(Data_Base_2[],MATCH($D568,Data_Base_2[[Incumbent]:[Incumbent]],0),MATCH(G$3,Data_Base_2[#Headers],0))),"-",INDEX(Data_Base_2[],MATCH($D568,Data_Base_2[[Incumbent]:[Incumbent]],0),MATCH(G$3,Data_Base_2[#Headers],0))),"")</f>
        <v/>
      </c>
      <c r="H568" s="161" t="str">
        <f ca="1">IFERROR(IF(ISBLANK(INDEX(Data_Base_2[],MATCH($D568,Data_Base_2[[Incumbent]:[Incumbent]],0),MATCH(H$3,Data_Base_2[#Headers],0))),"-",INDEX(Data_Base_2[],MATCH($D568,Data_Base_2[[Incumbent]:[Incumbent]],0),MATCH(H$3,Data_Base_2[#Headers],0))),"")</f>
        <v/>
      </c>
      <c r="I568" s="162" t="str">
        <f ca="1">IFERROR(IF(ISBLANK(INDEX(Data_Base_2[],MATCH($D568,Data_Base_2[[Incumbent]:[Incumbent]],0),MATCH(I$3,Data_Base_2[#Headers],0))),"-",INDEX(Data_Base_2[],MATCH($D568,Data_Base_2[[Incumbent]:[Incumbent]],0),MATCH(I$3,Data_Base_2[#Headers],0))),"")</f>
        <v/>
      </c>
      <c r="J568" s="162" t="str">
        <f ca="1">IFERROR(IF(ISBLANK(INDEX(Data_Base_2[],MATCH($D568,Data_Base_2[[Incumbent]:[Incumbent]],0),MATCH(J$3,Data_Base_2[#Headers],0))),"-",INDEX(Data_Base_2[],MATCH($D568,Data_Base_2[[Incumbent]:[Incumbent]],0),MATCH(J$3,Data_Base_2[#Headers],0))),"")</f>
        <v/>
      </c>
      <c r="K568" s="163" t="str">
        <f ca="1">IFERROR(IF(ISBLANK(INDEX(Data_Base_2[],MATCH($D568,Data_Base_2[[Incumbent]:[Incumbent]],0),MATCH(K$3,Data_Base_2[#Headers],0))),"-",INDEX(Data_Base_2[],MATCH($D568,Data_Base_2[[Incumbent]:[Incumbent]],0),MATCH(K$3,Data_Base_2[#Headers],0))),"")</f>
        <v/>
      </c>
      <c r="L568" s="161" t="str">
        <f ca="1">IFERROR(IF(ISBLANK(INDEX(Data_Base_2[],MATCH($D568,Data_Base_2[[Incumbent]:[Incumbent]],0),MATCH(L$3,Data_Base_2[#Headers],0))),"-",INDEX(Data_Base_2[],MATCH($D568,Data_Base_2[[Incumbent]:[Incumbent]],0),MATCH(L$3,Data_Base_2[#Headers],0))),"")</f>
        <v/>
      </c>
      <c r="M568" s="161" t="str">
        <f ca="1">IFERROR(IF(ISBLANK(INDEX(Data_Base_2[],MATCH($D568,Data_Base_2[[Incumbent]:[Incumbent]],0),MATCH(M$3,Data_Base_2[#Headers],0))),"-",INDEX(Data_Base_2[],MATCH($D568,Data_Base_2[[Incumbent]:[Incumbent]],0),MATCH(M$3,Data_Base_2[#Headers],0))),"")</f>
        <v/>
      </c>
      <c r="N568" s="164" t="str">
        <f ca="1">IFERROR(IF(ISBLANK(INDEX(Data_Base_2[],MATCH($D568,Data_Base_2[[Incumbent]:[Incumbent]],0),MATCH(N$3,Data_Base_2[#Headers],0))),"-",INDEX(Data_Base_2[],MATCH($D568,Data_Base_2[[Incumbent]:[Incumbent]],0),MATCH(N$3,Data_Base_2[#Headers],0))),"")</f>
        <v/>
      </c>
      <c r="O568" s="164" t="str">
        <f ca="1">IFERROR(IF(ISBLANK(INDEX(Data_Base_2[],MATCH($D568,Data_Base_2[[Incumbent]:[Incumbent]],0),MATCH(O$3,Data_Base_2[#Headers],0))),"-",INDEX(Data_Base_2[],MATCH($D568,Data_Base_2[[Incumbent]:[Incumbent]],0),MATCH(O$3,Data_Base_2[#Headers],0))),"")</f>
        <v/>
      </c>
      <c r="P568" s="161" t="str">
        <f ca="1">IFERROR(IF(ISBLANK(INDEX(Data_Base_2[],MATCH($D568,Data_Base_2[[Incumbent]:[Incumbent]],0),MATCH(P$3,Data_Base_2[#Headers],0))),"-",INDEX(Data_Base_2[],MATCH($D568,Data_Base_2[[Incumbent]:[Incumbent]],0),MATCH(P$3,Data_Base_2[#Headers],0))),"")</f>
        <v/>
      </c>
      <c r="Q568" s="161" t="str">
        <f ca="1">IFERROR(IF(ISBLANK(INDEX(Data_Base_2[],MATCH($D568,Data_Base_2[[Incumbent]:[Incumbent]],0),MATCH(Q$3,Data_Base_2[#Headers],0))),"-",INDEX(Data_Base_2[],MATCH($D568,Data_Base_2[[Incumbent]:[Incumbent]],0),MATCH(Q$3,Data_Base_2[#Headers],0))),"")</f>
        <v/>
      </c>
      <c r="T568" t="str">
        <v>M. Fauzi, SE</v>
      </c>
      <c r="U568" s="140">
        <v>2</v>
      </c>
      <c r="V568" s="124" t="b">
        <v>1</v>
      </c>
      <c r="W568" s="3" t="b">
        <v>0</v>
      </c>
      <c r="X568" s="3" t="b">
        <v>0</v>
      </c>
      <c r="Y568" s="3">
        <v>0</v>
      </c>
      <c r="Z568" s="3">
        <v>1</v>
      </c>
      <c r="AA568" s="3" t="b">
        <v>1</v>
      </c>
      <c r="AB568" s="3" t="b">
        <f ca="1"/>
        <v>1</v>
      </c>
      <c r="AC568" s="99">
        <v>1</v>
      </c>
      <c r="AD568" s="99">
        <f ca="1"/>
        <v>0</v>
      </c>
    </row>
    <row r="569" spans="4:30" x14ac:dyDescent="0.25">
      <c r="D569" s="8" t="str" cm="1">
        <f t="array" aca="1" ref="D569" ca="1">IFERROR(IF($T$2="",'Data Base'!C552,INDEX(Data_Base_2[Incumbent],_xlfn.AGGREGATE(15,3,((OFFSET($AD$4,0,0,COUNTA($AD$4:AD5564),1)&gt;0)/(OFFSET($AD$4,0,0,COUNTA($AD$4:AD5564),1)&gt;0))*(ROW(OFFSET($AD$4,0,0,COUNTA($AD$4:AD5564),1))-ROW($AD$3)),ROWS($D$4:$D568)))),"")</f>
        <v/>
      </c>
      <c r="E569" s="161" t="str">
        <f ca="1">IFERROR(IF(ISBLANK(INDEX(Data_Base_2[],MATCH($D569,Data_Base_2[[Incumbent]:[Incumbent]],0),MATCH(E$3,Data_Base_2[#Headers],0))),"-",INDEX(Data_Base_2[],MATCH($D569,Data_Base_2[[Incumbent]:[Incumbent]],0),MATCH(E$3,Data_Base_2[#Headers],0))),"")</f>
        <v/>
      </c>
      <c r="F569" s="161" t="str">
        <f ca="1">IFERROR(IF(ISBLANK(INDEX(Data_Base_2[],MATCH($D569,Data_Base_2[[Incumbent]:[Incumbent]],0),MATCH(F$3,Data_Base_2[#Headers],0))),"-",INDEX(Data_Base_2[],MATCH($D569,Data_Base_2[[Incumbent]:[Incumbent]],0),MATCH(F$3,Data_Base_2[#Headers],0))),"")</f>
        <v/>
      </c>
      <c r="G569" s="161" t="str">
        <f ca="1">IFERROR(IF(ISBLANK(INDEX(Data_Base_2[],MATCH($D569,Data_Base_2[[Incumbent]:[Incumbent]],0),MATCH(G$3,Data_Base_2[#Headers],0))),"-",INDEX(Data_Base_2[],MATCH($D569,Data_Base_2[[Incumbent]:[Incumbent]],0),MATCH(G$3,Data_Base_2[#Headers],0))),"")</f>
        <v/>
      </c>
      <c r="H569" s="161" t="str">
        <f ca="1">IFERROR(IF(ISBLANK(INDEX(Data_Base_2[],MATCH($D569,Data_Base_2[[Incumbent]:[Incumbent]],0),MATCH(H$3,Data_Base_2[#Headers],0))),"-",INDEX(Data_Base_2[],MATCH($D569,Data_Base_2[[Incumbent]:[Incumbent]],0),MATCH(H$3,Data_Base_2[#Headers],0))),"")</f>
        <v/>
      </c>
      <c r="I569" s="162" t="str">
        <f ca="1">IFERROR(IF(ISBLANK(INDEX(Data_Base_2[],MATCH($D569,Data_Base_2[[Incumbent]:[Incumbent]],0),MATCH(I$3,Data_Base_2[#Headers],0))),"-",INDEX(Data_Base_2[],MATCH($D569,Data_Base_2[[Incumbent]:[Incumbent]],0),MATCH(I$3,Data_Base_2[#Headers],0))),"")</f>
        <v/>
      </c>
      <c r="J569" s="162" t="str">
        <f ca="1">IFERROR(IF(ISBLANK(INDEX(Data_Base_2[],MATCH($D569,Data_Base_2[[Incumbent]:[Incumbent]],0),MATCH(J$3,Data_Base_2[#Headers],0))),"-",INDEX(Data_Base_2[],MATCH($D569,Data_Base_2[[Incumbent]:[Incumbent]],0),MATCH(J$3,Data_Base_2[#Headers],0))),"")</f>
        <v/>
      </c>
      <c r="K569" s="163" t="str">
        <f ca="1">IFERROR(IF(ISBLANK(INDEX(Data_Base_2[],MATCH($D569,Data_Base_2[[Incumbent]:[Incumbent]],0),MATCH(K$3,Data_Base_2[#Headers],0))),"-",INDEX(Data_Base_2[],MATCH($D569,Data_Base_2[[Incumbent]:[Incumbent]],0),MATCH(K$3,Data_Base_2[#Headers],0))),"")</f>
        <v/>
      </c>
      <c r="L569" s="161" t="str">
        <f ca="1">IFERROR(IF(ISBLANK(INDEX(Data_Base_2[],MATCH($D569,Data_Base_2[[Incumbent]:[Incumbent]],0),MATCH(L$3,Data_Base_2[#Headers],0))),"-",INDEX(Data_Base_2[],MATCH($D569,Data_Base_2[[Incumbent]:[Incumbent]],0),MATCH(L$3,Data_Base_2[#Headers],0))),"")</f>
        <v/>
      </c>
      <c r="M569" s="161" t="str">
        <f ca="1">IFERROR(IF(ISBLANK(INDEX(Data_Base_2[],MATCH($D569,Data_Base_2[[Incumbent]:[Incumbent]],0),MATCH(M$3,Data_Base_2[#Headers],0))),"-",INDEX(Data_Base_2[],MATCH($D569,Data_Base_2[[Incumbent]:[Incumbent]],0),MATCH(M$3,Data_Base_2[#Headers],0))),"")</f>
        <v/>
      </c>
      <c r="N569" s="164" t="str">
        <f ca="1">IFERROR(IF(ISBLANK(INDEX(Data_Base_2[],MATCH($D569,Data_Base_2[[Incumbent]:[Incumbent]],0),MATCH(N$3,Data_Base_2[#Headers],0))),"-",INDEX(Data_Base_2[],MATCH($D569,Data_Base_2[[Incumbent]:[Incumbent]],0),MATCH(N$3,Data_Base_2[#Headers],0))),"")</f>
        <v/>
      </c>
      <c r="O569" s="164" t="str">
        <f ca="1">IFERROR(IF(ISBLANK(INDEX(Data_Base_2[],MATCH($D569,Data_Base_2[[Incumbent]:[Incumbent]],0),MATCH(O$3,Data_Base_2[#Headers],0))),"-",INDEX(Data_Base_2[],MATCH($D569,Data_Base_2[[Incumbent]:[Incumbent]],0),MATCH(O$3,Data_Base_2[#Headers],0))),"")</f>
        <v/>
      </c>
      <c r="P569" s="161" t="str">
        <f ca="1">IFERROR(IF(ISBLANK(INDEX(Data_Base_2[],MATCH($D569,Data_Base_2[[Incumbent]:[Incumbent]],0),MATCH(P$3,Data_Base_2[#Headers],0))),"-",INDEX(Data_Base_2[],MATCH($D569,Data_Base_2[[Incumbent]:[Incumbent]],0),MATCH(P$3,Data_Base_2[#Headers],0))),"")</f>
        <v/>
      </c>
      <c r="Q569" s="161" t="str">
        <f ca="1">IFERROR(IF(ISBLANK(INDEX(Data_Base_2[],MATCH($D569,Data_Base_2[[Incumbent]:[Incumbent]],0),MATCH(Q$3,Data_Base_2[#Headers],0))),"-",INDEX(Data_Base_2[],MATCH($D569,Data_Base_2[[Incumbent]:[Incumbent]],0),MATCH(Q$3,Data_Base_2[#Headers],0))),"")</f>
        <v/>
      </c>
      <c r="T569" t="str">
        <v>Rachmad Hidayat</v>
      </c>
      <c r="U569" s="140">
        <v>2</v>
      </c>
      <c r="V569" s="124" t="b">
        <v>1</v>
      </c>
      <c r="W569" s="3" t="b">
        <v>1</v>
      </c>
      <c r="X569" s="3" t="b">
        <v>0</v>
      </c>
      <c r="Y569" s="3">
        <v>1</v>
      </c>
      <c r="Z569" s="3">
        <v>1</v>
      </c>
      <c r="AA569" s="3" t="b">
        <v>1</v>
      </c>
      <c r="AB569" s="3" t="b">
        <f ca="1"/>
        <v>0</v>
      </c>
      <c r="AC569" s="99">
        <v>1</v>
      </c>
      <c r="AD569" s="99">
        <f ca="1"/>
        <v>0</v>
      </c>
    </row>
    <row r="570" spans="4:30" x14ac:dyDescent="0.25">
      <c r="D570" s="8" t="str" cm="1">
        <f t="array" aca="1" ref="D570" ca="1">IFERROR(IF($T$2="",'Data Base'!C553,INDEX(Data_Base_2[Incumbent],_xlfn.AGGREGATE(15,3,((OFFSET($AD$4,0,0,COUNTA($AD$4:AD5565),1)&gt;0)/(OFFSET($AD$4,0,0,COUNTA($AD$4:AD5565),1)&gt;0))*(ROW(OFFSET($AD$4,0,0,COUNTA($AD$4:AD5565),1))-ROW($AD$3)),ROWS($D$4:$D569)))),"")</f>
        <v/>
      </c>
      <c r="E570" s="161" t="str">
        <f ca="1">IFERROR(IF(ISBLANK(INDEX(Data_Base_2[],MATCH($D570,Data_Base_2[[Incumbent]:[Incumbent]],0),MATCH(E$3,Data_Base_2[#Headers],0))),"-",INDEX(Data_Base_2[],MATCH($D570,Data_Base_2[[Incumbent]:[Incumbent]],0),MATCH(E$3,Data_Base_2[#Headers],0))),"")</f>
        <v/>
      </c>
      <c r="F570" s="161" t="str">
        <f ca="1">IFERROR(IF(ISBLANK(INDEX(Data_Base_2[],MATCH($D570,Data_Base_2[[Incumbent]:[Incumbent]],0),MATCH(F$3,Data_Base_2[#Headers],0))),"-",INDEX(Data_Base_2[],MATCH($D570,Data_Base_2[[Incumbent]:[Incumbent]],0),MATCH(F$3,Data_Base_2[#Headers],0))),"")</f>
        <v/>
      </c>
      <c r="G570" s="161" t="str">
        <f ca="1">IFERROR(IF(ISBLANK(INDEX(Data_Base_2[],MATCH($D570,Data_Base_2[[Incumbent]:[Incumbent]],0),MATCH(G$3,Data_Base_2[#Headers],0))),"-",INDEX(Data_Base_2[],MATCH($D570,Data_Base_2[[Incumbent]:[Incumbent]],0),MATCH(G$3,Data_Base_2[#Headers],0))),"")</f>
        <v/>
      </c>
      <c r="H570" s="161" t="str">
        <f ca="1">IFERROR(IF(ISBLANK(INDEX(Data_Base_2[],MATCH($D570,Data_Base_2[[Incumbent]:[Incumbent]],0),MATCH(H$3,Data_Base_2[#Headers],0))),"-",INDEX(Data_Base_2[],MATCH($D570,Data_Base_2[[Incumbent]:[Incumbent]],0),MATCH(H$3,Data_Base_2[#Headers],0))),"")</f>
        <v/>
      </c>
      <c r="I570" s="162" t="str">
        <f ca="1">IFERROR(IF(ISBLANK(INDEX(Data_Base_2[],MATCH($D570,Data_Base_2[[Incumbent]:[Incumbent]],0),MATCH(I$3,Data_Base_2[#Headers],0))),"-",INDEX(Data_Base_2[],MATCH($D570,Data_Base_2[[Incumbent]:[Incumbent]],0),MATCH(I$3,Data_Base_2[#Headers],0))),"")</f>
        <v/>
      </c>
      <c r="J570" s="162" t="str">
        <f ca="1">IFERROR(IF(ISBLANK(INDEX(Data_Base_2[],MATCH($D570,Data_Base_2[[Incumbent]:[Incumbent]],0),MATCH(J$3,Data_Base_2[#Headers],0))),"-",INDEX(Data_Base_2[],MATCH($D570,Data_Base_2[[Incumbent]:[Incumbent]],0),MATCH(J$3,Data_Base_2[#Headers],0))),"")</f>
        <v/>
      </c>
      <c r="K570" s="163" t="str">
        <f ca="1">IFERROR(IF(ISBLANK(INDEX(Data_Base_2[],MATCH($D570,Data_Base_2[[Incumbent]:[Incumbent]],0),MATCH(K$3,Data_Base_2[#Headers],0))),"-",INDEX(Data_Base_2[],MATCH($D570,Data_Base_2[[Incumbent]:[Incumbent]],0),MATCH(K$3,Data_Base_2[#Headers],0))),"")</f>
        <v/>
      </c>
      <c r="L570" s="161" t="str">
        <f ca="1">IFERROR(IF(ISBLANK(INDEX(Data_Base_2[],MATCH($D570,Data_Base_2[[Incumbent]:[Incumbent]],0),MATCH(L$3,Data_Base_2[#Headers],0))),"-",INDEX(Data_Base_2[],MATCH($D570,Data_Base_2[[Incumbent]:[Incumbent]],0),MATCH(L$3,Data_Base_2[#Headers],0))),"")</f>
        <v/>
      </c>
      <c r="M570" s="161" t="str">
        <f ca="1">IFERROR(IF(ISBLANK(INDEX(Data_Base_2[],MATCH($D570,Data_Base_2[[Incumbent]:[Incumbent]],0),MATCH(M$3,Data_Base_2[#Headers],0))),"-",INDEX(Data_Base_2[],MATCH($D570,Data_Base_2[[Incumbent]:[Incumbent]],0),MATCH(M$3,Data_Base_2[#Headers],0))),"")</f>
        <v/>
      </c>
      <c r="N570" s="164" t="str">
        <f ca="1">IFERROR(IF(ISBLANK(INDEX(Data_Base_2[],MATCH($D570,Data_Base_2[[Incumbent]:[Incumbent]],0),MATCH(N$3,Data_Base_2[#Headers],0))),"-",INDEX(Data_Base_2[],MATCH($D570,Data_Base_2[[Incumbent]:[Incumbent]],0),MATCH(N$3,Data_Base_2[#Headers],0))),"")</f>
        <v/>
      </c>
      <c r="O570" s="164" t="str">
        <f ca="1">IFERROR(IF(ISBLANK(INDEX(Data_Base_2[],MATCH($D570,Data_Base_2[[Incumbent]:[Incumbent]],0),MATCH(O$3,Data_Base_2[#Headers],0))),"-",INDEX(Data_Base_2[],MATCH($D570,Data_Base_2[[Incumbent]:[Incumbent]],0),MATCH(O$3,Data_Base_2[#Headers],0))),"")</f>
        <v/>
      </c>
      <c r="P570" s="161" t="str">
        <f ca="1">IFERROR(IF(ISBLANK(INDEX(Data_Base_2[],MATCH($D570,Data_Base_2[[Incumbent]:[Incumbent]],0),MATCH(P$3,Data_Base_2[#Headers],0))),"-",INDEX(Data_Base_2[],MATCH($D570,Data_Base_2[[Incumbent]:[Incumbent]],0),MATCH(P$3,Data_Base_2[#Headers],0))),"")</f>
        <v/>
      </c>
      <c r="Q570" s="161" t="str">
        <f ca="1">IFERROR(IF(ISBLANK(INDEX(Data_Base_2[],MATCH($D570,Data_Base_2[[Incumbent]:[Incumbent]],0),MATCH(Q$3,Data_Base_2[#Headers],0))),"-",INDEX(Data_Base_2[],MATCH($D570,Data_Base_2[[Incumbent]:[Incumbent]],0),MATCH(Q$3,Data_Base_2[#Headers],0))),"")</f>
        <v/>
      </c>
      <c r="T570" t="str">
        <v>Muhammad Naufal Heriza</v>
      </c>
      <c r="U570" s="140">
        <v>1</v>
      </c>
      <c r="V570" s="124" t="b">
        <v>1</v>
      </c>
      <c r="W570" s="3" t="b">
        <v>1</v>
      </c>
      <c r="X570" s="3" t="b">
        <v>0</v>
      </c>
      <c r="Y570" s="3">
        <v>1</v>
      </c>
      <c r="Z570" s="3">
        <v>0</v>
      </c>
      <c r="AA570" s="3" t="b">
        <v>1</v>
      </c>
      <c r="AB570" s="3" t="b">
        <f ca="1"/>
        <v>0</v>
      </c>
      <c r="AC570" s="99">
        <v>1</v>
      </c>
      <c r="AD570" s="99">
        <f ca="1"/>
        <v>0</v>
      </c>
    </row>
    <row r="571" spans="4:30" x14ac:dyDescent="0.25">
      <c r="D571" s="8" t="str" cm="1">
        <f t="array" aca="1" ref="D571" ca="1">IFERROR(IF($T$2="",'Data Base'!C554,INDEX(Data_Base_2[Incumbent],_xlfn.AGGREGATE(15,3,((OFFSET($AD$4,0,0,COUNTA($AD$4:AD5566),1)&gt;0)/(OFFSET($AD$4,0,0,COUNTA($AD$4:AD5566),1)&gt;0))*(ROW(OFFSET($AD$4,0,0,COUNTA($AD$4:AD5566),1))-ROW($AD$3)),ROWS($D$4:$D570)))),"")</f>
        <v/>
      </c>
      <c r="E571" s="161" t="str">
        <f ca="1">IFERROR(IF(ISBLANK(INDEX(Data_Base_2[],MATCH($D571,Data_Base_2[[Incumbent]:[Incumbent]],0),MATCH(E$3,Data_Base_2[#Headers],0))),"-",INDEX(Data_Base_2[],MATCH($D571,Data_Base_2[[Incumbent]:[Incumbent]],0),MATCH(E$3,Data_Base_2[#Headers],0))),"")</f>
        <v/>
      </c>
      <c r="F571" s="161" t="str">
        <f ca="1">IFERROR(IF(ISBLANK(INDEX(Data_Base_2[],MATCH($D571,Data_Base_2[[Incumbent]:[Incumbent]],0),MATCH(F$3,Data_Base_2[#Headers],0))),"-",INDEX(Data_Base_2[],MATCH($D571,Data_Base_2[[Incumbent]:[Incumbent]],0),MATCH(F$3,Data_Base_2[#Headers],0))),"")</f>
        <v/>
      </c>
      <c r="G571" s="161" t="str">
        <f ca="1">IFERROR(IF(ISBLANK(INDEX(Data_Base_2[],MATCH($D571,Data_Base_2[[Incumbent]:[Incumbent]],0),MATCH(G$3,Data_Base_2[#Headers],0))),"-",INDEX(Data_Base_2[],MATCH($D571,Data_Base_2[[Incumbent]:[Incumbent]],0),MATCH(G$3,Data_Base_2[#Headers],0))),"")</f>
        <v/>
      </c>
      <c r="H571" s="161" t="str">
        <f ca="1">IFERROR(IF(ISBLANK(INDEX(Data_Base_2[],MATCH($D571,Data_Base_2[[Incumbent]:[Incumbent]],0),MATCH(H$3,Data_Base_2[#Headers],0))),"-",INDEX(Data_Base_2[],MATCH($D571,Data_Base_2[[Incumbent]:[Incumbent]],0),MATCH(H$3,Data_Base_2[#Headers],0))),"")</f>
        <v/>
      </c>
      <c r="I571" s="162" t="str">
        <f ca="1">IFERROR(IF(ISBLANK(INDEX(Data_Base_2[],MATCH($D571,Data_Base_2[[Incumbent]:[Incumbent]],0),MATCH(I$3,Data_Base_2[#Headers],0))),"-",INDEX(Data_Base_2[],MATCH($D571,Data_Base_2[[Incumbent]:[Incumbent]],0),MATCH(I$3,Data_Base_2[#Headers],0))),"")</f>
        <v/>
      </c>
      <c r="J571" s="162" t="str">
        <f ca="1">IFERROR(IF(ISBLANK(INDEX(Data_Base_2[],MATCH($D571,Data_Base_2[[Incumbent]:[Incumbent]],0),MATCH(J$3,Data_Base_2[#Headers],0))),"-",INDEX(Data_Base_2[],MATCH($D571,Data_Base_2[[Incumbent]:[Incumbent]],0),MATCH(J$3,Data_Base_2[#Headers],0))),"")</f>
        <v/>
      </c>
      <c r="K571" s="163" t="str">
        <f ca="1">IFERROR(IF(ISBLANK(INDEX(Data_Base_2[],MATCH($D571,Data_Base_2[[Incumbent]:[Incumbent]],0),MATCH(K$3,Data_Base_2[#Headers],0))),"-",INDEX(Data_Base_2[],MATCH($D571,Data_Base_2[[Incumbent]:[Incumbent]],0),MATCH(K$3,Data_Base_2[#Headers],0))),"")</f>
        <v/>
      </c>
      <c r="L571" s="161" t="str">
        <f ca="1">IFERROR(IF(ISBLANK(INDEX(Data_Base_2[],MATCH($D571,Data_Base_2[[Incumbent]:[Incumbent]],0),MATCH(L$3,Data_Base_2[#Headers],0))),"-",INDEX(Data_Base_2[],MATCH($D571,Data_Base_2[[Incumbent]:[Incumbent]],0),MATCH(L$3,Data_Base_2[#Headers],0))),"")</f>
        <v/>
      </c>
      <c r="M571" s="161" t="str">
        <f ca="1">IFERROR(IF(ISBLANK(INDEX(Data_Base_2[],MATCH($D571,Data_Base_2[[Incumbent]:[Incumbent]],0),MATCH(M$3,Data_Base_2[#Headers],0))),"-",INDEX(Data_Base_2[],MATCH($D571,Data_Base_2[[Incumbent]:[Incumbent]],0),MATCH(M$3,Data_Base_2[#Headers],0))),"")</f>
        <v/>
      </c>
      <c r="N571" s="164" t="str">
        <f ca="1">IFERROR(IF(ISBLANK(INDEX(Data_Base_2[],MATCH($D571,Data_Base_2[[Incumbent]:[Incumbent]],0),MATCH(N$3,Data_Base_2[#Headers],0))),"-",INDEX(Data_Base_2[],MATCH($D571,Data_Base_2[[Incumbent]:[Incumbent]],0),MATCH(N$3,Data_Base_2[#Headers],0))),"")</f>
        <v/>
      </c>
      <c r="O571" s="164" t="str">
        <f ca="1">IFERROR(IF(ISBLANK(INDEX(Data_Base_2[],MATCH($D571,Data_Base_2[[Incumbent]:[Incumbent]],0),MATCH(O$3,Data_Base_2[#Headers],0))),"-",INDEX(Data_Base_2[],MATCH($D571,Data_Base_2[[Incumbent]:[Incumbent]],0),MATCH(O$3,Data_Base_2[#Headers],0))),"")</f>
        <v/>
      </c>
      <c r="P571" s="161" t="str">
        <f ca="1">IFERROR(IF(ISBLANK(INDEX(Data_Base_2[],MATCH($D571,Data_Base_2[[Incumbent]:[Incumbent]],0),MATCH(P$3,Data_Base_2[#Headers],0))),"-",INDEX(Data_Base_2[],MATCH($D571,Data_Base_2[[Incumbent]:[Incumbent]],0),MATCH(P$3,Data_Base_2[#Headers],0))),"")</f>
        <v/>
      </c>
      <c r="Q571" s="161" t="str">
        <f ca="1">IFERROR(IF(ISBLANK(INDEX(Data_Base_2[],MATCH($D571,Data_Base_2[[Incumbent]:[Incumbent]],0),MATCH(Q$3,Data_Base_2[#Headers],0))),"-",INDEX(Data_Base_2[],MATCH($D571,Data_Base_2[[Incumbent]:[Incumbent]],0),MATCH(Q$3,Data_Base_2[#Headers],0))),"")</f>
        <v/>
      </c>
      <c r="T571" t="str">
        <v>Rita Haryati, Ir.</v>
      </c>
      <c r="U571" s="140">
        <v>3</v>
      </c>
      <c r="V571" s="124" t="b">
        <v>1</v>
      </c>
      <c r="W571" s="3" t="b">
        <v>1</v>
      </c>
      <c r="X571" s="3" t="b">
        <v>0</v>
      </c>
      <c r="Y571" s="3">
        <v>1</v>
      </c>
      <c r="Z571" s="3">
        <v>1</v>
      </c>
      <c r="AA571" s="3" t="b">
        <v>1</v>
      </c>
      <c r="AB571" s="3" t="b">
        <f ca="1"/>
        <v>1</v>
      </c>
      <c r="AC571" s="99">
        <v>0</v>
      </c>
      <c r="AD571" s="99">
        <f ca="1"/>
        <v>1</v>
      </c>
    </row>
    <row r="572" spans="4:30" x14ac:dyDescent="0.25">
      <c r="D572" s="8" t="str" cm="1">
        <f t="array" aca="1" ref="D572" ca="1">IFERROR(IF($T$2="",'Data Base'!C555,INDEX(Data_Base_2[Incumbent],_xlfn.AGGREGATE(15,3,((OFFSET($AD$4,0,0,COUNTA($AD$4:AD5567),1)&gt;0)/(OFFSET($AD$4,0,0,COUNTA($AD$4:AD5567),1)&gt;0))*(ROW(OFFSET($AD$4,0,0,COUNTA($AD$4:AD5567),1))-ROW($AD$3)),ROWS($D$4:$D571)))),"")</f>
        <v/>
      </c>
      <c r="E572" s="161" t="str">
        <f ca="1">IFERROR(IF(ISBLANK(INDEX(Data_Base_2[],MATCH($D572,Data_Base_2[[Incumbent]:[Incumbent]],0),MATCH(E$3,Data_Base_2[#Headers],0))),"-",INDEX(Data_Base_2[],MATCH($D572,Data_Base_2[[Incumbent]:[Incumbent]],0),MATCH(E$3,Data_Base_2[#Headers],0))),"")</f>
        <v/>
      </c>
      <c r="F572" s="161" t="str">
        <f ca="1">IFERROR(IF(ISBLANK(INDEX(Data_Base_2[],MATCH($D572,Data_Base_2[[Incumbent]:[Incumbent]],0),MATCH(F$3,Data_Base_2[#Headers],0))),"-",INDEX(Data_Base_2[],MATCH($D572,Data_Base_2[[Incumbent]:[Incumbent]],0),MATCH(F$3,Data_Base_2[#Headers],0))),"")</f>
        <v/>
      </c>
      <c r="G572" s="161" t="str">
        <f ca="1">IFERROR(IF(ISBLANK(INDEX(Data_Base_2[],MATCH($D572,Data_Base_2[[Incumbent]:[Incumbent]],0),MATCH(G$3,Data_Base_2[#Headers],0))),"-",INDEX(Data_Base_2[],MATCH($D572,Data_Base_2[[Incumbent]:[Incumbent]],0),MATCH(G$3,Data_Base_2[#Headers],0))),"")</f>
        <v/>
      </c>
      <c r="H572" s="161" t="str">
        <f ca="1">IFERROR(IF(ISBLANK(INDEX(Data_Base_2[],MATCH($D572,Data_Base_2[[Incumbent]:[Incumbent]],0),MATCH(H$3,Data_Base_2[#Headers],0))),"-",INDEX(Data_Base_2[],MATCH($D572,Data_Base_2[[Incumbent]:[Incumbent]],0),MATCH(H$3,Data_Base_2[#Headers],0))),"")</f>
        <v/>
      </c>
      <c r="I572" s="162" t="str">
        <f ca="1">IFERROR(IF(ISBLANK(INDEX(Data_Base_2[],MATCH($D572,Data_Base_2[[Incumbent]:[Incumbent]],0),MATCH(I$3,Data_Base_2[#Headers],0))),"-",INDEX(Data_Base_2[],MATCH($D572,Data_Base_2[[Incumbent]:[Incumbent]],0),MATCH(I$3,Data_Base_2[#Headers],0))),"")</f>
        <v/>
      </c>
      <c r="J572" s="162" t="str">
        <f ca="1">IFERROR(IF(ISBLANK(INDEX(Data_Base_2[],MATCH($D572,Data_Base_2[[Incumbent]:[Incumbent]],0),MATCH(J$3,Data_Base_2[#Headers],0))),"-",INDEX(Data_Base_2[],MATCH($D572,Data_Base_2[[Incumbent]:[Incumbent]],0),MATCH(J$3,Data_Base_2[#Headers],0))),"")</f>
        <v/>
      </c>
      <c r="K572" s="163" t="str">
        <f ca="1">IFERROR(IF(ISBLANK(INDEX(Data_Base_2[],MATCH($D572,Data_Base_2[[Incumbent]:[Incumbent]],0),MATCH(K$3,Data_Base_2[#Headers],0))),"-",INDEX(Data_Base_2[],MATCH($D572,Data_Base_2[[Incumbent]:[Incumbent]],0),MATCH(K$3,Data_Base_2[#Headers],0))),"")</f>
        <v/>
      </c>
      <c r="L572" s="161" t="str">
        <f ca="1">IFERROR(IF(ISBLANK(INDEX(Data_Base_2[],MATCH($D572,Data_Base_2[[Incumbent]:[Incumbent]],0),MATCH(L$3,Data_Base_2[#Headers],0))),"-",INDEX(Data_Base_2[],MATCH($D572,Data_Base_2[[Incumbent]:[Incumbent]],0),MATCH(L$3,Data_Base_2[#Headers],0))),"")</f>
        <v/>
      </c>
      <c r="M572" s="161" t="str">
        <f ca="1">IFERROR(IF(ISBLANK(INDEX(Data_Base_2[],MATCH($D572,Data_Base_2[[Incumbent]:[Incumbent]],0),MATCH(M$3,Data_Base_2[#Headers],0))),"-",INDEX(Data_Base_2[],MATCH($D572,Data_Base_2[[Incumbent]:[Incumbent]],0),MATCH(M$3,Data_Base_2[#Headers],0))),"")</f>
        <v/>
      </c>
      <c r="N572" s="164" t="str">
        <f ca="1">IFERROR(IF(ISBLANK(INDEX(Data_Base_2[],MATCH($D572,Data_Base_2[[Incumbent]:[Incumbent]],0),MATCH(N$3,Data_Base_2[#Headers],0))),"-",INDEX(Data_Base_2[],MATCH($D572,Data_Base_2[[Incumbent]:[Incumbent]],0),MATCH(N$3,Data_Base_2[#Headers],0))),"")</f>
        <v/>
      </c>
      <c r="O572" s="164" t="str">
        <f ca="1">IFERROR(IF(ISBLANK(INDEX(Data_Base_2[],MATCH($D572,Data_Base_2[[Incumbent]:[Incumbent]],0),MATCH(O$3,Data_Base_2[#Headers],0))),"-",INDEX(Data_Base_2[],MATCH($D572,Data_Base_2[[Incumbent]:[Incumbent]],0),MATCH(O$3,Data_Base_2[#Headers],0))),"")</f>
        <v/>
      </c>
      <c r="P572" s="161" t="str">
        <f ca="1">IFERROR(IF(ISBLANK(INDEX(Data_Base_2[],MATCH($D572,Data_Base_2[[Incumbent]:[Incumbent]],0),MATCH(P$3,Data_Base_2[#Headers],0))),"-",INDEX(Data_Base_2[],MATCH($D572,Data_Base_2[[Incumbent]:[Incumbent]],0),MATCH(P$3,Data_Base_2[#Headers],0))),"")</f>
        <v/>
      </c>
      <c r="Q572" s="161" t="str">
        <f ca="1">IFERROR(IF(ISBLANK(INDEX(Data_Base_2[],MATCH($D572,Data_Base_2[[Incumbent]:[Incumbent]],0),MATCH(Q$3,Data_Base_2[#Headers],0))),"-",INDEX(Data_Base_2[],MATCH($D572,Data_Base_2[[Incumbent]:[Incumbent]],0),MATCH(Q$3,Data_Base_2[#Headers],0))),"")</f>
        <v/>
      </c>
      <c r="T572" t="str">
        <v>M. Yevri</v>
      </c>
      <c r="U572" s="140">
        <v>1</v>
      </c>
      <c r="V572" s="124" t="b">
        <v>1</v>
      </c>
      <c r="W572" s="3" t="b">
        <v>0</v>
      </c>
      <c r="X572" s="3" t="b">
        <v>0</v>
      </c>
      <c r="Y572" s="3">
        <v>0</v>
      </c>
      <c r="Z572" s="3">
        <v>0</v>
      </c>
      <c r="AA572" s="3" t="b">
        <v>1</v>
      </c>
      <c r="AB572" s="3" t="b">
        <f ca="1"/>
        <v>1</v>
      </c>
      <c r="AC572" s="99">
        <v>0</v>
      </c>
      <c r="AD572" s="99">
        <f ca="1"/>
        <v>0</v>
      </c>
    </row>
    <row r="573" spans="4:30" x14ac:dyDescent="0.25">
      <c r="D573" s="8" t="str" cm="1">
        <f t="array" aca="1" ref="D573" ca="1">IFERROR(IF($T$2="",'Data Base'!C556,INDEX(Data_Base_2[Incumbent],_xlfn.AGGREGATE(15,3,((OFFSET($AD$4,0,0,COUNTA($AD$4:AD5568),1)&gt;0)/(OFFSET($AD$4,0,0,COUNTA($AD$4:AD5568),1)&gt;0))*(ROW(OFFSET($AD$4,0,0,COUNTA($AD$4:AD5568),1))-ROW($AD$3)),ROWS($D$4:$D572)))),"")</f>
        <v/>
      </c>
      <c r="E573" s="161" t="str">
        <f ca="1">IFERROR(IF(ISBLANK(INDEX(Data_Base_2[],MATCH($D573,Data_Base_2[[Incumbent]:[Incumbent]],0),MATCH(E$3,Data_Base_2[#Headers],0))),"-",INDEX(Data_Base_2[],MATCH($D573,Data_Base_2[[Incumbent]:[Incumbent]],0),MATCH(E$3,Data_Base_2[#Headers],0))),"")</f>
        <v/>
      </c>
      <c r="F573" s="161" t="str">
        <f ca="1">IFERROR(IF(ISBLANK(INDEX(Data_Base_2[],MATCH($D573,Data_Base_2[[Incumbent]:[Incumbent]],0),MATCH(F$3,Data_Base_2[#Headers],0))),"-",INDEX(Data_Base_2[],MATCH($D573,Data_Base_2[[Incumbent]:[Incumbent]],0),MATCH(F$3,Data_Base_2[#Headers],0))),"")</f>
        <v/>
      </c>
      <c r="G573" s="161" t="str">
        <f ca="1">IFERROR(IF(ISBLANK(INDEX(Data_Base_2[],MATCH($D573,Data_Base_2[[Incumbent]:[Incumbent]],0),MATCH(G$3,Data_Base_2[#Headers],0))),"-",INDEX(Data_Base_2[],MATCH($D573,Data_Base_2[[Incumbent]:[Incumbent]],0),MATCH(G$3,Data_Base_2[#Headers],0))),"")</f>
        <v/>
      </c>
      <c r="H573" s="161" t="str">
        <f ca="1">IFERROR(IF(ISBLANK(INDEX(Data_Base_2[],MATCH($D573,Data_Base_2[[Incumbent]:[Incumbent]],0),MATCH(H$3,Data_Base_2[#Headers],0))),"-",INDEX(Data_Base_2[],MATCH($D573,Data_Base_2[[Incumbent]:[Incumbent]],0),MATCH(H$3,Data_Base_2[#Headers],0))),"")</f>
        <v/>
      </c>
      <c r="I573" s="162" t="str">
        <f ca="1">IFERROR(IF(ISBLANK(INDEX(Data_Base_2[],MATCH($D573,Data_Base_2[[Incumbent]:[Incumbent]],0),MATCH(I$3,Data_Base_2[#Headers],0))),"-",INDEX(Data_Base_2[],MATCH($D573,Data_Base_2[[Incumbent]:[Incumbent]],0),MATCH(I$3,Data_Base_2[#Headers],0))),"")</f>
        <v/>
      </c>
      <c r="J573" s="162" t="str">
        <f ca="1">IFERROR(IF(ISBLANK(INDEX(Data_Base_2[],MATCH($D573,Data_Base_2[[Incumbent]:[Incumbent]],0),MATCH(J$3,Data_Base_2[#Headers],0))),"-",INDEX(Data_Base_2[],MATCH($D573,Data_Base_2[[Incumbent]:[Incumbent]],0),MATCH(J$3,Data_Base_2[#Headers],0))),"")</f>
        <v/>
      </c>
      <c r="K573" s="163" t="str">
        <f ca="1">IFERROR(IF(ISBLANK(INDEX(Data_Base_2[],MATCH($D573,Data_Base_2[[Incumbent]:[Incumbent]],0),MATCH(K$3,Data_Base_2[#Headers],0))),"-",INDEX(Data_Base_2[],MATCH($D573,Data_Base_2[[Incumbent]:[Incumbent]],0),MATCH(K$3,Data_Base_2[#Headers],0))),"")</f>
        <v/>
      </c>
      <c r="L573" s="161" t="str">
        <f ca="1">IFERROR(IF(ISBLANK(INDEX(Data_Base_2[],MATCH($D573,Data_Base_2[[Incumbent]:[Incumbent]],0),MATCH(L$3,Data_Base_2[#Headers],0))),"-",INDEX(Data_Base_2[],MATCH($D573,Data_Base_2[[Incumbent]:[Incumbent]],0),MATCH(L$3,Data_Base_2[#Headers],0))),"")</f>
        <v/>
      </c>
      <c r="M573" s="161" t="str">
        <f ca="1">IFERROR(IF(ISBLANK(INDEX(Data_Base_2[],MATCH($D573,Data_Base_2[[Incumbent]:[Incumbent]],0),MATCH(M$3,Data_Base_2[#Headers],0))),"-",INDEX(Data_Base_2[],MATCH($D573,Data_Base_2[[Incumbent]:[Incumbent]],0),MATCH(M$3,Data_Base_2[#Headers],0))),"")</f>
        <v/>
      </c>
      <c r="N573" s="164" t="str">
        <f ca="1">IFERROR(IF(ISBLANK(INDEX(Data_Base_2[],MATCH($D573,Data_Base_2[[Incumbent]:[Incumbent]],0),MATCH(N$3,Data_Base_2[#Headers],0))),"-",INDEX(Data_Base_2[],MATCH($D573,Data_Base_2[[Incumbent]:[Incumbent]],0),MATCH(N$3,Data_Base_2[#Headers],0))),"")</f>
        <v/>
      </c>
      <c r="O573" s="164" t="str">
        <f ca="1">IFERROR(IF(ISBLANK(INDEX(Data_Base_2[],MATCH($D573,Data_Base_2[[Incumbent]:[Incumbent]],0),MATCH(O$3,Data_Base_2[#Headers],0))),"-",INDEX(Data_Base_2[],MATCH($D573,Data_Base_2[[Incumbent]:[Incumbent]],0),MATCH(O$3,Data_Base_2[#Headers],0))),"")</f>
        <v/>
      </c>
      <c r="P573" s="161" t="str">
        <f ca="1">IFERROR(IF(ISBLANK(INDEX(Data_Base_2[],MATCH($D573,Data_Base_2[[Incumbent]:[Incumbent]],0),MATCH(P$3,Data_Base_2[#Headers],0))),"-",INDEX(Data_Base_2[],MATCH($D573,Data_Base_2[[Incumbent]:[Incumbent]],0),MATCH(P$3,Data_Base_2[#Headers],0))),"")</f>
        <v/>
      </c>
      <c r="Q573" s="161" t="str">
        <f ca="1">IFERROR(IF(ISBLANK(INDEX(Data_Base_2[],MATCH($D573,Data_Base_2[[Incumbent]:[Incumbent]],0),MATCH(Q$3,Data_Base_2[#Headers],0))),"-",INDEX(Data_Base_2[],MATCH($D573,Data_Base_2[[Incumbent]:[Incumbent]],0),MATCH(Q$3,Data_Base_2[#Headers],0))),"")</f>
        <v/>
      </c>
      <c r="T573" t="str">
        <v>Henry Menahen Sinaga, Ir.</v>
      </c>
      <c r="U573" s="140">
        <v>2</v>
      </c>
      <c r="V573" s="124" t="b">
        <v>1</v>
      </c>
      <c r="W573" s="3" t="b">
        <v>1</v>
      </c>
      <c r="X573" s="3" t="b">
        <v>0</v>
      </c>
      <c r="Y573" s="3">
        <v>1</v>
      </c>
      <c r="Z573" s="3">
        <v>1</v>
      </c>
      <c r="AA573" s="3" t="b">
        <v>1</v>
      </c>
      <c r="AB573" s="3" t="b">
        <f ca="1"/>
        <v>0</v>
      </c>
      <c r="AC573" s="99">
        <v>0</v>
      </c>
      <c r="AD573" s="99">
        <f ca="1"/>
        <v>0</v>
      </c>
    </row>
    <row r="574" spans="4:30" x14ac:dyDescent="0.25">
      <c r="D574" s="8" t="str" cm="1">
        <f t="array" aca="1" ref="D574" ca="1">IFERROR(IF($T$2="",'Data Base'!C557,INDEX(Data_Base_2[Incumbent],_xlfn.AGGREGATE(15,3,((OFFSET($AD$4,0,0,COUNTA($AD$4:AD5569),1)&gt;0)/(OFFSET($AD$4,0,0,COUNTA($AD$4:AD5569),1)&gt;0))*(ROW(OFFSET($AD$4,0,0,COUNTA($AD$4:AD5569),1))-ROW($AD$3)),ROWS($D$4:$D573)))),"")</f>
        <v/>
      </c>
      <c r="E574" s="161" t="str">
        <f ca="1">IFERROR(IF(ISBLANK(INDEX(Data_Base_2[],MATCH($D574,Data_Base_2[[Incumbent]:[Incumbent]],0),MATCH(E$3,Data_Base_2[#Headers],0))),"-",INDEX(Data_Base_2[],MATCH($D574,Data_Base_2[[Incumbent]:[Incumbent]],0),MATCH(E$3,Data_Base_2[#Headers],0))),"")</f>
        <v/>
      </c>
      <c r="F574" s="161" t="str">
        <f ca="1">IFERROR(IF(ISBLANK(INDEX(Data_Base_2[],MATCH($D574,Data_Base_2[[Incumbent]:[Incumbent]],0),MATCH(F$3,Data_Base_2[#Headers],0))),"-",INDEX(Data_Base_2[],MATCH($D574,Data_Base_2[[Incumbent]:[Incumbent]],0),MATCH(F$3,Data_Base_2[#Headers],0))),"")</f>
        <v/>
      </c>
      <c r="G574" s="161" t="str">
        <f ca="1">IFERROR(IF(ISBLANK(INDEX(Data_Base_2[],MATCH($D574,Data_Base_2[[Incumbent]:[Incumbent]],0),MATCH(G$3,Data_Base_2[#Headers],0))),"-",INDEX(Data_Base_2[],MATCH($D574,Data_Base_2[[Incumbent]:[Incumbent]],0),MATCH(G$3,Data_Base_2[#Headers],0))),"")</f>
        <v/>
      </c>
      <c r="H574" s="161" t="str">
        <f ca="1">IFERROR(IF(ISBLANK(INDEX(Data_Base_2[],MATCH($D574,Data_Base_2[[Incumbent]:[Incumbent]],0),MATCH(H$3,Data_Base_2[#Headers],0))),"-",INDEX(Data_Base_2[],MATCH($D574,Data_Base_2[[Incumbent]:[Incumbent]],0),MATCH(H$3,Data_Base_2[#Headers],0))),"")</f>
        <v/>
      </c>
      <c r="I574" s="162" t="str">
        <f ca="1">IFERROR(IF(ISBLANK(INDEX(Data_Base_2[],MATCH($D574,Data_Base_2[[Incumbent]:[Incumbent]],0),MATCH(I$3,Data_Base_2[#Headers],0))),"-",INDEX(Data_Base_2[],MATCH($D574,Data_Base_2[[Incumbent]:[Incumbent]],0),MATCH(I$3,Data_Base_2[#Headers],0))),"")</f>
        <v/>
      </c>
      <c r="J574" s="162" t="str">
        <f ca="1">IFERROR(IF(ISBLANK(INDEX(Data_Base_2[],MATCH($D574,Data_Base_2[[Incumbent]:[Incumbent]],0),MATCH(J$3,Data_Base_2[#Headers],0))),"-",INDEX(Data_Base_2[],MATCH($D574,Data_Base_2[[Incumbent]:[Incumbent]],0),MATCH(J$3,Data_Base_2[#Headers],0))),"")</f>
        <v/>
      </c>
      <c r="K574" s="163" t="str">
        <f ca="1">IFERROR(IF(ISBLANK(INDEX(Data_Base_2[],MATCH($D574,Data_Base_2[[Incumbent]:[Incumbent]],0),MATCH(K$3,Data_Base_2[#Headers],0))),"-",INDEX(Data_Base_2[],MATCH($D574,Data_Base_2[[Incumbent]:[Incumbent]],0),MATCH(K$3,Data_Base_2[#Headers],0))),"")</f>
        <v/>
      </c>
      <c r="L574" s="161" t="str">
        <f ca="1">IFERROR(IF(ISBLANK(INDEX(Data_Base_2[],MATCH($D574,Data_Base_2[[Incumbent]:[Incumbent]],0),MATCH(L$3,Data_Base_2[#Headers],0))),"-",INDEX(Data_Base_2[],MATCH($D574,Data_Base_2[[Incumbent]:[Incumbent]],0),MATCH(L$3,Data_Base_2[#Headers],0))),"")</f>
        <v/>
      </c>
      <c r="M574" s="161" t="str">
        <f ca="1">IFERROR(IF(ISBLANK(INDEX(Data_Base_2[],MATCH($D574,Data_Base_2[[Incumbent]:[Incumbent]],0),MATCH(M$3,Data_Base_2[#Headers],0))),"-",INDEX(Data_Base_2[],MATCH($D574,Data_Base_2[[Incumbent]:[Incumbent]],0),MATCH(M$3,Data_Base_2[#Headers],0))),"")</f>
        <v/>
      </c>
      <c r="N574" s="164" t="str">
        <f ca="1">IFERROR(IF(ISBLANK(INDEX(Data_Base_2[],MATCH($D574,Data_Base_2[[Incumbent]:[Incumbent]],0),MATCH(N$3,Data_Base_2[#Headers],0))),"-",INDEX(Data_Base_2[],MATCH($D574,Data_Base_2[[Incumbent]:[Incumbent]],0),MATCH(N$3,Data_Base_2[#Headers],0))),"")</f>
        <v/>
      </c>
      <c r="O574" s="164" t="str">
        <f ca="1">IFERROR(IF(ISBLANK(INDEX(Data_Base_2[],MATCH($D574,Data_Base_2[[Incumbent]:[Incumbent]],0),MATCH(O$3,Data_Base_2[#Headers],0))),"-",INDEX(Data_Base_2[],MATCH($D574,Data_Base_2[[Incumbent]:[Incumbent]],0),MATCH(O$3,Data_Base_2[#Headers],0))),"")</f>
        <v/>
      </c>
      <c r="P574" s="161" t="str">
        <f ca="1">IFERROR(IF(ISBLANK(INDEX(Data_Base_2[],MATCH($D574,Data_Base_2[[Incumbent]:[Incumbent]],0),MATCH(P$3,Data_Base_2[#Headers],0))),"-",INDEX(Data_Base_2[],MATCH($D574,Data_Base_2[[Incumbent]:[Incumbent]],0),MATCH(P$3,Data_Base_2[#Headers],0))),"")</f>
        <v/>
      </c>
      <c r="Q574" s="161" t="str">
        <f ca="1">IFERROR(IF(ISBLANK(INDEX(Data_Base_2[],MATCH($D574,Data_Base_2[[Incumbent]:[Incumbent]],0),MATCH(Q$3,Data_Base_2[#Headers],0))),"-",INDEX(Data_Base_2[],MATCH($D574,Data_Base_2[[Incumbent]:[Incumbent]],0),MATCH(Q$3,Data_Base_2[#Headers],0))),"")</f>
        <v/>
      </c>
      <c r="T574" t="str">
        <v>Azwandi, Ir.</v>
      </c>
      <c r="U574" s="140">
        <v>3</v>
      </c>
      <c r="V574" s="124" t="b">
        <v>1</v>
      </c>
      <c r="W574" s="3" t="b">
        <v>1</v>
      </c>
      <c r="X574" s="3" t="b">
        <v>0</v>
      </c>
      <c r="Y574" s="3">
        <v>1</v>
      </c>
      <c r="Z574" s="3">
        <v>1</v>
      </c>
      <c r="AA574" s="3" t="b">
        <v>1</v>
      </c>
      <c r="AB574" s="3" t="b">
        <f ca="1"/>
        <v>0</v>
      </c>
      <c r="AC574" s="99">
        <v>0</v>
      </c>
      <c r="AD574" s="99">
        <f ca="1"/>
        <v>0</v>
      </c>
    </row>
    <row r="575" spans="4:30" x14ac:dyDescent="0.25">
      <c r="D575" s="8" t="str" cm="1">
        <f t="array" aca="1" ref="D575" ca="1">IFERROR(IF($T$2="",'Data Base'!C558,INDEX(Data_Base_2[Incumbent],_xlfn.AGGREGATE(15,3,((OFFSET($AD$4,0,0,COUNTA($AD$4:AD5570),1)&gt;0)/(OFFSET($AD$4,0,0,COUNTA($AD$4:AD5570),1)&gt;0))*(ROW(OFFSET($AD$4,0,0,COUNTA($AD$4:AD5570),1))-ROW($AD$3)),ROWS($D$4:$D574)))),"")</f>
        <v/>
      </c>
      <c r="E575" s="161" t="str">
        <f ca="1">IFERROR(IF(ISBLANK(INDEX(Data_Base_2[],MATCH($D575,Data_Base_2[[Incumbent]:[Incumbent]],0),MATCH(E$3,Data_Base_2[#Headers],0))),"-",INDEX(Data_Base_2[],MATCH($D575,Data_Base_2[[Incumbent]:[Incumbent]],0),MATCH(E$3,Data_Base_2[#Headers],0))),"")</f>
        <v/>
      </c>
      <c r="F575" s="161" t="str">
        <f ca="1">IFERROR(IF(ISBLANK(INDEX(Data_Base_2[],MATCH($D575,Data_Base_2[[Incumbent]:[Incumbent]],0),MATCH(F$3,Data_Base_2[#Headers],0))),"-",INDEX(Data_Base_2[],MATCH($D575,Data_Base_2[[Incumbent]:[Incumbent]],0),MATCH(F$3,Data_Base_2[#Headers],0))),"")</f>
        <v/>
      </c>
      <c r="G575" s="161" t="str">
        <f ca="1">IFERROR(IF(ISBLANK(INDEX(Data_Base_2[],MATCH($D575,Data_Base_2[[Incumbent]:[Incumbent]],0),MATCH(G$3,Data_Base_2[#Headers],0))),"-",INDEX(Data_Base_2[],MATCH($D575,Data_Base_2[[Incumbent]:[Incumbent]],0),MATCH(G$3,Data_Base_2[#Headers],0))),"")</f>
        <v/>
      </c>
      <c r="H575" s="161" t="str">
        <f ca="1">IFERROR(IF(ISBLANK(INDEX(Data_Base_2[],MATCH($D575,Data_Base_2[[Incumbent]:[Incumbent]],0),MATCH(H$3,Data_Base_2[#Headers],0))),"-",INDEX(Data_Base_2[],MATCH($D575,Data_Base_2[[Incumbent]:[Incumbent]],0),MATCH(H$3,Data_Base_2[#Headers],0))),"")</f>
        <v/>
      </c>
      <c r="I575" s="162" t="str">
        <f ca="1">IFERROR(IF(ISBLANK(INDEX(Data_Base_2[],MATCH($D575,Data_Base_2[[Incumbent]:[Incumbent]],0),MATCH(I$3,Data_Base_2[#Headers],0))),"-",INDEX(Data_Base_2[],MATCH($D575,Data_Base_2[[Incumbent]:[Incumbent]],0),MATCH(I$3,Data_Base_2[#Headers],0))),"")</f>
        <v/>
      </c>
      <c r="J575" s="162" t="str">
        <f ca="1">IFERROR(IF(ISBLANK(INDEX(Data_Base_2[],MATCH($D575,Data_Base_2[[Incumbent]:[Incumbent]],0),MATCH(J$3,Data_Base_2[#Headers],0))),"-",INDEX(Data_Base_2[],MATCH($D575,Data_Base_2[[Incumbent]:[Incumbent]],0),MATCH(J$3,Data_Base_2[#Headers],0))),"")</f>
        <v/>
      </c>
      <c r="K575" s="163" t="str">
        <f ca="1">IFERROR(IF(ISBLANK(INDEX(Data_Base_2[],MATCH($D575,Data_Base_2[[Incumbent]:[Incumbent]],0),MATCH(K$3,Data_Base_2[#Headers],0))),"-",INDEX(Data_Base_2[],MATCH($D575,Data_Base_2[[Incumbent]:[Incumbent]],0),MATCH(K$3,Data_Base_2[#Headers],0))),"")</f>
        <v/>
      </c>
      <c r="L575" s="161" t="str">
        <f ca="1">IFERROR(IF(ISBLANK(INDEX(Data_Base_2[],MATCH($D575,Data_Base_2[[Incumbent]:[Incumbent]],0),MATCH(L$3,Data_Base_2[#Headers],0))),"-",INDEX(Data_Base_2[],MATCH($D575,Data_Base_2[[Incumbent]:[Incumbent]],0),MATCH(L$3,Data_Base_2[#Headers],0))),"")</f>
        <v/>
      </c>
      <c r="M575" s="161" t="str">
        <f ca="1">IFERROR(IF(ISBLANK(INDEX(Data_Base_2[],MATCH($D575,Data_Base_2[[Incumbent]:[Incumbent]],0),MATCH(M$3,Data_Base_2[#Headers],0))),"-",INDEX(Data_Base_2[],MATCH($D575,Data_Base_2[[Incumbent]:[Incumbent]],0),MATCH(M$3,Data_Base_2[#Headers],0))),"")</f>
        <v/>
      </c>
      <c r="N575" s="164" t="str">
        <f ca="1">IFERROR(IF(ISBLANK(INDEX(Data_Base_2[],MATCH($D575,Data_Base_2[[Incumbent]:[Incumbent]],0),MATCH(N$3,Data_Base_2[#Headers],0))),"-",INDEX(Data_Base_2[],MATCH($D575,Data_Base_2[[Incumbent]:[Incumbent]],0),MATCH(N$3,Data_Base_2[#Headers],0))),"")</f>
        <v/>
      </c>
      <c r="O575" s="164" t="str">
        <f ca="1">IFERROR(IF(ISBLANK(INDEX(Data_Base_2[],MATCH($D575,Data_Base_2[[Incumbent]:[Incumbent]],0),MATCH(O$3,Data_Base_2[#Headers],0))),"-",INDEX(Data_Base_2[],MATCH($D575,Data_Base_2[[Incumbent]:[Incumbent]],0),MATCH(O$3,Data_Base_2[#Headers],0))),"")</f>
        <v/>
      </c>
      <c r="P575" s="161" t="str">
        <f ca="1">IFERROR(IF(ISBLANK(INDEX(Data_Base_2[],MATCH($D575,Data_Base_2[[Incumbent]:[Incumbent]],0),MATCH(P$3,Data_Base_2[#Headers],0))),"-",INDEX(Data_Base_2[],MATCH($D575,Data_Base_2[[Incumbent]:[Incumbent]],0),MATCH(P$3,Data_Base_2[#Headers],0))),"")</f>
        <v/>
      </c>
      <c r="Q575" s="161" t="str">
        <f ca="1">IFERROR(IF(ISBLANK(INDEX(Data_Base_2[],MATCH($D575,Data_Base_2[[Incumbent]:[Incumbent]],0),MATCH(Q$3,Data_Base_2[#Headers],0))),"-",INDEX(Data_Base_2[],MATCH($D575,Data_Base_2[[Incumbent]:[Incumbent]],0),MATCH(Q$3,Data_Base_2[#Headers],0))),"")</f>
        <v/>
      </c>
      <c r="T575" t="str">
        <v>Rita Itriani Kaban</v>
      </c>
      <c r="U575" s="140">
        <v>2</v>
      </c>
      <c r="V575" s="124" t="b">
        <v>1</v>
      </c>
      <c r="W575" s="3" t="b">
        <v>0</v>
      </c>
      <c r="X575" s="3" t="b">
        <v>0</v>
      </c>
      <c r="Y575" s="3">
        <v>0</v>
      </c>
      <c r="Z575" s="3">
        <v>1</v>
      </c>
      <c r="AA575" s="3" t="b">
        <v>1</v>
      </c>
      <c r="AB575" s="3" t="b">
        <f ca="1"/>
        <v>1</v>
      </c>
      <c r="AC575" s="99">
        <v>1</v>
      </c>
      <c r="AD575" s="99">
        <f ca="1"/>
        <v>0</v>
      </c>
    </row>
    <row r="576" spans="4:30" x14ac:dyDescent="0.25">
      <c r="D576" s="8" t="str" cm="1">
        <f t="array" aca="1" ref="D576" ca="1">IFERROR(IF($T$2="",'Data Base'!C559,INDEX(Data_Base_2[Incumbent],_xlfn.AGGREGATE(15,3,((OFFSET($AD$4,0,0,COUNTA($AD$4:AD5571),1)&gt;0)/(OFFSET($AD$4,0,0,COUNTA($AD$4:AD5571),1)&gt;0))*(ROW(OFFSET($AD$4,0,0,COUNTA($AD$4:AD5571),1))-ROW($AD$3)),ROWS($D$4:$D575)))),"")</f>
        <v/>
      </c>
      <c r="E576" s="161" t="str">
        <f ca="1">IFERROR(IF(ISBLANK(INDEX(Data_Base_2[],MATCH($D576,Data_Base_2[[Incumbent]:[Incumbent]],0),MATCH(E$3,Data_Base_2[#Headers],0))),"-",INDEX(Data_Base_2[],MATCH($D576,Data_Base_2[[Incumbent]:[Incumbent]],0),MATCH(E$3,Data_Base_2[#Headers],0))),"")</f>
        <v/>
      </c>
      <c r="F576" s="161" t="str">
        <f ca="1">IFERROR(IF(ISBLANK(INDEX(Data_Base_2[],MATCH($D576,Data_Base_2[[Incumbent]:[Incumbent]],0),MATCH(F$3,Data_Base_2[#Headers],0))),"-",INDEX(Data_Base_2[],MATCH($D576,Data_Base_2[[Incumbent]:[Incumbent]],0),MATCH(F$3,Data_Base_2[#Headers],0))),"")</f>
        <v/>
      </c>
      <c r="G576" s="161" t="str">
        <f ca="1">IFERROR(IF(ISBLANK(INDEX(Data_Base_2[],MATCH($D576,Data_Base_2[[Incumbent]:[Incumbent]],0),MATCH(G$3,Data_Base_2[#Headers],0))),"-",INDEX(Data_Base_2[],MATCH($D576,Data_Base_2[[Incumbent]:[Incumbent]],0),MATCH(G$3,Data_Base_2[#Headers],0))),"")</f>
        <v/>
      </c>
      <c r="H576" s="161" t="str">
        <f ca="1">IFERROR(IF(ISBLANK(INDEX(Data_Base_2[],MATCH($D576,Data_Base_2[[Incumbent]:[Incumbent]],0),MATCH(H$3,Data_Base_2[#Headers],0))),"-",INDEX(Data_Base_2[],MATCH($D576,Data_Base_2[[Incumbent]:[Incumbent]],0),MATCH(H$3,Data_Base_2[#Headers],0))),"")</f>
        <v/>
      </c>
      <c r="I576" s="162" t="str">
        <f ca="1">IFERROR(IF(ISBLANK(INDEX(Data_Base_2[],MATCH($D576,Data_Base_2[[Incumbent]:[Incumbent]],0),MATCH(I$3,Data_Base_2[#Headers],0))),"-",INDEX(Data_Base_2[],MATCH($D576,Data_Base_2[[Incumbent]:[Incumbent]],0),MATCH(I$3,Data_Base_2[#Headers],0))),"")</f>
        <v/>
      </c>
      <c r="J576" s="162" t="str">
        <f ca="1">IFERROR(IF(ISBLANK(INDEX(Data_Base_2[],MATCH($D576,Data_Base_2[[Incumbent]:[Incumbent]],0),MATCH(J$3,Data_Base_2[#Headers],0))),"-",INDEX(Data_Base_2[],MATCH($D576,Data_Base_2[[Incumbent]:[Incumbent]],0),MATCH(J$3,Data_Base_2[#Headers],0))),"")</f>
        <v/>
      </c>
      <c r="K576" s="163" t="str">
        <f ca="1">IFERROR(IF(ISBLANK(INDEX(Data_Base_2[],MATCH($D576,Data_Base_2[[Incumbent]:[Incumbent]],0),MATCH(K$3,Data_Base_2[#Headers],0))),"-",INDEX(Data_Base_2[],MATCH($D576,Data_Base_2[[Incumbent]:[Incumbent]],0),MATCH(K$3,Data_Base_2[#Headers],0))),"")</f>
        <v/>
      </c>
      <c r="L576" s="161" t="str">
        <f ca="1">IFERROR(IF(ISBLANK(INDEX(Data_Base_2[],MATCH($D576,Data_Base_2[[Incumbent]:[Incumbent]],0),MATCH(L$3,Data_Base_2[#Headers],0))),"-",INDEX(Data_Base_2[],MATCH($D576,Data_Base_2[[Incumbent]:[Incumbent]],0),MATCH(L$3,Data_Base_2[#Headers],0))),"")</f>
        <v/>
      </c>
      <c r="M576" s="161" t="str">
        <f ca="1">IFERROR(IF(ISBLANK(INDEX(Data_Base_2[],MATCH($D576,Data_Base_2[[Incumbent]:[Incumbent]],0),MATCH(M$3,Data_Base_2[#Headers],0))),"-",INDEX(Data_Base_2[],MATCH($D576,Data_Base_2[[Incumbent]:[Incumbent]],0),MATCH(M$3,Data_Base_2[#Headers],0))),"")</f>
        <v/>
      </c>
      <c r="N576" s="164" t="str">
        <f ca="1">IFERROR(IF(ISBLANK(INDEX(Data_Base_2[],MATCH($D576,Data_Base_2[[Incumbent]:[Incumbent]],0),MATCH(N$3,Data_Base_2[#Headers],0))),"-",INDEX(Data_Base_2[],MATCH($D576,Data_Base_2[[Incumbent]:[Incumbent]],0),MATCH(N$3,Data_Base_2[#Headers],0))),"")</f>
        <v/>
      </c>
      <c r="O576" s="164" t="str">
        <f ca="1">IFERROR(IF(ISBLANK(INDEX(Data_Base_2[],MATCH($D576,Data_Base_2[[Incumbent]:[Incumbent]],0),MATCH(O$3,Data_Base_2[#Headers],0))),"-",INDEX(Data_Base_2[],MATCH($D576,Data_Base_2[[Incumbent]:[Incumbent]],0),MATCH(O$3,Data_Base_2[#Headers],0))),"")</f>
        <v/>
      </c>
      <c r="P576" s="161" t="str">
        <f ca="1">IFERROR(IF(ISBLANK(INDEX(Data_Base_2[],MATCH($D576,Data_Base_2[[Incumbent]:[Incumbent]],0),MATCH(P$3,Data_Base_2[#Headers],0))),"-",INDEX(Data_Base_2[],MATCH($D576,Data_Base_2[[Incumbent]:[Incumbent]],0),MATCH(P$3,Data_Base_2[#Headers],0))),"")</f>
        <v/>
      </c>
      <c r="Q576" s="161" t="str">
        <f ca="1">IFERROR(IF(ISBLANK(INDEX(Data_Base_2[],MATCH($D576,Data_Base_2[[Incumbent]:[Incumbent]],0),MATCH(Q$3,Data_Base_2[#Headers],0))),"-",INDEX(Data_Base_2[],MATCH($D576,Data_Base_2[[Incumbent]:[Incumbent]],0),MATCH(Q$3,Data_Base_2[#Headers],0))),"")</f>
        <v/>
      </c>
      <c r="T576" t="str">
        <v>Mhd. Hyekal Sirait</v>
      </c>
      <c r="U576" s="140">
        <v>1</v>
      </c>
      <c r="V576" s="124" t="b">
        <v>1</v>
      </c>
      <c r="W576" s="3" t="b">
        <v>0</v>
      </c>
      <c r="X576" s="3" t="b">
        <v>0</v>
      </c>
      <c r="Y576" s="3">
        <v>1</v>
      </c>
      <c r="Z576" s="3">
        <v>0</v>
      </c>
      <c r="AA576" s="3" t="b">
        <v>1</v>
      </c>
      <c r="AB576" s="3" t="b">
        <f ca="1"/>
        <v>0</v>
      </c>
      <c r="AC576" s="99">
        <v>0</v>
      </c>
      <c r="AD576" s="99">
        <f ca="1"/>
        <v>0</v>
      </c>
    </row>
    <row r="577" spans="4:30" x14ac:dyDescent="0.25">
      <c r="D577" s="8" t="str" cm="1">
        <f t="array" aca="1" ref="D577" ca="1">IFERROR(IF($T$2="",'Data Base'!C560,INDEX(Data_Base_2[Incumbent],_xlfn.AGGREGATE(15,3,((OFFSET($AD$4,0,0,COUNTA($AD$4:AD5572),1)&gt;0)/(OFFSET($AD$4,0,0,COUNTA($AD$4:AD5572),1)&gt;0))*(ROW(OFFSET($AD$4,0,0,COUNTA($AD$4:AD5572),1))-ROW($AD$3)),ROWS($D$4:$D576)))),"")</f>
        <v/>
      </c>
      <c r="E577" s="161" t="str">
        <f ca="1">IFERROR(IF(ISBLANK(INDEX(Data_Base_2[],MATCH($D577,Data_Base_2[[Incumbent]:[Incumbent]],0),MATCH(E$3,Data_Base_2[#Headers],0))),"-",INDEX(Data_Base_2[],MATCH($D577,Data_Base_2[[Incumbent]:[Incumbent]],0),MATCH(E$3,Data_Base_2[#Headers],0))),"")</f>
        <v/>
      </c>
      <c r="F577" s="161" t="str">
        <f ca="1">IFERROR(IF(ISBLANK(INDEX(Data_Base_2[],MATCH($D577,Data_Base_2[[Incumbent]:[Incumbent]],0),MATCH(F$3,Data_Base_2[#Headers],0))),"-",INDEX(Data_Base_2[],MATCH($D577,Data_Base_2[[Incumbent]:[Incumbent]],0),MATCH(F$3,Data_Base_2[#Headers],0))),"")</f>
        <v/>
      </c>
      <c r="G577" s="161" t="str">
        <f ca="1">IFERROR(IF(ISBLANK(INDEX(Data_Base_2[],MATCH($D577,Data_Base_2[[Incumbent]:[Incumbent]],0),MATCH(G$3,Data_Base_2[#Headers],0))),"-",INDEX(Data_Base_2[],MATCH($D577,Data_Base_2[[Incumbent]:[Incumbent]],0),MATCH(G$3,Data_Base_2[#Headers],0))),"")</f>
        <v/>
      </c>
      <c r="H577" s="161" t="str">
        <f ca="1">IFERROR(IF(ISBLANK(INDEX(Data_Base_2[],MATCH($D577,Data_Base_2[[Incumbent]:[Incumbent]],0),MATCH(H$3,Data_Base_2[#Headers],0))),"-",INDEX(Data_Base_2[],MATCH($D577,Data_Base_2[[Incumbent]:[Incumbent]],0),MATCH(H$3,Data_Base_2[#Headers],0))),"")</f>
        <v/>
      </c>
      <c r="I577" s="162" t="str">
        <f ca="1">IFERROR(IF(ISBLANK(INDEX(Data_Base_2[],MATCH($D577,Data_Base_2[[Incumbent]:[Incumbent]],0),MATCH(I$3,Data_Base_2[#Headers],0))),"-",INDEX(Data_Base_2[],MATCH($D577,Data_Base_2[[Incumbent]:[Incumbent]],0),MATCH(I$3,Data_Base_2[#Headers],0))),"")</f>
        <v/>
      </c>
      <c r="J577" s="162" t="str">
        <f ca="1">IFERROR(IF(ISBLANK(INDEX(Data_Base_2[],MATCH($D577,Data_Base_2[[Incumbent]:[Incumbent]],0),MATCH(J$3,Data_Base_2[#Headers],0))),"-",INDEX(Data_Base_2[],MATCH($D577,Data_Base_2[[Incumbent]:[Incumbent]],0),MATCH(J$3,Data_Base_2[#Headers],0))),"")</f>
        <v/>
      </c>
      <c r="K577" s="163" t="str">
        <f ca="1">IFERROR(IF(ISBLANK(INDEX(Data_Base_2[],MATCH($D577,Data_Base_2[[Incumbent]:[Incumbent]],0),MATCH(K$3,Data_Base_2[#Headers],0))),"-",INDEX(Data_Base_2[],MATCH($D577,Data_Base_2[[Incumbent]:[Incumbent]],0),MATCH(K$3,Data_Base_2[#Headers],0))),"")</f>
        <v/>
      </c>
      <c r="L577" s="161" t="str">
        <f ca="1">IFERROR(IF(ISBLANK(INDEX(Data_Base_2[],MATCH($D577,Data_Base_2[[Incumbent]:[Incumbent]],0),MATCH(L$3,Data_Base_2[#Headers],0))),"-",INDEX(Data_Base_2[],MATCH($D577,Data_Base_2[[Incumbent]:[Incumbent]],0),MATCH(L$3,Data_Base_2[#Headers],0))),"")</f>
        <v/>
      </c>
      <c r="M577" s="161" t="str">
        <f ca="1">IFERROR(IF(ISBLANK(INDEX(Data_Base_2[],MATCH($D577,Data_Base_2[[Incumbent]:[Incumbent]],0),MATCH(M$3,Data_Base_2[#Headers],0))),"-",INDEX(Data_Base_2[],MATCH($D577,Data_Base_2[[Incumbent]:[Incumbent]],0),MATCH(M$3,Data_Base_2[#Headers],0))),"")</f>
        <v/>
      </c>
      <c r="N577" s="164" t="str">
        <f ca="1">IFERROR(IF(ISBLANK(INDEX(Data_Base_2[],MATCH($D577,Data_Base_2[[Incumbent]:[Incumbent]],0),MATCH(N$3,Data_Base_2[#Headers],0))),"-",INDEX(Data_Base_2[],MATCH($D577,Data_Base_2[[Incumbent]:[Incumbent]],0),MATCH(N$3,Data_Base_2[#Headers],0))),"")</f>
        <v/>
      </c>
      <c r="O577" s="164" t="str">
        <f ca="1">IFERROR(IF(ISBLANK(INDEX(Data_Base_2[],MATCH($D577,Data_Base_2[[Incumbent]:[Incumbent]],0),MATCH(O$3,Data_Base_2[#Headers],0))),"-",INDEX(Data_Base_2[],MATCH($D577,Data_Base_2[[Incumbent]:[Incumbent]],0),MATCH(O$3,Data_Base_2[#Headers],0))),"")</f>
        <v/>
      </c>
      <c r="P577" s="161" t="str">
        <f ca="1">IFERROR(IF(ISBLANK(INDEX(Data_Base_2[],MATCH($D577,Data_Base_2[[Incumbent]:[Incumbent]],0),MATCH(P$3,Data_Base_2[#Headers],0))),"-",INDEX(Data_Base_2[],MATCH($D577,Data_Base_2[[Incumbent]:[Incumbent]],0),MATCH(P$3,Data_Base_2[#Headers],0))),"")</f>
        <v/>
      </c>
      <c r="Q577" s="161" t="str">
        <f ca="1">IFERROR(IF(ISBLANK(INDEX(Data_Base_2[],MATCH($D577,Data_Base_2[[Incumbent]:[Incumbent]],0),MATCH(Q$3,Data_Base_2[#Headers],0))),"-",INDEX(Data_Base_2[],MATCH($D577,Data_Base_2[[Incumbent]:[Incumbent]],0),MATCH(Q$3,Data_Base_2[#Headers],0))),"")</f>
        <v/>
      </c>
      <c r="T577" t="str">
        <v>Farida Hanum Lubis</v>
      </c>
      <c r="U577" s="140">
        <v>1</v>
      </c>
      <c r="V577" s="124" t="b">
        <v>1</v>
      </c>
      <c r="W577" s="3" t="b">
        <v>0</v>
      </c>
      <c r="X577" s="3" t="b">
        <v>0</v>
      </c>
      <c r="Y577" s="3">
        <v>0</v>
      </c>
      <c r="Z577" s="3">
        <v>0</v>
      </c>
      <c r="AA577" s="3" t="b">
        <v>1</v>
      </c>
      <c r="AB577" s="3" t="b">
        <f ca="1"/>
        <v>0</v>
      </c>
      <c r="AC577" s="99">
        <v>1</v>
      </c>
      <c r="AD577" s="99">
        <f ca="1"/>
        <v>0</v>
      </c>
    </row>
    <row r="578" spans="4:30" x14ac:dyDescent="0.25">
      <c r="D578" s="8" t="str" cm="1">
        <f t="array" aca="1" ref="D578" ca="1">IFERROR(IF($T$2="",'Data Base'!C561,INDEX(Data_Base_2[Incumbent],_xlfn.AGGREGATE(15,3,((OFFSET($AD$4,0,0,COUNTA($AD$4:AD5573),1)&gt;0)/(OFFSET($AD$4,0,0,COUNTA($AD$4:AD5573),1)&gt;0))*(ROW(OFFSET($AD$4,0,0,COUNTA($AD$4:AD5573),1))-ROW($AD$3)),ROWS($D$4:$D577)))),"")</f>
        <v/>
      </c>
      <c r="E578" s="161" t="str">
        <f ca="1">IFERROR(IF(ISBLANK(INDEX(Data_Base_2[],MATCH($D578,Data_Base_2[[Incumbent]:[Incumbent]],0),MATCH(E$3,Data_Base_2[#Headers],0))),"-",INDEX(Data_Base_2[],MATCH($D578,Data_Base_2[[Incumbent]:[Incumbent]],0),MATCH(E$3,Data_Base_2[#Headers],0))),"")</f>
        <v/>
      </c>
      <c r="F578" s="161" t="str">
        <f ca="1">IFERROR(IF(ISBLANK(INDEX(Data_Base_2[],MATCH($D578,Data_Base_2[[Incumbent]:[Incumbent]],0),MATCH(F$3,Data_Base_2[#Headers],0))),"-",INDEX(Data_Base_2[],MATCH($D578,Data_Base_2[[Incumbent]:[Incumbent]],0),MATCH(F$3,Data_Base_2[#Headers],0))),"")</f>
        <v/>
      </c>
      <c r="G578" s="161" t="str">
        <f ca="1">IFERROR(IF(ISBLANK(INDEX(Data_Base_2[],MATCH($D578,Data_Base_2[[Incumbent]:[Incumbent]],0),MATCH(G$3,Data_Base_2[#Headers],0))),"-",INDEX(Data_Base_2[],MATCH($D578,Data_Base_2[[Incumbent]:[Incumbent]],0),MATCH(G$3,Data_Base_2[#Headers],0))),"")</f>
        <v/>
      </c>
      <c r="H578" s="161" t="str">
        <f ca="1">IFERROR(IF(ISBLANK(INDEX(Data_Base_2[],MATCH($D578,Data_Base_2[[Incumbent]:[Incumbent]],0),MATCH(H$3,Data_Base_2[#Headers],0))),"-",INDEX(Data_Base_2[],MATCH($D578,Data_Base_2[[Incumbent]:[Incumbent]],0),MATCH(H$3,Data_Base_2[#Headers],0))),"")</f>
        <v/>
      </c>
      <c r="I578" s="162" t="str">
        <f ca="1">IFERROR(IF(ISBLANK(INDEX(Data_Base_2[],MATCH($D578,Data_Base_2[[Incumbent]:[Incumbent]],0),MATCH(I$3,Data_Base_2[#Headers],0))),"-",INDEX(Data_Base_2[],MATCH($D578,Data_Base_2[[Incumbent]:[Incumbent]],0),MATCH(I$3,Data_Base_2[#Headers],0))),"")</f>
        <v/>
      </c>
      <c r="J578" s="162" t="str">
        <f ca="1">IFERROR(IF(ISBLANK(INDEX(Data_Base_2[],MATCH($D578,Data_Base_2[[Incumbent]:[Incumbent]],0),MATCH(J$3,Data_Base_2[#Headers],0))),"-",INDEX(Data_Base_2[],MATCH($D578,Data_Base_2[[Incumbent]:[Incumbent]],0),MATCH(J$3,Data_Base_2[#Headers],0))),"")</f>
        <v/>
      </c>
      <c r="K578" s="163" t="str">
        <f ca="1">IFERROR(IF(ISBLANK(INDEX(Data_Base_2[],MATCH($D578,Data_Base_2[[Incumbent]:[Incumbent]],0),MATCH(K$3,Data_Base_2[#Headers],0))),"-",INDEX(Data_Base_2[],MATCH($D578,Data_Base_2[[Incumbent]:[Incumbent]],0),MATCH(K$3,Data_Base_2[#Headers],0))),"")</f>
        <v/>
      </c>
      <c r="L578" s="161" t="str">
        <f ca="1">IFERROR(IF(ISBLANK(INDEX(Data_Base_2[],MATCH($D578,Data_Base_2[[Incumbent]:[Incumbent]],0),MATCH(L$3,Data_Base_2[#Headers],0))),"-",INDEX(Data_Base_2[],MATCH($D578,Data_Base_2[[Incumbent]:[Incumbent]],0),MATCH(L$3,Data_Base_2[#Headers],0))),"")</f>
        <v/>
      </c>
      <c r="M578" s="161" t="str">
        <f ca="1">IFERROR(IF(ISBLANK(INDEX(Data_Base_2[],MATCH($D578,Data_Base_2[[Incumbent]:[Incumbent]],0),MATCH(M$3,Data_Base_2[#Headers],0))),"-",INDEX(Data_Base_2[],MATCH($D578,Data_Base_2[[Incumbent]:[Incumbent]],0),MATCH(M$3,Data_Base_2[#Headers],0))),"")</f>
        <v/>
      </c>
      <c r="N578" s="164" t="str">
        <f ca="1">IFERROR(IF(ISBLANK(INDEX(Data_Base_2[],MATCH($D578,Data_Base_2[[Incumbent]:[Incumbent]],0),MATCH(N$3,Data_Base_2[#Headers],0))),"-",INDEX(Data_Base_2[],MATCH($D578,Data_Base_2[[Incumbent]:[Incumbent]],0),MATCH(N$3,Data_Base_2[#Headers],0))),"")</f>
        <v/>
      </c>
      <c r="O578" s="164" t="str">
        <f ca="1">IFERROR(IF(ISBLANK(INDEX(Data_Base_2[],MATCH($D578,Data_Base_2[[Incumbent]:[Incumbent]],0),MATCH(O$3,Data_Base_2[#Headers],0))),"-",INDEX(Data_Base_2[],MATCH($D578,Data_Base_2[[Incumbent]:[Incumbent]],0),MATCH(O$3,Data_Base_2[#Headers],0))),"")</f>
        <v/>
      </c>
      <c r="P578" s="161" t="str">
        <f ca="1">IFERROR(IF(ISBLANK(INDEX(Data_Base_2[],MATCH($D578,Data_Base_2[[Incumbent]:[Incumbent]],0),MATCH(P$3,Data_Base_2[#Headers],0))),"-",INDEX(Data_Base_2[],MATCH($D578,Data_Base_2[[Incumbent]:[Incumbent]],0),MATCH(P$3,Data_Base_2[#Headers],0))),"")</f>
        <v/>
      </c>
      <c r="Q578" s="161" t="str">
        <f ca="1">IFERROR(IF(ISBLANK(INDEX(Data_Base_2[],MATCH($D578,Data_Base_2[[Incumbent]:[Incumbent]],0),MATCH(Q$3,Data_Base_2[#Headers],0))),"-",INDEX(Data_Base_2[],MATCH($D578,Data_Base_2[[Incumbent]:[Incumbent]],0),MATCH(Q$3,Data_Base_2[#Headers],0))),"")</f>
        <v/>
      </c>
      <c r="T578" t="str">
        <v>Rudi Komi Simbolon</v>
      </c>
      <c r="U578" s="140">
        <v>2</v>
      </c>
      <c r="V578" s="124" t="b">
        <v>1</v>
      </c>
      <c r="W578" s="3" t="b">
        <v>0</v>
      </c>
      <c r="X578" s="3" t="b">
        <v>0</v>
      </c>
      <c r="Y578" s="3">
        <v>1</v>
      </c>
      <c r="Z578" s="3">
        <v>1</v>
      </c>
      <c r="AA578" s="3" t="b">
        <v>1</v>
      </c>
      <c r="AB578" s="3" t="b">
        <f ca="1"/>
        <v>0</v>
      </c>
      <c r="AC578" s="99">
        <v>1</v>
      </c>
      <c r="AD578" s="99">
        <f ca="1"/>
        <v>0</v>
      </c>
    </row>
    <row r="579" spans="4:30" x14ac:dyDescent="0.25">
      <c r="D579" s="8" t="str" cm="1">
        <f t="array" aca="1" ref="D579" ca="1">IFERROR(IF($T$2="",'Data Base'!#REF!,INDEX(Data_Base_2[Incumbent],_xlfn.AGGREGATE(15,3,((OFFSET($AD$4,0,0,COUNTA($AD$4:AD5574),1)&gt;0)/(OFFSET($AD$4,0,0,COUNTA($AD$4:AD5574),1)&gt;0))*(ROW(OFFSET($AD$4,0,0,COUNTA($AD$4:AD5574),1))-ROW($AD$3)),ROWS($D$4:$D578)))),"")</f>
        <v/>
      </c>
      <c r="E579" s="161" t="str">
        <f ca="1">IFERROR(IF(ISBLANK(INDEX(Data_Base_2[],MATCH($D579,Data_Base_2[[Incumbent]:[Incumbent]],0),MATCH(E$3,Data_Base_2[#Headers],0))),"-",INDEX(Data_Base_2[],MATCH($D579,Data_Base_2[[Incumbent]:[Incumbent]],0),MATCH(E$3,Data_Base_2[#Headers],0))),"")</f>
        <v/>
      </c>
      <c r="F579" s="161" t="str">
        <f ca="1">IFERROR(IF(ISBLANK(INDEX(Data_Base_2[],MATCH($D579,Data_Base_2[[Incumbent]:[Incumbent]],0),MATCH(F$3,Data_Base_2[#Headers],0))),"-",INDEX(Data_Base_2[],MATCH($D579,Data_Base_2[[Incumbent]:[Incumbent]],0),MATCH(F$3,Data_Base_2[#Headers],0))),"")</f>
        <v/>
      </c>
      <c r="G579" s="161" t="str">
        <f ca="1">IFERROR(IF(ISBLANK(INDEX(Data_Base_2[],MATCH($D579,Data_Base_2[[Incumbent]:[Incumbent]],0),MATCH(G$3,Data_Base_2[#Headers],0))),"-",INDEX(Data_Base_2[],MATCH($D579,Data_Base_2[[Incumbent]:[Incumbent]],0),MATCH(G$3,Data_Base_2[#Headers],0))),"")</f>
        <v/>
      </c>
      <c r="H579" s="161" t="str">
        <f ca="1">IFERROR(IF(ISBLANK(INDEX(Data_Base_2[],MATCH($D579,Data_Base_2[[Incumbent]:[Incumbent]],0),MATCH(H$3,Data_Base_2[#Headers],0))),"-",INDEX(Data_Base_2[],MATCH($D579,Data_Base_2[[Incumbent]:[Incumbent]],0),MATCH(H$3,Data_Base_2[#Headers],0))),"")</f>
        <v/>
      </c>
      <c r="I579" s="162" t="str">
        <f ca="1">IFERROR(IF(ISBLANK(INDEX(Data_Base_2[],MATCH($D579,Data_Base_2[[Incumbent]:[Incumbent]],0),MATCH(I$3,Data_Base_2[#Headers],0))),"-",INDEX(Data_Base_2[],MATCH($D579,Data_Base_2[[Incumbent]:[Incumbent]],0),MATCH(I$3,Data_Base_2[#Headers],0))),"")</f>
        <v/>
      </c>
      <c r="J579" s="162" t="str">
        <f ca="1">IFERROR(IF(ISBLANK(INDEX(Data_Base_2[],MATCH($D579,Data_Base_2[[Incumbent]:[Incumbent]],0),MATCH(J$3,Data_Base_2[#Headers],0))),"-",INDEX(Data_Base_2[],MATCH($D579,Data_Base_2[[Incumbent]:[Incumbent]],0),MATCH(J$3,Data_Base_2[#Headers],0))),"")</f>
        <v/>
      </c>
      <c r="K579" s="163" t="str">
        <f ca="1">IFERROR(IF(ISBLANK(INDEX(Data_Base_2[],MATCH($D579,Data_Base_2[[Incumbent]:[Incumbent]],0),MATCH(K$3,Data_Base_2[#Headers],0))),"-",INDEX(Data_Base_2[],MATCH($D579,Data_Base_2[[Incumbent]:[Incumbent]],0),MATCH(K$3,Data_Base_2[#Headers],0))),"")</f>
        <v/>
      </c>
      <c r="L579" s="161" t="str">
        <f ca="1">IFERROR(IF(ISBLANK(INDEX(Data_Base_2[],MATCH($D579,Data_Base_2[[Incumbent]:[Incumbent]],0),MATCH(L$3,Data_Base_2[#Headers],0))),"-",INDEX(Data_Base_2[],MATCH($D579,Data_Base_2[[Incumbent]:[Incumbent]],0),MATCH(L$3,Data_Base_2[#Headers],0))),"")</f>
        <v/>
      </c>
      <c r="M579" s="161" t="str">
        <f ca="1">IFERROR(IF(ISBLANK(INDEX(Data_Base_2[],MATCH($D579,Data_Base_2[[Incumbent]:[Incumbent]],0),MATCH(M$3,Data_Base_2[#Headers],0))),"-",INDEX(Data_Base_2[],MATCH($D579,Data_Base_2[[Incumbent]:[Incumbent]],0),MATCH(M$3,Data_Base_2[#Headers],0))),"")</f>
        <v/>
      </c>
      <c r="N579" s="164" t="str">
        <f ca="1">IFERROR(IF(ISBLANK(INDEX(Data_Base_2[],MATCH($D579,Data_Base_2[[Incumbent]:[Incumbent]],0),MATCH(N$3,Data_Base_2[#Headers],0))),"-",INDEX(Data_Base_2[],MATCH($D579,Data_Base_2[[Incumbent]:[Incumbent]],0),MATCH(N$3,Data_Base_2[#Headers],0))),"")</f>
        <v/>
      </c>
      <c r="O579" s="164" t="str">
        <f ca="1">IFERROR(IF(ISBLANK(INDEX(Data_Base_2[],MATCH($D579,Data_Base_2[[Incumbent]:[Incumbent]],0),MATCH(O$3,Data_Base_2[#Headers],0))),"-",INDEX(Data_Base_2[],MATCH($D579,Data_Base_2[[Incumbent]:[Incumbent]],0),MATCH(O$3,Data_Base_2[#Headers],0))),"")</f>
        <v/>
      </c>
      <c r="P579" s="161" t="str">
        <f ca="1">IFERROR(IF(ISBLANK(INDEX(Data_Base_2[],MATCH($D579,Data_Base_2[[Incumbent]:[Incumbent]],0),MATCH(P$3,Data_Base_2[#Headers],0))),"-",INDEX(Data_Base_2[],MATCH($D579,Data_Base_2[[Incumbent]:[Incumbent]],0),MATCH(P$3,Data_Base_2[#Headers],0))),"")</f>
        <v/>
      </c>
      <c r="Q579" s="161" t="str">
        <f ca="1">IFERROR(IF(ISBLANK(INDEX(Data_Base_2[],MATCH($D579,Data_Base_2[[Incumbent]:[Incumbent]],0),MATCH(Q$3,Data_Base_2[#Headers],0))),"-",INDEX(Data_Base_2[],MATCH($D579,Data_Base_2[[Incumbent]:[Incumbent]],0),MATCH(Q$3,Data_Base_2[#Headers],0))),"")</f>
        <v/>
      </c>
      <c r="T579" t="str">
        <v>Muhamamd Ikhsan Nasution</v>
      </c>
      <c r="U579" s="140">
        <v>1</v>
      </c>
      <c r="V579" s="124" t="b">
        <v>1</v>
      </c>
      <c r="W579" s="3" t="b">
        <v>0</v>
      </c>
      <c r="X579" s="3" t="b">
        <v>0</v>
      </c>
      <c r="Y579" s="3">
        <v>0</v>
      </c>
      <c r="Z579" s="3">
        <v>0</v>
      </c>
      <c r="AA579" s="3" t="b">
        <v>1</v>
      </c>
      <c r="AB579" s="3" t="b">
        <f ca="1"/>
        <v>0</v>
      </c>
      <c r="AC579" s="99">
        <v>1</v>
      </c>
      <c r="AD579" s="99">
        <f ca="1"/>
        <v>0</v>
      </c>
    </row>
    <row r="580" spans="4:30" x14ac:dyDescent="0.25">
      <c r="D580" s="8" t="str" cm="1">
        <f t="array" aca="1" ref="D580" ca="1">IFERROR(IF($T$2="",'Data Base'!C562,INDEX(Data_Base_2[Incumbent],_xlfn.AGGREGATE(15,3,((OFFSET($AD$4,0,0,COUNTA($AD$4:AD5575),1)&gt;0)/(OFFSET($AD$4,0,0,COUNTA($AD$4:AD5575),1)&gt;0))*(ROW(OFFSET($AD$4,0,0,COUNTA($AD$4:AD5575),1))-ROW($AD$3)),ROWS($D$4:$D579)))),"")</f>
        <v/>
      </c>
      <c r="E580" s="161" t="str">
        <f ca="1">IFERROR(IF(ISBLANK(INDEX(Data_Base_2[],MATCH($D580,Data_Base_2[[Incumbent]:[Incumbent]],0),MATCH(E$3,Data_Base_2[#Headers],0))),"-",INDEX(Data_Base_2[],MATCH($D580,Data_Base_2[[Incumbent]:[Incumbent]],0),MATCH(E$3,Data_Base_2[#Headers],0))),"")</f>
        <v/>
      </c>
      <c r="F580" s="161" t="str">
        <f ca="1">IFERROR(IF(ISBLANK(INDEX(Data_Base_2[],MATCH($D580,Data_Base_2[[Incumbent]:[Incumbent]],0),MATCH(F$3,Data_Base_2[#Headers],0))),"-",INDEX(Data_Base_2[],MATCH($D580,Data_Base_2[[Incumbent]:[Incumbent]],0),MATCH(F$3,Data_Base_2[#Headers],0))),"")</f>
        <v/>
      </c>
      <c r="G580" s="161" t="str">
        <f ca="1">IFERROR(IF(ISBLANK(INDEX(Data_Base_2[],MATCH($D580,Data_Base_2[[Incumbent]:[Incumbent]],0),MATCH(G$3,Data_Base_2[#Headers],0))),"-",INDEX(Data_Base_2[],MATCH($D580,Data_Base_2[[Incumbent]:[Incumbent]],0),MATCH(G$3,Data_Base_2[#Headers],0))),"")</f>
        <v/>
      </c>
      <c r="H580" s="161" t="str">
        <f ca="1">IFERROR(IF(ISBLANK(INDEX(Data_Base_2[],MATCH($D580,Data_Base_2[[Incumbent]:[Incumbent]],0),MATCH(H$3,Data_Base_2[#Headers],0))),"-",INDEX(Data_Base_2[],MATCH($D580,Data_Base_2[[Incumbent]:[Incumbent]],0),MATCH(H$3,Data_Base_2[#Headers],0))),"")</f>
        <v/>
      </c>
      <c r="I580" s="162" t="str">
        <f ca="1">IFERROR(IF(ISBLANK(INDEX(Data_Base_2[],MATCH($D580,Data_Base_2[[Incumbent]:[Incumbent]],0),MATCH(I$3,Data_Base_2[#Headers],0))),"-",INDEX(Data_Base_2[],MATCH($D580,Data_Base_2[[Incumbent]:[Incumbent]],0),MATCH(I$3,Data_Base_2[#Headers],0))),"")</f>
        <v/>
      </c>
      <c r="J580" s="162" t="str">
        <f ca="1">IFERROR(IF(ISBLANK(INDEX(Data_Base_2[],MATCH($D580,Data_Base_2[[Incumbent]:[Incumbent]],0),MATCH(J$3,Data_Base_2[#Headers],0))),"-",INDEX(Data_Base_2[],MATCH($D580,Data_Base_2[[Incumbent]:[Incumbent]],0),MATCH(J$3,Data_Base_2[#Headers],0))),"")</f>
        <v/>
      </c>
      <c r="K580" s="163" t="str">
        <f ca="1">IFERROR(IF(ISBLANK(INDEX(Data_Base_2[],MATCH($D580,Data_Base_2[[Incumbent]:[Incumbent]],0),MATCH(K$3,Data_Base_2[#Headers],0))),"-",INDEX(Data_Base_2[],MATCH($D580,Data_Base_2[[Incumbent]:[Incumbent]],0),MATCH(K$3,Data_Base_2[#Headers],0))),"")</f>
        <v/>
      </c>
      <c r="L580" s="161" t="str">
        <f ca="1">IFERROR(IF(ISBLANK(INDEX(Data_Base_2[],MATCH($D580,Data_Base_2[[Incumbent]:[Incumbent]],0),MATCH(L$3,Data_Base_2[#Headers],0))),"-",INDEX(Data_Base_2[],MATCH($D580,Data_Base_2[[Incumbent]:[Incumbent]],0),MATCH(L$3,Data_Base_2[#Headers],0))),"")</f>
        <v/>
      </c>
      <c r="M580" s="161" t="str">
        <f ca="1">IFERROR(IF(ISBLANK(INDEX(Data_Base_2[],MATCH($D580,Data_Base_2[[Incumbent]:[Incumbent]],0),MATCH(M$3,Data_Base_2[#Headers],0))),"-",INDEX(Data_Base_2[],MATCH($D580,Data_Base_2[[Incumbent]:[Incumbent]],0),MATCH(M$3,Data_Base_2[#Headers],0))),"")</f>
        <v/>
      </c>
      <c r="N580" s="164" t="str">
        <f ca="1">IFERROR(IF(ISBLANK(INDEX(Data_Base_2[],MATCH($D580,Data_Base_2[[Incumbent]:[Incumbent]],0),MATCH(N$3,Data_Base_2[#Headers],0))),"-",INDEX(Data_Base_2[],MATCH($D580,Data_Base_2[[Incumbent]:[Incumbent]],0),MATCH(N$3,Data_Base_2[#Headers],0))),"")</f>
        <v/>
      </c>
      <c r="O580" s="164" t="str">
        <f ca="1">IFERROR(IF(ISBLANK(INDEX(Data_Base_2[],MATCH($D580,Data_Base_2[[Incumbent]:[Incumbent]],0),MATCH(O$3,Data_Base_2[#Headers],0))),"-",INDEX(Data_Base_2[],MATCH($D580,Data_Base_2[[Incumbent]:[Incumbent]],0),MATCH(O$3,Data_Base_2[#Headers],0))),"")</f>
        <v/>
      </c>
      <c r="P580" s="161" t="str">
        <f ca="1">IFERROR(IF(ISBLANK(INDEX(Data_Base_2[],MATCH($D580,Data_Base_2[[Incumbent]:[Incumbent]],0),MATCH(P$3,Data_Base_2[#Headers],0))),"-",INDEX(Data_Base_2[],MATCH($D580,Data_Base_2[[Incumbent]:[Incumbent]],0),MATCH(P$3,Data_Base_2[#Headers],0))),"")</f>
        <v/>
      </c>
      <c r="Q580" s="161" t="str">
        <f ca="1">IFERROR(IF(ISBLANK(INDEX(Data_Base_2[],MATCH($D580,Data_Base_2[[Incumbent]:[Incumbent]],0),MATCH(Q$3,Data_Base_2[#Headers],0))),"-",INDEX(Data_Base_2[],MATCH($D580,Data_Base_2[[Incumbent]:[Incumbent]],0),MATCH(Q$3,Data_Base_2[#Headers],0))),"")</f>
        <v/>
      </c>
      <c r="T580" t="str">
        <v>Elvian Adi Wandra Nasution</v>
      </c>
      <c r="U580" s="140">
        <v>1</v>
      </c>
      <c r="V580" s="124" t="b">
        <v>1</v>
      </c>
      <c r="W580" s="3" t="b">
        <v>0</v>
      </c>
      <c r="X580" s="3" t="b">
        <v>0</v>
      </c>
      <c r="Y580" s="3">
        <v>0</v>
      </c>
      <c r="Z580" s="3">
        <v>0</v>
      </c>
      <c r="AA580" s="3" t="b">
        <v>1</v>
      </c>
      <c r="AB580" s="3" t="b">
        <f ca="1"/>
        <v>0</v>
      </c>
      <c r="AC580" s="99">
        <v>0</v>
      </c>
      <c r="AD580" s="99">
        <f ca="1"/>
        <v>0</v>
      </c>
    </row>
    <row r="581" spans="4:30" x14ac:dyDescent="0.25">
      <c r="D581" s="8" t="str" cm="1">
        <f t="array" aca="1" ref="D581" ca="1">IFERROR(IF($T$2="",'Data Base'!C563,INDEX(Data_Base_2[Incumbent],_xlfn.AGGREGATE(15,3,((OFFSET($AD$4,0,0,COUNTA($AD$4:AD5576),1)&gt;0)/(OFFSET($AD$4,0,0,COUNTA($AD$4:AD5576),1)&gt;0))*(ROW(OFFSET($AD$4,0,0,COUNTA($AD$4:AD5576),1))-ROW($AD$3)),ROWS($D$4:$D580)))),"")</f>
        <v/>
      </c>
      <c r="E581" s="161" t="str">
        <f ca="1">IFERROR(IF(ISBLANK(INDEX(Data_Base_2[],MATCH($D581,Data_Base_2[[Incumbent]:[Incumbent]],0),MATCH(E$3,Data_Base_2[#Headers],0))),"-",INDEX(Data_Base_2[],MATCH($D581,Data_Base_2[[Incumbent]:[Incumbent]],0),MATCH(E$3,Data_Base_2[#Headers],0))),"")</f>
        <v/>
      </c>
      <c r="F581" s="161" t="str">
        <f ca="1">IFERROR(IF(ISBLANK(INDEX(Data_Base_2[],MATCH($D581,Data_Base_2[[Incumbent]:[Incumbent]],0),MATCH(F$3,Data_Base_2[#Headers],0))),"-",INDEX(Data_Base_2[],MATCH($D581,Data_Base_2[[Incumbent]:[Incumbent]],0),MATCH(F$3,Data_Base_2[#Headers],0))),"")</f>
        <v/>
      </c>
      <c r="G581" s="161" t="str">
        <f ca="1">IFERROR(IF(ISBLANK(INDEX(Data_Base_2[],MATCH($D581,Data_Base_2[[Incumbent]:[Incumbent]],0),MATCH(G$3,Data_Base_2[#Headers],0))),"-",INDEX(Data_Base_2[],MATCH($D581,Data_Base_2[[Incumbent]:[Incumbent]],0),MATCH(G$3,Data_Base_2[#Headers],0))),"")</f>
        <v/>
      </c>
      <c r="H581" s="161" t="str">
        <f ca="1">IFERROR(IF(ISBLANK(INDEX(Data_Base_2[],MATCH($D581,Data_Base_2[[Incumbent]:[Incumbent]],0),MATCH(H$3,Data_Base_2[#Headers],0))),"-",INDEX(Data_Base_2[],MATCH($D581,Data_Base_2[[Incumbent]:[Incumbent]],0),MATCH(H$3,Data_Base_2[#Headers],0))),"")</f>
        <v/>
      </c>
      <c r="I581" s="162" t="str">
        <f ca="1">IFERROR(IF(ISBLANK(INDEX(Data_Base_2[],MATCH($D581,Data_Base_2[[Incumbent]:[Incumbent]],0),MATCH(I$3,Data_Base_2[#Headers],0))),"-",INDEX(Data_Base_2[],MATCH($D581,Data_Base_2[[Incumbent]:[Incumbent]],0),MATCH(I$3,Data_Base_2[#Headers],0))),"")</f>
        <v/>
      </c>
      <c r="J581" s="162" t="str">
        <f ca="1">IFERROR(IF(ISBLANK(INDEX(Data_Base_2[],MATCH($D581,Data_Base_2[[Incumbent]:[Incumbent]],0),MATCH(J$3,Data_Base_2[#Headers],0))),"-",INDEX(Data_Base_2[],MATCH($D581,Data_Base_2[[Incumbent]:[Incumbent]],0),MATCH(J$3,Data_Base_2[#Headers],0))),"")</f>
        <v/>
      </c>
      <c r="K581" s="163" t="str">
        <f ca="1">IFERROR(IF(ISBLANK(INDEX(Data_Base_2[],MATCH($D581,Data_Base_2[[Incumbent]:[Incumbent]],0),MATCH(K$3,Data_Base_2[#Headers],0))),"-",INDEX(Data_Base_2[],MATCH($D581,Data_Base_2[[Incumbent]:[Incumbent]],0),MATCH(K$3,Data_Base_2[#Headers],0))),"")</f>
        <v/>
      </c>
      <c r="L581" s="161" t="str">
        <f ca="1">IFERROR(IF(ISBLANK(INDEX(Data_Base_2[],MATCH($D581,Data_Base_2[[Incumbent]:[Incumbent]],0),MATCH(L$3,Data_Base_2[#Headers],0))),"-",INDEX(Data_Base_2[],MATCH($D581,Data_Base_2[[Incumbent]:[Incumbent]],0),MATCH(L$3,Data_Base_2[#Headers],0))),"")</f>
        <v/>
      </c>
      <c r="M581" s="161" t="str">
        <f ca="1">IFERROR(IF(ISBLANK(INDEX(Data_Base_2[],MATCH($D581,Data_Base_2[[Incumbent]:[Incumbent]],0),MATCH(M$3,Data_Base_2[#Headers],0))),"-",INDEX(Data_Base_2[],MATCH($D581,Data_Base_2[[Incumbent]:[Incumbent]],0),MATCH(M$3,Data_Base_2[#Headers],0))),"")</f>
        <v/>
      </c>
      <c r="N581" s="164" t="str">
        <f ca="1">IFERROR(IF(ISBLANK(INDEX(Data_Base_2[],MATCH($D581,Data_Base_2[[Incumbent]:[Incumbent]],0),MATCH(N$3,Data_Base_2[#Headers],0))),"-",INDEX(Data_Base_2[],MATCH($D581,Data_Base_2[[Incumbent]:[Incumbent]],0),MATCH(N$3,Data_Base_2[#Headers],0))),"")</f>
        <v/>
      </c>
      <c r="O581" s="164" t="str">
        <f ca="1">IFERROR(IF(ISBLANK(INDEX(Data_Base_2[],MATCH($D581,Data_Base_2[[Incumbent]:[Incumbent]],0),MATCH(O$3,Data_Base_2[#Headers],0))),"-",INDEX(Data_Base_2[],MATCH($D581,Data_Base_2[[Incumbent]:[Incumbent]],0),MATCH(O$3,Data_Base_2[#Headers],0))),"")</f>
        <v/>
      </c>
      <c r="P581" s="161" t="str">
        <f ca="1">IFERROR(IF(ISBLANK(INDEX(Data_Base_2[],MATCH($D581,Data_Base_2[[Incumbent]:[Incumbent]],0),MATCH(P$3,Data_Base_2[#Headers],0))),"-",INDEX(Data_Base_2[],MATCH($D581,Data_Base_2[[Incumbent]:[Incumbent]],0),MATCH(P$3,Data_Base_2[#Headers],0))),"")</f>
        <v/>
      </c>
      <c r="Q581" s="161" t="str">
        <f ca="1">IFERROR(IF(ISBLANK(INDEX(Data_Base_2[],MATCH($D581,Data_Base_2[[Incumbent]:[Incumbent]],0),MATCH(Q$3,Data_Base_2[#Headers],0))),"-",INDEX(Data_Base_2[],MATCH($D581,Data_Base_2[[Incumbent]:[Incumbent]],0),MATCH(Q$3,Data_Base_2[#Headers],0))),"")</f>
        <v/>
      </c>
      <c r="T581" t="str">
        <v>Obinton Mikhael Butar Butar</v>
      </c>
      <c r="U581" s="140">
        <v>2</v>
      </c>
      <c r="V581" s="124" t="b">
        <v>1</v>
      </c>
      <c r="W581" s="3" t="b">
        <v>0</v>
      </c>
      <c r="X581" s="3" t="b">
        <v>0</v>
      </c>
      <c r="Y581" s="3">
        <v>1</v>
      </c>
      <c r="Z581" s="3">
        <v>1</v>
      </c>
      <c r="AA581" s="3" t="b">
        <v>1</v>
      </c>
      <c r="AB581" s="3" t="b">
        <f ca="1"/>
        <v>0</v>
      </c>
      <c r="AC581" s="99">
        <v>0</v>
      </c>
      <c r="AD581" s="99">
        <f ca="1"/>
        <v>0</v>
      </c>
    </row>
    <row r="582" spans="4:30" x14ac:dyDescent="0.25">
      <c r="D582" s="8" t="str" cm="1">
        <f t="array" aca="1" ref="D582" ca="1">IFERROR(IF($T$2="",'Data Base'!C564,INDEX(Data_Base_2[Incumbent],_xlfn.AGGREGATE(15,3,((OFFSET($AD$4,0,0,COUNTA($AD$4:AD5577),1)&gt;0)/(OFFSET($AD$4,0,0,COUNTA($AD$4:AD5577),1)&gt;0))*(ROW(OFFSET($AD$4,0,0,COUNTA($AD$4:AD5577),1))-ROW($AD$3)),ROWS($D$4:$D581)))),"")</f>
        <v/>
      </c>
      <c r="E582" s="161" t="str">
        <f ca="1">IFERROR(IF(ISBLANK(INDEX(Data_Base_2[],MATCH($D582,Data_Base_2[[Incumbent]:[Incumbent]],0),MATCH(E$3,Data_Base_2[#Headers],0))),"-",INDEX(Data_Base_2[],MATCH($D582,Data_Base_2[[Incumbent]:[Incumbent]],0),MATCH(E$3,Data_Base_2[#Headers],0))),"")</f>
        <v/>
      </c>
      <c r="F582" s="161" t="str">
        <f ca="1">IFERROR(IF(ISBLANK(INDEX(Data_Base_2[],MATCH($D582,Data_Base_2[[Incumbent]:[Incumbent]],0),MATCH(F$3,Data_Base_2[#Headers],0))),"-",INDEX(Data_Base_2[],MATCH($D582,Data_Base_2[[Incumbent]:[Incumbent]],0),MATCH(F$3,Data_Base_2[#Headers],0))),"")</f>
        <v/>
      </c>
      <c r="G582" s="161" t="str">
        <f ca="1">IFERROR(IF(ISBLANK(INDEX(Data_Base_2[],MATCH($D582,Data_Base_2[[Incumbent]:[Incumbent]],0),MATCH(G$3,Data_Base_2[#Headers],0))),"-",INDEX(Data_Base_2[],MATCH($D582,Data_Base_2[[Incumbent]:[Incumbent]],0),MATCH(G$3,Data_Base_2[#Headers],0))),"")</f>
        <v/>
      </c>
      <c r="H582" s="161" t="str">
        <f ca="1">IFERROR(IF(ISBLANK(INDEX(Data_Base_2[],MATCH($D582,Data_Base_2[[Incumbent]:[Incumbent]],0),MATCH(H$3,Data_Base_2[#Headers],0))),"-",INDEX(Data_Base_2[],MATCH($D582,Data_Base_2[[Incumbent]:[Incumbent]],0),MATCH(H$3,Data_Base_2[#Headers],0))),"")</f>
        <v/>
      </c>
      <c r="I582" s="162" t="str">
        <f ca="1">IFERROR(IF(ISBLANK(INDEX(Data_Base_2[],MATCH($D582,Data_Base_2[[Incumbent]:[Incumbent]],0),MATCH(I$3,Data_Base_2[#Headers],0))),"-",INDEX(Data_Base_2[],MATCH($D582,Data_Base_2[[Incumbent]:[Incumbent]],0),MATCH(I$3,Data_Base_2[#Headers],0))),"")</f>
        <v/>
      </c>
      <c r="J582" s="162" t="str">
        <f ca="1">IFERROR(IF(ISBLANK(INDEX(Data_Base_2[],MATCH($D582,Data_Base_2[[Incumbent]:[Incumbent]],0),MATCH(J$3,Data_Base_2[#Headers],0))),"-",INDEX(Data_Base_2[],MATCH($D582,Data_Base_2[[Incumbent]:[Incumbent]],0),MATCH(J$3,Data_Base_2[#Headers],0))),"")</f>
        <v/>
      </c>
      <c r="K582" s="163" t="str">
        <f ca="1">IFERROR(IF(ISBLANK(INDEX(Data_Base_2[],MATCH($D582,Data_Base_2[[Incumbent]:[Incumbent]],0),MATCH(K$3,Data_Base_2[#Headers],0))),"-",INDEX(Data_Base_2[],MATCH($D582,Data_Base_2[[Incumbent]:[Incumbent]],0),MATCH(K$3,Data_Base_2[#Headers],0))),"")</f>
        <v/>
      </c>
      <c r="L582" s="161" t="str">
        <f ca="1">IFERROR(IF(ISBLANK(INDEX(Data_Base_2[],MATCH($D582,Data_Base_2[[Incumbent]:[Incumbent]],0),MATCH(L$3,Data_Base_2[#Headers],0))),"-",INDEX(Data_Base_2[],MATCH($D582,Data_Base_2[[Incumbent]:[Incumbent]],0),MATCH(L$3,Data_Base_2[#Headers],0))),"")</f>
        <v/>
      </c>
      <c r="M582" s="161" t="str">
        <f ca="1">IFERROR(IF(ISBLANK(INDEX(Data_Base_2[],MATCH($D582,Data_Base_2[[Incumbent]:[Incumbent]],0),MATCH(M$3,Data_Base_2[#Headers],0))),"-",INDEX(Data_Base_2[],MATCH($D582,Data_Base_2[[Incumbent]:[Incumbent]],0),MATCH(M$3,Data_Base_2[#Headers],0))),"")</f>
        <v/>
      </c>
      <c r="N582" s="164" t="str">
        <f ca="1">IFERROR(IF(ISBLANK(INDEX(Data_Base_2[],MATCH($D582,Data_Base_2[[Incumbent]:[Incumbent]],0),MATCH(N$3,Data_Base_2[#Headers],0))),"-",INDEX(Data_Base_2[],MATCH($D582,Data_Base_2[[Incumbent]:[Incumbent]],0),MATCH(N$3,Data_Base_2[#Headers],0))),"")</f>
        <v/>
      </c>
      <c r="O582" s="164" t="str">
        <f ca="1">IFERROR(IF(ISBLANK(INDEX(Data_Base_2[],MATCH($D582,Data_Base_2[[Incumbent]:[Incumbent]],0),MATCH(O$3,Data_Base_2[#Headers],0))),"-",INDEX(Data_Base_2[],MATCH($D582,Data_Base_2[[Incumbent]:[Incumbent]],0),MATCH(O$3,Data_Base_2[#Headers],0))),"")</f>
        <v/>
      </c>
      <c r="P582" s="161" t="str">
        <f ca="1">IFERROR(IF(ISBLANK(INDEX(Data_Base_2[],MATCH($D582,Data_Base_2[[Incumbent]:[Incumbent]],0),MATCH(P$3,Data_Base_2[#Headers],0))),"-",INDEX(Data_Base_2[],MATCH($D582,Data_Base_2[[Incumbent]:[Incumbent]],0),MATCH(P$3,Data_Base_2[#Headers],0))),"")</f>
        <v/>
      </c>
      <c r="Q582" s="161" t="str">
        <f ca="1">IFERROR(IF(ISBLANK(INDEX(Data_Base_2[],MATCH($D582,Data_Base_2[[Incumbent]:[Incumbent]],0),MATCH(Q$3,Data_Base_2[#Headers],0))),"-",INDEX(Data_Base_2[],MATCH($D582,Data_Base_2[[Incumbent]:[Incumbent]],0),MATCH(Q$3,Data_Base_2[#Headers],0))),"")</f>
        <v/>
      </c>
      <c r="T582" t="str">
        <v>Joko Purnomo</v>
      </c>
      <c r="U582" s="140">
        <v>2</v>
      </c>
      <c r="V582" s="124" t="b">
        <v>1</v>
      </c>
      <c r="W582" s="3" t="b">
        <v>0</v>
      </c>
      <c r="X582" s="3" t="b">
        <v>0</v>
      </c>
      <c r="Y582" s="3">
        <v>0</v>
      </c>
      <c r="Z582" s="3">
        <v>1</v>
      </c>
      <c r="AA582" s="3" t="b">
        <v>1</v>
      </c>
      <c r="AB582" s="3" t="b">
        <f ca="1"/>
        <v>1</v>
      </c>
      <c r="AC582" s="99">
        <v>0</v>
      </c>
      <c r="AD582" s="99">
        <f ca="1"/>
        <v>0</v>
      </c>
    </row>
    <row r="583" spans="4:30" x14ac:dyDescent="0.25">
      <c r="D583" s="8" t="str" cm="1">
        <f t="array" aca="1" ref="D583" ca="1">IFERROR(IF($T$2="",'Data Base'!C565,INDEX(Data_Base_2[Incumbent],_xlfn.AGGREGATE(15,3,((OFFSET($AD$4,0,0,COUNTA($AD$4:AD5578),1)&gt;0)/(OFFSET($AD$4,0,0,COUNTA($AD$4:AD5578),1)&gt;0))*(ROW(OFFSET($AD$4,0,0,COUNTA($AD$4:AD5578),1))-ROW($AD$3)),ROWS($D$4:$D582)))),"")</f>
        <v/>
      </c>
      <c r="E583" s="161" t="str">
        <f ca="1">IFERROR(IF(ISBLANK(INDEX(Data_Base_2[],MATCH($D583,Data_Base_2[[Incumbent]:[Incumbent]],0),MATCH(E$3,Data_Base_2[#Headers],0))),"-",INDEX(Data_Base_2[],MATCH($D583,Data_Base_2[[Incumbent]:[Incumbent]],0),MATCH(E$3,Data_Base_2[#Headers],0))),"")</f>
        <v/>
      </c>
      <c r="F583" s="161" t="str">
        <f ca="1">IFERROR(IF(ISBLANK(INDEX(Data_Base_2[],MATCH($D583,Data_Base_2[[Incumbent]:[Incumbent]],0),MATCH(F$3,Data_Base_2[#Headers],0))),"-",INDEX(Data_Base_2[],MATCH($D583,Data_Base_2[[Incumbent]:[Incumbent]],0),MATCH(F$3,Data_Base_2[#Headers],0))),"")</f>
        <v/>
      </c>
      <c r="G583" s="161" t="str">
        <f ca="1">IFERROR(IF(ISBLANK(INDEX(Data_Base_2[],MATCH($D583,Data_Base_2[[Incumbent]:[Incumbent]],0),MATCH(G$3,Data_Base_2[#Headers],0))),"-",INDEX(Data_Base_2[],MATCH($D583,Data_Base_2[[Incumbent]:[Incumbent]],0),MATCH(G$3,Data_Base_2[#Headers],0))),"")</f>
        <v/>
      </c>
      <c r="H583" s="161" t="str">
        <f ca="1">IFERROR(IF(ISBLANK(INDEX(Data_Base_2[],MATCH($D583,Data_Base_2[[Incumbent]:[Incumbent]],0),MATCH(H$3,Data_Base_2[#Headers],0))),"-",INDEX(Data_Base_2[],MATCH($D583,Data_Base_2[[Incumbent]:[Incumbent]],0),MATCH(H$3,Data_Base_2[#Headers],0))),"")</f>
        <v/>
      </c>
      <c r="I583" s="162" t="str">
        <f ca="1">IFERROR(IF(ISBLANK(INDEX(Data_Base_2[],MATCH($D583,Data_Base_2[[Incumbent]:[Incumbent]],0),MATCH(I$3,Data_Base_2[#Headers],0))),"-",INDEX(Data_Base_2[],MATCH($D583,Data_Base_2[[Incumbent]:[Incumbent]],0),MATCH(I$3,Data_Base_2[#Headers],0))),"")</f>
        <v/>
      </c>
      <c r="J583" s="162" t="str">
        <f ca="1">IFERROR(IF(ISBLANK(INDEX(Data_Base_2[],MATCH($D583,Data_Base_2[[Incumbent]:[Incumbent]],0),MATCH(J$3,Data_Base_2[#Headers],0))),"-",INDEX(Data_Base_2[],MATCH($D583,Data_Base_2[[Incumbent]:[Incumbent]],0),MATCH(J$3,Data_Base_2[#Headers],0))),"")</f>
        <v/>
      </c>
      <c r="K583" s="163" t="str">
        <f ca="1">IFERROR(IF(ISBLANK(INDEX(Data_Base_2[],MATCH($D583,Data_Base_2[[Incumbent]:[Incumbent]],0),MATCH(K$3,Data_Base_2[#Headers],0))),"-",INDEX(Data_Base_2[],MATCH($D583,Data_Base_2[[Incumbent]:[Incumbent]],0),MATCH(K$3,Data_Base_2[#Headers],0))),"")</f>
        <v/>
      </c>
      <c r="L583" s="161" t="str">
        <f ca="1">IFERROR(IF(ISBLANK(INDEX(Data_Base_2[],MATCH($D583,Data_Base_2[[Incumbent]:[Incumbent]],0),MATCH(L$3,Data_Base_2[#Headers],0))),"-",INDEX(Data_Base_2[],MATCH($D583,Data_Base_2[[Incumbent]:[Incumbent]],0),MATCH(L$3,Data_Base_2[#Headers],0))),"")</f>
        <v/>
      </c>
      <c r="M583" s="161" t="str">
        <f ca="1">IFERROR(IF(ISBLANK(INDEX(Data_Base_2[],MATCH($D583,Data_Base_2[[Incumbent]:[Incumbent]],0),MATCH(M$3,Data_Base_2[#Headers],0))),"-",INDEX(Data_Base_2[],MATCH($D583,Data_Base_2[[Incumbent]:[Incumbent]],0),MATCH(M$3,Data_Base_2[#Headers],0))),"")</f>
        <v/>
      </c>
      <c r="N583" s="164" t="str">
        <f ca="1">IFERROR(IF(ISBLANK(INDEX(Data_Base_2[],MATCH($D583,Data_Base_2[[Incumbent]:[Incumbent]],0),MATCH(N$3,Data_Base_2[#Headers],0))),"-",INDEX(Data_Base_2[],MATCH($D583,Data_Base_2[[Incumbent]:[Incumbent]],0),MATCH(N$3,Data_Base_2[#Headers],0))),"")</f>
        <v/>
      </c>
      <c r="O583" s="164" t="str">
        <f ca="1">IFERROR(IF(ISBLANK(INDEX(Data_Base_2[],MATCH($D583,Data_Base_2[[Incumbent]:[Incumbent]],0),MATCH(O$3,Data_Base_2[#Headers],0))),"-",INDEX(Data_Base_2[],MATCH($D583,Data_Base_2[[Incumbent]:[Incumbent]],0),MATCH(O$3,Data_Base_2[#Headers],0))),"")</f>
        <v/>
      </c>
      <c r="P583" s="161" t="str">
        <f ca="1">IFERROR(IF(ISBLANK(INDEX(Data_Base_2[],MATCH($D583,Data_Base_2[[Incumbent]:[Incumbent]],0),MATCH(P$3,Data_Base_2[#Headers],0))),"-",INDEX(Data_Base_2[],MATCH($D583,Data_Base_2[[Incumbent]:[Incumbent]],0),MATCH(P$3,Data_Base_2[#Headers],0))),"")</f>
        <v/>
      </c>
      <c r="Q583" s="161" t="str">
        <f ca="1">IFERROR(IF(ISBLANK(INDEX(Data_Base_2[],MATCH($D583,Data_Base_2[[Incumbent]:[Incumbent]],0),MATCH(Q$3,Data_Base_2[#Headers],0))),"-",INDEX(Data_Base_2[],MATCH($D583,Data_Base_2[[Incumbent]:[Incumbent]],0),MATCH(Q$3,Data_Base_2[#Headers],0))),"")</f>
        <v/>
      </c>
      <c r="T583" t="str">
        <v>Nofriferdiansyah Soriton</v>
      </c>
      <c r="U583" s="140">
        <v>1</v>
      </c>
      <c r="V583" s="124" t="b">
        <v>1</v>
      </c>
      <c r="W583" s="3" t="b">
        <v>0</v>
      </c>
      <c r="X583" s="3" t="b">
        <v>0</v>
      </c>
      <c r="Y583" s="3">
        <v>1</v>
      </c>
      <c r="Z583" s="3">
        <v>0</v>
      </c>
      <c r="AA583" s="3" t="b">
        <v>1</v>
      </c>
      <c r="AB583" s="3" t="b">
        <f ca="1"/>
        <v>0</v>
      </c>
      <c r="AC583" s="99">
        <v>0</v>
      </c>
      <c r="AD583" s="99">
        <f ca="1"/>
        <v>0</v>
      </c>
    </row>
    <row r="584" spans="4:30" x14ac:dyDescent="0.25">
      <c r="D584" s="8" t="str" cm="1">
        <f t="array" aca="1" ref="D584" ca="1">IFERROR(IF($T$2="",'Data Base'!C566,INDEX(Data_Base_2[Incumbent],_xlfn.AGGREGATE(15,3,((OFFSET($AD$4,0,0,COUNTA($AD$4:AD5579),1)&gt;0)/(OFFSET($AD$4,0,0,COUNTA($AD$4:AD5579),1)&gt;0))*(ROW(OFFSET($AD$4,0,0,COUNTA($AD$4:AD5579),1))-ROW($AD$3)),ROWS($D$4:$D583)))),"")</f>
        <v/>
      </c>
      <c r="E584" s="161" t="str">
        <f ca="1">IFERROR(IF(ISBLANK(INDEX(Data_Base_2[],MATCH($D584,Data_Base_2[[Incumbent]:[Incumbent]],0),MATCH(E$3,Data_Base_2[#Headers],0))),"-",INDEX(Data_Base_2[],MATCH($D584,Data_Base_2[[Incumbent]:[Incumbent]],0),MATCH(E$3,Data_Base_2[#Headers],0))),"")</f>
        <v/>
      </c>
      <c r="F584" s="161" t="str">
        <f ca="1">IFERROR(IF(ISBLANK(INDEX(Data_Base_2[],MATCH($D584,Data_Base_2[[Incumbent]:[Incumbent]],0),MATCH(F$3,Data_Base_2[#Headers],0))),"-",INDEX(Data_Base_2[],MATCH($D584,Data_Base_2[[Incumbent]:[Incumbent]],0),MATCH(F$3,Data_Base_2[#Headers],0))),"")</f>
        <v/>
      </c>
      <c r="G584" s="161" t="str">
        <f ca="1">IFERROR(IF(ISBLANK(INDEX(Data_Base_2[],MATCH($D584,Data_Base_2[[Incumbent]:[Incumbent]],0),MATCH(G$3,Data_Base_2[#Headers],0))),"-",INDEX(Data_Base_2[],MATCH($D584,Data_Base_2[[Incumbent]:[Incumbent]],0),MATCH(G$3,Data_Base_2[#Headers],0))),"")</f>
        <v/>
      </c>
      <c r="H584" s="161" t="str">
        <f ca="1">IFERROR(IF(ISBLANK(INDEX(Data_Base_2[],MATCH($D584,Data_Base_2[[Incumbent]:[Incumbent]],0),MATCH(H$3,Data_Base_2[#Headers],0))),"-",INDEX(Data_Base_2[],MATCH($D584,Data_Base_2[[Incumbent]:[Incumbent]],0),MATCH(H$3,Data_Base_2[#Headers],0))),"")</f>
        <v/>
      </c>
      <c r="I584" s="162" t="str">
        <f ca="1">IFERROR(IF(ISBLANK(INDEX(Data_Base_2[],MATCH($D584,Data_Base_2[[Incumbent]:[Incumbent]],0),MATCH(I$3,Data_Base_2[#Headers],0))),"-",INDEX(Data_Base_2[],MATCH($D584,Data_Base_2[[Incumbent]:[Incumbent]],0),MATCH(I$3,Data_Base_2[#Headers],0))),"")</f>
        <v/>
      </c>
      <c r="J584" s="162" t="str">
        <f ca="1">IFERROR(IF(ISBLANK(INDEX(Data_Base_2[],MATCH($D584,Data_Base_2[[Incumbent]:[Incumbent]],0),MATCH(J$3,Data_Base_2[#Headers],0))),"-",INDEX(Data_Base_2[],MATCH($D584,Data_Base_2[[Incumbent]:[Incumbent]],0),MATCH(J$3,Data_Base_2[#Headers],0))),"")</f>
        <v/>
      </c>
      <c r="K584" s="163" t="str">
        <f ca="1">IFERROR(IF(ISBLANK(INDEX(Data_Base_2[],MATCH($D584,Data_Base_2[[Incumbent]:[Incumbent]],0),MATCH(K$3,Data_Base_2[#Headers],0))),"-",INDEX(Data_Base_2[],MATCH($D584,Data_Base_2[[Incumbent]:[Incumbent]],0),MATCH(K$3,Data_Base_2[#Headers],0))),"")</f>
        <v/>
      </c>
      <c r="L584" s="161" t="str">
        <f ca="1">IFERROR(IF(ISBLANK(INDEX(Data_Base_2[],MATCH($D584,Data_Base_2[[Incumbent]:[Incumbent]],0),MATCH(L$3,Data_Base_2[#Headers],0))),"-",INDEX(Data_Base_2[],MATCH($D584,Data_Base_2[[Incumbent]:[Incumbent]],0),MATCH(L$3,Data_Base_2[#Headers],0))),"")</f>
        <v/>
      </c>
      <c r="M584" s="161" t="str">
        <f ca="1">IFERROR(IF(ISBLANK(INDEX(Data_Base_2[],MATCH($D584,Data_Base_2[[Incumbent]:[Incumbent]],0),MATCH(M$3,Data_Base_2[#Headers],0))),"-",INDEX(Data_Base_2[],MATCH($D584,Data_Base_2[[Incumbent]:[Incumbent]],0),MATCH(M$3,Data_Base_2[#Headers],0))),"")</f>
        <v/>
      </c>
      <c r="N584" s="164" t="str">
        <f ca="1">IFERROR(IF(ISBLANK(INDEX(Data_Base_2[],MATCH($D584,Data_Base_2[[Incumbent]:[Incumbent]],0),MATCH(N$3,Data_Base_2[#Headers],0))),"-",INDEX(Data_Base_2[],MATCH($D584,Data_Base_2[[Incumbent]:[Incumbent]],0),MATCH(N$3,Data_Base_2[#Headers],0))),"")</f>
        <v/>
      </c>
      <c r="O584" s="164" t="str">
        <f ca="1">IFERROR(IF(ISBLANK(INDEX(Data_Base_2[],MATCH($D584,Data_Base_2[[Incumbent]:[Incumbent]],0),MATCH(O$3,Data_Base_2[#Headers],0))),"-",INDEX(Data_Base_2[],MATCH($D584,Data_Base_2[[Incumbent]:[Incumbent]],0),MATCH(O$3,Data_Base_2[#Headers],0))),"")</f>
        <v/>
      </c>
      <c r="P584" s="161" t="str">
        <f ca="1">IFERROR(IF(ISBLANK(INDEX(Data_Base_2[],MATCH($D584,Data_Base_2[[Incumbent]:[Incumbent]],0),MATCH(P$3,Data_Base_2[#Headers],0))),"-",INDEX(Data_Base_2[],MATCH($D584,Data_Base_2[[Incumbent]:[Incumbent]],0),MATCH(P$3,Data_Base_2[#Headers],0))),"")</f>
        <v/>
      </c>
      <c r="Q584" s="161" t="str">
        <f ca="1">IFERROR(IF(ISBLANK(INDEX(Data_Base_2[],MATCH($D584,Data_Base_2[[Incumbent]:[Incumbent]],0),MATCH(Q$3,Data_Base_2[#Headers],0))),"-",INDEX(Data_Base_2[],MATCH($D584,Data_Base_2[[Incumbent]:[Incumbent]],0),MATCH(Q$3,Data_Base_2[#Headers],0))),"")</f>
        <v/>
      </c>
      <c r="T584" t="str">
        <v>Syahrial</v>
      </c>
      <c r="U584" s="140">
        <v>4</v>
      </c>
      <c r="V584" s="124" t="b">
        <v>1</v>
      </c>
      <c r="W584" s="3" t="b">
        <v>0</v>
      </c>
      <c r="X584" s="3" t="b">
        <v>0</v>
      </c>
      <c r="Y584" s="3">
        <v>0</v>
      </c>
      <c r="Z584" s="3">
        <v>1</v>
      </c>
      <c r="AA584" s="3" t="b">
        <v>1</v>
      </c>
      <c r="AB584" s="3" t="b">
        <f ca="1"/>
        <v>0</v>
      </c>
      <c r="AC584" s="99">
        <v>1</v>
      </c>
      <c r="AD584" s="99">
        <f ca="1"/>
        <v>0</v>
      </c>
    </row>
    <row r="585" spans="4:30" x14ac:dyDescent="0.25">
      <c r="D585" s="8" t="str" cm="1">
        <f t="array" aca="1" ref="D585" ca="1">IFERROR(IF($T$2="",'Data Base'!C567,INDEX(Data_Base_2[Incumbent],_xlfn.AGGREGATE(15,3,((OFFSET($AD$4,0,0,COUNTA($AD$4:AD5580),1)&gt;0)/(OFFSET($AD$4,0,0,COUNTA($AD$4:AD5580),1)&gt;0))*(ROW(OFFSET($AD$4,0,0,COUNTA($AD$4:AD5580),1))-ROW($AD$3)),ROWS($D$4:$D584)))),"")</f>
        <v/>
      </c>
      <c r="E585" s="161" t="str">
        <f ca="1">IFERROR(IF(ISBLANK(INDEX(Data_Base_2[],MATCH($D585,Data_Base_2[[Incumbent]:[Incumbent]],0),MATCH(E$3,Data_Base_2[#Headers],0))),"-",INDEX(Data_Base_2[],MATCH($D585,Data_Base_2[[Incumbent]:[Incumbent]],0),MATCH(E$3,Data_Base_2[#Headers],0))),"")</f>
        <v/>
      </c>
      <c r="F585" s="161" t="str">
        <f ca="1">IFERROR(IF(ISBLANK(INDEX(Data_Base_2[],MATCH($D585,Data_Base_2[[Incumbent]:[Incumbent]],0),MATCH(F$3,Data_Base_2[#Headers],0))),"-",INDEX(Data_Base_2[],MATCH($D585,Data_Base_2[[Incumbent]:[Incumbent]],0),MATCH(F$3,Data_Base_2[#Headers],0))),"")</f>
        <v/>
      </c>
      <c r="G585" s="161" t="str">
        <f ca="1">IFERROR(IF(ISBLANK(INDEX(Data_Base_2[],MATCH($D585,Data_Base_2[[Incumbent]:[Incumbent]],0),MATCH(G$3,Data_Base_2[#Headers],0))),"-",INDEX(Data_Base_2[],MATCH($D585,Data_Base_2[[Incumbent]:[Incumbent]],0),MATCH(G$3,Data_Base_2[#Headers],0))),"")</f>
        <v/>
      </c>
      <c r="H585" s="161" t="str">
        <f ca="1">IFERROR(IF(ISBLANK(INDEX(Data_Base_2[],MATCH($D585,Data_Base_2[[Incumbent]:[Incumbent]],0),MATCH(H$3,Data_Base_2[#Headers],0))),"-",INDEX(Data_Base_2[],MATCH($D585,Data_Base_2[[Incumbent]:[Incumbent]],0),MATCH(H$3,Data_Base_2[#Headers],0))),"")</f>
        <v/>
      </c>
      <c r="I585" s="162" t="str">
        <f ca="1">IFERROR(IF(ISBLANK(INDEX(Data_Base_2[],MATCH($D585,Data_Base_2[[Incumbent]:[Incumbent]],0),MATCH(I$3,Data_Base_2[#Headers],0))),"-",INDEX(Data_Base_2[],MATCH($D585,Data_Base_2[[Incumbent]:[Incumbent]],0),MATCH(I$3,Data_Base_2[#Headers],0))),"")</f>
        <v/>
      </c>
      <c r="J585" s="162" t="str">
        <f ca="1">IFERROR(IF(ISBLANK(INDEX(Data_Base_2[],MATCH($D585,Data_Base_2[[Incumbent]:[Incumbent]],0),MATCH(J$3,Data_Base_2[#Headers],0))),"-",INDEX(Data_Base_2[],MATCH($D585,Data_Base_2[[Incumbent]:[Incumbent]],0),MATCH(J$3,Data_Base_2[#Headers],0))),"")</f>
        <v/>
      </c>
      <c r="K585" s="163" t="str">
        <f ca="1">IFERROR(IF(ISBLANK(INDEX(Data_Base_2[],MATCH($D585,Data_Base_2[[Incumbent]:[Incumbent]],0),MATCH(K$3,Data_Base_2[#Headers],0))),"-",INDEX(Data_Base_2[],MATCH($D585,Data_Base_2[[Incumbent]:[Incumbent]],0),MATCH(K$3,Data_Base_2[#Headers],0))),"")</f>
        <v/>
      </c>
      <c r="L585" s="161" t="str">
        <f ca="1">IFERROR(IF(ISBLANK(INDEX(Data_Base_2[],MATCH($D585,Data_Base_2[[Incumbent]:[Incumbent]],0),MATCH(L$3,Data_Base_2[#Headers],0))),"-",INDEX(Data_Base_2[],MATCH($D585,Data_Base_2[[Incumbent]:[Incumbent]],0),MATCH(L$3,Data_Base_2[#Headers],0))),"")</f>
        <v/>
      </c>
      <c r="M585" s="161" t="str">
        <f ca="1">IFERROR(IF(ISBLANK(INDEX(Data_Base_2[],MATCH($D585,Data_Base_2[[Incumbent]:[Incumbent]],0),MATCH(M$3,Data_Base_2[#Headers],0))),"-",INDEX(Data_Base_2[],MATCH($D585,Data_Base_2[[Incumbent]:[Incumbent]],0),MATCH(M$3,Data_Base_2[#Headers],0))),"")</f>
        <v/>
      </c>
      <c r="N585" s="164" t="str">
        <f ca="1">IFERROR(IF(ISBLANK(INDEX(Data_Base_2[],MATCH($D585,Data_Base_2[[Incumbent]:[Incumbent]],0),MATCH(N$3,Data_Base_2[#Headers],0))),"-",INDEX(Data_Base_2[],MATCH($D585,Data_Base_2[[Incumbent]:[Incumbent]],0),MATCH(N$3,Data_Base_2[#Headers],0))),"")</f>
        <v/>
      </c>
      <c r="O585" s="164" t="str">
        <f ca="1">IFERROR(IF(ISBLANK(INDEX(Data_Base_2[],MATCH($D585,Data_Base_2[[Incumbent]:[Incumbent]],0),MATCH(O$3,Data_Base_2[#Headers],0))),"-",INDEX(Data_Base_2[],MATCH($D585,Data_Base_2[[Incumbent]:[Incumbent]],0),MATCH(O$3,Data_Base_2[#Headers],0))),"")</f>
        <v/>
      </c>
      <c r="P585" s="161" t="str">
        <f ca="1">IFERROR(IF(ISBLANK(INDEX(Data_Base_2[],MATCH($D585,Data_Base_2[[Incumbent]:[Incumbent]],0),MATCH(P$3,Data_Base_2[#Headers],0))),"-",INDEX(Data_Base_2[],MATCH($D585,Data_Base_2[[Incumbent]:[Incumbent]],0),MATCH(P$3,Data_Base_2[#Headers],0))),"")</f>
        <v/>
      </c>
      <c r="Q585" s="161" t="str">
        <f ca="1">IFERROR(IF(ISBLANK(INDEX(Data_Base_2[],MATCH($D585,Data_Base_2[[Incumbent]:[Incumbent]],0),MATCH(Q$3,Data_Base_2[#Headers],0))),"-",INDEX(Data_Base_2[],MATCH($D585,Data_Base_2[[Incumbent]:[Incumbent]],0),MATCH(Q$3,Data_Base_2[#Headers],0))),"")</f>
        <v/>
      </c>
      <c r="T585" t="str">
        <v>Syahbirin Koto, Ir.</v>
      </c>
      <c r="U585" s="140">
        <v>2</v>
      </c>
      <c r="V585" s="124" t="b">
        <v>1</v>
      </c>
      <c r="W585" s="3" t="b">
        <v>0</v>
      </c>
      <c r="X585" s="3" t="b">
        <v>0</v>
      </c>
      <c r="Y585" s="3">
        <v>1</v>
      </c>
      <c r="Z585" s="3">
        <v>1</v>
      </c>
      <c r="AA585" s="3" t="b">
        <v>1</v>
      </c>
      <c r="AB585" s="3" t="b">
        <f ca="1"/>
        <v>0</v>
      </c>
      <c r="AC585" s="99">
        <v>1</v>
      </c>
      <c r="AD585" s="99">
        <f ca="1"/>
        <v>0</v>
      </c>
    </row>
    <row r="586" spans="4:30" x14ac:dyDescent="0.25">
      <c r="D586" s="8" t="str" cm="1">
        <f t="array" aca="1" ref="D586" ca="1">IFERROR(IF($T$2="",'Data Base'!C568,INDEX(Data_Base_2[Incumbent],_xlfn.AGGREGATE(15,3,((OFFSET($AD$4,0,0,COUNTA($AD$4:AD5581),1)&gt;0)/(OFFSET($AD$4,0,0,COUNTA($AD$4:AD5581),1)&gt;0))*(ROW(OFFSET($AD$4,0,0,COUNTA($AD$4:AD5581),1))-ROW($AD$3)),ROWS($D$4:$D585)))),"")</f>
        <v/>
      </c>
      <c r="E586" s="161" t="str">
        <f ca="1">IFERROR(IF(ISBLANK(INDEX(Data_Base_2[],MATCH($D586,Data_Base_2[[Incumbent]:[Incumbent]],0),MATCH(E$3,Data_Base_2[#Headers],0))),"-",INDEX(Data_Base_2[],MATCH($D586,Data_Base_2[[Incumbent]:[Incumbent]],0),MATCH(E$3,Data_Base_2[#Headers],0))),"")</f>
        <v/>
      </c>
      <c r="F586" s="161" t="str">
        <f ca="1">IFERROR(IF(ISBLANK(INDEX(Data_Base_2[],MATCH($D586,Data_Base_2[[Incumbent]:[Incumbent]],0),MATCH(F$3,Data_Base_2[#Headers],0))),"-",INDEX(Data_Base_2[],MATCH($D586,Data_Base_2[[Incumbent]:[Incumbent]],0),MATCH(F$3,Data_Base_2[#Headers],0))),"")</f>
        <v/>
      </c>
      <c r="G586" s="161" t="str">
        <f ca="1">IFERROR(IF(ISBLANK(INDEX(Data_Base_2[],MATCH($D586,Data_Base_2[[Incumbent]:[Incumbent]],0),MATCH(G$3,Data_Base_2[#Headers],0))),"-",INDEX(Data_Base_2[],MATCH($D586,Data_Base_2[[Incumbent]:[Incumbent]],0),MATCH(G$3,Data_Base_2[#Headers],0))),"")</f>
        <v/>
      </c>
      <c r="H586" s="161" t="str">
        <f ca="1">IFERROR(IF(ISBLANK(INDEX(Data_Base_2[],MATCH($D586,Data_Base_2[[Incumbent]:[Incumbent]],0),MATCH(H$3,Data_Base_2[#Headers],0))),"-",INDEX(Data_Base_2[],MATCH($D586,Data_Base_2[[Incumbent]:[Incumbent]],0),MATCH(H$3,Data_Base_2[#Headers],0))),"")</f>
        <v/>
      </c>
      <c r="I586" s="162" t="str">
        <f ca="1">IFERROR(IF(ISBLANK(INDEX(Data_Base_2[],MATCH($D586,Data_Base_2[[Incumbent]:[Incumbent]],0),MATCH(I$3,Data_Base_2[#Headers],0))),"-",INDEX(Data_Base_2[],MATCH($D586,Data_Base_2[[Incumbent]:[Incumbent]],0),MATCH(I$3,Data_Base_2[#Headers],0))),"")</f>
        <v/>
      </c>
      <c r="J586" s="162" t="str">
        <f ca="1">IFERROR(IF(ISBLANK(INDEX(Data_Base_2[],MATCH($D586,Data_Base_2[[Incumbent]:[Incumbent]],0),MATCH(J$3,Data_Base_2[#Headers],0))),"-",INDEX(Data_Base_2[],MATCH($D586,Data_Base_2[[Incumbent]:[Incumbent]],0),MATCH(J$3,Data_Base_2[#Headers],0))),"")</f>
        <v/>
      </c>
      <c r="K586" s="163" t="str">
        <f ca="1">IFERROR(IF(ISBLANK(INDEX(Data_Base_2[],MATCH($D586,Data_Base_2[[Incumbent]:[Incumbent]],0),MATCH(K$3,Data_Base_2[#Headers],0))),"-",INDEX(Data_Base_2[],MATCH($D586,Data_Base_2[[Incumbent]:[Incumbent]],0),MATCH(K$3,Data_Base_2[#Headers],0))),"")</f>
        <v/>
      </c>
      <c r="L586" s="161" t="str">
        <f ca="1">IFERROR(IF(ISBLANK(INDEX(Data_Base_2[],MATCH($D586,Data_Base_2[[Incumbent]:[Incumbent]],0),MATCH(L$3,Data_Base_2[#Headers],0))),"-",INDEX(Data_Base_2[],MATCH($D586,Data_Base_2[[Incumbent]:[Incumbent]],0),MATCH(L$3,Data_Base_2[#Headers],0))),"")</f>
        <v/>
      </c>
      <c r="M586" s="161" t="str">
        <f ca="1">IFERROR(IF(ISBLANK(INDEX(Data_Base_2[],MATCH($D586,Data_Base_2[[Incumbent]:[Incumbent]],0),MATCH(M$3,Data_Base_2[#Headers],0))),"-",INDEX(Data_Base_2[],MATCH($D586,Data_Base_2[[Incumbent]:[Incumbent]],0),MATCH(M$3,Data_Base_2[#Headers],0))),"")</f>
        <v/>
      </c>
      <c r="N586" s="164" t="str">
        <f ca="1">IFERROR(IF(ISBLANK(INDEX(Data_Base_2[],MATCH($D586,Data_Base_2[[Incumbent]:[Incumbent]],0),MATCH(N$3,Data_Base_2[#Headers],0))),"-",INDEX(Data_Base_2[],MATCH($D586,Data_Base_2[[Incumbent]:[Incumbent]],0),MATCH(N$3,Data_Base_2[#Headers],0))),"")</f>
        <v/>
      </c>
      <c r="O586" s="164" t="str">
        <f ca="1">IFERROR(IF(ISBLANK(INDEX(Data_Base_2[],MATCH($D586,Data_Base_2[[Incumbent]:[Incumbent]],0),MATCH(O$3,Data_Base_2[#Headers],0))),"-",INDEX(Data_Base_2[],MATCH($D586,Data_Base_2[[Incumbent]:[Incumbent]],0),MATCH(O$3,Data_Base_2[#Headers],0))),"")</f>
        <v/>
      </c>
      <c r="P586" s="161" t="str">
        <f ca="1">IFERROR(IF(ISBLANK(INDEX(Data_Base_2[],MATCH($D586,Data_Base_2[[Incumbent]:[Incumbent]],0),MATCH(P$3,Data_Base_2[#Headers],0))),"-",INDEX(Data_Base_2[],MATCH($D586,Data_Base_2[[Incumbent]:[Incumbent]],0),MATCH(P$3,Data_Base_2[#Headers],0))),"")</f>
        <v/>
      </c>
      <c r="Q586" s="161" t="str">
        <f ca="1">IFERROR(IF(ISBLANK(INDEX(Data_Base_2[],MATCH($D586,Data_Base_2[[Incumbent]:[Incumbent]],0),MATCH(Q$3,Data_Base_2[#Headers],0))),"-",INDEX(Data_Base_2[],MATCH($D586,Data_Base_2[[Incumbent]:[Incumbent]],0),MATCH(Q$3,Data_Base_2[#Headers],0))),"")</f>
        <v/>
      </c>
      <c r="T586" t="str">
        <v>Erwin R.W. Hasibuan</v>
      </c>
      <c r="U586" s="140">
        <v>2</v>
      </c>
      <c r="V586" s="124" t="b">
        <v>1</v>
      </c>
      <c r="W586" s="3" t="b">
        <v>0</v>
      </c>
      <c r="X586" s="3" t="b">
        <v>0</v>
      </c>
      <c r="Y586" s="3">
        <v>1</v>
      </c>
      <c r="Z586" s="3">
        <v>1</v>
      </c>
      <c r="AA586" s="3" t="b">
        <v>1</v>
      </c>
      <c r="AB586" s="3" t="b">
        <f ca="1"/>
        <v>1</v>
      </c>
      <c r="AC586" s="99">
        <v>1</v>
      </c>
      <c r="AD586" s="99">
        <f ca="1"/>
        <v>0</v>
      </c>
    </row>
    <row r="587" spans="4:30" x14ac:dyDescent="0.25">
      <c r="D587" s="8" t="str" cm="1">
        <f t="array" aca="1" ref="D587" ca="1">IFERROR(IF($T$2="",'Data Base'!C569,INDEX(Data_Base_2[Incumbent],_xlfn.AGGREGATE(15,3,((OFFSET($AD$4,0,0,COUNTA($AD$4:AD5582),1)&gt;0)/(OFFSET($AD$4,0,0,COUNTA($AD$4:AD5582),1)&gt;0))*(ROW(OFFSET($AD$4,0,0,COUNTA($AD$4:AD5582),1))-ROW($AD$3)),ROWS($D$4:$D586)))),"")</f>
        <v/>
      </c>
      <c r="E587" s="161" t="str">
        <f ca="1">IFERROR(IF(ISBLANK(INDEX(Data_Base_2[],MATCH($D587,Data_Base_2[[Incumbent]:[Incumbent]],0),MATCH(E$3,Data_Base_2[#Headers],0))),"-",INDEX(Data_Base_2[],MATCH($D587,Data_Base_2[[Incumbent]:[Incumbent]],0),MATCH(E$3,Data_Base_2[#Headers],0))),"")</f>
        <v/>
      </c>
      <c r="F587" s="161" t="str">
        <f ca="1">IFERROR(IF(ISBLANK(INDEX(Data_Base_2[],MATCH($D587,Data_Base_2[[Incumbent]:[Incumbent]],0),MATCH(F$3,Data_Base_2[#Headers],0))),"-",INDEX(Data_Base_2[],MATCH($D587,Data_Base_2[[Incumbent]:[Incumbent]],0),MATCH(F$3,Data_Base_2[#Headers],0))),"")</f>
        <v/>
      </c>
      <c r="G587" s="161" t="str">
        <f ca="1">IFERROR(IF(ISBLANK(INDEX(Data_Base_2[],MATCH($D587,Data_Base_2[[Incumbent]:[Incumbent]],0),MATCH(G$3,Data_Base_2[#Headers],0))),"-",INDEX(Data_Base_2[],MATCH($D587,Data_Base_2[[Incumbent]:[Incumbent]],0),MATCH(G$3,Data_Base_2[#Headers],0))),"")</f>
        <v/>
      </c>
      <c r="H587" s="161" t="str">
        <f ca="1">IFERROR(IF(ISBLANK(INDEX(Data_Base_2[],MATCH($D587,Data_Base_2[[Incumbent]:[Incumbent]],0),MATCH(H$3,Data_Base_2[#Headers],0))),"-",INDEX(Data_Base_2[],MATCH($D587,Data_Base_2[[Incumbent]:[Incumbent]],0),MATCH(H$3,Data_Base_2[#Headers],0))),"")</f>
        <v/>
      </c>
      <c r="I587" s="162" t="str">
        <f ca="1">IFERROR(IF(ISBLANK(INDEX(Data_Base_2[],MATCH($D587,Data_Base_2[[Incumbent]:[Incumbent]],0),MATCH(I$3,Data_Base_2[#Headers],0))),"-",INDEX(Data_Base_2[],MATCH($D587,Data_Base_2[[Incumbent]:[Incumbent]],0),MATCH(I$3,Data_Base_2[#Headers],0))),"")</f>
        <v/>
      </c>
      <c r="J587" s="162" t="str">
        <f ca="1">IFERROR(IF(ISBLANK(INDEX(Data_Base_2[],MATCH($D587,Data_Base_2[[Incumbent]:[Incumbent]],0),MATCH(J$3,Data_Base_2[#Headers],0))),"-",INDEX(Data_Base_2[],MATCH($D587,Data_Base_2[[Incumbent]:[Incumbent]],0),MATCH(J$3,Data_Base_2[#Headers],0))),"")</f>
        <v/>
      </c>
      <c r="K587" s="163" t="str">
        <f ca="1">IFERROR(IF(ISBLANK(INDEX(Data_Base_2[],MATCH($D587,Data_Base_2[[Incumbent]:[Incumbent]],0),MATCH(K$3,Data_Base_2[#Headers],0))),"-",INDEX(Data_Base_2[],MATCH($D587,Data_Base_2[[Incumbent]:[Incumbent]],0),MATCH(K$3,Data_Base_2[#Headers],0))),"")</f>
        <v/>
      </c>
      <c r="L587" s="161" t="str">
        <f ca="1">IFERROR(IF(ISBLANK(INDEX(Data_Base_2[],MATCH($D587,Data_Base_2[[Incumbent]:[Incumbent]],0),MATCH(L$3,Data_Base_2[#Headers],0))),"-",INDEX(Data_Base_2[],MATCH($D587,Data_Base_2[[Incumbent]:[Incumbent]],0),MATCH(L$3,Data_Base_2[#Headers],0))),"")</f>
        <v/>
      </c>
      <c r="M587" s="161" t="str">
        <f ca="1">IFERROR(IF(ISBLANK(INDEX(Data_Base_2[],MATCH($D587,Data_Base_2[[Incumbent]:[Incumbent]],0),MATCH(M$3,Data_Base_2[#Headers],0))),"-",INDEX(Data_Base_2[],MATCH($D587,Data_Base_2[[Incumbent]:[Incumbent]],0),MATCH(M$3,Data_Base_2[#Headers],0))),"")</f>
        <v/>
      </c>
      <c r="N587" s="164" t="str">
        <f ca="1">IFERROR(IF(ISBLANK(INDEX(Data_Base_2[],MATCH($D587,Data_Base_2[[Incumbent]:[Incumbent]],0),MATCH(N$3,Data_Base_2[#Headers],0))),"-",INDEX(Data_Base_2[],MATCH($D587,Data_Base_2[[Incumbent]:[Incumbent]],0),MATCH(N$3,Data_Base_2[#Headers],0))),"")</f>
        <v/>
      </c>
      <c r="O587" s="164" t="str">
        <f ca="1">IFERROR(IF(ISBLANK(INDEX(Data_Base_2[],MATCH($D587,Data_Base_2[[Incumbent]:[Incumbent]],0),MATCH(O$3,Data_Base_2[#Headers],0))),"-",INDEX(Data_Base_2[],MATCH($D587,Data_Base_2[[Incumbent]:[Incumbent]],0),MATCH(O$3,Data_Base_2[#Headers],0))),"")</f>
        <v/>
      </c>
      <c r="P587" s="161" t="str">
        <f ca="1">IFERROR(IF(ISBLANK(INDEX(Data_Base_2[],MATCH($D587,Data_Base_2[[Incumbent]:[Incumbent]],0),MATCH(P$3,Data_Base_2[#Headers],0))),"-",INDEX(Data_Base_2[],MATCH($D587,Data_Base_2[[Incumbent]:[Incumbent]],0),MATCH(P$3,Data_Base_2[#Headers],0))),"")</f>
        <v/>
      </c>
      <c r="Q587" s="161" t="str">
        <f ca="1">IFERROR(IF(ISBLANK(INDEX(Data_Base_2[],MATCH($D587,Data_Base_2[[Incumbent]:[Incumbent]],0),MATCH(Q$3,Data_Base_2[#Headers],0))),"-",INDEX(Data_Base_2[],MATCH($D587,Data_Base_2[[Incumbent]:[Incumbent]],0),MATCH(Q$3,Data_Base_2[#Headers],0))),"")</f>
        <v/>
      </c>
      <c r="T587" t="str">
        <v>Diana Ovianti</v>
      </c>
      <c r="U587" s="140">
        <v>1</v>
      </c>
      <c r="V587" s="124" t="b">
        <v>1</v>
      </c>
      <c r="W587" s="3" t="b">
        <v>0</v>
      </c>
      <c r="X587" s="3" t="b">
        <v>0</v>
      </c>
      <c r="Y587" s="3">
        <v>0</v>
      </c>
      <c r="Z587" s="3">
        <v>0</v>
      </c>
      <c r="AA587" s="3" t="b">
        <v>1</v>
      </c>
      <c r="AB587" s="3" t="b">
        <f ca="1"/>
        <v>0</v>
      </c>
      <c r="AC587" s="99">
        <v>1</v>
      </c>
      <c r="AD587" s="99">
        <f ca="1"/>
        <v>0</v>
      </c>
    </row>
    <row r="588" spans="4:30" x14ac:dyDescent="0.25">
      <c r="D588" s="8" t="str" cm="1">
        <f t="array" aca="1" ref="D588" ca="1">IFERROR(IF($T$2="",'Data Base'!C570,INDEX(Data_Base_2[Incumbent],_xlfn.AGGREGATE(15,3,((OFFSET($AD$4,0,0,COUNTA($AD$4:AD5583),1)&gt;0)/(OFFSET($AD$4,0,0,COUNTA($AD$4:AD5583),1)&gt;0))*(ROW(OFFSET($AD$4,0,0,COUNTA($AD$4:AD5583),1))-ROW($AD$3)),ROWS($D$4:$D587)))),"")</f>
        <v/>
      </c>
      <c r="E588" s="161" t="str">
        <f ca="1">IFERROR(IF(ISBLANK(INDEX(Data_Base_2[],MATCH($D588,Data_Base_2[[Incumbent]:[Incumbent]],0),MATCH(E$3,Data_Base_2[#Headers],0))),"-",INDEX(Data_Base_2[],MATCH($D588,Data_Base_2[[Incumbent]:[Incumbent]],0),MATCH(E$3,Data_Base_2[#Headers],0))),"")</f>
        <v/>
      </c>
      <c r="F588" s="161" t="str">
        <f ca="1">IFERROR(IF(ISBLANK(INDEX(Data_Base_2[],MATCH($D588,Data_Base_2[[Incumbent]:[Incumbent]],0),MATCH(F$3,Data_Base_2[#Headers],0))),"-",INDEX(Data_Base_2[],MATCH($D588,Data_Base_2[[Incumbent]:[Incumbent]],0),MATCH(F$3,Data_Base_2[#Headers],0))),"")</f>
        <v/>
      </c>
      <c r="G588" s="161" t="str">
        <f ca="1">IFERROR(IF(ISBLANK(INDEX(Data_Base_2[],MATCH($D588,Data_Base_2[[Incumbent]:[Incumbent]],0),MATCH(G$3,Data_Base_2[#Headers],0))),"-",INDEX(Data_Base_2[],MATCH($D588,Data_Base_2[[Incumbent]:[Incumbent]],0),MATCH(G$3,Data_Base_2[#Headers],0))),"")</f>
        <v/>
      </c>
      <c r="H588" s="161" t="str">
        <f ca="1">IFERROR(IF(ISBLANK(INDEX(Data_Base_2[],MATCH($D588,Data_Base_2[[Incumbent]:[Incumbent]],0),MATCH(H$3,Data_Base_2[#Headers],0))),"-",INDEX(Data_Base_2[],MATCH($D588,Data_Base_2[[Incumbent]:[Incumbent]],0),MATCH(H$3,Data_Base_2[#Headers],0))),"")</f>
        <v/>
      </c>
      <c r="I588" s="162" t="str">
        <f ca="1">IFERROR(IF(ISBLANK(INDEX(Data_Base_2[],MATCH($D588,Data_Base_2[[Incumbent]:[Incumbent]],0),MATCH(I$3,Data_Base_2[#Headers],0))),"-",INDEX(Data_Base_2[],MATCH($D588,Data_Base_2[[Incumbent]:[Incumbent]],0),MATCH(I$3,Data_Base_2[#Headers],0))),"")</f>
        <v/>
      </c>
      <c r="J588" s="162" t="str">
        <f ca="1">IFERROR(IF(ISBLANK(INDEX(Data_Base_2[],MATCH($D588,Data_Base_2[[Incumbent]:[Incumbent]],0),MATCH(J$3,Data_Base_2[#Headers],0))),"-",INDEX(Data_Base_2[],MATCH($D588,Data_Base_2[[Incumbent]:[Incumbent]],0),MATCH(J$3,Data_Base_2[#Headers],0))),"")</f>
        <v/>
      </c>
      <c r="K588" s="163" t="str">
        <f ca="1">IFERROR(IF(ISBLANK(INDEX(Data_Base_2[],MATCH($D588,Data_Base_2[[Incumbent]:[Incumbent]],0),MATCH(K$3,Data_Base_2[#Headers],0))),"-",INDEX(Data_Base_2[],MATCH($D588,Data_Base_2[[Incumbent]:[Incumbent]],0),MATCH(K$3,Data_Base_2[#Headers],0))),"")</f>
        <v/>
      </c>
      <c r="L588" s="161" t="str">
        <f ca="1">IFERROR(IF(ISBLANK(INDEX(Data_Base_2[],MATCH($D588,Data_Base_2[[Incumbent]:[Incumbent]],0),MATCH(L$3,Data_Base_2[#Headers],0))),"-",INDEX(Data_Base_2[],MATCH($D588,Data_Base_2[[Incumbent]:[Incumbent]],0),MATCH(L$3,Data_Base_2[#Headers],0))),"")</f>
        <v/>
      </c>
      <c r="M588" s="161" t="str">
        <f ca="1">IFERROR(IF(ISBLANK(INDEX(Data_Base_2[],MATCH($D588,Data_Base_2[[Incumbent]:[Incumbent]],0),MATCH(M$3,Data_Base_2[#Headers],0))),"-",INDEX(Data_Base_2[],MATCH($D588,Data_Base_2[[Incumbent]:[Incumbent]],0),MATCH(M$3,Data_Base_2[#Headers],0))),"")</f>
        <v/>
      </c>
      <c r="N588" s="164" t="str">
        <f ca="1">IFERROR(IF(ISBLANK(INDEX(Data_Base_2[],MATCH($D588,Data_Base_2[[Incumbent]:[Incumbent]],0),MATCH(N$3,Data_Base_2[#Headers],0))),"-",INDEX(Data_Base_2[],MATCH($D588,Data_Base_2[[Incumbent]:[Incumbent]],0),MATCH(N$3,Data_Base_2[#Headers],0))),"")</f>
        <v/>
      </c>
      <c r="O588" s="164" t="str">
        <f ca="1">IFERROR(IF(ISBLANK(INDEX(Data_Base_2[],MATCH($D588,Data_Base_2[[Incumbent]:[Incumbent]],0),MATCH(O$3,Data_Base_2[#Headers],0))),"-",INDEX(Data_Base_2[],MATCH($D588,Data_Base_2[[Incumbent]:[Incumbent]],0),MATCH(O$3,Data_Base_2[#Headers],0))),"")</f>
        <v/>
      </c>
      <c r="P588" s="161" t="str">
        <f ca="1">IFERROR(IF(ISBLANK(INDEX(Data_Base_2[],MATCH($D588,Data_Base_2[[Incumbent]:[Incumbent]],0),MATCH(P$3,Data_Base_2[#Headers],0))),"-",INDEX(Data_Base_2[],MATCH($D588,Data_Base_2[[Incumbent]:[Incumbent]],0),MATCH(P$3,Data_Base_2[#Headers],0))),"")</f>
        <v/>
      </c>
      <c r="Q588" s="161" t="str">
        <f ca="1">IFERROR(IF(ISBLANK(INDEX(Data_Base_2[],MATCH($D588,Data_Base_2[[Incumbent]:[Incumbent]],0),MATCH(Q$3,Data_Base_2[#Headers],0))),"-",INDEX(Data_Base_2[],MATCH($D588,Data_Base_2[[Incumbent]:[Incumbent]],0),MATCH(Q$3,Data_Base_2[#Headers],0))),"")</f>
        <v/>
      </c>
      <c r="T588" t="str">
        <v>Sahat Tunggul Sihotang</v>
      </c>
      <c r="U588" s="140">
        <v>3</v>
      </c>
      <c r="V588" s="124" t="b">
        <v>1</v>
      </c>
      <c r="W588" s="3" t="b">
        <v>0</v>
      </c>
      <c r="X588" s="3" t="b">
        <v>0</v>
      </c>
      <c r="Y588" s="3">
        <v>0</v>
      </c>
      <c r="Z588" s="3">
        <v>1</v>
      </c>
      <c r="AA588" s="3" t="b">
        <v>1</v>
      </c>
      <c r="AB588" s="3" t="b">
        <f ca="1"/>
        <v>0</v>
      </c>
      <c r="AC588" s="99">
        <v>1</v>
      </c>
      <c r="AD588" s="99">
        <f ca="1"/>
        <v>0</v>
      </c>
    </row>
    <row r="589" spans="4:30" x14ac:dyDescent="0.25">
      <c r="D589" s="8" t="str" cm="1">
        <f t="array" aca="1" ref="D589" ca="1">IFERROR(IF($T$2="",'Data Base'!C571,INDEX(Data_Base_2[Incumbent],_xlfn.AGGREGATE(15,3,((OFFSET($AD$4,0,0,COUNTA($AD$4:AD5584),1)&gt;0)/(OFFSET($AD$4,0,0,COUNTA($AD$4:AD5584),1)&gt;0))*(ROW(OFFSET($AD$4,0,0,COUNTA($AD$4:AD5584),1))-ROW($AD$3)),ROWS($D$4:$D588)))),"")</f>
        <v/>
      </c>
      <c r="E589" s="161" t="str">
        <f ca="1">IFERROR(IF(ISBLANK(INDEX(Data_Base_2[],MATCH($D589,Data_Base_2[[Incumbent]:[Incumbent]],0),MATCH(E$3,Data_Base_2[#Headers],0))),"-",INDEX(Data_Base_2[],MATCH($D589,Data_Base_2[[Incumbent]:[Incumbent]],0),MATCH(E$3,Data_Base_2[#Headers],0))),"")</f>
        <v/>
      </c>
      <c r="F589" s="161" t="str">
        <f ca="1">IFERROR(IF(ISBLANK(INDEX(Data_Base_2[],MATCH($D589,Data_Base_2[[Incumbent]:[Incumbent]],0),MATCH(F$3,Data_Base_2[#Headers],0))),"-",INDEX(Data_Base_2[],MATCH($D589,Data_Base_2[[Incumbent]:[Incumbent]],0),MATCH(F$3,Data_Base_2[#Headers],0))),"")</f>
        <v/>
      </c>
      <c r="G589" s="161" t="str">
        <f ca="1">IFERROR(IF(ISBLANK(INDEX(Data_Base_2[],MATCH($D589,Data_Base_2[[Incumbent]:[Incumbent]],0),MATCH(G$3,Data_Base_2[#Headers],0))),"-",INDEX(Data_Base_2[],MATCH($D589,Data_Base_2[[Incumbent]:[Incumbent]],0),MATCH(G$3,Data_Base_2[#Headers],0))),"")</f>
        <v/>
      </c>
      <c r="H589" s="161" t="str">
        <f ca="1">IFERROR(IF(ISBLANK(INDEX(Data_Base_2[],MATCH($D589,Data_Base_2[[Incumbent]:[Incumbent]],0),MATCH(H$3,Data_Base_2[#Headers],0))),"-",INDEX(Data_Base_2[],MATCH($D589,Data_Base_2[[Incumbent]:[Incumbent]],0),MATCH(H$3,Data_Base_2[#Headers],0))),"")</f>
        <v/>
      </c>
      <c r="I589" s="162" t="str">
        <f ca="1">IFERROR(IF(ISBLANK(INDEX(Data_Base_2[],MATCH($D589,Data_Base_2[[Incumbent]:[Incumbent]],0),MATCH(I$3,Data_Base_2[#Headers],0))),"-",INDEX(Data_Base_2[],MATCH($D589,Data_Base_2[[Incumbent]:[Incumbent]],0),MATCH(I$3,Data_Base_2[#Headers],0))),"")</f>
        <v/>
      </c>
      <c r="J589" s="162" t="str">
        <f ca="1">IFERROR(IF(ISBLANK(INDEX(Data_Base_2[],MATCH($D589,Data_Base_2[[Incumbent]:[Incumbent]],0),MATCH(J$3,Data_Base_2[#Headers],0))),"-",INDEX(Data_Base_2[],MATCH($D589,Data_Base_2[[Incumbent]:[Incumbent]],0),MATCH(J$3,Data_Base_2[#Headers],0))),"")</f>
        <v/>
      </c>
      <c r="K589" s="163" t="str">
        <f ca="1">IFERROR(IF(ISBLANK(INDEX(Data_Base_2[],MATCH($D589,Data_Base_2[[Incumbent]:[Incumbent]],0),MATCH(K$3,Data_Base_2[#Headers],0))),"-",INDEX(Data_Base_2[],MATCH($D589,Data_Base_2[[Incumbent]:[Incumbent]],0),MATCH(K$3,Data_Base_2[#Headers],0))),"")</f>
        <v/>
      </c>
      <c r="L589" s="161" t="str">
        <f ca="1">IFERROR(IF(ISBLANK(INDEX(Data_Base_2[],MATCH($D589,Data_Base_2[[Incumbent]:[Incumbent]],0),MATCH(L$3,Data_Base_2[#Headers],0))),"-",INDEX(Data_Base_2[],MATCH($D589,Data_Base_2[[Incumbent]:[Incumbent]],0),MATCH(L$3,Data_Base_2[#Headers],0))),"")</f>
        <v/>
      </c>
      <c r="M589" s="161" t="str">
        <f ca="1">IFERROR(IF(ISBLANK(INDEX(Data_Base_2[],MATCH($D589,Data_Base_2[[Incumbent]:[Incumbent]],0),MATCH(M$3,Data_Base_2[#Headers],0))),"-",INDEX(Data_Base_2[],MATCH($D589,Data_Base_2[[Incumbent]:[Incumbent]],0),MATCH(M$3,Data_Base_2[#Headers],0))),"")</f>
        <v/>
      </c>
      <c r="N589" s="164" t="str">
        <f ca="1">IFERROR(IF(ISBLANK(INDEX(Data_Base_2[],MATCH($D589,Data_Base_2[[Incumbent]:[Incumbent]],0),MATCH(N$3,Data_Base_2[#Headers],0))),"-",INDEX(Data_Base_2[],MATCH($D589,Data_Base_2[[Incumbent]:[Incumbent]],0),MATCH(N$3,Data_Base_2[#Headers],0))),"")</f>
        <v/>
      </c>
      <c r="O589" s="164" t="str">
        <f ca="1">IFERROR(IF(ISBLANK(INDEX(Data_Base_2[],MATCH($D589,Data_Base_2[[Incumbent]:[Incumbent]],0),MATCH(O$3,Data_Base_2[#Headers],0))),"-",INDEX(Data_Base_2[],MATCH($D589,Data_Base_2[[Incumbent]:[Incumbent]],0),MATCH(O$3,Data_Base_2[#Headers],0))),"")</f>
        <v/>
      </c>
      <c r="P589" s="161" t="str">
        <f ca="1">IFERROR(IF(ISBLANK(INDEX(Data_Base_2[],MATCH($D589,Data_Base_2[[Incumbent]:[Incumbent]],0),MATCH(P$3,Data_Base_2[#Headers],0))),"-",INDEX(Data_Base_2[],MATCH($D589,Data_Base_2[[Incumbent]:[Incumbent]],0),MATCH(P$3,Data_Base_2[#Headers],0))),"")</f>
        <v/>
      </c>
      <c r="Q589" s="161" t="str">
        <f ca="1">IFERROR(IF(ISBLANK(INDEX(Data_Base_2[],MATCH($D589,Data_Base_2[[Incumbent]:[Incumbent]],0),MATCH(Q$3,Data_Base_2[#Headers],0))),"-",INDEX(Data_Base_2[],MATCH($D589,Data_Base_2[[Incumbent]:[Incumbent]],0),MATCH(Q$3,Data_Base_2[#Headers],0))),"")</f>
        <v/>
      </c>
      <c r="T589" t="str">
        <v>Misdianto</v>
      </c>
      <c r="U589" s="140">
        <v>1</v>
      </c>
      <c r="V589" s="124" t="b">
        <v>1</v>
      </c>
      <c r="W589" s="3" t="b">
        <v>0</v>
      </c>
      <c r="X589" s="3" t="b">
        <v>0</v>
      </c>
      <c r="Y589" s="3">
        <v>1</v>
      </c>
      <c r="Z589" s="3">
        <v>0</v>
      </c>
      <c r="AA589" s="3" t="b">
        <v>1</v>
      </c>
      <c r="AB589" s="3" t="b">
        <f ca="1"/>
        <v>0</v>
      </c>
      <c r="AC589" s="99">
        <v>0</v>
      </c>
      <c r="AD589" s="99">
        <f ca="1"/>
        <v>0</v>
      </c>
    </row>
    <row r="590" spans="4:30" x14ac:dyDescent="0.25">
      <c r="D590" s="8" t="str" cm="1">
        <f t="array" aca="1" ref="D590" ca="1">IFERROR(IF($T$2="",'Data Base'!C572,INDEX(Data_Base_2[Incumbent],_xlfn.AGGREGATE(15,3,((OFFSET($AD$4,0,0,COUNTA($AD$4:AD5585),1)&gt;0)/(OFFSET($AD$4,0,0,COUNTA($AD$4:AD5585),1)&gt;0))*(ROW(OFFSET($AD$4,0,0,COUNTA($AD$4:AD5585),1))-ROW($AD$3)),ROWS($D$4:$D589)))),"")</f>
        <v/>
      </c>
      <c r="E590" s="161" t="str">
        <f ca="1">IFERROR(IF(ISBLANK(INDEX(Data_Base_2[],MATCH($D590,Data_Base_2[[Incumbent]:[Incumbent]],0),MATCH(E$3,Data_Base_2[#Headers],0))),"-",INDEX(Data_Base_2[],MATCH($D590,Data_Base_2[[Incumbent]:[Incumbent]],0),MATCH(E$3,Data_Base_2[#Headers],0))),"")</f>
        <v/>
      </c>
      <c r="F590" s="161" t="str">
        <f ca="1">IFERROR(IF(ISBLANK(INDEX(Data_Base_2[],MATCH($D590,Data_Base_2[[Incumbent]:[Incumbent]],0),MATCH(F$3,Data_Base_2[#Headers],0))),"-",INDEX(Data_Base_2[],MATCH($D590,Data_Base_2[[Incumbent]:[Incumbent]],0),MATCH(F$3,Data_Base_2[#Headers],0))),"")</f>
        <v/>
      </c>
      <c r="G590" s="161" t="str">
        <f ca="1">IFERROR(IF(ISBLANK(INDEX(Data_Base_2[],MATCH($D590,Data_Base_2[[Incumbent]:[Incumbent]],0),MATCH(G$3,Data_Base_2[#Headers],0))),"-",INDEX(Data_Base_2[],MATCH($D590,Data_Base_2[[Incumbent]:[Incumbent]],0),MATCH(G$3,Data_Base_2[#Headers],0))),"")</f>
        <v/>
      </c>
      <c r="H590" s="161" t="str">
        <f ca="1">IFERROR(IF(ISBLANK(INDEX(Data_Base_2[],MATCH($D590,Data_Base_2[[Incumbent]:[Incumbent]],0),MATCH(H$3,Data_Base_2[#Headers],0))),"-",INDEX(Data_Base_2[],MATCH($D590,Data_Base_2[[Incumbent]:[Incumbent]],0),MATCH(H$3,Data_Base_2[#Headers],0))),"")</f>
        <v/>
      </c>
      <c r="I590" s="162" t="str">
        <f ca="1">IFERROR(IF(ISBLANK(INDEX(Data_Base_2[],MATCH($D590,Data_Base_2[[Incumbent]:[Incumbent]],0),MATCH(I$3,Data_Base_2[#Headers],0))),"-",INDEX(Data_Base_2[],MATCH($D590,Data_Base_2[[Incumbent]:[Incumbent]],0),MATCH(I$3,Data_Base_2[#Headers],0))),"")</f>
        <v/>
      </c>
      <c r="J590" s="162" t="str">
        <f ca="1">IFERROR(IF(ISBLANK(INDEX(Data_Base_2[],MATCH($D590,Data_Base_2[[Incumbent]:[Incumbent]],0),MATCH(J$3,Data_Base_2[#Headers],0))),"-",INDEX(Data_Base_2[],MATCH($D590,Data_Base_2[[Incumbent]:[Incumbent]],0),MATCH(J$3,Data_Base_2[#Headers],0))),"")</f>
        <v/>
      </c>
      <c r="K590" s="163" t="str">
        <f ca="1">IFERROR(IF(ISBLANK(INDEX(Data_Base_2[],MATCH($D590,Data_Base_2[[Incumbent]:[Incumbent]],0),MATCH(K$3,Data_Base_2[#Headers],0))),"-",INDEX(Data_Base_2[],MATCH($D590,Data_Base_2[[Incumbent]:[Incumbent]],0),MATCH(K$3,Data_Base_2[#Headers],0))),"")</f>
        <v/>
      </c>
      <c r="L590" s="161" t="str">
        <f ca="1">IFERROR(IF(ISBLANK(INDEX(Data_Base_2[],MATCH($D590,Data_Base_2[[Incumbent]:[Incumbent]],0),MATCH(L$3,Data_Base_2[#Headers],0))),"-",INDEX(Data_Base_2[],MATCH($D590,Data_Base_2[[Incumbent]:[Incumbent]],0),MATCH(L$3,Data_Base_2[#Headers],0))),"")</f>
        <v/>
      </c>
      <c r="M590" s="161" t="str">
        <f ca="1">IFERROR(IF(ISBLANK(INDEX(Data_Base_2[],MATCH($D590,Data_Base_2[[Incumbent]:[Incumbent]],0),MATCH(M$3,Data_Base_2[#Headers],0))),"-",INDEX(Data_Base_2[],MATCH($D590,Data_Base_2[[Incumbent]:[Incumbent]],0),MATCH(M$3,Data_Base_2[#Headers],0))),"")</f>
        <v/>
      </c>
      <c r="N590" s="164" t="str">
        <f ca="1">IFERROR(IF(ISBLANK(INDEX(Data_Base_2[],MATCH($D590,Data_Base_2[[Incumbent]:[Incumbent]],0),MATCH(N$3,Data_Base_2[#Headers],0))),"-",INDEX(Data_Base_2[],MATCH($D590,Data_Base_2[[Incumbent]:[Incumbent]],0),MATCH(N$3,Data_Base_2[#Headers],0))),"")</f>
        <v/>
      </c>
      <c r="O590" s="164" t="str">
        <f ca="1">IFERROR(IF(ISBLANK(INDEX(Data_Base_2[],MATCH($D590,Data_Base_2[[Incumbent]:[Incumbent]],0),MATCH(O$3,Data_Base_2[#Headers],0))),"-",INDEX(Data_Base_2[],MATCH($D590,Data_Base_2[[Incumbent]:[Incumbent]],0),MATCH(O$3,Data_Base_2[#Headers],0))),"")</f>
        <v/>
      </c>
      <c r="P590" s="161" t="str">
        <f ca="1">IFERROR(IF(ISBLANK(INDEX(Data_Base_2[],MATCH($D590,Data_Base_2[[Incumbent]:[Incumbent]],0),MATCH(P$3,Data_Base_2[#Headers],0))),"-",INDEX(Data_Base_2[],MATCH($D590,Data_Base_2[[Incumbent]:[Incumbent]],0),MATCH(P$3,Data_Base_2[#Headers],0))),"")</f>
        <v/>
      </c>
      <c r="Q590" s="161" t="str">
        <f ca="1">IFERROR(IF(ISBLANK(INDEX(Data_Base_2[],MATCH($D590,Data_Base_2[[Incumbent]:[Incumbent]],0),MATCH(Q$3,Data_Base_2[#Headers],0))),"-",INDEX(Data_Base_2[],MATCH($D590,Data_Base_2[[Incumbent]:[Incumbent]],0),MATCH(Q$3,Data_Base_2[#Headers],0))),"")</f>
        <v/>
      </c>
      <c r="T590" t="str">
        <v>Khoirumansyah</v>
      </c>
      <c r="U590" s="140">
        <v>1</v>
      </c>
      <c r="V590" s="124" t="b">
        <v>1</v>
      </c>
      <c r="W590" s="3" t="b">
        <v>0</v>
      </c>
      <c r="X590" s="3" t="b">
        <v>0</v>
      </c>
      <c r="Y590" s="3">
        <v>0</v>
      </c>
      <c r="Z590" s="3">
        <v>0</v>
      </c>
      <c r="AA590" s="3" t="b">
        <v>1</v>
      </c>
      <c r="AB590" s="3" t="b">
        <f ca="1"/>
        <v>0</v>
      </c>
      <c r="AC590" s="99">
        <v>0</v>
      </c>
      <c r="AD590" s="99">
        <f ca="1"/>
        <v>0</v>
      </c>
    </row>
    <row r="591" spans="4:30" x14ac:dyDescent="0.25">
      <c r="D591" s="8" t="str" cm="1">
        <f t="array" aca="1" ref="D591" ca="1">IFERROR(IF($T$2="",'Data Base'!C573,INDEX(Data_Base_2[Incumbent],_xlfn.AGGREGATE(15,3,((OFFSET($AD$4,0,0,COUNTA($AD$4:AD5586),1)&gt;0)/(OFFSET($AD$4,0,0,COUNTA($AD$4:AD5586),1)&gt;0))*(ROW(OFFSET($AD$4,0,0,COUNTA($AD$4:AD5586),1))-ROW($AD$3)),ROWS($D$4:$D590)))),"")</f>
        <v/>
      </c>
      <c r="E591" s="161" t="str">
        <f ca="1">IFERROR(IF(ISBLANK(INDEX(Data_Base_2[],MATCH($D591,Data_Base_2[[Incumbent]:[Incumbent]],0),MATCH(E$3,Data_Base_2[#Headers],0))),"-",INDEX(Data_Base_2[],MATCH($D591,Data_Base_2[[Incumbent]:[Incumbent]],0),MATCH(E$3,Data_Base_2[#Headers],0))),"")</f>
        <v/>
      </c>
      <c r="F591" s="161" t="str">
        <f ca="1">IFERROR(IF(ISBLANK(INDEX(Data_Base_2[],MATCH($D591,Data_Base_2[[Incumbent]:[Incumbent]],0),MATCH(F$3,Data_Base_2[#Headers],0))),"-",INDEX(Data_Base_2[],MATCH($D591,Data_Base_2[[Incumbent]:[Incumbent]],0),MATCH(F$3,Data_Base_2[#Headers],0))),"")</f>
        <v/>
      </c>
      <c r="G591" s="161" t="str">
        <f ca="1">IFERROR(IF(ISBLANK(INDEX(Data_Base_2[],MATCH($D591,Data_Base_2[[Incumbent]:[Incumbent]],0),MATCH(G$3,Data_Base_2[#Headers],0))),"-",INDEX(Data_Base_2[],MATCH($D591,Data_Base_2[[Incumbent]:[Incumbent]],0),MATCH(G$3,Data_Base_2[#Headers],0))),"")</f>
        <v/>
      </c>
      <c r="H591" s="161" t="str">
        <f ca="1">IFERROR(IF(ISBLANK(INDEX(Data_Base_2[],MATCH($D591,Data_Base_2[[Incumbent]:[Incumbent]],0),MATCH(H$3,Data_Base_2[#Headers],0))),"-",INDEX(Data_Base_2[],MATCH($D591,Data_Base_2[[Incumbent]:[Incumbent]],0),MATCH(H$3,Data_Base_2[#Headers],0))),"")</f>
        <v/>
      </c>
      <c r="I591" s="162" t="str">
        <f ca="1">IFERROR(IF(ISBLANK(INDEX(Data_Base_2[],MATCH($D591,Data_Base_2[[Incumbent]:[Incumbent]],0),MATCH(I$3,Data_Base_2[#Headers],0))),"-",INDEX(Data_Base_2[],MATCH($D591,Data_Base_2[[Incumbent]:[Incumbent]],0),MATCH(I$3,Data_Base_2[#Headers],0))),"")</f>
        <v/>
      </c>
      <c r="J591" s="162" t="str">
        <f ca="1">IFERROR(IF(ISBLANK(INDEX(Data_Base_2[],MATCH($D591,Data_Base_2[[Incumbent]:[Incumbent]],0),MATCH(J$3,Data_Base_2[#Headers],0))),"-",INDEX(Data_Base_2[],MATCH($D591,Data_Base_2[[Incumbent]:[Incumbent]],0),MATCH(J$3,Data_Base_2[#Headers],0))),"")</f>
        <v/>
      </c>
      <c r="K591" s="163" t="str">
        <f ca="1">IFERROR(IF(ISBLANK(INDEX(Data_Base_2[],MATCH($D591,Data_Base_2[[Incumbent]:[Incumbent]],0),MATCH(K$3,Data_Base_2[#Headers],0))),"-",INDEX(Data_Base_2[],MATCH($D591,Data_Base_2[[Incumbent]:[Incumbent]],0),MATCH(K$3,Data_Base_2[#Headers],0))),"")</f>
        <v/>
      </c>
      <c r="L591" s="161" t="str">
        <f ca="1">IFERROR(IF(ISBLANK(INDEX(Data_Base_2[],MATCH($D591,Data_Base_2[[Incumbent]:[Incumbent]],0),MATCH(L$3,Data_Base_2[#Headers],0))),"-",INDEX(Data_Base_2[],MATCH($D591,Data_Base_2[[Incumbent]:[Incumbent]],0),MATCH(L$3,Data_Base_2[#Headers],0))),"")</f>
        <v/>
      </c>
      <c r="M591" s="161" t="str">
        <f ca="1">IFERROR(IF(ISBLANK(INDEX(Data_Base_2[],MATCH($D591,Data_Base_2[[Incumbent]:[Incumbent]],0),MATCH(M$3,Data_Base_2[#Headers],0))),"-",INDEX(Data_Base_2[],MATCH($D591,Data_Base_2[[Incumbent]:[Incumbent]],0),MATCH(M$3,Data_Base_2[#Headers],0))),"")</f>
        <v/>
      </c>
      <c r="N591" s="164" t="str">
        <f ca="1">IFERROR(IF(ISBLANK(INDEX(Data_Base_2[],MATCH($D591,Data_Base_2[[Incumbent]:[Incumbent]],0),MATCH(N$3,Data_Base_2[#Headers],0))),"-",INDEX(Data_Base_2[],MATCH($D591,Data_Base_2[[Incumbent]:[Incumbent]],0),MATCH(N$3,Data_Base_2[#Headers],0))),"")</f>
        <v/>
      </c>
      <c r="O591" s="164" t="str">
        <f ca="1">IFERROR(IF(ISBLANK(INDEX(Data_Base_2[],MATCH($D591,Data_Base_2[[Incumbent]:[Incumbent]],0),MATCH(O$3,Data_Base_2[#Headers],0))),"-",INDEX(Data_Base_2[],MATCH($D591,Data_Base_2[[Incumbent]:[Incumbent]],0),MATCH(O$3,Data_Base_2[#Headers],0))),"")</f>
        <v/>
      </c>
      <c r="P591" s="161" t="str">
        <f ca="1">IFERROR(IF(ISBLANK(INDEX(Data_Base_2[],MATCH($D591,Data_Base_2[[Incumbent]:[Incumbent]],0),MATCH(P$3,Data_Base_2[#Headers],0))),"-",INDEX(Data_Base_2[],MATCH($D591,Data_Base_2[[Incumbent]:[Incumbent]],0),MATCH(P$3,Data_Base_2[#Headers],0))),"")</f>
        <v/>
      </c>
      <c r="Q591" s="161" t="str">
        <f ca="1">IFERROR(IF(ISBLANK(INDEX(Data_Base_2[],MATCH($D591,Data_Base_2[[Incumbent]:[Incumbent]],0),MATCH(Q$3,Data_Base_2[#Headers],0))),"-",INDEX(Data_Base_2[],MATCH($D591,Data_Base_2[[Incumbent]:[Incumbent]],0),MATCH(Q$3,Data_Base_2[#Headers],0))),"")</f>
        <v/>
      </c>
      <c r="T591" t="str">
        <v>Daud Harrys Pardamean Sirait</v>
      </c>
      <c r="U591" s="140">
        <v>1</v>
      </c>
      <c r="V591" s="124" t="b">
        <v>1</v>
      </c>
      <c r="W591" s="3" t="b">
        <v>0</v>
      </c>
      <c r="X591" s="3" t="b">
        <v>0</v>
      </c>
      <c r="Y591" s="3">
        <v>0</v>
      </c>
      <c r="Z591" s="3">
        <v>0</v>
      </c>
      <c r="AA591" s="3" t="b">
        <v>1</v>
      </c>
      <c r="AB591" s="3" t="b">
        <f ca="1"/>
        <v>1</v>
      </c>
      <c r="AC591" s="99">
        <v>0</v>
      </c>
      <c r="AD591" s="99">
        <f ca="1"/>
        <v>0</v>
      </c>
    </row>
    <row r="592" spans="4:30" x14ac:dyDescent="0.25">
      <c r="D592" s="8" t="str" cm="1">
        <f t="array" aca="1" ref="D592" ca="1">IFERROR(IF($T$2="",'Data Base'!C574,INDEX(Data_Base_2[Incumbent],_xlfn.AGGREGATE(15,3,((OFFSET($AD$4,0,0,COUNTA($AD$4:AD5587),1)&gt;0)/(OFFSET($AD$4,0,0,COUNTA($AD$4:AD5587),1)&gt;0))*(ROW(OFFSET($AD$4,0,0,COUNTA($AD$4:AD5587),1))-ROW($AD$3)),ROWS($D$4:$D591)))),"")</f>
        <v/>
      </c>
      <c r="E592" s="161" t="str">
        <f ca="1">IFERROR(IF(ISBLANK(INDEX(Data_Base_2[],MATCH($D592,Data_Base_2[[Incumbent]:[Incumbent]],0),MATCH(E$3,Data_Base_2[#Headers],0))),"-",INDEX(Data_Base_2[],MATCH($D592,Data_Base_2[[Incumbent]:[Incumbent]],0),MATCH(E$3,Data_Base_2[#Headers],0))),"")</f>
        <v/>
      </c>
      <c r="F592" s="161" t="str">
        <f ca="1">IFERROR(IF(ISBLANK(INDEX(Data_Base_2[],MATCH($D592,Data_Base_2[[Incumbent]:[Incumbent]],0),MATCH(F$3,Data_Base_2[#Headers],0))),"-",INDEX(Data_Base_2[],MATCH($D592,Data_Base_2[[Incumbent]:[Incumbent]],0),MATCH(F$3,Data_Base_2[#Headers],0))),"")</f>
        <v/>
      </c>
      <c r="G592" s="161" t="str">
        <f ca="1">IFERROR(IF(ISBLANK(INDEX(Data_Base_2[],MATCH($D592,Data_Base_2[[Incumbent]:[Incumbent]],0),MATCH(G$3,Data_Base_2[#Headers],0))),"-",INDEX(Data_Base_2[],MATCH($D592,Data_Base_2[[Incumbent]:[Incumbent]],0),MATCH(G$3,Data_Base_2[#Headers],0))),"")</f>
        <v/>
      </c>
      <c r="H592" s="161" t="str">
        <f ca="1">IFERROR(IF(ISBLANK(INDEX(Data_Base_2[],MATCH($D592,Data_Base_2[[Incumbent]:[Incumbent]],0),MATCH(H$3,Data_Base_2[#Headers],0))),"-",INDEX(Data_Base_2[],MATCH($D592,Data_Base_2[[Incumbent]:[Incumbent]],0),MATCH(H$3,Data_Base_2[#Headers],0))),"")</f>
        <v/>
      </c>
      <c r="I592" s="162" t="str">
        <f ca="1">IFERROR(IF(ISBLANK(INDEX(Data_Base_2[],MATCH($D592,Data_Base_2[[Incumbent]:[Incumbent]],0),MATCH(I$3,Data_Base_2[#Headers],0))),"-",INDEX(Data_Base_2[],MATCH($D592,Data_Base_2[[Incumbent]:[Incumbent]],0),MATCH(I$3,Data_Base_2[#Headers],0))),"")</f>
        <v/>
      </c>
      <c r="J592" s="162" t="str">
        <f ca="1">IFERROR(IF(ISBLANK(INDEX(Data_Base_2[],MATCH($D592,Data_Base_2[[Incumbent]:[Incumbent]],0),MATCH(J$3,Data_Base_2[#Headers],0))),"-",INDEX(Data_Base_2[],MATCH($D592,Data_Base_2[[Incumbent]:[Incumbent]],0),MATCH(J$3,Data_Base_2[#Headers],0))),"")</f>
        <v/>
      </c>
      <c r="K592" s="163" t="str">
        <f ca="1">IFERROR(IF(ISBLANK(INDEX(Data_Base_2[],MATCH($D592,Data_Base_2[[Incumbent]:[Incumbent]],0),MATCH(K$3,Data_Base_2[#Headers],0))),"-",INDEX(Data_Base_2[],MATCH($D592,Data_Base_2[[Incumbent]:[Incumbent]],0),MATCH(K$3,Data_Base_2[#Headers],0))),"")</f>
        <v/>
      </c>
      <c r="L592" s="161" t="str">
        <f ca="1">IFERROR(IF(ISBLANK(INDEX(Data_Base_2[],MATCH($D592,Data_Base_2[[Incumbent]:[Incumbent]],0),MATCH(L$3,Data_Base_2[#Headers],0))),"-",INDEX(Data_Base_2[],MATCH($D592,Data_Base_2[[Incumbent]:[Incumbent]],0),MATCH(L$3,Data_Base_2[#Headers],0))),"")</f>
        <v/>
      </c>
      <c r="M592" s="161" t="str">
        <f ca="1">IFERROR(IF(ISBLANK(INDEX(Data_Base_2[],MATCH($D592,Data_Base_2[[Incumbent]:[Incumbent]],0),MATCH(M$3,Data_Base_2[#Headers],0))),"-",INDEX(Data_Base_2[],MATCH($D592,Data_Base_2[[Incumbent]:[Incumbent]],0),MATCH(M$3,Data_Base_2[#Headers],0))),"")</f>
        <v/>
      </c>
      <c r="N592" s="164" t="str">
        <f ca="1">IFERROR(IF(ISBLANK(INDEX(Data_Base_2[],MATCH($D592,Data_Base_2[[Incumbent]:[Incumbent]],0),MATCH(N$3,Data_Base_2[#Headers],0))),"-",INDEX(Data_Base_2[],MATCH($D592,Data_Base_2[[Incumbent]:[Incumbent]],0),MATCH(N$3,Data_Base_2[#Headers],0))),"")</f>
        <v/>
      </c>
      <c r="O592" s="164" t="str">
        <f ca="1">IFERROR(IF(ISBLANK(INDEX(Data_Base_2[],MATCH($D592,Data_Base_2[[Incumbent]:[Incumbent]],0),MATCH(O$3,Data_Base_2[#Headers],0))),"-",INDEX(Data_Base_2[],MATCH($D592,Data_Base_2[[Incumbent]:[Incumbent]],0),MATCH(O$3,Data_Base_2[#Headers],0))),"")</f>
        <v/>
      </c>
      <c r="P592" s="161" t="str">
        <f ca="1">IFERROR(IF(ISBLANK(INDEX(Data_Base_2[],MATCH($D592,Data_Base_2[[Incumbent]:[Incumbent]],0),MATCH(P$3,Data_Base_2[#Headers],0))),"-",INDEX(Data_Base_2[],MATCH($D592,Data_Base_2[[Incumbent]:[Incumbent]],0),MATCH(P$3,Data_Base_2[#Headers],0))),"")</f>
        <v/>
      </c>
      <c r="Q592" s="161" t="str">
        <f ca="1">IFERROR(IF(ISBLANK(INDEX(Data_Base_2[],MATCH($D592,Data_Base_2[[Incumbent]:[Incumbent]],0),MATCH(Q$3,Data_Base_2[#Headers],0))),"-",INDEX(Data_Base_2[],MATCH($D592,Data_Base_2[[Incumbent]:[Incumbent]],0),MATCH(Q$3,Data_Base_2[#Headers],0))),"")</f>
        <v/>
      </c>
      <c r="T592" t="str">
        <v>Junedo Gandani Dongoran</v>
      </c>
      <c r="U592" s="140">
        <v>1</v>
      </c>
      <c r="V592" s="124" t="b">
        <v>1</v>
      </c>
      <c r="W592" s="3" t="b">
        <v>0</v>
      </c>
      <c r="X592" s="3" t="b">
        <v>0</v>
      </c>
      <c r="Y592" s="3">
        <v>1</v>
      </c>
      <c r="Z592" s="3">
        <v>0</v>
      </c>
      <c r="AA592" s="3" t="b">
        <v>1</v>
      </c>
      <c r="AB592" s="3" t="b">
        <f ca="1"/>
        <v>0</v>
      </c>
      <c r="AC592" s="99">
        <v>0</v>
      </c>
      <c r="AD592" s="99">
        <f ca="1"/>
        <v>0</v>
      </c>
    </row>
    <row r="593" spans="4:30" x14ac:dyDescent="0.25">
      <c r="D593" s="8" t="str" cm="1">
        <f t="array" aca="1" ref="D593" ca="1">IFERROR(IF($T$2="",'Data Base'!C575,INDEX(Data_Base_2[Incumbent],_xlfn.AGGREGATE(15,3,((OFFSET($AD$4,0,0,COUNTA($AD$4:AD5588),1)&gt;0)/(OFFSET($AD$4,0,0,COUNTA($AD$4:AD5588),1)&gt;0))*(ROW(OFFSET($AD$4,0,0,COUNTA($AD$4:AD5588),1))-ROW($AD$3)),ROWS($D$4:$D592)))),"")</f>
        <v/>
      </c>
      <c r="E593" s="161" t="str">
        <f ca="1">IFERROR(IF(ISBLANK(INDEX(Data_Base_2[],MATCH($D593,Data_Base_2[[Incumbent]:[Incumbent]],0),MATCH(E$3,Data_Base_2[#Headers],0))),"-",INDEX(Data_Base_2[],MATCH($D593,Data_Base_2[[Incumbent]:[Incumbent]],0),MATCH(E$3,Data_Base_2[#Headers],0))),"")</f>
        <v/>
      </c>
      <c r="F593" s="161" t="str">
        <f ca="1">IFERROR(IF(ISBLANK(INDEX(Data_Base_2[],MATCH($D593,Data_Base_2[[Incumbent]:[Incumbent]],0),MATCH(F$3,Data_Base_2[#Headers],0))),"-",INDEX(Data_Base_2[],MATCH($D593,Data_Base_2[[Incumbent]:[Incumbent]],0),MATCH(F$3,Data_Base_2[#Headers],0))),"")</f>
        <v/>
      </c>
      <c r="G593" s="161" t="str">
        <f ca="1">IFERROR(IF(ISBLANK(INDEX(Data_Base_2[],MATCH($D593,Data_Base_2[[Incumbent]:[Incumbent]],0),MATCH(G$3,Data_Base_2[#Headers],0))),"-",INDEX(Data_Base_2[],MATCH($D593,Data_Base_2[[Incumbent]:[Incumbent]],0),MATCH(G$3,Data_Base_2[#Headers],0))),"")</f>
        <v/>
      </c>
      <c r="H593" s="161" t="str">
        <f ca="1">IFERROR(IF(ISBLANK(INDEX(Data_Base_2[],MATCH($D593,Data_Base_2[[Incumbent]:[Incumbent]],0),MATCH(H$3,Data_Base_2[#Headers],0))),"-",INDEX(Data_Base_2[],MATCH($D593,Data_Base_2[[Incumbent]:[Incumbent]],0),MATCH(H$3,Data_Base_2[#Headers],0))),"")</f>
        <v/>
      </c>
      <c r="I593" s="162" t="str">
        <f ca="1">IFERROR(IF(ISBLANK(INDEX(Data_Base_2[],MATCH($D593,Data_Base_2[[Incumbent]:[Incumbent]],0),MATCH(I$3,Data_Base_2[#Headers],0))),"-",INDEX(Data_Base_2[],MATCH($D593,Data_Base_2[[Incumbent]:[Incumbent]],0),MATCH(I$3,Data_Base_2[#Headers],0))),"")</f>
        <v/>
      </c>
      <c r="J593" s="162" t="str">
        <f ca="1">IFERROR(IF(ISBLANK(INDEX(Data_Base_2[],MATCH($D593,Data_Base_2[[Incumbent]:[Incumbent]],0),MATCH(J$3,Data_Base_2[#Headers],0))),"-",INDEX(Data_Base_2[],MATCH($D593,Data_Base_2[[Incumbent]:[Incumbent]],0),MATCH(J$3,Data_Base_2[#Headers],0))),"")</f>
        <v/>
      </c>
      <c r="K593" s="163" t="str">
        <f ca="1">IFERROR(IF(ISBLANK(INDEX(Data_Base_2[],MATCH($D593,Data_Base_2[[Incumbent]:[Incumbent]],0),MATCH(K$3,Data_Base_2[#Headers],0))),"-",INDEX(Data_Base_2[],MATCH($D593,Data_Base_2[[Incumbent]:[Incumbent]],0),MATCH(K$3,Data_Base_2[#Headers],0))),"")</f>
        <v/>
      </c>
      <c r="L593" s="161" t="str">
        <f ca="1">IFERROR(IF(ISBLANK(INDEX(Data_Base_2[],MATCH($D593,Data_Base_2[[Incumbent]:[Incumbent]],0),MATCH(L$3,Data_Base_2[#Headers],0))),"-",INDEX(Data_Base_2[],MATCH($D593,Data_Base_2[[Incumbent]:[Incumbent]],0),MATCH(L$3,Data_Base_2[#Headers],0))),"")</f>
        <v/>
      </c>
      <c r="M593" s="161" t="str">
        <f ca="1">IFERROR(IF(ISBLANK(INDEX(Data_Base_2[],MATCH($D593,Data_Base_2[[Incumbent]:[Incumbent]],0),MATCH(M$3,Data_Base_2[#Headers],0))),"-",INDEX(Data_Base_2[],MATCH($D593,Data_Base_2[[Incumbent]:[Incumbent]],0),MATCH(M$3,Data_Base_2[#Headers],0))),"")</f>
        <v/>
      </c>
      <c r="N593" s="164" t="str">
        <f ca="1">IFERROR(IF(ISBLANK(INDEX(Data_Base_2[],MATCH($D593,Data_Base_2[[Incumbent]:[Incumbent]],0),MATCH(N$3,Data_Base_2[#Headers],0))),"-",INDEX(Data_Base_2[],MATCH($D593,Data_Base_2[[Incumbent]:[Incumbent]],0),MATCH(N$3,Data_Base_2[#Headers],0))),"")</f>
        <v/>
      </c>
      <c r="O593" s="164" t="str">
        <f ca="1">IFERROR(IF(ISBLANK(INDEX(Data_Base_2[],MATCH($D593,Data_Base_2[[Incumbent]:[Incumbent]],0),MATCH(O$3,Data_Base_2[#Headers],0))),"-",INDEX(Data_Base_2[],MATCH($D593,Data_Base_2[[Incumbent]:[Incumbent]],0),MATCH(O$3,Data_Base_2[#Headers],0))),"")</f>
        <v/>
      </c>
      <c r="P593" s="161" t="str">
        <f ca="1">IFERROR(IF(ISBLANK(INDEX(Data_Base_2[],MATCH($D593,Data_Base_2[[Incumbent]:[Incumbent]],0),MATCH(P$3,Data_Base_2[#Headers],0))),"-",INDEX(Data_Base_2[],MATCH($D593,Data_Base_2[[Incumbent]:[Incumbent]],0),MATCH(P$3,Data_Base_2[#Headers],0))),"")</f>
        <v/>
      </c>
      <c r="Q593" s="161" t="str">
        <f ca="1">IFERROR(IF(ISBLANK(INDEX(Data_Base_2[],MATCH($D593,Data_Base_2[[Incumbent]:[Incumbent]],0),MATCH(Q$3,Data_Base_2[#Headers],0))),"-",INDEX(Data_Base_2[],MATCH($D593,Data_Base_2[[Incumbent]:[Incumbent]],0),MATCH(Q$3,Data_Base_2[#Headers],0))),"")</f>
        <v/>
      </c>
      <c r="T593" t="str">
        <v>Firman Sitompul</v>
      </c>
      <c r="U593" s="140">
        <v>1</v>
      </c>
      <c r="V593" s="124" t="b">
        <v>1</v>
      </c>
      <c r="W593" s="3" t="b">
        <v>0</v>
      </c>
      <c r="X593" s="3" t="b">
        <v>0</v>
      </c>
      <c r="Y593" s="3">
        <v>1</v>
      </c>
      <c r="Z593" s="3">
        <v>0</v>
      </c>
      <c r="AA593" s="3" t="b">
        <v>1</v>
      </c>
      <c r="AB593" s="3" t="b">
        <f ca="1"/>
        <v>0</v>
      </c>
      <c r="AC593" s="99">
        <v>1</v>
      </c>
      <c r="AD593" s="99">
        <f ca="1"/>
        <v>0</v>
      </c>
    </row>
    <row r="594" spans="4:30" x14ac:dyDescent="0.25">
      <c r="D594" s="8" t="str" cm="1">
        <f t="array" aca="1" ref="D594" ca="1">IFERROR(IF($T$2="",'Data Base'!C576,INDEX(Data_Base_2[Incumbent],_xlfn.AGGREGATE(15,3,((OFFSET($AD$4,0,0,COUNTA($AD$4:AD5589),1)&gt;0)/(OFFSET($AD$4,0,0,COUNTA($AD$4:AD5589),1)&gt;0))*(ROW(OFFSET($AD$4,0,0,COUNTA($AD$4:AD5589),1))-ROW($AD$3)),ROWS($D$4:$D593)))),"")</f>
        <v/>
      </c>
      <c r="E594" s="161" t="str">
        <f ca="1">IFERROR(IF(ISBLANK(INDEX(Data_Base_2[],MATCH($D594,Data_Base_2[[Incumbent]:[Incumbent]],0),MATCH(E$3,Data_Base_2[#Headers],0))),"-",INDEX(Data_Base_2[],MATCH($D594,Data_Base_2[[Incumbent]:[Incumbent]],0),MATCH(E$3,Data_Base_2[#Headers],0))),"")</f>
        <v/>
      </c>
      <c r="F594" s="161" t="str">
        <f ca="1">IFERROR(IF(ISBLANK(INDEX(Data_Base_2[],MATCH($D594,Data_Base_2[[Incumbent]:[Incumbent]],0),MATCH(F$3,Data_Base_2[#Headers],0))),"-",INDEX(Data_Base_2[],MATCH($D594,Data_Base_2[[Incumbent]:[Incumbent]],0),MATCH(F$3,Data_Base_2[#Headers],0))),"")</f>
        <v/>
      </c>
      <c r="G594" s="161" t="str">
        <f ca="1">IFERROR(IF(ISBLANK(INDEX(Data_Base_2[],MATCH($D594,Data_Base_2[[Incumbent]:[Incumbent]],0),MATCH(G$3,Data_Base_2[#Headers],0))),"-",INDEX(Data_Base_2[],MATCH($D594,Data_Base_2[[Incumbent]:[Incumbent]],0),MATCH(G$3,Data_Base_2[#Headers],0))),"")</f>
        <v/>
      </c>
      <c r="H594" s="161" t="str">
        <f ca="1">IFERROR(IF(ISBLANK(INDEX(Data_Base_2[],MATCH($D594,Data_Base_2[[Incumbent]:[Incumbent]],0),MATCH(H$3,Data_Base_2[#Headers],0))),"-",INDEX(Data_Base_2[],MATCH($D594,Data_Base_2[[Incumbent]:[Incumbent]],0),MATCH(H$3,Data_Base_2[#Headers],0))),"")</f>
        <v/>
      </c>
      <c r="I594" s="162" t="str">
        <f ca="1">IFERROR(IF(ISBLANK(INDEX(Data_Base_2[],MATCH($D594,Data_Base_2[[Incumbent]:[Incumbent]],0),MATCH(I$3,Data_Base_2[#Headers],0))),"-",INDEX(Data_Base_2[],MATCH($D594,Data_Base_2[[Incumbent]:[Incumbent]],0),MATCH(I$3,Data_Base_2[#Headers],0))),"")</f>
        <v/>
      </c>
      <c r="J594" s="162" t="str">
        <f ca="1">IFERROR(IF(ISBLANK(INDEX(Data_Base_2[],MATCH($D594,Data_Base_2[[Incumbent]:[Incumbent]],0),MATCH(J$3,Data_Base_2[#Headers],0))),"-",INDEX(Data_Base_2[],MATCH($D594,Data_Base_2[[Incumbent]:[Incumbent]],0),MATCH(J$3,Data_Base_2[#Headers],0))),"")</f>
        <v/>
      </c>
      <c r="K594" s="163" t="str">
        <f ca="1">IFERROR(IF(ISBLANK(INDEX(Data_Base_2[],MATCH($D594,Data_Base_2[[Incumbent]:[Incumbent]],0),MATCH(K$3,Data_Base_2[#Headers],0))),"-",INDEX(Data_Base_2[],MATCH($D594,Data_Base_2[[Incumbent]:[Incumbent]],0),MATCH(K$3,Data_Base_2[#Headers],0))),"")</f>
        <v/>
      </c>
      <c r="L594" s="161" t="str">
        <f ca="1">IFERROR(IF(ISBLANK(INDEX(Data_Base_2[],MATCH($D594,Data_Base_2[[Incumbent]:[Incumbent]],0),MATCH(L$3,Data_Base_2[#Headers],0))),"-",INDEX(Data_Base_2[],MATCH($D594,Data_Base_2[[Incumbent]:[Incumbent]],0),MATCH(L$3,Data_Base_2[#Headers],0))),"")</f>
        <v/>
      </c>
      <c r="M594" s="161" t="str">
        <f ca="1">IFERROR(IF(ISBLANK(INDEX(Data_Base_2[],MATCH($D594,Data_Base_2[[Incumbent]:[Incumbent]],0),MATCH(M$3,Data_Base_2[#Headers],0))),"-",INDEX(Data_Base_2[],MATCH($D594,Data_Base_2[[Incumbent]:[Incumbent]],0),MATCH(M$3,Data_Base_2[#Headers],0))),"")</f>
        <v/>
      </c>
      <c r="N594" s="164" t="str">
        <f ca="1">IFERROR(IF(ISBLANK(INDEX(Data_Base_2[],MATCH($D594,Data_Base_2[[Incumbent]:[Incumbent]],0),MATCH(N$3,Data_Base_2[#Headers],0))),"-",INDEX(Data_Base_2[],MATCH($D594,Data_Base_2[[Incumbent]:[Incumbent]],0),MATCH(N$3,Data_Base_2[#Headers],0))),"")</f>
        <v/>
      </c>
      <c r="O594" s="164" t="str">
        <f ca="1">IFERROR(IF(ISBLANK(INDEX(Data_Base_2[],MATCH($D594,Data_Base_2[[Incumbent]:[Incumbent]],0),MATCH(O$3,Data_Base_2[#Headers],0))),"-",INDEX(Data_Base_2[],MATCH($D594,Data_Base_2[[Incumbent]:[Incumbent]],0),MATCH(O$3,Data_Base_2[#Headers],0))),"")</f>
        <v/>
      </c>
      <c r="P594" s="161" t="str">
        <f ca="1">IFERROR(IF(ISBLANK(INDEX(Data_Base_2[],MATCH($D594,Data_Base_2[[Incumbent]:[Incumbent]],0),MATCH(P$3,Data_Base_2[#Headers],0))),"-",INDEX(Data_Base_2[],MATCH($D594,Data_Base_2[[Incumbent]:[Incumbent]],0),MATCH(P$3,Data_Base_2[#Headers],0))),"")</f>
        <v/>
      </c>
      <c r="Q594" s="161" t="str">
        <f ca="1">IFERROR(IF(ISBLANK(INDEX(Data_Base_2[],MATCH($D594,Data_Base_2[[Incumbent]:[Incumbent]],0),MATCH(Q$3,Data_Base_2[#Headers],0))),"-",INDEX(Data_Base_2[],MATCH($D594,Data_Base_2[[Incumbent]:[Incumbent]],0),MATCH(Q$3,Data_Base_2[#Headers],0))),"")</f>
        <v/>
      </c>
      <c r="T594" t="str">
        <v>Ahmad Riyadi</v>
      </c>
      <c r="U594" s="140">
        <v>2</v>
      </c>
      <c r="V594" s="124" t="b">
        <v>1</v>
      </c>
      <c r="W594" s="3" t="b">
        <v>0</v>
      </c>
      <c r="X594" s="3" t="b">
        <v>0</v>
      </c>
      <c r="Y594" s="3">
        <v>0</v>
      </c>
      <c r="Z594" s="3">
        <v>1</v>
      </c>
      <c r="AA594" s="3" t="b">
        <v>1</v>
      </c>
      <c r="AB594" s="3" t="b">
        <f ca="1"/>
        <v>1</v>
      </c>
      <c r="AC594" s="99">
        <v>0</v>
      </c>
      <c r="AD594" s="99">
        <f ca="1"/>
        <v>0</v>
      </c>
    </row>
    <row r="595" spans="4:30" x14ac:dyDescent="0.25">
      <c r="D595" s="8" t="str" cm="1">
        <f t="array" aca="1" ref="D595" ca="1">IFERROR(IF($T$2="",'Data Base'!C577,INDEX(Data_Base_2[Incumbent],_xlfn.AGGREGATE(15,3,((OFFSET($AD$4,0,0,COUNTA($AD$4:AD5590),1)&gt;0)/(OFFSET($AD$4,0,0,COUNTA($AD$4:AD5590),1)&gt;0))*(ROW(OFFSET($AD$4,0,0,COUNTA($AD$4:AD5590),1))-ROW($AD$3)),ROWS($D$4:$D594)))),"")</f>
        <v/>
      </c>
      <c r="E595" s="161" t="str">
        <f ca="1">IFERROR(IF(ISBLANK(INDEX(Data_Base_2[],MATCH($D595,Data_Base_2[[Incumbent]:[Incumbent]],0),MATCH(E$3,Data_Base_2[#Headers],0))),"-",INDEX(Data_Base_2[],MATCH($D595,Data_Base_2[[Incumbent]:[Incumbent]],0),MATCH(E$3,Data_Base_2[#Headers],0))),"")</f>
        <v/>
      </c>
      <c r="F595" s="161" t="str">
        <f ca="1">IFERROR(IF(ISBLANK(INDEX(Data_Base_2[],MATCH($D595,Data_Base_2[[Incumbent]:[Incumbent]],0),MATCH(F$3,Data_Base_2[#Headers],0))),"-",INDEX(Data_Base_2[],MATCH($D595,Data_Base_2[[Incumbent]:[Incumbent]],0),MATCH(F$3,Data_Base_2[#Headers],0))),"")</f>
        <v/>
      </c>
      <c r="G595" s="161" t="str">
        <f ca="1">IFERROR(IF(ISBLANK(INDEX(Data_Base_2[],MATCH($D595,Data_Base_2[[Incumbent]:[Incumbent]],0),MATCH(G$3,Data_Base_2[#Headers],0))),"-",INDEX(Data_Base_2[],MATCH($D595,Data_Base_2[[Incumbent]:[Incumbent]],0),MATCH(G$3,Data_Base_2[#Headers],0))),"")</f>
        <v/>
      </c>
      <c r="H595" s="161" t="str">
        <f ca="1">IFERROR(IF(ISBLANK(INDEX(Data_Base_2[],MATCH($D595,Data_Base_2[[Incumbent]:[Incumbent]],0),MATCH(H$3,Data_Base_2[#Headers],0))),"-",INDEX(Data_Base_2[],MATCH($D595,Data_Base_2[[Incumbent]:[Incumbent]],0),MATCH(H$3,Data_Base_2[#Headers],0))),"")</f>
        <v/>
      </c>
      <c r="I595" s="162" t="str">
        <f ca="1">IFERROR(IF(ISBLANK(INDEX(Data_Base_2[],MATCH($D595,Data_Base_2[[Incumbent]:[Incumbent]],0),MATCH(I$3,Data_Base_2[#Headers],0))),"-",INDEX(Data_Base_2[],MATCH($D595,Data_Base_2[[Incumbent]:[Incumbent]],0),MATCH(I$3,Data_Base_2[#Headers],0))),"")</f>
        <v/>
      </c>
      <c r="J595" s="162" t="str">
        <f ca="1">IFERROR(IF(ISBLANK(INDEX(Data_Base_2[],MATCH($D595,Data_Base_2[[Incumbent]:[Incumbent]],0),MATCH(J$3,Data_Base_2[#Headers],0))),"-",INDEX(Data_Base_2[],MATCH($D595,Data_Base_2[[Incumbent]:[Incumbent]],0),MATCH(J$3,Data_Base_2[#Headers],0))),"")</f>
        <v/>
      </c>
      <c r="K595" s="163" t="str">
        <f ca="1">IFERROR(IF(ISBLANK(INDEX(Data_Base_2[],MATCH($D595,Data_Base_2[[Incumbent]:[Incumbent]],0),MATCH(K$3,Data_Base_2[#Headers],0))),"-",INDEX(Data_Base_2[],MATCH($D595,Data_Base_2[[Incumbent]:[Incumbent]],0),MATCH(K$3,Data_Base_2[#Headers],0))),"")</f>
        <v/>
      </c>
      <c r="L595" s="161" t="str">
        <f ca="1">IFERROR(IF(ISBLANK(INDEX(Data_Base_2[],MATCH($D595,Data_Base_2[[Incumbent]:[Incumbent]],0),MATCH(L$3,Data_Base_2[#Headers],0))),"-",INDEX(Data_Base_2[],MATCH($D595,Data_Base_2[[Incumbent]:[Incumbent]],0),MATCH(L$3,Data_Base_2[#Headers],0))),"")</f>
        <v/>
      </c>
      <c r="M595" s="161" t="str">
        <f ca="1">IFERROR(IF(ISBLANK(INDEX(Data_Base_2[],MATCH($D595,Data_Base_2[[Incumbent]:[Incumbent]],0),MATCH(M$3,Data_Base_2[#Headers],0))),"-",INDEX(Data_Base_2[],MATCH($D595,Data_Base_2[[Incumbent]:[Incumbent]],0),MATCH(M$3,Data_Base_2[#Headers],0))),"")</f>
        <v/>
      </c>
      <c r="N595" s="164" t="str">
        <f ca="1">IFERROR(IF(ISBLANK(INDEX(Data_Base_2[],MATCH($D595,Data_Base_2[[Incumbent]:[Incumbent]],0),MATCH(N$3,Data_Base_2[#Headers],0))),"-",INDEX(Data_Base_2[],MATCH($D595,Data_Base_2[[Incumbent]:[Incumbent]],0),MATCH(N$3,Data_Base_2[#Headers],0))),"")</f>
        <v/>
      </c>
      <c r="O595" s="164" t="str">
        <f ca="1">IFERROR(IF(ISBLANK(INDEX(Data_Base_2[],MATCH($D595,Data_Base_2[[Incumbent]:[Incumbent]],0),MATCH(O$3,Data_Base_2[#Headers],0))),"-",INDEX(Data_Base_2[],MATCH($D595,Data_Base_2[[Incumbent]:[Incumbent]],0),MATCH(O$3,Data_Base_2[#Headers],0))),"")</f>
        <v/>
      </c>
      <c r="P595" s="161" t="str">
        <f ca="1">IFERROR(IF(ISBLANK(INDEX(Data_Base_2[],MATCH($D595,Data_Base_2[[Incumbent]:[Incumbent]],0),MATCH(P$3,Data_Base_2[#Headers],0))),"-",INDEX(Data_Base_2[],MATCH($D595,Data_Base_2[[Incumbent]:[Incumbent]],0),MATCH(P$3,Data_Base_2[#Headers],0))),"")</f>
        <v/>
      </c>
      <c r="Q595" s="161" t="str">
        <f ca="1">IFERROR(IF(ISBLANK(INDEX(Data_Base_2[],MATCH($D595,Data_Base_2[[Incumbent]:[Incumbent]],0),MATCH(Q$3,Data_Base_2[#Headers],0))),"-",INDEX(Data_Base_2[],MATCH($D595,Data_Base_2[[Incumbent]:[Incumbent]],0),MATCH(Q$3,Data_Base_2[#Headers],0))),"")</f>
        <v/>
      </c>
      <c r="T595" t="str">
        <v>Rahmat Hidayat</v>
      </c>
      <c r="U595" s="140">
        <v>1</v>
      </c>
      <c r="V595" s="124" t="b">
        <v>1</v>
      </c>
      <c r="W595" s="3" t="b">
        <v>0</v>
      </c>
      <c r="X595" s="3" t="b">
        <v>0</v>
      </c>
      <c r="Y595" s="3">
        <v>0</v>
      </c>
      <c r="Z595" s="3">
        <v>0</v>
      </c>
      <c r="AA595" s="3" t="b">
        <v>1</v>
      </c>
      <c r="AB595" s="3" t="b">
        <f ca="1"/>
        <v>0</v>
      </c>
      <c r="AC595" s="99">
        <v>1</v>
      </c>
      <c r="AD595" s="99">
        <f ca="1"/>
        <v>0</v>
      </c>
    </row>
    <row r="596" spans="4:30" x14ac:dyDescent="0.25">
      <c r="D596" s="8" t="str" cm="1">
        <f t="array" aca="1" ref="D596" ca="1">IFERROR(IF($T$2="",'Data Base'!C578,INDEX(Data_Base_2[Incumbent],_xlfn.AGGREGATE(15,3,((OFFSET($AD$4,0,0,COUNTA($AD$4:AD5591),1)&gt;0)/(OFFSET($AD$4,0,0,COUNTA($AD$4:AD5591),1)&gt;0))*(ROW(OFFSET($AD$4,0,0,COUNTA($AD$4:AD5591),1))-ROW($AD$3)),ROWS($D$4:$D595)))),"")</f>
        <v/>
      </c>
      <c r="E596" s="161" t="str">
        <f ca="1">IFERROR(IF(ISBLANK(INDEX(Data_Base_2[],MATCH($D596,Data_Base_2[[Incumbent]:[Incumbent]],0),MATCH(E$3,Data_Base_2[#Headers],0))),"-",INDEX(Data_Base_2[],MATCH($D596,Data_Base_2[[Incumbent]:[Incumbent]],0),MATCH(E$3,Data_Base_2[#Headers],0))),"")</f>
        <v/>
      </c>
      <c r="F596" s="161" t="str">
        <f ca="1">IFERROR(IF(ISBLANK(INDEX(Data_Base_2[],MATCH($D596,Data_Base_2[[Incumbent]:[Incumbent]],0),MATCH(F$3,Data_Base_2[#Headers],0))),"-",INDEX(Data_Base_2[],MATCH($D596,Data_Base_2[[Incumbent]:[Incumbent]],0),MATCH(F$3,Data_Base_2[#Headers],0))),"")</f>
        <v/>
      </c>
      <c r="G596" s="161" t="str">
        <f ca="1">IFERROR(IF(ISBLANK(INDEX(Data_Base_2[],MATCH($D596,Data_Base_2[[Incumbent]:[Incumbent]],0),MATCH(G$3,Data_Base_2[#Headers],0))),"-",INDEX(Data_Base_2[],MATCH($D596,Data_Base_2[[Incumbent]:[Incumbent]],0),MATCH(G$3,Data_Base_2[#Headers],0))),"")</f>
        <v/>
      </c>
      <c r="H596" s="161" t="str">
        <f ca="1">IFERROR(IF(ISBLANK(INDEX(Data_Base_2[],MATCH($D596,Data_Base_2[[Incumbent]:[Incumbent]],0),MATCH(H$3,Data_Base_2[#Headers],0))),"-",INDEX(Data_Base_2[],MATCH($D596,Data_Base_2[[Incumbent]:[Incumbent]],0),MATCH(H$3,Data_Base_2[#Headers],0))),"")</f>
        <v/>
      </c>
      <c r="I596" s="162" t="str">
        <f ca="1">IFERROR(IF(ISBLANK(INDEX(Data_Base_2[],MATCH($D596,Data_Base_2[[Incumbent]:[Incumbent]],0),MATCH(I$3,Data_Base_2[#Headers],0))),"-",INDEX(Data_Base_2[],MATCH($D596,Data_Base_2[[Incumbent]:[Incumbent]],0),MATCH(I$3,Data_Base_2[#Headers],0))),"")</f>
        <v/>
      </c>
      <c r="J596" s="162" t="str">
        <f ca="1">IFERROR(IF(ISBLANK(INDEX(Data_Base_2[],MATCH($D596,Data_Base_2[[Incumbent]:[Incumbent]],0),MATCH(J$3,Data_Base_2[#Headers],0))),"-",INDEX(Data_Base_2[],MATCH($D596,Data_Base_2[[Incumbent]:[Incumbent]],0),MATCH(J$3,Data_Base_2[#Headers],0))),"")</f>
        <v/>
      </c>
      <c r="K596" s="163" t="str">
        <f ca="1">IFERROR(IF(ISBLANK(INDEX(Data_Base_2[],MATCH($D596,Data_Base_2[[Incumbent]:[Incumbent]],0),MATCH(K$3,Data_Base_2[#Headers],0))),"-",INDEX(Data_Base_2[],MATCH($D596,Data_Base_2[[Incumbent]:[Incumbent]],0),MATCH(K$3,Data_Base_2[#Headers],0))),"")</f>
        <v/>
      </c>
      <c r="L596" s="161" t="str">
        <f ca="1">IFERROR(IF(ISBLANK(INDEX(Data_Base_2[],MATCH($D596,Data_Base_2[[Incumbent]:[Incumbent]],0),MATCH(L$3,Data_Base_2[#Headers],0))),"-",INDEX(Data_Base_2[],MATCH($D596,Data_Base_2[[Incumbent]:[Incumbent]],0),MATCH(L$3,Data_Base_2[#Headers],0))),"")</f>
        <v/>
      </c>
      <c r="M596" s="161" t="str">
        <f ca="1">IFERROR(IF(ISBLANK(INDEX(Data_Base_2[],MATCH($D596,Data_Base_2[[Incumbent]:[Incumbent]],0),MATCH(M$3,Data_Base_2[#Headers],0))),"-",INDEX(Data_Base_2[],MATCH($D596,Data_Base_2[[Incumbent]:[Incumbent]],0),MATCH(M$3,Data_Base_2[#Headers],0))),"")</f>
        <v/>
      </c>
      <c r="N596" s="164" t="str">
        <f ca="1">IFERROR(IF(ISBLANK(INDEX(Data_Base_2[],MATCH($D596,Data_Base_2[[Incumbent]:[Incumbent]],0),MATCH(N$3,Data_Base_2[#Headers],0))),"-",INDEX(Data_Base_2[],MATCH($D596,Data_Base_2[[Incumbent]:[Incumbent]],0),MATCH(N$3,Data_Base_2[#Headers],0))),"")</f>
        <v/>
      </c>
      <c r="O596" s="164" t="str">
        <f ca="1">IFERROR(IF(ISBLANK(INDEX(Data_Base_2[],MATCH($D596,Data_Base_2[[Incumbent]:[Incumbent]],0),MATCH(O$3,Data_Base_2[#Headers],0))),"-",INDEX(Data_Base_2[],MATCH($D596,Data_Base_2[[Incumbent]:[Incumbent]],0),MATCH(O$3,Data_Base_2[#Headers],0))),"")</f>
        <v/>
      </c>
      <c r="P596" s="161" t="str">
        <f ca="1">IFERROR(IF(ISBLANK(INDEX(Data_Base_2[],MATCH($D596,Data_Base_2[[Incumbent]:[Incumbent]],0),MATCH(P$3,Data_Base_2[#Headers],0))),"-",INDEX(Data_Base_2[],MATCH($D596,Data_Base_2[[Incumbent]:[Incumbent]],0),MATCH(P$3,Data_Base_2[#Headers],0))),"")</f>
        <v/>
      </c>
      <c r="Q596" s="161" t="str">
        <f ca="1">IFERROR(IF(ISBLANK(INDEX(Data_Base_2[],MATCH($D596,Data_Base_2[[Incumbent]:[Incumbent]],0),MATCH(Q$3,Data_Base_2[#Headers],0))),"-",INDEX(Data_Base_2[],MATCH($D596,Data_Base_2[[Incumbent]:[Incumbent]],0),MATCH(Q$3,Data_Base_2[#Headers],0))),"")</f>
        <v/>
      </c>
      <c r="T596" t="str">
        <v>Yanti Kusmiati</v>
      </c>
      <c r="U596" s="140">
        <v>2</v>
      </c>
      <c r="V596" s="124" t="b">
        <v>1</v>
      </c>
      <c r="W596" s="3" t="b">
        <v>0</v>
      </c>
      <c r="X596" s="3" t="b">
        <v>0</v>
      </c>
      <c r="Y596" s="3">
        <v>0</v>
      </c>
      <c r="Z596" s="3">
        <v>1</v>
      </c>
      <c r="AA596" s="3" t="b">
        <v>1</v>
      </c>
      <c r="AB596" s="3" t="b">
        <f ca="1"/>
        <v>0</v>
      </c>
      <c r="AC596" s="99">
        <v>1</v>
      </c>
      <c r="AD596" s="99">
        <f ca="1"/>
        <v>0</v>
      </c>
    </row>
    <row r="597" spans="4:30" x14ac:dyDescent="0.25">
      <c r="D597" s="8" t="str" cm="1">
        <f t="array" aca="1" ref="D597" ca="1">IFERROR(IF($T$2="",'Data Base'!C579,INDEX(Data_Base_2[Incumbent],_xlfn.AGGREGATE(15,3,((OFFSET($AD$4,0,0,COUNTA($AD$4:AD5592),1)&gt;0)/(OFFSET($AD$4,0,0,COUNTA($AD$4:AD5592),1)&gt;0))*(ROW(OFFSET($AD$4,0,0,COUNTA($AD$4:AD5592),1))-ROW($AD$3)),ROWS($D$4:$D596)))),"")</f>
        <v/>
      </c>
      <c r="E597" s="161" t="str">
        <f ca="1">IFERROR(IF(ISBLANK(INDEX(Data_Base_2[],MATCH($D597,Data_Base_2[[Incumbent]:[Incumbent]],0),MATCH(E$3,Data_Base_2[#Headers],0))),"-",INDEX(Data_Base_2[],MATCH($D597,Data_Base_2[[Incumbent]:[Incumbent]],0),MATCH(E$3,Data_Base_2[#Headers],0))),"")</f>
        <v/>
      </c>
      <c r="F597" s="161" t="str">
        <f ca="1">IFERROR(IF(ISBLANK(INDEX(Data_Base_2[],MATCH($D597,Data_Base_2[[Incumbent]:[Incumbent]],0),MATCH(F$3,Data_Base_2[#Headers],0))),"-",INDEX(Data_Base_2[],MATCH($D597,Data_Base_2[[Incumbent]:[Incumbent]],0),MATCH(F$3,Data_Base_2[#Headers],0))),"")</f>
        <v/>
      </c>
      <c r="G597" s="161" t="str">
        <f ca="1">IFERROR(IF(ISBLANK(INDEX(Data_Base_2[],MATCH($D597,Data_Base_2[[Incumbent]:[Incumbent]],0),MATCH(G$3,Data_Base_2[#Headers],0))),"-",INDEX(Data_Base_2[],MATCH($D597,Data_Base_2[[Incumbent]:[Incumbent]],0),MATCH(G$3,Data_Base_2[#Headers],0))),"")</f>
        <v/>
      </c>
      <c r="H597" s="161" t="str">
        <f ca="1">IFERROR(IF(ISBLANK(INDEX(Data_Base_2[],MATCH($D597,Data_Base_2[[Incumbent]:[Incumbent]],0),MATCH(H$3,Data_Base_2[#Headers],0))),"-",INDEX(Data_Base_2[],MATCH($D597,Data_Base_2[[Incumbent]:[Incumbent]],0),MATCH(H$3,Data_Base_2[#Headers],0))),"")</f>
        <v/>
      </c>
      <c r="I597" s="162" t="str">
        <f ca="1">IFERROR(IF(ISBLANK(INDEX(Data_Base_2[],MATCH($D597,Data_Base_2[[Incumbent]:[Incumbent]],0),MATCH(I$3,Data_Base_2[#Headers],0))),"-",INDEX(Data_Base_2[],MATCH($D597,Data_Base_2[[Incumbent]:[Incumbent]],0),MATCH(I$3,Data_Base_2[#Headers],0))),"")</f>
        <v/>
      </c>
      <c r="J597" s="162" t="str">
        <f ca="1">IFERROR(IF(ISBLANK(INDEX(Data_Base_2[],MATCH($D597,Data_Base_2[[Incumbent]:[Incumbent]],0),MATCH(J$3,Data_Base_2[#Headers],0))),"-",INDEX(Data_Base_2[],MATCH($D597,Data_Base_2[[Incumbent]:[Incumbent]],0),MATCH(J$3,Data_Base_2[#Headers],0))),"")</f>
        <v/>
      </c>
      <c r="K597" s="163" t="str">
        <f ca="1">IFERROR(IF(ISBLANK(INDEX(Data_Base_2[],MATCH($D597,Data_Base_2[[Incumbent]:[Incumbent]],0),MATCH(K$3,Data_Base_2[#Headers],0))),"-",INDEX(Data_Base_2[],MATCH($D597,Data_Base_2[[Incumbent]:[Incumbent]],0),MATCH(K$3,Data_Base_2[#Headers],0))),"")</f>
        <v/>
      </c>
      <c r="L597" s="161" t="str">
        <f ca="1">IFERROR(IF(ISBLANK(INDEX(Data_Base_2[],MATCH($D597,Data_Base_2[[Incumbent]:[Incumbent]],0),MATCH(L$3,Data_Base_2[#Headers],0))),"-",INDEX(Data_Base_2[],MATCH($D597,Data_Base_2[[Incumbent]:[Incumbent]],0),MATCH(L$3,Data_Base_2[#Headers],0))),"")</f>
        <v/>
      </c>
      <c r="M597" s="161" t="str">
        <f ca="1">IFERROR(IF(ISBLANK(INDEX(Data_Base_2[],MATCH($D597,Data_Base_2[[Incumbent]:[Incumbent]],0),MATCH(M$3,Data_Base_2[#Headers],0))),"-",INDEX(Data_Base_2[],MATCH($D597,Data_Base_2[[Incumbent]:[Incumbent]],0),MATCH(M$3,Data_Base_2[#Headers],0))),"")</f>
        <v/>
      </c>
      <c r="N597" s="164" t="str">
        <f ca="1">IFERROR(IF(ISBLANK(INDEX(Data_Base_2[],MATCH($D597,Data_Base_2[[Incumbent]:[Incumbent]],0),MATCH(N$3,Data_Base_2[#Headers],0))),"-",INDEX(Data_Base_2[],MATCH($D597,Data_Base_2[[Incumbent]:[Incumbent]],0),MATCH(N$3,Data_Base_2[#Headers],0))),"")</f>
        <v/>
      </c>
      <c r="O597" s="164" t="str">
        <f ca="1">IFERROR(IF(ISBLANK(INDEX(Data_Base_2[],MATCH($D597,Data_Base_2[[Incumbent]:[Incumbent]],0),MATCH(O$3,Data_Base_2[#Headers],0))),"-",INDEX(Data_Base_2[],MATCH($D597,Data_Base_2[[Incumbent]:[Incumbent]],0),MATCH(O$3,Data_Base_2[#Headers],0))),"")</f>
        <v/>
      </c>
      <c r="P597" s="161" t="str">
        <f ca="1">IFERROR(IF(ISBLANK(INDEX(Data_Base_2[],MATCH($D597,Data_Base_2[[Incumbent]:[Incumbent]],0),MATCH(P$3,Data_Base_2[#Headers],0))),"-",INDEX(Data_Base_2[],MATCH($D597,Data_Base_2[[Incumbent]:[Incumbent]],0),MATCH(P$3,Data_Base_2[#Headers],0))),"")</f>
        <v/>
      </c>
      <c r="Q597" s="161" t="str">
        <f ca="1">IFERROR(IF(ISBLANK(INDEX(Data_Base_2[],MATCH($D597,Data_Base_2[[Incumbent]:[Incumbent]],0),MATCH(Q$3,Data_Base_2[#Headers],0))),"-",INDEX(Data_Base_2[],MATCH($D597,Data_Base_2[[Incumbent]:[Incumbent]],0),MATCH(Q$3,Data_Base_2[#Headers],0))),"")</f>
        <v/>
      </c>
      <c r="T597" t="str">
        <v>Muhammad Ihsyan Manulang</v>
      </c>
      <c r="U597" s="140">
        <v>1</v>
      </c>
      <c r="V597" s="124" t="b">
        <v>1</v>
      </c>
      <c r="W597" s="3" t="b">
        <v>0</v>
      </c>
      <c r="X597" s="3" t="b">
        <v>0</v>
      </c>
      <c r="Y597" s="3">
        <v>1</v>
      </c>
      <c r="Z597" s="3">
        <v>0</v>
      </c>
      <c r="AA597" s="3" t="b">
        <v>1</v>
      </c>
      <c r="AB597" s="3" t="b">
        <f ca="1"/>
        <v>0</v>
      </c>
      <c r="AC597" s="99">
        <v>1</v>
      </c>
      <c r="AD597" s="99">
        <f ca="1"/>
        <v>0</v>
      </c>
    </row>
    <row r="598" spans="4:30" x14ac:dyDescent="0.25">
      <c r="D598" s="8" t="str" cm="1">
        <f t="array" aca="1" ref="D598" ca="1">IFERROR(IF($T$2="",'Data Base'!C580,INDEX(Data_Base_2[Incumbent],_xlfn.AGGREGATE(15,3,((OFFSET($AD$4,0,0,COUNTA($AD$4:AD5593),1)&gt;0)/(OFFSET($AD$4,0,0,COUNTA($AD$4:AD5593),1)&gt;0))*(ROW(OFFSET($AD$4,0,0,COUNTA($AD$4:AD5593),1))-ROW($AD$3)),ROWS($D$4:$D597)))),"")</f>
        <v/>
      </c>
      <c r="E598" s="161" t="str">
        <f ca="1">IFERROR(IF(ISBLANK(INDEX(Data_Base_2[],MATCH($D598,Data_Base_2[[Incumbent]:[Incumbent]],0),MATCH(E$3,Data_Base_2[#Headers],0))),"-",INDEX(Data_Base_2[],MATCH($D598,Data_Base_2[[Incumbent]:[Incumbent]],0),MATCH(E$3,Data_Base_2[#Headers],0))),"")</f>
        <v/>
      </c>
      <c r="F598" s="161" t="str">
        <f ca="1">IFERROR(IF(ISBLANK(INDEX(Data_Base_2[],MATCH($D598,Data_Base_2[[Incumbent]:[Incumbent]],0),MATCH(F$3,Data_Base_2[#Headers],0))),"-",INDEX(Data_Base_2[],MATCH($D598,Data_Base_2[[Incumbent]:[Incumbent]],0),MATCH(F$3,Data_Base_2[#Headers],0))),"")</f>
        <v/>
      </c>
      <c r="G598" s="161" t="str">
        <f ca="1">IFERROR(IF(ISBLANK(INDEX(Data_Base_2[],MATCH($D598,Data_Base_2[[Incumbent]:[Incumbent]],0),MATCH(G$3,Data_Base_2[#Headers],0))),"-",INDEX(Data_Base_2[],MATCH($D598,Data_Base_2[[Incumbent]:[Incumbent]],0),MATCH(G$3,Data_Base_2[#Headers],0))),"")</f>
        <v/>
      </c>
      <c r="H598" s="161" t="str">
        <f ca="1">IFERROR(IF(ISBLANK(INDEX(Data_Base_2[],MATCH($D598,Data_Base_2[[Incumbent]:[Incumbent]],0),MATCH(H$3,Data_Base_2[#Headers],0))),"-",INDEX(Data_Base_2[],MATCH($D598,Data_Base_2[[Incumbent]:[Incumbent]],0),MATCH(H$3,Data_Base_2[#Headers],0))),"")</f>
        <v/>
      </c>
      <c r="I598" s="162" t="str">
        <f ca="1">IFERROR(IF(ISBLANK(INDEX(Data_Base_2[],MATCH($D598,Data_Base_2[[Incumbent]:[Incumbent]],0),MATCH(I$3,Data_Base_2[#Headers],0))),"-",INDEX(Data_Base_2[],MATCH($D598,Data_Base_2[[Incumbent]:[Incumbent]],0),MATCH(I$3,Data_Base_2[#Headers],0))),"")</f>
        <v/>
      </c>
      <c r="J598" s="162" t="str">
        <f ca="1">IFERROR(IF(ISBLANK(INDEX(Data_Base_2[],MATCH($D598,Data_Base_2[[Incumbent]:[Incumbent]],0),MATCH(J$3,Data_Base_2[#Headers],0))),"-",INDEX(Data_Base_2[],MATCH($D598,Data_Base_2[[Incumbent]:[Incumbent]],0),MATCH(J$3,Data_Base_2[#Headers],0))),"")</f>
        <v/>
      </c>
      <c r="K598" s="163" t="str">
        <f ca="1">IFERROR(IF(ISBLANK(INDEX(Data_Base_2[],MATCH($D598,Data_Base_2[[Incumbent]:[Incumbent]],0),MATCH(K$3,Data_Base_2[#Headers],0))),"-",INDEX(Data_Base_2[],MATCH($D598,Data_Base_2[[Incumbent]:[Incumbent]],0),MATCH(K$3,Data_Base_2[#Headers],0))),"")</f>
        <v/>
      </c>
      <c r="L598" s="161" t="str">
        <f ca="1">IFERROR(IF(ISBLANK(INDEX(Data_Base_2[],MATCH($D598,Data_Base_2[[Incumbent]:[Incumbent]],0),MATCH(L$3,Data_Base_2[#Headers],0))),"-",INDEX(Data_Base_2[],MATCH($D598,Data_Base_2[[Incumbent]:[Incumbent]],0),MATCH(L$3,Data_Base_2[#Headers],0))),"")</f>
        <v/>
      </c>
      <c r="M598" s="161" t="str">
        <f ca="1">IFERROR(IF(ISBLANK(INDEX(Data_Base_2[],MATCH($D598,Data_Base_2[[Incumbent]:[Incumbent]],0),MATCH(M$3,Data_Base_2[#Headers],0))),"-",INDEX(Data_Base_2[],MATCH($D598,Data_Base_2[[Incumbent]:[Incumbent]],0),MATCH(M$3,Data_Base_2[#Headers],0))),"")</f>
        <v/>
      </c>
      <c r="N598" s="164" t="str">
        <f ca="1">IFERROR(IF(ISBLANK(INDEX(Data_Base_2[],MATCH($D598,Data_Base_2[[Incumbent]:[Incumbent]],0),MATCH(N$3,Data_Base_2[#Headers],0))),"-",INDEX(Data_Base_2[],MATCH($D598,Data_Base_2[[Incumbent]:[Incumbent]],0),MATCH(N$3,Data_Base_2[#Headers],0))),"")</f>
        <v/>
      </c>
      <c r="O598" s="164" t="str">
        <f ca="1">IFERROR(IF(ISBLANK(INDEX(Data_Base_2[],MATCH($D598,Data_Base_2[[Incumbent]:[Incumbent]],0),MATCH(O$3,Data_Base_2[#Headers],0))),"-",INDEX(Data_Base_2[],MATCH($D598,Data_Base_2[[Incumbent]:[Incumbent]],0),MATCH(O$3,Data_Base_2[#Headers],0))),"")</f>
        <v/>
      </c>
      <c r="P598" s="161" t="str">
        <f ca="1">IFERROR(IF(ISBLANK(INDEX(Data_Base_2[],MATCH($D598,Data_Base_2[[Incumbent]:[Incumbent]],0),MATCH(P$3,Data_Base_2[#Headers],0))),"-",INDEX(Data_Base_2[],MATCH($D598,Data_Base_2[[Incumbent]:[Incumbent]],0),MATCH(P$3,Data_Base_2[#Headers],0))),"")</f>
        <v/>
      </c>
      <c r="Q598" s="161" t="str">
        <f ca="1">IFERROR(IF(ISBLANK(INDEX(Data_Base_2[],MATCH($D598,Data_Base_2[[Incumbent]:[Incumbent]],0),MATCH(Q$3,Data_Base_2[#Headers],0))),"-",INDEX(Data_Base_2[],MATCH($D598,Data_Base_2[[Incumbent]:[Incumbent]],0),MATCH(Q$3,Data_Base_2[#Headers],0))),"")</f>
        <v/>
      </c>
      <c r="T598" t="str">
        <v>Abrar Nur Syahputra</v>
      </c>
      <c r="U598" s="140">
        <v>1</v>
      </c>
      <c r="V598" s="124" t="b">
        <v>1</v>
      </c>
      <c r="W598" s="3" t="b">
        <v>0</v>
      </c>
      <c r="X598" s="3" t="b">
        <v>0</v>
      </c>
      <c r="Y598" s="3">
        <v>1</v>
      </c>
      <c r="Z598" s="3">
        <v>0</v>
      </c>
      <c r="AA598" s="3" t="b">
        <v>1</v>
      </c>
      <c r="AB598" s="3" t="b">
        <f ca="1"/>
        <v>1</v>
      </c>
      <c r="AC598" s="99">
        <v>1</v>
      </c>
      <c r="AD598" s="99">
        <f ca="1"/>
        <v>0</v>
      </c>
    </row>
    <row r="599" spans="4:30" x14ac:dyDescent="0.25">
      <c r="D599" s="8" t="str" cm="1">
        <f t="array" aca="1" ref="D599" ca="1">IFERROR(IF($T$2="",'Data Base'!C581,INDEX(Data_Base_2[Incumbent],_xlfn.AGGREGATE(15,3,((OFFSET($AD$4,0,0,COUNTA($AD$4:AD5594),1)&gt;0)/(OFFSET($AD$4,0,0,COUNTA($AD$4:AD5594),1)&gt;0))*(ROW(OFFSET($AD$4,0,0,COUNTA($AD$4:AD5594),1))-ROW($AD$3)),ROWS($D$4:$D598)))),"")</f>
        <v/>
      </c>
      <c r="E599" s="161" t="str">
        <f ca="1">IFERROR(IF(ISBLANK(INDEX(Data_Base_2[],MATCH($D599,Data_Base_2[[Incumbent]:[Incumbent]],0),MATCH(E$3,Data_Base_2[#Headers],0))),"-",INDEX(Data_Base_2[],MATCH($D599,Data_Base_2[[Incumbent]:[Incumbent]],0),MATCH(E$3,Data_Base_2[#Headers],0))),"")</f>
        <v/>
      </c>
      <c r="F599" s="161" t="str">
        <f ca="1">IFERROR(IF(ISBLANK(INDEX(Data_Base_2[],MATCH($D599,Data_Base_2[[Incumbent]:[Incumbent]],0),MATCH(F$3,Data_Base_2[#Headers],0))),"-",INDEX(Data_Base_2[],MATCH($D599,Data_Base_2[[Incumbent]:[Incumbent]],0),MATCH(F$3,Data_Base_2[#Headers],0))),"")</f>
        <v/>
      </c>
      <c r="G599" s="161" t="str">
        <f ca="1">IFERROR(IF(ISBLANK(INDEX(Data_Base_2[],MATCH($D599,Data_Base_2[[Incumbent]:[Incumbent]],0),MATCH(G$3,Data_Base_2[#Headers],0))),"-",INDEX(Data_Base_2[],MATCH($D599,Data_Base_2[[Incumbent]:[Incumbent]],0),MATCH(G$3,Data_Base_2[#Headers],0))),"")</f>
        <v/>
      </c>
      <c r="H599" s="161" t="str">
        <f ca="1">IFERROR(IF(ISBLANK(INDEX(Data_Base_2[],MATCH($D599,Data_Base_2[[Incumbent]:[Incumbent]],0),MATCH(H$3,Data_Base_2[#Headers],0))),"-",INDEX(Data_Base_2[],MATCH($D599,Data_Base_2[[Incumbent]:[Incumbent]],0),MATCH(H$3,Data_Base_2[#Headers],0))),"")</f>
        <v/>
      </c>
      <c r="I599" s="162" t="str">
        <f ca="1">IFERROR(IF(ISBLANK(INDEX(Data_Base_2[],MATCH($D599,Data_Base_2[[Incumbent]:[Incumbent]],0),MATCH(I$3,Data_Base_2[#Headers],0))),"-",INDEX(Data_Base_2[],MATCH($D599,Data_Base_2[[Incumbent]:[Incumbent]],0),MATCH(I$3,Data_Base_2[#Headers],0))),"")</f>
        <v/>
      </c>
      <c r="J599" s="162" t="str">
        <f ca="1">IFERROR(IF(ISBLANK(INDEX(Data_Base_2[],MATCH($D599,Data_Base_2[[Incumbent]:[Incumbent]],0),MATCH(J$3,Data_Base_2[#Headers],0))),"-",INDEX(Data_Base_2[],MATCH($D599,Data_Base_2[[Incumbent]:[Incumbent]],0),MATCH(J$3,Data_Base_2[#Headers],0))),"")</f>
        <v/>
      </c>
      <c r="K599" s="163" t="str">
        <f ca="1">IFERROR(IF(ISBLANK(INDEX(Data_Base_2[],MATCH($D599,Data_Base_2[[Incumbent]:[Incumbent]],0),MATCH(K$3,Data_Base_2[#Headers],0))),"-",INDEX(Data_Base_2[],MATCH($D599,Data_Base_2[[Incumbent]:[Incumbent]],0),MATCH(K$3,Data_Base_2[#Headers],0))),"")</f>
        <v/>
      </c>
      <c r="L599" s="161" t="str">
        <f ca="1">IFERROR(IF(ISBLANK(INDEX(Data_Base_2[],MATCH($D599,Data_Base_2[[Incumbent]:[Incumbent]],0),MATCH(L$3,Data_Base_2[#Headers],0))),"-",INDEX(Data_Base_2[],MATCH($D599,Data_Base_2[[Incumbent]:[Incumbent]],0),MATCH(L$3,Data_Base_2[#Headers],0))),"")</f>
        <v/>
      </c>
      <c r="M599" s="161" t="str">
        <f ca="1">IFERROR(IF(ISBLANK(INDEX(Data_Base_2[],MATCH($D599,Data_Base_2[[Incumbent]:[Incumbent]],0),MATCH(M$3,Data_Base_2[#Headers],0))),"-",INDEX(Data_Base_2[],MATCH($D599,Data_Base_2[[Incumbent]:[Incumbent]],0),MATCH(M$3,Data_Base_2[#Headers],0))),"")</f>
        <v/>
      </c>
      <c r="N599" s="164" t="str">
        <f ca="1">IFERROR(IF(ISBLANK(INDEX(Data_Base_2[],MATCH($D599,Data_Base_2[[Incumbent]:[Incumbent]],0),MATCH(N$3,Data_Base_2[#Headers],0))),"-",INDEX(Data_Base_2[],MATCH($D599,Data_Base_2[[Incumbent]:[Incumbent]],0),MATCH(N$3,Data_Base_2[#Headers],0))),"")</f>
        <v/>
      </c>
      <c r="O599" s="164" t="str">
        <f ca="1">IFERROR(IF(ISBLANK(INDEX(Data_Base_2[],MATCH($D599,Data_Base_2[[Incumbent]:[Incumbent]],0),MATCH(O$3,Data_Base_2[#Headers],0))),"-",INDEX(Data_Base_2[],MATCH($D599,Data_Base_2[[Incumbent]:[Incumbent]],0),MATCH(O$3,Data_Base_2[#Headers],0))),"")</f>
        <v/>
      </c>
      <c r="P599" s="161" t="str">
        <f ca="1">IFERROR(IF(ISBLANK(INDEX(Data_Base_2[],MATCH($D599,Data_Base_2[[Incumbent]:[Incumbent]],0),MATCH(P$3,Data_Base_2[#Headers],0))),"-",INDEX(Data_Base_2[],MATCH($D599,Data_Base_2[[Incumbent]:[Incumbent]],0),MATCH(P$3,Data_Base_2[#Headers],0))),"")</f>
        <v/>
      </c>
      <c r="Q599" s="161" t="str">
        <f ca="1">IFERROR(IF(ISBLANK(INDEX(Data_Base_2[],MATCH($D599,Data_Base_2[[Incumbent]:[Incumbent]],0),MATCH(Q$3,Data_Base_2[#Headers],0))),"-",INDEX(Data_Base_2[],MATCH($D599,Data_Base_2[[Incumbent]:[Incumbent]],0),MATCH(Q$3,Data_Base_2[#Headers],0))),"")</f>
        <v/>
      </c>
      <c r="T599" t="str">
        <v>Roy Franc James Simanjuntak</v>
      </c>
      <c r="U599" s="140">
        <v>1</v>
      </c>
      <c r="V599" s="124" t="b">
        <v>1</v>
      </c>
      <c r="W599" s="3" t="b">
        <v>0</v>
      </c>
      <c r="X599" s="3" t="b">
        <v>0</v>
      </c>
      <c r="Y599" s="3">
        <v>1</v>
      </c>
      <c r="Z599" s="3">
        <v>0</v>
      </c>
      <c r="AA599" s="3" t="b">
        <v>1</v>
      </c>
      <c r="AB599" s="3" t="b">
        <f ca="1"/>
        <v>0</v>
      </c>
      <c r="AC599" s="99">
        <v>1</v>
      </c>
      <c r="AD599" s="99">
        <f ca="1"/>
        <v>0</v>
      </c>
    </row>
    <row r="600" spans="4:30" x14ac:dyDescent="0.25">
      <c r="D600" s="8" t="str" cm="1">
        <f t="array" aca="1" ref="D600" ca="1">IFERROR(IF($T$2="",'Data Base'!C582,INDEX(Data_Base_2[Incumbent],_xlfn.AGGREGATE(15,3,((OFFSET($AD$4,0,0,COUNTA($AD$4:AD5595),1)&gt;0)/(OFFSET($AD$4,0,0,COUNTA($AD$4:AD5595),1)&gt;0))*(ROW(OFFSET($AD$4,0,0,COUNTA($AD$4:AD5595),1))-ROW($AD$3)),ROWS($D$4:$D599)))),"")</f>
        <v/>
      </c>
      <c r="E600" s="161" t="str">
        <f ca="1">IFERROR(IF(ISBLANK(INDEX(Data_Base_2[],MATCH($D600,Data_Base_2[[Incumbent]:[Incumbent]],0),MATCH(E$3,Data_Base_2[#Headers],0))),"-",INDEX(Data_Base_2[],MATCH($D600,Data_Base_2[[Incumbent]:[Incumbent]],0),MATCH(E$3,Data_Base_2[#Headers],0))),"")</f>
        <v/>
      </c>
      <c r="F600" s="161" t="str">
        <f ca="1">IFERROR(IF(ISBLANK(INDEX(Data_Base_2[],MATCH($D600,Data_Base_2[[Incumbent]:[Incumbent]],0),MATCH(F$3,Data_Base_2[#Headers],0))),"-",INDEX(Data_Base_2[],MATCH($D600,Data_Base_2[[Incumbent]:[Incumbent]],0),MATCH(F$3,Data_Base_2[#Headers],0))),"")</f>
        <v/>
      </c>
      <c r="G600" s="161" t="str">
        <f ca="1">IFERROR(IF(ISBLANK(INDEX(Data_Base_2[],MATCH($D600,Data_Base_2[[Incumbent]:[Incumbent]],0),MATCH(G$3,Data_Base_2[#Headers],0))),"-",INDEX(Data_Base_2[],MATCH($D600,Data_Base_2[[Incumbent]:[Incumbent]],0),MATCH(G$3,Data_Base_2[#Headers],0))),"")</f>
        <v/>
      </c>
      <c r="H600" s="161" t="str">
        <f ca="1">IFERROR(IF(ISBLANK(INDEX(Data_Base_2[],MATCH($D600,Data_Base_2[[Incumbent]:[Incumbent]],0),MATCH(H$3,Data_Base_2[#Headers],0))),"-",INDEX(Data_Base_2[],MATCH($D600,Data_Base_2[[Incumbent]:[Incumbent]],0),MATCH(H$3,Data_Base_2[#Headers],0))),"")</f>
        <v/>
      </c>
      <c r="I600" s="162" t="str">
        <f ca="1">IFERROR(IF(ISBLANK(INDEX(Data_Base_2[],MATCH($D600,Data_Base_2[[Incumbent]:[Incumbent]],0),MATCH(I$3,Data_Base_2[#Headers],0))),"-",INDEX(Data_Base_2[],MATCH($D600,Data_Base_2[[Incumbent]:[Incumbent]],0),MATCH(I$3,Data_Base_2[#Headers],0))),"")</f>
        <v/>
      </c>
      <c r="J600" s="162" t="str">
        <f ca="1">IFERROR(IF(ISBLANK(INDEX(Data_Base_2[],MATCH($D600,Data_Base_2[[Incumbent]:[Incumbent]],0),MATCH(J$3,Data_Base_2[#Headers],0))),"-",INDEX(Data_Base_2[],MATCH($D600,Data_Base_2[[Incumbent]:[Incumbent]],0),MATCH(J$3,Data_Base_2[#Headers],0))),"")</f>
        <v/>
      </c>
      <c r="K600" s="163" t="str">
        <f ca="1">IFERROR(IF(ISBLANK(INDEX(Data_Base_2[],MATCH($D600,Data_Base_2[[Incumbent]:[Incumbent]],0),MATCH(K$3,Data_Base_2[#Headers],0))),"-",INDEX(Data_Base_2[],MATCH($D600,Data_Base_2[[Incumbent]:[Incumbent]],0),MATCH(K$3,Data_Base_2[#Headers],0))),"")</f>
        <v/>
      </c>
      <c r="L600" s="161" t="str">
        <f ca="1">IFERROR(IF(ISBLANK(INDEX(Data_Base_2[],MATCH($D600,Data_Base_2[[Incumbent]:[Incumbent]],0),MATCH(L$3,Data_Base_2[#Headers],0))),"-",INDEX(Data_Base_2[],MATCH($D600,Data_Base_2[[Incumbent]:[Incumbent]],0),MATCH(L$3,Data_Base_2[#Headers],0))),"")</f>
        <v/>
      </c>
      <c r="M600" s="161" t="str">
        <f ca="1">IFERROR(IF(ISBLANK(INDEX(Data_Base_2[],MATCH($D600,Data_Base_2[[Incumbent]:[Incumbent]],0),MATCH(M$3,Data_Base_2[#Headers],0))),"-",INDEX(Data_Base_2[],MATCH($D600,Data_Base_2[[Incumbent]:[Incumbent]],0),MATCH(M$3,Data_Base_2[#Headers],0))),"")</f>
        <v/>
      </c>
      <c r="N600" s="164" t="str">
        <f ca="1">IFERROR(IF(ISBLANK(INDEX(Data_Base_2[],MATCH($D600,Data_Base_2[[Incumbent]:[Incumbent]],0),MATCH(N$3,Data_Base_2[#Headers],0))),"-",INDEX(Data_Base_2[],MATCH($D600,Data_Base_2[[Incumbent]:[Incumbent]],0),MATCH(N$3,Data_Base_2[#Headers],0))),"")</f>
        <v/>
      </c>
      <c r="O600" s="164" t="str">
        <f ca="1">IFERROR(IF(ISBLANK(INDEX(Data_Base_2[],MATCH($D600,Data_Base_2[[Incumbent]:[Incumbent]],0),MATCH(O$3,Data_Base_2[#Headers],0))),"-",INDEX(Data_Base_2[],MATCH($D600,Data_Base_2[[Incumbent]:[Incumbent]],0),MATCH(O$3,Data_Base_2[#Headers],0))),"")</f>
        <v/>
      </c>
      <c r="P600" s="161" t="str">
        <f ca="1">IFERROR(IF(ISBLANK(INDEX(Data_Base_2[],MATCH($D600,Data_Base_2[[Incumbent]:[Incumbent]],0),MATCH(P$3,Data_Base_2[#Headers],0))),"-",INDEX(Data_Base_2[],MATCH($D600,Data_Base_2[[Incumbent]:[Incumbent]],0),MATCH(P$3,Data_Base_2[#Headers],0))),"")</f>
        <v/>
      </c>
      <c r="Q600" s="161" t="str">
        <f ca="1">IFERROR(IF(ISBLANK(INDEX(Data_Base_2[],MATCH($D600,Data_Base_2[[Incumbent]:[Incumbent]],0),MATCH(Q$3,Data_Base_2[#Headers],0))),"-",INDEX(Data_Base_2[],MATCH($D600,Data_Base_2[[Incumbent]:[Incumbent]],0),MATCH(Q$3,Data_Base_2[#Headers],0))),"")</f>
        <v/>
      </c>
      <c r="T600" t="str">
        <v>Suprapto</v>
      </c>
      <c r="U600" s="140">
        <v>1</v>
      </c>
      <c r="V600" s="124" t="b">
        <v>1</v>
      </c>
      <c r="W600" s="3" t="b">
        <v>0</v>
      </c>
      <c r="X600" s="3" t="b">
        <v>0</v>
      </c>
      <c r="Y600" s="3">
        <v>0</v>
      </c>
      <c r="Z600" s="3">
        <v>0</v>
      </c>
      <c r="AA600" s="3" t="b">
        <v>1</v>
      </c>
      <c r="AB600" s="3" t="b">
        <f ca="1"/>
        <v>1</v>
      </c>
      <c r="AC600" s="99">
        <v>1</v>
      </c>
      <c r="AD600" s="99">
        <f ca="1"/>
        <v>0</v>
      </c>
    </row>
    <row r="601" spans="4:30" x14ac:dyDescent="0.25">
      <c r="D601" s="8" t="str" cm="1">
        <f t="array" aca="1" ref="D601" ca="1">IFERROR(IF($T$2="",'Data Base'!C583,INDEX(Data_Base_2[Incumbent],_xlfn.AGGREGATE(15,3,((OFFSET($AD$4,0,0,COUNTA($AD$4:AD5596),1)&gt;0)/(OFFSET($AD$4,0,0,COUNTA($AD$4:AD5596),1)&gt;0))*(ROW(OFFSET($AD$4,0,0,COUNTA($AD$4:AD5596),1))-ROW($AD$3)),ROWS($D$4:$D600)))),"")</f>
        <v/>
      </c>
      <c r="E601" s="161" t="str">
        <f ca="1">IFERROR(IF(ISBLANK(INDEX(Data_Base_2[],MATCH($D601,Data_Base_2[[Incumbent]:[Incumbent]],0),MATCH(E$3,Data_Base_2[#Headers],0))),"-",INDEX(Data_Base_2[],MATCH($D601,Data_Base_2[[Incumbent]:[Incumbent]],0),MATCH(E$3,Data_Base_2[#Headers],0))),"")</f>
        <v/>
      </c>
      <c r="F601" s="161" t="str">
        <f ca="1">IFERROR(IF(ISBLANK(INDEX(Data_Base_2[],MATCH($D601,Data_Base_2[[Incumbent]:[Incumbent]],0),MATCH(F$3,Data_Base_2[#Headers],0))),"-",INDEX(Data_Base_2[],MATCH($D601,Data_Base_2[[Incumbent]:[Incumbent]],0),MATCH(F$3,Data_Base_2[#Headers],0))),"")</f>
        <v/>
      </c>
      <c r="G601" s="161" t="str">
        <f ca="1">IFERROR(IF(ISBLANK(INDEX(Data_Base_2[],MATCH($D601,Data_Base_2[[Incumbent]:[Incumbent]],0),MATCH(G$3,Data_Base_2[#Headers],0))),"-",INDEX(Data_Base_2[],MATCH($D601,Data_Base_2[[Incumbent]:[Incumbent]],0),MATCH(G$3,Data_Base_2[#Headers],0))),"")</f>
        <v/>
      </c>
      <c r="H601" s="161" t="str">
        <f ca="1">IFERROR(IF(ISBLANK(INDEX(Data_Base_2[],MATCH($D601,Data_Base_2[[Incumbent]:[Incumbent]],0),MATCH(H$3,Data_Base_2[#Headers],0))),"-",INDEX(Data_Base_2[],MATCH($D601,Data_Base_2[[Incumbent]:[Incumbent]],0),MATCH(H$3,Data_Base_2[#Headers],0))),"")</f>
        <v/>
      </c>
      <c r="I601" s="162" t="str">
        <f ca="1">IFERROR(IF(ISBLANK(INDEX(Data_Base_2[],MATCH($D601,Data_Base_2[[Incumbent]:[Incumbent]],0),MATCH(I$3,Data_Base_2[#Headers],0))),"-",INDEX(Data_Base_2[],MATCH($D601,Data_Base_2[[Incumbent]:[Incumbent]],0),MATCH(I$3,Data_Base_2[#Headers],0))),"")</f>
        <v/>
      </c>
      <c r="J601" s="162" t="str">
        <f ca="1">IFERROR(IF(ISBLANK(INDEX(Data_Base_2[],MATCH($D601,Data_Base_2[[Incumbent]:[Incumbent]],0),MATCH(J$3,Data_Base_2[#Headers],0))),"-",INDEX(Data_Base_2[],MATCH($D601,Data_Base_2[[Incumbent]:[Incumbent]],0),MATCH(J$3,Data_Base_2[#Headers],0))),"")</f>
        <v/>
      </c>
      <c r="K601" s="163" t="str">
        <f ca="1">IFERROR(IF(ISBLANK(INDEX(Data_Base_2[],MATCH($D601,Data_Base_2[[Incumbent]:[Incumbent]],0),MATCH(K$3,Data_Base_2[#Headers],0))),"-",INDEX(Data_Base_2[],MATCH($D601,Data_Base_2[[Incumbent]:[Incumbent]],0),MATCH(K$3,Data_Base_2[#Headers],0))),"")</f>
        <v/>
      </c>
      <c r="L601" s="161" t="str">
        <f ca="1">IFERROR(IF(ISBLANK(INDEX(Data_Base_2[],MATCH($D601,Data_Base_2[[Incumbent]:[Incumbent]],0),MATCH(L$3,Data_Base_2[#Headers],0))),"-",INDEX(Data_Base_2[],MATCH($D601,Data_Base_2[[Incumbent]:[Incumbent]],0),MATCH(L$3,Data_Base_2[#Headers],0))),"")</f>
        <v/>
      </c>
      <c r="M601" s="161" t="str">
        <f ca="1">IFERROR(IF(ISBLANK(INDEX(Data_Base_2[],MATCH($D601,Data_Base_2[[Incumbent]:[Incumbent]],0),MATCH(M$3,Data_Base_2[#Headers],0))),"-",INDEX(Data_Base_2[],MATCH($D601,Data_Base_2[[Incumbent]:[Incumbent]],0),MATCH(M$3,Data_Base_2[#Headers],0))),"")</f>
        <v/>
      </c>
      <c r="N601" s="164" t="str">
        <f ca="1">IFERROR(IF(ISBLANK(INDEX(Data_Base_2[],MATCH($D601,Data_Base_2[[Incumbent]:[Incumbent]],0),MATCH(N$3,Data_Base_2[#Headers],0))),"-",INDEX(Data_Base_2[],MATCH($D601,Data_Base_2[[Incumbent]:[Incumbent]],0),MATCH(N$3,Data_Base_2[#Headers],0))),"")</f>
        <v/>
      </c>
      <c r="O601" s="164" t="str">
        <f ca="1">IFERROR(IF(ISBLANK(INDEX(Data_Base_2[],MATCH($D601,Data_Base_2[[Incumbent]:[Incumbent]],0),MATCH(O$3,Data_Base_2[#Headers],0))),"-",INDEX(Data_Base_2[],MATCH($D601,Data_Base_2[[Incumbent]:[Incumbent]],0),MATCH(O$3,Data_Base_2[#Headers],0))),"")</f>
        <v/>
      </c>
      <c r="P601" s="161" t="str">
        <f ca="1">IFERROR(IF(ISBLANK(INDEX(Data_Base_2[],MATCH($D601,Data_Base_2[[Incumbent]:[Incumbent]],0),MATCH(P$3,Data_Base_2[#Headers],0))),"-",INDEX(Data_Base_2[],MATCH($D601,Data_Base_2[[Incumbent]:[Incumbent]],0),MATCH(P$3,Data_Base_2[#Headers],0))),"")</f>
        <v/>
      </c>
      <c r="Q601" s="161" t="str">
        <f ca="1">IFERROR(IF(ISBLANK(INDEX(Data_Base_2[],MATCH($D601,Data_Base_2[[Incumbent]:[Incumbent]],0),MATCH(Q$3,Data_Base_2[#Headers],0))),"-",INDEX(Data_Base_2[],MATCH($D601,Data_Base_2[[Incumbent]:[Incumbent]],0),MATCH(Q$3,Data_Base_2[#Headers],0))),"")</f>
        <v/>
      </c>
      <c r="T601" t="str">
        <v>Abdul Wahid</v>
      </c>
      <c r="U601" s="140">
        <v>2</v>
      </c>
      <c r="V601" s="124" t="b">
        <v>1</v>
      </c>
      <c r="W601" s="3" t="b">
        <v>0</v>
      </c>
      <c r="X601" s="3" t="b">
        <v>0</v>
      </c>
      <c r="Y601" s="3">
        <v>1</v>
      </c>
      <c r="Z601" s="3">
        <v>1</v>
      </c>
      <c r="AA601" s="3" t="b">
        <v>1</v>
      </c>
      <c r="AB601" s="3" t="b">
        <f ca="1"/>
        <v>0</v>
      </c>
      <c r="AC601" s="99">
        <v>1</v>
      </c>
      <c r="AD601" s="99">
        <f ca="1"/>
        <v>0</v>
      </c>
    </row>
    <row r="602" spans="4:30" x14ac:dyDescent="0.25">
      <c r="D602" s="8" t="str" cm="1">
        <f t="array" aca="1" ref="D602" ca="1">IFERROR(IF($T$2="",'Data Base'!C584,INDEX(Data_Base_2[Incumbent],_xlfn.AGGREGATE(15,3,((OFFSET($AD$4,0,0,COUNTA($AD$4:AD5597),1)&gt;0)/(OFFSET($AD$4,0,0,COUNTA($AD$4:AD5597),1)&gt;0))*(ROW(OFFSET($AD$4,0,0,COUNTA($AD$4:AD5597),1))-ROW($AD$3)),ROWS($D$4:$D601)))),"")</f>
        <v/>
      </c>
      <c r="E602" s="161" t="str">
        <f ca="1">IFERROR(IF(ISBLANK(INDEX(Data_Base_2[],MATCH($D602,Data_Base_2[[Incumbent]:[Incumbent]],0),MATCH(E$3,Data_Base_2[#Headers],0))),"-",INDEX(Data_Base_2[],MATCH($D602,Data_Base_2[[Incumbent]:[Incumbent]],0),MATCH(E$3,Data_Base_2[#Headers],0))),"")</f>
        <v/>
      </c>
      <c r="F602" s="161" t="str">
        <f ca="1">IFERROR(IF(ISBLANK(INDEX(Data_Base_2[],MATCH($D602,Data_Base_2[[Incumbent]:[Incumbent]],0),MATCH(F$3,Data_Base_2[#Headers],0))),"-",INDEX(Data_Base_2[],MATCH($D602,Data_Base_2[[Incumbent]:[Incumbent]],0),MATCH(F$3,Data_Base_2[#Headers],0))),"")</f>
        <v/>
      </c>
      <c r="G602" s="161" t="str">
        <f ca="1">IFERROR(IF(ISBLANK(INDEX(Data_Base_2[],MATCH($D602,Data_Base_2[[Incumbent]:[Incumbent]],0),MATCH(G$3,Data_Base_2[#Headers],0))),"-",INDEX(Data_Base_2[],MATCH($D602,Data_Base_2[[Incumbent]:[Incumbent]],0),MATCH(G$3,Data_Base_2[#Headers],0))),"")</f>
        <v/>
      </c>
      <c r="H602" s="161" t="str">
        <f ca="1">IFERROR(IF(ISBLANK(INDEX(Data_Base_2[],MATCH($D602,Data_Base_2[[Incumbent]:[Incumbent]],0),MATCH(H$3,Data_Base_2[#Headers],0))),"-",INDEX(Data_Base_2[],MATCH($D602,Data_Base_2[[Incumbent]:[Incumbent]],0),MATCH(H$3,Data_Base_2[#Headers],0))),"")</f>
        <v/>
      </c>
      <c r="I602" s="162" t="str">
        <f ca="1">IFERROR(IF(ISBLANK(INDEX(Data_Base_2[],MATCH($D602,Data_Base_2[[Incumbent]:[Incumbent]],0),MATCH(I$3,Data_Base_2[#Headers],0))),"-",INDEX(Data_Base_2[],MATCH($D602,Data_Base_2[[Incumbent]:[Incumbent]],0),MATCH(I$3,Data_Base_2[#Headers],0))),"")</f>
        <v/>
      </c>
      <c r="J602" s="162" t="str">
        <f ca="1">IFERROR(IF(ISBLANK(INDEX(Data_Base_2[],MATCH($D602,Data_Base_2[[Incumbent]:[Incumbent]],0),MATCH(J$3,Data_Base_2[#Headers],0))),"-",INDEX(Data_Base_2[],MATCH($D602,Data_Base_2[[Incumbent]:[Incumbent]],0),MATCH(J$3,Data_Base_2[#Headers],0))),"")</f>
        <v/>
      </c>
      <c r="K602" s="163" t="str">
        <f ca="1">IFERROR(IF(ISBLANK(INDEX(Data_Base_2[],MATCH($D602,Data_Base_2[[Incumbent]:[Incumbent]],0),MATCH(K$3,Data_Base_2[#Headers],0))),"-",INDEX(Data_Base_2[],MATCH($D602,Data_Base_2[[Incumbent]:[Incumbent]],0),MATCH(K$3,Data_Base_2[#Headers],0))),"")</f>
        <v/>
      </c>
      <c r="L602" s="161" t="str">
        <f ca="1">IFERROR(IF(ISBLANK(INDEX(Data_Base_2[],MATCH($D602,Data_Base_2[[Incumbent]:[Incumbent]],0),MATCH(L$3,Data_Base_2[#Headers],0))),"-",INDEX(Data_Base_2[],MATCH($D602,Data_Base_2[[Incumbent]:[Incumbent]],0),MATCH(L$3,Data_Base_2[#Headers],0))),"")</f>
        <v/>
      </c>
      <c r="M602" s="161" t="str">
        <f ca="1">IFERROR(IF(ISBLANK(INDEX(Data_Base_2[],MATCH($D602,Data_Base_2[[Incumbent]:[Incumbent]],0),MATCH(M$3,Data_Base_2[#Headers],0))),"-",INDEX(Data_Base_2[],MATCH($D602,Data_Base_2[[Incumbent]:[Incumbent]],0),MATCH(M$3,Data_Base_2[#Headers],0))),"")</f>
        <v/>
      </c>
      <c r="N602" s="164" t="str">
        <f ca="1">IFERROR(IF(ISBLANK(INDEX(Data_Base_2[],MATCH($D602,Data_Base_2[[Incumbent]:[Incumbent]],0),MATCH(N$3,Data_Base_2[#Headers],0))),"-",INDEX(Data_Base_2[],MATCH($D602,Data_Base_2[[Incumbent]:[Incumbent]],0),MATCH(N$3,Data_Base_2[#Headers],0))),"")</f>
        <v/>
      </c>
      <c r="O602" s="164" t="str">
        <f ca="1">IFERROR(IF(ISBLANK(INDEX(Data_Base_2[],MATCH($D602,Data_Base_2[[Incumbent]:[Incumbent]],0),MATCH(O$3,Data_Base_2[#Headers],0))),"-",INDEX(Data_Base_2[],MATCH($D602,Data_Base_2[[Incumbent]:[Incumbent]],0),MATCH(O$3,Data_Base_2[#Headers],0))),"")</f>
        <v/>
      </c>
      <c r="P602" s="161" t="str">
        <f ca="1">IFERROR(IF(ISBLANK(INDEX(Data_Base_2[],MATCH($D602,Data_Base_2[[Incumbent]:[Incumbent]],0),MATCH(P$3,Data_Base_2[#Headers],0))),"-",INDEX(Data_Base_2[],MATCH($D602,Data_Base_2[[Incumbent]:[Incumbent]],0),MATCH(P$3,Data_Base_2[#Headers],0))),"")</f>
        <v/>
      </c>
      <c r="Q602" s="161" t="str">
        <f ca="1">IFERROR(IF(ISBLANK(INDEX(Data_Base_2[],MATCH($D602,Data_Base_2[[Incumbent]:[Incumbent]],0),MATCH(Q$3,Data_Base_2[#Headers],0))),"-",INDEX(Data_Base_2[],MATCH($D602,Data_Base_2[[Incumbent]:[Incumbent]],0),MATCH(Q$3,Data_Base_2[#Headers],0))),"")</f>
        <v/>
      </c>
      <c r="T602" t="str">
        <v>Kurnia Aprialdy Milala</v>
      </c>
      <c r="U602" s="140">
        <v>1</v>
      </c>
      <c r="V602" s="124" t="b">
        <v>1</v>
      </c>
      <c r="W602" s="3" t="b">
        <v>0</v>
      </c>
      <c r="X602" s="3" t="b">
        <v>0</v>
      </c>
      <c r="Y602" s="3">
        <v>0</v>
      </c>
      <c r="Z602" s="3">
        <v>0</v>
      </c>
      <c r="AA602" s="3" t="b">
        <v>1</v>
      </c>
      <c r="AB602" s="3" t="b">
        <f ca="1"/>
        <v>0</v>
      </c>
      <c r="AC602" s="99">
        <v>1</v>
      </c>
      <c r="AD602" s="99">
        <f ca="1"/>
        <v>0</v>
      </c>
    </row>
    <row r="603" spans="4:30" x14ac:dyDescent="0.25">
      <c r="D603" s="8" t="str" cm="1">
        <f t="array" aca="1" ref="D603" ca="1">IFERROR(IF($T$2="",'Data Base'!C585,INDEX(Data_Base_2[Incumbent],_xlfn.AGGREGATE(15,3,((OFFSET($AD$4,0,0,COUNTA($AD$4:AD5598),1)&gt;0)/(OFFSET($AD$4,0,0,COUNTA($AD$4:AD5598),1)&gt;0))*(ROW(OFFSET($AD$4,0,0,COUNTA($AD$4:AD5598),1))-ROW($AD$3)),ROWS($D$4:$D602)))),"")</f>
        <v/>
      </c>
      <c r="E603" s="161" t="str">
        <f ca="1">IFERROR(IF(ISBLANK(INDEX(Data_Base_2[],MATCH($D603,Data_Base_2[[Incumbent]:[Incumbent]],0),MATCH(E$3,Data_Base_2[#Headers],0))),"-",INDEX(Data_Base_2[],MATCH($D603,Data_Base_2[[Incumbent]:[Incumbent]],0),MATCH(E$3,Data_Base_2[#Headers],0))),"")</f>
        <v/>
      </c>
      <c r="F603" s="161" t="str">
        <f ca="1">IFERROR(IF(ISBLANK(INDEX(Data_Base_2[],MATCH($D603,Data_Base_2[[Incumbent]:[Incumbent]],0),MATCH(F$3,Data_Base_2[#Headers],0))),"-",INDEX(Data_Base_2[],MATCH($D603,Data_Base_2[[Incumbent]:[Incumbent]],0),MATCH(F$3,Data_Base_2[#Headers],0))),"")</f>
        <v/>
      </c>
      <c r="G603" s="161" t="str">
        <f ca="1">IFERROR(IF(ISBLANK(INDEX(Data_Base_2[],MATCH($D603,Data_Base_2[[Incumbent]:[Incumbent]],0),MATCH(G$3,Data_Base_2[#Headers],0))),"-",INDEX(Data_Base_2[],MATCH($D603,Data_Base_2[[Incumbent]:[Incumbent]],0),MATCH(G$3,Data_Base_2[#Headers],0))),"")</f>
        <v/>
      </c>
      <c r="H603" s="161" t="str">
        <f ca="1">IFERROR(IF(ISBLANK(INDEX(Data_Base_2[],MATCH($D603,Data_Base_2[[Incumbent]:[Incumbent]],0),MATCH(H$3,Data_Base_2[#Headers],0))),"-",INDEX(Data_Base_2[],MATCH($D603,Data_Base_2[[Incumbent]:[Incumbent]],0),MATCH(H$3,Data_Base_2[#Headers],0))),"")</f>
        <v/>
      </c>
      <c r="I603" s="162" t="str">
        <f ca="1">IFERROR(IF(ISBLANK(INDEX(Data_Base_2[],MATCH($D603,Data_Base_2[[Incumbent]:[Incumbent]],0),MATCH(I$3,Data_Base_2[#Headers],0))),"-",INDEX(Data_Base_2[],MATCH($D603,Data_Base_2[[Incumbent]:[Incumbent]],0),MATCH(I$3,Data_Base_2[#Headers],0))),"")</f>
        <v/>
      </c>
      <c r="J603" s="162" t="str">
        <f ca="1">IFERROR(IF(ISBLANK(INDEX(Data_Base_2[],MATCH($D603,Data_Base_2[[Incumbent]:[Incumbent]],0),MATCH(J$3,Data_Base_2[#Headers],0))),"-",INDEX(Data_Base_2[],MATCH($D603,Data_Base_2[[Incumbent]:[Incumbent]],0),MATCH(J$3,Data_Base_2[#Headers],0))),"")</f>
        <v/>
      </c>
      <c r="K603" s="163" t="str">
        <f ca="1">IFERROR(IF(ISBLANK(INDEX(Data_Base_2[],MATCH($D603,Data_Base_2[[Incumbent]:[Incumbent]],0),MATCH(K$3,Data_Base_2[#Headers],0))),"-",INDEX(Data_Base_2[],MATCH($D603,Data_Base_2[[Incumbent]:[Incumbent]],0),MATCH(K$3,Data_Base_2[#Headers],0))),"")</f>
        <v/>
      </c>
      <c r="L603" s="161" t="str">
        <f ca="1">IFERROR(IF(ISBLANK(INDEX(Data_Base_2[],MATCH($D603,Data_Base_2[[Incumbent]:[Incumbent]],0),MATCH(L$3,Data_Base_2[#Headers],0))),"-",INDEX(Data_Base_2[],MATCH($D603,Data_Base_2[[Incumbent]:[Incumbent]],0),MATCH(L$3,Data_Base_2[#Headers],0))),"")</f>
        <v/>
      </c>
      <c r="M603" s="161" t="str">
        <f ca="1">IFERROR(IF(ISBLANK(INDEX(Data_Base_2[],MATCH($D603,Data_Base_2[[Incumbent]:[Incumbent]],0),MATCH(M$3,Data_Base_2[#Headers],0))),"-",INDEX(Data_Base_2[],MATCH($D603,Data_Base_2[[Incumbent]:[Incumbent]],0),MATCH(M$3,Data_Base_2[#Headers],0))),"")</f>
        <v/>
      </c>
      <c r="N603" s="164" t="str">
        <f ca="1">IFERROR(IF(ISBLANK(INDEX(Data_Base_2[],MATCH($D603,Data_Base_2[[Incumbent]:[Incumbent]],0),MATCH(N$3,Data_Base_2[#Headers],0))),"-",INDEX(Data_Base_2[],MATCH($D603,Data_Base_2[[Incumbent]:[Incumbent]],0),MATCH(N$3,Data_Base_2[#Headers],0))),"")</f>
        <v/>
      </c>
      <c r="O603" s="164" t="str">
        <f ca="1">IFERROR(IF(ISBLANK(INDEX(Data_Base_2[],MATCH($D603,Data_Base_2[[Incumbent]:[Incumbent]],0),MATCH(O$3,Data_Base_2[#Headers],0))),"-",INDEX(Data_Base_2[],MATCH($D603,Data_Base_2[[Incumbent]:[Incumbent]],0),MATCH(O$3,Data_Base_2[#Headers],0))),"")</f>
        <v/>
      </c>
      <c r="P603" s="161" t="str">
        <f ca="1">IFERROR(IF(ISBLANK(INDEX(Data_Base_2[],MATCH($D603,Data_Base_2[[Incumbent]:[Incumbent]],0),MATCH(P$3,Data_Base_2[#Headers],0))),"-",INDEX(Data_Base_2[],MATCH($D603,Data_Base_2[[Incumbent]:[Incumbent]],0),MATCH(P$3,Data_Base_2[#Headers],0))),"")</f>
        <v/>
      </c>
      <c r="Q603" s="161" t="str">
        <f ca="1">IFERROR(IF(ISBLANK(INDEX(Data_Base_2[],MATCH($D603,Data_Base_2[[Incumbent]:[Incumbent]],0),MATCH(Q$3,Data_Base_2[#Headers],0))),"-",INDEX(Data_Base_2[],MATCH($D603,Data_Base_2[[Incumbent]:[Incumbent]],0),MATCH(Q$3,Data_Base_2[#Headers],0))),"")</f>
        <v/>
      </c>
      <c r="T603" t="str">
        <v>Miko Rayendra, Ir.</v>
      </c>
      <c r="U603" s="140">
        <v>4</v>
      </c>
      <c r="V603" s="124" t="b">
        <v>1</v>
      </c>
      <c r="W603" s="3" t="b">
        <v>1</v>
      </c>
      <c r="X603" s="3" t="b">
        <v>0</v>
      </c>
      <c r="Y603" s="3">
        <v>0</v>
      </c>
      <c r="Z603" s="3">
        <v>1</v>
      </c>
      <c r="AA603" s="3" t="b">
        <v>1</v>
      </c>
      <c r="AB603" s="3" t="b">
        <f ca="1"/>
        <v>1</v>
      </c>
      <c r="AC603" s="99">
        <v>1</v>
      </c>
      <c r="AD603" s="99">
        <f ca="1"/>
        <v>0</v>
      </c>
    </row>
    <row r="604" spans="4:30" x14ac:dyDescent="0.25">
      <c r="D604" s="8" t="str" cm="1">
        <f t="array" aca="1" ref="D604" ca="1">IFERROR(IF($T$2="",'Data Base'!C586,INDEX(Data_Base_2[Incumbent],_xlfn.AGGREGATE(15,3,((OFFSET($AD$4,0,0,COUNTA($AD$4:AD5599),1)&gt;0)/(OFFSET($AD$4,0,0,COUNTA($AD$4:AD5599),1)&gt;0))*(ROW(OFFSET($AD$4,0,0,COUNTA($AD$4:AD5599),1))-ROW($AD$3)),ROWS($D$4:$D603)))),"")</f>
        <v/>
      </c>
      <c r="E604" s="161" t="str">
        <f ca="1">IFERROR(IF(ISBLANK(INDEX(Data_Base_2[],MATCH($D604,Data_Base_2[[Incumbent]:[Incumbent]],0),MATCH(E$3,Data_Base_2[#Headers],0))),"-",INDEX(Data_Base_2[],MATCH($D604,Data_Base_2[[Incumbent]:[Incumbent]],0),MATCH(E$3,Data_Base_2[#Headers],0))),"")</f>
        <v/>
      </c>
      <c r="F604" s="161" t="str">
        <f ca="1">IFERROR(IF(ISBLANK(INDEX(Data_Base_2[],MATCH($D604,Data_Base_2[[Incumbent]:[Incumbent]],0),MATCH(F$3,Data_Base_2[#Headers],0))),"-",INDEX(Data_Base_2[],MATCH($D604,Data_Base_2[[Incumbent]:[Incumbent]],0),MATCH(F$3,Data_Base_2[#Headers],0))),"")</f>
        <v/>
      </c>
      <c r="G604" s="161" t="str">
        <f ca="1">IFERROR(IF(ISBLANK(INDEX(Data_Base_2[],MATCH($D604,Data_Base_2[[Incumbent]:[Incumbent]],0),MATCH(G$3,Data_Base_2[#Headers],0))),"-",INDEX(Data_Base_2[],MATCH($D604,Data_Base_2[[Incumbent]:[Incumbent]],0),MATCH(G$3,Data_Base_2[#Headers],0))),"")</f>
        <v/>
      </c>
      <c r="H604" s="161" t="str">
        <f ca="1">IFERROR(IF(ISBLANK(INDEX(Data_Base_2[],MATCH($D604,Data_Base_2[[Incumbent]:[Incumbent]],0),MATCH(H$3,Data_Base_2[#Headers],0))),"-",INDEX(Data_Base_2[],MATCH($D604,Data_Base_2[[Incumbent]:[Incumbent]],0),MATCH(H$3,Data_Base_2[#Headers],0))),"")</f>
        <v/>
      </c>
      <c r="I604" s="162" t="str">
        <f ca="1">IFERROR(IF(ISBLANK(INDEX(Data_Base_2[],MATCH($D604,Data_Base_2[[Incumbent]:[Incumbent]],0),MATCH(I$3,Data_Base_2[#Headers],0))),"-",INDEX(Data_Base_2[],MATCH($D604,Data_Base_2[[Incumbent]:[Incumbent]],0),MATCH(I$3,Data_Base_2[#Headers],0))),"")</f>
        <v/>
      </c>
      <c r="J604" s="162" t="str">
        <f ca="1">IFERROR(IF(ISBLANK(INDEX(Data_Base_2[],MATCH($D604,Data_Base_2[[Incumbent]:[Incumbent]],0),MATCH(J$3,Data_Base_2[#Headers],0))),"-",INDEX(Data_Base_2[],MATCH($D604,Data_Base_2[[Incumbent]:[Incumbent]],0),MATCH(J$3,Data_Base_2[#Headers],0))),"")</f>
        <v/>
      </c>
      <c r="K604" s="163" t="str">
        <f ca="1">IFERROR(IF(ISBLANK(INDEX(Data_Base_2[],MATCH($D604,Data_Base_2[[Incumbent]:[Incumbent]],0),MATCH(K$3,Data_Base_2[#Headers],0))),"-",INDEX(Data_Base_2[],MATCH($D604,Data_Base_2[[Incumbent]:[Incumbent]],0),MATCH(K$3,Data_Base_2[#Headers],0))),"")</f>
        <v/>
      </c>
      <c r="L604" s="161" t="str">
        <f ca="1">IFERROR(IF(ISBLANK(INDEX(Data_Base_2[],MATCH($D604,Data_Base_2[[Incumbent]:[Incumbent]],0),MATCH(L$3,Data_Base_2[#Headers],0))),"-",INDEX(Data_Base_2[],MATCH($D604,Data_Base_2[[Incumbent]:[Incumbent]],0),MATCH(L$3,Data_Base_2[#Headers],0))),"")</f>
        <v/>
      </c>
      <c r="M604" s="161" t="str">
        <f ca="1">IFERROR(IF(ISBLANK(INDEX(Data_Base_2[],MATCH($D604,Data_Base_2[[Incumbent]:[Incumbent]],0),MATCH(M$3,Data_Base_2[#Headers],0))),"-",INDEX(Data_Base_2[],MATCH($D604,Data_Base_2[[Incumbent]:[Incumbent]],0),MATCH(M$3,Data_Base_2[#Headers],0))),"")</f>
        <v/>
      </c>
      <c r="N604" s="164" t="str">
        <f ca="1">IFERROR(IF(ISBLANK(INDEX(Data_Base_2[],MATCH($D604,Data_Base_2[[Incumbent]:[Incumbent]],0),MATCH(N$3,Data_Base_2[#Headers],0))),"-",INDEX(Data_Base_2[],MATCH($D604,Data_Base_2[[Incumbent]:[Incumbent]],0),MATCH(N$3,Data_Base_2[#Headers],0))),"")</f>
        <v/>
      </c>
      <c r="O604" s="164" t="str">
        <f ca="1">IFERROR(IF(ISBLANK(INDEX(Data_Base_2[],MATCH($D604,Data_Base_2[[Incumbent]:[Incumbent]],0),MATCH(O$3,Data_Base_2[#Headers],0))),"-",INDEX(Data_Base_2[],MATCH($D604,Data_Base_2[[Incumbent]:[Incumbent]],0),MATCH(O$3,Data_Base_2[#Headers],0))),"")</f>
        <v/>
      </c>
      <c r="P604" s="161" t="str">
        <f ca="1">IFERROR(IF(ISBLANK(INDEX(Data_Base_2[],MATCH($D604,Data_Base_2[[Incumbent]:[Incumbent]],0),MATCH(P$3,Data_Base_2[#Headers],0))),"-",INDEX(Data_Base_2[],MATCH($D604,Data_Base_2[[Incumbent]:[Incumbent]],0),MATCH(P$3,Data_Base_2[#Headers],0))),"")</f>
        <v/>
      </c>
      <c r="Q604" s="161" t="str">
        <f ca="1">IFERROR(IF(ISBLANK(INDEX(Data_Base_2[],MATCH($D604,Data_Base_2[[Incumbent]:[Incumbent]],0),MATCH(Q$3,Data_Base_2[#Headers],0))),"-",INDEX(Data_Base_2[],MATCH($D604,Data_Base_2[[Incumbent]:[Incumbent]],0),MATCH(Q$3,Data_Base_2[#Headers],0))),"")</f>
        <v/>
      </c>
      <c r="T604" t="str">
        <v>Mahyudin</v>
      </c>
      <c r="U604" s="140">
        <v>1</v>
      </c>
      <c r="V604" s="124" t="b">
        <v>1</v>
      </c>
      <c r="W604" s="3" t="b">
        <v>0</v>
      </c>
      <c r="X604" s="3" t="b">
        <v>0</v>
      </c>
      <c r="Y604" s="3">
        <v>0</v>
      </c>
      <c r="Z604" s="3">
        <v>0</v>
      </c>
      <c r="AA604" s="3" t="b">
        <v>1</v>
      </c>
      <c r="AB604" s="3" t="b">
        <f ca="1"/>
        <v>1</v>
      </c>
      <c r="AC604" s="99">
        <v>1</v>
      </c>
      <c r="AD604" s="99">
        <f ca="1"/>
        <v>0</v>
      </c>
    </row>
    <row r="605" spans="4:30" x14ac:dyDescent="0.25">
      <c r="D605" s="8" t="str" cm="1">
        <f t="array" aca="1" ref="D605" ca="1">IFERROR(IF($T$2="",'Data Base'!C587,INDEX(Data_Base_2[Incumbent],_xlfn.AGGREGATE(15,3,((OFFSET($AD$4,0,0,COUNTA($AD$4:AD5600),1)&gt;0)/(OFFSET($AD$4,0,0,COUNTA($AD$4:AD5600),1)&gt;0))*(ROW(OFFSET($AD$4,0,0,COUNTA($AD$4:AD5600),1))-ROW($AD$3)),ROWS($D$4:$D604)))),"")</f>
        <v/>
      </c>
      <c r="E605" s="161" t="str">
        <f ca="1">IFERROR(IF(ISBLANK(INDEX(Data_Base_2[],MATCH($D605,Data_Base_2[[Incumbent]:[Incumbent]],0),MATCH(E$3,Data_Base_2[#Headers],0))),"-",INDEX(Data_Base_2[],MATCH($D605,Data_Base_2[[Incumbent]:[Incumbent]],0),MATCH(E$3,Data_Base_2[#Headers],0))),"")</f>
        <v/>
      </c>
      <c r="F605" s="161" t="str">
        <f ca="1">IFERROR(IF(ISBLANK(INDEX(Data_Base_2[],MATCH($D605,Data_Base_2[[Incumbent]:[Incumbent]],0),MATCH(F$3,Data_Base_2[#Headers],0))),"-",INDEX(Data_Base_2[],MATCH($D605,Data_Base_2[[Incumbent]:[Incumbent]],0),MATCH(F$3,Data_Base_2[#Headers],0))),"")</f>
        <v/>
      </c>
      <c r="G605" s="161" t="str">
        <f ca="1">IFERROR(IF(ISBLANK(INDEX(Data_Base_2[],MATCH($D605,Data_Base_2[[Incumbent]:[Incumbent]],0),MATCH(G$3,Data_Base_2[#Headers],0))),"-",INDEX(Data_Base_2[],MATCH($D605,Data_Base_2[[Incumbent]:[Incumbent]],0),MATCH(G$3,Data_Base_2[#Headers],0))),"")</f>
        <v/>
      </c>
      <c r="H605" s="161" t="str">
        <f ca="1">IFERROR(IF(ISBLANK(INDEX(Data_Base_2[],MATCH($D605,Data_Base_2[[Incumbent]:[Incumbent]],0),MATCH(H$3,Data_Base_2[#Headers],0))),"-",INDEX(Data_Base_2[],MATCH($D605,Data_Base_2[[Incumbent]:[Incumbent]],0),MATCH(H$3,Data_Base_2[#Headers],0))),"")</f>
        <v/>
      </c>
      <c r="I605" s="162" t="str">
        <f ca="1">IFERROR(IF(ISBLANK(INDEX(Data_Base_2[],MATCH($D605,Data_Base_2[[Incumbent]:[Incumbent]],0),MATCH(I$3,Data_Base_2[#Headers],0))),"-",INDEX(Data_Base_2[],MATCH($D605,Data_Base_2[[Incumbent]:[Incumbent]],0),MATCH(I$3,Data_Base_2[#Headers],0))),"")</f>
        <v/>
      </c>
      <c r="J605" s="162" t="str">
        <f ca="1">IFERROR(IF(ISBLANK(INDEX(Data_Base_2[],MATCH($D605,Data_Base_2[[Incumbent]:[Incumbent]],0),MATCH(J$3,Data_Base_2[#Headers],0))),"-",INDEX(Data_Base_2[],MATCH($D605,Data_Base_2[[Incumbent]:[Incumbent]],0),MATCH(J$3,Data_Base_2[#Headers],0))),"")</f>
        <v/>
      </c>
      <c r="K605" s="163" t="str">
        <f ca="1">IFERROR(IF(ISBLANK(INDEX(Data_Base_2[],MATCH($D605,Data_Base_2[[Incumbent]:[Incumbent]],0),MATCH(K$3,Data_Base_2[#Headers],0))),"-",INDEX(Data_Base_2[],MATCH($D605,Data_Base_2[[Incumbent]:[Incumbent]],0),MATCH(K$3,Data_Base_2[#Headers],0))),"")</f>
        <v/>
      </c>
      <c r="L605" s="161" t="str">
        <f ca="1">IFERROR(IF(ISBLANK(INDEX(Data_Base_2[],MATCH($D605,Data_Base_2[[Incumbent]:[Incumbent]],0),MATCH(L$3,Data_Base_2[#Headers],0))),"-",INDEX(Data_Base_2[],MATCH($D605,Data_Base_2[[Incumbent]:[Incumbent]],0),MATCH(L$3,Data_Base_2[#Headers],0))),"")</f>
        <v/>
      </c>
      <c r="M605" s="161" t="str">
        <f ca="1">IFERROR(IF(ISBLANK(INDEX(Data_Base_2[],MATCH($D605,Data_Base_2[[Incumbent]:[Incumbent]],0),MATCH(M$3,Data_Base_2[#Headers],0))),"-",INDEX(Data_Base_2[],MATCH($D605,Data_Base_2[[Incumbent]:[Incumbent]],0),MATCH(M$3,Data_Base_2[#Headers],0))),"")</f>
        <v/>
      </c>
      <c r="N605" s="164" t="str">
        <f ca="1">IFERROR(IF(ISBLANK(INDEX(Data_Base_2[],MATCH($D605,Data_Base_2[[Incumbent]:[Incumbent]],0),MATCH(N$3,Data_Base_2[#Headers],0))),"-",INDEX(Data_Base_2[],MATCH($D605,Data_Base_2[[Incumbent]:[Incumbent]],0),MATCH(N$3,Data_Base_2[#Headers],0))),"")</f>
        <v/>
      </c>
      <c r="O605" s="164" t="str">
        <f ca="1">IFERROR(IF(ISBLANK(INDEX(Data_Base_2[],MATCH($D605,Data_Base_2[[Incumbent]:[Incumbent]],0),MATCH(O$3,Data_Base_2[#Headers],0))),"-",INDEX(Data_Base_2[],MATCH($D605,Data_Base_2[[Incumbent]:[Incumbent]],0),MATCH(O$3,Data_Base_2[#Headers],0))),"")</f>
        <v/>
      </c>
      <c r="P605" s="161" t="str">
        <f ca="1">IFERROR(IF(ISBLANK(INDEX(Data_Base_2[],MATCH($D605,Data_Base_2[[Incumbent]:[Incumbent]],0),MATCH(P$3,Data_Base_2[#Headers],0))),"-",INDEX(Data_Base_2[],MATCH($D605,Data_Base_2[[Incumbent]:[Incumbent]],0),MATCH(P$3,Data_Base_2[#Headers],0))),"")</f>
        <v/>
      </c>
      <c r="Q605" s="161" t="str">
        <f ca="1">IFERROR(IF(ISBLANK(INDEX(Data_Base_2[],MATCH($D605,Data_Base_2[[Incumbent]:[Incumbent]],0),MATCH(Q$3,Data_Base_2[#Headers],0))),"-",INDEX(Data_Base_2[],MATCH($D605,Data_Base_2[[Incumbent]:[Incumbent]],0),MATCH(Q$3,Data_Base_2[#Headers],0))),"")</f>
        <v/>
      </c>
      <c r="T605" t="str">
        <v>Muhammad Fauzan Amiruddin</v>
      </c>
      <c r="U605" s="140">
        <v>1</v>
      </c>
      <c r="V605" s="124" t="b">
        <v>1</v>
      </c>
      <c r="W605" s="3" t="b">
        <v>1</v>
      </c>
      <c r="X605" s="3" t="b">
        <v>0</v>
      </c>
      <c r="Y605" s="3">
        <v>1</v>
      </c>
      <c r="Z605" s="3">
        <v>0</v>
      </c>
      <c r="AA605" s="3" t="b">
        <v>1</v>
      </c>
      <c r="AB605" s="3" t="b">
        <f ca="1"/>
        <v>0</v>
      </c>
      <c r="AC605" s="99">
        <v>1</v>
      </c>
      <c r="AD605" s="99">
        <f ca="1"/>
        <v>0</v>
      </c>
    </row>
    <row r="606" spans="4:30" x14ac:dyDescent="0.25">
      <c r="D606" s="8" t="str" cm="1">
        <f t="array" aca="1" ref="D606" ca="1">IFERROR(IF($T$2="",'Data Base'!C588,INDEX(Data_Base_2[Incumbent],_xlfn.AGGREGATE(15,3,((OFFSET($AD$4,0,0,COUNTA($AD$4:AD5601),1)&gt;0)/(OFFSET($AD$4,0,0,COUNTA($AD$4:AD5601),1)&gt;0))*(ROW(OFFSET($AD$4,0,0,COUNTA($AD$4:AD5601),1))-ROW($AD$3)),ROWS($D$4:$D605)))),"")</f>
        <v/>
      </c>
      <c r="E606" s="161" t="str">
        <f ca="1">IFERROR(IF(ISBLANK(INDEX(Data_Base_2[],MATCH($D606,Data_Base_2[[Incumbent]:[Incumbent]],0),MATCH(E$3,Data_Base_2[#Headers],0))),"-",INDEX(Data_Base_2[],MATCH($D606,Data_Base_2[[Incumbent]:[Incumbent]],0),MATCH(E$3,Data_Base_2[#Headers],0))),"")</f>
        <v/>
      </c>
      <c r="F606" s="161" t="str">
        <f ca="1">IFERROR(IF(ISBLANK(INDEX(Data_Base_2[],MATCH($D606,Data_Base_2[[Incumbent]:[Incumbent]],0),MATCH(F$3,Data_Base_2[#Headers],0))),"-",INDEX(Data_Base_2[],MATCH($D606,Data_Base_2[[Incumbent]:[Incumbent]],0),MATCH(F$3,Data_Base_2[#Headers],0))),"")</f>
        <v/>
      </c>
      <c r="G606" s="161" t="str">
        <f ca="1">IFERROR(IF(ISBLANK(INDEX(Data_Base_2[],MATCH($D606,Data_Base_2[[Incumbent]:[Incumbent]],0),MATCH(G$3,Data_Base_2[#Headers],0))),"-",INDEX(Data_Base_2[],MATCH($D606,Data_Base_2[[Incumbent]:[Incumbent]],0),MATCH(G$3,Data_Base_2[#Headers],0))),"")</f>
        <v/>
      </c>
      <c r="H606" s="161" t="str">
        <f ca="1">IFERROR(IF(ISBLANK(INDEX(Data_Base_2[],MATCH($D606,Data_Base_2[[Incumbent]:[Incumbent]],0),MATCH(H$3,Data_Base_2[#Headers],0))),"-",INDEX(Data_Base_2[],MATCH($D606,Data_Base_2[[Incumbent]:[Incumbent]],0),MATCH(H$3,Data_Base_2[#Headers],0))),"")</f>
        <v/>
      </c>
      <c r="I606" s="162" t="str">
        <f ca="1">IFERROR(IF(ISBLANK(INDEX(Data_Base_2[],MATCH($D606,Data_Base_2[[Incumbent]:[Incumbent]],0),MATCH(I$3,Data_Base_2[#Headers],0))),"-",INDEX(Data_Base_2[],MATCH($D606,Data_Base_2[[Incumbent]:[Incumbent]],0),MATCH(I$3,Data_Base_2[#Headers],0))),"")</f>
        <v/>
      </c>
      <c r="J606" s="162" t="str">
        <f ca="1">IFERROR(IF(ISBLANK(INDEX(Data_Base_2[],MATCH($D606,Data_Base_2[[Incumbent]:[Incumbent]],0),MATCH(J$3,Data_Base_2[#Headers],0))),"-",INDEX(Data_Base_2[],MATCH($D606,Data_Base_2[[Incumbent]:[Incumbent]],0),MATCH(J$3,Data_Base_2[#Headers],0))),"")</f>
        <v/>
      </c>
      <c r="K606" s="163" t="str">
        <f ca="1">IFERROR(IF(ISBLANK(INDEX(Data_Base_2[],MATCH($D606,Data_Base_2[[Incumbent]:[Incumbent]],0),MATCH(K$3,Data_Base_2[#Headers],0))),"-",INDEX(Data_Base_2[],MATCH($D606,Data_Base_2[[Incumbent]:[Incumbent]],0),MATCH(K$3,Data_Base_2[#Headers],0))),"")</f>
        <v/>
      </c>
      <c r="L606" s="161" t="str">
        <f ca="1">IFERROR(IF(ISBLANK(INDEX(Data_Base_2[],MATCH($D606,Data_Base_2[[Incumbent]:[Incumbent]],0),MATCH(L$3,Data_Base_2[#Headers],0))),"-",INDEX(Data_Base_2[],MATCH($D606,Data_Base_2[[Incumbent]:[Incumbent]],0),MATCH(L$3,Data_Base_2[#Headers],0))),"")</f>
        <v/>
      </c>
      <c r="M606" s="161" t="str">
        <f ca="1">IFERROR(IF(ISBLANK(INDEX(Data_Base_2[],MATCH($D606,Data_Base_2[[Incumbent]:[Incumbent]],0),MATCH(M$3,Data_Base_2[#Headers],0))),"-",INDEX(Data_Base_2[],MATCH($D606,Data_Base_2[[Incumbent]:[Incumbent]],0),MATCH(M$3,Data_Base_2[#Headers],0))),"")</f>
        <v/>
      </c>
      <c r="N606" s="164" t="str">
        <f ca="1">IFERROR(IF(ISBLANK(INDEX(Data_Base_2[],MATCH($D606,Data_Base_2[[Incumbent]:[Incumbent]],0),MATCH(N$3,Data_Base_2[#Headers],0))),"-",INDEX(Data_Base_2[],MATCH($D606,Data_Base_2[[Incumbent]:[Incumbent]],0),MATCH(N$3,Data_Base_2[#Headers],0))),"")</f>
        <v/>
      </c>
      <c r="O606" s="164" t="str">
        <f ca="1">IFERROR(IF(ISBLANK(INDEX(Data_Base_2[],MATCH($D606,Data_Base_2[[Incumbent]:[Incumbent]],0),MATCH(O$3,Data_Base_2[#Headers],0))),"-",INDEX(Data_Base_2[],MATCH($D606,Data_Base_2[[Incumbent]:[Incumbent]],0),MATCH(O$3,Data_Base_2[#Headers],0))),"")</f>
        <v/>
      </c>
      <c r="P606" s="161" t="str">
        <f ca="1">IFERROR(IF(ISBLANK(INDEX(Data_Base_2[],MATCH($D606,Data_Base_2[[Incumbent]:[Incumbent]],0),MATCH(P$3,Data_Base_2[#Headers],0))),"-",INDEX(Data_Base_2[],MATCH($D606,Data_Base_2[[Incumbent]:[Incumbent]],0),MATCH(P$3,Data_Base_2[#Headers],0))),"")</f>
        <v/>
      </c>
      <c r="Q606" s="161" t="str">
        <f ca="1">IFERROR(IF(ISBLANK(INDEX(Data_Base_2[],MATCH($D606,Data_Base_2[[Incumbent]:[Incumbent]],0),MATCH(Q$3,Data_Base_2[#Headers],0))),"-",INDEX(Data_Base_2[],MATCH($D606,Data_Base_2[[Incumbent]:[Incumbent]],0),MATCH(Q$3,Data_Base_2[#Headers],0))),"")</f>
        <v/>
      </c>
      <c r="T606" t="str">
        <v>Muhammad Irsyad Jasin Gunawan</v>
      </c>
      <c r="U606" s="140">
        <v>1</v>
      </c>
      <c r="V606" s="124" t="b">
        <v>1</v>
      </c>
      <c r="W606" s="3" t="b">
        <v>0</v>
      </c>
      <c r="X606" s="3" t="b">
        <v>0</v>
      </c>
      <c r="Y606" s="3">
        <v>0</v>
      </c>
      <c r="Z606" s="3">
        <v>0</v>
      </c>
      <c r="AA606" s="3" t="b">
        <v>1</v>
      </c>
      <c r="AB606" s="3" t="b">
        <f ca="1"/>
        <v>0</v>
      </c>
      <c r="AC606" s="99">
        <v>1</v>
      </c>
      <c r="AD606" s="99">
        <f ca="1"/>
        <v>0</v>
      </c>
    </row>
    <row r="607" spans="4:30" x14ac:dyDescent="0.25">
      <c r="D607" s="8" t="str" cm="1">
        <f t="array" aca="1" ref="D607" ca="1">IFERROR(IF($T$2="",'Data Base'!C589,INDEX(Data_Base_2[Incumbent],_xlfn.AGGREGATE(15,3,((OFFSET($AD$4,0,0,COUNTA($AD$4:AD5602),1)&gt;0)/(OFFSET($AD$4,0,0,COUNTA($AD$4:AD5602),1)&gt;0))*(ROW(OFFSET($AD$4,0,0,COUNTA($AD$4:AD5602),1))-ROW($AD$3)),ROWS($D$4:$D606)))),"")</f>
        <v/>
      </c>
      <c r="E607" s="161" t="str">
        <f ca="1">IFERROR(IF(ISBLANK(INDEX(Data_Base_2[],MATCH($D607,Data_Base_2[[Incumbent]:[Incumbent]],0),MATCH(E$3,Data_Base_2[#Headers],0))),"-",INDEX(Data_Base_2[],MATCH($D607,Data_Base_2[[Incumbent]:[Incumbent]],0),MATCH(E$3,Data_Base_2[#Headers],0))),"")</f>
        <v/>
      </c>
      <c r="F607" s="161" t="str">
        <f ca="1">IFERROR(IF(ISBLANK(INDEX(Data_Base_2[],MATCH($D607,Data_Base_2[[Incumbent]:[Incumbent]],0),MATCH(F$3,Data_Base_2[#Headers],0))),"-",INDEX(Data_Base_2[],MATCH($D607,Data_Base_2[[Incumbent]:[Incumbent]],0),MATCH(F$3,Data_Base_2[#Headers],0))),"")</f>
        <v/>
      </c>
      <c r="G607" s="161" t="str">
        <f ca="1">IFERROR(IF(ISBLANK(INDEX(Data_Base_2[],MATCH($D607,Data_Base_2[[Incumbent]:[Incumbent]],0),MATCH(G$3,Data_Base_2[#Headers],0))),"-",INDEX(Data_Base_2[],MATCH($D607,Data_Base_2[[Incumbent]:[Incumbent]],0),MATCH(G$3,Data_Base_2[#Headers],0))),"")</f>
        <v/>
      </c>
      <c r="H607" s="161" t="str">
        <f ca="1">IFERROR(IF(ISBLANK(INDEX(Data_Base_2[],MATCH($D607,Data_Base_2[[Incumbent]:[Incumbent]],0),MATCH(H$3,Data_Base_2[#Headers],0))),"-",INDEX(Data_Base_2[],MATCH($D607,Data_Base_2[[Incumbent]:[Incumbent]],0),MATCH(H$3,Data_Base_2[#Headers],0))),"")</f>
        <v/>
      </c>
      <c r="I607" s="162" t="str">
        <f ca="1">IFERROR(IF(ISBLANK(INDEX(Data_Base_2[],MATCH($D607,Data_Base_2[[Incumbent]:[Incumbent]],0),MATCH(I$3,Data_Base_2[#Headers],0))),"-",INDEX(Data_Base_2[],MATCH($D607,Data_Base_2[[Incumbent]:[Incumbent]],0),MATCH(I$3,Data_Base_2[#Headers],0))),"")</f>
        <v/>
      </c>
      <c r="J607" s="162" t="str">
        <f ca="1">IFERROR(IF(ISBLANK(INDEX(Data_Base_2[],MATCH($D607,Data_Base_2[[Incumbent]:[Incumbent]],0),MATCH(J$3,Data_Base_2[#Headers],0))),"-",INDEX(Data_Base_2[],MATCH($D607,Data_Base_2[[Incumbent]:[Incumbent]],0),MATCH(J$3,Data_Base_2[#Headers],0))),"")</f>
        <v/>
      </c>
      <c r="K607" s="163" t="str">
        <f ca="1">IFERROR(IF(ISBLANK(INDEX(Data_Base_2[],MATCH($D607,Data_Base_2[[Incumbent]:[Incumbent]],0),MATCH(K$3,Data_Base_2[#Headers],0))),"-",INDEX(Data_Base_2[],MATCH($D607,Data_Base_2[[Incumbent]:[Incumbent]],0),MATCH(K$3,Data_Base_2[#Headers],0))),"")</f>
        <v/>
      </c>
      <c r="L607" s="161" t="str">
        <f ca="1">IFERROR(IF(ISBLANK(INDEX(Data_Base_2[],MATCH($D607,Data_Base_2[[Incumbent]:[Incumbent]],0),MATCH(L$3,Data_Base_2[#Headers],0))),"-",INDEX(Data_Base_2[],MATCH($D607,Data_Base_2[[Incumbent]:[Incumbent]],0),MATCH(L$3,Data_Base_2[#Headers],0))),"")</f>
        <v/>
      </c>
      <c r="M607" s="161" t="str">
        <f ca="1">IFERROR(IF(ISBLANK(INDEX(Data_Base_2[],MATCH($D607,Data_Base_2[[Incumbent]:[Incumbent]],0),MATCH(M$3,Data_Base_2[#Headers],0))),"-",INDEX(Data_Base_2[],MATCH($D607,Data_Base_2[[Incumbent]:[Incumbent]],0),MATCH(M$3,Data_Base_2[#Headers],0))),"")</f>
        <v/>
      </c>
      <c r="N607" s="164" t="str">
        <f ca="1">IFERROR(IF(ISBLANK(INDEX(Data_Base_2[],MATCH($D607,Data_Base_2[[Incumbent]:[Incumbent]],0),MATCH(N$3,Data_Base_2[#Headers],0))),"-",INDEX(Data_Base_2[],MATCH($D607,Data_Base_2[[Incumbent]:[Incumbent]],0),MATCH(N$3,Data_Base_2[#Headers],0))),"")</f>
        <v/>
      </c>
      <c r="O607" s="164" t="str">
        <f ca="1">IFERROR(IF(ISBLANK(INDEX(Data_Base_2[],MATCH($D607,Data_Base_2[[Incumbent]:[Incumbent]],0),MATCH(O$3,Data_Base_2[#Headers],0))),"-",INDEX(Data_Base_2[],MATCH($D607,Data_Base_2[[Incumbent]:[Incumbent]],0),MATCH(O$3,Data_Base_2[#Headers],0))),"")</f>
        <v/>
      </c>
      <c r="P607" s="161" t="str">
        <f ca="1">IFERROR(IF(ISBLANK(INDEX(Data_Base_2[],MATCH($D607,Data_Base_2[[Incumbent]:[Incumbent]],0),MATCH(P$3,Data_Base_2[#Headers],0))),"-",INDEX(Data_Base_2[],MATCH($D607,Data_Base_2[[Incumbent]:[Incumbent]],0),MATCH(P$3,Data_Base_2[#Headers],0))),"")</f>
        <v/>
      </c>
      <c r="Q607" s="161" t="str">
        <f ca="1">IFERROR(IF(ISBLANK(INDEX(Data_Base_2[],MATCH($D607,Data_Base_2[[Incumbent]:[Incumbent]],0),MATCH(Q$3,Data_Base_2[#Headers],0))),"-",INDEX(Data_Base_2[],MATCH($D607,Data_Base_2[[Incumbent]:[Incumbent]],0),MATCH(Q$3,Data_Base_2[#Headers],0))),"")</f>
        <v/>
      </c>
      <c r="T607" t="str">
        <v>Mumad Hadiman</v>
      </c>
      <c r="U607" s="140">
        <v>1</v>
      </c>
      <c r="V607" s="124" t="b">
        <v>1</v>
      </c>
      <c r="W607" s="3" t="b">
        <v>0</v>
      </c>
      <c r="X607" s="3" t="b">
        <v>0</v>
      </c>
      <c r="Y607" s="3">
        <v>0</v>
      </c>
      <c r="Z607" s="3">
        <v>0</v>
      </c>
      <c r="AA607" s="3" t="b">
        <v>1</v>
      </c>
      <c r="AB607" s="3" t="b">
        <f ca="1"/>
        <v>1</v>
      </c>
      <c r="AC607" s="99">
        <v>1</v>
      </c>
      <c r="AD607" s="99">
        <f ca="1"/>
        <v>0</v>
      </c>
    </row>
    <row r="608" spans="4:30" x14ac:dyDescent="0.25">
      <c r="D608" s="8" t="str" cm="1">
        <f t="array" aca="1" ref="D608" ca="1">IFERROR(IF($T$2="",'Data Base'!C590,INDEX(Data_Base_2[Incumbent],_xlfn.AGGREGATE(15,3,((OFFSET($AD$4,0,0,COUNTA($AD$4:AD5603),1)&gt;0)/(OFFSET($AD$4,0,0,COUNTA($AD$4:AD5603),1)&gt;0))*(ROW(OFFSET($AD$4,0,0,COUNTA($AD$4:AD5603),1))-ROW($AD$3)),ROWS($D$4:$D607)))),"")</f>
        <v/>
      </c>
      <c r="E608" s="161" t="str">
        <f ca="1">IFERROR(IF(ISBLANK(INDEX(Data_Base_2[],MATCH($D608,Data_Base_2[[Incumbent]:[Incumbent]],0),MATCH(E$3,Data_Base_2[#Headers],0))),"-",INDEX(Data_Base_2[],MATCH($D608,Data_Base_2[[Incumbent]:[Incumbent]],0),MATCH(E$3,Data_Base_2[#Headers],0))),"")</f>
        <v/>
      </c>
      <c r="F608" s="161" t="str">
        <f ca="1">IFERROR(IF(ISBLANK(INDEX(Data_Base_2[],MATCH($D608,Data_Base_2[[Incumbent]:[Incumbent]],0),MATCH(F$3,Data_Base_2[#Headers],0))),"-",INDEX(Data_Base_2[],MATCH($D608,Data_Base_2[[Incumbent]:[Incumbent]],0),MATCH(F$3,Data_Base_2[#Headers],0))),"")</f>
        <v/>
      </c>
      <c r="G608" s="161" t="str">
        <f ca="1">IFERROR(IF(ISBLANK(INDEX(Data_Base_2[],MATCH($D608,Data_Base_2[[Incumbent]:[Incumbent]],0),MATCH(G$3,Data_Base_2[#Headers],0))),"-",INDEX(Data_Base_2[],MATCH($D608,Data_Base_2[[Incumbent]:[Incumbent]],0),MATCH(G$3,Data_Base_2[#Headers],0))),"")</f>
        <v/>
      </c>
      <c r="H608" s="161" t="str">
        <f ca="1">IFERROR(IF(ISBLANK(INDEX(Data_Base_2[],MATCH($D608,Data_Base_2[[Incumbent]:[Incumbent]],0),MATCH(H$3,Data_Base_2[#Headers],0))),"-",INDEX(Data_Base_2[],MATCH($D608,Data_Base_2[[Incumbent]:[Incumbent]],0),MATCH(H$3,Data_Base_2[#Headers],0))),"")</f>
        <v/>
      </c>
      <c r="I608" s="162" t="str">
        <f ca="1">IFERROR(IF(ISBLANK(INDEX(Data_Base_2[],MATCH($D608,Data_Base_2[[Incumbent]:[Incumbent]],0),MATCH(I$3,Data_Base_2[#Headers],0))),"-",INDEX(Data_Base_2[],MATCH($D608,Data_Base_2[[Incumbent]:[Incumbent]],0),MATCH(I$3,Data_Base_2[#Headers],0))),"")</f>
        <v/>
      </c>
      <c r="J608" s="162" t="str">
        <f ca="1">IFERROR(IF(ISBLANK(INDEX(Data_Base_2[],MATCH($D608,Data_Base_2[[Incumbent]:[Incumbent]],0),MATCH(J$3,Data_Base_2[#Headers],0))),"-",INDEX(Data_Base_2[],MATCH($D608,Data_Base_2[[Incumbent]:[Incumbent]],0),MATCH(J$3,Data_Base_2[#Headers],0))),"")</f>
        <v/>
      </c>
      <c r="K608" s="163" t="str">
        <f ca="1">IFERROR(IF(ISBLANK(INDEX(Data_Base_2[],MATCH($D608,Data_Base_2[[Incumbent]:[Incumbent]],0),MATCH(K$3,Data_Base_2[#Headers],0))),"-",INDEX(Data_Base_2[],MATCH($D608,Data_Base_2[[Incumbent]:[Incumbent]],0),MATCH(K$3,Data_Base_2[#Headers],0))),"")</f>
        <v/>
      </c>
      <c r="L608" s="161" t="str">
        <f ca="1">IFERROR(IF(ISBLANK(INDEX(Data_Base_2[],MATCH($D608,Data_Base_2[[Incumbent]:[Incumbent]],0),MATCH(L$3,Data_Base_2[#Headers],0))),"-",INDEX(Data_Base_2[],MATCH($D608,Data_Base_2[[Incumbent]:[Incumbent]],0),MATCH(L$3,Data_Base_2[#Headers],0))),"")</f>
        <v/>
      </c>
      <c r="M608" s="161" t="str">
        <f ca="1">IFERROR(IF(ISBLANK(INDEX(Data_Base_2[],MATCH($D608,Data_Base_2[[Incumbent]:[Incumbent]],0),MATCH(M$3,Data_Base_2[#Headers],0))),"-",INDEX(Data_Base_2[],MATCH($D608,Data_Base_2[[Incumbent]:[Incumbent]],0),MATCH(M$3,Data_Base_2[#Headers],0))),"")</f>
        <v/>
      </c>
      <c r="N608" s="164" t="str">
        <f ca="1">IFERROR(IF(ISBLANK(INDEX(Data_Base_2[],MATCH($D608,Data_Base_2[[Incumbent]:[Incumbent]],0),MATCH(N$3,Data_Base_2[#Headers],0))),"-",INDEX(Data_Base_2[],MATCH($D608,Data_Base_2[[Incumbent]:[Incumbent]],0),MATCH(N$3,Data_Base_2[#Headers],0))),"")</f>
        <v/>
      </c>
      <c r="O608" s="164" t="str">
        <f ca="1">IFERROR(IF(ISBLANK(INDEX(Data_Base_2[],MATCH($D608,Data_Base_2[[Incumbent]:[Incumbent]],0),MATCH(O$3,Data_Base_2[#Headers],0))),"-",INDEX(Data_Base_2[],MATCH($D608,Data_Base_2[[Incumbent]:[Incumbent]],0),MATCH(O$3,Data_Base_2[#Headers],0))),"")</f>
        <v/>
      </c>
      <c r="P608" s="161" t="str">
        <f ca="1">IFERROR(IF(ISBLANK(INDEX(Data_Base_2[],MATCH($D608,Data_Base_2[[Incumbent]:[Incumbent]],0),MATCH(P$3,Data_Base_2[#Headers],0))),"-",INDEX(Data_Base_2[],MATCH($D608,Data_Base_2[[Incumbent]:[Incumbent]],0),MATCH(P$3,Data_Base_2[#Headers],0))),"")</f>
        <v/>
      </c>
      <c r="Q608" s="161" t="str">
        <f ca="1">IFERROR(IF(ISBLANK(INDEX(Data_Base_2[],MATCH($D608,Data_Base_2[[Incumbent]:[Incumbent]],0),MATCH(Q$3,Data_Base_2[#Headers],0))),"-",INDEX(Data_Base_2[],MATCH($D608,Data_Base_2[[Incumbent]:[Incumbent]],0),MATCH(Q$3,Data_Base_2[#Headers],0))),"")</f>
        <v/>
      </c>
      <c r="T608" t="str">
        <v>M. Ihsan An Auwali</v>
      </c>
      <c r="U608" s="140">
        <v>2</v>
      </c>
      <c r="V608" s="124" t="b">
        <v>1</v>
      </c>
      <c r="W608" s="3" t="b">
        <v>0</v>
      </c>
      <c r="X608" s="3" t="b">
        <v>0</v>
      </c>
      <c r="Y608" s="3">
        <v>0</v>
      </c>
      <c r="Z608" s="3">
        <v>1</v>
      </c>
      <c r="AA608" s="3" t="b">
        <v>1</v>
      </c>
      <c r="AB608" s="3" t="b">
        <f ca="1"/>
        <v>1</v>
      </c>
      <c r="AC608" s="99">
        <v>1</v>
      </c>
      <c r="AD608" s="99">
        <f ca="1"/>
        <v>0</v>
      </c>
    </row>
    <row r="609" spans="4:30" x14ac:dyDescent="0.25">
      <c r="D609" s="8" t="str" cm="1">
        <f t="array" aca="1" ref="D609" ca="1">IFERROR(IF($T$2="",'Data Base'!C591,INDEX(Data_Base_2[Incumbent],_xlfn.AGGREGATE(15,3,((OFFSET($AD$4,0,0,COUNTA($AD$4:AD5604),1)&gt;0)/(OFFSET($AD$4,0,0,COUNTA($AD$4:AD5604),1)&gt;0))*(ROW(OFFSET($AD$4,0,0,COUNTA($AD$4:AD5604),1))-ROW($AD$3)),ROWS($D$4:$D608)))),"")</f>
        <v/>
      </c>
      <c r="E609" s="161" t="str">
        <f ca="1">IFERROR(IF(ISBLANK(INDEX(Data_Base_2[],MATCH($D609,Data_Base_2[[Incumbent]:[Incumbent]],0),MATCH(E$3,Data_Base_2[#Headers],0))),"-",INDEX(Data_Base_2[],MATCH($D609,Data_Base_2[[Incumbent]:[Incumbent]],0),MATCH(E$3,Data_Base_2[#Headers],0))),"")</f>
        <v/>
      </c>
      <c r="F609" s="161" t="str">
        <f ca="1">IFERROR(IF(ISBLANK(INDEX(Data_Base_2[],MATCH($D609,Data_Base_2[[Incumbent]:[Incumbent]],0),MATCH(F$3,Data_Base_2[#Headers],0))),"-",INDEX(Data_Base_2[],MATCH($D609,Data_Base_2[[Incumbent]:[Incumbent]],0),MATCH(F$3,Data_Base_2[#Headers],0))),"")</f>
        <v/>
      </c>
      <c r="G609" s="161" t="str">
        <f ca="1">IFERROR(IF(ISBLANK(INDEX(Data_Base_2[],MATCH($D609,Data_Base_2[[Incumbent]:[Incumbent]],0),MATCH(G$3,Data_Base_2[#Headers],0))),"-",INDEX(Data_Base_2[],MATCH($D609,Data_Base_2[[Incumbent]:[Incumbent]],0),MATCH(G$3,Data_Base_2[#Headers],0))),"")</f>
        <v/>
      </c>
      <c r="H609" s="161" t="str">
        <f ca="1">IFERROR(IF(ISBLANK(INDEX(Data_Base_2[],MATCH($D609,Data_Base_2[[Incumbent]:[Incumbent]],0),MATCH(H$3,Data_Base_2[#Headers],0))),"-",INDEX(Data_Base_2[],MATCH($D609,Data_Base_2[[Incumbent]:[Incumbent]],0),MATCH(H$3,Data_Base_2[#Headers],0))),"")</f>
        <v/>
      </c>
      <c r="I609" s="162" t="str">
        <f ca="1">IFERROR(IF(ISBLANK(INDEX(Data_Base_2[],MATCH($D609,Data_Base_2[[Incumbent]:[Incumbent]],0),MATCH(I$3,Data_Base_2[#Headers],0))),"-",INDEX(Data_Base_2[],MATCH($D609,Data_Base_2[[Incumbent]:[Incumbent]],0),MATCH(I$3,Data_Base_2[#Headers],0))),"")</f>
        <v/>
      </c>
      <c r="J609" s="162" t="str">
        <f ca="1">IFERROR(IF(ISBLANK(INDEX(Data_Base_2[],MATCH($D609,Data_Base_2[[Incumbent]:[Incumbent]],0),MATCH(J$3,Data_Base_2[#Headers],0))),"-",INDEX(Data_Base_2[],MATCH($D609,Data_Base_2[[Incumbent]:[Incumbent]],0),MATCH(J$3,Data_Base_2[#Headers],0))),"")</f>
        <v/>
      </c>
      <c r="K609" s="163" t="str">
        <f ca="1">IFERROR(IF(ISBLANK(INDEX(Data_Base_2[],MATCH($D609,Data_Base_2[[Incumbent]:[Incumbent]],0),MATCH(K$3,Data_Base_2[#Headers],0))),"-",INDEX(Data_Base_2[],MATCH($D609,Data_Base_2[[Incumbent]:[Incumbent]],0),MATCH(K$3,Data_Base_2[#Headers],0))),"")</f>
        <v/>
      </c>
      <c r="L609" s="161" t="str">
        <f ca="1">IFERROR(IF(ISBLANK(INDEX(Data_Base_2[],MATCH($D609,Data_Base_2[[Incumbent]:[Incumbent]],0),MATCH(L$3,Data_Base_2[#Headers],0))),"-",INDEX(Data_Base_2[],MATCH($D609,Data_Base_2[[Incumbent]:[Incumbent]],0),MATCH(L$3,Data_Base_2[#Headers],0))),"")</f>
        <v/>
      </c>
      <c r="M609" s="161" t="str">
        <f ca="1">IFERROR(IF(ISBLANK(INDEX(Data_Base_2[],MATCH($D609,Data_Base_2[[Incumbent]:[Incumbent]],0),MATCH(M$3,Data_Base_2[#Headers],0))),"-",INDEX(Data_Base_2[],MATCH($D609,Data_Base_2[[Incumbent]:[Incumbent]],0),MATCH(M$3,Data_Base_2[#Headers],0))),"")</f>
        <v/>
      </c>
      <c r="N609" s="164" t="str">
        <f ca="1">IFERROR(IF(ISBLANK(INDEX(Data_Base_2[],MATCH($D609,Data_Base_2[[Incumbent]:[Incumbent]],0),MATCH(N$3,Data_Base_2[#Headers],0))),"-",INDEX(Data_Base_2[],MATCH($D609,Data_Base_2[[Incumbent]:[Incumbent]],0),MATCH(N$3,Data_Base_2[#Headers],0))),"")</f>
        <v/>
      </c>
      <c r="O609" s="164" t="str">
        <f ca="1">IFERROR(IF(ISBLANK(INDEX(Data_Base_2[],MATCH($D609,Data_Base_2[[Incumbent]:[Incumbent]],0),MATCH(O$3,Data_Base_2[#Headers],0))),"-",INDEX(Data_Base_2[],MATCH($D609,Data_Base_2[[Incumbent]:[Incumbent]],0),MATCH(O$3,Data_Base_2[#Headers],0))),"")</f>
        <v/>
      </c>
      <c r="P609" s="161" t="str">
        <f ca="1">IFERROR(IF(ISBLANK(INDEX(Data_Base_2[],MATCH($D609,Data_Base_2[[Incumbent]:[Incumbent]],0),MATCH(P$3,Data_Base_2[#Headers],0))),"-",INDEX(Data_Base_2[],MATCH($D609,Data_Base_2[[Incumbent]:[Incumbent]],0),MATCH(P$3,Data_Base_2[#Headers],0))),"")</f>
        <v/>
      </c>
      <c r="Q609" s="161" t="str">
        <f ca="1">IFERROR(IF(ISBLANK(INDEX(Data_Base_2[],MATCH($D609,Data_Base_2[[Incumbent]:[Incumbent]],0),MATCH(Q$3,Data_Base_2[#Headers],0))),"-",INDEX(Data_Base_2[],MATCH($D609,Data_Base_2[[Incumbent]:[Incumbent]],0),MATCH(Q$3,Data_Base_2[#Headers],0))),"")</f>
        <v/>
      </c>
      <c r="T609" t="str">
        <v>Binsar Mangatas Tua Barasa</v>
      </c>
      <c r="U609" s="140">
        <v>1</v>
      </c>
      <c r="V609" s="124" t="b">
        <v>1</v>
      </c>
      <c r="W609" s="3" t="b">
        <v>1</v>
      </c>
      <c r="X609" s="3" t="b">
        <v>0</v>
      </c>
      <c r="Y609" s="3">
        <v>1</v>
      </c>
      <c r="Z609" s="3">
        <v>0</v>
      </c>
      <c r="AA609" s="3" t="b">
        <v>1</v>
      </c>
      <c r="AB609" s="3" t="b">
        <f ca="1"/>
        <v>0</v>
      </c>
      <c r="AC609" s="99">
        <v>1</v>
      </c>
      <c r="AD609" s="99">
        <f ca="1"/>
        <v>0</v>
      </c>
    </row>
    <row r="610" spans="4:30" x14ac:dyDescent="0.25">
      <c r="D610" s="8" t="str" cm="1">
        <f t="array" aca="1" ref="D610" ca="1">IFERROR(IF($T$2="",'Data Base'!C592,INDEX(Data_Base_2[Incumbent],_xlfn.AGGREGATE(15,3,((OFFSET($AD$4,0,0,COUNTA($AD$4:AD5605),1)&gt;0)/(OFFSET($AD$4,0,0,COUNTA($AD$4:AD5605),1)&gt;0))*(ROW(OFFSET($AD$4,0,0,COUNTA($AD$4:AD5605),1))-ROW($AD$3)),ROWS($D$4:$D609)))),"")</f>
        <v/>
      </c>
      <c r="E610" s="161" t="str">
        <f ca="1">IFERROR(IF(ISBLANK(INDEX(Data_Base_2[],MATCH($D610,Data_Base_2[[Incumbent]:[Incumbent]],0),MATCH(E$3,Data_Base_2[#Headers],0))),"-",INDEX(Data_Base_2[],MATCH($D610,Data_Base_2[[Incumbent]:[Incumbent]],0),MATCH(E$3,Data_Base_2[#Headers],0))),"")</f>
        <v/>
      </c>
      <c r="F610" s="161" t="str">
        <f ca="1">IFERROR(IF(ISBLANK(INDEX(Data_Base_2[],MATCH($D610,Data_Base_2[[Incumbent]:[Incumbent]],0),MATCH(F$3,Data_Base_2[#Headers],0))),"-",INDEX(Data_Base_2[],MATCH($D610,Data_Base_2[[Incumbent]:[Incumbent]],0),MATCH(F$3,Data_Base_2[#Headers],0))),"")</f>
        <v/>
      </c>
      <c r="G610" s="161" t="str">
        <f ca="1">IFERROR(IF(ISBLANK(INDEX(Data_Base_2[],MATCH($D610,Data_Base_2[[Incumbent]:[Incumbent]],0),MATCH(G$3,Data_Base_2[#Headers],0))),"-",INDEX(Data_Base_2[],MATCH($D610,Data_Base_2[[Incumbent]:[Incumbent]],0),MATCH(G$3,Data_Base_2[#Headers],0))),"")</f>
        <v/>
      </c>
      <c r="H610" s="161" t="str">
        <f ca="1">IFERROR(IF(ISBLANK(INDEX(Data_Base_2[],MATCH($D610,Data_Base_2[[Incumbent]:[Incumbent]],0),MATCH(H$3,Data_Base_2[#Headers],0))),"-",INDEX(Data_Base_2[],MATCH($D610,Data_Base_2[[Incumbent]:[Incumbent]],0),MATCH(H$3,Data_Base_2[#Headers],0))),"")</f>
        <v/>
      </c>
      <c r="I610" s="162" t="str">
        <f ca="1">IFERROR(IF(ISBLANK(INDEX(Data_Base_2[],MATCH($D610,Data_Base_2[[Incumbent]:[Incumbent]],0),MATCH(I$3,Data_Base_2[#Headers],0))),"-",INDEX(Data_Base_2[],MATCH($D610,Data_Base_2[[Incumbent]:[Incumbent]],0),MATCH(I$3,Data_Base_2[#Headers],0))),"")</f>
        <v/>
      </c>
      <c r="J610" s="162" t="str">
        <f ca="1">IFERROR(IF(ISBLANK(INDEX(Data_Base_2[],MATCH($D610,Data_Base_2[[Incumbent]:[Incumbent]],0),MATCH(J$3,Data_Base_2[#Headers],0))),"-",INDEX(Data_Base_2[],MATCH($D610,Data_Base_2[[Incumbent]:[Incumbent]],0),MATCH(J$3,Data_Base_2[#Headers],0))),"")</f>
        <v/>
      </c>
      <c r="K610" s="163" t="str">
        <f ca="1">IFERROR(IF(ISBLANK(INDEX(Data_Base_2[],MATCH($D610,Data_Base_2[[Incumbent]:[Incumbent]],0),MATCH(K$3,Data_Base_2[#Headers],0))),"-",INDEX(Data_Base_2[],MATCH($D610,Data_Base_2[[Incumbent]:[Incumbent]],0),MATCH(K$3,Data_Base_2[#Headers],0))),"")</f>
        <v/>
      </c>
      <c r="L610" s="161" t="str">
        <f ca="1">IFERROR(IF(ISBLANK(INDEX(Data_Base_2[],MATCH($D610,Data_Base_2[[Incumbent]:[Incumbent]],0),MATCH(L$3,Data_Base_2[#Headers],0))),"-",INDEX(Data_Base_2[],MATCH($D610,Data_Base_2[[Incumbent]:[Incumbent]],0),MATCH(L$3,Data_Base_2[#Headers],0))),"")</f>
        <v/>
      </c>
      <c r="M610" s="161" t="str">
        <f ca="1">IFERROR(IF(ISBLANK(INDEX(Data_Base_2[],MATCH($D610,Data_Base_2[[Incumbent]:[Incumbent]],0),MATCH(M$3,Data_Base_2[#Headers],0))),"-",INDEX(Data_Base_2[],MATCH($D610,Data_Base_2[[Incumbent]:[Incumbent]],0),MATCH(M$3,Data_Base_2[#Headers],0))),"")</f>
        <v/>
      </c>
      <c r="N610" s="164" t="str">
        <f ca="1">IFERROR(IF(ISBLANK(INDEX(Data_Base_2[],MATCH($D610,Data_Base_2[[Incumbent]:[Incumbent]],0),MATCH(N$3,Data_Base_2[#Headers],0))),"-",INDEX(Data_Base_2[],MATCH($D610,Data_Base_2[[Incumbent]:[Incumbent]],0),MATCH(N$3,Data_Base_2[#Headers],0))),"")</f>
        <v/>
      </c>
      <c r="O610" s="164" t="str">
        <f ca="1">IFERROR(IF(ISBLANK(INDEX(Data_Base_2[],MATCH($D610,Data_Base_2[[Incumbent]:[Incumbent]],0),MATCH(O$3,Data_Base_2[#Headers],0))),"-",INDEX(Data_Base_2[],MATCH($D610,Data_Base_2[[Incumbent]:[Incumbent]],0),MATCH(O$3,Data_Base_2[#Headers],0))),"")</f>
        <v/>
      </c>
      <c r="P610" s="161" t="str">
        <f ca="1">IFERROR(IF(ISBLANK(INDEX(Data_Base_2[],MATCH($D610,Data_Base_2[[Incumbent]:[Incumbent]],0),MATCH(P$3,Data_Base_2[#Headers],0))),"-",INDEX(Data_Base_2[],MATCH($D610,Data_Base_2[[Incumbent]:[Incumbent]],0),MATCH(P$3,Data_Base_2[#Headers],0))),"")</f>
        <v/>
      </c>
      <c r="Q610" s="161" t="str">
        <f ca="1">IFERROR(IF(ISBLANK(INDEX(Data_Base_2[],MATCH($D610,Data_Base_2[[Incumbent]:[Incumbent]],0),MATCH(Q$3,Data_Base_2[#Headers],0))),"-",INDEX(Data_Base_2[],MATCH($D610,Data_Base_2[[Incumbent]:[Incumbent]],0),MATCH(Q$3,Data_Base_2[#Headers],0))),"")</f>
        <v/>
      </c>
      <c r="T610" t="str">
        <v>Mukhlis</v>
      </c>
      <c r="U610" s="140">
        <v>1</v>
      </c>
      <c r="V610" s="124" t="b">
        <v>1</v>
      </c>
      <c r="W610" s="3" t="b">
        <v>1</v>
      </c>
      <c r="X610" s="3" t="b">
        <v>0</v>
      </c>
      <c r="Y610" s="3">
        <v>1</v>
      </c>
      <c r="Z610" s="3">
        <v>0</v>
      </c>
      <c r="AA610" s="3" t="b">
        <v>1</v>
      </c>
      <c r="AB610" s="3" t="b">
        <f ca="1"/>
        <v>0</v>
      </c>
      <c r="AC610" s="99">
        <v>1</v>
      </c>
      <c r="AD610" s="99">
        <f ca="1"/>
        <v>0</v>
      </c>
    </row>
    <row r="611" spans="4:30" x14ac:dyDescent="0.25">
      <c r="D611" s="8" t="str" cm="1">
        <f t="array" aca="1" ref="D611" ca="1">IFERROR(IF($T$2="",'Data Base'!C593,INDEX(Data_Base_2[Incumbent],_xlfn.AGGREGATE(15,3,((OFFSET($AD$4,0,0,COUNTA($AD$4:AD5606),1)&gt;0)/(OFFSET($AD$4,0,0,COUNTA($AD$4:AD5606),1)&gt;0))*(ROW(OFFSET($AD$4,0,0,COUNTA($AD$4:AD5606),1))-ROW($AD$3)),ROWS($D$4:$D610)))),"")</f>
        <v/>
      </c>
      <c r="E611" s="161" t="str">
        <f ca="1">IFERROR(IF(ISBLANK(INDEX(Data_Base_2[],MATCH($D611,Data_Base_2[[Incumbent]:[Incumbent]],0),MATCH(E$3,Data_Base_2[#Headers],0))),"-",INDEX(Data_Base_2[],MATCH($D611,Data_Base_2[[Incumbent]:[Incumbent]],0),MATCH(E$3,Data_Base_2[#Headers],0))),"")</f>
        <v/>
      </c>
      <c r="F611" s="161" t="str">
        <f ca="1">IFERROR(IF(ISBLANK(INDEX(Data_Base_2[],MATCH($D611,Data_Base_2[[Incumbent]:[Incumbent]],0),MATCH(F$3,Data_Base_2[#Headers],0))),"-",INDEX(Data_Base_2[],MATCH($D611,Data_Base_2[[Incumbent]:[Incumbent]],0),MATCH(F$3,Data_Base_2[#Headers],0))),"")</f>
        <v/>
      </c>
      <c r="G611" s="161" t="str">
        <f ca="1">IFERROR(IF(ISBLANK(INDEX(Data_Base_2[],MATCH($D611,Data_Base_2[[Incumbent]:[Incumbent]],0),MATCH(G$3,Data_Base_2[#Headers],0))),"-",INDEX(Data_Base_2[],MATCH($D611,Data_Base_2[[Incumbent]:[Incumbent]],0),MATCH(G$3,Data_Base_2[#Headers],0))),"")</f>
        <v/>
      </c>
      <c r="H611" s="161" t="str">
        <f ca="1">IFERROR(IF(ISBLANK(INDEX(Data_Base_2[],MATCH($D611,Data_Base_2[[Incumbent]:[Incumbent]],0),MATCH(H$3,Data_Base_2[#Headers],0))),"-",INDEX(Data_Base_2[],MATCH($D611,Data_Base_2[[Incumbent]:[Incumbent]],0),MATCH(H$3,Data_Base_2[#Headers],0))),"")</f>
        <v/>
      </c>
      <c r="I611" s="162" t="str">
        <f ca="1">IFERROR(IF(ISBLANK(INDEX(Data_Base_2[],MATCH($D611,Data_Base_2[[Incumbent]:[Incumbent]],0),MATCH(I$3,Data_Base_2[#Headers],0))),"-",INDEX(Data_Base_2[],MATCH($D611,Data_Base_2[[Incumbent]:[Incumbent]],0),MATCH(I$3,Data_Base_2[#Headers],0))),"")</f>
        <v/>
      </c>
      <c r="J611" s="162" t="str">
        <f ca="1">IFERROR(IF(ISBLANK(INDEX(Data_Base_2[],MATCH($D611,Data_Base_2[[Incumbent]:[Incumbent]],0),MATCH(J$3,Data_Base_2[#Headers],0))),"-",INDEX(Data_Base_2[],MATCH($D611,Data_Base_2[[Incumbent]:[Incumbent]],0),MATCH(J$3,Data_Base_2[#Headers],0))),"")</f>
        <v/>
      </c>
      <c r="K611" s="163" t="str">
        <f ca="1">IFERROR(IF(ISBLANK(INDEX(Data_Base_2[],MATCH($D611,Data_Base_2[[Incumbent]:[Incumbent]],0),MATCH(K$3,Data_Base_2[#Headers],0))),"-",INDEX(Data_Base_2[],MATCH($D611,Data_Base_2[[Incumbent]:[Incumbent]],0),MATCH(K$3,Data_Base_2[#Headers],0))),"")</f>
        <v/>
      </c>
      <c r="L611" s="161" t="str">
        <f ca="1">IFERROR(IF(ISBLANK(INDEX(Data_Base_2[],MATCH($D611,Data_Base_2[[Incumbent]:[Incumbent]],0),MATCH(L$3,Data_Base_2[#Headers],0))),"-",INDEX(Data_Base_2[],MATCH($D611,Data_Base_2[[Incumbent]:[Incumbent]],0),MATCH(L$3,Data_Base_2[#Headers],0))),"")</f>
        <v/>
      </c>
      <c r="M611" s="161" t="str">
        <f ca="1">IFERROR(IF(ISBLANK(INDEX(Data_Base_2[],MATCH($D611,Data_Base_2[[Incumbent]:[Incumbent]],0),MATCH(M$3,Data_Base_2[#Headers],0))),"-",INDEX(Data_Base_2[],MATCH($D611,Data_Base_2[[Incumbent]:[Incumbent]],0),MATCH(M$3,Data_Base_2[#Headers],0))),"")</f>
        <v/>
      </c>
      <c r="N611" s="164" t="str">
        <f ca="1">IFERROR(IF(ISBLANK(INDEX(Data_Base_2[],MATCH($D611,Data_Base_2[[Incumbent]:[Incumbent]],0),MATCH(N$3,Data_Base_2[#Headers],0))),"-",INDEX(Data_Base_2[],MATCH($D611,Data_Base_2[[Incumbent]:[Incumbent]],0),MATCH(N$3,Data_Base_2[#Headers],0))),"")</f>
        <v/>
      </c>
      <c r="O611" s="164" t="str">
        <f ca="1">IFERROR(IF(ISBLANK(INDEX(Data_Base_2[],MATCH($D611,Data_Base_2[[Incumbent]:[Incumbent]],0),MATCH(O$3,Data_Base_2[#Headers],0))),"-",INDEX(Data_Base_2[],MATCH($D611,Data_Base_2[[Incumbent]:[Incumbent]],0),MATCH(O$3,Data_Base_2[#Headers],0))),"")</f>
        <v/>
      </c>
      <c r="P611" s="161" t="str">
        <f ca="1">IFERROR(IF(ISBLANK(INDEX(Data_Base_2[],MATCH($D611,Data_Base_2[[Incumbent]:[Incumbent]],0),MATCH(P$3,Data_Base_2[#Headers],0))),"-",INDEX(Data_Base_2[],MATCH($D611,Data_Base_2[[Incumbent]:[Incumbent]],0),MATCH(P$3,Data_Base_2[#Headers],0))),"")</f>
        <v/>
      </c>
      <c r="Q611" s="161" t="str">
        <f ca="1">IFERROR(IF(ISBLANK(INDEX(Data_Base_2[],MATCH($D611,Data_Base_2[[Incumbent]:[Incumbent]],0),MATCH(Q$3,Data_Base_2[#Headers],0))),"-",INDEX(Data_Base_2[],MATCH($D611,Data_Base_2[[Incumbent]:[Incumbent]],0),MATCH(Q$3,Data_Base_2[#Headers],0))),"")</f>
        <v/>
      </c>
      <c r="T611" t="str">
        <v>Defryan Lambrocius Pane</v>
      </c>
      <c r="U611" s="140">
        <v>1</v>
      </c>
      <c r="V611" s="124" t="b">
        <v>1</v>
      </c>
      <c r="W611" s="3" t="b">
        <v>1</v>
      </c>
      <c r="X611" s="3" t="b">
        <v>0</v>
      </c>
      <c r="Y611" s="3">
        <v>1</v>
      </c>
      <c r="Z611" s="3">
        <v>0</v>
      </c>
      <c r="AA611" s="3" t="b">
        <v>1</v>
      </c>
      <c r="AB611" s="3" t="b">
        <f ca="1"/>
        <v>0</v>
      </c>
      <c r="AC611" s="99">
        <v>1</v>
      </c>
      <c r="AD611" s="99">
        <f ca="1"/>
        <v>0</v>
      </c>
    </row>
    <row r="612" spans="4:30" x14ac:dyDescent="0.25">
      <c r="D612" s="8" t="str" cm="1">
        <f t="array" aca="1" ref="D612" ca="1">IFERROR(IF($T$2="",'Data Base'!C594,INDEX(Data_Base_2[Incumbent],_xlfn.AGGREGATE(15,3,((OFFSET($AD$4,0,0,COUNTA($AD$4:AD5607),1)&gt;0)/(OFFSET($AD$4,0,0,COUNTA($AD$4:AD5607),1)&gt;0))*(ROW(OFFSET($AD$4,0,0,COUNTA($AD$4:AD5607),1))-ROW($AD$3)),ROWS($D$4:$D611)))),"")</f>
        <v/>
      </c>
      <c r="E612" s="161" t="str">
        <f ca="1">IFERROR(IF(ISBLANK(INDEX(Data_Base_2[],MATCH($D612,Data_Base_2[[Incumbent]:[Incumbent]],0),MATCH(E$3,Data_Base_2[#Headers],0))),"-",INDEX(Data_Base_2[],MATCH($D612,Data_Base_2[[Incumbent]:[Incumbent]],0),MATCH(E$3,Data_Base_2[#Headers],0))),"")</f>
        <v/>
      </c>
      <c r="F612" s="161" t="str">
        <f ca="1">IFERROR(IF(ISBLANK(INDEX(Data_Base_2[],MATCH($D612,Data_Base_2[[Incumbent]:[Incumbent]],0),MATCH(F$3,Data_Base_2[#Headers],0))),"-",INDEX(Data_Base_2[],MATCH($D612,Data_Base_2[[Incumbent]:[Incumbent]],0),MATCH(F$3,Data_Base_2[#Headers],0))),"")</f>
        <v/>
      </c>
      <c r="G612" s="161" t="str">
        <f ca="1">IFERROR(IF(ISBLANK(INDEX(Data_Base_2[],MATCH($D612,Data_Base_2[[Incumbent]:[Incumbent]],0),MATCH(G$3,Data_Base_2[#Headers],0))),"-",INDEX(Data_Base_2[],MATCH($D612,Data_Base_2[[Incumbent]:[Incumbent]],0),MATCH(G$3,Data_Base_2[#Headers],0))),"")</f>
        <v/>
      </c>
      <c r="H612" s="161" t="str">
        <f ca="1">IFERROR(IF(ISBLANK(INDEX(Data_Base_2[],MATCH($D612,Data_Base_2[[Incumbent]:[Incumbent]],0),MATCH(H$3,Data_Base_2[#Headers],0))),"-",INDEX(Data_Base_2[],MATCH($D612,Data_Base_2[[Incumbent]:[Incumbent]],0),MATCH(H$3,Data_Base_2[#Headers],0))),"")</f>
        <v/>
      </c>
      <c r="I612" s="162" t="str">
        <f ca="1">IFERROR(IF(ISBLANK(INDEX(Data_Base_2[],MATCH($D612,Data_Base_2[[Incumbent]:[Incumbent]],0),MATCH(I$3,Data_Base_2[#Headers],0))),"-",INDEX(Data_Base_2[],MATCH($D612,Data_Base_2[[Incumbent]:[Incumbent]],0),MATCH(I$3,Data_Base_2[#Headers],0))),"")</f>
        <v/>
      </c>
      <c r="J612" s="162" t="str">
        <f ca="1">IFERROR(IF(ISBLANK(INDEX(Data_Base_2[],MATCH($D612,Data_Base_2[[Incumbent]:[Incumbent]],0),MATCH(J$3,Data_Base_2[#Headers],0))),"-",INDEX(Data_Base_2[],MATCH($D612,Data_Base_2[[Incumbent]:[Incumbent]],0),MATCH(J$3,Data_Base_2[#Headers],0))),"")</f>
        <v/>
      </c>
      <c r="K612" s="163" t="str">
        <f ca="1">IFERROR(IF(ISBLANK(INDEX(Data_Base_2[],MATCH($D612,Data_Base_2[[Incumbent]:[Incumbent]],0),MATCH(K$3,Data_Base_2[#Headers],0))),"-",INDEX(Data_Base_2[],MATCH($D612,Data_Base_2[[Incumbent]:[Incumbent]],0),MATCH(K$3,Data_Base_2[#Headers],0))),"")</f>
        <v/>
      </c>
      <c r="L612" s="161" t="str">
        <f ca="1">IFERROR(IF(ISBLANK(INDEX(Data_Base_2[],MATCH($D612,Data_Base_2[[Incumbent]:[Incumbent]],0),MATCH(L$3,Data_Base_2[#Headers],0))),"-",INDEX(Data_Base_2[],MATCH($D612,Data_Base_2[[Incumbent]:[Incumbent]],0),MATCH(L$3,Data_Base_2[#Headers],0))),"")</f>
        <v/>
      </c>
      <c r="M612" s="161" t="str">
        <f ca="1">IFERROR(IF(ISBLANK(INDEX(Data_Base_2[],MATCH($D612,Data_Base_2[[Incumbent]:[Incumbent]],0),MATCH(M$3,Data_Base_2[#Headers],0))),"-",INDEX(Data_Base_2[],MATCH($D612,Data_Base_2[[Incumbent]:[Incumbent]],0),MATCH(M$3,Data_Base_2[#Headers],0))),"")</f>
        <v/>
      </c>
      <c r="N612" s="164" t="str">
        <f ca="1">IFERROR(IF(ISBLANK(INDEX(Data_Base_2[],MATCH($D612,Data_Base_2[[Incumbent]:[Incumbent]],0),MATCH(N$3,Data_Base_2[#Headers],0))),"-",INDEX(Data_Base_2[],MATCH($D612,Data_Base_2[[Incumbent]:[Incumbent]],0),MATCH(N$3,Data_Base_2[#Headers],0))),"")</f>
        <v/>
      </c>
      <c r="O612" s="164" t="str">
        <f ca="1">IFERROR(IF(ISBLANK(INDEX(Data_Base_2[],MATCH($D612,Data_Base_2[[Incumbent]:[Incumbent]],0),MATCH(O$3,Data_Base_2[#Headers],0))),"-",INDEX(Data_Base_2[],MATCH($D612,Data_Base_2[[Incumbent]:[Incumbent]],0),MATCH(O$3,Data_Base_2[#Headers],0))),"")</f>
        <v/>
      </c>
      <c r="P612" s="161" t="str">
        <f ca="1">IFERROR(IF(ISBLANK(INDEX(Data_Base_2[],MATCH($D612,Data_Base_2[[Incumbent]:[Incumbent]],0),MATCH(P$3,Data_Base_2[#Headers],0))),"-",INDEX(Data_Base_2[],MATCH($D612,Data_Base_2[[Incumbent]:[Incumbent]],0),MATCH(P$3,Data_Base_2[#Headers],0))),"")</f>
        <v/>
      </c>
      <c r="Q612" s="161" t="str">
        <f ca="1">IFERROR(IF(ISBLANK(INDEX(Data_Base_2[],MATCH($D612,Data_Base_2[[Incumbent]:[Incumbent]],0),MATCH(Q$3,Data_Base_2[#Headers],0))),"-",INDEX(Data_Base_2[],MATCH($D612,Data_Base_2[[Incumbent]:[Incumbent]],0),MATCH(Q$3,Data_Base_2[#Headers],0))),"")</f>
        <v/>
      </c>
      <c r="T612" t="str">
        <v>Yus Deddy Andry</v>
      </c>
      <c r="U612" s="140">
        <v>2</v>
      </c>
      <c r="V612" s="124" t="b">
        <v>1</v>
      </c>
      <c r="W612" s="3" t="b">
        <v>1</v>
      </c>
      <c r="X612" s="3" t="b">
        <v>0</v>
      </c>
      <c r="Y612" s="3">
        <v>1</v>
      </c>
      <c r="Z612" s="3">
        <v>1</v>
      </c>
      <c r="AA612" s="3" t="b">
        <v>1</v>
      </c>
      <c r="AB612" s="3" t="b">
        <f ca="1"/>
        <v>0</v>
      </c>
      <c r="AC612" s="99">
        <v>1</v>
      </c>
      <c r="AD612" s="99">
        <f ca="1"/>
        <v>0</v>
      </c>
    </row>
    <row r="613" spans="4:30" x14ac:dyDescent="0.25">
      <c r="D613" s="8" t="str" cm="1">
        <f t="array" aca="1" ref="D613" ca="1">IFERROR(IF($T$2="",'Data Base'!C595,INDEX(Data_Base_2[Incumbent],_xlfn.AGGREGATE(15,3,((OFFSET($AD$4,0,0,COUNTA($AD$4:AD5608),1)&gt;0)/(OFFSET($AD$4,0,0,COUNTA($AD$4:AD5608),1)&gt;0))*(ROW(OFFSET($AD$4,0,0,COUNTA($AD$4:AD5608),1))-ROW($AD$3)),ROWS($D$4:$D612)))),"")</f>
        <v/>
      </c>
      <c r="E613" s="161" t="str">
        <f ca="1">IFERROR(IF(ISBLANK(INDEX(Data_Base_2[],MATCH($D613,Data_Base_2[[Incumbent]:[Incumbent]],0),MATCH(E$3,Data_Base_2[#Headers],0))),"-",INDEX(Data_Base_2[],MATCH($D613,Data_Base_2[[Incumbent]:[Incumbent]],0),MATCH(E$3,Data_Base_2[#Headers],0))),"")</f>
        <v/>
      </c>
      <c r="F613" s="161" t="str">
        <f ca="1">IFERROR(IF(ISBLANK(INDEX(Data_Base_2[],MATCH($D613,Data_Base_2[[Incumbent]:[Incumbent]],0),MATCH(F$3,Data_Base_2[#Headers],0))),"-",INDEX(Data_Base_2[],MATCH($D613,Data_Base_2[[Incumbent]:[Incumbent]],0),MATCH(F$3,Data_Base_2[#Headers],0))),"")</f>
        <v/>
      </c>
      <c r="G613" s="161" t="str">
        <f ca="1">IFERROR(IF(ISBLANK(INDEX(Data_Base_2[],MATCH($D613,Data_Base_2[[Incumbent]:[Incumbent]],0),MATCH(G$3,Data_Base_2[#Headers],0))),"-",INDEX(Data_Base_2[],MATCH($D613,Data_Base_2[[Incumbent]:[Incumbent]],0),MATCH(G$3,Data_Base_2[#Headers],0))),"")</f>
        <v/>
      </c>
      <c r="H613" s="161" t="str">
        <f ca="1">IFERROR(IF(ISBLANK(INDEX(Data_Base_2[],MATCH($D613,Data_Base_2[[Incumbent]:[Incumbent]],0),MATCH(H$3,Data_Base_2[#Headers],0))),"-",INDEX(Data_Base_2[],MATCH($D613,Data_Base_2[[Incumbent]:[Incumbent]],0),MATCH(H$3,Data_Base_2[#Headers],0))),"")</f>
        <v/>
      </c>
      <c r="I613" s="162" t="str">
        <f ca="1">IFERROR(IF(ISBLANK(INDEX(Data_Base_2[],MATCH($D613,Data_Base_2[[Incumbent]:[Incumbent]],0),MATCH(I$3,Data_Base_2[#Headers],0))),"-",INDEX(Data_Base_2[],MATCH($D613,Data_Base_2[[Incumbent]:[Incumbent]],0),MATCH(I$3,Data_Base_2[#Headers],0))),"")</f>
        <v/>
      </c>
      <c r="J613" s="162" t="str">
        <f ca="1">IFERROR(IF(ISBLANK(INDEX(Data_Base_2[],MATCH($D613,Data_Base_2[[Incumbent]:[Incumbent]],0),MATCH(J$3,Data_Base_2[#Headers],0))),"-",INDEX(Data_Base_2[],MATCH($D613,Data_Base_2[[Incumbent]:[Incumbent]],0),MATCH(J$3,Data_Base_2[#Headers],0))),"")</f>
        <v/>
      </c>
      <c r="K613" s="163" t="str">
        <f ca="1">IFERROR(IF(ISBLANK(INDEX(Data_Base_2[],MATCH($D613,Data_Base_2[[Incumbent]:[Incumbent]],0),MATCH(K$3,Data_Base_2[#Headers],0))),"-",INDEX(Data_Base_2[],MATCH($D613,Data_Base_2[[Incumbent]:[Incumbent]],0),MATCH(K$3,Data_Base_2[#Headers],0))),"")</f>
        <v/>
      </c>
      <c r="L613" s="161" t="str">
        <f ca="1">IFERROR(IF(ISBLANK(INDEX(Data_Base_2[],MATCH($D613,Data_Base_2[[Incumbent]:[Incumbent]],0),MATCH(L$3,Data_Base_2[#Headers],0))),"-",INDEX(Data_Base_2[],MATCH($D613,Data_Base_2[[Incumbent]:[Incumbent]],0),MATCH(L$3,Data_Base_2[#Headers],0))),"")</f>
        <v/>
      </c>
      <c r="M613" s="161" t="str">
        <f ca="1">IFERROR(IF(ISBLANK(INDEX(Data_Base_2[],MATCH($D613,Data_Base_2[[Incumbent]:[Incumbent]],0),MATCH(M$3,Data_Base_2[#Headers],0))),"-",INDEX(Data_Base_2[],MATCH($D613,Data_Base_2[[Incumbent]:[Incumbent]],0),MATCH(M$3,Data_Base_2[#Headers],0))),"")</f>
        <v/>
      </c>
      <c r="N613" s="164" t="str">
        <f ca="1">IFERROR(IF(ISBLANK(INDEX(Data_Base_2[],MATCH($D613,Data_Base_2[[Incumbent]:[Incumbent]],0),MATCH(N$3,Data_Base_2[#Headers],0))),"-",INDEX(Data_Base_2[],MATCH($D613,Data_Base_2[[Incumbent]:[Incumbent]],0),MATCH(N$3,Data_Base_2[#Headers],0))),"")</f>
        <v/>
      </c>
      <c r="O613" s="164" t="str">
        <f ca="1">IFERROR(IF(ISBLANK(INDEX(Data_Base_2[],MATCH($D613,Data_Base_2[[Incumbent]:[Incumbent]],0),MATCH(O$3,Data_Base_2[#Headers],0))),"-",INDEX(Data_Base_2[],MATCH($D613,Data_Base_2[[Incumbent]:[Incumbent]],0),MATCH(O$3,Data_Base_2[#Headers],0))),"")</f>
        <v/>
      </c>
      <c r="P613" s="161" t="str">
        <f ca="1">IFERROR(IF(ISBLANK(INDEX(Data_Base_2[],MATCH($D613,Data_Base_2[[Incumbent]:[Incumbent]],0),MATCH(P$3,Data_Base_2[#Headers],0))),"-",INDEX(Data_Base_2[],MATCH($D613,Data_Base_2[[Incumbent]:[Incumbent]],0),MATCH(P$3,Data_Base_2[#Headers],0))),"")</f>
        <v/>
      </c>
      <c r="Q613" s="161" t="str">
        <f ca="1">IFERROR(IF(ISBLANK(INDEX(Data_Base_2[],MATCH($D613,Data_Base_2[[Incumbent]:[Incumbent]],0),MATCH(Q$3,Data_Base_2[#Headers],0))),"-",INDEX(Data_Base_2[],MATCH($D613,Data_Base_2[[Incumbent]:[Incumbent]],0),MATCH(Q$3,Data_Base_2[#Headers],0))),"")</f>
        <v/>
      </c>
      <c r="T613" t="str">
        <v>Hendrik Sahrul Saputra</v>
      </c>
      <c r="U613" s="140">
        <v>1</v>
      </c>
      <c r="V613" s="124" t="b">
        <v>1</v>
      </c>
      <c r="W613" s="3" t="b">
        <v>0</v>
      </c>
      <c r="X613" s="3" t="b">
        <v>0</v>
      </c>
      <c r="Y613" s="3">
        <v>0</v>
      </c>
      <c r="Z613" s="3">
        <v>0</v>
      </c>
      <c r="AA613" s="3" t="b">
        <v>1</v>
      </c>
      <c r="AB613" s="3" t="b">
        <f ca="1"/>
        <v>0</v>
      </c>
      <c r="AC613" s="99">
        <v>1</v>
      </c>
      <c r="AD613" s="99">
        <f ca="1"/>
        <v>0</v>
      </c>
    </row>
    <row r="614" spans="4:30" x14ac:dyDescent="0.25">
      <c r="D614" s="8" t="str" cm="1">
        <f t="array" aca="1" ref="D614" ca="1">IFERROR(IF($T$2="",'Data Base'!C596,INDEX(Data_Base_2[Incumbent],_xlfn.AGGREGATE(15,3,((OFFSET($AD$4,0,0,COUNTA($AD$4:AD5609),1)&gt;0)/(OFFSET($AD$4,0,0,COUNTA($AD$4:AD5609),1)&gt;0))*(ROW(OFFSET($AD$4,0,0,COUNTA($AD$4:AD5609),1))-ROW($AD$3)),ROWS($D$4:$D613)))),"")</f>
        <v/>
      </c>
      <c r="E614" s="161" t="str">
        <f ca="1">IFERROR(IF(ISBLANK(INDEX(Data_Base_2[],MATCH($D614,Data_Base_2[[Incumbent]:[Incumbent]],0),MATCH(E$3,Data_Base_2[#Headers],0))),"-",INDEX(Data_Base_2[],MATCH($D614,Data_Base_2[[Incumbent]:[Incumbent]],0),MATCH(E$3,Data_Base_2[#Headers],0))),"")</f>
        <v/>
      </c>
      <c r="F614" s="161" t="str">
        <f ca="1">IFERROR(IF(ISBLANK(INDEX(Data_Base_2[],MATCH($D614,Data_Base_2[[Incumbent]:[Incumbent]],0),MATCH(F$3,Data_Base_2[#Headers],0))),"-",INDEX(Data_Base_2[],MATCH($D614,Data_Base_2[[Incumbent]:[Incumbent]],0),MATCH(F$3,Data_Base_2[#Headers],0))),"")</f>
        <v/>
      </c>
      <c r="G614" s="161" t="str">
        <f ca="1">IFERROR(IF(ISBLANK(INDEX(Data_Base_2[],MATCH($D614,Data_Base_2[[Incumbent]:[Incumbent]],0),MATCH(G$3,Data_Base_2[#Headers],0))),"-",INDEX(Data_Base_2[],MATCH($D614,Data_Base_2[[Incumbent]:[Incumbent]],0),MATCH(G$3,Data_Base_2[#Headers],0))),"")</f>
        <v/>
      </c>
      <c r="H614" s="161" t="str">
        <f ca="1">IFERROR(IF(ISBLANK(INDEX(Data_Base_2[],MATCH($D614,Data_Base_2[[Incumbent]:[Incumbent]],0),MATCH(H$3,Data_Base_2[#Headers],0))),"-",INDEX(Data_Base_2[],MATCH($D614,Data_Base_2[[Incumbent]:[Incumbent]],0),MATCH(H$3,Data_Base_2[#Headers],0))),"")</f>
        <v/>
      </c>
      <c r="I614" s="162" t="str">
        <f ca="1">IFERROR(IF(ISBLANK(INDEX(Data_Base_2[],MATCH($D614,Data_Base_2[[Incumbent]:[Incumbent]],0),MATCH(I$3,Data_Base_2[#Headers],0))),"-",INDEX(Data_Base_2[],MATCH($D614,Data_Base_2[[Incumbent]:[Incumbent]],0),MATCH(I$3,Data_Base_2[#Headers],0))),"")</f>
        <v/>
      </c>
      <c r="J614" s="162" t="str">
        <f ca="1">IFERROR(IF(ISBLANK(INDEX(Data_Base_2[],MATCH($D614,Data_Base_2[[Incumbent]:[Incumbent]],0),MATCH(J$3,Data_Base_2[#Headers],0))),"-",INDEX(Data_Base_2[],MATCH($D614,Data_Base_2[[Incumbent]:[Incumbent]],0),MATCH(J$3,Data_Base_2[#Headers],0))),"")</f>
        <v/>
      </c>
      <c r="K614" s="163" t="str">
        <f ca="1">IFERROR(IF(ISBLANK(INDEX(Data_Base_2[],MATCH($D614,Data_Base_2[[Incumbent]:[Incumbent]],0),MATCH(K$3,Data_Base_2[#Headers],0))),"-",INDEX(Data_Base_2[],MATCH($D614,Data_Base_2[[Incumbent]:[Incumbent]],0),MATCH(K$3,Data_Base_2[#Headers],0))),"")</f>
        <v/>
      </c>
      <c r="L614" s="161" t="str">
        <f ca="1">IFERROR(IF(ISBLANK(INDEX(Data_Base_2[],MATCH($D614,Data_Base_2[[Incumbent]:[Incumbent]],0),MATCH(L$3,Data_Base_2[#Headers],0))),"-",INDEX(Data_Base_2[],MATCH($D614,Data_Base_2[[Incumbent]:[Incumbent]],0),MATCH(L$3,Data_Base_2[#Headers],0))),"")</f>
        <v/>
      </c>
      <c r="M614" s="161" t="str">
        <f ca="1">IFERROR(IF(ISBLANK(INDEX(Data_Base_2[],MATCH($D614,Data_Base_2[[Incumbent]:[Incumbent]],0),MATCH(M$3,Data_Base_2[#Headers],0))),"-",INDEX(Data_Base_2[],MATCH($D614,Data_Base_2[[Incumbent]:[Incumbent]],0),MATCH(M$3,Data_Base_2[#Headers],0))),"")</f>
        <v/>
      </c>
      <c r="N614" s="164" t="str">
        <f ca="1">IFERROR(IF(ISBLANK(INDEX(Data_Base_2[],MATCH($D614,Data_Base_2[[Incumbent]:[Incumbent]],0),MATCH(N$3,Data_Base_2[#Headers],0))),"-",INDEX(Data_Base_2[],MATCH($D614,Data_Base_2[[Incumbent]:[Incumbent]],0),MATCH(N$3,Data_Base_2[#Headers],0))),"")</f>
        <v/>
      </c>
      <c r="O614" s="164" t="str">
        <f ca="1">IFERROR(IF(ISBLANK(INDEX(Data_Base_2[],MATCH($D614,Data_Base_2[[Incumbent]:[Incumbent]],0),MATCH(O$3,Data_Base_2[#Headers],0))),"-",INDEX(Data_Base_2[],MATCH($D614,Data_Base_2[[Incumbent]:[Incumbent]],0),MATCH(O$3,Data_Base_2[#Headers],0))),"")</f>
        <v/>
      </c>
      <c r="P614" s="161" t="str">
        <f ca="1">IFERROR(IF(ISBLANK(INDEX(Data_Base_2[],MATCH($D614,Data_Base_2[[Incumbent]:[Incumbent]],0),MATCH(P$3,Data_Base_2[#Headers],0))),"-",INDEX(Data_Base_2[],MATCH($D614,Data_Base_2[[Incumbent]:[Incumbent]],0),MATCH(P$3,Data_Base_2[#Headers],0))),"")</f>
        <v/>
      </c>
      <c r="Q614" s="161" t="str">
        <f ca="1">IFERROR(IF(ISBLANK(INDEX(Data_Base_2[],MATCH($D614,Data_Base_2[[Incumbent]:[Incumbent]],0),MATCH(Q$3,Data_Base_2[#Headers],0))),"-",INDEX(Data_Base_2[],MATCH($D614,Data_Base_2[[Incumbent]:[Incumbent]],0),MATCH(Q$3,Data_Base_2[#Headers],0))),"")</f>
        <v/>
      </c>
      <c r="T614" t="str">
        <v>Muhammad Yusuf Almy</v>
      </c>
      <c r="U614" s="140">
        <v>1</v>
      </c>
      <c r="V614" s="124" t="b">
        <v>1</v>
      </c>
      <c r="W614" s="3" t="b">
        <v>0</v>
      </c>
      <c r="X614" s="3" t="b">
        <v>0</v>
      </c>
      <c r="Y614" s="3">
        <v>0</v>
      </c>
      <c r="Z614" s="3">
        <v>0</v>
      </c>
      <c r="AA614" s="3" t="b">
        <v>1</v>
      </c>
      <c r="AB614" s="3" t="b">
        <f ca="1"/>
        <v>0</v>
      </c>
      <c r="AC614" s="99">
        <v>1</v>
      </c>
      <c r="AD614" s="99">
        <f ca="1"/>
        <v>0</v>
      </c>
    </row>
    <row r="615" spans="4:30" x14ac:dyDescent="0.25">
      <c r="D615" s="8" t="str" cm="1">
        <f t="array" aca="1" ref="D615" ca="1">IFERROR(IF($T$2="",'Data Base'!C597,INDEX(Data_Base_2[Incumbent],_xlfn.AGGREGATE(15,3,((OFFSET($AD$4,0,0,COUNTA($AD$4:AD5610),1)&gt;0)/(OFFSET($AD$4,0,0,COUNTA($AD$4:AD5610),1)&gt;0))*(ROW(OFFSET($AD$4,0,0,COUNTA($AD$4:AD5610),1))-ROW($AD$3)),ROWS($D$4:$D614)))),"")</f>
        <v/>
      </c>
      <c r="E615" s="161" t="str">
        <f ca="1">IFERROR(IF(ISBLANK(INDEX(Data_Base_2[],MATCH($D615,Data_Base_2[[Incumbent]:[Incumbent]],0),MATCH(E$3,Data_Base_2[#Headers],0))),"-",INDEX(Data_Base_2[],MATCH($D615,Data_Base_2[[Incumbent]:[Incumbent]],0),MATCH(E$3,Data_Base_2[#Headers],0))),"")</f>
        <v/>
      </c>
      <c r="F615" s="161" t="str">
        <f ca="1">IFERROR(IF(ISBLANK(INDEX(Data_Base_2[],MATCH($D615,Data_Base_2[[Incumbent]:[Incumbent]],0),MATCH(F$3,Data_Base_2[#Headers],0))),"-",INDEX(Data_Base_2[],MATCH($D615,Data_Base_2[[Incumbent]:[Incumbent]],0),MATCH(F$3,Data_Base_2[#Headers],0))),"")</f>
        <v/>
      </c>
      <c r="G615" s="161" t="str">
        <f ca="1">IFERROR(IF(ISBLANK(INDEX(Data_Base_2[],MATCH($D615,Data_Base_2[[Incumbent]:[Incumbent]],0),MATCH(G$3,Data_Base_2[#Headers],0))),"-",INDEX(Data_Base_2[],MATCH($D615,Data_Base_2[[Incumbent]:[Incumbent]],0),MATCH(G$3,Data_Base_2[#Headers],0))),"")</f>
        <v/>
      </c>
      <c r="H615" s="161" t="str">
        <f ca="1">IFERROR(IF(ISBLANK(INDEX(Data_Base_2[],MATCH($D615,Data_Base_2[[Incumbent]:[Incumbent]],0),MATCH(H$3,Data_Base_2[#Headers],0))),"-",INDEX(Data_Base_2[],MATCH($D615,Data_Base_2[[Incumbent]:[Incumbent]],0),MATCH(H$3,Data_Base_2[#Headers],0))),"")</f>
        <v/>
      </c>
      <c r="I615" s="162" t="str">
        <f ca="1">IFERROR(IF(ISBLANK(INDEX(Data_Base_2[],MATCH($D615,Data_Base_2[[Incumbent]:[Incumbent]],0),MATCH(I$3,Data_Base_2[#Headers],0))),"-",INDEX(Data_Base_2[],MATCH($D615,Data_Base_2[[Incumbent]:[Incumbent]],0),MATCH(I$3,Data_Base_2[#Headers],0))),"")</f>
        <v/>
      </c>
      <c r="J615" s="162" t="str">
        <f ca="1">IFERROR(IF(ISBLANK(INDEX(Data_Base_2[],MATCH($D615,Data_Base_2[[Incumbent]:[Incumbent]],0),MATCH(J$3,Data_Base_2[#Headers],0))),"-",INDEX(Data_Base_2[],MATCH($D615,Data_Base_2[[Incumbent]:[Incumbent]],0),MATCH(J$3,Data_Base_2[#Headers],0))),"")</f>
        <v/>
      </c>
      <c r="K615" s="163" t="str">
        <f ca="1">IFERROR(IF(ISBLANK(INDEX(Data_Base_2[],MATCH($D615,Data_Base_2[[Incumbent]:[Incumbent]],0),MATCH(K$3,Data_Base_2[#Headers],0))),"-",INDEX(Data_Base_2[],MATCH($D615,Data_Base_2[[Incumbent]:[Incumbent]],0),MATCH(K$3,Data_Base_2[#Headers],0))),"")</f>
        <v/>
      </c>
      <c r="L615" s="161" t="str">
        <f ca="1">IFERROR(IF(ISBLANK(INDEX(Data_Base_2[],MATCH($D615,Data_Base_2[[Incumbent]:[Incumbent]],0),MATCH(L$3,Data_Base_2[#Headers],0))),"-",INDEX(Data_Base_2[],MATCH($D615,Data_Base_2[[Incumbent]:[Incumbent]],0),MATCH(L$3,Data_Base_2[#Headers],0))),"")</f>
        <v/>
      </c>
      <c r="M615" s="161" t="str">
        <f ca="1">IFERROR(IF(ISBLANK(INDEX(Data_Base_2[],MATCH($D615,Data_Base_2[[Incumbent]:[Incumbent]],0),MATCH(M$3,Data_Base_2[#Headers],0))),"-",INDEX(Data_Base_2[],MATCH($D615,Data_Base_2[[Incumbent]:[Incumbent]],0),MATCH(M$3,Data_Base_2[#Headers],0))),"")</f>
        <v/>
      </c>
      <c r="N615" s="164" t="str">
        <f ca="1">IFERROR(IF(ISBLANK(INDEX(Data_Base_2[],MATCH($D615,Data_Base_2[[Incumbent]:[Incumbent]],0),MATCH(N$3,Data_Base_2[#Headers],0))),"-",INDEX(Data_Base_2[],MATCH($D615,Data_Base_2[[Incumbent]:[Incumbent]],0),MATCH(N$3,Data_Base_2[#Headers],0))),"")</f>
        <v/>
      </c>
      <c r="O615" s="164" t="str">
        <f ca="1">IFERROR(IF(ISBLANK(INDEX(Data_Base_2[],MATCH($D615,Data_Base_2[[Incumbent]:[Incumbent]],0),MATCH(O$3,Data_Base_2[#Headers],0))),"-",INDEX(Data_Base_2[],MATCH($D615,Data_Base_2[[Incumbent]:[Incumbent]],0),MATCH(O$3,Data_Base_2[#Headers],0))),"")</f>
        <v/>
      </c>
      <c r="P615" s="161" t="str">
        <f ca="1">IFERROR(IF(ISBLANK(INDEX(Data_Base_2[],MATCH($D615,Data_Base_2[[Incumbent]:[Incumbent]],0),MATCH(P$3,Data_Base_2[#Headers],0))),"-",INDEX(Data_Base_2[],MATCH($D615,Data_Base_2[[Incumbent]:[Incumbent]],0),MATCH(P$3,Data_Base_2[#Headers],0))),"")</f>
        <v/>
      </c>
      <c r="Q615" s="161" t="str">
        <f ca="1">IFERROR(IF(ISBLANK(INDEX(Data_Base_2[],MATCH($D615,Data_Base_2[[Incumbent]:[Incumbent]],0),MATCH(Q$3,Data_Base_2[#Headers],0))),"-",INDEX(Data_Base_2[],MATCH($D615,Data_Base_2[[Incumbent]:[Incumbent]],0),MATCH(Q$3,Data_Base_2[#Headers],0))),"")</f>
        <v/>
      </c>
      <c r="T615" t="str">
        <v>Zefania Mangiring Silaen</v>
      </c>
      <c r="U615" s="140">
        <v>1</v>
      </c>
      <c r="V615" s="124" t="b">
        <v>1</v>
      </c>
      <c r="W615" s="3" t="b">
        <v>0</v>
      </c>
      <c r="X615" s="3" t="b">
        <v>0</v>
      </c>
      <c r="Y615" s="3">
        <v>0</v>
      </c>
      <c r="Z615" s="3">
        <v>0</v>
      </c>
      <c r="AA615" s="3" t="b">
        <v>1</v>
      </c>
      <c r="AB615" s="3" t="b">
        <f ca="1"/>
        <v>0</v>
      </c>
      <c r="AC615" s="99">
        <v>1</v>
      </c>
      <c r="AD615" s="99">
        <f ca="1"/>
        <v>0</v>
      </c>
    </row>
    <row r="616" spans="4:30" x14ac:dyDescent="0.25">
      <c r="D616" s="8" t="str" cm="1">
        <f t="array" aca="1" ref="D616" ca="1">IFERROR(IF($T$2="",'Data Base'!C598,INDEX(Data_Base_2[Incumbent],_xlfn.AGGREGATE(15,3,((OFFSET($AD$4,0,0,COUNTA($AD$4:AD5611),1)&gt;0)/(OFFSET($AD$4,0,0,COUNTA($AD$4:AD5611),1)&gt;0))*(ROW(OFFSET($AD$4,0,0,COUNTA($AD$4:AD5611),1))-ROW($AD$3)),ROWS($D$4:$D615)))),"")</f>
        <v/>
      </c>
      <c r="E616" s="161" t="str">
        <f ca="1">IFERROR(IF(ISBLANK(INDEX(Data_Base_2[],MATCH($D616,Data_Base_2[[Incumbent]:[Incumbent]],0),MATCH(E$3,Data_Base_2[#Headers],0))),"-",INDEX(Data_Base_2[],MATCH($D616,Data_Base_2[[Incumbent]:[Incumbent]],0),MATCH(E$3,Data_Base_2[#Headers],0))),"")</f>
        <v/>
      </c>
      <c r="F616" s="161" t="str">
        <f ca="1">IFERROR(IF(ISBLANK(INDEX(Data_Base_2[],MATCH($D616,Data_Base_2[[Incumbent]:[Incumbent]],0),MATCH(F$3,Data_Base_2[#Headers],0))),"-",INDEX(Data_Base_2[],MATCH($D616,Data_Base_2[[Incumbent]:[Incumbent]],0),MATCH(F$3,Data_Base_2[#Headers],0))),"")</f>
        <v/>
      </c>
      <c r="G616" s="161" t="str">
        <f ca="1">IFERROR(IF(ISBLANK(INDEX(Data_Base_2[],MATCH($D616,Data_Base_2[[Incumbent]:[Incumbent]],0),MATCH(G$3,Data_Base_2[#Headers],0))),"-",INDEX(Data_Base_2[],MATCH($D616,Data_Base_2[[Incumbent]:[Incumbent]],0),MATCH(G$3,Data_Base_2[#Headers],0))),"")</f>
        <v/>
      </c>
      <c r="H616" s="161" t="str">
        <f ca="1">IFERROR(IF(ISBLANK(INDEX(Data_Base_2[],MATCH($D616,Data_Base_2[[Incumbent]:[Incumbent]],0),MATCH(H$3,Data_Base_2[#Headers],0))),"-",INDEX(Data_Base_2[],MATCH($D616,Data_Base_2[[Incumbent]:[Incumbent]],0),MATCH(H$3,Data_Base_2[#Headers],0))),"")</f>
        <v/>
      </c>
      <c r="I616" s="162" t="str">
        <f ca="1">IFERROR(IF(ISBLANK(INDEX(Data_Base_2[],MATCH($D616,Data_Base_2[[Incumbent]:[Incumbent]],0),MATCH(I$3,Data_Base_2[#Headers],0))),"-",INDEX(Data_Base_2[],MATCH($D616,Data_Base_2[[Incumbent]:[Incumbent]],0),MATCH(I$3,Data_Base_2[#Headers],0))),"")</f>
        <v/>
      </c>
      <c r="J616" s="162" t="str">
        <f ca="1">IFERROR(IF(ISBLANK(INDEX(Data_Base_2[],MATCH($D616,Data_Base_2[[Incumbent]:[Incumbent]],0),MATCH(J$3,Data_Base_2[#Headers],0))),"-",INDEX(Data_Base_2[],MATCH($D616,Data_Base_2[[Incumbent]:[Incumbent]],0),MATCH(J$3,Data_Base_2[#Headers],0))),"")</f>
        <v/>
      </c>
      <c r="K616" s="163" t="str">
        <f ca="1">IFERROR(IF(ISBLANK(INDEX(Data_Base_2[],MATCH($D616,Data_Base_2[[Incumbent]:[Incumbent]],0),MATCH(K$3,Data_Base_2[#Headers],0))),"-",INDEX(Data_Base_2[],MATCH($D616,Data_Base_2[[Incumbent]:[Incumbent]],0),MATCH(K$3,Data_Base_2[#Headers],0))),"")</f>
        <v/>
      </c>
      <c r="L616" s="161" t="str">
        <f ca="1">IFERROR(IF(ISBLANK(INDEX(Data_Base_2[],MATCH($D616,Data_Base_2[[Incumbent]:[Incumbent]],0),MATCH(L$3,Data_Base_2[#Headers],0))),"-",INDEX(Data_Base_2[],MATCH($D616,Data_Base_2[[Incumbent]:[Incumbent]],0),MATCH(L$3,Data_Base_2[#Headers],0))),"")</f>
        <v/>
      </c>
      <c r="M616" s="161" t="str">
        <f ca="1">IFERROR(IF(ISBLANK(INDEX(Data_Base_2[],MATCH($D616,Data_Base_2[[Incumbent]:[Incumbent]],0),MATCH(M$3,Data_Base_2[#Headers],0))),"-",INDEX(Data_Base_2[],MATCH($D616,Data_Base_2[[Incumbent]:[Incumbent]],0),MATCH(M$3,Data_Base_2[#Headers],0))),"")</f>
        <v/>
      </c>
      <c r="N616" s="164" t="str">
        <f ca="1">IFERROR(IF(ISBLANK(INDEX(Data_Base_2[],MATCH($D616,Data_Base_2[[Incumbent]:[Incumbent]],0),MATCH(N$3,Data_Base_2[#Headers],0))),"-",INDEX(Data_Base_2[],MATCH($D616,Data_Base_2[[Incumbent]:[Incumbent]],0),MATCH(N$3,Data_Base_2[#Headers],0))),"")</f>
        <v/>
      </c>
      <c r="O616" s="164" t="str">
        <f ca="1">IFERROR(IF(ISBLANK(INDEX(Data_Base_2[],MATCH($D616,Data_Base_2[[Incumbent]:[Incumbent]],0),MATCH(O$3,Data_Base_2[#Headers],0))),"-",INDEX(Data_Base_2[],MATCH($D616,Data_Base_2[[Incumbent]:[Incumbent]],0),MATCH(O$3,Data_Base_2[#Headers],0))),"")</f>
        <v/>
      </c>
      <c r="P616" s="161" t="str">
        <f ca="1">IFERROR(IF(ISBLANK(INDEX(Data_Base_2[],MATCH($D616,Data_Base_2[[Incumbent]:[Incumbent]],0),MATCH(P$3,Data_Base_2[#Headers],0))),"-",INDEX(Data_Base_2[],MATCH($D616,Data_Base_2[[Incumbent]:[Incumbent]],0),MATCH(P$3,Data_Base_2[#Headers],0))),"")</f>
        <v/>
      </c>
      <c r="Q616" s="161" t="str">
        <f ca="1">IFERROR(IF(ISBLANK(INDEX(Data_Base_2[],MATCH($D616,Data_Base_2[[Incumbent]:[Incumbent]],0),MATCH(Q$3,Data_Base_2[#Headers],0))),"-",INDEX(Data_Base_2[],MATCH($D616,Data_Base_2[[Incumbent]:[Incumbent]],0),MATCH(Q$3,Data_Base_2[#Headers],0))),"")</f>
        <v/>
      </c>
      <c r="T616" t="str">
        <v>Taufik Kurniawan</v>
      </c>
      <c r="U616" s="140">
        <v>1</v>
      </c>
      <c r="V616" s="124" t="b">
        <v>1</v>
      </c>
      <c r="W616" s="3" t="b">
        <v>0</v>
      </c>
      <c r="X616" s="3" t="b">
        <v>0</v>
      </c>
      <c r="Y616" s="3">
        <v>0</v>
      </c>
      <c r="Z616" s="3">
        <v>0</v>
      </c>
      <c r="AA616" s="3" t="b">
        <v>1</v>
      </c>
      <c r="AB616" s="3" t="b">
        <f ca="1"/>
        <v>0</v>
      </c>
      <c r="AC616" s="99">
        <v>0</v>
      </c>
      <c r="AD616" s="99">
        <f ca="1"/>
        <v>0</v>
      </c>
    </row>
    <row r="617" spans="4:30" x14ac:dyDescent="0.25">
      <c r="D617" s="8" t="str" cm="1">
        <f t="array" aca="1" ref="D617" ca="1">IFERROR(IF($T$2="",'Data Base'!C599,INDEX(Data_Base_2[Incumbent],_xlfn.AGGREGATE(15,3,((OFFSET($AD$4,0,0,COUNTA($AD$4:AD5612),1)&gt;0)/(OFFSET($AD$4,0,0,COUNTA($AD$4:AD5612),1)&gt;0))*(ROW(OFFSET($AD$4,0,0,COUNTA($AD$4:AD5612),1))-ROW($AD$3)),ROWS($D$4:$D616)))),"")</f>
        <v/>
      </c>
      <c r="E617" s="161" t="str">
        <f ca="1">IFERROR(IF(ISBLANK(INDEX(Data_Base_2[],MATCH($D617,Data_Base_2[[Incumbent]:[Incumbent]],0),MATCH(E$3,Data_Base_2[#Headers],0))),"-",INDEX(Data_Base_2[],MATCH($D617,Data_Base_2[[Incumbent]:[Incumbent]],0),MATCH(E$3,Data_Base_2[#Headers],0))),"")</f>
        <v/>
      </c>
      <c r="F617" s="161" t="str">
        <f ca="1">IFERROR(IF(ISBLANK(INDEX(Data_Base_2[],MATCH($D617,Data_Base_2[[Incumbent]:[Incumbent]],0),MATCH(F$3,Data_Base_2[#Headers],0))),"-",INDEX(Data_Base_2[],MATCH($D617,Data_Base_2[[Incumbent]:[Incumbent]],0),MATCH(F$3,Data_Base_2[#Headers],0))),"")</f>
        <v/>
      </c>
      <c r="G617" s="161" t="str">
        <f ca="1">IFERROR(IF(ISBLANK(INDEX(Data_Base_2[],MATCH($D617,Data_Base_2[[Incumbent]:[Incumbent]],0),MATCH(G$3,Data_Base_2[#Headers],0))),"-",INDEX(Data_Base_2[],MATCH($D617,Data_Base_2[[Incumbent]:[Incumbent]],0),MATCH(G$3,Data_Base_2[#Headers],0))),"")</f>
        <v/>
      </c>
      <c r="H617" s="161" t="str">
        <f ca="1">IFERROR(IF(ISBLANK(INDEX(Data_Base_2[],MATCH($D617,Data_Base_2[[Incumbent]:[Incumbent]],0),MATCH(H$3,Data_Base_2[#Headers],0))),"-",INDEX(Data_Base_2[],MATCH($D617,Data_Base_2[[Incumbent]:[Incumbent]],0),MATCH(H$3,Data_Base_2[#Headers],0))),"")</f>
        <v/>
      </c>
      <c r="I617" s="162" t="str">
        <f ca="1">IFERROR(IF(ISBLANK(INDEX(Data_Base_2[],MATCH($D617,Data_Base_2[[Incumbent]:[Incumbent]],0),MATCH(I$3,Data_Base_2[#Headers],0))),"-",INDEX(Data_Base_2[],MATCH($D617,Data_Base_2[[Incumbent]:[Incumbent]],0),MATCH(I$3,Data_Base_2[#Headers],0))),"")</f>
        <v/>
      </c>
      <c r="J617" s="162" t="str">
        <f ca="1">IFERROR(IF(ISBLANK(INDEX(Data_Base_2[],MATCH($D617,Data_Base_2[[Incumbent]:[Incumbent]],0),MATCH(J$3,Data_Base_2[#Headers],0))),"-",INDEX(Data_Base_2[],MATCH($D617,Data_Base_2[[Incumbent]:[Incumbent]],0),MATCH(J$3,Data_Base_2[#Headers],0))),"")</f>
        <v/>
      </c>
      <c r="K617" s="163" t="str">
        <f ca="1">IFERROR(IF(ISBLANK(INDEX(Data_Base_2[],MATCH($D617,Data_Base_2[[Incumbent]:[Incumbent]],0),MATCH(K$3,Data_Base_2[#Headers],0))),"-",INDEX(Data_Base_2[],MATCH($D617,Data_Base_2[[Incumbent]:[Incumbent]],0),MATCH(K$3,Data_Base_2[#Headers],0))),"")</f>
        <v/>
      </c>
      <c r="L617" s="161" t="str">
        <f ca="1">IFERROR(IF(ISBLANK(INDEX(Data_Base_2[],MATCH($D617,Data_Base_2[[Incumbent]:[Incumbent]],0),MATCH(L$3,Data_Base_2[#Headers],0))),"-",INDEX(Data_Base_2[],MATCH($D617,Data_Base_2[[Incumbent]:[Incumbent]],0),MATCH(L$3,Data_Base_2[#Headers],0))),"")</f>
        <v/>
      </c>
      <c r="M617" s="161" t="str">
        <f ca="1">IFERROR(IF(ISBLANK(INDEX(Data_Base_2[],MATCH($D617,Data_Base_2[[Incumbent]:[Incumbent]],0),MATCH(M$3,Data_Base_2[#Headers],0))),"-",INDEX(Data_Base_2[],MATCH($D617,Data_Base_2[[Incumbent]:[Incumbent]],0),MATCH(M$3,Data_Base_2[#Headers],0))),"")</f>
        <v/>
      </c>
      <c r="N617" s="164" t="str">
        <f ca="1">IFERROR(IF(ISBLANK(INDEX(Data_Base_2[],MATCH($D617,Data_Base_2[[Incumbent]:[Incumbent]],0),MATCH(N$3,Data_Base_2[#Headers],0))),"-",INDEX(Data_Base_2[],MATCH($D617,Data_Base_2[[Incumbent]:[Incumbent]],0),MATCH(N$3,Data_Base_2[#Headers],0))),"")</f>
        <v/>
      </c>
      <c r="O617" s="164" t="str">
        <f ca="1">IFERROR(IF(ISBLANK(INDEX(Data_Base_2[],MATCH($D617,Data_Base_2[[Incumbent]:[Incumbent]],0),MATCH(O$3,Data_Base_2[#Headers],0))),"-",INDEX(Data_Base_2[],MATCH($D617,Data_Base_2[[Incumbent]:[Incumbent]],0),MATCH(O$3,Data_Base_2[#Headers],0))),"")</f>
        <v/>
      </c>
      <c r="P617" s="161" t="str">
        <f ca="1">IFERROR(IF(ISBLANK(INDEX(Data_Base_2[],MATCH($D617,Data_Base_2[[Incumbent]:[Incumbent]],0),MATCH(P$3,Data_Base_2[#Headers],0))),"-",INDEX(Data_Base_2[],MATCH($D617,Data_Base_2[[Incumbent]:[Incumbent]],0),MATCH(P$3,Data_Base_2[#Headers],0))),"")</f>
        <v/>
      </c>
      <c r="Q617" s="161" t="str">
        <f ca="1">IFERROR(IF(ISBLANK(INDEX(Data_Base_2[],MATCH($D617,Data_Base_2[[Incumbent]:[Incumbent]],0),MATCH(Q$3,Data_Base_2[#Headers],0))),"-",INDEX(Data_Base_2[],MATCH($D617,Data_Base_2[[Incumbent]:[Incumbent]],0),MATCH(Q$3,Data_Base_2[#Headers],0))),"")</f>
        <v/>
      </c>
      <c r="T617" t="str">
        <v>Rosalina Musna</v>
      </c>
      <c r="U617" s="140">
        <v>1</v>
      </c>
      <c r="V617" s="124" t="b">
        <v>1</v>
      </c>
      <c r="W617" s="3" t="b">
        <v>0</v>
      </c>
      <c r="X617" s="3" t="b">
        <v>0</v>
      </c>
      <c r="Y617" s="3">
        <v>0</v>
      </c>
      <c r="Z617" s="3">
        <v>0</v>
      </c>
      <c r="AA617" s="3" t="b">
        <v>1</v>
      </c>
      <c r="AB617" s="3" t="b">
        <f ca="1"/>
        <v>0</v>
      </c>
      <c r="AC617" s="99">
        <v>0</v>
      </c>
      <c r="AD617" s="99">
        <f ca="1"/>
        <v>0</v>
      </c>
    </row>
    <row r="618" spans="4:30" x14ac:dyDescent="0.25">
      <c r="D618" s="8" t="str" cm="1">
        <f t="array" aca="1" ref="D618" ca="1">IFERROR(IF($T$2="",'Data Base'!C600,INDEX(Data_Base_2[Incumbent],_xlfn.AGGREGATE(15,3,((OFFSET($AD$4,0,0,COUNTA($AD$4:AD5613),1)&gt;0)/(OFFSET($AD$4,0,0,COUNTA($AD$4:AD5613),1)&gt;0))*(ROW(OFFSET($AD$4,0,0,COUNTA($AD$4:AD5613),1))-ROW($AD$3)),ROWS($D$4:$D617)))),"")</f>
        <v/>
      </c>
      <c r="E618" s="161" t="str">
        <f ca="1">IFERROR(IF(ISBLANK(INDEX(Data_Base_2[],MATCH($D618,Data_Base_2[[Incumbent]:[Incumbent]],0),MATCH(E$3,Data_Base_2[#Headers],0))),"-",INDEX(Data_Base_2[],MATCH($D618,Data_Base_2[[Incumbent]:[Incumbent]],0),MATCH(E$3,Data_Base_2[#Headers],0))),"")</f>
        <v/>
      </c>
      <c r="F618" s="161" t="str">
        <f ca="1">IFERROR(IF(ISBLANK(INDEX(Data_Base_2[],MATCH($D618,Data_Base_2[[Incumbent]:[Incumbent]],0),MATCH(F$3,Data_Base_2[#Headers],0))),"-",INDEX(Data_Base_2[],MATCH($D618,Data_Base_2[[Incumbent]:[Incumbent]],0),MATCH(F$3,Data_Base_2[#Headers],0))),"")</f>
        <v/>
      </c>
      <c r="G618" s="161" t="str">
        <f ca="1">IFERROR(IF(ISBLANK(INDEX(Data_Base_2[],MATCH($D618,Data_Base_2[[Incumbent]:[Incumbent]],0),MATCH(G$3,Data_Base_2[#Headers],0))),"-",INDEX(Data_Base_2[],MATCH($D618,Data_Base_2[[Incumbent]:[Incumbent]],0),MATCH(G$3,Data_Base_2[#Headers],0))),"")</f>
        <v/>
      </c>
      <c r="H618" s="161" t="str">
        <f ca="1">IFERROR(IF(ISBLANK(INDEX(Data_Base_2[],MATCH($D618,Data_Base_2[[Incumbent]:[Incumbent]],0),MATCH(H$3,Data_Base_2[#Headers],0))),"-",INDEX(Data_Base_2[],MATCH($D618,Data_Base_2[[Incumbent]:[Incumbent]],0),MATCH(H$3,Data_Base_2[#Headers],0))),"")</f>
        <v/>
      </c>
      <c r="I618" s="162" t="str">
        <f ca="1">IFERROR(IF(ISBLANK(INDEX(Data_Base_2[],MATCH($D618,Data_Base_2[[Incumbent]:[Incumbent]],0),MATCH(I$3,Data_Base_2[#Headers],0))),"-",INDEX(Data_Base_2[],MATCH($D618,Data_Base_2[[Incumbent]:[Incumbent]],0),MATCH(I$3,Data_Base_2[#Headers],0))),"")</f>
        <v/>
      </c>
      <c r="J618" s="162" t="str">
        <f ca="1">IFERROR(IF(ISBLANK(INDEX(Data_Base_2[],MATCH($D618,Data_Base_2[[Incumbent]:[Incumbent]],0),MATCH(J$3,Data_Base_2[#Headers],0))),"-",INDEX(Data_Base_2[],MATCH($D618,Data_Base_2[[Incumbent]:[Incumbent]],0),MATCH(J$3,Data_Base_2[#Headers],0))),"")</f>
        <v/>
      </c>
      <c r="K618" s="163" t="str">
        <f ca="1">IFERROR(IF(ISBLANK(INDEX(Data_Base_2[],MATCH($D618,Data_Base_2[[Incumbent]:[Incumbent]],0),MATCH(K$3,Data_Base_2[#Headers],0))),"-",INDEX(Data_Base_2[],MATCH($D618,Data_Base_2[[Incumbent]:[Incumbent]],0),MATCH(K$3,Data_Base_2[#Headers],0))),"")</f>
        <v/>
      </c>
      <c r="L618" s="161" t="str">
        <f ca="1">IFERROR(IF(ISBLANK(INDEX(Data_Base_2[],MATCH($D618,Data_Base_2[[Incumbent]:[Incumbent]],0),MATCH(L$3,Data_Base_2[#Headers],0))),"-",INDEX(Data_Base_2[],MATCH($D618,Data_Base_2[[Incumbent]:[Incumbent]],0),MATCH(L$3,Data_Base_2[#Headers],0))),"")</f>
        <v/>
      </c>
      <c r="M618" s="161" t="str">
        <f ca="1">IFERROR(IF(ISBLANK(INDEX(Data_Base_2[],MATCH($D618,Data_Base_2[[Incumbent]:[Incumbent]],0),MATCH(M$3,Data_Base_2[#Headers],0))),"-",INDEX(Data_Base_2[],MATCH($D618,Data_Base_2[[Incumbent]:[Incumbent]],0),MATCH(M$3,Data_Base_2[#Headers],0))),"")</f>
        <v/>
      </c>
      <c r="N618" s="164" t="str">
        <f ca="1">IFERROR(IF(ISBLANK(INDEX(Data_Base_2[],MATCH($D618,Data_Base_2[[Incumbent]:[Incumbent]],0),MATCH(N$3,Data_Base_2[#Headers],0))),"-",INDEX(Data_Base_2[],MATCH($D618,Data_Base_2[[Incumbent]:[Incumbent]],0),MATCH(N$3,Data_Base_2[#Headers],0))),"")</f>
        <v/>
      </c>
      <c r="O618" s="164" t="str">
        <f ca="1">IFERROR(IF(ISBLANK(INDEX(Data_Base_2[],MATCH($D618,Data_Base_2[[Incumbent]:[Incumbent]],0),MATCH(O$3,Data_Base_2[#Headers],0))),"-",INDEX(Data_Base_2[],MATCH($D618,Data_Base_2[[Incumbent]:[Incumbent]],0),MATCH(O$3,Data_Base_2[#Headers],0))),"")</f>
        <v/>
      </c>
      <c r="P618" s="161" t="str">
        <f ca="1">IFERROR(IF(ISBLANK(INDEX(Data_Base_2[],MATCH($D618,Data_Base_2[[Incumbent]:[Incumbent]],0),MATCH(P$3,Data_Base_2[#Headers],0))),"-",INDEX(Data_Base_2[],MATCH($D618,Data_Base_2[[Incumbent]:[Incumbent]],0),MATCH(P$3,Data_Base_2[#Headers],0))),"")</f>
        <v/>
      </c>
      <c r="Q618" s="161" t="str">
        <f ca="1">IFERROR(IF(ISBLANK(INDEX(Data_Base_2[],MATCH($D618,Data_Base_2[[Incumbent]:[Incumbent]],0),MATCH(Q$3,Data_Base_2[#Headers],0))),"-",INDEX(Data_Base_2[],MATCH($D618,Data_Base_2[[Incumbent]:[Incumbent]],0),MATCH(Q$3,Data_Base_2[#Headers],0))),"")</f>
        <v/>
      </c>
      <c r="T618" t="str">
        <v>Hary Naldo Harahap</v>
      </c>
      <c r="U618" s="140">
        <v>1</v>
      </c>
      <c r="V618" s="124" t="b">
        <v>1</v>
      </c>
      <c r="W618" s="3" t="b">
        <v>0</v>
      </c>
      <c r="X618" s="3" t="b">
        <v>0</v>
      </c>
      <c r="Y618" s="3">
        <v>0</v>
      </c>
      <c r="Z618" s="3">
        <v>0</v>
      </c>
      <c r="AA618" s="3" t="b">
        <v>1</v>
      </c>
      <c r="AB618" s="3" t="b">
        <f ca="1"/>
        <v>0</v>
      </c>
      <c r="AC618" s="99">
        <v>1</v>
      </c>
      <c r="AD618" s="99">
        <f ca="1"/>
        <v>0</v>
      </c>
    </row>
    <row r="619" spans="4:30" x14ac:dyDescent="0.25">
      <c r="D619" s="8" t="str" cm="1">
        <f t="array" aca="1" ref="D619" ca="1">IFERROR(IF($T$2="",'Data Base'!C601,INDEX(Data_Base_2[Incumbent],_xlfn.AGGREGATE(15,3,((OFFSET($AD$4,0,0,COUNTA($AD$4:AD5614),1)&gt;0)/(OFFSET($AD$4,0,0,COUNTA($AD$4:AD5614),1)&gt;0))*(ROW(OFFSET($AD$4,0,0,COUNTA($AD$4:AD5614),1))-ROW($AD$3)),ROWS($D$4:$D618)))),"")</f>
        <v/>
      </c>
      <c r="E619" s="161" t="str">
        <f ca="1">IFERROR(IF(ISBLANK(INDEX(Data_Base_2[],MATCH($D619,Data_Base_2[[Incumbent]:[Incumbent]],0),MATCH(E$3,Data_Base_2[#Headers],0))),"-",INDEX(Data_Base_2[],MATCH($D619,Data_Base_2[[Incumbent]:[Incumbent]],0),MATCH(E$3,Data_Base_2[#Headers],0))),"")</f>
        <v/>
      </c>
      <c r="F619" s="161" t="str">
        <f ca="1">IFERROR(IF(ISBLANK(INDEX(Data_Base_2[],MATCH($D619,Data_Base_2[[Incumbent]:[Incumbent]],0),MATCH(F$3,Data_Base_2[#Headers],0))),"-",INDEX(Data_Base_2[],MATCH($D619,Data_Base_2[[Incumbent]:[Incumbent]],0),MATCH(F$3,Data_Base_2[#Headers],0))),"")</f>
        <v/>
      </c>
      <c r="G619" s="161" t="str">
        <f ca="1">IFERROR(IF(ISBLANK(INDEX(Data_Base_2[],MATCH($D619,Data_Base_2[[Incumbent]:[Incumbent]],0),MATCH(G$3,Data_Base_2[#Headers],0))),"-",INDEX(Data_Base_2[],MATCH($D619,Data_Base_2[[Incumbent]:[Incumbent]],0),MATCH(G$3,Data_Base_2[#Headers],0))),"")</f>
        <v/>
      </c>
      <c r="H619" s="161" t="str">
        <f ca="1">IFERROR(IF(ISBLANK(INDEX(Data_Base_2[],MATCH($D619,Data_Base_2[[Incumbent]:[Incumbent]],0),MATCH(H$3,Data_Base_2[#Headers],0))),"-",INDEX(Data_Base_2[],MATCH($D619,Data_Base_2[[Incumbent]:[Incumbent]],0),MATCH(H$3,Data_Base_2[#Headers],0))),"")</f>
        <v/>
      </c>
      <c r="I619" s="162" t="str">
        <f ca="1">IFERROR(IF(ISBLANK(INDEX(Data_Base_2[],MATCH($D619,Data_Base_2[[Incumbent]:[Incumbent]],0),MATCH(I$3,Data_Base_2[#Headers],0))),"-",INDEX(Data_Base_2[],MATCH($D619,Data_Base_2[[Incumbent]:[Incumbent]],0),MATCH(I$3,Data_Base_2[#Headers],0))),"")</f>
        <v/>
      </c>
      <c r="J619" s="162" t="str">
        <f ca="1">IFERROR(IF(ISBLANK(INDEX(Data_Base_2[],MATCH($D619,Data_Base_2[[Incumbent]:[Incumbent]],0),MATCH(J$3,Data_Base_2[#Headers],0))),"-",INDEX(Data_Base_2[],MATCH($D619,Data_Base_2[[Incumbent]:[Incumbent]],0),MATCH(J$3,Data_Base_2[#Headers],0))),"")</f>
        <v/>
      </c>
      <c r="K619" s="163" t="str">
        <f ca="1">IFERROR(IF(ISBLANK(INDEX(Data_Base_2[],MATCH($D619,Data_Base_2[[Incumbent]:[Incumbent]],0),MATCH(K$3,Data_Base_2[#Headers],0))),"-",INDEX(Data_Base_2[],MATCH($D619,Data_Base_2[[Incumbent]:[Incumbent]],0),MATCH(K$3,Data_Base_2[#Headers],0))),"")</f>
        <v/>
      </c>
      <c r="L619" s="161" t="str">
        <f ca="1">IFERROR(IF(ISBLANK(INDEX(Data_Base_2[],MATCH($D619,Data_Base_2[[Incumbent]:[Incumbent]],0),MATCH(L$3,Data_Base_2[#Headers],0))),"-",INDEX(Data_Base_2[],MATCH($D619,Data_Base_2[[Incumbent]:[Incumbent]],0),MATCH(L$3,Data_Base_2[#Headers],0))),"")</f>
        <v/>
      </c>
      <c r="M619" s="161" t="str">
        <f ca="1">IFERROR(IF(ISBLANK(INDEX(Data_Base_2[],MATCH($D619,Data_Base_2[[Incumbent]:[Incumbent]],0),MATCH(M$3,Data_Base_2[#Headers],0))),"-",INDEX(Data_Base_2[],MATCH($D619,Data_Base_2[[Incumbent]:[Incumbent]],0),MATCH(M$3,Data_Base_2[#Headers],0))),"")</f>
        <v/>
      </c>
      <c r="N619" s="164" t="str">
        <f ca="1">IFERROR(IF(ISBLANK(INDEX(Data_Base_2[],MATCH($D619,Data_Base_2[[Incumbent]:[Incumbent]],0),MATCH(N$3,Data_Base_2[#Headers],0))),"-",INDEX(Data_Base_2[],MATCH($D619,Data_Base_2[[Incumbent]:[Incumbent]],0),MATCH(N$3,Data_Base_2[#Headers],0))),"")</f>
        <v/>
      </c>
      <c r="O619" s="164" t="str">
        <f ca="1">IFERROR(IF(ISBLANK(INDEX(Data_Base_2[],MATCH($D619,Data_Base_2[[Incumbent]:[Incumbent]],0),MATCH(O$3,Data_Base_2[#Headers],0))),"-",INDEX(Data_Base_2[],MATCH($D619,Data_Base_2[[Incumbent]:[Incumbent]],0),MATCH(O$3,Data_Base_2[#Headers],0))),"")</f>
        <v/>
      </c>
      <c r="P619" s="161" t="str">
        <f ca="1">IFERROR(IF(ISBLANK(INDEX(Data_Base_2[],MATCH($D619,Data_Base_2[[Incumbent]:[Incumbent]],0),MATCH(P$3,Data_Base_2[#Headers],0))),"-",INDEX(Data_Base_2[],MATCH($D619,Data_Base_2[[Incumbent]:[Incumbent]],0),MATCH(P$3,Data_Base_2[#Headers],0))),"")</f>
        <v/>
      </c>
      <c r="Q619" s="161" t="str">
        <f ca="1">IFERROR(IF(ISBLANK(INDEX(Data_Base_2[],MATCH($D619,Data_Base_2[[Incumbent]:[Incumbent]],0),MATCH(Q$3,Data_Base_2[#Headers],0))),"-",INDEX(Data_Base_2[],MATCH($D619,Data_Base_2[[Incumbent]:[Incumbent]],0),MATCH(Q$3,Data_Base_2[#Headers],0))),"")</f>
        <v/>
      </c>
      <c r="T619" t="str">
        <v>Adi Sumantri, Ir.</v>
      </c>
      <c r="U619" s="140">
        <v>5</v>
      </c>
      <c r="V619" s="124" t="b">
        <v>1</v>
      </c>
      <c r="W619" s="3" t="b">
        <v>0</v>
      </c>
      <c r="X619" s="3" t="b">
        <v>0</v>
      </c>
      <c r="Y619" s="3">
        <v>0</v>
      </c>
      <c r="Z619" s="3">
        <v>0</v>
      </c>
      <c r="AA619" s="3" t="b">
        <v>1</v>
      </c>
      <c r="AB619" s="3" t="b">
        <f ca="1"/>
        <v>1</v>
      </c>
      <c r="AC619" s="99">
        <v>1</v>
      </c>
      <c r="AD619" s="99">
        <f ca="1"/>
        <v>0</v>
      </c>
    </row>
    <row r="620" spans="4:30" x14ac:dyDescent="0.25">
      <c r="D620" s="8" t="str" cm="1">
        <f t="array" aca="1" ref="D620" ca="1">IFERROR(IF($T$2="",'Data Base'!C602,INDEX(Data_Base_2[Incumbent],_xlfn.AGGREGATE(15,3,((OFFSET($AD$4,0,0,COUNTA($AD$4:AD5615),1)&gt;0)/(OFFSET($AD$4,0,0,COUNTA($AD$4:AD5615),1)&gt;0))*(ROW(OFFSET($AD$4,0,0,COUNTA($AD$4:AD5615),1))-ROW($AD$3)),ROWS($D$4:$D619)))),"")</f>
        <v/>
      </c>
      <c r="E620" s="161" t="str">
        <f ca="1">IFERROR(IF(ISBLANK(INDEX(Data_Base_2[],MATCH($D620,Data_Base_2[[Incumbent]:[Incumbent]],0),MATCH(E$3,Data_Base_2[#Headers],0))),"-",INDEX(Data_Base_2[],MATCH($D620,Data_Base_2[[Incumbent]:[Incumbent]],0),MATCH(E$3,Data_Base_2[#Headers],0))),"")</f>
        <v/>
      </c>
      <c r="F620" s="161" t="str">
        <f ca="1">IFERROR(IF(ISBLANK(INDEX(Data_Base_2[],MATCH($D620,Data_Base_2[[Incumbent]:[Incumbent]],0),MATCH(F$3,Data_Base_2[#Headers],0))),"-",INDEX(Data_Base_2[],MATCH($D620,Data_Base_2[[Incumbent]:[Incumbent]],0),MATCH(F$3,Data_Base_2[#Headers],0))),"")</f>
        <v/>
      </c>
      <c r="G620" s="161" t="str">
        <f ca="1">IFERROR(IF(ISBLANK(INDEX(Data_Base_2[],MATCH($D620,Data_Base_2[[Incumbent]:[Incumbent]],0),MATCH(G$3,Data_Base_2[#Headers],0))),"-",INDEX(Data_Base_2[],MATCH($D620,Data_Base_2[[Incumbent]:[Incumbent]],0),MATCH(G$3,Data_Base_2[#Headers],0))),"")</f>
        <v/>
      </c>
      <c r="H620" s="161" t="str">
        <f ca="1">IFERROR(IF(ISBLANK(INDEX(Data_Base_2[],MATCH($D620,Data_Base_2[[Incumbent]:[Incumbent]],0),MATCH(H$3,Data_Base_2[#Headers],0))),"-",INDEX(Data_Base_2[],MATCH($D620,Data_Base_2[[Incumbent]:[Incumbent]],0),MATCH(H$3,Data_Base_2[#Headers],0))),"")</f>
        <v/>
      </c>
      <c r="I620" s="162" t="str">
        <f ca="1">IFERROR(IF(ISBLANK(INDEX(Data_Base_2[],MATCH($D620,Data_Base_2[[Incumbent]:[Incumbent]],0),MATCH(I$3,Data_Base_2[#Headers],0))),"-",INDEX(Data_Base_2[],MATCH($D620,Data_Base_2[[Incumbent]:[Incumbent]],0),MATCH(I$3,Data_Base_2[#Headers],0))),"")</f>
        <v/>
      </c>
      <c r="J620" s="162" t="str">
        <f ca="1">IFERROR(IF(ISBLANK(INDEX(Data_Base_2[],MATCH($D620,Data_Base_2[[Incumbent]:[Incumbent]],0),MATCH(J$3,Data_Base_2[#Headers],0))),"-",INDEX(Data_Base_2[],MATCH($D620,Data_Base_2[[Incumbent]:[Incumbent]],0),MATCH(J$3,Data_Base_2[#Headers],0))),"")</f>
        <v/>
      </c>
      <c r="K620" s="163" t="str">
        <f ca="1">IFERROR(IF(ISBLANK(INDEX(Data_Base_2[],MATCH($D620,Data_Base_2[[Incumbent]:[Incumbent]],0),MATCH(K$3,Data_Base_2[#Headers],0))),"-",INDEX(Data_Base_2[],MATCH($D620,Data_Base_2[[Incumbent]:[Incumbent]],0),MATCH(K$3,Data_Base_2[#Headers],0))),"")</f>
        <v/>
      </c>
      <c r="L620" s="161" t="str">
        <f ca="1">IFERROR(IF(ISBLANK(INDEX(Data_Base_2[],MATCH($D620,Data_Base_2[[Incumbent]:[Incumbent]],0),MATCH(L$3,Data_Base_2[#Headers],0))),"-",INDEX(Data_Base_2[],MATCH($D620,Data_Base_2[[Incumbent]:[Incumbent]],0),MATCH(L$3,Data_Base_2[#Headers],0))),"")</f>
        <v/>
      </c>
      <c r="M620" s="161" t="str">
        <f ca="1">IFERROR(IF(ISBLANK(INDEX(Data_Base_2[],MATCH($D620,Data_Base_2[[Incumbent]:[Incumbent]],0),MATCH(M$3,Data_Base_2[#Headers],0))),"-",INDEX(Data_Base_2[],MATCH($D620,Data_Base_2[[Incumbent]:[Incumbent]],0),MATCH(M$3,Data_Base_2[#Headers],0))),"")</f>
        <v/>
      </c>
      <c r="N620" s="164" t="str">
        <f ca="1">IFERROR(IF(ISBLANK(INDEX(Data_Base_2[],MATCH($D620,Data_Base_2[[Incumbent]:[Incumbent]],0),MATCH(N$3,Data_Base_2[#Headers],0))),"-",INDEX(Data_Base_2[],MATCH($D620,Data_Base_2[[Incumbent]:[Incumbent]],0),MATCH(N$3,Data_Base_2[#Headers],0))),"")</f>
        <v/>
      </c>
      <c r="O620" s="164" t="str">
        <f ca="1">IFERROR(IF(ISBLANK(INDEX(Data_Base_2[],MATCH($D620,Data_Base_2[[Incumbent]:[Incumbent]],0),MATCH(O$3,Data_Base_2[#Headers],0))),"-",INDEX(Data_Base_2[],MATCH($D620,Data_Base_2[[Incumbent]:[Incumbent]],0),MATCH(O$3,Data_Base_2[#Headers],0))),"")</f>
        <v/>
      </c>
      <c r="P620" s="161" t="str">
        <f ca="1">IFERROR(IF(ISBLANK(INDEX(Data_Base_2[],MATCH($D620,Data_Base_2[[Incumbent]:[Incumbent]],0),MATCH(P$3,Data_Base_2[#Headers],0))),"-",INDEX(Data_Base_2[],MATCH($D620,Data_Base_2[[Incumbent]:[Incumbent]],0),MATCH(P$3,Data_Base_2[#Headers],0))),"")</f>
        <v/>
      </c>
      <c r="Q620" s="161" t="str">
        <f ca="1">IFERROR(IF(ISBLANK(INDEX(Data_Base_2[],MATCH($D620,Data_Base_2[[Incumbent]:[Incumbent]],0),MATCH(Q$3,Data_Base_2[#Headers],0))),"-",INDEX(Data_Base_2[],MATCH($D620,Data_Base_2[[Incumbent]:[Incumbent]],0),MATCH(Q$3,Data_Base_2[#Headers],0))),"")</f>
        <v/>
      </c>
      <c r="T620" t="str">
        <v>Arrayani Nasution</v>
      </c>
      <c r="U620" s="140">
        <v>3</v>
      </c>
      <c r="V620" s="124" t="b">
        <v>1</v>
      </c>
      <c r="W620" s="3" t="b">
        <v>0</v>
      </c>
      <c r="X620" s="3" t="b">
        <v>0</v>
      </c>
      <c r="Y620" s="3">
        <v>0</v>
      </c>
      <c r="Z620" s="3">
        <v>1</v>
      </c>
      <c r="AA620" s="3" t="b">
        <v>1</v>
      </c>
      <c r="AB620" s="3" t="b">
        <f ca="1"/>
        <v>1</v>
      </c>
      <c r="AC620" s="99">
        <v>1</v>
      </c>
      <c r="AD620" s="99">
        <f ca="1"/>
        <v>0</v>
      </c>
    </row>
    <row r="621" spans="4:30" x14ac:dyDescent="0.25">
      <c r="D621" s="8" t="str" cm="1">
        <f t="array" aca="1" ref="D621" ca="1">IFERROR(IF($T$2="",'Data Base'!C603,INDEX(Data_Base_2[Incumbent],_xlfn.AGGREGATE(15,3,((OFFSET($AD$4,0,0,COUNTA($AD$4:AD5616),1)&gt;0)/(OFFSET($AD$4,0,0,COUNTA($AD$4:AD5616),1)&gt;0))*(ROW(OFFSET($AD$4,0,0,COUNTA($AD$4:AD5616),1))-ROW($AD$3)),ROWS($D$4:$D620)))),"")</f>
        <v/>
      </c>
      <c r="E621" s="161" t="str">
        <f ca="1">IFERROR(IF(ISBLANK(INDEX(Data_Base_2[],MATCH($D621,Data_Base_2[[Incumbent]:[Incumbent]],0),MATCH(E$3,Data_Base_2[#Headers],0))),"-",INDEX(Data_Base_2[],MATCH($D621,Data_Base_2[[Incumbent]:[Incumbent]],0),MATCH(E$3,Data_Base_2[#Headers],0))),"")</f>
        <v/>
      </c>
      <c r="F621" s="161" t="str">
        <f ca="1">IFERROR(IF(ISBLANK(INDEX(Data_Base_2[],MATCH($D621,Data_Base_2[[Incumbent]:[Incumbent]],0),MATCH(F$3,Data_Base_2[#Headers],0))),"-",INDEX(Data_Base_2[],MATCH($D621,Data_Base_2[[Incumbent]:[Incumbent]],0),MATCH(F$3,Data_Base_2[#Headers],0))),"")</f>
        <v/>
      </c>
      <c r="G621" s="161" t="str">
        <f ca="1">IFERROR(IF(ISBLANK(INDEX(Data_Base_2[],MATCH($D621,Data_Base_2[[Incumbent]:[Incumbent]],0),MATCH(G$3,Data_Base_2[#Headers],0))),"-",INDEX(Data_Base_2[],MATCH($D621,Data_Base_2[[Incumbent]:[Incumbent]],0),MATCH(G$3,Data_Base_2[#Headers],0))),"")</f>
        <v/>
      </c>
      <c r="H621" s="161" t="str">
        <f ca="1">IFERROR(IF(ISBLANK(INDEX(Data_Base_2[],MATCH($D621,Data_Base_2[[Incumbent]:[Incumbent]],0),MATCH(H$3,Data_Base_2[#Headers],0))),"-",INDEX(Data_Base_2[],MATCH($D621,Data_Base_2[[Incumbent]:[Incumbent]],0),MATCH(H$3,Data_Base_2[#Headers],0))),"")</f>
        <v/>
      </c>
      <c r="I621" s="162" t="str">
        <f ca="1">IFERROR(IF(ISBLANK(INDEX(Data_Base_2[],MATCH($D621,Data_Base_2[[Incumbent]:[Incumbent]],0),MATCH(I$3,Data_Base_2[#Headers],0))),"-",INDEX(Data_Base_2[],MATCH($D621,Data_Base_2[[Incumbent]:[Incumbent]],0),MATCH(I$3,Data_Base_2[#Headers],0))),"")</f>
        <v/>
      </c>
      <c r="J621" s="162" t="str">
        <f ca="1">IFERROR(IF(ISBLANK(INDEX(Data_Base_2[],MATCH($D621,Data_Base_2[[Incumbent]:[Incumbent]],0),MATCH(J$3,Data_Base_2[#Headers],0))),"-",INDEX(Data_Base_2[],MATCH($D621,Data_Base_2[[Incumbent]:[Incumbent]],0),MATCH(J$3,Data_Base_2[#Headers],0))),"")</f>
        <v/>
      </c>
      <c r="K621" s="163" t="str">
        <f ca="1">IFERROR(IF(ISBLANK(INDEX(Data_Base_2[],MATCH($D621,Data_Base_2[[Incumbent]:[Incumbent]],0),MATCH(K$3,Data_Base_2[#Headers],0))),"-",INDEX(Data_Base_2[],MATCH($D621,Data_Base_2[[Incumbent]:[Incumbent]],0),MATCH(K$3,Data_Base_2[#Headers],0))),"")</f>
        <v/>
      </c>
      <c r="L621" s="161" t="str">
        <f ca="1">IFERROR(IF(ISBLANK(INDEX(Data_Base_2[],MATCH($D621,Data_Base_2[[Incumbent]:[Incumbent]],0),MATCH(L$3,Data_Base_2[#Headers],0))),"-",INDEX(Data_Base_2[],MATCH($D621,Data_Base_2[[Incumbent]:[Incumbent]],0),MATCH(L$3,Data_Base_2[#Headers],0))),"")</f>
        <v/>
      </c>
      <c r="M621" s="161" t="str">
        <f ca="1">IFERROR(IF(ISBLANK(INDEX(Data_Base_2[],MATCH($D621,Data_Base_2[[Incumbent]:[Incumbent]],0),MATCH(M$3,Data_Base_2[#Headers],0))),"-",INDEX(Data_Base_2[],MATCH($D621,Data_Base_2[[Incumbent]:[Incumbent]],0),MATCH(M$3,Data_Base_2[#Headers],0))),"")</f>
        <v/>
      </c>
      <c r="N621" s="164" t="str">
        <f ca="1">IFERROR(IF(ISBLANK(INDEX(Data_Base_2[],MATCH($D621,Data_Base_2[[Incumbent]:[Incumbent]],0),MATCH(N$3,Data_Base_2[#Headers],0))),"-",INDEX(Data_Base_2[],MATCH($D621,Data_Base_2[[Incumbent]:[Incumbent]],0),MATCH(N$3,Data_Base_2[#Headers],0))),"")</f>
        <v/>
      </c>
      <c r="O621" s="164" t="str">
        <f ca="1">IFERROR(IF(ISBLANK(INDEX(Data_Base_2[],MATCH($D621,Data_Base_2[[Incumbent]:[Incumbent]],0),MATCH(O$3,Data_Base_2[#Headers],0))),"-",INDEX(Data_Base_2[],MATCH($D621,Data_Base_2[[Incumbent]:[Incumbent]],0),MATCH(O$3,Data_Base_2[#Headers],0))),"")</f>
        <v/>
      </c>
      <c r="P621" s="161" t="str">
        <f ca="1">IFERROR(IF(ISBLANK(INDEX(Data_Base_2[],MATCH($D621,Data_Base_2[[Incumbent]:[Incumbent]],0),MATCH(P$3,Data_Base_2[#Headers],0))),"-",INDEX(Data_Base_2[],MATCH($D621,Data_Base_2[[Incumbent]:[Incumbent]],0),MATCH(P$3,Data_Base_2[#Headers],0))),"")</f>
        <v/>
      </c>
      <c r="Q621" s="161" t="str">
        <f ca="1">IFERROR(IF(ISBLANK(INDEX(Data_Base_2[],MATCH($D621,Data_Base_2[[Incumbent]:[Incumbent]],0),MATCH(Q$3,Data_Base_2[#Headers],0))),"-",INDEX(Data_Base_2[],MATCH($D621,Data_Base_2[[Incumbent]:[Incumbent]],0),MATCH(Q$3,Data_Base_2[#Headers],0))),"")</f>
        <v/>
      </c>
      <c r="T621" t="str">
        <v>Dede Suriadi</v>
      </c>
      <c r="U621" s="140">
        <v>1</v>
      </c>
      <c r="V621" s="124" t="b">
        <v>1</v>
      </c>
      <c r="W621" s="3" t="b">
        <v>0</v>
      </c>
      <c r="X621" s="3" t="b">
        <v>0</v>
      </c>
      <c r="Y621" s="3">
        <v>0</v>
      </c>
      <c r="Z621" s="3">
        <v>0</v>
      </c>
      <c r="AA621" s="3" t="b">
        <v>1</v>
      </c>
      <c r="AB621" s="3" t="b">
        <f ca="1"/>
        <v>1</v>
      </c>
      <c r="AC621" s="99">
        <v>1</v>
      </c>
      <c r="AD621" s="99">
        <f ca="1"/>
        <v>0</v>
      </c>
    </row>
    <row r="622" spans="4:30" x14ac:dyDescent="0.25">
      <c r="D622" s="8" t="str" cm="1">
        <f t="array" aca="1" ref="D622" ca="1">IFERROR(IF($T$2="",'Data Base'!C604,INDEX(Data_Base_2[Incumbent],_xlfn.AGGREGATE(15,3,((OFFSET($AD$4,0,0,COUNTA($AD$4:AD5617),1)&gt;0)/(OFFSET($AD$4,0,0,COUNTA($AD$4:AD5617),1)&gt;0))*(ROW(OFFSET($AD$4,0,0,COUNTA($AD$4:AD5617),1))-ROW($AD$3)),ROWS($D$4:$D621)))),"")</f>
        <v/>
      </c>
      <c r="E622" s="161" t="str">
        <f ca="1">IFERROR(IF(ISBLANK(INDEX(Data_Base_2[],MATCH($D622,Data_Base_2[[Incumbent]:[Incumbent]],0),MATCH(E$3,Data_Base_2[#Headers],0))),"-",INDEX(Data_Base_2[],MATCH($D622,Data_Base_2[[Incumbent]:[Incumbent]],0),MATCH(E$3,Data_Base_2[#Headers],0))),"")</f>
        <v/>
      </c>
      <c r="F622" s="161" t="str">
        <f ca="1">IFERROR(IF(ISBLANK(INDEX(Data_Base_2[],MATCH($D622,Data_Base_2[[Incumbent]:[Incumbent]],0),MATCH(F$3,Data_Base_2[#Headers],0))),"-",INDEX(Data_Base_2[],MATCH($D622,Data_Base_2[[Incumbent]:[Incumbent]],0),MATCH(F$3,Data_Base_2[#Headers],0))),"")</f>
        <v/>
      </c>
      <c r="G622" s="161" t="str">
        <f ca="1">IFERROR(IF(ISBLANK(INDEX(Data_Base_2[],MATCH($D622,Data_Base_2[[Incumbent]:[Incumbent]],0),MATCH(G$3,Data_Base_2[#Headers],0))),"-",INDEX(Data_Base_2[],MATCH($D622,Data_Base_2[[Incumbent]:[Incumbent]],0),MATCH(G$3,Data_Base_2[#Headers],0))),"")</f>
        <v/>
      </c>
      <c r="H622" s="161" t="str">
        <f ca="1">IFERROR(IF(ISBLANK(INDEX(Data_Base_2[],MATCH($D622,Data_Base_2[[Incumbent]:[Incumbent]],0),MATCH(H$3,Data_Base_2[#Headers],0))),"-",INDEX(Data_Base_2[],MATCH($D622,Data_Base_2[[Incumbent]:[Incumbent]],0),MATCH(H$3,Data_Base_2[#Headers],0))),"")</f>
        <v/>
      </c>
      <c r="I622" s="162" t="str">
        <f ca="1">IFERROR(IF(ISBLANK(INDEX(Data_Base_2[],MATCH($D622,Data_Base_2[[Incumbent]:[Incumbent]],0),MATCH(I$3,Data_Base_2[#Headers],0))),"-",INDEX(Data_Base_2[],MATCH($D622,Data_Base_2[[Incumbent]:[Incumbent]],0),MATCH(I$3,Data_Base_2[#Headers],0))),"")</f>
        <v/>
      </c>
      <c r="J622" s="162" t="str">
        <f ca="1">IFERROR(IF(ISBLANK(INDEX(Data_Base_2[],MATCH($D622,Data_Base_2[[Incumbent]:[Incumbent]],0),MATCH(J$3,Data_Base_2[#Headers],0))),"-",INDEX(Data_Base_2[],MATCH($D622,Data_Base_2[[Incumbent]:[Incumbent]],0),MATCH(J$3,Data_Base_2[#Headers],0))),"")</f>
        <v/>
      </c>
      <c r="K622" s="163" t="str">
        <f ca="1">IFERROR(IF(ISBLANK(INDEX(Data_Base_2[],MATCH($D622,Data_Base_2[[Incumbent]:[Incumbent]],0),MATCH(K$3,Data_Base_2[#Headers],0))),"-",INDEX(Data_Base_2[],MATCH($D622,Data_Base_2[[Incumbent]:[Incumbent]],0),MATCH(K$3,Data_Base_2[#Headers],0))),"")</f>
        <v/>
      </c>
      <c r="L622" s="161" t="str">
        <f ca="1">IFERROR(IF(ISBLANK(INDEX(Data_Base_2[],MATCH($D622,Data_Base_2[[Incumbent]:[Incumbent]],0),MATCH(L$3,Data_Base_2[#Headers],0))),"-",INDEX(Data_Base_2[],MATCH($D622,Data_Base_2[[Incumbent]:[Incumbent]],0),MATCH(L$3,Data_Base_2[#Headers],0))),"")</f>
        <v/>
      </c>
      <c r="M622" s="161" t="str">
        <f ca="1">IFERROR(IF(ISBLANK(INDEX(Data_Base_2[],MATCH($D622,Data_Base_2[[Incumbent]:[Incumbent]],0),MATCH(M$3,Data_Base_2[#Headers],0))),"-",INDEX(Data_Base_2[],MATCH($D622,Data_Base_2[[Incumbent]:[Incumbent]],0),MATCH(M$3,Data_Base_2[#Headers],0))),"")</f>
        <v/>
      </c>
      <c r="N622" s="164" t="str">
        <f ca="1">IFERROR(IF(ISBLANK(INDEX(Data_Base_2[],MATCH($D622,Data_Base_2[[Incumbent]:[Incumbent]],0),MATCH(N$3,Data_Base_2[#Headers],0))),"-",INDEX(Data_Base_2[],MATCH($D622,Data_Base_2[[Incumbent]:[Incumbent]],0),MATCH(N$3,Data_Base_2[#Headers],0))),"")</f>
        <v/>
      </c>
      <c r="O622" s="164" t="str">
        <f ca="1">IFERROR(IF(ISBLANK(INDEX(Data_Base_2[],MATCH($D622,Data_Base_2[[Incumbent]:[Incumbent]],0),MATCH(O$3,Data_Base_2[#Headers],0))),"-",INDEX(Data_Base_2[],MATCH($D622,Data_Base_2[[Incumbent]:[Incumbent]],0),MATCH(O$3,Data_Base_2[#Headers],0))),"")</f>
        <v/>
      </c>
      <c r="P622" s="161" t="str">
        <f ca="1">IFERROR(IF(ISBLANK(INDEX(Data_Base_2[],MATCH($D622,Data_Base_2[[Incumbent]:[Incumbent]],0),MATCH(P$3,Data_Base_2[#Headers],0))),"-",INDEX(Data_Base_2[],MATCH($D622,Data_Base_2[[Incumbent]:[Incumbent]],0),MATCH(P$3,Data_Base_2[#Headers],0))),"")</f>
        <v/>
      </c>
      <c r="Q622" s="161" t="str">
        <f ca="1">IFERROR(IF(ISBLANK(INDEX(Data_Base_2[],MATCH($D622,Data_Base_2[[Incumbent]:[Incumbent]],0),MATCH(Q$3,Data_Base_2[#Headers],0))),"-",INDEX(Data_Base_2[],MATCH($D622,Data_Base_2[[Incumbent]:[Incumbent]],0),MATCH(Q$3,Data_Base_2[#Headers],0))),"")</f>
        <v/>
      </c>
      <c r="T622" t="str">
        <v>Endah Susanny, SE</v>
      </c>
      <c r="U622" s="140">
        <v>2</v>
      </c>
      <c r="V622" s="124" t="b">
        <v>1</v>
      </c>
      <c r="W622" s="3" t="b">
        <v>0</v>
      </c>
      <c r="X622" s="3" t="b">
        <v>0</v>
      </c>
      <c r="Y622" s="3">
        <v>0</v>
      </c>
      <c r="Z622" s="3">
        <v>1</v>
      </c>
      <c r="AA622" s="3" t="b">
        <v>1</v>
      </c>
      <c r="AB622" s="3" t="b">
        <f ca="1"/>
        <v>1</v>
      </c>
      <c r="AC622" s="99">
        <v>1</v>
      </c>
      <c r="AD622" s="99">
        <f ca="1"/>
        <v>0</v>
      </c>
    </row>
    <row r="623" spans="4:30" x14ac:dyDescent="0.25">
      <c r="D623" s="8" t="str" cm="1">
        <f t="array" aca="1" ref="D623" ca="1">IFERROR(IF($T$2="",'Data Base'!C605,INDEX(Data_Base_2[Incumbent],_xlfn.AGGREGATE(15,3,((OFFSET($AD$4,0,0,COUNTA($AD$4:AD5618),1)&gt;0)/(OFFSET($AD$4,0,0,COUNTA($AD$4:AD5618),1)&gt;0))*(ROW(OFFSET($AD$4,0,0,COUNTA($AD$4:AD5618),1))-ROW($AD$3)),ROWS($D$4:$D622)))),"")</f>
        <v/>
      </c>
      <c r="E623" s="161" t="str">
        <f ca="1">IFERROR(IF(ISBLANK(INDEX(Data_Base_2[],MATCH($D623,Data_Base_2[[Incumbent]:[Incumbent]],0),MATCH(E$3,Data_Base_2[#Headers],0))),"-",INDEX(Data_Base_2[],MATCH($D623,Data_Base_2[[Incumbent]:[Incumbent]],0),MATCH(E$3,Data_Base_2[#Headers],0))),"")</f>
        <v/>
      </c>
      <c r="F623" s="161" t="str">
        <f ca="1">IFERROR(IF(ISBLANK(INDEX(Data_Base_2[],MATCH($D623,Data_Base_2[[Incumbent]:[Incumbent]],0),MATCH(F$3,Data_Base_2[#Headers],0))),"-",INDEX(Data_Base_2[],MATCH($D623,Data_Base_2[[Incumbent]:[Incumbent]],0),MATCH(F$3,Data_Base_2[#Headers],0))),"")</f>
        <v/>
      </c>
      <c r="G623" s="161" t="str">
        <f ca="1">IFERROR(IF(ISBLANK(INDEX(Data_Base_2[],MATCH($D623,Data_Base_2[[Incumbent]:[Incumbent]],0),MATCH(G$3,Data_Base_2[#Headers],0))),"-",INDEX(Data_Base_2[],MATCH($D623,Data_Base_2[[Incumbent]:[Incumbent]],0),MATCH(G$3,Data_Base_2[#Headers],0))),"")</f>
        <v/>
      </c>
      <c r="H623" s="161" t="str">
        <f ca="1">IFERROR(IF(ISBLANK(INDEX(Data_Base_2[],MATCH($D623,Data_Base_2[[Incumbent]:[Incumbent]],0),MATCH(H$3,Data_Base_2[#Headers],0))),"-",INDEX(Data_Base_2[],MATCH($D623,Data_Base_2[[Incumbent]:[Incumbent]],0),MATCH(H$3,Data_Base_2[#Headers],0))),"")</f>
        <v/>
      </c>
      <c r="I623" s="162" t="str">
        <f ca="1">IFERROR(IF(ISBLANK(INDEX(Data_Base_2[],MATCH($D623,Data_Base_2[[Incumbent]:[Incumbent]],0),MATCH(I$3,Data_Base_2[#Headers],0))),"-",INDEX(Data_Base_2[],MATCH($D623,Data_Base_2[[Incumbent]:[Incumbent]],0),MATCH(I$3,Data_Base_2[#Headers],0))),"")</f>
        <v/>
      </c>
      <c r="J623" s="162" t="str">
        <f ca="1">IFERROR(IF(ISBLANK(INDEX(Data_Base_2[],MATCH($D623,Data_Base_2[[Incumbent]:[Incumbent]],0),MATCH(J$3,Data_Base_2[#Headers],0))),"-",INDEX(Data_Base_2[],MATCH($D623,Data_Base_2[[Incumbent]:[Incumbent]],0),MATCH(J$3,Data_Base_2[#Headers],0))),"")</f>
        <v/>
      </c>
      <c r="K623" s="163" t="str">
        <f ca="1">IFERROR(IF(ISBLANK(INDEX(Data_Base_2[],MATCH($D623,Data_Base_2[[Incumbent]:[Incumbent]],0),MATCH(K$3,Data_Base_2[#Headers],0))),"-",INDEX(Data_Base_2[],MATCH($D623,Data_Base_2[[Incumbent]:[Incumbent]],0),MATCH(K$3,Data_Base_2[#Headers],0))),"")</f>
        <v/>
      </c>
      <c r="L623" s="161" t="str">
        <f ca="1">IFERROR(IF(ISBLANK(INDEX(Data_Base_2[],MATCH($D623,Data_Base_2[[Incumbent]:[Incumbent]],0),MATCH(L$3,Data_Base_2[#Headers],0))),"-",INDEX(Data_Base_2[],MATCH($D623,Data_Base_2[[Incumbent]:[Incumbent]],0),MATCH(L$3,Data_Base_2[#Headers],0))),"")</f>
        <v/>
      </c>
      <c r="M623" s="161" t="str">
        <f ca="1">IFERROR(IF(ISBLANK(INDEX(Data_Base_2[],MATCH($D623,Data_Base_2[[Incumbent]:[Incumbent]],0),MATCH(M$3,Data_Base_2[#Headers],0))),"-",INDEX(Data_Base_2[],MATCH($D623,Data_Base_2[[Incumbent]:[Incumbent]],0),MATCH(M$3,Data_Base_2[#Headers],0))),"")</f>
        <v/>
      </c>
      <c r="N623" s="164" t="str">
        <f ca="1">IFERROR(IF(ISBLANK(INDEX(Data_Base_2[],MATCH($D623,Data_Base_2[[Incumbent]:[Incumbent]],0),MATCH(N$3,Data_Base_2[#Headers],0))),"-",INDEX(Data_Base_2[],MATCH($D623,Data_Base_2[[Incumbent]:[Incumbent]],0),MATCH(N$3,Data_Base_2[#Headers],0))),"")</f>
        <v/>
      </c>
      <c r="O623" s="164" t="str">
        <f ca="1">IFERROR(IF(ISBLANK(INDEX(Data_Base_2[],MATCH($D623,Data_Base_2[[Incumbent]:[Incumbent]],0),MATCH(O$3,Data_Base_2[#Headers],0))),"-",INDEX(Data_Base_2[],MATCH($D623,Data_Base_2[[Incumbent]:[Incumbent]],0),MATCH(O$3,Data_Base_2[#Headers],0))),"")</f>
        <v/>
      </c>
      <c r="P623" s="161" t="str">
        <f ca="1">IFERROR(IF(ISBLANK(INDEX(Data_Base_2[],MATCH($D623,Data_Base_2[[Incumbent]:[Incumbent]],0),MATCH(P$3,Data_Base_2[#Headers],0))),"-",INDEX(Data_Base_2[],MATCH($D623,Data_Base_2[[Incumbent]:[Incumbent]],0),MATCH(P$3,Data_Base_2[#Headers],0))),"")</f>
        <v/>
      </c>
      <c r="Q623" s="161" t="str">
        <f ca="1">IFERROR(IF(ISBLANK(INDEX(Data_Base_2[],MATCH($D623,Data_Base_2[[Incumbent]:[Incumbent]],0),MATCH(Q$3,Data_Base_2[#Headers],0))),"-",INDEX(Data_Base_2[],MATCH($D623,Data_Base_2[[Incumbent]:[Incumbent]],0),MATCH(Q$3,Data_Base_2[#Headers],0))),"")</f>
        <v/>
      </c>
      <c r="T623" t="str">
        <v>Ainul Fahrin Siregar</v>
      </c>
      <c r="U623" s="140">
        <v>3</v>
      </c>
      <c r="V623" s="124" t="b">
        <v>1</v>
      </c>
      <c r="W623" s="3" t="b">
        <v>0</v>
      </c>
      <c r="X623" s="3" t="b">
        <v>0</v>
      </c>
      <c r="Y623" s="3">
        <v>0</v>
      </c>
      <c r="Z623" s="3">
        <v>1</v>
      </c>
      <c r="AA623" s="3" t="b">
        <v>1</v>
      </c>
      <c r="AB623" s="3" t="b">
        <f ca="1"/>
        <v>1</v>
      </c>
      <c r="AC623" s="99">
        <v>1</v>
      </c>
      <c r="AD623" s="99">
        <f ca="1"/>
        <v>0</v>
      </c>
    </row>
    <row r="624" spans="4:30" x14ac:dyDescent="0.25">
      <c r="D624" s="8" t="str" cm="1">
        <f t="array" aca="1" ref="D624" ca="1">IFERROR(IF($T$2="",'Data Base'!C606,INDEX(Data_Base_2[Incumbent],_xlfn.AGGREGATE(15,3,((OFFSET($AD$4,0,0,COUNTA($AD$4:AD5619),1)&gt;0)/(OFFSET($AD$4,0,0,COUNTA($AD$4:AD5619),1)&gt;0))*(ROW(OFFSET($AD$4,0,0,COUNTA($AD$4:AD5619),1))-ROW($AD$3)),ROWS($D$4:$D623)))),"")</f>
        <v/>
      </c>
      <c r="E624" s="161" t="str">
        <f ca="1">IFERROR(IF(ISBLANK(INDEX(Data_Base_2[],MATCH($D624,Data_Base_2[[Incumbent]:[Incumbent]],0),MATCH(E$3,Data_Base_2[#Headers],0))),"-",INDEX(Data_Base_2[],MATCH($D624,Data_Base_2[[Incumbent]:[Incumbent]],0),MATCH(E$3,Data_Base_2[#Headers],0))),"")</f>
        <v/>
      </c>
      <c r="F624" s="161" t="str">
        <f ca="1">IFERROR(IF(ISBLANK(INDEX(Data_Base_2[],MATCH($D624,Data_Base_2[[Incumbent]:[Incumbent]],0),MATCH(F$3,Data_Base_2[#Headers],0))),"-",INDEX(Data_Base_2[],MATCH($D624,Data_Base_2[[Incumbent]:[Incumbent]],0),MATCH(F$3,Data_Base_2[#Headers],0))),"")</f>
        <v/>
      </c>
      <c r="G624" s="161" t="str">
        <f ca="1">IFERROR(IF(ISBLANK(INDEX(Data_Base_2[],MATCH($D624,Data_Base_2[[Incumbent]:[Incumbent]],0),MATCH(G$3,Data_Base_2[#Headers],0))),"-",INDEX(Data_Base_2[],MATCH($D624,Data_Base_2[[Incumbent]:[Incumbent]],0),MATCH(G$3,Data_Base_2[#Headers],0))),"")</f>
        <v/>
      </c>
      <c r="H624" s="161" t="str">
        <f ca="1">IFERROR(IF(ISBLANK(INDEX(Data_Base_2[],MATCH($D624,Data_Base_2[[Incumbent]:[Incumbent]],0),MATCH(H$3,Data_Base_2[#Headers],0))),"-",INDEX(Data_Base_2[],MATCH($D624,Data_Base_2[[Incumbent]:[Incumbent]],0),MATCH(H$3,Data_Base_2[#Headers],0))),"")</f>
        <v/>
      </c>
      <c r="I624" s="162" t="str">
        <f ca="1">IFERROR(IF(ISBLANK(INDEX(Data_Base_2[],MATCH($D624,Data_Base_2[[Incumbent]:[Incumbent]],0),MATCH(I$3,Data_Base_2[#Headers],0))),"-",INDEX(Data_Base_2[],MATCH($D624,Data_Base_2[[Incumbent]:[Incumbent]],0),MATCH(I$3,Data_Base_2[#Headers],0))),"")</f>
        <v/>
      </c>
      <c r="J624" s="162" t="str">
        <f ca="1">IFERROR(IF(ISBLANK(INDEX(Data_Base_2[],MATCH($D624,Data_Base_2[[Incumbent]:[Incumbent]],0),MATCH(J$3,Data_Base_2[#Headers],0))),"-",INDEX(Data_Base_2[],MATCH($D624,Data_Base_2[[Incumbent]:[Incumbent]],0),MATCH(J$3,Data_Base_2[#Headers],0))),"")</f>
        <v/>
      </c>
      <c r="K624" s="163" t="str">
        <f ca="1">IFERROR(IF(ISBLANK(INDEX(Data_Base_2[],MATCH($D624,Data_Base_2[[Incumbent]:[Incumbent]],0),MATCH(K$3,Data_Base_2[#Headers],0))),"-",INDEX(Data_Base_2[],MATCH($D624,Data_Base_2[[Incumbent]:[Incumbent]],0),MATCH(K$3,Data_Base_2[#Headers],0))),"")</f>
        <v/>
      </c>
      <c r="L624" s="161" t="str">
        <f ca="1">IFERROR(IF(ISBLANK(INDEX(Data_Base_2[],MATCH($D624,Data_Base_2[[Incumbent]:[Incumbent]],0),MATCH(L$3,Data_Base_2[#Headers],0))),"-",INDEX(Data_Base_2[],MATCH($D624,Data_Base_2[[Incumbent]:[Incumbent]],0),MATCH(L$3,Data_Base_2[#Headers],0))),"")</f>
        <v/>
      </c>
      <c r="M624" s="161" t="str">
        <f ca="1">IFERROR(IF(ISBLANK(INDEX(Data_Base_2[],MATCH($D624,Data_Base_2[[Incumbent]:[Incumbent]],0),MATCH(M$3,Data_Base_2[#Headers],0))),"-",INDEX(Data_Base_2[],MATCH($D624,Data_Base_2[[Incumbent]:[Incumbent]],0),MATCH(M$3,Data_Base_2[#Headers],0))),"")</f>
        <v/>
      </c>
      <c r="N624" s="164" t="str">
        <f ca="1">IFERROR(IF(ISBLANK(INDEX(Data_Base_2[],MATCH($D624,Data_Base_2[[Incumbent]:[Incumbent]],0),MATCH(N$3,Data_Base_2[#Headers],0))),"-",INDEX(Data_Base_2[],MATCH($D624,Data_Base_2[[Incumbent]:[Incumbent]],0),MATCH(N$3,Data_Base_2[#Headers],0))),"")</f>
        <v/>
      </c>
      <c r="O624" s="164" t="str">
        <f ca="1">IFERROR(IF(ISBLANK(INDEX(Data_Base_2[],MATCH($D624,Data_Base_2[[Incumbent]:[Incumbent]],0),MATCH(O$3,Data_Base_2[#Headers],0))),"-",INDEX(Data_Base_2[],MATCH($D624,Data_Base_2[[Incumbent]:[Incumbent]],0),MATCH(O$3,Data_Base_2[#Headers],0))),"")</f>
        <v/>
      </c>
      <c r="P624" s="161" t="str">
        <f ca="1">IFERROR(IF(ISBLANK(INDEX(Data_Base_2[],MATCH($D624,Data_Base_2[[Incumbent]:[Incumbent]],0),MATCH(P$3,Data_Base_2[#Headers],0))),"-",INDEX(Data_Base_2[],MATCH($D624,Data_Base_2[[Incumbent]:[Incumbent]],0),MATCH(P$3,Data_Base_2[#Headers],0))),"")</f>
        <v/>
      </c>
      <c r="Q624" s="161" t="str">
        <f ca="1">IFERROR(IF(ISBLANK(INDEX(Data_Base_2[],MATCH($D624,Data_Base_2[[Incumbent]:[Incumbent]],0),MATCH(Q$3,Data_Base_2[#Headers],0))),"-",INDEX(Data_Base_2[],MATCH($D624,Data_Base_2[[Incumbent]:[Incumbent]],0),MATCH(Q$3,Data_Base_2[#Headers],0))),"")</f>
        <v/>
      </c>
      <c r="T624" t="str">
        <v>Denni Harianto</v>
      </c>
      <c r="U624" s="140">
        <v>4</v>
      </c>
      <c r="V624" s="124" t="b">
        <v>1</v>
      </c>
      <c r="W624" s="3" t="b">
        <v>0</v>
      </c>
      <c r="X624" s="3" t="b">
        <v>0</v>
      </c>
      <c r="Y624" s="3">
        <v>0</v>
      </c>
      <c r="Z624" s="3">
        <v>1</v>
      </c>
      <c r="AA624" s="3" t="b">
        <v>1</v>
      </c>
      <c r="AB624" s="3" t="b">
        <f ca="1"/>
        <v>1</v>
      </c>
      <c r="AC624" s="99">
        <v>1</v>
      </c>
      <c r="AD624" s="99">
        <f ca="1"/>
        <v>0</v>
      </c>
    </row>
    <row r="625" spans="4:30" x14ac:dyDescent="0.25">
      <c r="D625" s="8" t="str" cm="1">
        <f t="array" aca="1" ref="D625" ca="1">IFERROR(IF($T$2="",'Data Base'!C607,INDEX(Data_Base_2[Incumbent],_xlfn.AGGREGATE(15,3,((OFFSET($AD$4,0,0,COUNTA($AD$4:AD5620),1)&gt;0)/(OFFSET($AD$4,0,0,COUNTA($AD$4:AD5620),1)&gt;0))*(ROW(OFFSET($AD$4,0,0,COUNTA($AD$4:AD5620),1))-ROW($AD$3)),ROWS($D$4:$D624)))),"")</f>
        <v/>
      </c>
      <c r="E625" s="161" t="str">
        <f ca="1">IFERROR(IF(ISBLANK(INDEX(Data_Base_2[],MATCH($D625,Data_Base_2[[Incumbent]:[Incumbent]],0),MATCH(E$3,Data_Base_2[#Headers],0))),"-",INDEX(Data_Base_2[],MATCH($D625,Data_Base_2[[Incumbent]:[Incumbent]],0),MATCH(E$3,Data_Base_2[#Headers],0))),"")</f>
        <v/>
      </c>
      <c r="F625" s="161" t="str">
        <f ca="1">IFERROR(IF(ISBLANK(INDEX(Data_Base_2[],MATCH($D625,Data_Base_2[[Incumbent]:[Incumbent]],0),MATCH(F$3,Data_Base_2[#Headers],0))),"-",INDEX(Data_Base_2[],MATCH($D625,Data_Base_2[[Incumbent]:[Incumbent]],0),MATCH(F$3,Data_Base_2[#Headers],0))),"")</f>
        <v/>
      </c>
      <c r="G625" s="161" t="str">
        <f ca="1">IFERROR(IF(ISBLANK(INDEX(Data_Base_2[],MATCH($D625,Data_Base_2[[Incumbent]:[Incumbent]],0),MATCH(G$3,Data_Base_2[#Headers],0))),"-",INDEX(Data_Base_2[],MATCH($D625,Data_Base_2[[Incumbent]:[Incumbent]],0),MATCH(G$3,Data_Base_2[#Headers],0))),"")</f>
        <v/>
      </c>
      <c r="H625" s="161" t="str">
        <f ca="1">IFERROR(IF(ISBLANK(INDEX(Data_Base_2[],MATCH($D625,Data_Base_2[[Incumbent]:[Incumbent]],0),MATCH(H$3,Data_Base_2[#Headers],0))),"-",INDEX(Data_Base_2[],MATCH($D625,Data_Base_2[[Incumbent]:[Incumbent]],0),MATCH(H$3,Data_Base_2[#Headers],0))),"")</f>
        <v/>
      </c>
      <c r="I625" s="162" t="str">
        <f ca="1">IFERROR(IF(ISBLANK(INDEX(Data_Base_2[],MATCH($D625,Data_Base_2[[Incumbent]:[Incumbent]],0),MATCH(I$3,Data_Base_2[#Headers],0))),"-",INDEX(Data_Base_2[],MATCH($D625,Data_Base_2[[Incumbent]:[Incumbent]],0),MATCH(I$3,Data_Base_2[#Headers],0))),"")</f>
        <v/>
      </c>
      <c r="J625" s="162" t="str">
        <f ca="1">IFERROR(IF(ISBLANK(INDEX(Data_Base_2[],MATCH($D625,Data_Base_2[[Incumbent]:[Incumbent]],0),MATCH(J$3,Data_Base_2[#Headers],0))),"-",INDEX(Data_Base_2[],MATCH($D625,Data_Base_2[[Incumbent]:[Incumbent]],0),MATCH(J$3,Data_Base_2[#Headers],0))),"")</f>
        <v/>
      </c>
      <c r="K625" s="163" t="str">
        <f ca="1">IFERROR(IF(ISBLANK(INDEX(Data_Base_2[],MATCH($D625,Data_Base_2[[Incumbent]:[Incumbent]],0),MATCH(K$3,Data_Base_2[#Headers],0))),"-",INDEX(Data_Base_2[],MATCH($D625,Data_Base_2[[Incumbent]:[Incumbent]],0),MATCH(K$3,Data_Base_2[#Headers],0))),"")</f>
        <v/>
      </c>
      <c r="L625" s="161" t="str">
        <f ca="1">IFERROR(IF(ISBLANK(INDEX(Data_Base_2[],MATCH($D625,Data_Base_2[[Incumbent]:[Incumbent]],0),MATCH(L$3,Data_Base_2[#Headers],0))),"-",INDEX(Data_Base_2[],MATCH($D625,Data_Base_2[[Incumbent]:[Incumbent]],0),MATCH(L$3,Data_Base_2[#Headers],0))),"")</f>
        <v/>
      </c>
      <c r="M625" s="161" t="str">
        <f ca="1">IFERROR(IF(ISBLANK(INDEX(Data_Base_2[],MATCH($D625,Data_Base_2[[Incumbent]:[Incumbent]],0),MATCH(M$3,Data_Base_2[#Headers],0))),"-",INDEX(Data_Base_2[],MATCH($D625,Data_Base_2[[Incumbent]:[Incumbent]],0),MATCH(M$3,Data_Base_2[#Headers],0))),"")</f>
        <v/>
      </c>
      <c r="N625" s="164" t="str">
        <f ca="1">IFERROR(IF(ISBLANK(INDEX(Data_Base_2[],MATCH($D625,Data_Base_2[[Incumbent]:[Incumbent]],0),MATCH(N$3,Data_Base_2[#Headers],0))),"-",INDEX(Data_Base_2[],MATCH($D625,Data_Base_2[[Incumbent]:[Incumbent]],0),MATCH(N$3,Data_Base_2[#Headers],0))),"")</f>
        <v/>
      </c>
      <c r="O625" s="164" t="str">
        <f ca="1">IFERROR(IF(ISBLANK(INDEX(Data_Base_2[],MATCH($D625,Data_Base_2[[Incumbent]:[Incumbent]],0),MATCH(O$3,Data_Base_2[#Headers],0))),"-",INDEX(Data_Base_2[],MATCH($D625,Data_Base_2[[Incumbent]:[Incumbent]],0),MATCH(O$3,Data_Base_2[#Headers],0))),"")</f>
        <v/>
      </c>
      <c r="P625" s="161" t="str">
        <f ca="1">IFERROR(IF(ISBLANK(INDEX(Data_Base_2[],MATCH($D625,Data_Base_2[[Incumbent]:[Incumbent]],0),MATCH(P$3,Data_Base_2[#Headers],0))),"-",INDEX(Data_Base_2[],MATCH($D625,Data_Base_2[[Incumbent]:[Incumbent]],0),MATCH(P$3,Data_Base_2[#Headers],0))),"")</f>
        <v/>
      </c>
      <c r="Q625" s="161" t="str">
        <f ca="1">IFERROR(IF(ISBLANK(INDEX(Data_Base_2[],MATCH($D625,Data_Base_2[[Incumbent]:[Incumbent]],0),MATCH(Q$3,Data_Base_2[#Headers],0))),"-",INDEX(Data_Base_2[],MATCH($D625,Data_Base_2[[Incumbent]:[Incumbent]],0),MATCH(Q$3,Data_Base_2[#Headers],0))),"")</f>
        <v/>
      </c>
      <c r="T625" t="str">
        <v>Herawati Kusumawardani</v>
      </c>
      <c r="U625" s="140">
        <v>1</v>
      </c>
      <c r="V625" s="124" t="b">
        <v>1</v>
      </c>
      <c r="W625" s="3" t="b">
        <v>0</v>
      </c>
      <c r="X625" s="3" t="b">
        <v>0</v>
      </c>
      <c r="Y625" s="3">
        <v>0</v>
      </c>
      <c r="Z625" s="3">
        <v>0</v>
      </c>
      <c r="AA625" s="3" t="b">
        <v>1</v>
      </c>
      <c r="AB625" s="3" t="b">
        <f ca="1"/>
        <v>1</v>
      </c>
      <c r="AC625" s="99">
        <v>1</v>
      </c>
      <c r="AD625" s="99">
        <f ca="1"/>
        <v>0</v>
      </c>
    </row>
    <row r="626" spans="4:30" x14ac:dyDescent="0.25">
      <c r="D626" s="8" t="str" cm="1">
        <f t="array" aca="1" ref="D626" ca="1">IFERROR(IF($T$2="",'Data Base'!C608,INDEX(Data_Base_2[Incumbent],_xlfn.AGGREGATE(15,3,((OFFSET($AD$4,0,0,COUNTA($AD$4:AD5621),1)&gt;0)/(OFFSET($AD$4,0,0,COUNTA($AD$4:AD5621),1)&gt;0))*(ROW(OFFSET($AD$4,0,0,COUNTA($AD$4:AD5621),1))-ROW($AD$3)),ROWS($D$4:$D625)))),"")</f>
        <v/>
      </c>
      <c r="E626" s="161" t="str">
        <f ca="1">IFERROR(IF(ISBLANK(INDEX(Data_Base_2[],MATCH($D626,Data_Base_2[[Incumbent]:[Incumbent]],0),MATCH(E$3,Data_Base_2[#Headers],0))),"-",INDEX(Data_Base_2[],MATCH($D626,Data_Base_2[[Incumbent]:[Incumbent]],0),MATCH(E$3,Data_Base_2[#Headers],0))),"")</f>
        <v/>
      </c>
      <c r="F626" s="161" t="str">
        <f ca="1">IFERROR(IF(ISBLANK(INDEX(Data_Base_2[],MATCH($D626,Data_Base_2[[Incumbent]:[Incumbent]],0),MATCH(F$3,Data_Base_2[#Headers],0))),"-",INDEX(Data_Base_2[],MATCH($D626,Data_Base_2[[Incumbent]:[Incumbent]],0),MATCH(F$3,Data_Base_2[#Headers],0))),"")</f>
        <v/>
      </c>
      <c r="G626" s="161" t="str">
        <f ca="1">IFERROR(IF(ISBLANK(INDEX(Data_Base_2[],MATCH($D626,Data_Base_2[[Incumbent]:[Incumbent]],0),MATCH(G$3,Data_Base_2[#Headers],0))),"-",INDEX(Data_Base_2[],MATCH($D626,Data_Base_2[[Incumbent]:[Incumbent]],0),MATCH(G$3,Data_Base_2[#Headers],0))),"")</f>
        <v/>
      </c>
      <c r="H626" s="161" t="str">
        <f ca="1">IFERROR(IF(ISBLANK(INDEX(Data_Base_2[],MATCH($D626,Data_Base_2[[Incumbent]:[Incumbent]],0),MATCH(H$3,Data_Base_2[#Headers],0))),"-",INDEX(Data_Base_2[],MATCH($D626,Data_Base_2[[Incumbent]:[Incumbent]],0),MATCH(H$3,Data_Base_2[#Headers],0))),"")</f>
        <v/>
      </c>
      <c r="I626" s="162" t="str">
        <f ca="1">IFERROR(IF(ISBLANK(INDEX(Data_Base_2[],MATCH($D626,Data_Base_2[[Incumbent]:[Incumbent]],0),MATCH(I$3,Data_Base_2[#Headers],0))),"-",INDEX(Data_Base_2[],MATCH($D626,Data_Base_2[[Incumbent]:[Incumbent]],0),MATCH(I$3,Data_Base_2[#Headers],0))),"")</f>
        <v/>
      </c>
      <c r="J626" s="162" t="str">
        <f ca="1">IFERROR(IF(ISBLANK(INDEX(Data_Base_2[],MATCH($D626,Data_Base_2[[Incumbent]:[Incumbent]],0),MATCH(J$3,Data_Base_2[#Headers],0))),"-",INDEX(Data_Base_2[],MATCH($D626,Data_Base_2[[Incumbent]:[Incumbent]],0),MATCH(J$3,Data_Base_2[#Headers],0))),"")</f>
        <v/>
      </c>
      <c r="K626" s="163" t="str">
        <f ca="1">IFERROR(IF(ISBLANK(INDEX(Data_Base_2[],MATCH($D626,Data_Base_2[[Incumbent]:[Incumbent]],0),MATCH(K$3,Data_Base_2[#Headers],0))),"-",INDEX(Data_Base_2[],MATCH($D626,Data_Base_2[[Incumbent]:[Incumbent]],0),MATCH(K$3,Data_Base_2[#Headers],0))),"")</f>
        <v/>
      </c>
      <c r="L626" s="161" t="str">
        <f ca="1">IFERROR(IF(ISBLANK(INDEX(Data_Base_2[],MATCH($D626,Data_Base_2[[Incumbent]:[Incumbent]],0),MATCH(L$3,Data_Base_2[#Headers],0))),"-",INDEX(Data_Base_2[],MATCH($D626,Data_Base_2[[Incumbent]:[Incumbent]],0),MATCH(L$3,Data_Base_2[#Headers],0))),"")</f>
        <v/>
      </c>
      <c r="M626" s="161" t="str">
        <f ca="1">IFERROR(IF(ISBLANK(INDEX(Data_Base_2[],MATCH($D626,Data_Base_2[[Incumbent]:[Incumbent]],0),MATCH(M$3,Data_Base_2[#Headers],0))),"-",INDEX(Data_Base_2[],MATCH($D626,Data_Base_2[[Incumbent]:[Incumbent]],0),MATCH(M$3,Data_Base_2[#Headers],0))),"")</f>
        <v/>
      </c>
      <c r="N626" s="164" t="str">
        <f ca="1">IFERROR(IF(ISBLANK(INDEX(Data_Base_2[],MATCH($D626,Data_Base_2[[Incumbent]:[Incumbent]],0),MATCH(N$3,Data_Base_2[#Headers],0))),"-",INDEX(Data_Base_2[],MATCH($D626,Data_Base_2[[Incumbent]:[Incumbent]],0),MATCH(N$3,Data_Base_2[#Headers],0))),"")</f>
        <v/>
      </c>
      <c r="O626" s="164" t="str">
        <f ca="1">IFERROR(IF(ISBLANK(INDEX(Data_Base_2[],MATCH($D626,Data_Base_2[[Incumbent]:[Incumbent]],0),MATCH(O$3,Data_Base_2[#Headers],0))),"-",INDEX(Data_Base_2[],MATCH($D626,Data_Base_2[[Incumbent]:[Incumbent]],0),MATCH(O$3,Data_Base_2[#Headers],0))),"")</f>
        <v/>
      </c>
      <c r="P626" s="161" t="str">
        <f ca="1">IFERROR(IF(ISBLANK(INDEX(Data_Base_2[],MATCH($D626,Data_Base_2[[Incumbent]:[Incumbent]],0),MATCH(P$3,Data_Base_2[#Headers],0))),"-",INDEX(Data_Base_2[],MATCH($D626,Data_Base_2[[Incumbent]:[Incumbent]],0),MATCH(P$3,Data_Base_2[#Headers],0))),"")</f>
        <v/>
      </c>
      <c r="Q626" s="161" t="str">
        <f ca="1">IFERROR(IF(ISBLANK(INDEX(Data_Base_2[],MATCH($D626,Data_Base_2[[Incumbent]:[Incumbent]],0),MATCH(Q$3,Data_Base_2[#Headers],0))),"-",INDEX(Data_Base_2[],MATCH($D626,Data_Base_2[[Incumbent]:[Incumbent]],0),MATCH(Q$3,Data_Base_2[#Headers],0))),"")</f>
        <v/>
      </c>
      <c r="T626" t="str">
        <v>Ahmad Ganti</v>
      </c>
      <c r="U626" s="140">
        <v>5</v>
      </c>
      <c r="V626" s="124" t="b">
        <v>1</v>
      </c>
      <c r="W626" s="3" t="b">
        <v>0</v>
      </c>
      <c r="X626" s="3" t="b">
        <v>0</v>
      </c>
      <c r="Y626" s="3">
        <v>0</v>
      </c>
      <c r="Z626" s="3">
        <v>0</v>
      </c>
      <c r="AA626" s="3" t="b">
        <v>1</v>
      </c>
      <c r="AB626" s="3" t="b">
        <f ca="1"/>
        <v>1</v>
      </c>
      <c r="AC626" s="99">
        <v>1</v>
      </c>
      <c r="AD626" s="99">
        <f ca="1"/>
        <v>0</v>
      </c>
    </row>
    <row r="627" spans="4:30" x14ac:dyDescent="0.25">
      <c r="D627" s="8" t="str" cm="1">
        <f t="array" aca="1" ref="D627" ca="1">IFERROR(IF($T$2="",'Data Base'!C609,INDEX(Data_Base_2[Incumbent],_xlfn.AGGREGATE(15,3,((OFFSET($AD$4,0,0,COUNTA($AD$4:AD5622),1)&gt;0)/(OFFSET($AD$4,0,0,COUNTA($AD$4:AD5622),1)&gt;0))*(ROW(OFFSET($AD$4,0,0,COUNTA($AD$4:AD5622),1))-ROW($AD$3)),ROWS($D$4:$D626)))),"")</f>
        <v/>
      </c>
      <c r="E627" s="161" t="str">
        <f ca="1">IFERROR(IF(ISBLANK(INDEX(Data_Base_2[],MATCH($D627,Data_Base_2[[Incumbent]:[Incumbent]],0),MATCH(E$3,Data_Base_2[#Headers],0))),"-",INDEX(Data_Base_2[],MATCH($D627,Data_Base_2[[Incumbent]:[Incumbent]],0),MATCH(E$3,Data_Base_2[#Headers],0))),"")</f>
        <v/>
      </c>
      <c r="F627" s="161" t="str">
        <f ca="1">IFERROR(IF(ISBLANK(INDEX(Data_Base_2[],MATCH($D627,Data_Base_2[[Incumbent]:[Incumbent]],0),MATCH(F$3,Data_Base_2[#Headers],0))),"-",INDEX(Data_Base_2[],MATCH($D627,Data_Base_2[[Incumbent]:[Incumbent]],0),MATCH(F$3,Data_Base_2[#Headers],0))),"")</f>
        <v/>
      </c>
      <c r="G627" s="161" t="str">
        <f ca="1">IFERROR(IF(ISBLANK(INDEX(Data_Base_2[],MATCH($D627,Data_Base_2[[Incumbent]:[Incumbent]],0),MATCH(G$3,Data_Base_2[#Headers],0))),"-",INDEX(Data_Base_2[],MATCH($D627,Data_Base_2[[Incumbent]:[Incumbent]],0),MATCH(G$3,Data_Base_2[#Headers],0))),"")</f>
        <v/>
      </c>
      <c r="H627" s="161" t="str">
        <f ca="1">IFERROR(IF(ISBLANK(INDEX(Data_Base_2[],MATCH($D627,Data_Base_2[[Incumbent]:[Incumbent]],0),MATCH(H$3,Data_Base_2[#Headers],0))),"-",INDEX(Data_Base_2[],MATCH($D627,Data_Base_2[[Incumbent]:[Incumbent]],0),MATCH(H$3,Data_Base_2[#Headers],0))),"")</f>
        <v/>
      </c>
      <c r="I627" s="162" t="str">
        <f ca="1">IFERROR(IF(ISBLANK(INDEX(Data_Base_2[],MATCH($D627,Data_Base_2[[Incumbent]:[Incumbent]],0),MATCH(I$3,Data_Base_2[#Headers],0))),"-",INDEX(Data_Base_2[],MATCH($D627,Data_Base_2[[Incumbent]:[Incumbent]],0),MATCH(I$3,Data_Base_2[#Headers],0))),"")</f>
        <v/>
      </c>
      <c r="J627" s="162" t="str">
        <f ca="1">IFERROR(IF(ISBLANK(INDEX(Data_Base_2[],MATCH($D627,Data_Base_2[[Incumbent]:[Incumbent]],0),MATCH(J$3,Data_Base_2[#Headers],0))),"-",INDEX(Data_Base_2[],MATCH($D627,Data_Base_2[[Incumbent]:[Incumbent]],0),MATCH(J$3,Data_Base_2[#Headers],0))),"")</f>
        <v/>
      </c>
      <c r="K627" s="163" t="str">
        <f ca="1">IFERROR(IF(ISBLANK(INDEX(Data_Base_2[],MATCH($D627,Data_Base_2[[Incumbent]:[Incumbent]],0),MATCH(K$3,Data_Base_2[#Headers],0))),"-",INDEX(Data_Base_2[],MATCH($D627,Data_Base_2[[Incumbent]:[Incumbent]],0),MATCH(K$3,Data_Base_2[#Headers],0))),"")</f>
        <v/>
      </c>
      <c r="L627" s="161" t="str">
        <f ca="1">IFERROR(IF(ISBLANK(INDEX(Data_Base_2[],MATCH($D627,Data_Base_2[[Incumbent]:[Incumbent]],0),MATCH(L$3,Data_Base_2[#Headers],0))),"-",INDEX(Data_Base_2[],MATCH($D627,Data_Base_2[[Incumbent]:[Incumbent]],0),MATCH(L$3,Data_Base_2[#Headers],0))),"")</f>
        <v/>
      </c>
      <c r="M627" s="161" t="str">
        <f ca="1">IFERROR(IF(ISBLANK(INDEX(Data_Base_2[],MATCH($D627,Data_Base_2[[Incumbent]:[Incumbent]],0),MATCH(M$3,Data_Base_2[#Headers],0))),"-",INDEX(Data_Base_2[],MATCH($D627,Data_Base_2[[Incumbent]:[Incumbent]],0),MATCH(M$3,Data_Base_2[#Headers],0))),"")</f>
        <v/>
      </c>
      <c r="N627" s="164" t="str">
        <f ca="1">IFERROR(IF(ISBLANK(INDEX(Data_Base_2[],MATCH($D627,Data_Base_2[[Incumbent]:[Incumbent]],0),MATCH(N$3,Data_Base_2[#Headers],0))),"-",INDEX(Data_Base_2[],MATCH($D627,Data_Base_2[[Incumbent]:[Incumbent]],0),MATCH(N$3,Data_Base_2[#Headers],0))),"")</f>
        <v/>
      </c>
      <c r="O627" s="164" t="str">
        <f ca="1">IFERROR(IF(ISBLANK(INDEX(Data_Base_2[],MATCH($D627,Data_Base_2[[Incumbent]:[Incumbent]],0),MATCH(O$3,Data_Base_2[#Headers],0))),"-",INDEX(Data_Base_2[],MATCH($D627,Data_Base_2[[Incumbent]:[Incumbent]],0),MATCH(O$3,Data_Base_2[#Headers],0))),"")</f>
        <v/>
      </c>
      <c r="P627" s="161" t="str">
        <f ca="1">IFERROR(IF(ISBLANK(INDEX(Data_Base_2[],MATCH($D627,Data_Base_2[[Incumbent]:[Incumbent]],0),MATCH(P$3,Data_Base_2[#Headers],0))),"-",INDEX(Data_Base_2[],MATCH($D627,Data_Base_2[[Incumbent]:[Incumbent]],0),MATCH(P$3,Data_Base_2[#Headers],0))),"")</f>
        <v/>
      </c>
      <c r="Q627" s="161" t="str">
        <f ca="1">IFERROR(IF(ISBLANK(INDEX(Data_Base_2[],MATCH($D627,Data_Base_2[[Incumbent]:[Incumbent]],0),MATCH(Q$3,Data_Base_2[#Headers],0))),"-",INDEX(Data_Base_2[],MATCH($D627,Data_Base_2[[Incumbent]:[Incumbent]],0),MATCH(Q$3,Data_Base_2[#Headers],0))),"")</f>
        <v/>
      </c>
      <c r="T627" t="str">
        <v>Wulan Sarie Soekiman</v>
      </c>
      <c r="U627" s="140">
        <v>3</v>
      </c>
      <c r="V627" s="124" t="b">
        <v>1</v>
      </c>
      <c r="W627" s="3" t="b">
        <v>0</v>
      </c>
      <c r="X627" s="3" t="b">
        <v>0</v>
      </c>
      <c r="Y627" s="3">
        <v>0</v>
      </c>
      <c r="Z627" s="3">
        <v>1</v>
      </c>
      <c r="AA627" s="3" t="b">
        <v>1</v>
      </c>
      <c r="AB627" s="3" t="b">
        <f ca="1"/>
        <v>1</v>
      </c>
      <c r="AC627" s="99">
        <v>1</v>
      </c>
      <c r="AD627" s="99">
        <f ca="1"/>
        <v>0</v>
      </c>
    </row>
    <row r="628" spans="4:30" x14ac:dyDescent="0.25">
      <c r="D628" s="8" t="str" cm="1">
        <f t="array" aca="1" ref="D628" ca="1">IFERROR(IF($T$2="",'Data Base'!C610,INDEX(Data_Base_2[Incumbent],_xlfn.AGGREGATE(15,3,((OFFSET($AD$4,0,0,COUNTA($AD$4:AD5623),1)&gt;0)/(OFFSET($AD$4,0,0,COUNTA($AD$4:AD5623),1)&gt;0))*(ROW(OFFSET($AD$4,0,0,COUNTA($AD$4:AD5623),1))-ROW($AD$3)),ROWS($D$4:$D627)))),"")</f>
        <v/>
      </c>
      <c r="E628" s="161" t="str">
        <f ca="1">IFERROR(IF(ISBLANK(INDEX(Data_Base_2[],MATCH($D628,Data_Base_2[[Incumbent]:[Incumbent]],0),MATCH(E$3,Data_Base_2[#Headers],0))),"-",INDEX(Data_Base_2[],MATCH($D628,Data_Base_2[[Incumbent]:[Incumbent]],0),MATCH(E$3,Data_Base_2[#Headers],0))),"")</f>
        <v/>
      </c>
      <c r="F628" s="161" t="str">
        <f ca="1">IFERROR(IF(ISBLANK(INDEX(Data_Base_2[],MATCH($D628,Data_Base_2[[Incumbent]:[Incumbent]],0),MATCH(F$3,Data_Base_2[#Headers],0))),"-",INDEX(Data_Base_2[],MATCH($D628,Data_Base_2[[Incumbent]:[Incumbent]],0),MATCH(F$3,Data_Base_2[#Headers],0))),"")</f>
        <v/>
      </c>
      <c r="G628" s="161" t="str">
        <f ca="1">IFERROR(IF(ISBLANK(INDEX(Data_Base_2[],MATCH($D628,Data_Base_2[[Incumbent]:[Incumbent]],0),MATCH(G$3,Data_Base_2[#Headers],0))),"-",INDEX(Data_Base_2[],MATCH($D628,Data_Base_2[[Incumbent]:[Incumbent]],0),MATCH(G$3,Data_Base_2[#Headers],0))),"")</f>
        <v/>
      </c>
      <c r="H628" s="161" t="str">
        <f ca="1">IFERROR(IF(ISBLANK(INDEX(Data_Base_2[],MATCH($D628,Data_Base_2[[Incumbent]:[Incumbent]],0),MATCH(H$3,Data_Base_2[#Headers],0))),"-",INDEX(Data_Base_2[],MATCH($D628,Data_Base_2[[Incumbent]:[Incumbent]],0),MATCH(H$3,Data_Base_2[#Headers],0))),"")</f>
        <v/>
      </c>
      <c r="I628" s="162" t="str">
        <f ca="1">IFERROR(IF(ISBLANK(INDEX(Data_Base_2[],MATCH($D628,Data_Base_2[[Incumbent]:[Incumbent]],0),MATCH(I$3,Data_Base_2[#Headers],0))),"-",INDEX(Data_Base_2[],MATCH($D628,Data_Base_2[[Incumbent]:[Incumbent]],0),MATCH(I$3,Data_Base_2[#Headers],0))),"")</f>
        <v/>
      </c>
      <c r="J628" s="162" t="str">
        <f ca="1">IFERROR(IF(ISBLANK(INDEX(Data_Base_2[],MATCH($D628,Data_Base_2[[Incumbent]:[Incumbent]],0),MATCH(J$3,Data_Base_2[#Headers],0))),"-",INDEX(Data_Base_2[],MATCH($D628,Data_Base_2[[Incumbent]:[Incumbent]],0),MATCH(J$3,Data_Base_2[#Headers],0))),"")</f>
        <v/>
      </c>
      <c r="K628" s="163" t="str">
        <f ca="1">IFERROR(IF(ISBLANK(INDEX(Data_Base_2[],MATCH($D628,Data_Base_2[[Incumbent]:[Incumbent]],0),MATCH(K$3,Data_Base_2[#Headers],0))),"-",INDEX(Data_Base_2[],MATCH($D628,Data_Base_2[[Incumbent]:[Incumbent]],0),MATCH(K$3,Data_Base_2[#Headers],0))),"")</f>
        <v/>
      </c>
      <c r="L628" s="161" t="str">
        <f ca="1">IFERROR(IF(ISBLANK(INDEX(Data_Base_2[],MATCH($D628,Data_Base_2[[Incumbent]:[Incumbent]],0),MATCH(L$3,Data_Base_2[#Headers],0))),"-",INDEX(Data_Base_2[],MATCH($D628,Data_Base_2[[Incumbent]:[Incumbent]],0),MATCH(L$3,Data_Base_2[#Headers],0))),"")</f>
        <v/>
      </c>
      <c r="M628" s="161" t="str">
        <f ca="1">IFERROR(IF(ISBLANK(INDEX(Data_Base_2[],MATCH($D628,Data_Base_2[[Incumbent]:[Incumbent]],0),MATCH(M$3,Data_Base_2[#Headers],0))),"-",INDEX(Data_Base_2[],MATCH($D628,Data_Base_2[[Incumbent]:[Incumbent]],0),MATCH(M$3,Data_Base_2[#Headers],0))),"")</f>
        <v/>
      </c>
      <c r="N628" s="164" t="str">
        <f ca="1">IFERROR(IF(ISBLANK(INDEX(Data_Base_2[],MATCH($D628,Data_Base_2[[Incumbent]:[Incumbent]],0),MATCH(N$3,Data_Base_2[#Headers],0))),"-",INDEX(Data_Base_2[],MATCH($D628,Data_Base_2[[Incumbent]:[Incumbent]],0),MATCH(N$3,Data_Base_2[#Headers],0))),"")</f>
        <v/>
      </c>
      <c r="O628" s="164" t="str">
        <f ca="1">IFERROR(IF(ISBLANK(INDEX(Data_Base_2[],MATCH($D628,Data_Base_2[[Incumbent]:[Incumbent]],0),MATCH(O$3,Data_Base_2[#Headers],0))),"-",INDEX(Data_Base_2[],MATCH($D628,Data_Base_2[[Incumbent]:[Incumbent]],0),MATCH(O$3,Data_Base_2[#Headers],0))),"")</f>
        <v/>
      </c>
      <c r="P628" s="161" t="str">
        <f ca="1">IFERROR(IF(ISBLANK(INDEX(Data_Base_2[],MATCH($D628,Data_Base_2[[Incumbent]:[Incumbent]],0),MATCH(P$3,Data_Base_2[#Headers],0))),"-",INDEX(Data_Base_2[],MATCH($D628,Data_Base_2[[Incumbent]:[Incumbent]],0),MATCH(P$3,Data_Base_2[#Headers],0))),"")</f>
        <v/>
      </c>
      <c r="Q628" s="161" t="str">
        <f ca="1">IFERROR(IF(ISBLANK(INDEX(Data_Base_2[],MATCH($D628,Data_Base_2[[Incumbent]:[Incumbent]],0),MATCH(Q$3,Data_Base_2[#Headers],0))),"-",INDEX(Data_Base_2[],MATCH($D628,Data_Base_2[[Incumbent]:[Incumbent]],0),MATCH(Q$3,Data_Base_2[#Headers],0))),"")</f>
        <v/>
      </c>
      <c r="T628" t="str">
        <v>Alam Jaya</v>
      </c>
      <c r="U628" s="140">
        <v>3</v>
      </c>
      <c r="V628" s="124" t="b">
        <v>1</v>
      </c>
      <c r="W628" s="3" t="b">
        <v>0</v>
      </c>
      <c r="X628" s="3" t="b">
        <v>0</v>
      </c>
      <c r="Y628" s="3">
        <v>0</v>
      </c>
      <c r="Z628" s="3">
        <v>1</v>
      </c>
      <c r="AA628" s="3" t="b">
        <v>1</v>
      </c>
      <c r="AB628" s="3" t="b">
        <f ca="1"/>
        <v>1</v>
      </c>
      <c r="AC628" s="99">
        <v>1</v>
      </c>
      <c r="AD628" s="99">
        <f ca="1"/>
        <v>0</v>
      </c>
    </row>
    <row r="629" spans="4:30" x14ac:dyDescent="0.25">
      <c r="D629" s="8" t="str" cm="1">
        <f t="array" aca="1" ref="D629" ca="1">IFERROR(IF($T$2="",'Data Base'!C611,INDEX(Data_Base_2[Incumbent],_xlfn.AGGREGATE(15,3,((OFFSET($AD$4,0,0,COUNTA($AD$4:AD5624),1)&gt;0)/(OFFSET($AD$4,0,0,COUNTA($AD$4:AD5624),1)&gt;0))*(ROW(OFFSET($AD$4,0,0,COUNTA($AD$4:AD5624),1))-ROW($AD$3)),ROWS($D$4:$D628)))),"")</f>
        <v/>
      </c>
      <c r="E629" s="161" t="str">
        <f ca="1">IFERROR(IF(ISBLANK(INDEX(Data_Base_2[],MATCH($D629,Data_Base_2[[Incumbent]:[Incumbent]],0),MATCH(E$3,Data_Base_2[#Headers],0))),"-",INDEX(Data_Base_2[],MATCH($D629,Data_Base_2[[Incumbent]:[Incumbent]],0),MATCH(E$3,Data_Base_2[#Headers],0))),"")</f>
        <v/>
      </c>
      <c r="F629" s="161" t="str">
        <f ca="1">IFERROR(IF(ISBLANK(INDEX(Data_Base_2[],MATCH($D629,Data_Base_2[[Incumbent]:[Incumbent]],0),MATCH(F$3,Data_Base_2[#Headers],0))),"-",INDEX(Data_Base_2[],MATCH($D629,Data_Base_2[[Incumbent]:[Incumbent]],0),MATCH(F$3,Data_Base_2[#Headers],0))),"")</f>
        <v/>
      </c>
      <c r="G629" s="161" t="str">
        <f ca="1">IFERROR(IF(ISBLANK(INDEX(Data_Base_2[],MATCH($D629,Data_Base_2[[Incumbent]:[Incumbent]],0),MATCH(G$3,Data_Base_2[#Headers],0))),"-",INDEX(Data_Base_2[],MATCH($D629,Data_Base_2[[Incumbent]:[Incumbent]],0),MATCH(G$3,Data_Base_2[#Headers],0))),"")</f>
        <v/>
      </c>
      <c r="H629" s="161" t="str">
        <f ca="1">IFERROR(IF(ISBLANK(INDEX(Data_Base_2[],MATCH($D629,Data_Base_2[[Incumbent]:[Incumbent]],0),MATCH(H$3,Data_Base_2[#Headers],0))),"-",INDEX(Data_Base_2[],MATCH($D629,Data_Base_2[[Incumbent]:[Incumbent]],0),MATCH(H$3,Data_Base_2[#Headers],0))),"")</f>
        <v/>
      </c>
      <c r="I629" s="162" t="str">
        <f ca="1">IFERROR(IF(ISBLANK(INDEX(Data_Base_2[],MATCH($D629,Data_Base_2[[Incumbent]:[Incumbent]],0),MATCH(I$3,Data_Base_2[#Headers],0))),"-",INDEX(Data_Base_2[],MATCH($D629,Data_Base_2[[Incumbent]:[Incumbent]],0),MATCH(I$3,Data_Base_2[#Headers],0))),"")</f>
        <v/>
      </c>
      <c r="J629" s="162" t="str">
        <f ca="1">IFERROR(IF(ISBLANK(INDEX(Data_Base_2[],MATCH($D629,Data_Base_2[[Incumbent]:[Incumbent]],0),MATCH(J$3,Data_Base_2[#Headers],0))),"-",INDEX(Data_Base_2[],MATCH($D629,Data_Base_2[[Incumbent]:[Incumbent]],0),MATCH(J$3,Data_Base_2[#Headers],0))),"")</f>
        <v/>
      </c>
      <c r="K629" s="163" t="str">
        <f ca="1">IFERROR(IF(ISBLANK(INDEX(Data_Base_2[],MATCH($D629,Data_Base_2[[Incumbent]:[Incumbent]],0),MATCH(K$3,Data_Base_2[#Headers],0))),"-",INDEX(Data_Base_2[],MATCH($D629,Data_Base_2[[Incumbent]:[Incumbent]],0),MATCH(K$3,Data_Base_2[#Headers],0))),"")</f>
        <v/>
      </c>
      <c r="L629" s="161" t="str">
        <f ca="1">IFERROR(IF(ISBLANK(INDEX(Data_Base_2[],MATCH($D629,Data_Base_2[[Incumbent]:[Incumbent]],0),MATCH(L$3,Data_Base_2[#Headers],0))),"-",INDEX(Data_Base_2[],MATCH($D629,Data_Base_2[[Incumbent]:[Incumbent]],0),MATCH(L$3,Data_Base_2[#Headers],0))),"")</f>
        <v/>
      </c>
      <c r="M629" s="161" t="str">
        <f ca="1">IFERROR(IF(ISBLANK(INDEX(Data_Base_2[],MATCH($D629,Data_Base_2[[Incumbent]:[Incumbent]],0),MATCH(M$3,Data_Base_2[#Headers],0))),"-",INDEX(Data_Base_2[],MATCH($D629,Data_Base_2[[Incumbent]:[Incumbent]],0),MATCH(M$3,Data_Base_2[#Headers],0))),"")</f>
        <v/>
      </c>
      <c r="N629" s="164" t="str">
        <f ca="1">IFERROR(IF(ISBLANK(INDEX(Data_Base_2[],MATCH($D629,Data_Base_2[[Incumbent]:[Incumbent]],0),MATCH(N$3,Data_Base_2[#Headers],0))),"-",INDEX(Data_Base_2[],MATCH($D629,Data_Base_2[[Incumbent]:[Incumbent]],0),MATCH(N$3,Data_Base_2[#Headers],0))),"")</f>
        <v/>
      </c>
      <c r="O629" s="164" t="str">
        <f ca="1">IFERROR(IF(ISBLANK(INDEX(Data_Base_2[],MATCH($D629,Data_Base_2[[Incumbent]:[Incumbent]],0),MATCH(O$3,Data_Base_2[#Headers],0))),"-",INDEX(Data_Base_2[],MATCH($D629,Data_Base_2[[Incumbent]:[Incumbent]],0),MATCH(O$3,Data_Base_2[#Headers],0))),"")</f>
        <v/>
      </c>
      <c r="P629" s="161" t="str">
        <f ca="1">IFERROR(IF(ISBLANK(INDEX(Data_Base_2[],MATCH($D629,Data_Base_2[[Incumbent]:[Incumbent]],0),MATCH(P$3,Data_Base_2[#Headers],0))),"-",INDEX(Data_Base_2[],MATCH($D629,Data_Base_2[[Incumbent]:[Incumbent]],0),MATCH(P$3,Data_Base_2[#Headers],0))),"")</f>
        <v/>
      </c>
      <c r="Q629" s="161" t="str">
        <f ca="1">IFERROR(IF(ISBLANK(INDEX(Data_Base_2[],MATCH($D629,Data_Base_2[[Incumbent]:[Incumbent]],0),MATCH(Q$3,Data_Base_2[#Headers],0))),"-",INDEX(Data_Base_2[],MATCH($D629,Data_Base_2[[Incumbent]:[Incumbent]],0),MATCH(Q$3,Data_Base_2[#Headers],0))),"")</f>
        <v/>
      </c>
      <c r="T629" t="str">
        <v>M. Alan Daulay</v>
      </c>
      <c r="U629" s="140">
        <v>4</v>
      </c>
      <c r="V629" s="124" t="b">
        <v>1</v>
      </c>
      <c r="W629" s="3" t="b">
        <v>0</v>
      </c>
      <c r="X629" s="3" t="b">
        <v>0</v>
      </c>
      <c r="Y629" s="3">
        <v>0</v>
      </c>
      <c r="Z629" s="3">
        <v>1</v>
      </c>
      <c r="AA629" s="3" t="b">
        <v>1</v>
      </c>
      <c r="AB629" s="3" t="b">
        <f ca="1"/>
        <v>1</v>
      </c>
      <c r="AC629" s="99">
        <v>1</v>
      </c>
      <c r="AD629" s="99">
        <f ca="1"/>
        <v>0</v>
      </c>
    </row>
    <row r="630" spans="4:30" x14ac:dyDescent="0.25">
      <c r="D630" s="8" t="str" cm="1">
        <f t="array" aca="1" ref="D630" ca="1">IFERROR(IF($T$2="",'Data Base'!C612,INDEX(Data_Base_2[Incumbent],_xlfn.AGGREGATE(15,3,((OFFSET($AD$4,0,0,COUNTA($AD$4:AD5625),1)&gt;0)/(OFFSET($AD$4,0,0,COUNTA($AD$4:AD5625),1)&gt;0))*(ROW(OFFSET($AD$4,0,0,COUNTA($AD$4:AD5625),1))-ROW($AD$3)),ROWS($D$4:$D629)))),"")</f>
        <v/>
      </c>
      <c r="E630" s="161" t="str">
        <f ca="1">IFERROR(IF(ISBLANK(INDEX(Data_Base_2[],MATCH($D630,Data_Base_2[[Incumbent]:[Incumbent]],0),MATCH(E$3,Data_Base_2[#Headers],0))),"-",INDEX(Data_Base_2[],MATCH($D630,Data_Base_2[[Incumbent]:[Incumbent]],0),MATCH(E$3,Data_Base_2[#Headers],0))),"")</f>
        <v/>
      </c>
      <c r="F630" s="161" t="str">
        <f ca="1">IFERROR(IF(ISBLANK(INDEX(Data_Base_2[],MATCH($D630,Data_Base_2[[Incumbent]:[Incumbent]],0),MATCH(F$3,Data_Base_2[#Headers],0))),"-",INDEX(Data_Base_2[],MATCH($D630,Data_Base_2[[Incumbent]:[Incumbent]],0),MATCH(F$3,Data_Base_2[#Headers],0))),"")</f>
        <v/>
      </c>
      <c r="G630" s="161" t="str">
        <f ca="1">IFERROR(IF(ISBLANK(INDEX(Data_Base_2[],MATCH($D630,Data_Base_2[[Incumbent]:[Incumbent]],0),MATCH(G$3,Data_Base_2[#Headers],0))),"-",INDEX(Data_Base_2[],MATCH($D630,Data_Base_2[[Incumbent]:[Incumbent]],0),MATCH(G$3,Data_Base_2[#Headers],0))),"")</f>
        <v/>
      </c>
      <c r="H630" s="161" t="str">
        <f ca="1">IFERROR(IF(ISBLANK(INDEX(Data_Base_2[],MATCH($D630,Data_Base_2[[Incumbent]:[Incumbent]],0),MATCH(H$3,Data_Base_2[#Headers],0))),"-",INDEX(Data_Base_2[],MATCH($D630,Data_Base_2[[Incumbent]:[Incumbent]],0),MATCH(H$3,Data_Base_2[#Headers],0))),"")</f>
        <v/>
      </c>
      <c r="I630" s="162" t="str">
        <f ca="1">IFERROR(IF(ISBLANK(INDEX(Data_Base_2[],MATCH($D630,Data_Base_2[[Incumbent]:[Incumbent]],0),MATCH(I$3,Data_Base_2[#Headers],0))),"-",INDEX(Data_Base_2[],MATCH($D630,Data_Base_2[[Incumbent]:[Incumbent]],0),MATCH(I$3,Data_Base_2[#Headers],0))),"")</f>
        <v/>
      </c>
      <c r="J630" s="162" t="str">
        <f ca="1">IFERROR(IF(ISBLANK(INDEX(Data_Base_2[],MATCH($D630,Data_Base_2[[Incumbent]:[Incumbent]],0),MATCH(J$3,Data_Base_2[#Headers],0))),"-",INDEX(Data_Base_2[],MATCH($D630,Data_Base_2[[Incumbent]:[Incumbent]],0),MATCH(J$3,Data_Base_2[#Headers],0))),"")</f>
        <v/>
      </c>
      <c r="K630" s="163" t="str">
        <f ca="1">IFERROR(IF(ISBLANK(INDEX(Data_Base_2[],MATCH($D630,Data_Base_2[[Incumbent]:[Incumbent]],0),MATCH(K$3,Data_Base_2[#Headers],0))),"-",INDEX(Data_Base_2[],MATCH($D630,Data_Base_2[[Incumbent]:[Incumbent]],0),MATCH(K$3,Data_Base_2[#Headers],0))),"")</f>
        <v/>
      </c>
      <c r="L630" s="161" t="str">
        <f ca="1">IFERROR(IF(ISBLANK(INDEX(Data_Base_2[],MATCH($D630,Data_Base_2[[Incumbent]:[Incumbent]],0),MATCH(L$3,Data_Base_2[#Headers],0))),"-",INDEX(Data_Base_2[],MATCH($D630,Data_Base_2[[Incumbent]:[Incumbent]],0),MATCH(L$3,Data_Base_2[#Headers],0))),"")</f>
        <v/>
      </c>
      <c r="M630" s="161" t="str">
        <f ca="1">IFERROR(IF(ISBLANK(INDEX(Data_Base_2[],MATCH($D630,Data_Base_2[[Incumbent]:[Incumbent]],0),MATCH(M$3,Data_Base_2[#Headers],0))),"-",INDEX(Data_Base_2[],MATCH($D630,Data_Base_2[[Incumbent]:[Incumbent]],0),MATCH(M$3,Data_Base_2[#Headers],0))),"")</f>
        <v/>
      </c>
      <c r="N630" s="164" t="str">
        <f ca="1">IFERROR(IF(ISBLANK(INDEX(Data_Base_2[],MATCH($D630,Data_Base_2[[Incumbent]:[Incumbent]],0),MATCH(N$3,Data_Base_2[#Headers],0))),"-",INDEX(Data_Base_2[],MATCH($D630,Data_Base_2[[Incumbent]:[Incumbent]],0),MATCH(N$3,Data_Base_2[#Headers],0))),"")</f>
        <v/>
      </c>
      <c r="O630" s="164" t="str">
        <f ca="1">IFERROR(IF(ISBLANK(INDEX(Data_Base_2[],MATCH($D630,Data_Base_2[[Incumbent]:[Incumbent]],0),MATCH(O$3,Data_Base_2[#Headers],0))),"-",INDEX(Data_Base_2[],MATCH($D630,Data_Base_2[[Incumbent]:[Incumbent]],0),MATCH(O$3,Data_Base_2[#Headers],0))),"")</f>
        <v/>
      </c>
      <c r="P630" s="161" t="str">
        <f ca="1">IFERROR(IF(ISBLANK(INDEX(Data_Base_2[],MATCH($D630,Data_Base_2[[Incumbent]:[Incumbent]],0),MATCH(P$3,Data_Base_2[#Headers],0))),"-",INDEX(Data_Base_2[],MATCH($D630,Data_Base_2[[Incumbent]:[Incumbent]],0),MATCH(P$3,Data_Base_2[#Headers],0))),"")</f>
        <v/>
      </c>
      <c r="Q630" s="161" t="str">
        <f ca="1">IFERROR(IF(ISBLANK(INDEX(Data_Base_2[],MATCH($D630,Data_Base_2[[Incumbent]:[Incumbent]],0),MATCH(Q$3,Data_Base_2[#Headers],0))),"-",INDEX(Data_Base_2[],MATCH($D630,Data_Base_2[[Incumbent]:[Incumbent]],0),MATCH(Q$3,Data_Base_2[#Headers],0))),"")</f>
        <v/>
      </c>
      <c r="T630" t="str">
        <v>Agus Prihadi</v>
      </c>
      <c r="U630" s="140">
        <v>3</v>
      </c>
      <c r="V630" s="124" t="b">
        <v>1</v>
      </c>
      <c r="W630" s="3" t="b">
        <v>0</v>
      </c>
      <c r="X630" s="3" t="b">
        <v>0</v>
      </c>
      <c r="Y630" s="3">
        <v>0</v>
      </c>
      <c r="Z630" s="3">
        <v>1</v>
      </c>
      <c r="AA630" s="3" t="b">
        <v>1</v>
      </c>
      <c r="AB630" s="3" t="b">
        <f ca="1"/>
        <v>1</v>
      </c>
      <c r="AC630" s="99">
        <v>1</v>
      </c>
      <c r="AD630" s="99">
        <f ca="1"/>
        <v>0</v>
      </c>
    </row>
    <row r="631" spans="4:30" x14ac:dyDescent="0.25">
      <c r="D631" s="8" t="str" cm="1">
        <f t="array" aca="1" ref="D631" ca="1">IFERROR(IF($T$2="",'Data Base'!C613,INDEX(Data_Base_2[Incumbent],_xlfn.AGGREGATE(15,3,((OFFSET($AD$4,0,0,COUNTA($AD$4:AD5626),1)&gt;0)/(OFFSET($AD$4,0,0,COUNTA($AD$4:AD5626),1)&gt;0))*(ROW(OFFSET($AD$4,0,0,COUNTA($AD$4:AD5626),1))-ROW($AD$3)),ROWS($D$4:$D630)))),"")</f>
        <v/>
      </c>
      <c r="E631" s="161" t="str">
        <f ca="1">IFERROR(IF(ISBLANK(INDEX(Data_Base_2[],MATCH($D631,Data_Base_2[[Incumbent]:[Incumbent]],0),MATCH(E$3,Data_Base_2[#Headers],0))),"-",INDEX(Data_Base_2[],MATCH($D631,Data_Base_2[[Incumbent]:[Incumbent]],0),MATCH(E$3,Data_Base_2[#Headers],0))),"")</f>
        <v/>
      </c>
      <c r="F631" s="161" t="str">
        <f ca="1">IFERROR(IF(ISBLANK(INDEX(Data_Base_2[],MATCH($D631,Data_Base_2[[Incumbent]:[Incumbent]],0),MATCH(F$3,Data_Base_2[#Headers],0))),"-",INDEX(Data_Base_2[],MATCH($D631,Data_Base_2[[Incumbent]:[Incumbent]],0),MATCH(F$3,Data_Base_2[#Headers],0))),"")</f>
        <v/>
      </c>
      <c r="G631" s="161" t="str">
        <f ca="1">IFERROR(IF(ISBLANK(INDEX(Data_Base_2[],MATCH($D631,Data_Base_2[[Incumbent]:[Incumbent]],0),MATCH(G$3,Data_Base_2[#Headers],0))),"-",INDEX(Data_Base_2[],MATCH($D631,Data_Base_2[[Incumbent]:[Incumbent]],0),MATCH(G$3,Data_Base_2[#Headers],0))),"")</f>
        <v/>
      </c>
      <c r="H631" s="161" t="str">
        <f ca="1">IFERROR(IF(ISBLANK(INDEX(Data_Base_2[],MATCH($D631,Data_Base_2[[Incumbent]:[Incumbent]],0),MATCH(H$3,Data_Base_2[#Headers],0))),"-",INDEX(Data_Base_2[],MATCH($D631,Data_Base_2[[Incumbent]:[Incumbent]],0),MATCH(H$3,Data_Base_2[#Headers],0))),"")</f>
        <v/>
      </c>
      <c r="I631" s="162" t="str">
        <f ca="1">IFERROR(IF(ISBLANK(INDEX(Data_Base_2[],MATCH($D631,Data_Base_2[[Incumbent]:[Incumbent]],0),MATCH(I$3,Data_Base_2[#Headers],0))),"-",INDEX(Data_Base_2[],MATCH($D631,Data_Base_2[[Incumbent]:[Incumbent]],0),MATCH(I$3,Data_Base_2[#Headers],0))),"")</f>
        <v/>
      </c>
      <c r="J631" s="162" t="str">
        <f ca="1">IFERROR(IF(ISBLANK(INDEX(Data_Base_2[],MATCH($D631,Data_Base_2[[Incumbent]:[Incumbent]],0),MATCH(J$3,Data_Base_2[#Headers],0))),"-",INDEX(Data_Base_2[],MATCH($D631,Data_Base_2[[Incumbent]:[Incumbent]],0),MATCH(J$3,Data_Base_2[#Headers],0))),"")</f>
        <v/>
      </c>
      <c r="K631" s="163" t="str">
        <f ca="1">IFERROR(IF(ISBLANK(INDEX(Data_Base_2[],MATCH($D631,Data_Base_2[[Incumbent]:[Incumbent]],0),MATCH(K$3,Data_Base_2[#Headers],0))),"-",INDEX(Data_Base_2[],MATCH($D631,Data_Base_2[[Incumbent]:[Incumbent]],0),MATCH(K$3,Data_Base_2[#Headers],0))),"")</f>
        <v/>
      </c>
      <c r="L631" s="161" t="str">
        <f ca="1">IFERROR(IF(ISBLANK(INDEX(Data_Base_2[],MATCH($D631,Data_Base_2[[Incumbent]:[Incumbent]],0),MATCH(L$3,Data_Base_2[#Headers],0))),"-",INDEX(Data_Base_2[],MATCH($D631,Data_Base_2[[Incumbent]:[Incumbent]],0),MATCH(L$3,Data_Base_2[#Headers],0))),"")</f>
        <v/>
      </c>
      <c r="M631" s="161" t="str">
        <f ca="1">IFERROR(IF(ISBLANK(INDEX(Data_Base_2[],MATCH($D631,Data_Base_2[[Incumbent]:[Incumbent]],0),MATCH(M$3,Data_Base_2[#Headers],0))),"-",INDEX(Data_Base_2[],MATCH($D631,Data_Base_2[[Incumbent]:[Incumbent]],0),MATCH(M$3,Data_Base_2[#Headers],0))),"")</f>
        <v/>
      </c>
      <c r="N631" s="164" t="str">
        <f ca="1">IFERROR(IF(ISBLANK(INDEX(Data_Base_2[],MATCH($D631,Data_Base_2[[Incumbent]:[Incumbent]],0),MATCH(N$3,Data_Base_2[#Headers],0))),"-",INDEX(Data_Base_2[],MATCH($D631,Data_Base_2[[Incumbent]:[Incumbent]],0),MATCH(N$3,Data_Base_2[#Headers],0))),"")</f>
        <v/>
      </c>
      <c r="O631" s="164" t="str">
        <f ca="1">IFERROR(IF(ISBLANK(INDEX(Data_Base_2[],MATCH($D631,Data_Base_2[[Incumbent]:[Incumbent]],0),MATCH(O$3,Data_Base_2[#Headers],0))),"-",INDEX(Data_Base_2[],MATCH($D631,Data_Base_2[[Incumbent]:[Incumbent]],0),MATCH(O$3,Data_Base_2[#Headers],0))),"")</f>
        <v/>
      </c>
      <c r="P631" s="161" t="str">
        <f ca="1">IFERROR(IF(ISBLANK(INDEX(Data_Base_2[],MATCH($D631,Data_Base_2[[Incumbent]:[Incumbent]],0),MATCH(P$3,Data_Base_2[#Headers],0))),"-",INDEX(Data_Base_2[],MATCH($D631,Data_Base_2[[Incumbent]:[Incumbent]],0),MATCH(P$3,Data_Base_2[#Headers],0))),"")</f>
        <v/>
      </c>
      <c r="Q631" s="161" t="str">
        <f ca="1">IFERROR(IF(ISBLANK(INDEX(Data_Base_2[],MATCH($D631,Data_Base_2[[Incumbent]:[Incumbent]],0),MATCH(Q$3,Data_Base_2[#Headers],0))),"-",INDEX(Data_Base_2[],MATCH($D631,Data_Base_2[[Incumbent]:[Incumbent]],0),MATCH(Q$3,Data_Base_2[#Headers],0))),"")</f>
        <v/>
      </c>
      <c r="T631" t="str">
        <v>Wilson Lubis, SE</v>
      </c>
      <c r="U631" s="140">
        <v>6</v>
      </c>
      <c r="V631" s="124" t="b">
        <v>1</v>
      </c>
      <c r="W631" s="3" t="b">
        <v>0</v>
      </c>
      <c r="X631" s="3" t="b">
        <v>0</v>
      </c>
      <c r="Y631" s="3">
        <v>0</v>
      </c>
      <c r="Z631" s="3">
        <v>0</v>
      </c>
      <c r="AA631" s="3" t="b">
        <v>1</v>
      </c>
      <c r="AB631" s="3" t="b">
        <f ca="1"/>
        <v>1</v>
      </c>
      <c r="AC631" s="99">
        <v>1</v>
      </c>
      <c r="AD631" s="99">
        <f ca="1"/>
        <v>0</v>
      </c>
    </row>
    <row r="632" spans="4:30" x14ac:dyDescent="0.25">
      <c r="D632" s="8" t="str" cm="1">
        <f t="array" aca="1" ref="D632" ca="1">IFERROR(IF($T$2="",'Data Base'!C614,INDEX(Data_Base_2[Incumbent],_xlfn.AGGREGATE(15,3,((OFFSET($AD$4,0,0,COUNTA($AD$4:AD5627),1)&gt;0)/(OFFSET($AD$4,0,0,COUNTA($AD$4:AD5627),1)&gt;0))*(ROW(OFFSET($AD$4,0,0,COUNTA($AD$4:AD5627),1))-ROW($AD$3)),ROWS($D$4:$D631)))),"")</f>
        <v/>
      </c>
      <c r="E632" s="161" t="str">
        <f ca="1">IFERROR(IF(ISBLANK(INDEX(Data_Base_2[],MATCH($D632,Data_Base_2[[Incumbent]:[Incumbent]],0),MATCH(E$3,Data_Base_2[#Headers],0))),"-",INDEX(Data_Base_2[],MATCH($D632,Data_Base_2[[Incumbent]:[Incumbent]],0),MATCH(E$3,Data_Base_2[#Headers],0))),"")</f>
        <v/>
      </c>
      <c r="F632" s="161" t="str">
        <f ca="1">IFERROR(IF(ISBLANK(INDEX(Data_Base_2[],MATCH($D632,Data_Base_2[[Incumbent]:[Incumbent]],0),MATCH(F$3,Data_Base_2[#Headers],0))),"-",INDEX(Data_Base_2[],MATCH($D632,Data_Base_2[[Incumbent]:[Incumbent]],0),MATCH(F$3,Data_Base_2[#Headers],0))),"")</f>
        <v/>
      </c>
      <c r="G632" s="161" t="str">
        <f ca="1">IFERROR(IF(ISBLANK(INDEX(Data_Base_2[],MATCH($D632,Data_Base_2[[Incumbent]:[Incumbent]],0),MATCH(G$3,Data_Base_2[#Headers],0))),"-",INDEX(Data_Base_2[],MATCH($D632,Data_Base_2[[Incumbent]:[Incumbent]],0),MATCH(G$3,Data_Base_2[#Headers],0))),"")</f>
        <v/>
      </c>
      <c r="H632" s="161" t="str">
        <f ca="1">IFERROR(IF(ISBLANK(INDEX(Data_Base_2[],MATCH($D632,Data_Base_2[[Incumbent]:[Incumbent]],0),MATCH(H$3,Data_Base_2[#Headers],0))),"-",INDEX(Data_Base_2[],MATCH($D632,Data_Base_2[[Incumbent]:[Incumbent]],0),MATCH(H$3,Data_Base_2[#Headers],0))),"")</f>
        <v/>
      </c>
      <c r="I632" s="162" t="str">
        <f ca="1">IFERROR(IF(ISBLANK(INDEX(Data_Base_2[],MATCH($D632,Data_Base_2[[Incumbent]:[Incumbent]],0),MATCH(I$3,Data_Base_2[#Headers],0))),"-",INDEX(Data_Base_2[],MATCH($D632,Data_Base_2[[Incumbent]:[Incumbent]],0),MATCH(I$3,Data_Base_2[#Headers],0))),"")</f>
        <v/>
      </c>
      <c r="J632" s="162" t="str">
        <f ca="1">IFERROR(IF(ISBLANK(INDEX(Data_Base_2[],MATCH($D632,Data_Base_2[[Incumbent]:[Incumbent]],0),MATCH(J$3,Data_Base_2[#Headers],0))),"-",INDEX(Data_Base_2[],MATCH($D632,Data_Base_2[[Incumbent]:[Incumbent]],0),MATCH(J$3,Data_Base_2[#Headers],0))),"")</f>
        <v/>
      </c>
      <c r="K632" s="163" t="str">
        <f ca="1">IFERROR(IF(ISBLANK(INDEX(Data_Base_2[],MATCH($D632,Data_Base_2[[Incumbent]:[Incumbent]],0),MATCH(K$3,Data_Base_2[#Headers],0))),"-",INDEX(Data_Base_2[],MATCH($D632,Data_Base_2[[Incumbent]:[Incumbent]],0),MATCH(K$3,Data_Base_2[#Headers],0))),"")</f>
        <v/>
      </c>
      <c r="L632" s="161" t="str">
        <f ca="1">IFERROR(IF(ISBLANK(INDEX(Data_Base_2[],MATCH($D632,Data_Base_2[[Incumbent]:[Incumbent]],0),MATCH(L$3,Data_Base_2[#Headers],0))),"-",INDEX(Data_Base_2[],MATCH($D632,Data_Base_2[[Incumbent]:[Incumbent]],0),MATCH(L$3,Data_Base_2[#Headers],0))),"")</f>
        <v/>
      </c>
      <c r="M632" s="161" t="str">
        <f ca="1">IFERROR(IF(ISBLANK(INDEX(Data_Base_2[],MATCH($D632,Data_Base_2[[Incumbent]:[Incumbent]],0),MATCH(M$3,Data_Base_2[#Headers],0))),"-",INDEX(Data_Base_2[],MATCH($D632,Data_Base_2[[Incumbent]:[Incumbent]],0),MATCH(M$3,Data_Base_2[#Headers],0))),"")</f>
        <v/>
      </c>
      <c r="N632" s="164" t="str">
        <f ca="1">IFERROR(IF(ISBLANK(INDEX(Data_Base_2[],MATCH($D632,Data_Base_2[[Incumbent]:[Incumbent]],0),MATCH(N$3,Data_Base_2[#Headers],0))),"-",INDEX(Data_Base_2[],MATCH($D632,Data_Base_2[[Incumbent]:[Incumbent]],0),MATCH(N$3,Data_Base_2[#Headers],0))),"")</f>
        <v/>
      </c>
      <c r="O632" s="164" t="str">
        <f ca="1">IFERROR(IF(ISBLANK(INDEX(Data_Base_2[],MATCH($D632,Data_Base_2[[Incumbent]:[Incumbent]],0),MATCH(O$3,Data_Base_2[#Headers],0))),"-",INDEX(Data_Base_2[],MATCH($D632,Data_Base_2[[Incumbent]:[Incumbent]],0),MATCH(O$3,Data_Base_2[#Headers],0))),"")</f>
        <v/>
      </c>
      <c r="P632" s="161" t="str">
        <f ca="1">IFERROR(IF(ISBLANK(INDEX(Data_Base_2[],MATCH($D632,Data_Base_2[[Incumbent]:[Incumbent]],0),MATCH(P$3,Data_Base_2[#Headers],0))),"-",INDEX(Data_Base_2[],MATCH($D632,Data_Base_2[[Incumbent]:[Incumbent]],0),MATCH(P$3,Data_Base_2[#Headers],0))),"")</f>
        <v/>
      </c>
      <c r="Q632" s="161" t="str">
        <f ca="1">IFERROR(IF(ISBLANK(INDEX(Data_Base_2[],MATCH($D632,Data_Base_2[[Incumbent]:[Incumbent]],0),MATCH(Q$3,Data_Base_2[#Headers],0))),"-",INDEX(Data_Base_2[],MATCH($D632,Data_Base_2[[Incumbent]:[Incumbent]],0),MATCH(Q$3,Data_Base_2[#Headers],0))),"")</f>
        <v/>
      </c>
      <c r="T632" t="str">
        <v>T. Adrian Erwin</v>
      </c>
      <c r="U632" s="140">
        <v>3</v>
      </c>
      <c r="V632" s="124" t="b">
        <v>1</v>
      </c>
      <c r="W632" s="3" t="b">
        <v>0</v>
      </c>
      <c r="X632" s="3" t="b">
        <v>0</v>
      </c>
      <c r="Y632" s="3">
        <v>0</v>
      </c>
      <c r="Z632" s="3">
        <v>1</v>
      </c>
      <c r="AA632" s="3" t="b">
        <v>1</v>
      </c>
      <c r="AB632" s="3" t="b">
        <f ca="1"/>
        <v>1</v>
      </c>
      <c r="AC632" s="99">
        <v>1</v>
      </c>
      <c r="AD632" s="99">
        <f ca="1"/>
        <v>0</v>
      </c>
    </row>
    <row r="633" spans="4:30" x14ac:dyDescent="0.25">
      <c r="D633" s="8" t="str" cm="1">
        <f t="array" aca="1" ref="D633" ca="1">IFERROR(IF($T$2="",'Data Base'!C615,INDEX(Data_Base_2[Incumbent],_xlfn.AGGREGATE(15,3,((OFFSET($AD$4,0,0,COUNTA($AD$4:AD5628),1)&gt;0)/(OFFSET($AD$4,0,0,COUNTA($AD$4:AD5628),1)&gt;0))*(ROW(OFFSET($AD$4,0,0,COUNTA($AD$4:AD5628),1))-ROW($AD$3)),ROWS($D$4:$D632)))),"")</f>
        <v/>
      </c>
      <c r="E633" s="161" t="str">
        <f ca="1">IFERROR(IF(ISBLANK(INDEX(Data_Base_2[],MATCH($D633,Data_Base_2[[Incumbent]:[Incumbent]],0),MATCH(E$3,Data_Base_2[#Headers],0))),"-",INDEX(Data_Base_2[],MATCH($D633,Data_Base_2[[Incumbent]:[Incumbent]],0),MATCH(E$3,Data_Base_2[#Headers],0))),"")</f>
        <v/>
      </c>
      <c r="F633" s="161" t="str">
        <f ca="1">IFERROR(IF(ISBLANK(INDEX(Data_Base_2[],MATCH($D633,Data_Base_2[[Incumbent]:[Incumbent]],0),MATCH(F$3,Data_Base_2[#Headers],0))),"-",INDEX(Data_Base_2[],MATCH($D633,Data_Base_2[[Incumbent]:[Incumbent]],0),MATCH(F$3,Data_Base_2[#Headers],0))),"")</f>
        <v/>
      </c>
      <c r="G633" s="161" t="str">
        <f ca="1">IFERROR(IF(ISBLANK(INDEX(Data_Base_2[],MATCH($D633,Data_Base_2[[Incumbent]:[Incumbent]],0),MATCH(G$3,Data_Base_2[#Headers],0))),"-",INDEX(Data_Base_2[],MATCH($D633,Data_Base_2[[Incumbent]:[Incumbent]],0),MATCH(G$3,Data_Base_2[#Headers],0))),"")</f>
        <v/>
      </c>
      <c r="H633" s="161" t="str">
        <f ca="1">IFERROR(IF(ISBLANK(INDEX(Data_Base_2[],MATCH($D633,Data_Base_2[[Incumbent]:[Incumbent]],0),MATCH(H$3,Data_Base_2[#Headers],0))),"-",INDEX(Data_Base_2[],MATCH($D633,Data_Base_2[[Incumbent]:[Incumbent]],0),MATCH(H$3,Data_Base_2[#Headers],0))),"")</f>
        <v/>
      </c>
      <c r="I633" s="162" t="str">
        <f ca="1">IFERROR(IF(ISBLANK(INDEX(Data_Base_2[],MATCH($D633,Data_Base_2[[Incumbent]:[Incumbent]],0),MATCH(I$3,Data_Base_2[#Headers],0))),"-",INDEX(Data_Base_2[],MATCH($D633,Data_Base_2[[Incumbent]:[Incumbent]],0),MATCH(I$3,Data_Base_2[#Headers],0))),"")</f>
        <v/>
      </c>
      <c r="J633" s="162" t="str">
        <f ca="1">IFERROR(IF(ISBLANK(INDEX(Data_Base_2[],MATCH($D633,Data_Base_2[[Incumbent]:[Incumbent]],0),MATCH(J$3,Data_Base_2[#Headers],0))),"-",INDEX(Data_Base_2[],MATCH($D633,Data_Base_2[[Incumbent]:[Incumbent]],0),MATCH(J$3,Data_Base_2[#Headers],0))),"")</f>
        <v/>
      </c>
      <c r="K633" s="163" t="str">
        <f ca="1">IFERROR(IF(ISBLANK(INDEX(Data_Base_2[],MATCH($D633,Data_Base_2[[Incumbent]:[Incumbent]],0),MATCH(K$3,Data_Base_2[#Headers],0))),"-",INDEX(Data_Base_2[],MATCH($D633,Data_Base_2[[Incumbent]:[Incumbent]],0),MATCH(K$3,Data_Base_2[#Headers],0))),"")</f>
        <v/>
      </c>
      <c r="L633" s="161" t="str">
        <f ca="1">IFERROR(IF(ISBLANK(INDEX(Data_Base_2[],MATCH($D633,Data_Base_2[[Incumbent]:[Incumbent]],0),MATCH(L$3,Data_Base_2[#Headers],0))),"-",INDEX(Data_Base_2[],MATCH($D633,Data_Base_2[[Incumbent]:[Incumbent]],0),MATCH(L$3,Data_Base_2[#Headers],0))),"")</f>
        <v/>
      </c>
      <c r="M633" s="161" t="str">
        <f ca="1">IFERROR(IF(ISBLANK(INDEX(Data_Base_2[],MATCH($D633,Data_Base_2[[Incumbent]:[Incumbent]],0),MATCH(M$3,Data_Base_2[#Headers],0))),"-",INDEX(Data_Base_2[],MATCH($D633,Data_Base_2[[Incumbent]:[Incumbent]],0),MATCH(M$3,Data_Base_2[#Headers],0))),"")</f>
        <v/>
      </c>
      <c r="N633" s="164" t="str">
        <f ca="1">IFERROR(IF(ISBLANK(INDEX(Data_Base_2[],MATCH($D633,Data_Base_2[[Incumbent]:[Incumbent]],0),MATCH(N$3,Data_Base_2[#Headers],0))),"-",INDEX(Data_Base_2[],MATCH($D633,Data_Base_2[[Incumbent]:[Incumbent]],0),MATCH(N$3,Data_Base_2[#Headers],0))),"")</f>
        <v/>
      </c>
      <c r="O633" s="164" t="str">
        <f ca="1">IFERROR(IF(ISBLANK(INDEX(Data_Base_2[],MATCH($D633,Data_Base_2[[Incumbent]:[Incumbent]],0),MATCH(O$3,Data_Base_2[#Headers],0))),"-",INDEX(Data_Base_2[],MATCH($D633,Data_Base_2[[Incumbent]:[Incumbent]],0),MATCH(O$3,Data_Base_2[#Headers],0))),"")</f>
        <v/>
      </c>
      <c r="P633" s="161" t="str">
        <f ca="1">IFERROR(IF(ISBLANK(INDEX(Data_Base_2[],MATCH($D633,Data_Base_2[[Incumbent]:[Incumbent]],0),MATCH(P$3,Data_Base_2[#Headers],0))),"-",INDEX(Data_Base_2[],MATCH($D633,Data_Base_2[[Incumbent]:[Incumbent]],0),MATCH(P$3,Data_Base_2[#Headers],0))),"")</f>
        <v/>
      </c>
      <c r="Q633" s="161" t="str">
        <f ca="1">IFERROR(IF(ISBLANK(INDEX(Data_Base_2[],MATCH($D633,Data_Base_2[[Incumbent]:[Incumbent]],0),MATCH(Q$3,Data_Base_2[#Headers],0))),"-",INDEX(Data_Base_2[],MATCH($D633,Data_Base_2[[Incumbent]:[Incumbent]],0),MATCH(Q$3,Data_Base_2[#Headers],0))),"")</f>
        <v/>
      </c>
      <c r="T633" t="str">
        <v>Morinta Sinuraya</v>
      </c>
      <c r="U633" s="140">
        <v>6</v>
      </c>
      <c r="V633" s="124" t="b">
        <v>1</v>
      </c>
      <c r="W633" s="3" t="b">
        <v>0</v>
      </c>
      <c r="X633" s="3" t="b">
        <v>0</v>
      </c>
      <c r="Y633" s="3">
        <v>0</v>
      </c>
      <c r="Z633" s="3">
        <v>0</v>
      </c>
      <c r="AA633" s="3" t="b">
        <v>1</v>
      </c>
      <c r="AB633" s="3" t="b">
        <f ca="1"/>
        <v>1</v>
      </c>
      <c r="AC633" s="99">
        <v>1</v>
      </c>
      <c r="AD633" s="99">
        <f ca="1"/>
        <v>0</v>
      </c>
    </row>
    <row r="634" spans="4:30" x14ac:dyDescent="0.25">
      <c r="D634" s="8" t="str" cm="1">
        <f t="array" aca="1" ref="D634" ca="1">IFERROR(IF($T$2="",'Data Base'!C616,INDEX(Data_Base_2[Incumbent],_xlfn.AGGREGATE(15,3,((OFFSET($AD$4,0,0,COUNTA($AD$4:AD5629),1)&gt;0)/(OFFSET($AD$4,0,0,COUNTA($AD$4:AD5629),1)&gt;0))*(ROW(OFFSET($AD$4,0,0,COUNTA($AD$4:AD5629),1))-ROW($AD$3)),ROWS($D$4:$D633)))),"")</f>
        <v/>
      </c>
      <c r="E634" s="161" t="str">
        <f ca="1">IFERROR(IF(ISBLANK(INDEX(Data_Base_2[],MATCH($D634,Data_Base_2[[Incumbent]:[Incumbent]],0),MATCH(E$3,Data_Base_2[#Headers],0))),"-",INDEX(Data_Base_2[],MATCH($D634,Data_Base_2[[Incumbent]:[Incumbent]],0),MATCH(E$3,Data_Base_2[#Headers],0))),"")</f>
        <v/>
      </c>
      <c r="F634" s="161" t="str">
        <f ca="1">IFERROR(IF(ISBLANK(INDEX(Data_Base_2[],MATCH($D634,Data_Base_2[[Incumbent]:[Incumbent]],0),MATCH(F$3,Data_Base_2[#Headers],0))),"-",INDEX(Data_Base_2[],MATCH($D634,Data_Base_2[[Incumbent]:[Incumbent]],0),MATCH(F$3,Data_Base_2[#Headers],0))),"")</f>
        <v/>
      </c>
      <c r="G634" s="161" t="str">
        <f ca="1">IFERROR(IF(ISBLANK(INDEX(Data_Base_2[],MATCH($D634,Data_Base_2[[Incumbent]:[Incumbent]],0),MATCH(G$3,Data_Base_2[#Headers],0))),"-",INDEX(Data_Base_2[],MATCH($D634,Data_Base_2[[Incumbent]:[Incumbent]],0),MATCH(G$3,Data_Base_2[#Headers],0))),"")</f>
        <v/>
      </c>
      <c r="H634" s="161" t="str">
        <f ca="1">IFERROR(IF(ISBLANK(INDEX(Data_Base_2[],MATCH($D634,Data_Base_2[[Incumbent]:[Incumbent]],0),MATCH(H$3,Data_Base_2[#Headers],0))),"-",INDEX(Data_Base_2[],MATCH($D634,Data_Base_2[[Incumbent]:[Incumbent]],0),MATCH(H$3,Data_Base_2[#Headers],0))),"")</f>
        <v/>
      </c>
      <c r="I634" s="162" t="str">
        <f ca="1">IFERROR(IF(ISBLANK(INDEX(Data_Base_2[],MATCH($D634,Data_Base_2[[Incumbent]:[Incumbent]],0),MATCH(I$3,Data_Base_2[#Headers],0))),"-",INDEX(Data_Base_2[],MATCH($D634,Data_Base_2[[Incumbent]:[Incumbent]],0),MATCH(I$3,Data_Base_2[#Headers],0))),"")</f>
        <v/>
      </c>
      <c r="J634" s="162" t="str">
        <f ca="1">IFERROR(IF(ISBLANK(INDEX(Data_Base_2[],MATCH($D634,Data_Base_2[[Incumbent]:[Incumbent]],0),MATCH(J$3,Data_Base_2[#Headers],0))),"-",INDEX(Data_Base_2[],MATCH($D634,Data_Base_2[[Incumbent]:[Incumbent]],0),MATCH(J$3,Data_Base_2[#Headers],0))),"")</f>
        <v/>
      </c>
      <c r="K634" s="163" t="str">
        <f ca="1">IFERROR(IF(ISBLANK(INDEX(Data_Base_2[],MATCH($D634,Data_Base_2[[Incumbent]:[Incumbent]],0),MATCH(K$3,Data_Base_2[#Headers],0))),"-",INDEX(Data_Base_2[],MATCH($D634,Data_Base_2[[Incumbent]:[Incumbent]],0),MATCH(K$3,Data_Base_2[#Headers],0))),"")</f>
        <v/>
      </c>
      <c r="L634" s="161" t="str">
        <f ca="1">IFERROR(IF(ISBLANK(INDEX(Data_Base_2[],MATCH($D634,Data_Base_2[[Incumbent]:[Incumbent]],0),MATCH(L$3,Data_Base_2[#Headers],0))),"-",INDEX(Data_Base_2[],MATCH($D634,Data_Base_2[[Incumbent]:[Incumbent]],0),MATCH(L$3,Data_Base_2[#Headers],0))),"")</f>
        <v/>
      </c>
      <c r="M634" s="161" t="str">
        <f ca="1">IFERROR(IF(ISBLANK(INDEX(Data_Base_2[],MATCH($D634,Data_Base_2[[Incumbent]:[Incumbent]],0),MATCH(M$3,Data_Base_2[#Headers],0))),"-",INDEX(Data_Base_2[],MATCH($D634,Data_Base_2[[Incumbent]:[Incumbent]],0),MATCH(M$3,Data_Base_2[#Headers],0))),"")</f>
        <v/>
      </c>
      <c r="N634" s="164" t="str">
        <f ca="1">IFERROR(IF(ISBLANK(INDEX(Data_Base_2[],MATCH($D634,Data_Base_2[[Incumbent]:[Incumbent]],0),MATCH(N$3,Data_Base_2[#Headers],0))),"-",INDEX(Data_Base_2[],MATCH($D634,Data_Base_2[[Incumbent]:[Incumbent]],0),MATCH(N$3,Data_Base_2[#Headers],0))),"")</f>
        <v/>
      </c>
      <c r="O634" s="164" t="str">
        <f ca="1">IFERROR(IF(ISBLANK(INDEX(Data_Base_2[],MATCH($D634,Data_Base_2[[Incumbent]:[Incumbent]],0),MATCH(O$3,Data_Base_2[#Headers],0))),"-",INDEX(Data_Base_2[],MATCH($D634,Data_Base_2[[Incumbent]:[Incumbent]],0),MATCH(O$3,Data_Base_2[#Headers],0))),"")</f>
        <v/>
      </c>
      <c r="P634" s="161" t="str">
        <f ca="1">IFERROR(IF(ISBLANK(INDEX(Data_Base_2[],MATCH($D634,Data_Base_2[[Incumbent]:[Incumbent]],0),MATCH(P$3,Data_Base_2[#Headers],0))),"-",INDEX(Data_Base_2[],MATCH($D634,Data_Base_2[[Incumbent]:[Incumbent]],0),MATCH(P$3,Data_Base_2[#Headers],0))),"")</f>
        <v/>
      </c>
      <c r="Q634" s="161" t="str">
        <f ca="1">IFERROR(IF(ISBLANK(INDEX(Data_Base_2[],MATCH($D634,Data_Base_2[[Incumbent]:[Incumbent]],0),MATCH(Q$3,Data_Base_2[#Headers],0))),"-",INDEX(Data_Base_2[],MATCH($D634,Data_Base_2[[Incumbent]:[Incumbent]],0),MATCH(Q$3,Data_Base_2[#Headers],0))),"")</f>
        <v/>
      </c>
      <c r="T634" t="str">
        <v>A.Y. Jaya Silen</v>
      </c>
      <c r="U634" s="140">
        <v>6</v>
      </c>
      <c r="V634" s="124" t="b">
        <v>1</v>
      </c>
      <c r="W634" s="3" t="b">
        <v>0</v>
      </c>
      <c r="X634" s="3" t="b">
        <v>0</v>
      </c>
      <c r="Y634" s="3">
        <v>0</v>
      </c>
      <c r="Z634" s="3">
        <v>0</v>
      </c>
      <c r="AA634" s="3" t="b">
        <v>1</v>
      </c>
      <c r="AB634" s="3" t="b">
        <f ca="1"/>
        <v>1</v>
      </c>
      <c r="AC634" s="99">
        <v>1</v>
      </c>
      <c r="AD634" s="99">
        <f ca="1"/>
        <v>0</v>
      </c>
    </row>
    <row r="635" spans="4:30" x14ac:dyDescent="0.25">
      <c r="D635" s="8" t="str" cm="1">
        <f t="array" aca="1" ref="D635" ca="1">IFERROR(IF($T$2="",'Data Base'!C617,INDEX(Data_Base_2[Incumbent],_xlfn.AGGREGATE(15,3,((OFFSET($AD$4,0,0,COUNTA($AD$4:AD5630),1)&gt;0)/(OFFSET($AD$4,0,0,COUNTA($AD$4:AD5630),1)&gt;0))*(ROW(OFFSET($AD$4,0,0,COUNTA($AD$4:AD5630),1))-ROW($AD$3)),ROWS($D$4:$D634)))),"")</f>
        <v/>
      </c>
      <c r="E635" s="161" t="str">
        <f ca="1">IFERROR(IF(ISBLANK(INDEX(Data_Base_2[],MATCH($D635,Data_Base_2[[Incumbent]:[Incumbent]],0),MATCH(E$3,Data_Base_2[#Headers],0))),"-",INDEX(Data_Base_2[],MATCH($D635,Data_Base_2[[Incumbent]:[Incumbent]],0),MATCH(E$3,Data_Base_2[#Headers],0))),"")</f>
        <v/>
      </c>
      <c r="F635" s="161" t="str">
        <f ca="1">IFERROR(IF(ISBLANK(INDEX(Data_Base_2[],MATCH($D635,Data_Base_2[[Incumbent]:[Incumbent]],0),MATCH(F$3,Data_Base_2[#Headers],0))),"-",INDEX(Data_Base_2[],MATCH($D635,Data_Base_2[[Incumbent]:[Incumbent]],0),MATCH(F$3,Data_Base_2[#Headers],0))),"")</f>
        <v/>
      </c>
      <c r="G635" s="161" t="str">
        <f ca="1">IFERROR(IF(ISBLANK(INDEX(Data_Base_2[],MATCH($D635,Data_Base_2[[Incumbent]:[Incumbent]],0),MATCH(G$3,Data_Base_2[#Headers],0))),"-",INDEX(Data_Base_2[],MATCH($D635,Data_Base_2[[Incumbent]:[Incumbent]],0),MATCH(G$3,Data_Base_2[#Headers],0))),"")</f>
        <v/>
      </c>
      <c r="H635" s="161" t="str">
        <f ca="1">IFERROR(IF(ISBLANK(INDEX(Data_Base_2[],MATCH($D635,Data_Base_2[[Incumbent]:[Incumbent]],0),MATCH(H$3,Data_Base_2[#Headers],0))),"-",INDEX(Data_Base_2[],MATCH($D635,Data_Base_2[[Incumbent]:[Incumbent]],0),MATCH(H$3,Data_Base_2[#Headers],0))),"")</f>
        <v/>
      </c>
      <c r="I635" s="162" t="str">
        <f ca="1">IFERROR(IF(ISBLANK(INDEX(Data_Base_2[],MATCH($D635,Data_Base_2[[Incumbent]:[Incumbent]],0),MATCH(I$3,Data_Base_2[#Headers],0))),"-",INDEX(Data_Base_2[],MATCH($D635,Data_Base_2[[Incumbent]:[Incumbent]],0),MATCH(I$3,Data_Base_2[#Headers],0))),"")</f>
        <v/>
      </c>
      <c r="J635" s="162" t="str">
        <f ca="1">IFERROR(IF(ISBLANK(INDEX(Data_Base_2[],MATCH($D635,Data_Base_2[[Incumbent]:[Incumbent]],0),MATCH(J$3,Data_Base_2[#Headers],0))),"-",INDEX(Data_Base_2[],MATCH($D635,Data_Base_2[[Incumbent]:[Incumbent]],0),MATCH(J$3,Data_Base_2[#Headers],0))),"")</f>
        <v/>
      </c>
      <c r="K635" s="163" t="str">
        <f ca="1">IFERROR(IF(ISBLANK(INDEX(Data_Base_2[],MATCH($D635,Data_Base_2[[Incumbent]:[Incumbent]],0),MATCH(K$3,Data_Base_2[#Headers],0))),"-",INDEX(Data_Base_2[],MATCH($D635,Data_Base_2[[Incumbent]:[Incumbent]],0),MATCH(K$3,Data_Base_2[#Headers],0))),"")</f>
        <v/>
      </c>
      <c r="L635" s="161" t="str">
        <f ca="1">IFERROR(IF(ISBLANK(INDEX(Data_Base_2[],MATCH($D635,Data_Base_2[[Incumbent]:[Incumbent]],0),MATCH(L$3,Data_Base_2[#Headers],0))),"-",INDEX(Data_Base_2[],MATCH($D635,Data_Base_2[[Incumbent]:[Incumbent]],0),MATCH(L$3,Data_Base_2[#Headers],0))),"")</f>
        <v/>
      </c>
      <c r="M635" s="161" t="str">
        <f ca="1">IFERROR(IF(ISBLANK(INDEX(Data_Base_2[],MATCH($D635,Data_Base_2[[Incumbent]:[Incumbent]],0),MATCH(M$3,Data_Base_2[#Headers],0))),"-",INDEX(Data_Base_2[],MATCH($D635,Data_Base_2[[Incumbent]:[Incumbent]],0),MATCH(M$3,Data_Base_2[#Headers],0))),"")</f>
        <v/>
      </c>
      <c r="N635" s="164" t="str">
        <f ca="1">IFERROR(IF(ISBLANK(INDEX(Data_Base_2[],MATCH($D635,Data_Base_2[[Incumbent]:[Incumbent]],0),MATCH(N$3,Data_Base_2[#Headers],0))),"-",INDEX(Data_Base_2[],MATCH($D635,Data_Base_2[[Incumbent]:[Incumbent]],0),MATCH(N$3,Data_Base_2[#Headers],0))),"")</f>
        <v/>
      </c>
      <c r="O635" s="164" t="str">
        <f ca="1">IFERROR(IF(ISBLANK(INDEX(Data_Base_2[],MATCH($D635,Data_Base_2[[Incumbent]:[Incumbent]],0),MATCH(O$3,Data_Base_2[#Headers],0))),"-",INDEX(Data_Base_2[],MATCH($D635,Data_Base_2[[Incumbent]:[Incumbent]],0),MATCH(O$3,Data_Base_2[#Headers],0))),"")</f>
        <v/>
      </c>
      <c r="P635" s="161" t="str">
        <f ca="1">IFERROR(IF(ISBLANK(INDEX(Data_Base_2[],MATCH($D635,Data_Base_2[[Incumbent]:[Incumbent]],0),MATCH(P$3,Data_Base_2[#Headers],0))),"-",INDEX(Data_Base_2[],MATCH($D635,Data_Base_2[[Incumbent]:[Incumbent]],0),MATCH(P$3,Data_Base_2[#Headers],0))),"")</f>
        <v/>
      </c>
      <c r="Q635" s="161" t="str">
        <f ca="1">IFERROR(IF(ISBLANK(INDEX(Data_Base_2[],MATCH($D635,Data_Base_2[[Incumbent]:[Incumbent]],0),MATCH(Q$3,Data_Base_2[#Headers],0))),"-",INDEX(Data_Base_2[],MATCH($D635,Data_Base_2[[Incumbent]:[Incumbent]],0),MATCH(Q$3,Data_Base_2[#Headers],0))),"")</f>
        <v/>
      </c>
      <c r="T635" t="str">
        <v>Indra Jaya Sakti Ritonga</v>
      </c>
      <c r="U635" s="140">
        <v>3</v>
      </c>
      <c r="V635" s="124" t="b">
        <v>1</v>
      </c>
      <c r="W635" s="3" t="b">
        <v>0</v>
      </c>
      <c r="X635" s="3" t="b">
        <v>0</v>
      </c>
      <c r="Y635" s="3">
        <v>0</v>
      </c>
      <c r="Z635" s="3">
        <v>1</v>
      </c>
      <c r="AA635" s="3" t="b">
        <v>1</v>
      </c>
      <c r="AB635" s="3" t="b">
        <f ca="1"/>
        <v>1</v>
      </c>
      <c r="AC635" s="99">
        <v>1</v>
      </c>
      <c r="AD635" s="99">
        <f ca="1"/>
        <v>0</v>
      </c>
    </row>
    <row r="636" spans="4:30" x14ac:dyDescent="0.25">
      <c r="D636" s="8" t="str" cm="1">
        <f t="array" aca="1" ref="D636" ca="1">IFERROR(IF($T$2="",'Data Base'!C618,INDEX(Data_Base_2[Incumbent],_xlfn.AGGREGATE(15,3,((OFFSET($AD$4,0,0,COUNTA($AD$4:AD5631),1)&gt;0)/(OFFSET($AD$4,0,0,COUNTA($AD$4:AD5631),1)&gt;0))*(ROW(OFFSET($AD$4,0,0,COUNTA($AD$4:AD5631),1))-ROW($AD$3)),ROWS($D$4:$D635)))),"")</f>
        <v/>
      </c>
      <c r="E636" s="161" t="str">
        <f ca="1">IFERROR(IF(ISBLANK(INDEX(Data_Base_2[],MATCH($D636,Data_Base_2[[Incumbent]:[Incumbent]],0),MATCH(E$3,Data_Base_2[#Headers],0))),"-",INDEX(Data_Base_2[],MATCH($D636,Data_Base_2[[Incumbent]:[Incumbent]],0),MATCH(E$3,Data_Base_2[#Headers],0))),"")</f>
        <v/>
      </c>
      <c r="F636" s="161" t="str">
        <f ca="1">IFERROR(IF(ISBLANK(INDEX(Data_Base_2[],MATCH($D636,Data_Base_2[[Incumbent]:[Incumbent]],0),MATCH(F$3,Data_Base_2[#Headers],0))),"-",INDEX(Data_Base_2[],MATCH($D636,Data_Base_2[[Incumbent]:[Incumbent]],0),MATCH(F$3,Data_Base_2[#Headers],0))),"")</f>
        <v/>
      </c>
      <c r="G636" s="161" t="str">
        <f ca="1">IFERROR(IF(ISBLANK(INDEX(Data_Base_2[],MATCH($D636,Data_Base_2[[Incumbent]:[Incumbent]],0),MATCH(G$3,Data_Base_2[#Headers],0))),"-",INDEX(Data_Base_2[],MATCH($D636,Data_Base_2[[Incumbent]:[Incumbent]],0),MATCH(G$3,Data_Base_2[#Headers],0))),"")</f>
        <v/>
      </c>
      <c r="H636" s="161" t="str">
        <f ca="1">IFERROR(IF(ISBLANK(INDEX(Data_Base_2[],MATCH($D636,Data_Base_2[[Incumbent]:[Incumbent]],0),MATCH(H$3,Data_Base_2[#Headers],0))),"-",INDEX(Data_Base_2[],MATCH($D636,Data_Base_2[[Incumbent]:[Incumbent]],0),MATCH(H$3,Data_Base_2[#Headers],0))),"")</f>
        <v/>
      </c>
      <c r="I636" s="162" t="str">
        <f ca="1">IFERROR(IF(ISBLANK(INDEX(Data_Base_2[],MATCH($D636,Data_Base_2[[Incumbent]:[Incumbent]],0),MATCH(I$3,Data_Base_2[#Headers],0))),"-",INDEX(Data_Base_2[],MATCH($D636,Data_Base_2[[Incumbent]:[Incumbent]],0),MATCH(I$3,Data_Base_2[#Headers],0))),"")</f>
        <v/>
      </c>
      <c r="J636" s="162" t="str">
        <f ca="1">IFERROR(IF(ISBLANK(INDEX(Data_Base_2[],MATCH($D636,Data_Base_2[[Incumbent]:[Incumbent]],0),MATCH(J$3,Data_Base_2[#Headers],0))),"-",INDEX(Data_Base_2[],MATCH($D636,Data_Base_2[[Incumbent]:[Incumbent]],0),MATCH(J$3,Data_Base_2[#Headers],0))),"")</f>
        <v/>
      </c>
      <c r="K636" s="163" t="str">
        <f ca="1">IFERROR(IF(ISBLANK(INDEX(Data_Base_2[],MATCH($D636,Data_Base_2[[Incumbent]:[Incumbent]],0),MATCH(K$3,Data_Base_2[#Headers],0))),"-",INDEX(Data_Base_2[],MATCH($D636,Data_Base_2[[Incumbent]:[Incumbent]],0),MATCH(K$3,Data_Base_2[#Headers],0))),"")</f>
        <v/>
      </c>
      <c r="L636" s="161" t="str">
        <f ca="1">IFERROR(IF(ISBLANK(INDEX(Data_Base_2[],MATCH($D636,Data_Base_2[[Incumbent]:[Incumbent]],0),MATCH(L$3,Data_Base_2[#Headers],0))),"-",INDEX(Data_Base_2[],MATCH($D636,Data_Base_2[[Incumbent]:[Incumbent]],0),MATCH(L$3,Data_Base_2[#Headers],0))),"")</f>
        <v/>
      </c>
      <c r="M636" s="161" t="str">
        <f ca="1">IFERROR(IF(ISBLANK(INDEX(Data_Base_2[],MATCH($D636,Data_Base_2[[Incumbent]:[Incumbent]],0),MATCH(M$3,Data_Base_2[#Headers],0))),"-",INDEX(Data_Base_2[],MATCH($D636,Data_Base_2[[Incumbent]:[Incumbent]],0),MATCH(M$3,Data_Base_2[#Headers],0))),"")</f>
        <v/>
      </c>
      <c r="N636" s="164" t="str">
        <f ca="1">IFERROR(IF(ISBLANK(INDEX(Data_Base_2[],MATCH($D636,Data_Base_2[[Incumbent]:[Incumbent]],0),MATCH(N$3,Data_Base_2[#Headers],0))),"-",INDEX(Data_Base_2[],MATCH($D636,Data_Base_2[[Incumbent]:[Incumbent]],0),MATCH(N$3,Data_Base_2[#Headers],0))),"")</f>
        <v/>
      </c>
      <c r="O636" s="164" t="str">
        <f ca="1">IFERROR(IF(ISBLANK(INDEX(Data_Base_2[],MATCH($D636,Data_Base_2[[Incumbent]:[Incumbent]],0),MATCH(O$3,Data_Base_2[#Headers],0))),"-",INDEX(Data_Base_2[],MATCH($D636,Data_Base_2[[Incumbent]:[Incumbent]],0),MATCH(O$3,Data_Base_2[#Headers],0))),"")</f>
        <v/>
      </c>
      <c r="P636" s="161" t="str">
        <f ca="1">IFERROR(IF(ISBLANK(INDEX(Data_Base_2[],MATCH($D636,Data_Base_2[[Incumbent]:[Incumbent]],0),MATCH(P$3,Data_Base_2[#Headers],0))),"-",INDEX(Data_Base_2[],MATCH($D636,Data_Base_2[[Incumbent]:[Incumbent]],0),MATCH(P$3,Data_Base_2[#Headers],0))),"")</f>
        <v/>
      </c>
      <c r="Q636" s="161" t="str">
        <f ca="1">IFERROR(IF(ISBLANK(INDEX(Data_Base_2[],MATCH($D636,Data_Base_2[[Incumbent]:[Incumbent]],0),MATCH(Q$3,Data_Base_2[#Headers],0))),"-",INDEX(Data_Base_2[],MATCH($D636,Data_Base_2[[Incumbent]:[Incumbent]],0),MATCH(Q$3,Data_Base_2[#Headers],0))),"")</f>
        <v/>
      </c>
      <c r="T636" t="str">
        <v>Imansyah Sihombing</v>
      </c>
      <c r="U636" s="140">
        <v>7</v>
      </c>
      <c r="V636" s="124" t="b">
        <v>1</v>
      </c>
      <c r="W636" s="3" t="b">
        <v>0</v>
      </c>
      <c r="X636" s="3" t="b">
        <v>0</v>
      </c>
      <c r="Y636" s="3">
        <v>0</v>
      </c>
      <c r="Z636" s="3">
        <v>0</v>
      </c>
      <c r="AA636" s="3" t="b">
        <v>1</v>
      </c>
      <c r="AB636" s="3" t="b">
        <f ca="1"/>
        <v>1</v>
      </c>
      <c r="AC636" s="99">
        <v>1</v>
      </c>
      <c r="AD636" s="99">
        <f ca="1"/>
        <v>0</v>
      </c>
    </row>
    <row r="637" spans="4:30" x14ac:dyDescent="0.25">
      <c r="D637" s="8" t="str" cm="1">
        <f t="array" aca="1" ref="D637" ca="1">IFERROR(IF($T$2="",'Data Base'!C619,INDEX(Data_Base_2[Incumbent],_xlfn.AGGREGATE(15,3,((OFFSET($AD$4,0,0,COUNTA($AD$4:AD5632),1)&gt;0)/(OFFSET($AD$4,0,0,COUNTA($AD$4:AD5632),1)&gt;0))*(ROW(OFFSET($AD$4,0,0,COUNTA($AD$4:AD5632),1))-ROW($AD$3)),ROWS($D$4:$D636)))),"")</f>
        <v/>
      </c>
      <c r="E637" s="161" t="str">
        <f ca="1">IFERROR(IF(ISBLANK(INDEX(Data_Base_2[],MATCH($D637,Data_Base_2[[Incumbent]:[Incumbent]],0),MATCH(E$3,Data_Base_2[#Headers],0))),"-",INDEX(Data_Base_2[],MATCH($D637,Data_Base_2[[Incumbent]:[Incumbent]],0),MATCH(E$3,Data_Base_2[#Headers],0))),"")</f>
        <v/>
      </c>
      <c r="F637" s="161" t="str">
        <f ca="1">IFERROR(IF(ISBLANK(INDEX(Data_Base_2[],MATCH($D637,Data_Base_2[[Incumbent]:[Incumbent]],0),MATCH(F$3,Data_Base_2[#Headers],0))),"-",INDEX(Data_Base_2[],MATCH($D637,Data_Base_2[[Incumbent]:[Incumbent]],0),MATCH(F$3,Data_Base_2[#Headers],0))),"")</f>
        <v/>
      </c>
      <c r="G637" s="161" t="str">
        <f ca="1">IFERROR(IF(ISBLANK(INDEX(Data_Base_2[],MATCH($D637,Data_Base_2[[Incumbent]:[Incumbent]],0),MATCH(G$3,Data_Base_2[#Headers],0))),"-",INDEX(Data_Base_2[],MATCH($D637,Data_Base_2[[Incumbent]:[Incumbent]],0),MATCH(G$3,Data_Base_2[#Headers],0))),"")</f>
        <v/>
      </c>
      <c r="H637" s="161" t="str">
        <f ca="1">IFERROR(IF(ISBLANK(INDEX(Data_Base_2[],MATCH($D637,Data_Base_2[[Incumbent]:[Incumbent]],0),MATCH(H$3,Data_Base_2[#Headers],0))),"-",INDEX(Data_Base_2[],MATCH($D637,Data_Base_2[[Incumbent]:[Incumbent]],0),MATCH(H$3,Data_Base_2[#Headers],0))),"")</f>
        <v/>
      </c>
      <c r="I637" s="162" t="str">
        <f ca="1">IFERROR(IF(ISBLANK(INDEX(Data_Base_2[],MATCH($D637,Data_Base_2[[Incumbent]:[Incumbent]],0),MATCH(I$3,Data_Base_2[#Headers],0))),"-",INDEX(Data_Base_2[],MATCH($D637,Data_Base_2[[Incumbent]:[Incumbent]],0),MATCH(I$3,Data_Base_2[#Headers],0))),"")</f>
        <v/>
      </c>
      <c r="J637" s="162" t="str">
        <f ca="1">IFERROR(IF(ISBLANK(INDEX(Data_Base_2[],MATCH($D637,Data_Base_2[[Incumbent]:[Incumbent]],0),MATCH(J$3,Data_Base_2[#Headers],0))),"-",INDEX(Data_Base_2[],MATCH($D637,Data_Base_2[[Incumbent]:[Incumbent]],0),MATCH(J$3,Data_Base_2[#Headers],0))),"")</f>
        <v/>
      </c>
      <c r="K637" s="163" t="str">
        <f ca="1">IFERROR(IF(ISBLANK(INDEX(Data_Base_2[],MATCH($D637,Data_Base_2[[Incumbent]:[Incumbent]],0),MATCH(K$3,Data_Base_2[#Headers],0))),"-",INDEX(Data_Base_2[],MATCH($D637,Data_Base_2[[Incumbent]:[Incumbent]],0),MATCH(K$3,Data_Base_2[#Headers],0))),"")</f>
        <v/>
      </c>
      <c r="L637" s="161" t="str">
        <f ca="1">IFERROR(IF(ISBLANK(INDEX(Data_Base_2[],MATCH($D637,Data_Base_2[[Incumbent]:[Incumbent]],0),MATCH(L$3,Data_Base_2[#Headers],0))),"-",INDEX(Data_Base_2[],MATCH($D637,Data_Base_2[[Incumbent]:[Incumbent]],0),MATCH(L$3,Data_Base_2[#Headers],0))),"")</f>
        <v/>
      </c>
      <c r="M637" s="161" t="str">
        <f ca="1">IFERROR(IF(ISBLANK(INDEX(Data_Base_2[],MATCH($D637,Data_Base_2[[Incumbent]:[Incumbent]],0),MATCH(M$3,Data_Base_2[#Headers],0))),"-",INDEX(Data_Base_2[],MATCH($D637,Data_Base_2[[Incumbent]:[Incumbent]],0),MATCH(M$3,Data_Base_2[#Headers],0))),"")</f>
        <v/>
      </c>
      <c r="N637" s="164" t="str">
        <f ca="1">IFERROR(IF(ISBLANK(INDEX(Data_Base_2[],MATCH($D637,Data_Base_2[[Incumbent]:[Incumbent]],0),MATCH(N$3,Data_Base_2[#Headers],0))),"-",INDEX(Data_Base_2[],MATCH($D637,Data_Base_2[[Incumbent]:[Incumbent]],0),MATCH(N$3,Data_Base_2[#Headers],0))),"")</f>
        <v/>
      </c>
      <c r="O637" s="164" t="str">
        <f ca="1">IFERROR(IF(ISBLANK(INDEX(Data_Base_2[],MATCH($D637,Data_Base_2[[Incumbent]:[Incumbent]],0),MATCH(O$3,Data_Base_2[#Headers],0))),"-",INDEX(Data_Base_2[],MATCH($D637,Data_Base_2[[Incumbent]:[Incumbent]],0),MATCH(O$3,Data_Base_2[#Headers],0))),"")</f>
        <v/>
      </c>
      <c r="P637" s="161" t="str">
        <f ca="1">IFERROR(IF(ISBLANK(INDEX(Data_Base_2[],MATCH($D637,Data_Base_2[[Incumbent]:[Incumbent]],0),MATCH(P$3,Data_Base_2[#Headers],0))),"-",INDEX(Data_Base_2[],MATCH($D637,Data_Base_2[[Incumbent]:[Incumbent]],0),MATCH(P$3,Data_Base_2[#Headers],0))),"")</f>
        <v/>
      </c>
      <c r="Q637" s="161" t="str">
        <f ca="1">IFERROR(IF(ISBLANK(INDEX(Data_Base_2[],MATCH($D637,Data_Base_2[[Incumbent]:[Incumbent]],0),MATCH(Q$3,Data_Base_2[#Headers],0))),"-",INDEX(Data_Base_2[],MATCH($D637,Data_Base_2[[Incumbent]:[Incumbent]],0),MATCH(Q$3,Data_Base_2[#Headers],0))),"")</f>
        <v/>
      </c>
      <c r="T637" t="str">
        <v>Shofi Tahir</v>
      </c>
      <c r="U637" s="140">
        <v>3</v>
      </c>
      <c r="V637" s="124" t="b">
        <v>1</v>
      </c>
      <c r="W637" s="3" t="b">
        <v>0</v>
      </c>
      <c r="X637" s="3" t="b">
        <v>0</v>
      </c>
      <c r="Y637" s="3">
        <v>0</v>
      </c>
      <c r="Z637" s="3">
        <v>1</v>
      </c>
      <c r="AA637" s="3" t="b">
        <v>1</v>
      </c>
      <c r="AB637" s="3" t="b">
        <f ca="1"/>
        <v>1</v>
      </c>
      <c r="AC637" s="99">
        <v>1</v>
      </c>
      <c r="AD637" s="99">
        <f ca="1"/>
        <v>0</v>
      </c>
    </row>
    <row r="638" spans="4:30" x14ac:dyDescent="0.25">
      <c r="D638" s="8" t="str" cm="1">
        <f t="array" aca="1" ref="D638" ca="1">IFERROR(IF($T$2="",'Data Base'!C620,INDEX(Data_Base_2[Incumbent],_xlfn.AGGREGATE(15,3,((OFFSET($AD$4,0,0,COUNTA($AD$4:AD5633),1)&gt;0)/(OFFSET($AD$4,0,0,COUNTA($AD$4:AD5633),1)&gt;0))*(ROW(OFFSET($AD$4,0,0,COUNTA($AD$4:AD5633),1))-ROW($AD$3)),ROWS($D$4:$D637)))),"")</f>
        <v/>
      </c>
      <c r="E638" s="161" t="str">
        <f ca="1">IFERROR(IF(ISBLANK(INDEX(Data_Base_2[],MATCH($D638,Data_Base_2[[Incumbent]:[Incumbent]],0),MATCH(E$3,Data_Base_2[#Headers],0))),"-",INDEX(Data_Base_2[],MATCH($D638,Data_Base_2[[Incumbent]:[Incumbent]],0),MATCH(E$3,Data_Base_2[#Headers],0))),"")</f>
        <v/>
      </c>
      <c r="F638" s="161" t="str">
        <f ca="1">IFERROR(IF(ISBLANK(INDEX(Data_Base_2[],MATCH($D638,Data_Base_2[[Incumbent]:[Incumbent]],0),MATCH(F$3,Data_Base_2[#Headers],0))),"-",INDEX(Data_Base_2[],MATCH($D638,Data_Base_2[[Incumbent]:[Incumbent]],0),MATCH(F$3,Data_Base_2[#Headers],0))),"")</f>
        <v/>
      </c>
      <c r="G638" s="161" t="str">
        <f ca="1">IFERROR(IF(ISBLANK(INDEX(Data_Base_2[],MATCH($D638,Data_Base_2[[Incumbent]:[Incumbent]],0),MATCH(G$3,Data_Base_2[#Headers],0))),"-",INDEX(Data_Base_2[],MATCH($D638,Data_Base_2[[Incumbent]:[Incumbent]],0),MATCH(G$3,Data_Base_2[#Headers],0))),"")</f>
        <v/>
      </c>
      <c r="H638" s="161" t="str">
        <f ca="1">IFERROR(IF(ISBLANK(INDEX(Data_Base_2[],MATCH($D638,Data_Base_2[[Incumbent]:[Incumbent]],0),MATCH(H$3,Data_Base_2[#Headers],0))),"-",INDEX(Data_Base_2[],MATCH($D638,Data_Base_2[[Incumbent]:[Incumbent]],0),MATCH(H$3,Data_Base_2[#Headers],0))),"")</f>
        <v/>
      </c>
      <c r="I638" s="162" t="str">
        <f ca="1">IFERROR(IF(ISBLANK(INDEX(Data_Base_2[],MATCH($D638,Data_Base_2[[Incumbent]:[Incumbent]],0),MATCH(I$3,Data_Base_2[#Headers],0))),"-",INDEX(Data_Base_2[],MATCH($D638,Data_Base_2[[Incumbent]:[Incumbent]],0),MATCH(I$3,Data_Base_2[#Headers],0))),"")</f>
        <v/>
      </c>
      <c r="J638" s="162" t="str">
        <f ca="1">IFERROR(IF(ISBLANK(INDEX(Data_Base_2[],MATCH($D638,Data_Base_2[[Incumbent]:[Incumbent]],0),MATCH(J$3,Data_Base_2[#Headers],0))),"-",INDEX(Data_Base_2[],MATCH($D638,Data_Base_2[[Incumbent]:[Incumbent]],0),MATCH(J$3,Data_Base_2[#Headers],0))),"")</f>
        <v/>
      </c>
      <c r="K638" s="163" t="str">
        <f ca="1">IFERROR(IF(ISBLANK(INDEX(Data_Base_2[],MATCH($D638,Data_Base_2[[Incumbent]:[Incumbent]],0),MATCH(K$3,Data_Base_2[#Headers],0))),"-",INDEX(Data_Base_2[],MATCH($D638,Data_Base_2[[Incumbent]:[Incumbent]],0),MATCH(K$3,Data_Base_2[#Headers],0))),"")</f>
        <v/>
      </c>
      <c r="L638" s="161" t="str">
        <f ca="1">IFERROR(IF(ISBLANK(INDEX(Data_Base_2[],MATCH($D638,Data_Base_2[[Incumbent]:[Incumbent]],0),MATCH(L$3,Data_Base_2[#Headers],0))),"-",INDEX(Data_Base_2[],MATCH($D638,Data_Base_2[[Incumbent]:[Incumbent]],0),MATCH(L$3,Data_Base_2[#Headers],0))),"")</f>
        <v/>
      </c>
      <c r="M638" s="161" t="str">
        <f ca="1">IFERROR(IF(ISBLANK(INDEX(Data_Base_2[],MATCH($D638,Data_Base_2[[Incumbent]:[Incumbent]],0),MATCH(M$3,Data_Base_2[#Headers],0))),"-",INDEX(Data_Base_2[],MATCH($D638,Data_Base_2[[Incumbent]:[Incumbent]],0),MATCH(M$3,Data_Base_2[#Headers],0))),"")</f>
        <v/>
      </c>
      <c r="N638" s="164" t="str">
        <f ca="1">IFERROR(IF(ISBLANK(INDEX(Data_Base_2[],MATCH($D638,Data_Base_2[[Incumbent]:[Incumbent]],0),MATCH(N$3,Data_Base_2[#Headers],0))),"-",INDEX(Data_Base_2[],MATCH($D638,Data_Base_2[[Incumbent]:[Incumbent]],0),MATCH(N$3,Data_Base_2[#Headers],0))),"")</f>
        <v/>
      </c>
      <c r="O638" s="164" t="str">
        <f ca="1">IFERROR(IF(ISBLANK(INDEX(Data_Base_2[],MATCH($D638,Data_Base_2[[Incumbent]:[Incumbent]],0),MATCH(O$3,Data_Base_2[#Headers],0))),"-",INDEX(Data_Base_2[],MATCH($D638,Data_Base_2[[Incumbent]:[Incumbent]],0),MATCH(O$3,Data_Base_2[#Headers],0))),"")</f>
        <v/>
      </c>
      <c r="P638" s="161" t="str">
        <f ca="1">IFERROR(IF(ISBLANK(INDEX(Data_Base_2[],MATCH($D638,Data_Base_2[[Incumbent]:[Incumbent]],0),MATCH(P$3,Data_Base_2[#Headers],0))),"-",INDEX(Data_Base_2[],MATCH($D638,Data_Base_2[[Incumbent]:[Incumbent]],0),MATCH(P$3,Data_Base_2[#Headers],0))),"")</f>
        <v/>
      </c>
      <c r="Q638" s="161" t="str">
        <f ca="1">IFERROR(IF(ISBLANK(INDEX(Data_Base_2[],MATCH($D638,Data_Base_2[[Incumbent]:[Incumbent]],0),MATCH(Q$3,Data_Base_2[#Headers],0))),"-",INDEX(Data_Base_2[],MATCH($D638,Data_Base_2[[Incumbent]:[Incumbent]],0),MATCH(Q$3,Data_Base_2[#Headers],0))),"")</f>
        <v/>
      </c>
      <c r="T638" t="str">
        <v>Daniel Prayogi Dongoran</v>
      </c>
      <c r="U638" s="140">
        <v>4</v>
      </c>
      <c r="V638" s="124" t="b">
        <v>1</v>
      </c>
      <c r="W638" s="3" t="b">
        <v>0</v>
      </c>
      <c r="X638" s="3" t="b">
        <v>0</v>
      </c>
      <c r="Y638" s="3">
        <v>0</v>
      </c>
      <c r="Z638" s="3">
        <v>1</v>
      </c>
      <c r="AA638" s="3" t="b">
        <v>1</v>
      </c>
      <c r="AB638" s="3" t="b">
        <f ca="1"/>
        <v>1</v>
      </c>
      <c r="AC638" s="99">
        <v>1</v>
      </c>
      <c r="AD638" s="99">
        <f ca="1"/>
        <v>0</v>
      </c>
    </row>
    <row r="639" spans="4:30" x14ac:dyDescent="0.25">
      <c r="D639" s="8" t="str" cm="1">
        <f t="array" aca="1" ref="D639" ca="1">IFERROR(IF($T$2="",'Data Base'!C621,INDEX(Data_Base_2[Incumbent],_xlfn.AGGREGATE(15,3,((OFFSET($AD$4,0,0,COUNTA($AD$4:AD5634),1)&gt;0)/(OFFSET($AD$4,0,0,COUNTA($AD$4:AD5634),1)&gt;0))*(ROW(OFFSET($AD$4,0,0,COUNTA($AD$4:AD5634),1))-ROW($AD$3)),ROWS($D$4:$D638)))),"")</f>
        <v/>
      </c>
      <c r="E639" s="161" t="str">
        <f ca="1">IFERROR(IF(ISBLANK(INDEX(Data_Base_2[],MATCH($D639,Data_Base_2[[Incumbent]:[Incumbent]],0),MATCH(E$3,Data_Base_2[#Headers],0))),"-",INDEX(Data_Base_2[],MATCH($D639,Data_Base_2[[Incumbent]:[Incumbent]],0),MATCH(E$3,Data_Base_2[#Headers],0))),"")</f>
        <v/>
      </c>
      <c r="F639" s="161" t="str">
        <f ca="1">IFERROR(IF(ISBLANK(INDEX(Data_Base_2[],MATCH($D639,Data_Base_2[[Incumbent]:[Incumbent]],0),MATCH(F$3,Data_Base_2[#Headers],0))),"-",INDEX(Data_Base_2[],MATCH($D639,Data_Base_2[[Incumbent]:[Incumbent]],0),MATCH(F$3,Data_Base_2[#Headers],0))),"")</f>
        <v/>
      </c>
      <c r="G639" s="161" t="str">
        <f ca="1">IFERROR(IF(ISBLANK(INDEX(Data_Base_2[],MATCH($D639,Data_Base_2[[Incumbent]:[Incumbent]],0),MATCH(G$3,Data_Base_2[#Headers],0))),"-",INDEX(Data_Base_2[],MATCH($D639,Data_Base_2[[Incumbent]:[Incumbent]],0),MATCH(G$3,Data_Base_2[#Headers],0))),"")</f>
        <v/>
      </c>
      <c r="H639" s="161" t="str">
        <f ca="1">IFERROR(IF(ISBLANK(INDEX(Data_Base_2[],MATCH($D639,Data_Base_2[[Incumbent]:[Incumbent]],0),MATCH(H$3,Data_Base_2[#Headers],0))),"-",INDEX(Data_Base_2[],MATCH($D639,Data_Base_2[[Incumbent]:[Incumbent]],0),MATCH(H$3,Data_Base_2[#Headers],0))),"")</f>
        <v/>
      </c>
      <c r="I639" s="162" t="str">
        <f ca="1">IFERROR(IF(ISBLANK(INDEX(Data_Base_2[],MATCH($D639,Data_Base_2[[Incumbent]:[Incumbent]],0),MATCH(I$3,Data_Base_2[#Headers],0))),"-",INDEX(Data_Base_2[],MATCH($D639,Data_Base_2[[Incumbent]:[Incumbent]],0),MATCH(I$3,Data_Base_2[#Headers],0))),"")</f>
        <v/>
      </c>
      <c r="J639" s="162" t="str">
        <f ca="1">IFERROR(IF(ISBLANK(INDEX(Data_Base_2[],MATCH($D639,Data_Base_2[[Incumbent]:[Incumbent]],0),MATCH(J$3,Data_Base_2[#Headers],0))),"-",INDEX(Data_Base_2[],MATCH($D639,Data_Base_2[[Incumbent]:[Incumbent]],0),MATCH(J$3,Data_Base_2[#Headers],0))),"")</f>
        <v/>
      </c>
      <c r="K639" s="163" t="str">
        <f ca="1">IFERROR(IF(ISBLANK(INDEX(Data_Base_2[],MATCH($D639,Data_Base_2[[Incumbent]:[Incumbent]],0),MATCH(K$3,Data_Base_2[#Headers],0))),"-",INDEX(Data_Base_2[],MATCH($D639,Data_Base_2[[Incumbent]:[Incumbent]],0),MATCH(K$3,Data_Base_2[#Headers],0))),"")</f>
        <v/>
      </c>
      <c r="L639" s="161" t="str">
        <f ca="1">IFERROR(IF(ISBLANK(INDEX(Data_Base_2[],MATCH($D639,Data_Base_2[[Incumbent]:[Incumbent]],0),MATCH(L$3,Data_Base_2[#Headers],0))),"-",INDEX(Data_Base_2[],MATCH($D639,Data_Base_2[[Incumbent]:[Incumbent]],0),MATCH(L$3,Data_Base_2[#Headers],0))),"")</f>
        <v/>
      </c>
      <c r="M639" s="161" t="str">
        <f ca="1">IFERROR(IF(ISBLANK(INDEX(Data_Base_2[],MATCH($D639,Data_Base_2[[Incumbent]:[Incumbent]],0),MATCH(M$3,Data_Base_2[#Headers],0))),"-",INDEX(Data_Base_2[],MATCH($D639,Data_Base_2[[Incumbent]:[Incumbent]],0),MATCH(M$3,Data_Base_2[#Headers],0))),"")</f>
        <v/>
      </c>
      <c r="N639" s="164" t="str">
        <f ca="1">IFERROR(IF(ISBLANK(INDEX(Data_Base_2[],MATCH($D639,Data_Base_2[[Incumbent]:[Incumbent]],0),MATCH(N$3,Data_Base_2[#Headers],0))),"-",INDEX(Data_Base_2[],MATCH($D639,Data_Base_2[[Incumbent]:[Incumbent]],0),MATCH(N$3,Data_Base_2[#Headers],0))),"")</f>
        <v/>
      </c>
      <c r="O639" s="164" t="str">
        <f ca="1">IFERROR(IF(ISBLANK(INDEX(Data_Base_2[],MATCH($D639,Data_Base_2[[Incumbent]:[Incumbent]],0),MATCH(O$3,Data_Base_2[#Headers],0))),"-",INDEX(Data_Base_2[],MATCH($D639,Data_Base_2[[Incumbent]:[Incumbent]],0),MATCH(O$3,Data_Base_2[#Headers],0))),"")</f>
        <v/>
      </c>
      <c r="P639" s="161" t="str">
        <f ca="1">IFERROR(IF(ISBLANK(INDEX(Data_Base_2[],MATCH($D639,Data_Base_2[[Incumbent]:[Incumbent]],0),MATCH(P$3,Data_Base_2[#Headers],0))),"-",INDEX(Data_Base_2[],MATCH($D639,Data_Base_2[[Incumbent]:[Incumbent]],0),MATCH(P$3,Data_Base_2[#Headers],0))),"")</f>
        <v/>
      </c>
      <c r="Q639" s="161" t="str">
        <f ca="1">IFERROR(IF(ISBLANK(INDEX(Data_Base_2[],MATCH($D639,Data_Base_2[[Incumbent]:[Incumbent]],0),MATCH(Q$3,Data_Base_2[#Headers],0))),"-",INDEX(Data_Base_2[],MATCH($D639,Data_Base_2[[Incumbent]:[Incumbent]],0),MATCH(Q$3,Data_Base_2[#Headers],0))),"")</f>
        <v/>
      </c>
      <c r="T639" t="str">
        <v>Desi Komala Sari Siregar</v>
      </c>
      <c r="U639" s="140">
        <v>2</v>
      </c>
      <c r="V639" s="124" t="b">
        <v>1</v>
      </c>
      <c r="W639" s="3" t="b">
        <v>0</v>
      </c>
      <c r="X639" s="3" t="b">
        <v>0</v>
      </c>
      <c r="Y639" s="3">
        <v>0</v>
      </c>
      <c r="Z639" s="3">
        <v>1</v>
      </c>
      <c r="AA639" s="3" t="b">
        <v>1</v>
      </c>
      <c r="AB639" s="3" t="b">
        <f ca="1"/>
        <v>1</v>
      </c>
      <c r="AC639" s="99">
        <v>1</v>
      </c>
      <c r="AD639" s="99">
        <f ca="1"/>
        <v>0</v>
      </c>
    </row>
    <row r="640" spans="4:30" x14ac:dyDescent="0.25">
      <c r="D640" s="8" t="str" cm="1">
        <f t="array" aca="1" ref="D640" ca="1">IFERROR(IF($T$2="",'Data Base'!C622,INDEX(Data_Base_2[Incumbent],_xlfn.AGGREGATE(15,3,((OFFSET($AD$4,0,0,COUNTA($AD$4:AD5635),1)&gt;0)/(OFFSET($AD$4,0,0,COUNTA($AD$4:AD5635),1)&gt;0))*(ROW(OFFSET($AD$4,0,0,COUNTA($AD$4:AD5635),1))-ROW($AD$3)),ROWS($D$4:$D639)))),"")</f>
        <v/>
      </c>
      <c r="E640" s="161" t="str">
        <f ca="1">IFERROR(IF(ISBLANK(INDEX(Data_Base_2[],MATCH($D640,Data_Base_2[[Incumbent]:[Incumbent]],0),MATCH(E$3,Data_Base_2[#Headers],0))),"-",INDEX(Data_Base_2[],MATCH($D640,Data_Base_2[[Incumbent]:[Incumbent]],0),MATCH(E$3,Data_Base_2[#Headers],0))),"")</f>
        <v/>
      </c>
      <c r="F640" s="161" t="str">
        <f ca="1">IFERROR(IF(ISBLANK(INDEX(Data_Base_2[],MATCH($D640,Data_Base_2[[Incumbent]:[Incumbent]],0),MATCH(F$3,Data_Base_2[#Headers],0))),"-",INDEX(Data_Base_2[],MATCH($D640,Data_Base_2[[Incumbent]:[Incumbent]],0),MATCH(F$3,Data_Base_2[#Headers],0))),"")</f>
        <v/>
      </c>
      <c r="G640" s="161" t="str">
        <f ca="1">IFERROR(IF(ISBLANK(INDEX(Data_Base_2[],MATCH($D640,Data_Base_2[[Incumbent]:[Incumbent]],0),MATCH(G$3,Data_Base_2[#Headers],0))),"-",INDEX(Data_Base_2[],MATCH($D640,Data_Base_2[[Incumbent]:[Incumbent]],0),MATCH(G$3,Data_Base_2[#Headers],0))),"")</f>
        <v/>
      </c>
      <c r="H640" s="161" t="str">
        <f ca="1">IFERROR(IF(ISBLANK(INDEX(Data_Base_2[],MATCH($D640,Data_Base_2[[Incumbent]:[Incumbent]],0),MATCH(H$3,Data_Base_2[#Headers],0))),"-",INDEX(Data_Base_2[],MATCH($D640,Data_Base_2[[Incumbent]:[Incumbent]],0),MATCH(H$3,Data_Base_2[#Headers],0))),"")</f>
        <v/>
      </c>
      <c r="I640" s="162" t="str">
        <f ca="1">IFERROR(IF(ISBLANK(INDEX(Data_Base_2[],MATCH($D640,Data_Base_2[[Incumbent]:[Incumbent]],0),MATCH(I$3,Data_Base_2[#Headers],0))),"-",INDEX(Data_Base_2[],MATCH($D640,Data_Base_2[[Incumbent]:[Incumbent]],0),MATCH(I$3,Data_Base_2[#Headers],0))),"")</f>
        <v/>
      </c>
      <c r="J640" s="162" t="str">
        <f ca="1">IFERROR(IF(ISBLANK(INDEX(Data_Base_2[],MATCH($D640,Data_Base_2[[Incumbent]:[Incumbent]],0),MATCH(J$3,Data_Base_2[#Headers],0))),"-",INDEX(Data_Base_2[],MATCH($D640,Data_Base_2[[Incumbent]:[Incumbent]],0),MATCH(J$3,Data_Base_2[#Headers],0))),"")</f>
        <v/>
      </c>
      <c r="K640" s="163" t="str">
        <f ca="1">IFERROR(IF(ISBLANK(INDEX(Data_Base_2[],MATCH($D640,Data_Base_2[[Incumbent]:[Incumbent]],0),MATCH(K$3,Data_Base_2[#Headers],0))),"-",INDEX(Data_Base_2[],MATCH($D640,Data_Base_2[[Incumbent]:[Incumbent]],0),MATCH(K$3,Data_Base_2[#Headers],0))),"")</f>
        <v/>
      </c>
      <c r="L640" s="161" t="str">
        <f ca="1">IFERROR(IF(ISBLANK(INDEX(Data_Base_2[],MATCH($D640,Data_Base_2[[Incumbent]:[Incumbent]],0),MATCH(L$3,Data_Base_2[#Headers],0))),"-",INDEX(Data_Base_2[],MATCH($D640,Data_Base_2[[Incumbent]:[Incumbent]],0),MATCH(L$3,Data_Base_2[#Headers],0))),"")</f>
        <v/>
      </c>
      <c r="M640" s="161" t="str">
        <f ca="1">IFERROR(IF(ISBLANK(INDEX(Data_Base_2[],MATCH($D640,Data_Base_2[[Incumbent]:[Incumbent]],0),MATCH(M$3,Data_Base_2[#Headers],0))),"-",INDEX(Data_Base_2[],MATCH($D640,Data_Base_2[[Incumbent]:[Incumbent]],0),MATCH(M$3,Data_Base_2[#Headers],0))),"")</f>
        <v/>
      </c>
      <c r="N640" s="164" t="str">
        <f ca="1">IFERROR(IF(ISBLANK(INDEX(Data_Base_2[],MATCH($D640,Data_Base_2[[Incumbent]:[Incumbent]],0),MATCH(N$3,Data_Base_2[#Headers],0))),"-",INDEX(Data_Base_2[],MATCH($D640,Data_Base_2[[Incumbent]:[Incumbent]],0),MATCH(N$3,Data_Base_2[#Headers],0))),"")</f>
        <v/>
      </c>
      <c r="O640" s="164" t="str">
        <f ca="1">IFERROR(IF(ISBLANK(INDEX(Data_Base_2[],MATCH($D640,Data_Base_2[[Incumbent]:[Incumbent]],0),MATCH(O$3,Data_Base_2[#Headers],0))),"-",INDEX(Data_Base_2[],MATCH($D640,Data_Base_2[[Incumbent]:[Incumbent]],0),MATCH(O$3,Data_Base_2[#Headers],0))),"")</f>
        <v/>
      </c>
      <c r="P640" s="161" t="str">
        <f ca="1">IFERROR(IF(ISBLANK(INDEX(Data_Base_2[],MATCH($D640,Data_Base_2[[Incumbent]:[Incumbent]],0),MATCH(P$3,Data_Base_2[#Headers],0))),"-",INDEX(Data_Base_2[],MATCH($D640,Data_Base_2[[Incumbent]:[Incumbent]],0),MATCH(P$3,Data_Base_2[#Headers],0))),"")</f>
        <v/>
      </c>
      <c r="Q640" s="161" t="str">
        <f ca="1">IFERROR(IF(ISBLANK(INDEX(Data_Base_2[],MATCH($D640,Data_Base_2[[Incumbent]:[Incumbent]],0),MATCH(Q$3,Data_Base_2[#Headers],0))),"-",INDEX(Data_Base_2[],MATCH($D640,Data_Base_2[[Incumbent]:[Incumbent]],0),MATCH(Q$3,Data_Base_2[#Headers],0))),"")</f>
        <v/>
      </c>
      <c r="T640" t="str">
        <v>Bardan Yusri</v>
      </c>
      <c r="U640" s="140">
        <v>5</v>
      </c>
      <c r="V640" s="124" t="b">
        <v>1</v>
      </c>
      <c r="W640" s="3" t="b">
        <v>0</v>
      </c>
      <c r="X640" s="3" t="b">
        <v>0</v>
      </c>
      <c r="Y640" s="3">
        <v>0</v>
      </c>
      <c r="Z640" s="3">
        <v>0</v>
      </c>
      <c r="AA640" s="3" t="b">
        <v>1</v>
      </c>
      <c r="AB640" s="3" t="b">
        <f ca="1"/>
        <v>1</v>
      </c>
      <c r="AC640" s="99">
        <v>1</v>
      </c>
      <c r="AD640" s="99">
        <f ca="1"/>
        <v>0</v>
      </c>
    </row>
    <row r="641" spans="4:30" x14ac:dyDescent="0.25">
      <c r="D641" s="8" t="str" cm="1">
        <f t="array" aca="1" ref="D641" ca="1">IFERROR(IF($T$2="",'Data Base'!C623,INDEX(Data_Base_2[Incumbent],_xlfn.AGGREGATE(15,3,((OFFSET($AD$4,0,0,COUNTA($AD$4:AD5636),1)&gt;0)/(OFFSET($AD$4,0,0,COUNTA($AD$4:AD5636),1)&gt;0))*(ROW(OFFSET($AD$4,0,0,COUNTA($AD$4:AD5636),1))-ROW($AD$3)),ROWS($D$4:$D640)))),"")</f>
        <v/>
      </c>
      <c r="E641" s="161" t="str">
        <f ca="1">IFERROR(IF(ISBLANK(INDEX(Data_Base_2[],MATCH($D641,Data_Base_2[[Incumbent]:[Incumbent]],0),MATCH(E$3,Data_Base_2[#Headers],0))),"-",INDEX(Data_Base_2[],MATCH($D641,Data_Base_2[[Incumbent]:[Incumbent]],0),MATCH(E$3,Data_Base_2[#Headers],0))),"")</f>
        <v/>
      </c>
      <c r="F641" s="161" t="str">
        <f ca="1">IFERROR(IF(ISBLANK(INDEX(Data_Base_2[],MATCH($D641,Data_Base_2[[Incumbent]:[Incumbent]],0),MATCH(F$3,Data_Base_2[#Headers],0))),"-",INDEX(Data_Base_2[],MATCH($D641,Data_Base_2[[Incumbent]:[Incumbent]],0),MATCH(F$3,Data_Base_2[#Headers],0))),"")</f>
        <v/>
      </c>
      <c r="G641" s="161" t="str">
        <f ca="1">IFERROR(IF(ISBLANK(INDEX(Data_Base_2[],MATCH($D641,Data_Base_2[[Incumbent]:[Incumbent]],0),MATCH(G$3,Data_Base_2[#Headers],0))),"-",INDEX(Data_Base_2[],MATCH($D641,Data_Base_2[[Incumbent]:[Incumbent]],0),MATCH(G$3,Data_Base_2[#Headers],0))),"")</f>
        <v/>
      </c>
      <c r="H641" s="161" t="str">
        <f ca="1">IFERROR(IF(ISBLANK(INDEX(Data_Base_2[],MATCH($D641,Data_Base_2[[Incumbent]:[Incumbent]],0),MATCH(H$3,Data_Base_2[#Headers],0))),"-",INDEX(Data_Base_2[],MATCH($D641,Data_Base_2[[Incumbent]:[Incumbent]],0),MATCH(H$3,Data_Base_2[#Headers],0))),"")</f>
        <v/>
      </c>
      <c r="I641" s="162" t="str">
        <f ca="1">IFERROR(IF(ISBLANK(INDEX(Data_Base_2[],MATCH($D641,Data_Base_2[[Incumbent]:[Incumbent]],0),MATCH(I$3,Data_Base_2[#Headers],0))),"-",INDEX(Data_Base_2[],MATCH($D641,Data_Base_2[[Incumbent]:[Incumbent]],0),MATCH(I$3,Data_Base_2[#Headers],0))),"")</f>
        <v/>
      </c>
      <c r="J641" s="162" t="str">
        <f ca="1">IFERROR(IF(ISBLANK(INDEX(Data_Base_2[],MATCH($D641,Data_Base_2[[Incumbent]:[Incumbent]],0),MATCH(J$3,Data_Base_2[#Headers],0))),"-",INDEX(Data_Base_2[],MATCH($D641,Data_Base_2[[Incumbent]:[Incumbent]],0),MATCH(J$3,Data_Base_2[#Headers],0))),"")</f>
        <v/>
      </c>
      <c r="K641" s="163" t="str">
        <f ca="1">IFERROR(IF(ISBLANK(INDEX(Data_Base_2[],MATCH($D641,Data_Base_2[[Incumbent]:[Incumbent]],0),MATCH(K$3,Data_Base_2[#Headers],0))),"-",INDEX(Data_Base_2[],MATCH($D641,Data_Base_2[[Incumbent]:[Incumbent]],0),MATCH(K$3,Data_Base_2[#Headers],0))),"")</f>
        <v/>
      </c>
      <c r="L641" s="161" t="str">
        <f ca="1">IFERROR(IF(ISBLANK(INDEX(Data_Base_2[],MATCH($D641,Data_Base_2[[Incumbent]:[Incumbent]],0),MATCH(L$3,Data_Base_2[#Headers],0))),"-",INDEX(Data_Base_2[],MATCH($D641,Data_Base_2[[Incumbent]:[Incumbent]],0),MATCH(L$3,Data_Base_2[#Headers],0))),"")</f>
        <v/>
      </c>
      <c r="M641" s="161" t="str">
        <f ca="1">IFERROR(IF(ISBLANK(INDEX(Data_Base_2[],MATCH($D641,Data_Base_2[[Incumbent]:[Incumbent]],0),MATCH(M$3,Data_Base_2[#Headers],0))),"-",INDEX(Data_Base_2[],MATCH($D641,Data_Base_2[[Incumbent]:[Incumbent]],0),MATCH(M$3,Data_Base_2[#Headers],0))),"")</f>
        <v/>
      </c>
      <c r="N641" s="164" t="str">
        <f ca="1">IFERROR(IF(ISBLANK(INDEX(Data_Base_2[],MATCH($D641,Data_Base_2[[Incumbent]:[Incumbent]],0),MATCH(N$3,Data_Base_2[#Headers],0))),"-",INDEX(Data_Base_2[],MATCH($D641,Data_Base_2[[Incumbent]:[Incumbent]],0),MATCH(N$3,Data_Base_2[#Headers],0))),"")</f>
        <v/>
      </c>
      <c r="O641" s="164" t="str">
        <f ca="1">IFERROR(IF(ISBLANK(INDEX(Data_Base_2[],MATCH($D641,Data_Base_2[[Incumbent]:[Incumbent]],0),MATCH(O$3,Data_Base_2[#Headers],0))),"-",INDEX(Data_Base_2[],MATCH($D641,Data_Base_2[[Incumbent]:[Incumbent]],0),MATCH(O$3,Data_Base_2[#Headers],0))),"")</f>
        <v/>
      </c>
      <c r="P641" s="161" t="str">
        <f ca="1">IFERROR(IF(ISBLANK(INDEX(Data_Base_2[],MATCH($D641,Data_Base_2[[Incumbent]:[Incumbent]],0),MATCH(P$3,Data_Base_2[#Headers],0))),"-",INDEX(Data_Base_2[],MATCH($D641,Data_Base_2[[Incumbent]:[Incumbent]],0),MATCH(P$3,Data_Base_2[#Headers],0))),"")</f>
        <v/>
      </c>
      <c r="Q641" s="161" t="str">
        <f ca="1">IFERROR(IF(ISBLANK(INDEX(Data_Base_2[],MATCH($D641,Data_Base_2[[Incumbent]:[Incumbent]],0),MATCH(Q$3,Data_Base_2[#Headers],0))),"-",INDEX(Data_Base_2[],MATCH($D641,Data_Base_2[[Incumbent]:[Incumbent]],0),MATCH(Q$3,Data_Base_2[#Headers],0))),"")</f>
        <v/>
      </c>
      <c r="T641" t="str">
        <v>Andrew Timothy A.S.</v>
      </c>
      <c r="U641" s="140">
        <v>4</v>
      </c>
      <c r="V641" s="124" t="b">
        <v>1</v>
      </c>
      <c r="W641" s="3" t="b">
        <v>0</v>
      </c>
      <c r="X641" s="3" t="b">
        <v>0</v>
      </c>
      <c r="Y641" s="3">
        <v>0</v>
      </c>
      <c r="Z641" s="3">
        <v>1</v>
      </c>
      <c r="AA641" s="3" t="b">
        <v>1</v>
      </c>
      <c r="AB641" s="3" t="b">
        <f ca="1"/>
        <v>1</v>
      </c>
      <c r="AC641" s="99">
        <v>1</v>
      </c>
      <c r="AD641" s="99">
        <f ca="1"/>
        <v>0</v>
      </c>
    </row>
    <row r="642" spans="4:30" x14ac:dyDescent="0.25">
      <c r="D642" s="8" t="str" cm="1">
        <f t="array" aca="1" ref="D642" ca="1">IFERROR(IF($T$2="",'Data Base'!C624,INDEX(Data_Base_2[Incumbent],_xlfn.AGGREGATE(15,3,((OFFSET($AD$4,0,0,COUNTA($AD$4:AD5637),1)&gt;0)/(OFFSET($AD$4,0,0,COUNTA($AD$4:AD5637),1)&gt;0))*(ROW(OFFSET($AD$4,0,0,COUNTA($AD$4:AD5637),1))-ROW($AD$3)),ROWS($D$4:$D641)))),"")</f>
        <v/>
      </c>
      <c r="E642" s="161" t="str">
        <f ca="1">IFERROR(IF(ISBLANK(INDEX(Data_Base_2[],MATCH($D642,Data_Base_2[[Incumbent]:[Incumbent]],0),MATCH(E$3,Data_Base_2[#Headers],0))),"-",INDEX(Data_Base_2[],MATCH($D642,Data_Base_2[[Incumbent]:[Incumbent]],0),MATCH(E$3,Data_Base_2[#Headers],0))),"")</f>
        <v/>
      </c>
      <c r="F642" s="161" t="str">
        <f ca="1">IFERROR(IF(ISBLANK(INDEX(Data_Base_2[],MATCH($D642,Data_Base_2[[Incumbent]:[Incumbent]],0),MATCH(F$3,Data_Base_2[#Headers],0))),"-",INDEX(Data_Base_2[],MATCH($D642,Data_Base_2[[Incumbent]:[Incumbent]],0),MATCH(F$3,Data_Base_2[#Headers],0))),"")</f>
        <v/>
      </c>
      <c r="G642" s="161" t="str">
        <f ca="1">IFERROR(IF(ISBLANK(INDEX(Data_Base_2[],MATCH($D642,Data_Base_2[[Incumbent]:[Incumbent]],0),MATCH(G$3,Data_Base_2[#Headers],0))),"-",INDEX(Data_Base_2[],MATCH($D642,Data_Base_2[[Incumbent]:[Incumbent]],0),MATCH(G$3,Data_Base_2[#Headers],0))),"")</f>
        <v/>
      </c>
      <c r="H642" s="161" t="str">
        <f ca="1">IFERROR(IF(ISBLANK(INDEX(Data_Base_2[],MATCH($D642,Data_Base_2[[Incumbent]:[Incumbent]],0),MATCH(H$3,Data_Base_2[#Headers],0))),"-",INDEX(Data_Base_2[],MATCH($D642,Data_Base_2[[Incumbent]:[Incumbent]],0),MATCH(H$3,Data_Base_2[#Headers],0))),"")</f>
        <v/>
      </c>
      <c r="I642" s="162" t="str">
        <f ca="1">IFERROR(IF(ISBLANK(INDEX(Data_Base_2[],MATCH($D642,Data_Base_2[[Incumbent]:[Incumbent]],0),MATCH(I$3,Data_Base_2[#Headers],0))),"-",INDEX(Data_Base_2[],MATCH($D642,Data_Base_2[[Incumbent]:[Incumbent]],0),MATCH(I$3,Data_Base_2[#Headers],0))),"")</f>
        <v/>
      </c>
      <c r="J642" s="162" t="str">
        <f ca="1">IFERROR(IF(ISBLANK(INDEX(Data_Base_2[],MATCH($D642,Data_Base_2[[Incumbent]:[Incumbent]],0),MATCH(J$3,Data_Base_2[#Headers],0))),"-",INDEX(Data_Base_2[],MATCH($D642,Data_Base_2[[Incumbent]:[Incumbent]],0),MATCH(J$3,Data_Base_2[#Headers],0))),"")</f>
        <v/>
      </c>
      <c r="K642" s="163" t="str">
        <f ca="1">IFERROR(IF(ISBLANK(INDEX(Data_Base_2[],MATCH($D642,Data_Base_2[[Incumbent]:[Incumbent]],0),MATCH(K$3,Data_Base_2[#Headers],0))),"-",INDEX(Data_Base_2[],MATCH($D642,Data_Base_2[[Incumbent]:[Incumbent]],0),MATCH(K$3,Data_Base_2[#Headers],0))),"")</f>
        <v/>
      </c>
      <c r="L642" s="161" t="str">
        <f ca="1">IFERROR(IF(ISBLANK(INDEX(Data_Base_2[],MATCH($D642,Data_Base_2[[Incumbent]:[Incumbent]],0),MATCH(L$3,Data_Base_2[#Headers],0))),"-",INDEX(Data_Base_2[],MATCH($D642,Data_Base_2[[Incumbent]:[Incumbent]],0),MATCH(L$3,Data_Base_2[#Headers],0))),"")</f>
        <v/>
      </c>
      <c r="M642" s="161" t="str">
        <f ca="1">IFERROR(IF(ISBLANK(INDEX(Data_Base_2[],MATCH($D642,Data_Base_2[[Incumbent]:[Incumbent]],0),MATCH(M$3,Data_Base_2[#Headers],0))),"-",INDEX(Data_Base_2[],MATCH($D642,Data_Base_2[[Incumbent]:[Incumbent]],0),MATCH(M$3,Data_Base_2[#Headers],0))),"")</f>
        <v/>
      </c>
      <c r="N642" s="164" t="str">
        <f ca="1">IFERROR(IF(ISBLANK(INDEX(Data_Base_2[],MATCH($D642,Data_Base_2[[Incumbent]:[Incumbent]],0),MATCH(N$3,Data_Base_2[#Headers],0))),"-",INDEX(Data_Base_2[],MATCH($D642,Data_Base_2[[Incumbent]:[Incumbent]],0),MATCH(N$3,Data_Base_2[#Headers],0))),"")</f>
        <v/>
      </c>
      <c r="O642" s="164" t="str">
        <f ca="1">IFERROR(IF(ISBLANK(INDEX(Data_Base_2[],MATCH($D642,Data_Base_2[[Incumbent]:[Incumbent]],0),MATCH(O$3,Data_Base_2[#Headers],0))),"-",INDEX(Data_Base_2[],MATCH($D642,Data_Base_2[[Incumbent]:[Incumbent]],0),MATCH(O$3,Data_Base_2[#Headers],0))),"")</f>
        <v/>
      </c>
      <c r="P642" s="161" t="str">
        <f ca="1">IFERROR(IF(ISBLANK(INDEX(Data_Base_2[],MATCH($D642,Data_Base_2[[Incumbent]:[Incumbent]],0),MATCH(P$3,Data_Base_2[#Headers],0))),"-",INDEX(Data_Base_2[],MATCH($D642,Data_Base_2[[Incumbent]:[Incumbent]],0),MATCH(P$3,Data_Base_2[#Headers],0))),"")</f>
        <v/>
      </c>
      <c r="Q642" s="161" t="str">
        <f ca="1">IFERROR(IF(ISBLANK(INDEX(Data_Base_2[],MATCH($D642,Data_Base_2[[Incumbent]:[Incumbent]],0),MATCH(Q$3,Data_Base_2[#Headers],0))),"-",INDEX(Data_Base_2[],MATCH($D642,Data_Base_2[[Incumbent]:[Incumbent]],0),MATCH(Q$3,Data_Base_2[#Headers],0))),"")</f>
        <v/>
      </c>
      <c r="T642" t="str">
        <v>Awang Setiadi</v>
      </c>
      <c r="U642" s="140">
        <v>2</v>
      </c>
      <c r="V642" s="124" t="b">
        <v>1</v>
      </c>
      <c r="W642" s="3" t="b">
        <v>0</v>
      </c>
      <c r="X642" s="3" t="b">
        <v>0</v>
      </c>
      <c r="Y642" s="3">
        <v>0</v>
      </c>
      <c r="Z642" s="3">
        <v>1</v>
      </c>
      <c r="AA642" s="3" t="b">
        <v>1</v>
      </c>
      <c r="AB642" s="3" t="b">
        <f ca="1"/>
        <v>1</v>
      </c>
      <c r="AC642" s="99">
        <v>1</v>
      </c>
      <c r="AD642" s="99">
        <f ca="1"/>
        <v>0</v>
      </c>
    </row>
    <row r="643" spans="4:30" x14ac:dyDescent="0.25">
      <c r="D643" s="8" t="str" cm="1">
        <f t="array" aca="1" ref="D643" ca="1">IFERROR(IF($T$2="",'Data Base'!C625,INDEX(Data_Base_2[Incumbent],_xlfn.AGGREGATE(15,3,((OFFSET($AD$4,0,0,COUNTA($AD$4:AD5638),1)&gt;0)/(OFFSET($AD$4,0,0,COUNTA($AD$4:AD5638),1)&gt;0))*(ROW(OFFSET($AD$4,0,0,COUNTA($AD$4:AD5638),1))-ROW($AD$3)),ROWS($D$4:$D642)))),"")</f>
        <v/>
      </c>
      <c r="E643" s="161" t="str">
        <f ca="1">IFERROR(IF(ISBLANK(INDEX(Data_Base_2[],MATCH($D643,Data_Base_2[[Incumbent]:[Incumbent]],0),MATCH(E$3,Data_Base_2[#Headers],0))),"-",INDEX(Data_Base_2[],MATCH($D643,Data_Base_2[[Incumbent]:[Incumbent]],0),MATCH(E$3,Data_Base_2[#Headers],0))),"")</f>
        <v/>
      </c>
      <c r="F643" s="161" t="str">
        <f ca="1">IFERROR(IF(ISBLANK(INDEX(Data_Base_2[],MATCH($D643,Data_Base_2[[Incumbent]:[Incumbent]],0),MATCH(F$3,Data_Base_2[#Headers],0))),"-",INDEX(Data_Base_2[],MATCH($D643,Data_Base_2[[Incumbent]:[Incumbent]],0),MATCH(F$3,Data_Base_2[#Headers],0))),"")</f>
        <v/>
      </c>
      <c r="G643" s="161" t="str">
        <f ca="1">IFERROR(IF(ISBLANK(INDEX(Data_Base_2[],MATCH($D643,Data_Base_2[[Incumbent]:[Incumbent]],0),MATCH(G$3,Data_Base_2[#Headers],0))),"-",INDEX(Data_Base_2[],MATCH($D643,Data_Base_2[[Incumbent]:[Incumbent]],0),MATCH(G$3,Data_Base_2[#Headers],0))),"")</f>
        <v/>
      </c>
      <c r="H643" s="161" t="str">
        <f ca="1">IFERROR(IF(ISBLANK(INDEX(Data_Base_2[],MATCH($D643,Data_Base_2[[Incumbent]:[Incumbent]],0),MATCH(H$3,Data_Base_2[#Headers],0))),"-",INDEX(Data_Base_2[],MATCH($D643,Data_Base_2[[Incumbent]:[Incumbent]],0),MATCH(H$3,Data_Base_2[#Headers],0))),"")</f>
        <v/>
      </c>
      <c r="I643" s="162" t="str">
        <f ca="1">IFERROR(IF(ISBLANK(INDEX(Data_Base_2[],MATCH($D643,Data_Base_2[[Incumbent]:[Incumbent]],0),MATCH(I$3,Data_Base_2[#Headers],0))),"-",INDEX(Data_Base_2[],MATCH($D643,Data_Base_2[[Incumbent]:[Incumbent]],0),MATCH(I$3,Data_Base_2[#Headers],0))),"")</f>
        <v/>
      </c>
      <c r="J643" s="162" t="str">
        <f ca="1">IFERROR(IF(ISBLANK(INDEX(Data_Base_2[],MATCH($D643,Data_Base_2[[Incumbent]:[Incumbent]],0),MATCH(J$3,Data_Base_2[#Headers],0))),"-",INDEX(Data_Base_2[],MATCH($D643,Data_Base_2[[Incumbent]:[Incumbent]],0),MATCH(J$3,Data_Base_2[#Headers],0))),"")</f>
        <v/>
      </c>
      <c r="K643" s="163" t="str">
        <f ca="1">IFERROR(IF(ISBLANK(INDEX(Data_Base_2[],MATCH($D643,Data_Base_2[[Incumbent]:[Incumbent]],0),MATCH(K$3,Data_Base_2[#Headers],0))),"-",INDEX(Data_Base_2[],MATCH($D643,Data_Base_2[[Incumbent]:[Incumbent]],0),MATCH(K$3,Data_Base_2[#Headers],0))),"")</f>
        <v/>
      </c>
      <c r="L643" s="161" t="str">
        <f ca="1">IFERROR(IF(ISBLANK(INDEX(Data_Base_2[],MATCH($D643,Data_Base_2[[Incumbent]:[Incumbent]],0),MATCH(L$3,Data_Base_2[#Headers],0))),"-",INDEX(Data_Base_2[],MATCH($D643,Data_Base_2[[Incumbent]:[Incumbent]],0),MATCH(L$3,Data_Base_2[#Headers],0))),"")</f>
        <v/>
      </c>
      <c r="M643" s="161" t="str">
        <f ca="1">IFERROR(IF(ISBLANK(INDEX(Data_Base_2[],MATCH($D643,Data_Base_2[[Incumbent]:[Incumbent]],0),MATCH(M$3,Data_Base_2[#Headers],0))),"-",INDEX(Data_Base_2[],MATCH($D643,Data_Base_2[[Incumbent]:[Incumbent]],0),MATCH(M$3,Data_Base_2[#Headers],0))),"")</f>
        <v/>
      </c>
      <c r="N643" s="164" t="str">
        <f ca="1">IFERROR(IF(ISBLANK(INDEX(Data_Base_2[],MATCH($D643,Data_Base_2[[Incumbent]:[Incumbent]],0),MATCH(N$3,Data_Base_2[#Headers],0))),"-",INDEX(Data_Base_2[],MATCH($D643,Data_Base_2[[Incumbent]:[Incumbent]],0),MATCH(N$3,Data_Base_2[#Headers],0))),"")</f>
        <v/>
      </c>
      <c r="O643" s="164" t="str">
        <f ca="1">IFERROR(IF(ISBLANK(INDEX(Data_Base_2[],MATCH($D643,Data_Base_2[[Incumbent]:[Incumbent]],0),MATCH(O$3,Data_Base_2[#Headers],0))),"-",INDEX(Data_Base_2[],MATCH($D643,Data_Base_2[[Incumbent]:[Incumbent]],0),MATCH(O$3,Data_Base_2[#Headers],0))),"")</f>
        <v/>
      </c>
      <c r="P643" s="161" t="str">
        <f ca="1">IFERROR(IF(ISBLANK(INDEX(Data_Base_2[],MATCH($D643,Data_Base_2[[Incumbent]:[Incumbent]],0),MATCH(P$3,Data_Base_2[#Headers],0))),"-",INDEX(Data_Base_2[],MATCH($D643,Data_Base_2[[Incumbent]:[Incumbent]],0),MATCH(P$3,Data_Base_2[#Headers],0))),"")</f>
        <v/>
      </c>
      <c r="Q643" s="161" t="str">
        <f ca="1">IFERROR(IF(ISBLANK(INDEX(Data_Base_2[],MATCH($D643,Data_Base_2[[Incumbent]:[Incumbent]],0),MATCH(Q$3,Data_Base_2[#Headers],0))),"-",INDEX(Data_Base_2[],MATCH($D643,Data_Base_2[[Incumbent]:[Incumbent]],0),MATCH(Q$3,Data_Base_2[#Headers],0))),"")</f>
        <v/>
      </c>
      <c r="T643" t="str">
        <v>Edi Junaidi, Sp Ginting</v>
      </c>
      <c r="U643" s="140">
        <v>3</v>
      </c>
      <c r="V643" s="124" t="b">
        <v>1</v>
      </c>
      <c r="W643" s="3" t="b">
        <v>0</v>
      </c>
      <c r="X643" s="3" t="b">
        <v>0</v>
      </c>
      <c r="Y643" s="3">
        <v>0</v>
      </c>
      <c r="Z643" s="3">
        <v>1</v>
      </c>
      <c r="AA643" s="3" t="b">
        <v>1</v>
      </c>
      <c r="AB643" s="3" t="b">
        <f ca="1"/>
        <v>1</v>
      </c>
      <c r="AC643" s="99">
        <v>1</v>
      </c>
      <c r="AD643" s="99">
        <f ca="1"/>
        <v>0</v>
      </c>
    </row>
    <row r="644" spans="4:30" x14ac:dyDescent="0.25">
      <c r="D644" s="8" t="str" cm="1">
        <f t="array" aca="1" ref="D644" ca="1">IFERROR(IF($T$2="",'Data Base'!C626,INDEX(Data_Base_2[Incumbent],_xlfn.AGGREGATE(15,3,((OFFSET($AD$4,0,0,COUNTA($AD$4:AD5639),1)&gt;0)/(OFFSET($AD$4,0,0,COUNTA($AD$4:AD5639),1)&gt;0))*(ROW(OFFSET($AD$4,0,0,COUNTA($AD$4:AD5639),1))-ROW($AD$3)),ROWS($D$4:$D643)))),"")</f>
        <v/>
      </c>
      <c r="E644" s="161" t="str">
        <f ca="1">IFERROR(IF(ISBLANK(INDEX(Data_Base_2[],MATCH($D644,Data_Base_2[[Incumbent]:[Incumbent]],0),MATCH(E$3,Data_Base_2[#Headers],0))),"-",INDEX(Data_Base_2[],MATCH($D644,Data_Base_2[[Incumbent]:[Incumbent]],0),MATCH(E$3,Data_Base_2[#Headers],0))),"")</f>
        <v/>
      </c>
      <c r="F644" s="161" t="str">
        <f ca="1">IFERROR(IF(ISBLANK(INDEX(Data_Base_2[],MATCH($D644,Data_Base_2[[Incumbent]:[Incumbent]],0),MATCH(F$3,Data_Base_2[#Headers],0))),"-",INDEX(Data_Base_2[],MATCH($D644,Data_Base_2[[Incumbent]:[Incumbent]],0),MATCH(F$3,Data_Base_2[#Headers],0))),"")</f>
        <v/>
      </c>
      <c r="G644" s="161" t="str">
        <f ca="1">IFERROR(IF(ISBLANK(INDEX(Data_Base_2[],MATCH($D644,Data_Base_2[[Incumbent]:[Incumbent]],0),MATCH(G$3,Data_Base_2[#Headers],0))),"-",INDEX(Data_Base_2[],MATCH($D644,Data_Base_2[[Incumbent]:[Incumbent]],0),MATCH(G$3,Data_Base_2[#Headers],0))),"")</f>
        <v/>
      </c>
      <c r="H644" s="161" t="str">
        <f ca="1">IFERROR(IF(ISBLANK(INDEX(Data_Base_2[],MATCH($D644,Data_Base_2[[Incumbent]:[Incumbent]],0),MATCH(H$3,Data_Base_2[#Headers],0))),"-",INDEX(Data_Base_2[],MATCH($D644,Data_Base_2[[Incumbent]:[Incumbent]],0),MATCH(H$3,Data_Base_2[#Headers],0))),"")</f>
        <v/>
      </c>
      <c r="I644" s="162" t="str">
        <f ca="1">IFERROR(IF(ISBLANK(INDEX(Data_Base_2[],MATCH($D644,Data_Base_2[[Incumbent]:[Incumbent]],0),MATCH(I$3,Data_Base_2[#Headers],0))),"-",INDEX(Data_Base_2[],MATCH($D644,Data_Base_2[[Incumbent]:[Incumbent]],0),MATCH(I$3,Data_Base_2[#Headers],0))),"")</f>
        <v/>
      </c>
      <c r="J644" s="162" t="str">
        <f ca="1">IFERROR(IF(ISBLANK(INDEX(Data_Base_2[],MATCH($D644,Data_Base_2[[Incumbent]:[Incumbent]],0),MATCH(J$3,Data_Base_2[#Headers],0))),"-",INDEX(Data_Base_2[],MATCH($D644,Data_Base_2[[Incumbent]:[Incumbent]],0),MATCH(J$3,Data_Base_2[#Headers],0))),"")</f>
        <v/>
      </c>
      <c r="K644" s="163" t="str">
        <f ca="1">IFERROR(IF(ISBLANK(INDEX(Data_Base_2[],MATCH($D644,Data_Base_2[[Incumbent]:[Incumbent]],0),MATCH(K$3,Data_Base_2[#Headers],0))),"-",INDEX(Data_Base_2[],MATCH($D644,Data_Base_2[[Incumbent]:[Incumbent]],0),MATCH(K$3,Data_Base_2[#Headers],0))),"")</f>
        <v/>
      </c>
      <c r="L644" s="161" t="str">
        <f ca="1">IFERROR(IF(ISBLANK(INDEX(Data_Base_2[],MATCH($D644,Data_Base_2[[Incumbent]:[Incumbent]],0),MATCH(L$3,Data_Base_2[#Headers],0))),"-",INDEX(Data_Base_2[],MATCH($D644,Data_Base_2[[Incumbent]:[Incumbent]],0),MATCH(L$3,Data_Base_2[#Headers],0))),"")</f>
        <v/>
      </c>
      <c r="M644" s="161" t="str">
        <f ca="1">IFERROR(IF(ISBLANK(INDEX(Data_Base_2[],MATCH($D644,Data_Base_2[[Incumbent]:[Incumbent]],0),MATCH(M$3,Data_Base_2[#Headers],0))),"-",INDEX(Data_Base_2[],MATCH($D644,Data_Base_2[[Incumbent]:[Incumbent]],0),MATCH(M$3,Data_Base_2[#Headers],0))),"")</f>
        <v/>
      </c>
      <c r="N644" s="164" t="str">
        <f ca="1">IFERROR(IF(ISBLANK(INDEX(Data_Base_2[],MATCH($D644,Data_Base_2[[Incumbent]:[Incumbent]],0),MATCH(N$3,Data_Base_2[#Headers],0))),"-",INDEX(Data_Base_2[],MATCH($D644,Data_Base_2[[Incumbent]:[Incumbent]],0),MATCH(N$3,Data_Base_2[#Headers],0))),"")</f>
        <v/>
      </c>
      <c r="O644" s="164" t="str">
        <f ca="1">IFERROR(IF(ISBLANK(INDEX(Data_Base_2[],MATCH($D644,Data_Base_2[[Incumbent]:[Incumbent]],0),MATCH(O$3,Data_Base_2[#Headers],0))),"-",INDEX(Data_Base_2[],MATCH($D644,Data_Base_2[[Incumbent]:[Incumbent]],0),MATCH(O$3,Data_Base_2[#Headers],0))),"")</f>
        <v/>
      </c>
      <c r="P644" s="161" t="str">
        <f ca="1">IFERROR(IF(ISBLANK(INDEX(Data_Base_2[],MATCH($D644,Data_Base_2[[Incumbent]:[Incumbent]],0),MATCH(P$3,Data_Base_2[#Headers],0))),"-",INDEX(Data_Base_2[],MATCH($D644,Data_Base_2[[Incumbent]:[Incumbent]],0),MATCH(P$3,Data_Base_2[#Headers],0))),"")</f>
        <v/>
      </c>
      <c r="Q644" s="161" t="str">
        <f ca="1">IFERROR(IF(ISBLANK(INDEX(Data_Base_2[],MATCH($D644,Data_Base_2[[Incumbent]:[Incumbent]],0),MATCH(Q$3,Data_Base_2[#Headers],0))),"-",INDEX(Data_Base_2[],MATCH($D644,Data_Base_2[[Incumbent]:[Incumbent]],0),MATCH(Q$3,Data_Base_2[#Headers],0))),"")</f>
        <v/>
      </c>
      <c r="T644" t="str">
        <v>Hendra Manik</v>
      </c>
      <c r="U644" s="140">
        <v>2</v>
      </c>
      <c r="V644" s="124" t="b">
        <v>1</v>
      </c>
      <c r="W644" s="3" t="b">
        <v>0</v>
      </c>
      <c r="X644" s="3" t="b">
        <v>0</v>
      </c>
      <c r="Y644" s="3">
        <v>0</v>
      </c>
      <c r="Z644" s="3">
        <v>1</v>
      </c>
      <c r="AA644" s="3" t="b">
        <v>1</v>
      </c>
      <c r="AB644" s="3" t="b">
        <f ca="1"/>
        <v>1</v>
      </c>
      <c r="AC644" s="99">
        <v>1</v>
      </c>
      <c r="AD644" s="99">
        <f ca="1"/>
        <v>0</v>
      </c>
    </row>
    <row r="645" spans="4:30" x14ac:dyDescent="0.25">
      <c r="D645" s="8" t="str" cm="1">
        <f t="array" aca="1" ref="D645" ca="1">IFERROR(IF($T$2="",'Data Base'!C627,INDEX(Data_Base_2[Incumbent],_xlfn.AGGREGATE(15,3,((OFFSET($AD$4,0,0,COUNTA($AD$4:AD5640),1)&gt;0)/(OFFSET($AD$4,0,0,COUNTA($AD$4:AD5640),1)&gt;0))*(ROW(OFFSET($AD$4,0,0,COUNTA($AD$4:AD5640),1))-ROW($AD$3)),ROWS($D$4:$D644)))),"")</f>
        <v/>
      </c>
      <c r="E645" s="161" t="str">
        <f ca="1">IFERROR(IF(ISBLANK(INDEX(Data_Base_2[],MATCH($D645,Data_Base_2[[Incumbent]:[Incumbent]],0),MATCH(E$3,Data_Base_2[#Headers],0))),"-",INDEX(Data_Base_2[],MATCH($D645,Data_Base_2[[Incumbent]:[Incumbent]],0),MATCH(E$3,Data_Base_2[#Headers],0))),"")</f>
        <v/>
      </c>
      <c r="F645" s="161" t="str">
        <f ca="1">IFERROR(IF(ISBLANK(INDEX(Data_Base_2[],MATCH($D645,Data_Base_2[[Incumbent]:[Incumbent]],0),MATCH(F$3,Data_Base_2[#Headers],0))),"-",INDEX(Data_Base_2[],MATCH($D645,Data_Base_2[[Incumbent]:[Incumbent]],0),MATCH(F$3,Data_Base_2[#Headers],0))),"")</f>
        <v/>
      </c>
      <c r="G645" s="161" t="str">
        <f ca="1">IFERROR(IF(ISBLANK(INDEX(Data_Base_2[],MATCH($D645,Data_Base_2[[Incumbent]:[Incumbent]],0),MATCH(G$3,Data_Base_2[#Headers],0))),"-",INDEX(Data_Base_2[],MATCH($D645,Data_Base_2[[Incumbent]:[Incumbent]],0),MATCH(G$3,Data_Base_2[#Headers],0))),"")</f>
        <v/>
      </c>
      <c r="H645" s="161" t="str">
        <f ca="1">IFERROR(IF(ISBLANK(INDEX(Data_Base_2[],MATCH($D645,Data_Base_2[[Incumbent]:[Incumbent]],0),MATCH(H$3,Data_Base_2[#Headers],0))),"-",INDEX(Data_Base_2[],MATCH($D645,Data_Base_2[[Incumbent]:[Incumbent]],0),MATCH(H$3,Data_Base_2[#Headers],0))),"")</f>
        <v/>
      </c>
      <c r="I645" s="162" t="str">
        <f ca="1">IFERROR(IF(ISBLANK(INDEX(Data_Base_2[],MATCH($D645,Data_Base_2[[Incumbent]:[Incumbent]],0),MATCH(I$3,Data_Base_2[#Headers],0))),"-",INDEX(Data_Base_2[],MATCH($D645,Data_Base_2[[Incumbent]:[Incumbent]],0),MATCH(I$3,Data_Base_2[#Headers],0))),"")</f>
        <v/>
      </c>
      <c r="J645" s="162" t="str">
        <f ca="1">IFERROR(IF(ISBLANK(INDEX(Data_Base_2[],MATCH($D645,Data_Base_2[[Incumbent]:[Incumbent]],0),MATCH(J$3,Data_Base_2[#Headers],0))),"-",INDEX(Data_Base_2[],MATCH($D645,Data_Base_2[[Incumbent]:[Incumbent]],0),MATCH(J$3,Data_Base_2[#Headers],0))),"")</f>
        <v/>
      </c>
      <c r="K645" s="163" t="str">
        <f ca="1">IFERROR(IF(ISBLANK(INDEX(Data_Base_2[],MATCH($D645,Data_Base_2[[Incumbent]:[Incumbent]],0),MATCH(K$3,Data_Base_2[#Headers],0))),"-",INDEX(Data_Base_2[],MATCH($D645,Data_Base_2[[Incumbent]:[Incumbent]],0),MATCH(K$3,Data_Base_2[#Headers],0))),"")</f>
        <v/>
      </c>
      <c r="L645" s="161" t="str">
        <f ca="1">IFERROR(IF(ISBLANK(INDEX(Data_Base_2[],MATCH($D645,Data_Base_2[[Incumbent]:[Incumbent]],0),MATCH(L$3,Data_Base_2[#Headers],0))),"-",INDEX(Data_Base_2[],MATCH($D645,Data_Base_2[[Incumbent]:[Incumbent]],0),MATCH(L$3,Data_Base_2[#Headers],0))),"")</f>
        <v/>
      </c>
      <c r="M645" s="161" t="str">
        <f ca="1">IFERROR(IF(ISBLANK(INDEX(Data_Base_2[],MATCH($D645,Data_Base_2[[Incumbent]:[Incumbent]],0),MATCH(M$3,Data_Base_2[#Headers],0))),"-",INDEX(Data_Base_2[],MATCH($D645,Data_Base_2[[Incumbent]:[Incumbent]],0),MATCH(M$3,Data_Base_2[#Headers],0))),"")</f>
        <v/>
      </c>
      <c r="N645" s="164" t="str">
        <f ca="1">IFERROR(IF(ISBLANK(INDEX(Data_Base_2[],MATCH($D645,Data_Base_2[[Incumbent]:[Incumbent]],0),MATCH(N$3,Data_Base_2[#Headers],0))),"-",INDEX(Data_Base_2[],MATCH($D645,Data_Base_2[[Incumbent]:[Incumbent]],0),MATCH(N$3,Data_Base_2[#Headers],0))),"")</f>
        <v/>
      </c>
      <c r="O645" s="164" t="str">
        <f ca="1">IFERROR(IF(ISBLANK(INDEX(Data_Base_2[],MATCH($D645,Data_Base_2[[Incumbent]:[Incumbent]],0),MATCH(O$3,Data_Base_2[#Headers],0))),"-",INDEX(Data_Base_2[],MATCH($D645,Data_Base_2[[Incumbent]:[Incumbent]],0),MATCH(O$3,Data_Base_2[#Headers],0))),"")</f>
        <v/>
      </c>
      <c r="P645" s="161" t="str">
        <f ca="1">IFERROR(IF(ISBLANK(INDEX(Data_Base_2[],MATCH($D645,Data_Base_2[[Incumbent]:[Incumbent]],0),MATCH(P$3,Data_Base_2[#Headers],0))),"-",INDEX(Data_Base_2[],MATCH($D645,Data_Base_2[[Incumbent]:[Incumbent]],0),MATCH(P$3,Data_Base_2[#Headers],0))),"")</f>
        <v/>
      </c>
      <c r="Q645" s="161" t="str">
        <f ca="1">IFERROR(IF(ISBLANK(INDEX(Data_Base_2[],MATCH($D645,Data_Base_2[[Incumbent]:[Incumbent]],0),MATCH(Q$3,Data_Base_2[#Headers],0))),"-",INDEX(Data_Base_2[],MATCH($D645,Data_Base_2[[Incumbent]:[Incumbent]],0),MATCH(Q$3,Data_Base_2[#Headers],0))),"")</f>
        <v/>
      </c>
      <c r="T645" t="str">
        <v>Deva Anggraini</v>
      </c>
      <c r="U645" s="140">
        <v>2</v>
      </c>
      <c r="V645" s="124" t="b">
        <v>1</v>
      </c>
      <c r="W645" s="3" t="b">
        <v>0</v>
      </c>
      <c r="X645" s="3" t="b">
        <v>0</v>
      </c>
      <c r="Y645" s="3">
        <v>0</v>
      </c>
      <c r="Z645" s="3">
        <v>1</v>
      </c>
      <c r="AA645" s="3" t="b">
        <v>1</v>
      </c>
      <c r="AB645" s="3" t="b">
        <f ca="1"/>
        <v>1</v>
      </c>
      <c r="AC645" s="99">
        <v>1</v>
      </c>
      <c r="AD645" s="99">
        <f ca="1"/>
        <v>0</v>
      </c>
    </row>
    <row r="646" spans="4:30" x14ac:dyDescent="0.25">
      <c r="D646" s="8" t="str" cm="1">
        <f t="array" aca="1" ref="D646" ca="1">IFERROR(IF($T$2="",'Data Base'!C628,INDEX(Data_Base_2[Incumbent],_xlfn.AGGREGATE(15,3,((OFFSET($AD$4,0,0,COUNTA($AD$4:AD5641),1)&gt;0)/(OFFSET($AD$4,0,0,COUNTA($AD$4:AD5641),1)&gt;0))*(ROW(OFFSET($AD$4,0,0,COUNTA($AD$4:AD5641),1))-ROW($AD$3)),ROWS($D$4:$D645)))),"")</f>
        <v/>
      </c>
      <c r="E646" s="161" t="str">
        <f ca="1">IFERROR(IF(ISBLANK(INDEX(Data_Base_2[],MATCH($D646,Data_Base_2[[Incumbent]:[Incumbent]],0),MATCH(E$3,Data_Base_2[#Headers],0))),"-",INDEX(Data_Base_2[],MATCH($D646,Data_Base_2[[Incumbent]:[Incumbent]],0),MATCH(E$3,Data_Base_2[#Headers],0))),"")</f>
        <v/>
      </c>
      <c r="F646" s="161" t="str">
        <f ca="1">IFERROR(IF(ISBLANK(INDEX(Data_Base_2[],MATCH($D646,Data_Base_2[[Incumbent]:[Incumbent]],0),MATCH(F$3,Data_Base_2[#Headers],0))),"-",INDEX(Data_Base_2[],MATCH($D646,Data_Base_2[[Incumbent]:[Incumbent]],0),MATCH(F$3,Data_Base_2[#Headers],0))),"")</f>
        <v/>
      </c>
      <c r="G646" s="161" t="str">
        <f ca="1">IFERROR(IF(ISBLANK(INDEX(Data_Base_2[],MATCH($D646,Data_Base_2[[Incumbent]:[Incumbent]],0),MATCH(G$3,Data_Base_2[#Headers],0))),"-",INDEX(Data_Base_2[],MATCH($D646,Data_Base_2[[Incumbent]:[Incumbent]],0),MATCH(G$3,Data_Base_2[#Headers],0))),"")</f>
        <v/>
      </c>
      <c r="H646" s="161" t="str">
        <f ca="1">IFERROR(IF(ISBLANK(INDEX(Data_Base_2[],MATCH($D646,Data_Base_2[[Incumbent]:[Incumbent]],0),MATCH(H$3,Data_Base_2[#Headers],0))),"-",INDEX(Data_Base_2[],MATCH($D646,Data_Base_2[[Incumbent]:[Incumbent]],0),MATCH(H$3,Data_Base_2[#Headers],0))),"")</f>
        <v/>
      </c>
      <c r="I646" s="162" t="str">
        <f ca="1">IFERROR(IF(ISBLANK(INDEX(Data_Base_2[],MATCH($D646,Data_Base_2[[Incumbent]:[Incumbent]],0),MATCH(I$3,Data_Base_2[#Headers],0))),"-",INDEX(Data_Base_2[],MATCH($D646,Data_Base_2[[Incumbent]:[Incumbent]],0),MATCH(I$3,Data_Base_2[#Headers],0))),"")</f>
        <v/>
      </c>
      <c r="J646" s="162" t="str">
        <f ca="1">IFERROR(IF(ISBLANK(INDEX(Data_Base_2[],MATCH($D646,Data_Base_2[[Incumbent]:[Incumbent]],0),MATCH(J$3,Data_Base_2[#Headers],0))),"-",INDEX(Data_Base_2[],MATCH($D646,Data_Base_2[[Incumbent]:[Incumbent]],0),MATCH(J$3,Data_Base_2[#Headers],0))),"")</f>
        <v/>
      </c>
      <c r="K646" s="163" t="str">
        <f ca="1">IFERROR(IF(ISBLANK(INDEX(Data_Base_2[],MATCH($D646,Data_Base_2[[Incumbent]:[Incumbent]],0),MATCH(K$3,Data_Base_2[#Headers],0))),"-",INDEX(Data_Base_2[],MATCH($D646,Data_Base_2[[Incumbent]:[Incumbent]],0),MATCH(K$3,Data_Base_2[#Headers],0))),"")</f>
        <v/>
      </c>
      <c r="L646" s="161" t="str">
        <f ca="1">IFERROR(IF(ISBLANK(INDEX(Data_Base_2[],MATCH($D646,Data_Base_2[[Incumbent]:[Incumbent]],0),MATCH(L$3,Data_Base_2[#Headers],0))),"-",INDEX(Data_Base_2[],MATCH($D646,Data_Base_2[[Incumbent]:[Incumbent]],0),MATCH(L$3,Data_Base_2[#Headers],0))),"")</f>
        <v/>
      </c>
      <c r="M646" s="161" t="str">
        <f ca="1">IFERROR(IF(ISBLANK(INDEX(Data_Base_2[],MATCH($D646,Data_Base_2[[Incumbent]:[Incumbent]],0),MATCH(M$3,Data_Base_2[#Headers],0))),"-",INDEX(Data_Base_2[],MATCH($D646,Data_Base_2[[Incumbent]:[Incumbent]],0),MATCH(M$3,Data_Base_2[#Headers],0))),"")</f>
        <v/>
      </c>
      <c r="N646" s="164" t="str">
        <f ca="1">IFERROR(IF(ISBLANK(INDEX(Data_Base_2[],MATCH($D646,Data_Base_2[[Incumbent]:[Incumbent]],0),MATCH(N$3,Data_Base_2[#Headers],0))),"-",INDEX(Data_Base_2[],MATCH($D646,Data_Base_2[[Incumbent]:[Incumbent]],0),MATCH(N$3,Data_Base_2[#Headers],0))),"")</f>
        <v/>
      </c>
      <c r="O646" s="164" t="str">
        <f ca="1">IFERROR(IF(ISBLANK(INDEX(Data_Base_2[],MATCH($D646,Data_Base_2[[Incumbent]:[Incumbent]],0),MATCH(O$3,Data_Base_2[#Headers],0))),"-",INDEX(Data_Base_2[],MATCH($D646,Data_Base_2[[Incumbent]:[Incumbent]],0),MATCH(O$3,Data_Base_2[#Headers],0))),"")</f>
        <v/>
      </c>
      <c r="P646" s="161" t="str">
        <f ca="1">IFERROR(IF(ISBLANK(INDEX(Data_Base_2[],MATCH($D646,Data_Base_2[[Incumbent]:[Incumbent]],0),MATCH(P$3,Data_Base_2[#Headers],0))),"-",INDEX(Data_Base_2[],MATCH($D646,Data_Base_2[[Incumbent]:[Incumbent]],0),MATCH(P$3,Data_Base_2[#Headers],0))),"")</f>
        <v/>
      </c>
      <c r="Q646" s="161" t="str">
        <f ca="1">IFERROR(IF(ISBLANK(INDEX(Data_Base_2[],MATCH($D646,Data_Base_2[[Incumbent]:[Incumbent]],0),MATCH(Q$3,Data_Base_2[#Headers],0))),"-",INDEX(Data_Base_2[],MATCH($D646,Data_Base_2[[Incumbent]:[Incumbent]],0),MATCH(Q$3,Data_Base_2[#Headers],0))),"")</f>
        <v/>
      </c>
      <c r="T646" t="str">
        <v>Ilyas Supriyanto</v>
      </c>
      <c r="U646" s="140">
        <v>2</v>
      </c>
      <c r="V646" s="124" t="b">
        <v>1</v>
      </c>
      <c r="W646" s="3" t="b">
        <v>0</v>
      </c>
      <c r="X646" s="3" t="b">
        <v>0</v>
      </c>
      <c r="Y646" s="3">
        <v>0</v>
      </c>
      <c r="Z646" s="3">
        <v>1</v>
      </c>
      <c r="AA646" s="3" t="b">
        <v>1</v>
      </c>
      <c r="AB646" s="3" t="b">
        <f ca="1"/>
        <v>1</v>
      </c>
      <c r="AC646" s="99">
        <v>1</v>
      </c>
      <c r="AD646" s="99">
        <f ca="1"/>
        <v>0</v>
      </c>
    </row>
    <row r="647" spans="4:30" x14ac:dyDescent="0.25">
      <c r="D647" s="8" t="str" cm="1">
        <f t="array" aca="1" ref="D647" ca="1">IFERROR(IF($T$2="",'Data Base'!C629,INDEX(Data_Base_2[Incumbent],_xlfn.AGGREGATE(15,3,((OFFSET($AD$4,0,0,COUNTA($AD$4:AD5642),1)&gt;0)/(OFFSET($AD$4,0,0,COUNTA($AD$4:AD5642),1)&gt;0))*(ROW(OFFSET($AD$4,0,0,COUNTA($AD$4:AD5642),1))-ROW($AD$3)),ROWS($D$4:$D646)))),"")</f>
        <v/>
      </c>
      <c r="E647" s="161" t="str">
        <f ca="1">IFERROR(IF(ISBLANK(INDEX(Data_Base_2[],MATCH($D647,Data_Base_2[[Incumbent]:[Incumbent]],0),MATCH(E$3,Data_Base_2[#Headers],0))),"-",INDEX(Data_Base_2[],MATCH($D647,Data_Base_2[[Incumbent]:[Incumbent]],0),MATCH(E$3,Data_Base_2[#Headers],0))),"")</f>
        <v/>
      </c>
      <c r="F647" s="161" t="str">
        <f ca="1">IFERROR(IF(ISBLANK(INDEX(Data_Base_2[],MATCH($D647,Data_Base_2[[Incumbent]:[Incumbent]],0),MATCH(F$3,Data_Base_2[#Headers],0))),"-",INDEX(Data_Base_2[],MATCH($D647,Data_Base_2[[Incumbent]:[Incumbent]],0),MATCH(F$3,Data_Base_2[#Headers],0))),"")</f>
        <v/>
      </c>
      <c r="G647" s="161" t="str">
        <f ca="1">IFERROR(IF(ISBLANK(INDEX(Data_Base_2[],MATCH($D647,Data_Base_2[[Incumbent]:[Incumbent]],0),MATCH(G$3,Data_Base_2[#Headers],0))),"-",INDEX(Data_Base_2[],MATCH($D647,Data_Base_2[[Incumbent]:[Incumbent]],0),MATCH(G$3,Data_Base_2[#Headers],0))),"")</f>
        <v/>
      </c>
      <c r="H647" s="161" t="str">
        <f ca="1">IFERROR(IF(ISBLANK(INDEX(Data_Base_2[],MATCH($D647,Data_Base_2[[Incumbent]:[Incumbent]],0),MATCH(H$3,Data_Base_2[#Headers],0))),"-",INDEX(Data_Base_2[],MATCH($D647,Data_Base_2[[Incumbent]:[Incumbent]],0),MATCH(H$3,Data_Base_2[#Headers],0))),"")</f>
        <v/>
      </c>
      <c r="I647" s="162" t="str">
        <f ca="1">IFERROR(IF(ISBLANK(INDEX(Data_Base_2[],MATCH($D647,Data_Base_2[[Incumbent]:[Incumbent]],0),MATCH(I$3,Data_Base_2[#Headers],0))),"-",INDEX(Data_Base_2[],MATCH($D647,Data_Base_2[[Incumbent]:[Incumbent]],0),MATCH(I$3,Data_Base_2[#Headers],0))),"")</f>
        <v/>
      </c>
      <c r="J647" s="162" t="str">
        <f ca="1">IFERROR(IF(ISBLANK(INDEX(Data_Base_2[],MATCH($D647,Data_Base_2[[Incumbent]:[Incumbent]],0),MATCH(J$3,Data_Base_2[#Headers],0))),"-",INDEX(Data_Base_2[],MATCH($D647,Data_Base_2[[Incumbent]:[Incumbent]],0),MATCH(J$3,Data_Base_2[#Headers],0))),"")</f>
        <v/>
      </c>
      <c r="K647" s="163" t="str">
        <f ca="1">IFERROR(IF(ISBLANK(INDEX(Data_Base_2[],MATCH($D647,Data_Base_2[[Incumbent]:[Incumbent]],0),MATCH(K$3,Data_Base_2[#Headers],0))),"-",INDEX(Data_Base_2[],MATCH($D647,Data_Base_2[[Incumbent]:[Incumbent]],0),MATCH(K$3,Data_Base_2[#Headers],0))),"")</f>
        <v/>
      </c>
      <c r="L647" s="161" t="str">
        <f ca="1">IFERROR(IF(ISBLANK(INDEX(Data_Base_2[],MATCH($D647,Data_Base_2[[Incumbent]:[Incumbent]],0),MATCH(L$3,Data_Base_2[#Headers],0))),"-",INDEX(Data_Base_2[],MATCH($D647,Data_Base_2[[Incumbent]:[Incumbent]],0),MATCH(L$3,Data_Base_2[#Headers],0))),"")</f>
        <v/>
      </c>
      <c r="M647" s="161" t="str">
        <f ca="1">IFERROR(IF(ISBLANK(INDEX(Data_Base_2[],MATCH($D647,Data_Base_2[[Incumbent]:[Incumbent]],0),MATCH(M$3,Data_Base_2[#Headers],0))),"-",INDEX(Data_Base_2[],MATCH($D647,Data_Base_2[[Incumbent]:[Incumbent]],0),MATCH(M$3,Data_Base_2[#Headers],0))),"")</f>
        <v/>
      </c>
      <c r="N647" s="164" t="str">
        <f ca="1">IFERROR(IF(ISBLANK(INDEX(Data_Base_2[],MATCH($D647,Data_Base_2[[Incumbent]:[Incumbent]],0),MATCH(N$3,Data_Base_2[#Headers],0))),"-",INDEX(Data_Base_2[],MATCH($D647,Data_Base_2[[Incumbent]:[Incumbent]],0),MATCH(N$3,Data_Base_2[#Headers],0))),"")</f>
        <v/>
      </c>
      <c r="O647" s="164" t="str">
        <f ca="1">IFERROR(IF(ISBLANK(INDEX(Data_Base_2[],MATCH($D647,Data_Base_2[[Incumbent]:[Incumbent]],0),MATCH(O$3,Data_Base_2[#Headers],0))),"-",INDEX(Data_Base_2[],MATCH($D647,Data_Base_2[[Incumbent]:[Incumbent]],0),MATCH(O$3,Data_Base_2[#Headers],0))),"")</f>
        <v/>
      </c>
      <c r="P647" s="161" t="str">
        <f ca="1">IFERROR(IF(ISBLANK(INDEX(Data_Base_2[],MATCH($D647,Data_Base_2[[Incumbent]:[Incumbent]],0),MATCH(P$3,Data_Base_2[#Headers],0))),"-",INDEX(Data_Base_2[],MATCH($D647,Data_Base_2[[Incumbent]:[Incumbent]],0),MATCH(P$3,Data_Base_2[#Headers],0))),"")</f>
        <v/>
      </c>
      <c r="Q647" s="161" t="str">
        <f ca="1">IFERROR(IF(ISBLANK(INDEX(Data_Base_2[],MATCH($D647,Data_Base_2[[Incumbent]:[Incumbent]],0),MATCH(Q$3,Data_Base_2[#Headers],0))),"-",INDEX(Data_Base_2[],MATCH($D647,Data_Base_2[[Incumbent]:[Incumbent]],0),MATCH(Q$3,Data_Base_2[#Headers],0))),"")</f>
        <v/>
      </c>
      <c r="T647" t="str">
        <v>Neni Julistiani</v>
      </c>
      <c r="U647" s="140">
        <v>2</v>
      </c>
      <c r="V647" s="124" t="b">
        <v>1</v>
      </c>
      <c r="W647" s="3" t="b">
        <v>0</v>
      </c>
      <c r="X647" s="3" t="b">
        <v>0</v>
      </c>
      <c r="Y647" s="3">
        <v>0</v>
      </c>
      <c r="Z647" s="3">
        <v>1</v>
      </c>
      <c r="AA647" s="3" t="b">
        <v>1</v>
      </c>
      <c r="AB647" s="3" t="b">
        <f ca="1"/>
        <v>1</v>
      </c>
      <c r="AC647" s="99">
        <v>1</v>
      </c>
      <c r="AD647" s="99">
        <f ca="1"/>
        <v>0</v>
      </c>
    </row>
    <row r="648" spans="4:30" x14ac:dyDescent="0.25">
      <c r="D648" s="8" t="str" cm="1">
        <f t="array" aca="1" ref="D648" ca="1">IFERROR(IF($T$2="",'Data Base'!C630,INDEX(Data_Base_2[Incumbent],_xlfn.AGGREGATE(15,3,((OFFSET($AD$4,0,0,COUNTA($AD$4:AD5643),1)&gt;0)/(OFFSET($AD$4,0,0,COUNTA($AD$4:AD5643),1)&gt;0))*(ROW(OFFSET($AD$4,0,0,COUNTA($AD$4:AD5643),1))-ROW($AD$3)),ROWS($D$4:$D647)))),"")</f>
        <v/>
      </c>
      <c r="E648" s="161" t="str">
        <f ca="1">IFERROR(IF(ISBLANK(INDEX(Data_Base_2[],MATCH($D648,Data_Base_2[[Incumbent]:[Incumbent]],0),MATCH(E$3,Data_Base_2[#Headers],0))),"-",INDEX(Data_Base_2[],MATCH($D648,Data_Base_2[[Incumbent]:[Incumbent]],0),MATCH(E$3,Data_Base_2[#Headers],0))),"")</f>
        <v/>
      </c>
      <c r="F648" s="161" t="str">
        <f ca="1">IFERROR(IF(ISBLANK(INDEX(Data_Base_2[],MATCH($D648,Data_Base_2[[Incumbent]:[Incumbent]],0),MATCH(F$3,Data_Base_2[#Headers],0))),"-",INDEX(Data_Base_2[],MATCH($D648,Data_Base_2[[Incumbent]:[Incumbent]],0),MATCH(F$3,Data_Base_2[#Headers],0))),"")</f>
        <v/>
      </c>
      <c r="G648" s="161" t="str">
        <f ca="1">IFERROR(IF(ISBLANK(INDEX(Data_Base_2[],MATCH($D648,Data_Base_2[[Incumbent]:[Incumbent]],0),MATCH(G$3,Data_Base_2[#Headers],0))),"-",INDEX(Data_Base_2[],MATCH($D648,Data_Base_2[[Incumbent]:[Incumbent]],0),MATCH(G$3,Data_Base_2[#Headers],0))),"")</f>
        <v/>
      </c>
      <c r="H648" s="161" t="str">
        <f ca="1">IFERROR(IF(ISBLANK(INDEX(Data_Base_2[],MATCH($D648,Data_Base_2[[Incumbent]:[Incumbent]],0),MATCH(H$3,Data_Base_2[#Headers],0))),"-",INDEX(Data_Base_2[],MATCH($D648,Data_Base_2[[Incumbent]:[Incumbent]],0),MATCH(H$3,Data_Base_2[#Headers],0))),"")</f>
        <v/>
      </c>
      <c r="I648" s="162" t="str">
        <f ca="1">IFERROR(IF(ISBLANK(INDEX(Data_Base_2[],MATCH($D648,Data_Base_2[[Incumbent]:[Incumbent]],0),MATCH(I$3,Data_Base_2[#Headers],0))),"-",INDEX(Data_Base_2[],MATCH($D648,Data_Base_2[[Incumbent]:[Incumbent]],0),MATCH(I$3,Data_Base_2[#Headers],0))),"")</f>
        <v/>
      </c>
      <c r="J648" s="162" t="str">
        <f ca="1">IFERROR(IF(ISBLANK(INDEX(Data_Base_2[],MATCH($D648,Data_Base_2[[Incumbent]:[Incumbent]],0),MATCH(J$3,Data_Base_2[#Headers],0))),"-",INDEX(Data_Base_2[],MATCH($D648,Data_Base_2[[Incumbent]:[Incumbent]],0),MATCH(J$3,Data_Base_2[#Headers],0))),"")</f>
        <v/>
      </c>
      <c r="K648" s="163" t="str">
        <f ca="1">IFERROR(IF(ISBLANK(INDEX(Data_Base_2[],MATCH($D648,Data_Base_2[[Incumbent]:[Incumbent]],0),MATCH(K$3,Data_Base_2[#Headers],0))),"-",INDEX(Data_Base_2[],MATCH($D648,Data_Base_2[[Incumbent]:[Incumbent]],0),MATCH(K$3,Data_Base_2[#Headers],0))),"")</f>
        <v/>
      </c>
      <c r="L648" s="161" t="str">
        <f ca="1">IFERROR(IF(ISBLANK(INDEX(Data_Base_2[],MATCH($D648,Data_Base_2[[Incumbent]:[Incumbent]],0),MATCH(L$3,Data_Base_2[#Headers],0))),"-",INDEX(Data_Base_2[],MATCH($D648,Data_Base_2[[Incumbent]:[Incumbent]],0),MATCH(L$3,Data_Base_2[#Headers],0))),"")</f>
        <v/>
      </c>
      <c r="M648" s="161" t="str">
        <f ca="1">IFERROR(IF(ISBLANK(INDEX(Data_Base_2[],MATCH($D648,Data_Base_2[[Incumbent]:[Incumbent]],0),MATCH(M$3,Data_Base_2[#Headers],0))),"-",INDEX(Data_Base_2[],MATCH($D648,Data_Base_2[[Incumbent]:[Incumbent]],0),MATCH(M$3,Data_Base_2[#Headers],0))),"")</f>
        <v/>
      </c>
      <c r="N648" s="164" t="str">
        <f ca="1">IFERROR(IF(ISBLANK(INDEX(Data_Base_2[],MATCH($D648,Data_Base_2[[Incumbent]:[Incumbent]],0),MATCH(N$3,Data_Base_2[#Headers],0))),"-",INDEX(Data_Base_2[],MATCH($D648,Data_Base_2[[Incumbent]:[Incumbent]],0),MATCH(N$3,Data_Base_2[#Headers],0))),"")</f>
        <v/>
      </c>
      <c r="O648" s="164" t="str">
        <f ca="1">IFERROR(IF(ISBLANK(INDEX(Data_Base_2[],MATCH($D648,Data_Base_2[[Incumbent]:[Incumbent]],0),MATCH(O$3,Data_Base_2[#Headers],0))),"-",INDEX(Data_Base_2[],MATCH($D648,Data_Base_2[[Incumbent]:[Incumbent]],0),MATCH(O$3,Data_Base_2[#Headers],0))),"")</f>
        <v/>
      </c>
      <c r="P648" s="161" t="str">
        <f ca="1">IFERROR(IF(ISBLANK(INDEX(Data_Base_2[],MATCH($D648,Data_Base_2[[Incumbent]:[Incumbent]],0),MATCH(P$3,Data_Base_2[#Headers],0))),"-",INDEX(Data_Base_2[],MATCH($D648,Data_Base_2[[Incumbent]:[Incumbent]],0),MATCH(P$3,Data_Base_2[#Headers],0))),"")</f>
        <v/>
      </c>
      <c r="Q648" s="161" t="str">
        <f ca="1">IFERROR(IF(ISBLANK(INDEX(Data_Base_2[],MATCH($D648,Data_Base_2[[Incumbent]:[Incumbent]],0),MATCH(Q$3,Data_Base_2[#Headers],0))),"-",INDEX(Data_Base_2[],MATCH($D648,Data_Base_2[[Incumbent]:[Incumbent]],0),MATCH(Q$3,Data_Base_2[#Headers],0))),"")</f>
        <v/>
      </c>
      <c r="T648" t="str">
        <v>Syahril, S.Sos</v>
      </c>
      <c r="U648" s="140">
        <v>2</v>
      </c>
      <c r="V648" s="124" t="b">
        <v>1</v>
      </c>
      <c r="W648" s="3" t="b">
        <v>0</v>
      </c>
      <c r="X648" s="3" t="b">
        <v>0</v>
      </c>
      <c r="Y648" s="3">
        <v>0</v>
      </c>
      <c r="Z648" s="3">
        <v>1</v>
      </c>
      <c r="AA648" s="3" t="b">
        <v>1</v>
      </c>
      <c r="AB648" s="3" t="b">
        <f ca="1"/>
        <v>1</v>
      </c>
      <c r="AC648" s="99">
        <v>1</v>
      </c>
      <c r="AD648" s="99">
        <f ca="1"/>
        <v>0</v>
      </c>
    </row>
    <row r="649" spans="4:30" x14ac:dyDescent="0.25">
      <c r="D649" s="8" t="str" cm="1">
        <f t="array" aca="1" ref="D649" ca="1">IFERROR(IF($T$2="",'Data Base'!C631,INDEX(Data_Base_2[Incumbent],_xlfn.AGGREGATE(15,3,((OFFSET($AD$4,0,0,COUNTA($AD$4:AD5644),1)&gt;0)/(OFFSET($AD$4,0,0,COUNTA($AD$4:AD5644),1)&gt;0))*(ROW(OFFSET($AD$4,0,0,COUNTA($AD$4:AD5644),1))-ROW($AD$3)),ROWS($D$4:$D648)))),"")</f>
        <v/>
      </c>
      <c r="E649" s="161" t="str">
        <f ca="1">IFERROR(IF(ISBLANK(INDEX(Data_Base_2[],MATCH($D649,Data_Base_2[[Incumbent]:[Incumbent]],0),MATCH(E$3,Data_Base_2[#Headers],0))),"-",INDEX(Data_Base_2[],MATCH($D649,Data_Base_2[[Incumbent]:[Incumbent]],0),MATCH(E$3,Data_Base_2[#Headers],0))),"")</f>
        <v/>
      </c>
      <c r="F649" s="161" t="str">
        <f ca="1">IFERROR(IF(ISBLANK(INDEX(Data_Base_2[],MATCH($D649,Data_Base_2[[Incumbent]:[Incumbent]],0),MATCH(F$3,Data_Base_2[#Headers],0))),"-",INDEX(Data_Base_2[],MATCH($D649,Data_Base_2[[Incumbent]:[Incumbent]],0),MATCH(F$3,Data_Base_2[#Headers],0))),"")</f>
        <v/>
      </c>
      <c r="G649" s="161" t="str">
        <f ca="1">IFERROR(IF(ISBLANK(INDEX(Data_Base_2[],MATCH($D649,Data_Base_2[[Incumbent]:[Incumbent]],0),MATCH(G$3,Data_Base_2[#Headers],0))),"-",INDEX(Data_Base_2[],MATCH($D649,Data_Base_2[[Incumbent]:[Incumbent]],0),MATCH(G$3,Data_Base_2[#Headers],0))),"")</f>
        <v/>
      </c>
      <c r="H649" s="161" t="str">
        <f ca="1">IFERROR(IF(ISBLANK(INDEX(Data_Base_2[],MATCH($D649,Data_Base_2[[Incumbent]:[Incumbent]],0),MATCH(H$3,Data_Base_2[#Headers],0))),"-",INDEX(Data_Base_2[],MATCH($D649,Data_Base_2[[Incumbent]:[Incumbent]],0),MATCH(H$3,Data_Base_2[#Headers],0))),"")</f>
        <v/>
      </c>
      <c r="I649" s="162" t="str">
        <f ca="1">IFERROR(IF(ISBLANK(INDEX(Data_Base_2[],MATCH($D649,Data_Base_2[[Incumbent]:[Incumbent]],0),MATCH(I$3,Data_Base_2[#Headers],0))),"-",INDEX(Data_Base_2[],MATCH($D649,Data_Base_2[[Incumbent]:[Incumbent]],0),MATCH(I$3,Data_Base_2[#Headers],0))),"")</f>
        <v/>
      </c>
      <c r="J649" s="162" t="str">
        <f ca="1">IFERROR(IF(ISBLANK(INDEX(Data_Base_2[],MATCH($D649,Data_Base_2[[Incumbent]:[Incumbent]],0),MATCH(J$3,Data_Base_2[#Headers],0))),"-",INDEX(Data_Base_2[],MATCH($D649,Data_Base_2[[Incumbent]:[Incumbent]],0),MATCH(J$3,Data_Base_2[#Headers],0))),"")</f>
        <v/>
      </c>
      <c r="K649" s="163" t="str">
        <f ca="1">IFERROR(IF(ISBLANK(INDEX(Data_Base_2[],MATCH($D649,Data_Base_2[[Incumbent]:[Incumbent]],0),MATCH(K$3,Data_Base_2[#Headers],0))),"-",INDEX(Data_Base_2[],MATCH($D649,Data_Base_2[[Incumbent]:[Incumbent]],0),MATCH(K$3,Data_Base_2[#Headers],0))),"")</f>
        <v/>
      </c>
      <c r="L649" s="161" t="str">
        <f ca="1">IFERROR(IF(ISBLANK(INDEX(Data_Base_2[],MATCH($D649,Data_Base_2[[Incumbent]:[Incumbent]],0),MATCH(L$3,Data_Base_2[#Headers],0))),"-",INDEX(Data_Base_2[],MATCH($D649,Data_Base_2[[Incumbent]:[Incumbent]],0),MATCH(L$3,Data_Base_2[#Headers],0))),"")</f>
        <v/>
      </c>
      <c r="M649" s="161" t="str">
        <f ca="1">IFERROR(IF(ISBLANK(INDEX(Data_Base_2[],MATCH($D649,Data_Base_2[[Incumbent]:[Incumbent]],0),MATCH(M$3,Data_Base_2[#Headers],0))),"-",INDEX(Data_Base_2[],MATCH($D649,Data_Base_2[[Incumbent]:[Incumbent]],0),MATCH(M$3,Data_Base_2[#Headers],0))),"")</f>
        <v/>
      </c>
      <c r="N649" s="164" t="str">
        <f ca="1">IFERROR(IF(ISBLANK(INDEX(Data_Base_2[],MATCH($D649,Data_Base_2[[Incumbent]:[Incumbent]],0),MATCH(N$3,Data_Base_2[#Headers],0))),"-",INDEX(Data_Base_2[],MATCH($D649,Data_Base_2[[Incumbent]:[Incumbent]],0),MATCH(N$3,Data_Base_2[#Headers],0))),"")</f>
        <v/>
      </c>
      <c r="O649" s="164" t="str">
        <f ca="1">IFERROR(IF(ISBLANK(INDEX(Data_Base_2[],MATCH($D649,Data_Base_2[[Incumbent]:[Incumbent]],0),MATCH(O$3,Data_Base_2[#Headers],0))),"-",INDEX(Data_Base_2[],MATCH($D649,Data_Base_2[[Incumbent]:[Incumbent]],0),MATCH(O$3,Data_Base_2[#Headers],0))),"")</f>
        <v/>
      </c>
      <c r="P649" s="161" t="str">
        <f ca="1">IFERROR(IF(ISBLANK(INDEX(Data_Base_2[],MATCH($D649,Data_Base_2[[Incumbent]:[Incumbent]],0),MATCH(P$3,Data_Base_2[#Headers],0))),"-",INDEX(Data_Base_2[],MATCH($D649,Data_Base_2[[Incumbent]:[Incumbent]],0),MATCH(P$3,Data_Base_2[#Headers],0))),"")</f>
        <v/>
      </c>
      <c r="Q649" s="161" t="str">
        <f ca="1">IFERROR(IF(ISBLANK(INDEX(Data_Base_2[],MATCH($D649,Data_Base_2[[Incumbent]:[Incumbent]],0),MATCH(Q$3,Data_Base_2[#Headers],0))),"-",INDEX(Data_Base_2[],MATCH($D649,Data_Base_2[[Incumbent]:[Incumbent]],0),MATCH(Q$3,Data_Base_2[#Headers],0))),"")</f>
        <v/>
      </c>
      <c r="T649" t="str">
        <v>Denri Purba</v>
      </c>
      <c r="U649" s="140">
        <v>6</v>
      </c>
      <c r="V649" s="124" t="b">
        <v>1</v>
      </c>
      <c r="W649" s="3" t="b">
        <v>0</v>
      </c>
      <c r="X649" s="3" t="b">
        <v>0</v>
      </c>
      <c r="Y649" s="3">
        <v>0</v>
      </c>
      <c r="Z649" s="3">
        <v>0</v>
      </c>
      <c r="AA649" s="3" t="b">
        <v>1</v>
      </c>
      <c r="AB649" s="3" t="b">
        <f ca="1"/>
        <v>1</v>
      </c>
      <c r="AC649" s="99">
        <v>1</v>
      </c>
      <c r="AD649" s="99">
        <f ca="1"/>
        <v>0</v>
      </c>
    </row>
    <row r="650" spans="4:30" x14ac:dyDescent="0.25">
      <c r="D650" s="8" t="str" cm="1">
        <f t="array" aca="1" ref="D650" ca="1">IFERROR(IF($T$2="",'Data Base'!C632,INDEX(Data_Base_2[Incumbent],_xlfn.AGGREGATE(15,3,((OFFSET($AD$4,0,0,COUNTA($AD$4:AD5645),1)&gt;0)/(OFFSET($AD$4,0,0,COUNTA($AD$4:AD5645),1)&gt;0))*(ROW(OFFSET($AD$4,0,0,COUNTA($AD$4:AD5645),1))-ROW($AD$3)),ROWS($D$4:$D649)))),"")</f>
        <v/>
      </c>
      <c r="E650" s="161" t="str">
        <f ca="1">IFERROR(IF(ISBLANK(INDEX(Data_Base_2[],MATCH($D650,Data_Base_2[[Incumbent]:[Incumbent]],0),MATCH(E$3,Data_Base_2[#Headers],0))),"-",INDEX(Data_Base_2[],MATCH($D650,Data_Base_2[[Incumbent]:[Incumbent]],0),MATCH(E$3,Data_Base_2[#Headers],0))),"")</f>
        <v/>
      </c>
      <c r="F650" s="161" t="str">
        <f ca="1">IFERROR(IF(ISBLANK(INDEX(Data_Base_2[],MATCH($D650,Data_Base_2[[Incumbent]:[Incumbent]],0),MATCH(F$3,Data_Base_2[#Headers],0))),"-",INDEX(Data_Base_2[],MATCH($D650,Data_Base_2[[Incumbent]:[Incumbent]],0),MATCH(F$3,Data_Base_2[#Headers],0))),"")</f>
        <v/>
      </c>
      <c r="G650" s="161" t="str">
        <f ca="1">IFERROR(IF(ISBLANK(INDEX(Data_Base_2[],MATCH($D650,Data_Base_2[[Incumbent]:[Incumbent]],0),MATCH(G$3,Data_Base_2[#Headers],0))),"-",INDEX(Data_Base_2[],MATCH($D650,Data_Base_2[[Incumbent]:[Incumbent]],0),MATCH(G$3,Data_Base_2[#Headers],0))),"")</f>
        <v/>
      </c>
      <c r="H650" s="161" t="str">
        <f ca="1">IFERROR(IF(ISBLANK(INDEX(Data_Base_2[],MATCH($D650,Data_Base_2[[Incumbent]:[Incumbent]],0),MATCH(H$3,Data_Base_2[#Headers],0))),"-",INDEX(Data_Base_2[],MATCH($D650,Data_Base_2[[Incumbent]:[Incumbent]],0),MATCH(H$3,Data_Base_2[#Headers],0))),"")</f>
        <v/>
      </c>
      <c r="I650" s="162" t="str">
        <f ca="1">IFERROR(IF(ISBLANK(INDEX(Data_Base_2[],MATCH($D650,Data_Base_2[[Incumbent]:[Incumbent]],0),MATCH(I$3,Data_Base_2[#Headers],0))),"-",INDEX(Data_Base_2[],MATCH($D650,Data_Base_2[[Incumbent]:[Incumbent]],0),MATCH(I$3,Data_Base_2[#Headers],0))),"")</f>
        <v/>
      </c>
      <c r="J650" s="162" t="str">
        <f ca="1">IFERROR(IF(ISBLANK(INDEX(Data_Base_2[],MATCH($D650,Data_Base_2[[Incumbent]:[Incumbent]],0),MATCH(J$3,Data_Base_2[#Headers],0))),"-",INDEX(Data_Base_2[],MATCH($D650,Data_Base_2[[Incumbent]:[Incumbent]],0),MATCH(J$3,Data_Base_2[#Headers],0))),"")</f>
        <v/>
      </c>
      <c r="K650" s="163" t="str">
        <f ca="1">IFERROR(IF(ISBLANK(INDEX(Data_Base_2[],MATCH($D650,Data_Base_2[[Incumbent]:[Incumbent]],0),MATCH(K$3,Data_Base_2[#Headers],0))),"-",INDEX(Data_Base_2[],MATCH($D650,Data_Base_2[[Incumbent]:[Incumbent]],0),MATCH(K$3,Data_Base_2[#Headers],0))),"")</f>
        <v/>
      </c>
      <c r="L650" s="161" t="str">
        <f ca="1">IFERROR(IF(ISBLANK(INDEX(Data_Base_2[],MATCH($D650,Data_Base_2[[Incumbent]:[Incumbent]],0),MATCH(L$3,Data_Base_2[#Headers],0))),"-",INDEX(Data_Base_2[],MATCH($D650,Data_Base_2[[Incumbent]:[Incumbent]],0),MATCH(L$3,Data_Base_2[#Headers],0))),"")</f>
        <v/>
      </c>
      <c r="M650" s="161" t="str">
        <f ca="1">IFERROR(IF(ISBLANK(INDEX(Data_Base_2[],MATCH($D650,Data_Base_2[[Incumbent]:[Incumbent]],0),MATCH(M$3,Data_Base_2[#Headers],0))),"-",INDEX(Data_Base_2[],MATCH($D650,Data_Base_2[[Incumbent]:[Incumbent]],0),MATCH(M$3,Data_Base_2[#Headers],0))),"")</f>
        <v/>
      </c>
      <c r="N650" s="164" t="str">
        <f ca="1">IFERROR(IF(ISBLANK(INDEX(Data_Base_2[],MATCH($D650,Data_Base_2[[Incumbent]:[Incumbent]],0),MATCH(N$3,Data_Base_2[#Headers],0))),"-",INDEX(Data_Base_2[],MATCH($D650,Data_Base_2[[Incumbent]:[Incumbent]],0),MATCH(N$3,Data_Base_2[#Headers],0))),"")</f>
        <v/>
      </c>
      <c r="O650" s="164" t="str">
        <f ca="1">IFERROR(IF(ISBLANK(INDEX(Data_Base_2[],MATCH($D650,Data_Base_2[[Incumbent]:[Incumbent]],0),MATCH(O$3,Data_Base_2[#Headers],0))),"-",INDEX(Data_Base_2[],MATCH($D650,Data_Base_2[[Incumbent]:[Incumbent]],0),MATCH(O$3,Data_Base_2[#Headers],0))),"")</f>
        <v/>
      </c>
      <c r="P650" s="161" t="str">
        <f ca="1">IFERROR(IF(ISBLANK(INDEX(Data_Base_2[],MATCH($D650,Data_Base_2[[Incumbent]:[Incumbent]],0),MATCH(P$3,Data_Base_2[#Headers],0))),"-",INDEX(Data_Base_2[],MATCH($D650,Data_Base_2[[Incumbent]:[Incumbent]],0),MATCH(P$3,Data_Base_2[#Headers],0))),"")</f>
        <v/>
      </c>
      <c r="Q650" s="161" t="str">
        <f ca="1">IFERROR(IF(ISBLANK(INDEX(Data_Base_2[],MATCH($D650,Data_Base_2[[Incumbent]:[Incumbent]],0),MATCH(Q$3,Data_Base_2[#Headers],0))),"-",INDEX(Data_Base_2[],MATCH($D650,Data_Base_2[[Incumbent]:[Incumbent]],0),MATCH(Q$3,Data_Base_2[#Headers],0))),"")</f>
        <v/>
      </c>
      <c r="T650" t="str">
        <v>Sopar Hutabarat</v>
      </c>
      <c r="U650" s="140">
        <v>3</v>
      </c>
      <c r="V650" s="124" t="b">
        <v>1</v>
      </c>
      <c r="W650" s="3" t="b">
        <v>0</v>
      </c>
      <c r="X650" s="3" t="b">
        <v>0</v>
      </c>
      <c r="Y650" s="3">
        <v>0</v>
      </c>
      <c r="Z650" s="3">
        <v>1</v>
      </c>
      <c r="AA650" s="3" t="b">
        <v>1</v>
      </c>
      <c r="AB650" s="3" t="b">
        <f ca="1"/>
        <v>1</v>
      </c>
      <c r="AC650" s="99">
        <v>1</v>
      </c>
      <c r="AD650" s="99">
        <f ca="1"/>
        <v>0</v>
      </c>
    </row>
    <row r="651" spans="4:30" x14ac:dyDescent="0.25">
      <c r="D651" s="8" t="str" cm="1">
        <f t="array" aca="1" ref="D651" ca="1">IFERROR(IF($T$2="",'Data Base'!C633,INDEX(Data_Base_2[Incumbent],_xlfn.AGGREGATE(15,3,((OFFSET($AD$4,0,0,COUNTA($AD$4:AD5646),1)&gt;0)/(OFFSET($AD$4,0,0,COUNTA($AD$4:AD5646),1)&gt;0))*(ROW(OFFSET($AD$4,0,0,COUNTA($AD$4:AD5646),1))-ROW($AD$3)),ROWS($D$4:$D650)))),"")</f>
        <v/>
      </c>
      <c r="E651" s="161" t="str">
        <f ca="1">IFERROR(IF(ISBLANK(INDEX(Data_Base_2[],MATCH($D651,Data_Base_2[[Incumbent]:[Incumbent]],0),MATCH(E$3,Data_Base_2[#Headers],0))),"-",INDEX(Data_Base_2[],MATCH($D651,Data_Base_2[[Incumbent]:[Incumbent]],0),MATCH(E$3,Data_Base_2[#Headers],0))),"")</f>
        <v/>
      </c>
      <c r="F651" s="161" t="str">
        <f ca="1">IFERROR(IF(ISBLANK(INDEX(Data_Base_2[],MATCH($D651,Data_Base_2[[Incumbent]:[Incumbent]],0),MATCH(F$3,Data_Base_2[#Headers],0))),"-",INDEX(Data_Base_2[],MATCH($D651,Data_Base_2[[Incumbent]:[Incumbent]],0),MATCH(F$3,Data_Base_2[#Headers],0))),"")</f>
        <v/>
      </c>
      <c r="G651" s="161" t="str">
        <f ca="1">IFERROR(IF(ISBLANK(INDEX(Data_Base_2[],MATCH($D651,Data_Base_2[[Incumbent]:[Incumbent]],0),MATCH(G$3,Data_Base_2[#Headers],0))),"-",INDEX(Data_Base_2[],MATCH($D651,Data_Base_2[[Incumbent]:[Incumbent]],0),MATCH(G$3,Data_Base_2[#Headers],0))),"")</f>
        <v/>
      </c>
      <c r="H651" s="161" t="str">
        <f ca="1">IFERROR(IF(ISBLANK(INDEX(Data_Base_2[],MATCH($D651,Data_Base_2[[Incumbent]:[Incumbent]],0),MATCH(H$3,Data_Base_2[#Headers],0))),"-",INDEX(Data_Base_2[],MATCH($D651,Data_Base_2[[Incumbent]:[Incumbent]],0),MATCH(H$3,Data_Base_2[#Headers],0))),"")</f>
        <v/>
      </c>
      <c r="I651" s="162" t="str">
        <f ca="1">IFERROR(IF(ISBLANK(INDEX(Data_Base_2[],MATCH($D651,Data_Base_2[[Incumbent]:[Incumbent]],0),MATCH(I$3,Data_Base_2[#Headers],0))),"-",INDEX(Data_Base_2[],MATCH($D651,Data_Base_2[[Incumbent]:[Incumbent]],0),MATCH(I$3,Data_Base_2[#Headers],0))),"")</f>
        <v/>
      </c>
      <c r="J651" s="162" t="str">
        <f ca="1">IFERROR(IF(ISBLANK(INDEX(Data_Base_2[],MATCH($D651,Data_Base_2[[Incumbent]:[Incumbent]],0),MATCH(J$3,Data_Base_2[#Headers],0))),"-",INDEX(Data_Base_2[],MATCH($D651,Data_Base_2[[Incumbent]:[Incumbent]],0),MATCH(J$3,Data_Base_2[#Headers],0))),"")</f>
        <v/>
      </c>
      <c r="K651" s="163" t="str">
        <f ca="1">IFERROR(IF(ISBLANK(INDEX(Data_Base_2[],MATCH($D651,Data_Base_2[[Incumbent]:[Incumbent]],0),MATCH(K$3,Data_Base_2[#Headers],0))),"-",INDEX(Data_Base_2[],MATCH($D651,Data_Base_2[[Incumbent]:[Incumbent]],0),MATCH(K$3,Data_Base_2[#Headers],0))),"")</f>
        <v/>
      </c>
      <c r="L651" s="161" t="str">
        <f ca="1">IFERROR(IF(ISBLANK(INDEX(Data_Base_2[],MATCH($D651,Data_Base_2[[Incumbent]:[Incumbent]],0),MATCH(L$3,Data_Base_2[#Headers],0))),"-",INDEX(Data_Base_2[],MATCH($D651,Data_Base_2[[Incumbent]:[Incumbent]],0),MATCH(L$3,Data_Base_2[#Headers],0))),"")</f>
        <v/>
      </c>
      <c r="M651" s="161" t="str">
        <f ca="1">IFERROR(IF(ISBLANK(INDEX(Data_Base_2[],MATCH($D651,Data_Base_2[[Incumbent]:[Incumbent]],0),MATCH(M$3,Data_Base_2[#Headers],0))),"-",INDEX(Data_Base_2[],MATCH($D651,Data_Base_2[[Incumbent]:[Incumbent]],0),MATCH(M$3,Data_Base_2[#Headers],0))),"")</f>
        <v/>
      </c>
      <c r="N651" s="164" t="str">
        <f ca="1">IFERROR(IF(ISBLANK(INDEX(Data_Base_2[],MATCH($D651,Data_Base_2[[Incumbent]:[Incumbent]],0),MATCH(N$3,Data_Base_2[#Headers],0))),"-",INDEX(Data_Base_2[],MATCH($D651,Data_Base_2[[Incumbent]:[Incumbent]],0),MATCH(N$3,Data_Base_2[#Headers],0))),"")</f>
        <v/>
      </c>
      <c r="O651" s="164" t="str">
        <f ca="1">IFERROR(IF(ISBLANK(INDEX(Data_Base_2[],MATCH($D651,Data_Base_2[[Incumbent]:[Incumbent]],0),MATCH(O$3,Data_Base_2[#Headers],0))),"-",INDEX(Data_Base_2[],MATCH($D651,Data_Base_2[[Incumbent]:[Incumbent]],0),MATCH(O$3,Data_Base_2[#Headers],0))),"")</f>
        <v/>
      </c>
      <c r="P651" s="161" t="str">
        <f ca="1">IFERROR(IF(ISBLANK(INDEX(Data_Base_2[],MATCH($D651,Data_Base_2[[Incumbent]:[Incumbent]],0),MATCH(P$3,Data_Base_2[#Headers],0))),"-",INDEX(Data_Base_2[],MATCH($D651,Data_Base_2[[Incumbent]:[Incumbent]],0),MATCH(P$3,Data_Base_2[#Headers],0))),"")</f>
        <v/>
      </c>
      <c r="Q651" s="161" t="str">
        <f ca="1">IFERROR(IF(ISBLANK(INDEX(Data_Base_2[],MATCH($D651,Data_Base_2[[Incumbent]:[Incumbent]],0),MATCH(Q$3,Data_Base_2[#Headers],0))),"-",INDEX(Data_Base_2[],MATCH($D651,Data_Base_2[[Incumbent]:[Incumbent]],0),MATCH(Q$3,Data_Base_2[#Headers],0))),"")</f>
        <v/>
      </c>
      <c r="T651" t="str">
        <v>Aden Sudomo Siregar</v>
      </c>
      <c r="U651" s="140">
        <v>5</v>
      </c>
      <c r="V651" s="124" t="b">
        <v>1</v>
      </c>
      <c r="W651" s="3" t="b">
        <v>0</v>
      </c>
      <c r="X651" s="3" t="b">
        <v>0</v>
      </c>
      <c r="Y651" s="3">
        <v>0</v>
      </c>
      <c r="Z651" s="3">
        <v>0</v>
      </c>
      <c r="AA651" s="3" t="b">
        <v>1</v>
      </c>
      <c r="AB651" s="3" t="b">
        <f ca="1"/>
        <v>1</v>
      </c>
      <c r="AC651" s="99">
        <v>1</v>
      </c>
      <c r="AD651" s="99">
        <f ca="1"/>
        <v>0</v>
      </c>
    </row>
    <row r="652" spans="4:30" x14ac:dyDescent="0.25">
      <c r="D652" s="8" t="str" cm="1">
        <f t="array" aca="1" ref="D652" ca="1">IFERROR(IF($T$2="",'Data Base'!C634,INDEX(Data_Base_2[Incumbent],_xlfn.AGGREGATE(15,3,((OFFSET($AD$4,0,0,COUNTA($AD$4:AD5647),1)&gt;0)/(OFFSET($AD$4,0,0,COUNTA($AD$4:AD5647),1)&gt;0))*(ROW(OFFSET($AD$4,0,0,COUNTA($AD$4:AD5647),1))-ROW($AD$3)),ROWS($D$4:$D651)))),"")</f>
        <v/>
      </c>
      <c r="E652" s="161" t="str">
        <f ca="1">IFERROR(IF(ISBLANK(INDEX(Data_Base_2[],MATCH($D652,Data_Base_2[[Incumbent]:[Incumbent]],0),MATCH(E$3,Data_Base_2[#Headers],0))),"-",INDEX(Data_Base_2[],MATCH($D652,Data_Base_2[[Incumbent]:[Incumbent]],0),MATCH(E$3,Data_Base_2[#Headers],0))),"")</f>
        <v/>
      </c>
      <c r="F652" s="161" t="str">
        <f ca="1">IFERROR(IF(ISBLANK(INDEX(Data_Base_2[],MATCH($D652,Data_Base_2[[Incumbent]:[Incumbent]],0),MATCH(F$3,Data_Base_2[#Headers],0))),"-",INDEX(Data_Base_2[],MATCH($D652,Data_Base_2[[Incumbent]:[Incumbent]],0),MATCH(F$3,Data_Base_2[#Headers],0))),"")</f>
        <v/>
      </c>
      <c r="G652" s="161" t="str">
        <f ca="1">IFERROR(IF(ISBLANK(INDEX(Data_Base_2[],MATCH($D652,Data_Base_2[[Incumbent]:[Incumbent]],0),MATCH(G$3,Data_Base_2[#Headers],0))),"-",INDEX(Data_Base_2[],MATCH($D652,Data_Base_2[[Incumbent]:[Incumbent]],0),MATCH(G$3,Data_Base_2[#Headers],0))),"")</f>
        <v/>
      </c>
      <c r="H652" s="161" t="str">
        <f ca="1">IFERROR(IF(ISBLANK(INDEX(Data_Base_2[],MATCH($D652,Data_Base_2[[Incumbent]:[Incumbent]],0),MATCH(H$3,Data_Base_2[#Headers],0))),"-",INDEX(Data_Base_2[],MATCH($D652,Data_Base_2[[Incumbent]:[Incumbent]],0),MATCH(H$3,Data_Base_2[#Headers],0))),"")</f>
        <v/>
      </c>
      <c r="I652" s="162" t="str">
        <f ca="1">IFERROR(IF(ISBLANK(INDEX(Data_Base_2[],MATCH($D652,Data_Base_2[[Incumbent]:[Incumbent]],0),MATCH(I$3,Data_Base_2[#Headers],0))),"-",INDEX(Data_Base_2[],MATCH($D652,Data_Base_2[[Incumbent]:[Incumbent]],0),MATCH(I$3,Data_Base_2[#Headers],0))),"")</f>
        <v/>
      </c>
      <c r="J652" s="162" t="str">
        <f ca="1">IFERROR(IF(ISBLANK(INDEX(Data_Base_2[],MATCH($D652,Data_Base_2[[Incumbent]:[Incumbent]],0),MATCH(J$3,Data_Base_2[#Headers],0))),"-",INDEX(Data_Base_2[],MATCH($D652,Data_Base_2[[Incumbent]:[Incumbent]],0),MATCH(J$3,Data_Base_2[#Headers],0))),"")</f>
        <v/>
      </c>
      <c r="K652" s="163" t="str">
        <f ca="1">IFERROR(IF(ISBLANK(INDEX(Data_Base_2[],MATCH($D652,Data_Base_2[[Incumbent]:[Incumbent]],0),MATCH(K$3,Data_Base_2[#Headers],0))),"-",INDEX(Data_Base_2[],MATCH($D652,Data_Base_2[[Incumbent]:[Incumbent]],0),MATCH(K$3,Data_Base_2[#Headers],0))),"")</f>
        <v/>
      </c>
      <c r="L652" s="161" t="str">
        <f ca="1">IFERROR(IF(ISBLANK(INDEX(Data_Base_2[],MATCH($D652,Data_Base_2[[Incumbent]:[Incumbent]],0),MATCH(L$3,Data_Base_2[#Headers],0))),"-",INDEX(Data_Base_2[],MATCH($D652,Data_Base_2[[Incumbent]:[Incumbent]],0),MATCH(L$3,Data_Base_2[#Headers],0))),"")</f>
        <v/>
      </c>
      <c r="M652" s="161" t="str">
        <f ca="1">IFERROR(IF(ISBLANK(INDEX(Data_Base_2[],MATCH($D652,Data_Base_2[[Incumbent]:[Incumbent]],0),MATCH(M$3,Data_Base_2[#Headers],0))),"-",INDEX(Data_Base_2[],MATCH($D652,Data_Base_2[[Incumbent]:[Incumbent]],0),MATCH(M$3,Data_Base_2[#Headers],0))),"")</f>
        <v/>
      </c>
      <c r="N652" s="164" t="str">
        <f ca="1">IFERROR(IF(ISBLANK(INDEX(Data_Base_2[],MATCH($D652,Data_Base_2[[Incumbent]:[Incumbent]],0),MATCH(N$3,Data_Base_2[#Headers],0))),"-",INDEX(Data_Base_2[],MATCH($D652,Data_Base_2[[Incumbent]:[Incumbent]],0),MATCH(N$3,Data_Base_2[#Headers],0))),"")</f>
        <v/>
      </c>
      <c r="O652" s="164" t="str">
        <f ca="1">IFERROR(IF(ISBLANK(INDEX(Data_Base_2[],MATCH($D652,Data_Base_2[[Incumbent]:[Incumbent]],0),MATCH(O$3,Data_Base_2[#Headers],0))),"-",INDEX(Data_Base_2[],MATCH($D652,Data_Base_2[[Incumbent]:[Incumbent]],0),MATCH(O$3,Data_Base_2[#Headers],0))),"")</f>
        <v/>
      </c>
      <c r="P652" s="161" t="str">
        <f ca="1">IFERROR(IF(ISBLANK(INDEX(Data_Base_2[],MATCH($D652,Data_Base_2[[Incumbent]:[Incumbent]],0),MATCH(P$3,Data_Base_2[#Headers],0))),"-",INDEX(Data_Base_2[],MATCH($D652,Data_Base_2[[Incumbent]:[Incumbent]],0),MATCH(P$3,Data_Base_2[#Headers],0))),"")</f>
        <v/>
      </c>
      <c r="Q652" s="161" t="str">
        <f ca="1">IFERROR(IF(ISBLANK(INDEX(Data_Base_2[],MATCH($D652,Data_Base_2[[Incumbent]:[Incumbent]],0),MATCH(Q$3,Data_Base_2[#Headers],0))),"-",INDEX(Data_Base_2[],MATCH($D652,Data_Base_2[[Incumbent]:[Incumbent]],0),MATCH(Q$3,Data_Base_2[#Headers],0))),"")</f>
        <v/>
      </c>
      <c r="T652" t="str">
        <v>J. Tarigan</v>
      </c>
      <c r="U652" s="140">
        <v>4</v>
      </c>
      <c r="V652" s="124" t="b">
        <v>1</v>
      </c>
      <c r="W652" s="3" t="b">
        <v>0</v>
      </c>
      <c r="X652" s="3" t="b">
        <v>0</v>
      </c>
      <c r="Y652" s="3">
        <v>0</v>
      </c>
      <c r="Z652" s="3">
        <v>1</v>
      </c>
      <c r="AA652" s="3" t="b">
        <v>1</v>
      </c>
      <c r="AB652" s="3" t="b">
        <f ca="1"/>
        <v>0</v>
      </c>
      <c r="AC652" s="99">
        <v>1</v>
      </c>
      <c r="AD652" s="99">
        <f ca="1"/>
        <v>0</v>
      </c>
    </row>
    <row r="653" spans="4:30" x14ac:dyDescent="0.25">
      <c r="D653" s="8" t="str" cm="1">
        <f t="array" aca="1" ref="D653" ca="1">IFERROR(IF($T$2="",'Data Base'!C635,INDEX(Data_Base_2[Incumbent],_xlfn.AGGREGATE(15,3,((OFFSET($AD$4,0,0,COUNTA($AD$4:AD5648),1)&gt;0)/(OFFSET($AD$4,0,0,COUNTA($AD$4:AD5648),1)&gt;0))*(ROW(OFFSET($AD$4,0,0,COUNTA($AD$4:AD5648),1))-ROW($AD$3)),ROWS($D$4:$D652)))),"")</f>
        <v/>
      </c>
      <c r="E653" s="161" t="str">
        <f ca="1">IFERROR(IF(ISBLANK(INDEX(Data_Base_2[],MATCH($D653,Data_Base_2[[Incumbent]:[Incumbent]],0),MATCH(E$3,Data_Base_2[#Headers],0))),"-",INDEX(Data_Base_2[],MATCH($D653,Data_Base_2[[Incumbent]:[Incumbent]],0),MATCH(E$3,Data_Base_2[#Headers],0))),"")</f>
        <v/>
      </c>
      <c r="F653" s="161" t="str">
        <f ca="1">IFERROR(IF(ISBLANK(INDEX(Data_Base_2[],MATCH($D653,Data_Base_2[[Incumbent]:[Incumbent]],0),MATCH(F$3,Data_Base_2[#Headers],0))),"-",INDEX(Data_Base_2[],MATCH($D653,Data_Base_2[[Incumbent]:[Incumbent]],0),MATCH(F$3,Data_Base_2[#Headers],0))),"")</f>
        <v/>
      </c>
      <c r="G653" s="161" t="str">
        <f ca="1">IFERROR(IF(ISBLANK(INDEX(Data_Base_2[],MATCH($D653,Data_Base_2[[Incumbent]:[Incumbent]],0),MATCH(G$3,Data_Base_2[#Headers],0))),"-",INDEX(Data_Base_2[],MATCH($D653,Data_Base_2[[Incumbent]:[Incumbent]],0),MATCH(G$3,Data_Base_2[#Headers],0))),"")</f>
        <v/>
      </c>
      <c r="H653" s="161" t="str">
        <f ca="1">IFERROR(IF(ISBLANK(INDEX(Data_Base_2[],MATCH($D653,Data_Base_2[[Incumbent]:[Incumbent]],0),MATCH(H$3,Data_Base_2[#Headers],0))),"-",INDEX(Data_Base_2[],MATCH($D653,Data_Base_2[[Incumbent]:[Incumbent]],0),MATCH(H$3,Data_Base_2[#Headers],0))),"")</f>
        <v/>
      </c>
      <c r="I653" s="162" t="str">
        <f ca="1">IFERROR(IF(ISBLANK(INDEX(Data_Base_2[],MATCH($D653,Data_Base_2[[Incumbent]:[Incumbent]],0),MATCH(I$3,Data_Base_2[#Headers],0))),"-",INDEX(Data_Base_2[],MATCH($D653,Data_Base_2[[Incumbent]:[Incumbent]],0),MATCH(I$3,Data_Base_2[#Headers],0))),"")</f>
        <v/>
      </c>
      <c r="J653" s="162" t="str">
        <f ca="1">IFERROR(IF(ISBLANK(INDEX(Data_Base_2[],MATCH($D653,Data_Base_2[[Incumbent]:[Incumbent]],0),MATCH(J$3,Data_Base_2[#Headers],0))),"-",INDEX(Data_Base_2[],MATCH($D653,Data_Base_2[[Incumbent]:[Incumbent]],0),MATCH(J$3,Data_Base_2[#Headers],0))),"")</f>
        <v/>
      </c>
      <c r="K653" s="163" t="str">
        <f ca="1">IFERROR(IF(ISBLANK(INDEX(Data_Base_2[],MATCH($D653,Data_Base_2[[Incumbent]:[Incumbent]],0),MATCH(K$3,Data_Base_2[#Headers],0))),"-",INDEX(Data_Base_2[],MATCH($D653,Data_Base_2[[Incumbent]:[Incumbent]],0),MATCH(K$3,Data_Base_2[#Headers],0))),"")</f>
        <v/>
      </c>
      <c r="L653" s="161" t="str">
        <f ca="1">IFERROR(IF(ISBLANK(INDEX(Data_Base_2[],MATCH($D653,Data_Base_2[[Incumbent]:[Incumbent]],0),MATCH(L$3,Data_Base_2[#Headers],0))),"-",INDEX(Data_Base_2[],MATCH($D653,Data_Base_2[[Incumbent]:[Incumbent]],0),MATCH(L$3,Data_Base_2[#Headers],0))),"")</f>
        <v/>
      </c>
      <c r="M653" s="161" t="str">
        <f ca="1">IFERROR(IF(ISBLANK(INDEX(Data_Base_2[],MATCH($D653,Data_Base_2[[Incumbent]:[Incumbent]],0),MATCH(M$3,Data_Base_2[#Headers],0))),"-",INDEX(Data_Base_2[],MATCH($D653,Data_Base_2[[Incumbent]:[Incumbent]],0),MATCH(M$3,Data_Base_2[#Headers],0))),"")</f>
        <v/>
      </c>
      <c r="N653" s="164" t="str">
        <f ca="1">IFERROR(IF(ISBLANK(INDEX(Data_Base_2[],MATCH($D653,Data_Base_2[[Incumbent]:[Incumbent]],0),MATCH(N$3,Data_Base_2[#Headers],0))),"-",INDEX(Data_Base_2[],MATCH($D653,Data_Base_2[[Incumbent]:[Incumbent]],0),MATCH(N$3,Data_Base_2[#Headers],0))),"")</f>
        <v/>
      </c>
      <c r="O653" s="164" t="str">
        <f ca="1">IFERROR(IF(ISBLANK(INDEX(Data_Base_2[],MATCH($D653,Data_Base_2[[Incumbent]:[Incumbent]],0),MATCH(O$3,Data_Base_2[#Headers],0))),"-",INDEX(Data_Base_2[],MATCH($D653,Data_Base_2[[Incumbent]:[Incumbent]],0),MATCH(O$3,Data_Base_2[#Headers],0))),"")</f>
        <v/>
      </c>
      <c r="P653" s="161" t="str">
        <f ca="1">IFERROR(IF(ISBLANK(INDEX(Data_Base_2[],MATCH($D653,Data_Base_2[[Incumbent]:[Incumbent]],0),MATCH(P$3,Data_Base_2[#Headers],0))),"-",INDEX(Data_Base_2[],MATCH($D653,Data_Base_2[[Incumbent]:[Incumbent]],0),MATCH(P$3,Data_Base_2[#Headers],0))),"")</f>
        <v/>
      </c>
      <c r="Q653" s="161" t="str">
        <f ca="1">IFERROR(IF(ISBLANK(INDEX(Data_Base_2[],MATCH($D653,Data_Base_2[[Incumbent]:[Incumbent]],0),MATCH(Q$3,Data_Base_2[#Headers],0))),"-",INDEX(Data_Base_2[],MATCH($D653,Data_Base_2[[Incumbent]:[Incumbent]],0),MATCH(Q$3,Data_Base_2[#Headers],0))),"")</f>
        <v/>
      </c>
      <c r="T653" t="str">
        <v>Himawan Fazhly Siregar</v>
      </c>
      <c r="U653" s="140">
        <v>1</v>
      </c>
      <c r="V653" s="124" t="b">
        <v>1</v>
      </c>
      <c r="W653" s="3" t="b">
        <v>0</v>
      </c>
      <c r="X653" s="3" t="b">
        <v>0</v>
      </c>
      <c r="Y653" s="3">
        <v>0</v>
      </c>
      <c r="Z653" s="3">
        <v>0</v>
      </c>
      <c r="AA653" s="3" t="b">
        <v>1</v>
      </c>
      <c r="AB653" s="3" t="b">
        <f ca="1"/>
        <v>0</v>
      </c>
      <c r="AC653" s="99">
        <v>1</v>
      </c>
      <c r="AD653" s="99">
        <f ca="1"/>
        <v>0</v>
      </c>
    </row>
    <row r="654" spans="4:30" x14ac:dyDescent="0.25">
      <c r="D654" s="8" t="str" cm="1">
        <f t="array" aca="1" ref="D654" ca="1">IFERROR(IF($T$2="",'Data Base'!C636,INDEX(Data_Base_2[Incumbent],_xlfn.AGGREGATE(15,3,((OFFSET($AD$4,0,0,COUNTA($AD$4:AD5649),1)&gt;0)/(OFFSET($AD$4,0,0,COUNTA($AD$4:AD5649),1)&gt;0))*(ROW(OFFSET($AD$4,0,0,COUNTA($AD$4:AD5649),1))-ROW($AD$3)),ROWS($D$4:$D653)))),"")</f>
        <v/>
      </c>
      <c r="E654" s="161" t="str">
        <f ca="1">IFERROR(IF(ISBLANK(INDEX(Data_Base_2[],MATCH($D654,Data_Base_2[[Incumbent]:[Incumbent]],0),MATCH(E$3,Data_Base_2[#Headers],0))),"-",INDEX(Data_Base_2[],MATCH($D654,Data_Base_2[[Incumbent]:[Incumbent]],0),MATCH(E$3,Data_Base_2[#Headers],0))),"")</f>
        <v/>
      </c>
      <c r="F654" s="161" t="str">
        <f ca="1">IFERROR(IF(ISBLANK(INDEX(Data_Base_2[],MATCH($D654,Data_Base_2[[Incumbent]:[Incumbent]],0),MATCH(F$3,Data_Base_2[#Headers],0))),"-",INDEX(Data_Base_2[],MATCH($D654,Data_Base_2[[Incumbent]:[Incumbent]],0),MATCH(F$3,Data_Base_2[#Headers],0))),"")</f>
        <v/>
      </c>
      <c r="G654" s="161" t="str">
        <f ca="1">IFERROR(IF(ISBLANK(INDEX(Data_Base_2[],MATCH($D654,Data_Base_2[[Incumbent]:[Incumbent]],0),MATCH(G$3,Data_Base_2[#Headers],0))),"-",INDEX(Data_Base_2[],MATCH($D654,Data_Base_2[[Incumbent]:[Incumbent]],0),MATCH(G$3,Data_Base_2[#Headers],0))),"")</f>
        <v/>
      </c>
      <c r="H654" s="161" t="str">
        <f ca="1">IFERROR(IF(ISBLANK(INDEX(Data_Base_2[],MATCH($D654,Data_Base_2[[Incumbent]:[Incumbent]],0),MATCH(H$3,Data_Base_2[#Headers],0))),"-",INDEX(Data_Base_2[],MATCH($D654,Data_Base_2[[Incumbent]:[Incumbent]],0),MATCH(H$3,Data_Base_2[#Headers],0))),"")</f>
        <v/>
      </c>
      <c r="I654" s="162" t="str">
        <f ca="1">IFERROR(IF(ISBLANK(INDEX(Data_Base_2[],MATCH($D654,Data_Base_2[[Incumbent]:[Incumbent]],0),MATCH(I$3,Data_Base_2[#Headers],0))),"-",INDEX(Data_Base_2[],MATCH($D654,Data_Base_2[[Incumbent]:[Incumbent]],0),MATCH(I$3,Data_Base_2[#Headers],0))),"")</f>
        <v/>
      </c>
      <c r="J654" s="162" t="str">
        <f ca="1">IFERROR(IF(ISBLANK(INDEX(Data_Base_2[],MATCH($D654,Data_Base_2[[Incumbent]:[Incumbent]],0),MATCH(J$3,Data_Base_2[#Headers],0))),"-",INDEX(Data_Base_2[],MATCH($D654,Data_Base_2[[Incumbent]:[Incumbent]],0),MATCH(J$3,Data_Base_2[#Headers],0))),"")</f>
        <v/>
      </c>
      <c r="K654" s="163" t="str">
        <f ca="1">IFERROR(IF(ISBLANK(INDEX(Data_Base_2[],MATCH($D654,Data_Base_2[[Incumbent]:[Incumbent]],0),MATCH(K$3,Data_Base_2[#Headers],0))),"-",INDEX(Data_Base_2[],MATCH($D654,Data_Base_2[[Incumbent]:[Incumbent]],0),MATCH(K$3,Data_Base_2[#Headers],0))),"")</f>
        <v/>
      </c>
      <c r="L654" s="161" t="str">
        <f ca="1">IFERROR(IF(ISBLANK(INDEX(Data_Base_2[],MATCH($D654,Data_Base_2[[Incumbent]:[Incumbent]],0),MATCH(L$3,Data_Base_2[#Headers],0))),"-",INDEX(Data_Base_2[],MATCH($D654,Data_Base_2[[Incumbent]:[Incumbent]],0),MATCH(L$3,Data_Base_2[#Headers],0))),"")</f>
        <v/>
      </c>
      <c r="M654" s="161" t="str">
        <f ca="1">IFERROR(IF(ISBLANK(INDEX(Data_Base_2[],MATCH($D654,Data_Base_2[[Incumbent]:[Incumbent]],0),MATCH(M$3,Data_Base_2[#Headers],0))),"-",INDEX(Data_Base_2[],MATCH($D654,Data_Base_2[[Incumbent]:[Incumbent]],0),MATCH(M$3,Data_Base_2[#Headers],0))),"")</f>
        <v/>
      </c>
      <c r="N654" s="164" t="str">
        <f ca="1">IFERROR(IF(ISBLANK(INDEX(Data_Base_2[],MATCH($D654,Data_Base_2[[Incumbent]:[Incumbent]],0),MATCH(N$3,Data_Base_2[#Headers],0))),"-",INDEX(Data_Base_2[],MATCH($D654,Data_Base_2[[Incumbent]:[Incumbent]],0),MATCH(N$3,Data_Base_2[#Headers],0))),"")</f>
        <v/>
      </c>
      <c r="O654" s="164" t="str">
        <f ca="1">IFERROR(IF(ISBLANK(INDEX(Data_Base_2[],MATCH($D654,Data_Base_2[[Incumbent]:[Incumbent]],0),MATCH(O$3,Data_Base_2[#Headers],0))),"-",INDEX(Data_Base_2[],MATCH($D654,Data_Base_2[[Incumbent]:[Incumbent]],0),MATCH(O$3,Data_Base_2[#Headers],0))),"")</f>
        <v/>
      </c>
      <c r="P654" s="161" t="str">
        <f ca="1">IFERROR(IF(ISBLANK(INDEX(Data_Base_2[],MATCH($D654,Data_Base_2[[Incumbent]:[Incumbent]],0),MATCH(P$3,Data_Base_2[#Headers],0))),"-",INDEX(Data_Base_2[],MATCH($D654,Data_Base_2[[Incumbent]:[Incumbent]],0),MATCH(P$3,Data_Base_2[#Headers],0))),"")</f>
        <v/>
      </c>
      <c r="Q654" s="161" t="str">
        <f ca="1">IFERROR(IF(ISBLANK(INDEX(Data_Base_2[],MATCH($D654,Data_Base_2[[Incumbent]:[Incumbent]],0),MATCH(Q$3,Data_Base_2[#Headers],0))),"-",INDEX(Data_Base_2[],MATCH($D654,Data_Base_2[[Incumbent]:[Incumbent]],0),MATCH(Q$3,Data_Base_2[#Headers],0))),"")</f>
        <v/>
      </c>
      <c r="T654" t="str">
        <v>Ian Rulo Sembiring</v>
      </c>
      <c r="U654" s="140">
        <v>2</v>
      </c>
      <c r="V654" s="124" t="b">
        <v>1</v>
      </c>
      <c r="W654" s="3" t="b">
        <v>0</v>
      </c>
      <c r="X654" s="3" t="b">
        <v>0</v>
      </c>
      <c r="Y654" s="3">
        <v>0</v>
      </c>
      <c r="Z654" s="3">
        <v>1</v>
      </c>
      <c r="AA654" s="3" t="b">
        <v>1</v>
      </c>
      <c r="AB654" s="3" t="b">
        <f ca="1"/>
        <v>1</v>
      </c>
      <c r="AC654" s="99">
        <v>1</v>
      </c>
      <c r="AD654" s="99">
        <f ca="1"/>
        <v>0</v>
      </c>
    </row>
    <row r="655" spans="4:30" x14ac:dyDescent="0.25">
      <c r="D655" s="8" t="str" cm="1">
        <f t="array" aca="1" ref="D655" ca="1">IFERROR(IF($T$2="",'Data Base'!C637,INDEX(Data_Base_2[Incumbent],_xlfn.AGGREGATE(15,3,((OFFSET($AD$4,0,0,COUNTA($AD$4:AD5650),1)&gt;0)/(OFFSET($AD$4,0,0,COUNTA($AD$4:AD5650),1)&gt;0))*(ROW(OFFSET($AD$4,0,0,COUNTA($AD$4:AD5650),1))-ROW($AD$3)),ROWS($D$4:$D654)))),"")</f>
        <v/>
      </c>
      <c r="E655" s="161" t="str">
        <f ca="1">IFERROR(IF(ISBLANK(INDEX(Data_Base_2[],MATCH($D655,Data_Base_2[[Incumbent]:[Incumbent]],0),MATCH(E$3,Data_Base_2[#Headers],0))),"-",INDEX(Data_Base_2[],MATCH($D655,Data_Base_2[[Incumbent]:[Incumbent]],0),MATCH(E$3,Data_Base_2[#Headers],0))),"")</f>
        <v/>
      </c>
      <c r="F655" s="161" t="str">
        <f ca="1">IFERROR(IF(ISBLANK(INDEX(Data_Base_2[],MATCH($D655,Data_Base_2[[Incumbent]:[Incumbent]],0),MATCH(F$3,Data_Base_2[#Headers],0))),"-",INDEX(Data_Base_2[],MATCH($D655,Data_Base_2[[Incumbent]:[Incumbent]],0),MATCH(F$3,Data_Base_2[#Headers],0))),"")</f>
        <v/>
      </c>
      <c r="G655" s="161" t="str">
        <f ca="1">IFERROR(IF(ISBLANK(INDEX(Data_Base_2[],MATCH($D655,Data_Base_2[[Incumbent]:[Incumbent]],0),MATCH(G$3,Data_Base_2[#Headers],0))),"-",INDEX(Data_Base_2[],MATCH($D655,Data_Base_2[[Incumbent]:[Incumbent]],0),MATCH(G$3,Data_Base_2[#Headers],0))),"")</f>
        <v/>
      </c>
      <c r="H655" s="161" t="str">
        <f ca="1">IFERROR(IF(ISBLANK(INDEX(Data_Base_2[],MATCH($D655,Data_Base_2[[Incumbent]:[Incumbent]],0),MATCH(H$3,Data_Base_2[#Headers],0))),"-",INDEX(Data_Base_2[],MATCH($D655,Data_Base_2[[Incumbent]:[Incumbent]],0),MATCH(H$3,Data_Base_2[#Headers],0))),"")</f>
        <v/>
      </c>
      <c r="I655" s="162" t="str">
        <f ca="1">IFERROR(IF(ISBLANK(INDEX(Data_Base_2[],MATCH($D655,Data_Base_2[[Incumbent]:[Incumbent]],0),MATCH(I$3,Data_Base_2[#Headers],0))),"-",INDEX(Data_Base_2[],MATCH($D655,Data_Base_2[[Incumbent]:[Incumbent]],0),MATCH(I$3,Data_Base_2[#Headers],0))),"")</f>
        <v/>
      </c>
      <c r="J655" s="162" t="str">
        <f ca="1">IFERROR(IF(ISBLANK(INDEX(Data_Base_2[],MATCH($D655,Data_Base_2[[Incumbent]:[Incumbent]],0),MATCH(J$3,Data_Base_2[#Headers],0))),"-",INDEX(Data_Base_2[],MATCH($D655,Data_Base_2[[Incumbent]:[Incumbent]],0),MATCH(J$3,Data_Base_2[#Headers],0))),"")</f>
        <v/>
      </c>
      <c r="K655" s="163" t="str">
        <f ca="1">IFERROR(IF(ISBLANK(INDEX(Data_Base_2[],MATCH($D655,Data_Base_2[[Incumbent]:[Incumbent]],0),MATCH(K$3,Data_Base_2[#Headers],0))),"-",INDEX(Data_Base_2[],MATCH($D655,Data_Base_2[[Incumbent]:[Incumbent]],0),MATCH(K$3,Data_Base_2[#Headers],0))),"")</f>
        <v/>
      </c>
      <c r="L655" s="161" t="str">
        <f ca="1">IFERROR(IF(ISBLANK(INDEX(Data_Base_2[],MATCH($D655,Data_Base_2[[Incumbent]:[Incumbent]],0),MATCH(L$3,Data_Base_2[#Headers],0))),"-",INDEX(Data_Base_2[],MATCH($D655,Data_Base_2[[Incumbent]:[Incumbent]],0),MATCH(L$3,Data_Base_2[#Headers],0))),"")</f>
        <v/>
      </c>
      <c r="M655" s="161" t="str">
        <f ca="1">IFERROR(IF(ISBLANK(INDEX(Data_Base_2[],MATCH($D655,Data_Base_2[[Incumbent]:[Incumbent]],0),MATCH(M$3,Data_Base_2[#Headers],0))),"-",INDEX(Data_Base_2[],MATCH($D655,Data_Base_2[[Incumbent]:[Incumbent]],0),MATCH(M$3,Data_Base_2[#Headers],0))),"")</f>
        <v/>
      </c>
      <c r="N655" s="164" t="str">
        <f ca="1">IFERROR(IF(ISBLANK(INDEX(Data_Base_2[],MATCH($D655,Data_Base_2[[Incumbent]:[Incumbent]],0),MATCH(N$3,Data_Base_2[#Headers],0))),"-",INDEX(Data_Base_2[],MATCH($D655,Data_Base_2[[Incumbent]:[Incumbent]],0),MATCH(N$3,Data_Base_2[#Headers],0))),"")</f>
        <v/>
      </c>
      <c r="O655" s="164" t="str">
        <f ca="1">IFERROR(IF(ISBLANK(INDEX(Data_Base_2[],MATCH($D655,Data_Base_2[[Incumbent]:[Incumbent]],0),MATCH(O$3,Data_Base_2[#Headers],0))),"-",INDEX(Data_Base_2[],MATCH($D655,Data_Base_2[[Incumbent]:[Incumbent]],0),MATCH(O$3,Data_Base_2[#Headers],0))),"")</f>
        <v/>
      </c>
      <c r="P655" s="161" t="str">
        <f ca="1">IFERROR(IF(ISBLANK(INDEX(Data_Base_2[],MATCH($D655,Data_Base_2[[Incumbent]:[Incumbent]],0),MATCH(P$3,Data_Base_2[#Headers],0))),"-",INDEX(Data_Base_2[],MATCH($D655,Data_Base_2[[Incumbent]:[Incumbent]],0),MATCH(P$3,Data_Base_2[#Headers],0))),"")</f>
        <v/>
      </c>
      <c r="Q655" s="161" t="str">
        <f ca="1">IFERROR(IF(ISBLANK(INDEX(Data_Base_2[],MATCH($D655,Data_Base_2[[Incumbent]:[Incumbent]],0),MATCH(Q$3,Data_Base_2[#Headers],0))),"-",INDEX(Data_Base_2[],MATCH($D655,Data_Base_2[[Incumbent]:[Incumbent]],0),MATCH(Q$3,Data_Base_2[#Headers],0))),"")</f>
        <v/>
      </c>
      <c r="T655" t="str">
        <v>Surya Darma</v>
      </c>
      <c r="U655" s="140">
        <v>3</v>
      </c>
      <c r="V655" s="124" t="b">
        <v>1</v>
      </c>
      <c r="W655" s="3" t="b">
        <v>0</v>
      </c>
      <c r="X655" s="3" t="b">
        <v>0</v>
      </c>
      <c r="Y655" s="3">
        <v>0</v>
      </c>
      <c r="Z655" s="3">
        <v>1</v>
      </c>
      <c r="AA655" s="3" t="b">
        <v>1</v>
      </c>
      <c r="AB655" s="3" t="b">
        <f ca="1"/>
        <v>0</v>
      </c>
      <c r="AC655" s="99">
        <v>1</v>
      </c>
      <c r="AD655" s="99">
        <f ca="1"/>
        <v>0</v>
      </c>
    </row>
    <row r="656" spans="4:30" x14ac:dyDescent="0.25">
      <c r="D656" s="8" t="str" cm="1">
        <f t="array" aca="1" ref="D656" ca="1">IFERROR(IF($T$2="",'Data Base'!C638,INDEX(Data_Base_2[Incumbent],_xlfn.AGGREGATE(15,3,((OFFSET($AD$4,0,0,COUNTA($AD$4:AD5651),1)&gt;0)/(OFFSET($AD$4,0,0,COUNTA($AD$4:AD5651),1)&gt;0))*(ROW(OFFSET($AD$4,0,0,COUNTA($AD$4:AD5651),1))-ROW($AD$3)),ROWS($D$4:$D655)))),"")</f>
        <v/>
      </c>
      <c r="E656" s="161" t="str">
        <f ca="1">IFERROR(IF(ISBLANK(INDEX(Data_Base_2[],MATCH($D656,Data_Base_2[[Incumbent]:[Incumbent]],0),MATCH(E$3,Data_Base_2[#Headers],0))),"-",INDEX(Data_Base_2[],MATCH($D656,Data_Base_2[[Incumbent]:[Incumbent]],0),MATCH(E$3,Data_Base_2[#Headers],0))),"")</f>
        <v/>
      </c>
      <c r="F656" s="161" t="str">
        <f ca="1">IFERROR(IF(ISBLANK(INDEX(Data_Base_2[],MATCH($D656,Data_Base_2[[Incumbent]:[Incumbent]],0),MATCH(F$3,Data_Base_2[#Headers],0))),"-",INDEX(Data_Base_2[],MATCH($D656,Data_Base_2[[Incumbent]:[Incumbent]],0),MATCH(F$3,Data_Base_2[#Headers],0))),"")</f>
        <v/>
      </c>
      <c r="G656" s="161" t="str">
        <f ca="1">IFERROR(IF(ISBLANK(INDEX(Data_Base_2[],MATCH($D656,Data_Base_2[[Incumbent]:[Incumbent]],0),MATCH(G$3,Data_Base_2[#Headers],0))),"-",INDEX(Data_Base_2[],MATCH($D656,Data_Base_2[[Incumbent]:[Incumbent]],0),MATCH(G$3,Data_Base_2[#Headers],0))),"")</f>
        <v/>
      </c>
      <c r="H656" s="161" t="str">
        <f ca="1">IFERROR(IF(ISBLANK(INDEX(Data_Base_2[],MATCH($D656,Data_Base_2[[Incumbent]:[Incumbent]],0),MATCH(H$3,Data_Base_2[#Headers],0))),"-",INDEX(Data_Base_2[],MATCH($D656,Data_Base_2[[Incumbent]:[Incumbent]],0),MATCH(H$3,Data_Base_2[#Headers],0))),"")</f>
        <v/>
      </c>
      <c r="I656" s="162" t="str">
        <f ca="1">IFERROR(IF(ISBLANK(INDEX(Data_Base_2[],MATCH($D656,Data_Base_2[[Incumbent]:[Incumbent]],0),MATCH(I$3,Data_Base_2[#Headers],0))),"-",INDEX(Data_Base_2[],MATCH($D656,Data_Base_2[[Incumbent]:[Incumbent]],0),MATCH(I$3,Data_Base_2[#Headers],0))),"")</f>
        <v/>
      </c>
      <c r="J656" s="162" t="str">
        <f ca="1">IFERROR(IF(ISBLANK(INDEX(Data_Base_2[],MATCH($D656,Data_Base_2[[Incumbent]:[Incumbent]],0),MATCH(J$3,Data_Base_2[#Headers],0))),"-",INDEX(Data_Base_2[],MATCH($D656,Data_Base_2[[Incumbent]:[Incumbent]],0),MATCH(J$3,Data_Base_2[#Headers],0))),"")</f>
        <v/>
      </c>
      <c r="K656" s="163" t="str">
        <f ca="1">IFERROR(IF(ISBLANK(INDEX(Data_Base_2[],MATCH($D656,Data_Base_2[[Incumbent]:[Incumbent]],0),MATCH(K$3,Data_Base_2[#Headers],0))),"-",INDEX(Data_Base_2[],MATCH($D656,Data_Base_2[[Incumbent]:[Incumbent]],0),MATCH(K$3,Data_Base_2[#Headers],0))),"")</f>
        <v/>
      </c>
      <c r="L656" s="161" t="str">
        <f ca="1">IFERROR(IF(ISBLANK(INDEX(Data_Base_2[],MATCH($D656,Data_Base_2[[Incumbent]:[Incumbent]],0),MATCH(L$3,Data_Base_2[#Headers],0))),"-",INDEX(Data_Base_2[],MATCH($D656,Data_Base_2[[Incumbent]:[Incumbent]],0),MATCH(L$3,Data_Base_2[#Headers],0))),"")</f>
        <v/>
      </c>
      <c r="M656" s="161" t="str">
        <f ca="1">IFERROR(IF(ISBLANK(INDEX(Data_Base_2[],MATCH($D656,Data_Base_2[[Incumbent]:[Incumbent]],0),MATCH(M$3,Data_Base_2[#Headers],0))),"-",INDEX(Data_Base_2[],MATCH($D656,Data_Base_2[[Incumbent]:[Incumbent]],0),MATCH(M$3,Data_Base_2[#Headers],0))),"")</f>
        <v/>
      </c>
      <c r="N656" s="164" t="str">
        <f ca="1">IFERROR(IF(ISBLANK(INDEX(Data_Base_2[],MATCH($D656,Data_Base_2[[Incumbent]:[Incumbent]],0),MATCH(N$3,Data_Base_2[#Headers],0))),"-",INDEX(Data_Base_2[],MATCH($D656,Data_Base_2[[Incumbent]:[Incumbent]],0),MATCH(N$3,Data_Base_2[#Headers],0))),"")</f>
        <v/>
      </c>
      <c r="O656" s="164" t="str">
        <f ca="1">IFERROR(IF(ISBLANK(INDEX(Data_Base_2[],MATCH($D656,Data_Base_2[[Incumbent]:[Incumbent]],0),MATCH(O$3,Data_Base_2[#Headers],0))),"-",INDEX(Data_Base_2[],MATCH($D656,Data_Base_2[[Incumbent]:[Incumbent]],0),MATCH(O$3,Data_Base_2[#Headers],0))),"")</f>
        <v/>
      </c>
      <c r="P656" s="161" t="str">
        <f ca="1">IFERROR(IF(ISBLANK(INDEX(Data_Base_2[],MATCH($D656,Data_Base_2[[Incumbent]:[Incumbent]],0),MATCH(P$3,Data_Base_2[#Headers],0))),"-",INDEX(Data_Base_2[],MATCH($D656,Data_Base_2[[Incumbent]:[Incumbent]],0),MATCH(P$3,Data_Base_2[#Headers],0))),"")</f>
        <v/>
      </c>
      <c r="Q656" s="161" t="str">
        <f ca="1">IFERROR(IF(ISBLANK(INDEX(Data_Base_2[],MATCH($D656,Data_Base_2[[Incumbent]:[Incumbent]],0),MATCH(Q$3,Data_Base_2[#Headers],0))),"-",INDEX(Data_Base_2[],MATCH($D656,Data_Base_2[[Incumbent]:[Incumbent]],0),MATCH(Q$3,Data_Base_2[#Headers],0))),"")</f>
        <v/>
      </c>
      <c r="T656" t="str">
        <v>Mugiyanto</v>
      </c>
      <c r="U656" s="140">
        <v>5</v>
      </c>
      <c r="V656" s="124" t="b">
        <v>1</v>
      </c>
      <c r="W656" s="3" t="b">
        <v>0</v>
      </c>
      <c r="X656" s="3" t="b">
        <v>0</v>
      </c>
      <c r="Y656" s="3">
        <v>0</v>
      </c>
      <c r="Z656" s="3">
        <v>0</v>
      </c>
      <c r="AA656" s="3" t="b">
        <v>1</v>
      </c>
      <c r="AB656" s="3" t="b">
        <f ca="1"/>
        <v>1</v>
      </c>
      <c r="AC656" s="99">
        <v>1</v>
      </c>
      <c r="AD656" s="99">
        <f ca="1"/>
        <v>0</v>
      </c>
    </row>
    <row r="657" spans="4:30" x14ac:dyDescent="0.25">
      <c r="D657" s="8" t="str" cm="1">
        <f t="array" aca="1" ref="D657" ca="1">IFERROR(IF($T$2="",'Data Base'!C639,INDEX(Data_Base_2[Incumbent],_xlfn.AGGREGATE(15,3,((OFFSET($AD$4,0,0,COUNTA($AD$4:AD5652),1)&gt;0)/(OFFSET($AD$4,0,0,COUNTA($AD$4:AD5652),1)&gt;0))*(ROW(OFFSET($AD$4,0,0,COUNTA($AD$4:AD5652),1))-ROW($AD$3)),ROWS($D$4:$D656)))),"")</f>
        <v/>
      </c>
      <c r="E657" s="161" t="str">
        <f ca="1">IFERROR(IF(ISBLANK(INDEX(Data_Base_2[],MATCH($D657,Data_Base_2[[Incumbent]:[Incumbent]],0),MATCH(E$3,Data_Base_2[#Headers],0))),"-",INDEX(Data_Base_2[],MATCH($D657,Data_Base_2[[Incumbent]:[Incumbent]],0),MATCH(E$3,Data_Base_2[#Headers],0))),"")</f>
        <v/>
      </c>
      <c r="F657" s="161" t="str">
        <f ca="1">IFERROR(IF(ISBLANK(INDEX(Data_Base_2[],MATCH($D657,Data_Base_2[[Incumbent]:[Incumbent]],0),MATCH(F$3,Data_Base_2[#Headers],0))),"-",INDEX(Data_Base_2[],MATCH($D657,Data_Base_2[[Incumbent]:[Incumbent]],0),MATCH(F$3,Data_Base_2[#Headers],0))),"")</f>
        <v/>
      </c>
      <c r="G657" s="161" t="str">
        <f ca="1">IFERROR(IF(ISBLANK(INDEX(Data_Base_2[],MATCH($D657,Data_Base_2[[Incumbent]:[Incumbent]],0),MATCH(G$3,Data_Base_2[#Headers],0))),"-",INDEX(Data_Base_2[],MATCH($D657,Data_Base_2[[Incumbent]:[Incumbent]],0),MATCH(G$3,Data_Base_2[#Headers],0))),"")</f>
        <v/>
      </c>
      <c r="H657" s="161" t="str">
        <f ca="1">IFERROR(IF(ISBLANK(INDEX(Data_Base_2[],MATCH($D657,Data_Base_2[[Incumbent]:[Incumbent]],0),MATCH(H$3,Data_Base_2[#Headers],0))),"-",INDEX(Data_Base_2[],MATCH($D657,Data_Base_2[[Incumbent]:[Incumbent]],0),MATCH(H$3,Data_Base_2[#Headers],0))),"")</f>
        <v/>
      </c>
      <c r="I657" s="162" t="str">
        <f ca="1">IFERROR(IF(ISBLANK(INDEX(Data_Base_2[],MATCH($D657,Data_Base_2[[Incumbent]:[Incumbent]],0),MATCH(I$3,Data_Base_2[#Headers],0))),"-",INDEX(Data_Base_2[],MATCH($D657,Data_Base_2[[Incumbent]:[Incumbent]],0),MATCH(I$3,Data_Base_2[#Headers],0))),"")</f>
        <v/>
      </c>
      <c r="J657" s="162" t="str">
        <f ca="1">IFERROR(IF(ISBLANK(INDEX(Data_Base_2[],MATCH($D657,Data_Base_2[[Incumbent]:[Incumbent]],0),MATCH(J$3,Data_Base_2[#Headers],0))),"-",INDEX(Data_Base_2[],MATCH($D657,Data_Base_2[[Incumbent]:[Incumbent]],0),MATCH(J$3,Data_Base_2[#Headers],0))),"")</f>
        <v/>
      </c>
      <c r="K657" s="163" t="str">
        <f ca="1">IFERROR(IF(ISBLANK(INDEX(Data_Base_2[],MATCH($D657,Data_Base_2[[Incumbent]:[Incumbent]],0),MATCH(K$3,Data_Base_2[#Headers],0))),"-",INDEX(Data_Base_2[],MATCH($D657,Data_Base_2[[Incumbent]:[Incumbent]],0),MATCH(K$3,Data_Base_2[#Headers],0))),"")</f>
        <v/>
      </c>
      <c r="L657" s="161" t="str">
        <f ca="1">IFERROR(IF(ISBLANK(INDEX(Data_Base_2[],MATCH($D657,Data_Base_2[[Incumbent]:[Incumbent]],0),MATCH(L$3,Data_Base_2[#Headers],0))),"-",INDEX(Data_Base_2[],MATCH($D657,Data_Base_2[[Incumbent]:[Incumbent]],0),MATCH(L$3,Data_Base_2[#Headers],0))),"")</f>
        <v/>
      </c>
      <c r="M657" s="161" t="str">
        <f ca="1">IFERROR(IF(ISBLANK(INDEX(Data_Base_2[],MATCH($D657,Data_Base_2[[Incumbent]:[Incumbent]],0),MATCH(M$3,Data_Base_2[#Headers],0))),"-",INDEX(Data_Base_2[],MATCH($D657,Data_Base_2[[Incumbent]:[Incumbent]],0),MATCH(M$3,Data_Base_2[#Headers],0))),"")</f>
        <v/>
      </c>
      <c r="N657" s="164" t="str">
        <f ca="1">IFERROR(IF(ISBLANK(INDEX(Data_Base_2[],MATCH($D657,Data_Base_2[[Incumbent]:[Incumbent]],0),MATCH(N$3,Data_Base_2[#Headers],0))),"-",INDEX(Data_Base_2[],MATCH($D657,Data_Base_2[[Incumbent]:[Incumbent]],0),MATCH(N$3,Data_Base_2[#Headers],0))),"")</f>
        <v/>
      </c>
      <c r="O657" s="164" t="str">
        <f ca="1">IFERROR(IF(ISBLANK(INDEX(Data_Base_2[],MATCH($D657,Data_Base_2[[Incumbent]:[Incumbent]],0),MATCH(O$3,Data_Base_2[#Headers],0))),"-",INDEX(Data_Base_2[],MATCH($D657,Data_Base_2[[Incumbent]:[Incumbent]],0),MATCH(O$3,Data_Base_2[#Headers],0))),"")</f>
        <v/>
      </c>
      <c r="P657" s="161" t="str">
        <f ca="1">IFERROR(IF(ISBLANK(INDEX(Data_Base_2[],MATCH($D657,Data_Base_2[[Incumbent]:[Incumbent]],0),MATCH(P$3,Data_Base_2[#Headers],0))),"-",INDEX(Data_Base_2[],MATCH($D657,Data_Base_2[[Incumbent]:[Incumbent]],0),MATCH(P$3,Data_Base_2[#Headers],0))),"")</f>
        <v/>
      </c>
      <c r="Q657" s="161" t="str">
        <f ca="1">IFERROR(IF(ISBLANK(INDEX(Data_Base_2[],MATCH($D657,Data_Base_2[[Incumbent]:[Incumbent]],0),MATCH(Q$3,Data_Base_2[#Headers],0))),"-",INDEX(Data_Base_2[],MATCH($D657,Data_Base_2[[Incumbent]:[Incumbent]],0),MATCH(Q$3,Data_Base_2[#Headers],0))),"")</f>
        <v/>
      </c>
      <c r="T657" t="str">
        <v>Arbie Wijaya</v>
      </c>
      <c r="U657" s="140">
        <v>2</v>
      </c>
      <c r="V657" s="124" t="b">
        <v>1</v>
      </c>
      <c r="W657" s="3" t="b">
        <v>0</v>
      </c>
      <c r="X657" s="3" t="b">
        <v>0</v>
      </c>
      <c r="Y657" s="3">
        <v>0</v>
      </c>
      <c r="Z657" s="3">
        <v>1</v>
      </c>
      <c r="AA657" s="3" t="b">
        <v>1</v>
      </c>
      <c r="AB657" s="3" t="b">
        <f ca="1"/>
        <v>0</v>
      </c>
      <c r="AC657" s="99">
        <v>1</v>
      </c>
      <c r="AD657" s="99">
        <f ca="1"/>
        <v>0</v>
      </c>
    </row>
    <row r="658" spans="4:30" x14ac:dyDescent="0.25">
      <c r="D658" s="8" t="str" cm="1">
        <f t="array" aca="1" ref="D658" ca="1">IFERROR(IF($T$2="",'Data Base'!C640,INDEX(Data_Base_2[Incumbent],_xlfn.AGGREGATE(15,3,((OFFSET($AD$4,0,0,COUNTA($AD$4:AD5653),1)&gt;0)/(OFFSET($AD$4,0,0,COUNTA($AD$4:AD5653),1)&gt;0))*(ROW(OFFSET($AD$4,0,0,COUNTA($AD$4:AD5653),1))-ROW($AD$3)),ROWS($D$4:$D657)))),"")</f>
        <v/>
      </c>
      <c r="E658" s="161" t="str">
        <f ca="1">IFERROR(IF(ISBLANK(INDEX(Data_Base_2[],MATCH($D658,Data_Base_2[[Incumbent]:[Incumbent]],0),MATCH(E$3,Data_Base_2[#Headers],0))),"-",INDEX(Data_Base_2[],MATCH($D658,Data_Base_2[[Incumbent]:[Incumbent]],0),MATCH(E$3,Data_Base_2[#Headers],0))),"")</f>
        <v/>
      </c>
      <c r="F658" s="161" t="str">
        <f ca="1">IFERROR(IF(ISBLANK(INDEX(Data_Base_2[],MATCH($D658,Data_Base_2[[Incumbent]:[Incumbent]],0),MATCH(F$3,Data_Base_2[#Headers],0))),"-",INDEX(Data_Base_2[],MATCH($D658,Data_Base_2[[Incumbent]:[Incumbent]],0),MATCH(F$3,Data_Base_2[#Headers],0))),"")</f>
        <v/>
      </c>
      <c r="G658" s="161" t="str">
        <f ca="1">IFERROR(IF(ISBLANK(INDEX(Data_Base_2[],MATCH($D658,Data_Base_2[[Incumbent]:[Incumbent]],0),MATCH(G$3,Data_Base_2[#Headers],0))),"-",INDEX(Data_Base_2[],MATCH($D658,Data_Base_2[[Incumbent]:[Incumbent]],0),MATCH(G$3,Data_Base_2[#Headers],0))),"")</f>
        <v/>
      </c>
      <c r="H658" s="161" t="str">
        <f ca="1">IFERROR(IF(ISBLANK(INDEX(Data_Base_2[],MATCH($D658,Data_Base_2[[Incumbent]:[Incumbent]],0),MATCH(H$3,Data_Base_2[#Headers],0))),"-",INDEX(Data_Base_2[],MATCH($D658,Data_Base_2[[Incumbent]:[Incumbent]],0),MATCH(H$3,Data_Base_2[#Headers],0))),"")</f>
        <v/>
      </c>
      <c r="I658" s="162" t="str">
        <f ca="1">IFERROR(IF(ISBLANK(INDEX(Data_Base_2[],MATCH($D658,Data_Base_2[[Incumbent]:[Incumbent]],0),MATCH(I$3,Data_Base_2[#Headers],0))),"-",INDEX(Data_Base_2[],MATCH($D658,Data_Base_2[[Incumbent]:[Incumbent]],0),MATCH(I$3,Data_Base_2[#Headers],0))),"")</f>
        <v/>
      </c>
      <c r="J658" s="162" t="str">
        <f ca="1">IFERROR(IF(ISBLANK(INDEX(Data_Base_2[],MATCH($D658,Data_Base_2[[Incumbent]:[Incumbent]],0),MATCH(J$3,Data_Base_2[#Headers],0))),"-",INDEX(Data_Base_2[],MATCH($D658,Data_Base_2[[Incumbent]:[Incumbent]],0),MATCH(J$3,Data_Base_2[#Headers],0))),"")</f>
        <v/>
      </c>
      <c r="K658" s="163" t="str">
        <f ca="1">IFERROR(IF(ISBLANK(INDEX(Data_Base_2[],MATCH($D658,Data_Base_2[[Incumbent]:[Incumbent]],0),MATCH(K$3,Data_Base_2[#Headers],0))),"-",INDEX(Data_Base_2[],MATCH($D658,Data_Base_2[[Incumbent]:[Incumbent]],0),MATCH(K$3,Data_Base_2[#Headers],0))),"")</f>
        <v/>
      </c>
      <c r="L658" s="161" t="str">
        <f ca="1">IFERROR(IF(ISBLANK(INDEX(Data_Base_2[],MATCH($D658,Data_Base_2[[Incumbent]:[Incumbent]],0),MATCH(L$3,Data_Base_2[#Headers],0))),"-",INDEX(Data_Base_2[],MATCH($D658,Data_Base_2[[Incumbent]:[Incumbent]],0),MATCH(L$3,Data_Base_2[#Headers],0))),"")</f>
        <v/>
      </c>
      <c r="M658" s="161" t="str">
        <f ca="1">IFERROR(IF(ISBLANK(INDEX(Data_Base_2[],MATCH($D658,Data_Base_2[[Incumbent]:[Incumbent]],0),MATCH(M$3,Data_Base_2[#Headers],0))),"-",INDEX(Data_Base_2[],MATCH($D658,Data_Base_2[[Incumbent]:[Incumbent]],0),MATCH(M$3,Data_Base_2[#Headers],0))),"")</f>
        <v/>
      </c>
      <c r="N658" s="164" t="str">
        <f ca="1">IFERROR(IF(ISBLANK(INDEX(Data_Base_2[],MATCH($D658,Data_Base_2[[Incumbent]:[Incumbent]],0),MATCH(N$3,Data_Base_2[#Headers],0))),"-",INDEX(Data_Base_2[],MATCH($D658,Data_Base_2[[Incumbent]:[Incumbent]],0),MATCH(N$3,Data_Base_2[#Headers],0))),"")</f>
        <v/>
      </c>
      <c r="O658" s="164" t="str">
        <f ca="1">IFERROR(IF(ISBLANK(INDEX(Data_Base_2[],MATCH($D658,Data_Base_2[[Incumbent]:[Incumbent]],0),MATCH(O$3,Data_Base_2[#Headers],0))),"-",INDEX(Data_Base_2[],MATCH($D658,Data_Base_2[[Incumbent]:[Incumbent]],0),MATCH(O$3,Data_Base_2[#Headers],0))),"")</f>
        <v/>
      </c>
      <c r="P658" s="161" t="str">
        <f ca="1">IFERROR(IF(ISBLANK(INDEX(Data_Base_2[],MATCH($D658,Data_Base_2[[Incumbent]:[Incumbent]],0),MATCH(P$3,Data_Base_2[#Headers],0))),"-",INDEX(Data_Base_2[],MATCH($D658,Data_Base_2[[Incumbent]:[Incumbent]],0),MATCH(P$3,Data_Base_2[#Headers],0))),"")</f>
        <v/>
      </c>
      <c r="Q658" s="161" t="str">
        <f ca="1">IFERROR(IF(ISBLANK(INDEX(Data_Base_2[],MATCH($D658,Data_Base_2[[Incumbent]:[Incumbent]],0),MATCH(Q$3,Data_Base_2[#Headers],0))),"-",INDEX(Data_Base_2[],MATCH($D658,Data_Base_2[[Incumbent]:[Incumbent]],0),MATCH(Q$3,Data_Base_2[#Headers],0))),"")</f>
        <v/>
      </c>
      <c r="T658" t="str">
        <v>Zulkarnaen</v>
      </c>
      <c r="U658" s="140">
        <v>3</v>
      </c>
      <c r="V658" s="124" t="b">
        <v>1</v>
      </c>
      <c r="W658" s="3" t="b">
        <v>0</v>
      </c>
      <c r="X658" s="3" t="b">
        <v>0</v>
      </c>
      <c r="Y658" s="3">
        <v>0</v>
      </c>
      <c r="Z658" s="3">
        <v>1</v>
      </c>
      <c r="AA658" s="3" t="b">
        <v>1</v>
      </c>
      <c r="AB658" s="3" t="b">
        <f ca="1"/>
        <v>1</v>
      </c>
      <c r="AC658" s="99">
        <v>1</v>
      </c>
      <c r="AD658" s="99">
        <f ca="1"/>
        <v>0</v>
      </c>
    </row>
    <row r="659" spans="4:30" x14ac:dyDescent="0.25">
      <c r="D659" s="8" t="str" cm="1">
        <f t="array" aca="1" ref="D659" ca="1">IFERROR(IF($T$2="",'Data Base'!C641,INDEX(Data_Base_2[Incumbent],_xlfn.AGGREGATE(15,3,((OFFSET($AD$4,0,0,COUNTA($AD$4:AD5654),1)&gt;0)/(OFFSET($AD$4,0,0,COUNTA($AD$4:AD5654),1)&gt;0))*(ROW(OFFSET($AD$4,0,0,COUNTA($AD$4:AD5654),1))-ROW($AD$3)),ROWS($D$4:$D658)))),"")</f>
        <v/>
      </c>
      <c r="E659" s="161" t="str">
        <f ca="1">IFERROR(IF(ISBLANK(INDEX(Data_Base_2[],MATCH($D659,Data_Base_2[[Incumbent]:[Incumbent]],0),MATCH(E$3,Data_Base_2[#Headers],0))),"-",INDEX(Data_Base_2[],MATCH($D659,Data_Base_2[[Incumbent]:[Incumbent]],0),MATCH(E$3,Data_Base_2[#Headers],0))),"")</f>
        <v/>
      </c>
      <c r="F659" s="161" t="str">
        <f ca="1">IFERROR(IF(ISBLANK(INDEX(Data_Base_2[],MATCH($D659,Data_Base_2[[Incumbent]:[Incumbent]],0),MATCH(F$3,Data_Base_2[#Headers],0))),"-",INDEX(Data_Base_2[],MATCH($D659,Data_Base_2[[Incumbent]:[Incumbent]],0),MATCH(F$3,Data_Base_2[#Headers],0))),"")</f>
        <v/>
      </c>
      <c r="G659" s="161" t="str">
        <f ca="1">IFERROR(IF(ISBLANK(INDEX(Data_Base_2[],MATCH($D659,Data_Base_2[[Incumbent]:[Incumbent]],0),MATCH(G$3,Data_Base_2[#Headers],0))),"-",INDEX(Data_Base_2[],MATCH($D659,Data_Base_2[[Incumbent]:[Incumbent]],0),MATCH(G$3,Data_Base_2[#Headers],0))),"")</f>
        <v/>
      </c>
      <c r="H659" s="161" t="str">
        <f ca="1">IFERROR(IF(ISBLANK(INDEX(Data_Base_2[],MATCH($D659,Data_Base_2[[Incumbent]:[Incumbent]],0),MATCH(H$3,Data_Base_2[#Headers],0))),"-",INDEX(Data_Base_2[],MATCH($D659,Data_Base_2[[Incumbent]:[Incumbent]],0),MATCH(H$3,Data_Base_2[#Headers],0))),"")</f>
        <v/>
      </c>
      <c r="I659" s="162" t="str">
        <f ca="1">IFERROR(IF(ISBLANK(INDEX(Data_Base_2[],MATCH($D659,Data_Base_2[[Incumbent]:[Incumbent]],0),MATCH(I$3,Data_Base_2[#Headers],0))),"-",INDEX(Data_Base_2[],MATCH($D659,Data_Base_2[[Incumbent]:[Incumbent]],0),MATCH(I$3,Data_Base_2[#Headers],0))),"")</f>
        <v/>
      </c>
      <c r="J659" s="162" t="str">
        <f ca="1">IFERROR(IF(ISBLANK(INDEX(Data_Base_2[],MATCH($D659,Data_Base_2[[Incumbent]:[Incumbent]],0),MATCH(J$3,Data_Base_2[#Headers],0))),"-",INDEX(Data_Base_2[],MATCH($D659,Data_Base_2[[Incumbent]:[Incumbent]],0),MATCH(J$3,Data_Base_2[#Headers],0))),"")</f>
        <v/>
      </c>
      <c r="K659" s="163" t="str">
        <f ca="1">IFERROR(IF(ISBLANK(INDEX(Data_Base_2[],MATCH($D659,Data_Base_2[[Incumbent]:[Incumbent]],0),MATCH(K$3,Data_Base_2[#Headers],0))),"-",INDEX(Data_Base_2[],MATCH($D659,Data_Base_2[[Incumbent]:[Incumbent]],0),MATCH(K$3,Data_Base_2[#Headers],0))),"")</f>
        <v/>
      </c>
      <c r="L659" s="161" t="str">
        <f ca="1">IFERROR(IF(ISBLANK(INDEX(Data_Base_2[],MATCH($D659,Data_Base_2[[Incumbent]:[Incumbent]],0),MATCH(L$3,Data_Base_2[#Headers],0))),"-",INDEX(Data_Base_2[],MATCH($D659,Data_Base_2[[Incumbent]:[Incumbent]],0),MATCH(L$3,Data_Base_2[#Headers],0))),"")</f>
        <v/>
      </c>
      <c r="M659" s="161" t="str">
        <f ca="1">IFERROR(IF(ISBLANK(INDEX(Data_Base_2[],MATCH($D659,Data_Base_2[[Incumbent]:[Incumbent]],0),MATCH(M$3,Data_Base_2[#Headers],0))),"-",INDEX(Data_Base_2[],MATCH($D659,Data_Base_2[[Incumbent]:[Incumbent]],0),MATCH(M$3,Data_Base_2[#Headers],0))),"")</f>
        <v/>
      </c>
      <c r="N659" s="164" t="str">
        <f ca="1">IFERROR(IF(ISBLANK(INDEX(Data_Base_2[],MATCH($D659,Data_Base_2[[Incumbent]:[Incumbent]],0),MATCH(N$3,Data_Base_2[#Headers],0))),"-",INDEX(Data_Base_2[],MATCH($D659,Data_Base_2[[Incumbent]:[Incumbent]],0),MATCH(N$3,Data_Base_2[#Headers],0))),"")</f>
        <v/>
      </c>
      <c r="O659" s="164" t="str">
        <f ca="1">IFERROR(IF(ISBLANK(INDEX(Data_Base_2[],MATCH($D659,Data_Base_2[[Incumbent]:[Incumbent]],0),MATCH(O$3,Data_Base_2[#Headers],0))),"-",INDEX(Data_Base_2[],MATCH($D659,Data_Base_2[[Incumbent]:[Incumbent]],0),MATCH(O$3,Data_Base_2[#Headers],0))),"")</f>
        <v/>
      </c>
      <c r="P659" s="161" t="str">
        <f ca="1">IFERROR(IF(ISBLANK(INDEX(Data_Base_2[],MATCH($D659,Data_Base_2[[Incumbent]:[Incumbent]],0),MATCH(P$3,Data_Base_2[#Headers],0))),"-",INDEX(Data_Base_2[],MATCH($D659,Data_Base_2[[Incumbent]:[Incumbent]],0),MATCH(P$3,Data_Base_2[#Headers],0))),"")</f>
        <v/>
      </c>
      <c r="Q659" s="161" t="str">
        <f ca="1">IFERROR(IF(ISBLANK(INDEX(Data_Base_2[],MATCH($D659,Data_Base_2[[Incumbent]:[Incumbent]],0),MATCH(Q$3,Data_Base_2[#Headers],0))),"-",INDEX(Data_Base_2[],MATCH($D659,Data_Base_2[[Incumbent]:[Incumbent]],0),MATCH(Q$3,Data_Base_2[#Headers],0))),"")</f>
        <v/>
      </c>
      <c r="T659" t="str">
        <v>Ikrama Anwar</v>
      </c>
      <c r="U659" s="140">
        <v>1</v>
      </c>
      <c r="V659" s="124" t="b">
        <v>1</v>
      </c>
      <c r="W659" s="3" t="b">
        <v>0</v>
      </c>
      <c r="X659" s="3" t="b">
        <v>0</v>
      </c>
      <c r="Y659" s="3">
        <v>0</v>
      </c>
      <c r="Z659" s="3">
        <v>0</v>
      </c>
      <c r="AA659" s="3" t="b">
        <v>1</v>
      </c>
      <c r="AB659" s="3" t="b">
        <f ca="1"/>
        <v>1</v>
      </c>
      <c r="AC659" s="99">
        <v>1</v>
      </c>
      <c r="AD659" s="99">
        <f ca="1"/>
        <v>0</v>
      </c>
    </row>
    <row r="660" spans="4:30" x14ac:dyDescent="0.25">
      <c r="D660" s="8" t="str" cm="1">
        <f t="array" aca="1" ref="D660" ca="1">IFERROR(IF($T$2="",'Data Base'!C642,INDEX(Data_Base_2[Incumbent],_xlfn.AGGREGATE(15,3,((OFFSET($AD$4,0,0,COUNTA($AD$4:AD5655),1)&gt;0)/(OFFSET($AD$4,0,0,COUNTA($AD$4:AD5655),1)&gt;0))*(ROW(OFFSET($AD$4,0,0,COUNTA($AD$4:AD5655),1))-ROW($AD$3)),ROWS($D$4:$D659)))),"")</f>
        <v/>
      </c>
      <c r="E660" s="161" t="str">
        <f ca="1">IFERROR(IF(ISBLANK(INDEX(Data_Base_2[],MATCH($D660,Data_Base_2[[Incumbent]:[Incumbent]],0),MATCH(E$3,Data_Base_2[#Headers],0))),"-",INDEX(Data_Base_2[],MATCH($D660,Data_Base_2[[Incumbent]:[Incumbent]],0),MATCH(E$3,Data_Base_2[#Headers],0))),"")</f>
        <v/>
      </c>
      <c r="F660" s="161" t="str">
        <f ca="1">IFERROR(IF(ISBLANK(INDEX(Data_Base_2[],MATCH($D660,Data_Base_2[[Incumbent]:[Incumbent]],0),MATCH(F$3,Data_Base_2[#Headers],0))),"-",INDEX(Data_Base_2[],MATCH($D660,Data_Base_2[[Incumbent]:[Incumbent]],0),MATCH(F$3,Data_Base_2[#Headers],0))),"")</f>
        <v/>
      </c>
      <c r="G660" s="161" t="str">
        <f ca="1">IFERROR(IF(ISBLANK(INDEX(Data_Base_2[],MATCH($D660,Data_Base_2[[Incumbent]:[Incumbent]],0),MATCH(G$3,Data_Base_2[#Headers],0))),"-",INDEX(Data_Base_2[],MATCH($D660,Data_Base_2[[Incumbent]:[Incumbent]],0),MATCH(G$3,Data_Base_2[#Headers],0))),"")</f>
        <v/>
      </c>
      <c r="H660" s="161" t="str">
        <f ca="1">IFERROR(IF(ISBLANK(INDEX(Data_Base_2[],MATCH($D660,Data_Base_2[[Incumbent]:[Incumbent]],0),MATCH(H$3,Data_Base_2[#Headers],0))),"-",INDEX(Data_Base_2[],MATCH($D660,Data_Base_2[[Incumbent]:[Incumbent]],0),MATCH(H$3,Data_Base_2[#Headers],0))),"")</f>
        <v/>
      </c>
      <c r="I660" s="162" t="str">
        <f ca="1">IFERROR(IF(ISBLANK(INDEX(Data_Base_2[],MATCH($D660,Data_Base_2[[Incumbent]:[Incumbent]],0),MATCH(I$3,Data_Base_2[#Headers],0))),"-",INDEX(Data_Base_2[],MATCH($D660,Data_Base_2[[Incumbent]:[Incumbent]],0),MATCH(I$3,Data_Base_2[#Headers],0))),"")</f>
        <v/>
      </c>
      <c r="J660" s="162" t="str">
        <f ca="1">IFERROR(IF(ISBLANK(INDEX(Data_Base_2[],MATCH($D660,Data_Base_2[[Incumbent]:[Incumbent]],0),MATCH(J$3,Data_Base_2[#Headers],0))),"-",INDEX(Data_Base_2[],MATCH($D660,Data_Base_2[[Incumbent]:[Incumbent]],0),MATCH(J$3,Data_Base_2[#Headers],0))),"")</f>
        <v/>
      </c>
      <c r="K660" s="163" t="str">
        <f ca="1">IFERROR(IF(ISBLANK(INDEX(Data_Base_2[],MATCH($D660,Data_Base_2[[Incumbent]:[Incumbent]],0),MATCH(K$3,Data_Base_2[#Headers],0))),"-",INDEX(Data_Base_2[],MATCH($D660,Data_Base_2[[Incumbent]:[Incumbent]],0),MATCH(K$3,Data_Base_2[#Headers],0))),"")</f>
        <v/>
      </c>
      <c r="L660" s="161" t="str">
        <f ca="1">IFERROR(IF(ISBLANK(INDEX(Data_Base_2[],MATCH($D660,Data_Base_2[[Incumbent]:[Incumbent]],0),MATCH(L$3,Data_Base_2[#Headers],0))),"-",INDEX(Data_Base_2[],MATCH($D660,Data_Base_2[[Incumbent]:[Incumbent]],0),MATCH(L$3,Data_Base_2[#Headers],0))),"")</f>
        <v/>
      </c>
      <c r="M660" s="161" t="str">
        <f ca="1">IFERROR(IF(ISBLANK(INDEX(Data_Base_2[],MATCH($D660,Data_Base_2[[Incumbent]:[Incumbent]],0),MATCH(M$3,Data_Base_2[#Headers],0))),"-",INDEX(Data_Base_2[],MATCH($D660,Data_Base_2[[Incumbent]:[Incumbent]],0),MATCH(M$3,Data_Base_2[#Headers],0))),"")</f>
        <v/>
      </c>
      <c r="N660" s="164" t="str">
        <f ca="1">IFERROR(IF(ISBLANK(INDEX(Data_Base_2[],MATCH($D660,Data_Base_2[[Incumbent]:[Incumbent]],0),MATCH(N$3,Data_Base_2[#Headers],0))),"-",INDEX(Data_Base_2[],MATCH($D660,Data_Base_2[[Incumbent]:[Incumbent]],0),MATCH(N$3,Data_Base_2[#Headers],0))),"")</f>
        <v/>
      </c>
      <c r="O660" s="164" t="str">
        <f ca="1">IFERROR(IF(ISBLANK(INDEX(Data_Base_2[],MATCH($D660,Data_Base_2[[Incumbent]:[Incumbent]],0),MATCH(O$3,Data_Base_2[#Headers],0))),"-",INDEX(Data_Base_2[],MATCH($D660,Data_Base_2[[Incumbent]:[Incumbent]],0),MATCH(O$3,Data_Base_2[#Headers],0))),"")</f>
        <v/>
      </c>
      <c r="P660" s="161" t="str">
        <f ca="1">IFERROR(IF(ISBLANK(INDEX(Data_Base_2[],MATCH($D660,Data_Base_2[[Incumbent]:[Incumbent]],0),MATCH(P$3,Data_Base_2[#Headers],0))),"-",INDEX(Data_Base_2[],MATCH($D660,Data_Base_2[[Incumbent]:[Incumbent]],0),MATCH(P$3,Data_Base_2[#Headers],0))),"")</f>
        <v/>
      </c>
      <c r="Q660" s="161" t="str">
        <f ca="1">IFERROR(IF(ISBLANK(INDEX(Data_Base_2[],MATCH($D660,Data_Base_2[[Incumbent]:[Incumbent]],0),MATCH(Q$3,Data_Base_2[#Headers],0))),"-",INDEX(Data_Base_2[],MATCH($D660,Data_Base_2[[Incumbent]:[Incumbent]],0),MATCH(Q$3,Data_Base_2[#Headers],0))),"")</f>
        <v/>
      </c>
      <c r="T660" t="str">
        <v>Wihawaty Wiharta</v>
      </c>
      <c r="U660" s="140">
        <v>7</v>
      </c>
      <c r="V660" s="124" t="b">
        <v>1</v>
      </c>
      <c r="W660" s="3" t="b">
        <v>0</v>
      </c>
      <c r="X660" s="3" t="b">
        <v>0</v>
      </c>
      <c r="Y660" s="3">
        <v>0</v>
      </c>
      <c r="Z660" s="3">
        <v>0</v>
      </c>
      <c r="AA660" s="3" t="b">
        <v>1</v>
      </c>
      <c r="AB660" s="3" t="b">
        <f ca="1"/>
        <v>1</v>
      </c>
      <c r="AC660" s="99">
        <v>1</v>
      </c>
      <c r="AD660" s="99">
        <f ca="1"/>
        <v>0</v>
      </c>
    </row>
    <row r="661" spans="4:30" x14ac:dyDescent="0.25">
      <c r="D661" s="8" t="str" cm="1">
        <f t="array" aca="1" ref="D661" ca="1">IFERROR(IF($T$2="",'Data Base'!C643,INDEX(Data_Base_2[Incumbent],_xlfn.AGGREGATE(15,3,((OFFSET($AD$4,0,0,COUNTA($AD$4:AD5656),1)&gt;0)/(OFFSET($AD$4,0,0,COUNTA($AD$4:AD5656),1)&gt;0))*(ROW(OFFSET($AD$4,0,0,COUNTA($AD$4:AD5656),1))-ROW($AD$3)),ROWS($D$4:$D660)))),"")</f>
        <v/>
      </c>
      <c r="E661" s="161" t="str">
        <f ca="1">IFERROR(IF(ISBLANK(INDEX(Data_Base_2[],MATCH($D661,Data_Base_2[[Incumbent]:[Incumbent]],0),MATCH(E$3,Data_Base_2[#Headers],0))),"-",INDEX(Data_Base_2[],MATCH($D661,Data_Base_2[[Incumbent]:[Incumbent]],0),MATCH(E$3,Data_Base_2[#Headers],0))),"")</f>
        <v/>
      </c>
      <c r="F661" s="161" t="str">
        <f ca="1">IFERROR(IF(ISBLANK(INDEX(Data_Base_2[],MATCH($D661,Data_Base_2[[Incumbent]:[Incumbent]],0),MATCH(F$3,Data_Base_2[#Headers],0))),"-",INDEX(Data_Base_2[],MATCH($D661,Data_Base_2[[Incumbent]:[Incumbent]],0),MATCH(F$3,Data_Base_2[#Headers],0))),"")</f>
        <v/>
      </c>
      <c r="G661" s="161" t="str">
        <f ca="1">IFERROR(IF(ISBLANK(INDEX(Data_Base_2[],MATCH($D661,Data_Base_2[[Incumbent]:[Incumbent]],0),MATCH(G$3,Data_Base_2[#Headers],0))),"-",INDEX(Data_Base_2[],MATCH($D661,Data_Base_2[[Incumbent]:[Incumbent]],0),MATCH(G$3,Data_Base_2[#Headers],0))),"")</f>
        <v/>
      </c>
      <c r="H661" s="161" t="str">
        <f ca="1">IFERROR(IF(ISBLANK(INDEX(Data_Base_2[],MATCH($D661,Data_Base_2[[Incumbent]:[Incumbent]],0),MATCH(H$3,Data_Base_2[#Headers],0))),"-",INDEX(Data_Base_2[],MATCH($D661,Data_Base_2[[Incumbent]:[Incumbent]],0),MATCH(H$3,Data_Base_2[#Headers],0))),"")</f>
        <v/>
      </c>
      <c r="I661" s="162" t="str">
        <f ca="1">IFERROR(IF(ISBLANK(INDEX(Data_Base_2[],MATCH($D661,Data_Base_2[[Incumbent]:[Incumbent]],0),MATCH(I$3,Data_Base_2[#Headers],0))),"-",INDEX(Data_Base_2[],MATCH($D661,Data_Base_2[[Incumbent]:[Incumbent]],0),MATCH(I$3,Data_Base_2[#Headers],0))),"")</f>
        <v/>
      </c>
      <c r="J661" s="162" t="str">
        <f ca="1">IFERROR(IF(ISBLANK(INDEX(Data_Base_2[],MATCH($D661,Data_Base_2[[Incumbent]:[Incumbent]],0),MATCH(J$3,Data_Base_2[#Headers],0))),"-",INDEX(Data_Base_2[],MATCH($D661,Data_Base_2[[Incumbent]:[Incumbent]],0),MATCH(J$3,Data_Base_2[#Headers],0))),"")</f>
        <v/>
      </c>
      <c r="K661" s="163" t="str">
        <f ca="1">IFERROR(IF(ISBLANK(INDEX(Data_Base_2[],MATCH($D661,Data_Base_2[[Incumbent]:[Incumbent]],0),MATCH(K$3,Data_Base_2[#Headers],0))),"-",INDEX(Data_Base_2[],MATCH($D661,Data_Base_2[[Incumbent]:[Incumbent]],0),MATCH(K$3,Data_Base_2[#Headers],0))),"")</f>
        <v/>
      </c>
      <c r="L661" s="161" t="str">
        <f ca="1">IFERROR(IF(ISBLANK(INDEX(Data_Base_2[],MATCH($D661,Data_Base_2[[Incumbent]:[Incumbent]],0),MATCH(L$3,Data_Base_2[#Headers],0))),"-",INDEX(Data_Base_2[],MATCH($D661,Data_Base_2[[Incumbent]:[Incumbent]],0),MATCH(L$3,Data_Base_2[#Headers],0))),"")</f>
        <v/>
      </c>
      <c r="M661" s="161" t="str">
        <f ca="1">IFERROR(IF(ISBLANK(INDEX(Data_Base_2[],MATCH($D661,Data_Base_2[[Incumbent]:[Incumbent]],0),MATCH(M$3,Data_Base_2[#Headers],0))),"-",INDEX(Data_Base_2[],MATCH($D661,Data_Base_2[[Incumbent]:[Incumbent]],0),MATCH(M$3,Data_Base_2[#Headers],0))),"")</f>
        <v/>
      </c>
      <c r="N661" s="164" t="str">
        <f ca="1">IFERROR(IF(ISBLANK(INDEX(Data_Base_2[],MATCH($D661,Data_Base_2[[Incumbent]:[Incumbent]],0),MATCH(N$3,Data_Base_2[#Headers],0))),"-",INDEX(Data_Base_2[],MATCH($D661,Data_Base_2[[Incumbent]:[Incumbent]],0),MATCH(N$3,Data_Base_2[#Headers],0))),"")</f>
        <v/>
      </c>
      <c r="O661" s="164" t="str">
        <f ca="1">IFERROR(IF(ISBLANK(INDEX(Data_Base_2[],MATCH($D661,Data_Base_2[[Incumbent]:[Incumbent]],0),MATCH(O$3,Data_Base_2[#Headers],0))),"-",INDEX(Data_Base_2[],MATCH($D661,Data_Base_2[[Incumbent]:[Incumbent]],0),MATCH(O$3,Data_Base_2[#Headers],0))),"")</f>
        <v/>
      </c>
      <c r="P661" s="161" t="str">
        <f ca="1">IFERROR(IF(ISBLANK(INDEX(Data_Base_2[],MATCH($D661,Data_Base_2[[Incumbent]:[Incumbent]],0),MATCH(P$3,Data_Base_2[#Headers],0))),"-",INDEX(Data_Base_2[],MATCH($D661,Data_Base_2[[Incumbent]:[Incumbent]],0),MATCH(P$3,Data_Base_2[#Headers],0))),"")</f>
        <v/>
      </c>
      <c r="Q661" s="161" t="str">
        <f ca="1">IFERROR(IF(ISBLANK(INDEX(Data_Base_2[],MATCH($D661,Data_Base_2[[Incumbent]:[Incumbent]],0),MATCH(Q$3,Data_Base_2[#Headers],0))),"-",INDEX(Data_Base_2[],MATCH($D661,Data_Base_2[[Incumbent]:[Incumbent]],0),MATCH(Q$3,Data_Base_2[#Headers],0))),"")</f>
        <v/>
      </c>
      <c r="T661" t="str">
        <v>Diana Sari</v>
      </c>
      <c r="U661" s="140">
        <v>4</v>
      </c>
      <c r="V661" s="124" t="b">
        <v>1</v>
      </c>
      <c r="W661" s="3" t="b">
        <v>0</v>
      </c>
      <c r="X661" s="3" t="b">
        <v>0</v>
      </c>
      <c r="Y661" s="3">
        <v>0</v>
      </c>
      <c r="Z661" s="3">
        <v>1</v>
      </c>
      <c r="AA661" s="3" t="b">
        <v>1</v>
      </c>
      <c r="AB661" s="3" t="b">
        <f ca="1"/>
        <v>1</v>
      </c>
      <c r="AC661" s="99">
        <v>1</v>
      </c>
      <c r="AD661" s="99">
        <f ca="1"/>
        <v>0</v>
      </c>
    </row>
    <row r="662" spans="4:30" x14ac:dyDescent="0.25">
      <c r="D662" s="8" t="str" cm="1">
        <f t="array" aca="1" ref="D662" ca="1">IFERROR(IF($T$2="",'Data Base'!C644,INDEX(Data_Base_2[Incumbent],_xlfn.AGGREGATE(15,3,((OFFSET($AD$4,0,0,COUNTA($AD$4:AD5657),1)&gt;0)/(OFFSET($AD$4,0,0,COUNTA($AD$4:AD5657),1)&gt;0))*(ROW(OFFSET($AD$4,0,0,COUNTA($AD$4:AD5657),1))-ROW($AD$3)),ROWS($D$4:$D661)))),"")</f>
        <v/>
      </c>
      <c r="E662" s="161" t="str">
        <f ca="1">IFERROR(IF(ISBLANK(INDEX(Data_Base_2[],MATCH($D662,Data_Base_2[[Incumbent]:[Incumbent]],0),MATCH(E$3,Data_Base_2[#Headers],0))),"-",INDEX(Data_Base_2[],MATCH($D662,Data_Base_2[[Incumbent]:[Incumbent]],0),MATCH(E$3,Data_Base_2[#Headers],0))),"")</f>
        <v/>
      </c>
      <c r="F662" s="161" t="str">
        <f ca="1">IFERROR(IF(ISBLANK(INDEX(Data_Base_2[],MATCH($D662,Data_Base_2[[Incumbent]:[Incumbent]],0),MATCH(F$3,Data_Base_2[#Headers],0))),"-",INDEX(Data_Base_2[],MATCH($D662,Data_Base_2[[Incumbent]:[Incumbent]],0),MATCH(F$3,Data_Base_2[#Headers],0))),"")</f>
        <v/>
      </c>
      <c r="G662" s="161" t="str">
        <f ca="1">IFERROR(IF(ISBLANK(INDEX(Data_Base_2[],MATCH($D662,Data_Base_2[[Incumbent]:[Incumbent]],0),MATCH(G$3,Data_Base_2[#Headers],0))),"-",INDEX(Data_Base_2[],MATCH($D662,Data_Base_2[[Incumbent]:[Incumbent]],0),MATCH(G$3,Data_Base_2[#Headers],0))),"")</f>
        <v/>
      </c>
      <c r="H662" s="161" t="str">
        <f ca="1">IFERROR(IF(ISBLANK(INDEX(Data_Base_2[],MATCH($D662,Data_Base_2[[Incumbent]:[Incumbent]],0),MATCH(H$3,Data_Base_2[#Headers],0))),"-",INDEX(Data_Base_2[],MATCH($D662,Data_Base_2[[Incumbent]:[Incumbent]],0),MATCH(H$3,Data_Base_2[#Headers],0))),"")</f>
        <v/>
      </c>
      <c r="I662" s="162" t="str">
        <f ca="1">IFERROR(IF(ISBLANK(INDEX(Data_Base_2[],MATCH($D662,Data_Base_2[[Incumbent]:[Incumbent]],0),MATCH(I$3,Data_Base_2[#Headers],0))),"-",INDEX(Data_Base_2[],MATCH($D662,Data_Base_2[[Incumbent]:[Incumbent]],0),MATCH(I$3,Data_Base_2[#Headers],0))),"")</f>
        <v/>
      </c>
      <c r="J662" s="162" t="str">
        <f ca="1">IFERROR(IF(ISBLANK(INDEX(Data_Base_2[],MATCH($D662,Data_Base_2[[Incumbent]:[Incumbent]],0),MATCH(J$3,Data_Base_2[#Headers],0))),"-",INDEX(Data_Base_2[],MATCH($D662,Data_Base_2[[Incumbent]:[Incumbent]],0),MATCH(J$3,Data_Base_2[#Headers],0))),"")</f>
        <v/>
      </c>
      <c r="K662" s="163" t="str">
        <f ca="1">IFERROR(IF(ISBLANK(INDEX(Data_Base_2[],MATCH($D662,Data_Base_2[[Incumbent]:[Incumbent]],0),MATCH(K$3,Data_Base_2[#Headers],0))),"-",INDEX(Data_Base_2[],MATCH($D662,Data_Base_2[[Incumbent]:[Incumbent]],0),MATCH(K$3,Data_Base_2[#Headers],0))),"")</f>
        <v/>
      </c>
      <c r="L662" s="161" t="str">
        <f ca="1">IFERROR(IF(ISBLANK(INDEX(Data_Base_2[],MATCH($D662,Data_Base_2[[Incumbent]:[Incumbent]],0),MATCH(L$3,Data_Base_2[#Headers],0))),"-",INDEX(Data_Base_2[],MATCH($D662,Data_Base_2[[Incumbent]:[Incumbent]],0),MATCH(L$3,Data_Base_2[#Headers],0))),"")</f>
        <v/>
      </c>
      <c r="M662" s="161" t="str">
        <f ca="1">IFERROR(IF(ISBLANK(INDEX(Data_Base_2[],MATCH($D662,Data_Base_2[[Incumbent]:[Incumbent]],0),MATCH(M$3,Data_Base_2[#Headers],0))),"-",INDEX(Data_Base_2[],MATCH($D662,Data_Base_2[[Incumbent]:[Incumbent]],0),MATCH(M$3,Data_Base_2[#Headers],0))),"")</f>
        <v/>
      </c>
      <c r="N662" s="164" t="str">
        <f ca="1">IFERROR(IF(ISBLANK(INDEX(Data_Base_2[],MATCH($D662,Data_Base_2[[Incumbent]:[Incumbent]],0),MATCH(N$3,Data_Base_2[#Headers],0))),"-",INDEX(Data_Base_2[],MATCH($D662,Data_Base_2[[Incumbent]:[Incumbent]],0),MATCH(N$3,Data_Base_2[#Headers],0))),"")</f>
        <v/>
      </c>
      <c r="O662" s="164" t="str">
        <f ca="1">IFERROR(IF(ISBLANK(INDEX(Data_Base_2[],MATCH($D662,Data_Base_2[[Incumbent]:[Incumbent]],0),MATCH(O$3,Data_Base_2[#Headers],0))),"-",INDEX(Data_Base_2[],MATCH($D662,Data_Base_2[[Incumbent]:[Incumbent]],0),MATCH(O$3,Data_Base_2[#Headers],0))),"")</f>
        <v/>
      </c>
      <c r="P662" s="161" t="str">
        <f ca="1">IFERROR(IF(ISBLANK(INDEX(Data_Base_2[],MATCH($D662,Data_Base_2[[Incumbent]:[Incumbent]],0),MATCH(P$3,Data_Base_2[#Headers],0))),"-",INDEX(Data_Base_2[],MATCH($D662,Data_Base_2[[Incumbent]:[Incumbent]],0),MATCH(P$3,Data_Base_2[#Headers],0))),"")</f>
        <v/>
      </c>
      <c r="Q662" s="161" t="str">
        <f ca="1">IFERROR(IF(ISBLANK(INDEX(Data_Base_2[],MATCH($D662,Data_Base_2[[Incumbent]:[Incumbent]],0),MATCH(Q$3,Data_Base_2[#Headers],0))),"-",INDEX(Data_Base_2[],MATCH($D662,Data_Base_2[[Incumbent]:[Incumbent]],0),MATCH(Q$3,Data_Base_2[#Headers],0))),"")</f>
        <v/>
      </c>
      <c r="T662" t="str">
        <v>Layla Bayoe Koesoema Sari</v>
      </c>
      <c r="U662" s="140">
        <v>1</v>
      </c>
      <c r="V662" s="124" t="b">
        <v>1</v>
      </c>
      <c r="W662" s="3" t="b">
        <v>0</v>
      </c>
      <c r="X662" s="3" t="b">
        <v>0</v>
      </c>
      <c r="Y662" s="3">
        <v>0</v>
      </c>
      <c r="Z662" s="3">
        <v>0</v>
      </c>
      <c r="AA662" s="3" t="b">
        <v>1</v>
      </c>
      <c r="AB662" s="3" t="b">
        <f ca="1"/>
        <v>1</v>
      </c>
      <c r="AC662" s="99">
        <v>1</v>
      </c>
      <c r="AD662" s="99">
        <f ca="1"/>
        <v>0</v>
      </c>
    </row>
    <row r="663" spans="4:30" x14ac:dyDescent="0.25">
      <c r="D663" s="8" t="str" cm="1">
        <f t="array" aca="1" ref="D663" ca="1">IFERROR(IF($T$2="",'Data Base'!C645,INDEX(Data_Base_2[Incumbent],_xlfn.AGGREGATE(15,3,((OFFSET($AD$4,0,0,COUNTA($AD$4:AD5658),1)&gt;0)/(OFFSET($AD$4,0,0,COUNTA($AD$4:AD5658),1)&gt;0))*(ROW(OFFSET($AD$4,0,0,COUNTA($AD$4:AD5658),1))-ROW($AD$3)),ROWS($D$4:$D662)))),"")</f>
        <v/>
      </c>
      <c r="E663" s="161" t="str">
        <f ca="1">IFERROR(IF(ISBLANK(INDEX(Data_Base_2[],MATCH($D663,Data_Base_2[[Incumbent]:[Incumbent]],0),MATCH(E$3,Data_Base_2[#Headers],0))),"-",INDEX(Data_Base_2[],MATCH($D663,Data_Base_2[[Incumbent]:[Incumbent]],0),MATCH(E$3,Data_Base_2[#Headers],0))),"")</f>
        <v/>
      </c>
      <c r="F663" s="161" t="str">
        <f ca="1">IFERROR(IF(ISBLANK(INDEX(Data_Base_2[],MATCH($D663,Data_Base_2[[Incumbent]:[Incumbent]],0),MATCH(F$3,Data_Base_2[#Headers],0))),"-",INDEX(Data_Base_2[],MATCH($D663,Data_Base_2[[Incumbent]:[Incumbent]],0),MATCH(F$3,Data_Base_2[#Headers],0))),"")</f>
        <v/>
      </c>
      <c r="G663" s="161" t="str">
        <f ca="1">IFERROR(IF(ISBLANK(INDEX(Data_Base_2[],MATCH($D663,Data_Base_2[[Incumbent]:[Incumbent]],0),MATCH(G$3,Data_Base_2[#Headers],0))),"-",INDEX(Data_Base_2[],MATCH($D663,Data_Base_2[[Incumbent]:[Incumbent]],0),MATCH(G$3,Data_Base_2[#Headers],0))),"")</f>
        <v/>
      </c>
      <c r="H663" s="161" t="str">
        <f ca="1">IFERROR(IF(ISBLANK(INDEX(Data_Base_2[],MATCH($D663,Data_Base_2[[Incumbent]:[Incumbent]],0),MATCH(H$3,Data_Base_2[#Headers],0))),"-",INDEX(Data_Base_2[],MATCH($D663,Data_Base_2[[Incumbent]:[Incumbent]],0),MATCH(H$3,Data_Base_2[#Headers],0))),"")</f>
        <v/>
      </c>
      <c r="I663" s="162" t="str">
        <f ca="1">IFERROR(IF(ISBLANK(INDEX(Data_Base_2[],MATCH($D663,Data_Base_2[[Incumbent]:[Incumbent]],0),MATCH(I$3,Data_Base_2[#Headers],0))),"-",INDEX(Data_Base_2[],MATCH($D663,Data_Base_2[[Incumbent]:[Incumbent]],0),MATCH(I$3,Data_Base_2[#Headers],0))),"")</f>
        <v/>
      </c>
      <c r="J663" s="162" t="str">
        <f ca="1">IFERROR(IF(ISBLANK(INDEX(Data_Base_2[],MATCH($D663,Data_Base_2[[Incumbent]:[Incumbent]],0),MATCH(J$3,Data_Base_2[#Headers],0))),"-",INDEX(Data_Base_2[],MATCH($D663,Data_Base_2[[Incumbent]:[Incumbent]],0),MATCH(J$3,Data_Base_2[#Headers],0))),"")</f>
        <v/>
      </c>
      <c r="K663" s="163" t="str">
        <f ca="1">IFERROR(IF(ISBLANK(INDEX(Data_Base_2[],MATCH($D663,Data_Base_2[[Incumbent]:[Incumbent]],0),MATCH(K$3,Data_Base_2[#Headers],0))),"-",INDEX(Data_Base_2[],MATCH($D663,Data_Base_2[[Incumbent]:[Incumbent]],0),MATCH(K$3,Data_Base_2[#Headers],0))),"")</f>
        <v/>
      </c>
      <c r="L663" s="161" t="str">
        <f ca="1">IFERROR(IF(ISBLANK(INDEX(Data_Base_2[],MATCH($D663,Data_Base_2[[Incumbent]:[Incumbent]],0),MATCH(L$3,Data_Base_2[#Headers],0))),"-",INDEX(Data_Base_2[],MATCH($D663,Data_Base_2[[Incumbent]:[Incumbent]],0),MATCH(L$3,Data_Base_2[#Headers],0))),"")</f>
        <v/>
      </c>
      <c r="M663" s="161" t="str">
        <f ca="1">IFERROR(IF(ISBLANK(INDEX(Data_Base_2[],MATCH($D663,Data_Base_2[[Incumbent]:[Incumbent]],0),MATCH(M$3,Data_Base_2[#Headers],0))),"-",INDEX(Data_Base_2[],MATCH($D663,Data_Base_2[[Incumbent]:[Incumbent]],0),MATCH(M$3,Data_Base_2[#Headers],0))),"")</f>
        <v/>
      </c>
      <c r="N663" s="164" t="str">
        <f ca="1">IFERROR(IF(ISBLANK(INDEX(Data_Base_2[],MATCH($D663,Data_Base_2[[Incumbent]:[Incumbent]],0),MATCH(N$3,Data_Base_2[#Headers],0))),"-",INDEX(Data_Base_2[],MATCH($D663,Data_Base_2[[Incumbent]:[Incumbent]],0),MATCH(N$3,Data_Base_2[#Headers],0))),"")</f>
        <v/>
      </c>
      <c r="O663" s="164" t="str">
        <f ca="1">IFERROR(IF(ISBLANK(INDEX(Data_Base_2[],MATCH($D663,Data_Base_2[[Incumbent]:[Incumbent]],0),MATCH(O$3,Data_Base_2[#Headers],0))),"-",INDEX(Data_Base_2[],MATCH($D663,Data_Base_2[[Incumbent]:[Incumbent]],0),MATCH(O$3,Data_Base_2[#Headers],0))),"")</f>
        <v/>
      </c>
      <c r="P663" s="161" t="str">
        <f ca="1">IFERROR(IF(ISBLANK(INDEX(Data_Base_2[],MATCH($D663,Data_Base_2[[Incumbent]:[Incumbent]],0),MATCH(P$3,Data_Base_2[#Headers],0))),"-",INDEX(Data_Base_2[],MATCH($D663,Data_Base_2[[Incumbent]:[Incumbent]],0),MATCH(P$3,Data_Base_2[#Headers],0))),"")</f>
        <v/>
      </c>
      <c r="Q663" s="161" t="str">
        <f ca="1">IFERROR(IF(ISBLANK(INDEX(Data_Base_2[],MATCH($D663,Data_Base_2[[Incumbent]:[Incumbent]],0),MATCH(Q$3,Data_Base_2[#Headers],0))),"-",INDEX(Data_Base_2[],MATCH($D663,Data_Base_2[[Incumbent]:[Incumbent]],0),MATCH(Q$3,Data_Base_2[#Headers],0))),"")</f>
        <v/>
      </c>
      <c r="T663" t="str">
        <v>Edi Akmal</v>
      </c>
      <c r="U663" s="140">
        <v>2</v>
      </c>
      <c r="V663" s="124" t="b">
        <v>1</v>
      </c>
      <c r="W663" s="3" t="b">
        <v>0</v>
      </c>
      <c r="X663" s="3" t="b">
        <v>0</v>
      </c>
      <c r="Y663" s="3">
        <v>0</v>
      </c>
      <c r="Z663" s="3">
        <v>1</v>
      </c>
      <c r="AA663" s="3" t="b">
        <v>1</v>
      </c>
      <c r="AB663" s="3" t="b">
        <f ca="1"/>
        <v>0</v>
      </c>
      <c r="AC663" s="99">
        <v>1</v>
      </c>
      <c r="AD663" s="99">
        <f ca="1"/>
        <v>0</v>
      </c>
    </row>
    <row r="664" spans="4:30" x14ac:dyDescent="0.25">
      <c r="D664" s="8" t="str" cm="1">
        <f t="array" aca="1" ref="D664" ca="1">IFERROR(IF($T$2="",'Data Base'!C646,INDEX(Data_Base_2[Incumbent],_xlfn.AGGREGATE(15,3,((OFFSET($AD$4,0,0,COUNTA($AD$4:AD5659),1)&gt;0)/(OFFSET($AD$4,0,0,COUNTA($AD$4:AD5659),1)&gt;0))*(ROW(OFFSET($AD$4,0,0,COUNTA($AD$4:AD5659),1))-ROW($AD$3)),ROWS($D$4:$D663)))),"")</f>
        <v/>
      </c>
      <c r="E664" s="161" t="str">
        <f ca="1">IFERROR(IF(ISBLANK(INDEX(Data_Base_2[],MATCH($D664,Data_Base_2[[Incumbent]:[Incumbent]],0),MATCH(E$3,Data_Base_2[#Headers],0))),"-",INDEX(Data_Base_2[],MATCH($D664,Data_Base_2[[Incumbent]:[Incumbent]],0),MATCH(E$3,Data_Base_2[#Headers],0))),"")</f>
        <v/>
      </c>
      <c r="F664" s="161" t="str">
        <f ca="1">IFERROR(IF(ISBLANK(INDEX(Data_Base_2[],MATCH($D664,Data_Base_2[[Incumbent]:[Incumbent]],0),MATCH(F$3,Data_Base_2[#Headers],0))),"-",INDEX(Data_Base_2[],MATCH($D664,Data_Base_2[[Incumbent]:[Incumbent]],0),MATCH(F$3,Data_Base_2[#Headers],0))),"")</f>
        <v/>
      </c>
      <c r="G664" s="161" t="str">
        <f ca="1">IFERROR(IF(ISBLANK(INDEX(Data_Base_2[],MATCH($D664,Data_Base_2[[Incumbent]:[Incumbent]],0),MATCH(G$3,Data_Base_2[#Headers],0))),"-",INDEX(Data_Base_2[],MATCH($D664,Data_Base_2[[Incumbent]:[Incumbent]],0),MATCH(G$3,Data_Base_2[#Headers],0))),"")</f>
        <v/>
      </c>
      <c r="H664" s="161" t="str">
        <f ca="1">IFERROR(IF(ISBLANK(INDEX(Data_Base_2[],MATCH($D664,Data_Base_2[[Incumbent]:[Incumbent]],0),MATCH(H$3,Data_Base_2[#Headers],0))),"-",INDEX(Data_Base_2[],MATCH($D664,Data_Base_2[[Incumbent]:[Incumbent]],0),MATCH(H$3,Data_Base_2[#Headers],0))),"")</f>
        <v/>
      </c>
      <c r="I664" s="162" t="str">
        <f ca="1">IFERROR(IF(ISBLANK(INDEX(Data_Base_2[],MATCH($D664,Data_Base_2[[Incumbent]:[Incumbent]],0),MATCH(I$3,Data_Base_2[#Headers],0))),"-",INDEX(Data_Base_2[],MATCH($D664,Data_Base_2[[Incumbent]:[Incumbent]],0),MATCH(I$3,Data_Base_2[#Headers],0))),"")</f>
        <v/>
      </c>
      <c r="J664" s="162" t="str">
        <f ca="1">IFERROR(IF(ISBLANK(INDEX(Data_Base_2[],MATCH($D664,Data_Base_2[[Incumbent]:[Incumbent]],0),MATCH(J$3,Data_Base_2[#Headers],0))),"-",INDEX(Data_Base_2[],MATCH($D664,Data_Base_2[[Incumbent]:[Incumbent]],0),MATCH(J$3,Data_Base_2[#Headers],0))),"")</f>
        <v/>
      </c>
      <c r="K664" s="163" t="str">
        <f ca="1">IFERROR(IF(ISBLANK(INDEX(Data_Base_2[],MATCH($D664,Data_Base_2[[Incumbent]:[Incumbent]],0),MATCH(K$3,Data_Base_2[#Headers],0))),"-",INDEX(Data_Base_2[],MATCH($D664,Data_Base_2[[Incumbent]:[Incumbent]],0),MATCH(K$3,Data_Base_2[#Headers],0))),"")</f>
        <v/>
      </c>
      <c r="L664" s="161" t="str">
        <f ca="1">IFERROR(IF(ISBLANK(INDEX(Data_Base_2[],MATCH($D664,Data_Base_2[[Incumbent]:[Incumbent]],0),MATCH(L$3,Data_Base_2[#Headers],0))),"-",INDEX(Data_Base_2[],MATCH($D664,Data_Base_2[[Incumbent]:[Incumbent]],0),MATCH(L$3,Data_Base_2[#Headers],0))),"")</f>
        <v/>
      </c>
      <c r="M664" s="161" t="str">
        <f ca="1">IFERROR(IF(ISBLANK(INDEX(Data_Base_2[],MATCH($D664,Data_Base_2[[Incumbent]:[Incumbent]],0),MATCH(M$3,Data_Base_2[#Headers],0))),"-",INDEX(Data_Base_2[],MATCH($D664,Data_Base_2[[Incumbent]:[Incumbent]],0),MATCH(M$3,Data_Base_2[#Headers],0))),"")</f>
        <v/>
      </c>
      <c r="N664" s="164" t="str">
        <f ca="1">IFERROR(IF(ISBLANK(INDEX(Data_Base_2[],MATCH($D664,Data_Base_2[[Incumbent]:[Incumbent]],0),MATCH(N$3,Data_Base_2[#Headers],0))),"-",INDEX(Data_Base_2[],MATCH($D664,Data_Base_2[[Incumbent]:[Incumbent]],0),MATCH(N$3,Data_Base_2[#Headers],0))),"")</f>
        <v/>
      </c>
      <c r="O664" s="164" t="str">
        <f ca="1">IFERROR(IF(ISBLANK(INDEX(Data_Base_2[],MATCH($D664,Data_Base_2[[Incumbent]:[Incumbent]],0),MATCH(O$3,Data_Base_2[#Headers],0))),"-",INDEX(Data_Base_2[],MATCH($D664,Data_Base_2[[Incumbent]:[Incumbent]],0),MATCH(O$3,Data_Base_2[#Headers],0))),"")</f>
        <v/>
      </c>
      <c r="P664" s="161" t="str">
        <f ca="1">IFERROR(IF(ISBLANK(INDEX(Data_Base_2[],MATCH($D664,Data_Base_2[[Incumbent]:[Incumbent]],0),MATCH(P$3,Data_Base_2[#Headers],0))),"-",INDEX(Data_Base_2[],MATCH($D664,Data_Base_2[[Incumbent]:[Incumbent]],0),MATCH(P$3,Data_Base_2[#Headers],0))),"")</f>
        <v/>
      </c>
      <c r="Q664" s="161" t="str">
        <f ca="1">IFERROR(IF(ISBLANK(INDEX(Data_Base_2[],MATCH($D664,Data_Base_2[[Incumbent]:[Incumbent]],0),MATCH(Q$3,Data_Base_2[#Headers],0))),"-",INDEX(Data_Base_2[],MATCH($D664,Data_Base_2[[Incumbent]:[Incumbent]],0),MATCH(Q$3,Data_Base_2[#Headers],0))),"")</f>
        <v/>
      </c>
      <c r="T664" t="str">
        <v>Rawan</v>
      </c>
      <c r="U664" s="140">
        <v>5</v>
      </c>
      <c r="V664" s="124" t="b">
        <v>1</v>
      </c>
      <c r="W664" s="3" t="b">
        <v>0</v>
      </c>
      <c r="X664" s="3" t="b">
        <v>0</v>
      </c>
      <c r="Y664" s="3">
        <v>0</v>
      </c>
      <c r="Z664" s="3">
        <v>0</v>
      </c>
      <c r="AA664" s="3" t="b">
        <v>1</v>
      </c>
      <c r="AB664" s="3" t="b">
        <f ca="1"/>
        <v>1</v>
      </c>
      <c r="AC664" s="99">
        <v>1</v>
      </c>
      <c r="AD664" s="99">
        <f ca="1"/>
        <v>0</v>
      </c>
    </row>
    <row r="665" spans="4:30" x14ac:dyDescent="0.25">
      <c r="D665" s="8" t="str" cm="1">
        <f t="array" aca="1" ref="D665" ca="1">IFERROR(IF($T$2="",'Data Base'!C647,INDEX(Data_Base_2[Incumbent],_xlfn.AGGREGATE(15,3,((OFFSET($AD$4,0,0,COUNTA($AD$4:AD5660),1)&gt;0)/(OFFSET($AD$4,0,0,COUNTA($AD$4:AD5660),1)&gt;0))*(ROW(OFFSET($AD$4,0,0,COUNTA($AD$4:AD5660),1))-ROW($AD$3)),ROWS($D$4:$D664)))),"")</f>
        <v/>
      </c>
      <c r="E665" s="161" t="str">
        <f ca="1">IFERROR(IF(ISBLANK(INDEX(Data_Base_2[],MATCH($D665,Data_Base_2[[Incumbent]:[Incumbent]],0),MATCH(E$3,Data_Base_2[#Headers],0))),"-",INDEX(Data_Base_2[],MATCH($D665,Data_Base_2[[Incumbent]:[Incumbent]],0),MATCH(E$3,Data_Base_2[#Headers],0))),"")</f>
        <v/>
      </c>
      <c r="F665" s="161" t="str">
        <f ca="1">IFERROR(IF(ISBLANK(INDEX(Data_Base_2[],MATCH($D665,Data_Base_2[[Incumbent]:[Incumbent]],0),MATCH(F$3,Data_Base_2[#Headers],0))),"-",INDEX(Data_Base_2[],MATCH($D665,Data_Base_2[[Incumbent]:[Incumbent]],0),MATCH(F$3,Data_Base_2[#Headers],0))),"")</f>
        <v/>
      </c>
      <c r="G665" s="161" t="str">
        <f ca="1">IFERROR(IF(ISBLANK(INDEX(Data_Base_2[],MATCH($D665,Data_Base_2[[Incumbent]:[Incumbent]],0),MATCH(G$3,Data_Base_2[#Headers],0))),"-",INDEX(Data_Base_2[],MATCH($D665,Data_Base_2[[Incumbent]:[Incumbent]],0),MATCH(G$3,Data_Base_2[#Headers],0))),"")</f>
        <v/>
      </c>
      <c r="H665" s="161" t="str">
        <f ca="1">IFERROR(IF(ISBLANK(INDEX(Data_Base_2[],MATCH($D665,Data_Base_2[[Incumbent]:[Incumbent]],0),MATCH(H$3,Data_Base_2[#Headers],0))),"-",INDEX(Data_Base_2[],MATCH($D665,Data_Base_2[[Incumbent]:[Incumbent]],0),MATCH(H$3,Data_Base_2[#Headers],0))),"")</f>
        <v/>
      </c>
      <c r="I665" s="162" t="str">
        <f ca="1">IFERROR(IF(ISBLANK(INDEX(Data_Base_2[],MATCH($D665,Data_Base_2[[Incumbent]:[Incumbent]],0),MATCH(I$3,Data_Base_2[#Headers],0))),"-",INDEX(Data_Base_2[],MATCH($D665,Data_Base_2[[Incumbent]:[Incumbent]],0),MATCH(I$3,Data_Base_2[#Headers],0))),"")</f>
        <v/>
      </c>
      <c r="J665" s="162" t="str">
        <f ca="1">IFERROR(IF(ISBLANK(INDEX(Data_Base_2[],MATCH($D665,Data_Base_2[[Incumbent]:[Incumbent]],0),MATCH(J$3,Data_Base_2[#Headers],0))),"-",INDEX(Data_Base_2[],MATCH($D665,Data_Base_2[[Incumbent]:[Incumbent]],0),MATCH(J$3,Data_Base_2[#Headers],0))),"")</f>
        <v/>
      </c>
      <c r="K665" s="163" t="str">
        <f ca="1">IFERROR(IF(ISBLANK(INDEX(Data_Base_2[],MATCH($D665,Data_Base_2[[Incumbent]:[Incumbent]],0),MATCH(K$3,Data_Base_2[#Headers],0))),"-",INDEX(Data_Base_2[],MATCH($D665,Data_Base_2[[Incumbent]:[Incumbent]],0),MATCH(K$3,Data_Base_2[#Headers],0))),"")</f>
        <v/>
      </c>
      <c r="L665" s="161" t="str">
        <f ca="1">IFERROR(IF(ISBLANK(INDEX(Data_Base_2[],MATCH($D665,Data_Base_2[[Incumbent]:[Incumbent]],0),MATCH(L$3,Data_Base_2[#Headers],0))),"-",INDEX(Data_Base_2[],MATCH($D665,Data_Base_2[[Incumbent]:[Incumbent]],0),MATCH(L$3,Data_Base_2[#Headers],0))),"")</f>
        <v/>
      </c>
      <c r="M665" s="161" t="str">
        <f ca="1">IFERROR(IF(ISBLANK(INDEX(Data_Base_2[],MATCH($D665,Data_Base_2[[Incumbent]:[Incumbent]],0),MATCH(M$3,Data_Base_2[#Headers],0))),"-",INDEX(Data_Base_2[],MATCH($D665,Data_Base_2[[Incumbent]:[Incumbent]],0),MATCH(M$3,Data_Base_2[#Headers],0))),"")</f>
        <v/>
      </c>
      <c r="N665" s="164" t="str">
        <f ca="1">IFERROR(IF(ISBLANK(INDEX(Data_Base_2[],MATCH($D665,Data_Base_2[[Incumbent]:[Incumbent]],0),MATCH(N$3,Data_Base_2[#Headers],0))),"-",INDEX(Data_Base_2[],MATCH($D665,Data_Base_2[[Incumbent]:[Incumbent]],0),MATCH(N$3,Data_Base_2[#Headers],0))),"")</f>
        <v/>
      </c>
      <c r="O665" s="164" t="str">
        <f ca="1">IFERROR(IF(ISBLANK(INDEX(Data_Base_2[],MATCH($D665,Data_Base_2[[Incumbent]:[Incumbent]],0),MATCH(O$3,Data_Base_2[#Headers],0))),"-",INDEX(Data_Base_2[],MATCH($D665,Data_Base_2[[Incumbent]:[Incumbent]],0),MATCH(O$3,Data_Base_2[#Headers],0))),"")</f>
        <v/>
      </c>
      <c r="P665" s="161" t="str">
        <f ca="1">IFERROR(IF(ISBLANK(INDEX(Data_Base_2[],MATCH($D665,Data_Base_2[[Incumbent]:[Incumbent]],0),MATCH(P$3,Data_Base_2[#Headers],0))),"-",INDEX(Data_Base_2[],MATCH($D665,Data_Base_2[[Incumbent]:[Incumbent]],0),MATCH(P$3,Data_Base_2[#Headers],0))),"")</f>
        <v/>
      </c>
      <c r="Q665" s="161" t="str">
        <f ca="1">IFERROR(IF(ISBLANK(INDEX(Data_Base_2[],MATCH($D665,Data_Base_2[[Incumbent]:[Incumbent]],0),MATCH(Q$3,Data_Base_2[#Headers],0))),"-",INDEX(Data_Base_2[],MATCH($D665,Data_Base_2[[Incumbent]:[Incumbent]],0),MATCH(Q$3,Data_Base_2[#Headers],0))),"")</f>
        <v/>
      </c>
      <c r="T665" t="str">
        <v>Andri Rustaman</v>
      </c>
      <c r="U665" s="140">
        <v>4</v>
      </c>
      <c r="V665" s="124" t="b">
        <v>1</v>
      </c>
      <c r="W665" s="3" t="b">
        <v>0</v>
      </c>
      <c r="X665" s="3" t="b">
        <v>0</v>
      </c>
      <c r="Y665" s="3">
        <v>0</v>
      </c>
      <c r="Z665" s="3">
        <v>1</v>
      </c>
      <c r="AA665" s="3" t="b">
        <v>1</v>
      </c>
      <c r="AB665" s="3" t="b">
        <f ca="1"/>
        <v>1</v>
      </c>
      <c r="AC665" s="99">
        <v>1</v>
      </c>
      <c r="AD665" s="99">
        <f ca="1"/>
        <v>0</v>
      </c>
    </row>
    <row r="666" spans="4:30" x14ac:dyDescent="0.25">
      <c r="D666" s="8" t="str" cm="1">
        <f t="array" aca="1" ref="D666" ca="1">IFERROR(IF($T$2="",'Data Base'!C648,INDEX(Data_Base_2[Incumbent],_xlfn.AGGREGATE(15,3,((OFFSET($AD$4,0,0,COUNTA($AD$4:AD5661),1)&gt;0)/(OFFSET($AD$4,0,0,COUNTA($AD$4:AD5661),1)&gt;0))*(ROW(OFFSET($AD$4,0,0,COUNTA($AD$4:AD5661),1))-ROW($AD$3)),ROWS($D$4:$D665)))),"")</f>
        <v/>
      </c>
      <c r="E666" s="161" t="str">
        <f ca="1">IFERROR(IF(ISBLANK(INDEX(Data_Base_2[],MATCH($D666,Data_Base_2[[Incumbent]:[Incumbent]],0),MATCH(E$3,Data_Base_2[#Headers],0))),"-",INDEX(Data_Base_2[],MATCH($D666,Data_Base_2[[Incumbent]:[Incumbent]],0),MATCH(E$3,Data_Base_2[#Headers],0))),"")</f>
        <v/>
      </c>
      <c r="F666" s="161" t="str">
        <f ca="1">IFERROR(IF(ISBLANK(INDEX(Data_Base_2[],MATCH($D666,Data_Base_2[[Incumbent]:[Incumbent]],0),MATCH(F$3,Data_Base_2[#Headers],0))),"-",INDEX(Data_Base_2[],MATCH($D666,Data_Base_2[[Incumbent]:[Incumbent]],0),MATCH(F$3,Data_Base_2[#Headers],0))),"")</f>
        <v/>
      </c>
      <c r="G666" s="161" t="str">
        <f ca="1">IFERROR(IF(ISBLANK(INDEX(Data_Base_2[],MATCH($D666,Data_Base_2[[Incumbent]:[Incumbent]],0),MATCH(G$3,Data_Base_2[#Headers],0))),"-",INDEX(Data_Base_2[],MATCH($D666,Data_Base_2[[Incumbent]:[Incumbent]],0),MATCH(G$3,Data_Base_2[#Headers],0))),"")</f>
        <v/>
      </c>
      <c r="H666" s="161" t="str">
        <f ca="1">IFERROR(IF(ISBLANK(INDEX(Data_Base_2[],MATCH($D666,Data_Base_2[[Incumbent]:[Incumbent]],0),MATCH(H$3,Data_Base_2[#Headers],0))),"-",INDEX(Data_Base_2[],MATCH($D666,Data_Base_2[[Incumbent]:[Incumbent]],0),MATCH(H$3,Data_Base_2[#Headers],0))),"")</f>
        <v/>
      </c>
      <c r="I666" s="162" t="str">
        <f ca="1">IFERROR(IF(ISBLANK(INDEX(Data_Base_2[],MATCH($D666,Data_Base_2[[Incumbent]:[Incumbent]],0),MATCH(I$3,Data_Base_2[#Headers],0))),"-",INDEX(Data_Base_2[],MATCH($D666,Data_Base_2[[Incumbent]:[Incumbent]],0),MATCH(I$3,Data_Base_2[#Headers],0))),"")</f>
        <v/>
      </c>
      <c r="J666" s="162" t="str">
        <f ca="1">IFERROR(IF(ISBLANK(INDEX(Data_Base_2[],MATCH($D666,Data_Base_2[[Incumbent]:[Incumbent]],0),MATCH(J$3,Data_Base_2[#Headers],0))),"-",INDEX(Data_Base_2[],MATCH($D666,Data_Base_2[[Incumbent]:[Incumbent]],0),MATCH(J$3,Data_Base_2[#Headers],0))),"")</f>
        <v/>
      </c>
      <c r="K666" s="163" t="str">
        <f ca="1">IFERROR(IF(ISBLANK(INDEX(Data_Base_2[],MATCH($D666,Data_Base_2[[Incumbent]:[Incumbent]],0),MATCH(K$3,Data_Base_2[#Headers],0))),"-",INDEX(Data_Base_2[],MATCH($D666,Data_Base_2[[Incumbent]:[Incumbent]],0),MATCH(K$3,Data_Base_2[#Headers],0))),"")</f>
        <v/>
      </c>
      <c r="L666" s="161" t="str">
        <f ca="1">IFERROR(IF(ISBLANK(INDEX(Data_Base_2[],MATCH($D666,Data_Base_2[[Incumbent]:[Incumbent]],0),MATCH(L$3,Data_Base_2[#Headers],0))),"-",INDEX(Data_Base_2[],MATCH($D666,Data_Base_2[[Incumbent]:[Incumbent]],0),MATCH(L$3,Data_Base_2[#Headers],0))),"")</f>
        <v/>
      </c>
      <c r="M666" s="161" t="str">
        <f ca="1">IFERROR(IF(ISBLANK(INDEX(Data_Base_2[],MATCH($D666,Data_Base_2[[Incumbent]:[Incumbent]],0),MATCH(M$3,Data_Base_2[#Headers],0))),"-",INDEX(Data_Base_2[],MATCH($D666,Data_Base_2[[Incumbent]:[Incumbent]],0),MATCH(M$3,Data_Base_2[#Headers],0))),"")</f>
        <v/>
      </c>
      <c r="N666" s="164" t="str">
        <f ca="1">IFERROR(IF(ISBLANK(INDEX(Data_Base_2[],MATCH($D666,Data_Base_2[[Incumbent]:[Incumbent]],0),MATCH(N$3,Data_Base_2[#Headers],0))),"-",INDEX(Data_Base_2[],MATCH($D666,Data_Base_2[[Incumbent]:[Incumbent]],0),MATCH(N$3,Data_Base_2[#Headers],0))),"")</f>
        <v/>
      </c>
      <c r="O666" s="164" t="str">
        <f ca="1">IFERROR(IF(ISBLANK(INDEX(Data_Base_2[],MATCH($D666,Data_Base_2[[Incumbent]:[Incumbent]],0),MATCH(O$3,Data_Base_2[#Headers],0))),"-",INDEX(Data_Base_2[],MATCH($D666,Data_Base_2[[Incumbent]:[Incumbent]],0),MATCH(O$3,Data_Base_2[#Headers],0))),"")</f>
        <v/>
      </c>
      <c r="P666" s="161" t="str">
        <f ca="1">IFERROR(IF(ISBLANK(INDEX(Data_Base_2[],MATCH($D666,Data_Base_2[[Incumbent]:[Incumbent]],0),MATCH(P$3,Data_Base_2[#Headers],0))),"-",INDEX(Data_Base_2[],MATCH($D666,Data_Base_2[[Incumbent]:[Incumbent]],0),MATCH(P$3,Data_Base_2[#Headers],0))),"")</f>
        <v/>
      </c>
      <c r="Q666" s="161" t="str">
        <f ca="1">IFERROR(IF(ISBLANK(INDEX(Data_Base_2[],MATCH($D666,Data_Base_2[[Incumbent]:[Incumbent]],0),MATCH(Q$3,Data_Base_2[#Headers],0))),"-",INDEX(Data_Base_2[],MATCH($D666,Data_Base_2[[Incumbent]:[Incumbent]],0),MATCH(Q$3,Data_Base_2[#Headers],0))),"")</f>
        <v/>
      </c>
      <c r="T666" t="str">
        <v>M. Syahid, Amd</v>
      </c>
      <c r="U666" s="140">
        <v>2</v>
      </c>
      <c r="V666" s="124" t="b">
        <v>1</v>
      </c>
      <c r="W666" s="3" t="b">
        <v>0</v>
      </c>
      <c r="X666" s="3" t="b">
        <v>0</v>
      </c>
      <c r="Y666" s="3">
        <v>0</v>
      </c>
      <c r="Z666" s="3">
        <v>1</v>
      </c>
      <c r="AA666" s="3" t="b">
        <v>1</v>
      </c>
      <c r="AB666" s="3" t="b">
        <f ca="1"/>
        <v>1</v>
      </c>
      <c r="AC666" s="99">
        <v>1</v>
      </c>
      <c r="AD666" s="99">
        <f ca="1"/>
        <v>0</v>
      </c>
    </row>
    <row r="667" spans="4:30" x14ac:dyDescent="0.25">
      <c r="D667" s="8" t="str" cm="1">
        <f t="array" aca="1" ref="D667" ca="1">IFERROR(IF($T$2="",'Data Base'!C649,INDEX(Data_Base_2[Incumbent],_xlfn.AGGREGATE(15,3,((OFFSET($AD$4,0,0,COUNTA($AD$4:AD5662),1)&gt;0)/(OFFSET($AD$4,0,0,COUNTA($AD$4:AD5662),1)&gt;0))*(ROW(OFFSET($AD$4,0,0,COUNTA($AD$4:AD5662),1))-ROW($AD$3)),ROWS($D$4:$D666)))),"")</f>
        <v/>
      </c>
      <c r="E667" s="161" t="str">
        <f ca="1">IFERROR(IF(ISBLANK(INDEX(Data_Base_2[],MATCH($D667,Data_Base_2[[Incumbent]:[Incumbent]],0),MATCH(E$3,Data_Base_2[#Headers],0))),"-",INDEX(Data_Base_2[],MATCH($D667,Data_Base_2[[Incumbent]:[Incumbent]],0),MATCH(E$3,Data_Base_2[#Headers],0))),"")</f>
        <v/>
      </c>
      <c r="F667" s="161" t="str">
        <f ca="1">IFERROR(IF(ISBLANK(INDEX(Data_Base_2[],MATCH($D667,Data_Base_2[[Incumbent]:[Incumbent]],0),MATCH(F$3,Data_Base_2[#Headers],0))),"-",INDEX(Data_Base_2[],MATCH($D667,Data_Base_2[[Incumbent]:[Incumbent]],0),MATCH(F$3,Data_Base_2[#Headers],0))),"")</f>
        <v/>
      </c>
      <c r="G667" s="161" t="str">
        <f ca="1">IFERROR(IF(ISBLANK(INDEX(Data_Base_2[],MATCH($D667,Data_Base_2[[Incumbent]:[Incumbent]],0),MATCH(G$3,Data_Base_2[#Headers],0))),"-",INDEX(Data_Base_2[],MATCH($D667,Data_Base_2[[Incumbent]:[Incumbent]],0),MATCH(G$3,Data_Base_2[#Headers],0))),"")</f>
        <v/>
      </c>
      <c r="H667" s="161" t="str">
        <f ca="1">IFERROR(IF(ISBLANK(INDEX(Data_Base_2[],MATCH($D667,Data_Base_2[[Incumbent]:[Incumbent]],0),MATCH(H$3,Data_Base_2[#Headers],0))),"-",INDEX(Data_Base_2[],MATCH($D667,Data_Base_2[[Incumbent]:[Incumbent]],0),MATCH(H$3,Data_Base_2[#Headers],0))),"")</f>
        <v/>
      </c>
      <c r="I667" s="162" t="str">
        <f ca="1">IFERROR(IF(ISBLANK(INDEX(Data_Base_2[],MATCH($D667,Data_Base_2[[Incumbent]:[Incumbent]],0),MATCH(I$3,Data_Base_2[#Headers],0))),"-",INDEX(Data_Base_2[],MATCH($D667,Data_Base_2[[Incumbent]:[Incumbent]],0),MATCH(I$3,Data_Base_2[#Headers],0))),"")</f>
        <v/>
      </c>
      <c r="J667" s="162" t="str">
        <f ca="1">IFERROR(IF(ISBLANK(INDEX(Data_Base_2[],MATCH($D667,Data_Base_2[[Incumbent]:[Incumbent]],0),MATCH(J$3,Data_Base_2[#Headers],0))),"-",INDEX(Data_Base_2[],MATCH($D667,Data_Base_2[[Incumbent]:[Incumbent]],0),MATCH(J$3,Data_Base_2[#Headers],0))),"")</f>
        <v/>
      </c>
      <c r="K667" s="163" t="str">
        <f ca="1">IFERROR(IF(ISBLANK(INDEX(Data_Base_2[],MATCH($D667,Data_Base_2[[Incumbent]:[Incumbent]],0),MATCH(K$3,Data_Base_2[#Headers],0))),"-",INDEX(Data_Base_2[],MATCH($D667,Data_Base_2[[Incumbent]:[Incumbent]],0),MATCH(K$3,Data_Base_2[#Headers],0))),"")</f>
        <v/>
      </c>
      <c r="L667" s="161" t="str">
        <f ca="1">IFERROR(IF(ISBLANK(INDEX(Data_Base_2[],MATCH($D667,Data_Base_2[[Incumbent]:[Incumbent]],0),MATCH(L$3,Data_Base_2[#Headers],0))),"-",INDEX(Data_Base_2[],MATCH($D667,Data_Base_2[[Incumbent]:[Incumbent]],0),MATCH(L$3,Data_Base_2[#Headers],0))),"")</f>
        <v/>
      </c>
      <c r="M667" s="161" t="str">
        <f ca="1">IFERROR(IF(ISBLANK(INDEX(Data_Base_2[],MATCH($D667,Data_Base_2[[Incumbent]:[Incumbent]],0),MATCH(M$3,Data_Base_2[#Headers],0))),"-",INDEX(Data_Base_2[],MATCH($D667,Data_Base_2[[Incumbent]:[Incumbent]],0),MATCH(M$3,Data_Base_2[#Headers],0))),"")</f>
        <v/>
      </c>
      <c r="N667" s="164" t="str">
        <f ca="1">IFERROR(IF(ISBLANK(INDEX(Data_Base_2[],MATCH($D667,Data_Base_2[[Incumbent]:[Incumbent]],0),MATCH(N$3,Data_Base_2[#Headers],0))),"-",INDEX(Data_Base_2[],MATCH($D667,Data_Base_2[[Incumbent]:[Incumbent]],0),MATCH(N$3,Data_Base_2[#Headers],0))),"")</f>
        <v/>
      </c>
      <c r="O667" s="164" t="str">
        <f ca="1">IFERROR(IF(ISBLANK(INDEX(Data_Base_2[],MATCH($D667,Data_Base_2[[Incumbent]:[Incumbent]],0),MATCH(O$3,Data_Base_2[#Headers],0))),"-",INDEX(Data_Base_2[],MATCH($D667,Data_Base_2[[Incumbent]:[Incumbent]],0),MATCH(O$3,Data_Base_2[#Headers],0))),"")</f>
        <v/>
      </c>
      <c r="P667" s="161" t="str">
        <f ca="1">IFERROR(IF(ISBLANK(INDEX(Data_Base_2[],MATCH($D667,Data_Base_2[[Incumbent]:[Incumbent]],0),MATCH(P$3,Data_Base_2[#Headers],0))),"-",INDEX(Data_Base_2[],MATCH($D667,Data_Base_2[[Incumbent]:[Incumbent]],0),MATCH(P$3,Data_Base_2[#Headers],0))),"")</f>
        <v/>
      </c>
      <c r="Q667" s="161" t="str">
        <f ca="1">IFERROR(IF(ISBLANK(INDEX(Data_Base_2[],MATCH($D667,Data_Base_2[[Incumbent]:[Incumbent]],0),MATCH(Q$3,Data_Base_2[#Headers],0))),"-",INDEX(Data_Base_2[],MATCH($D667,Data_Base_2[[Incumbent]:[Incumbent]],0),MATCH(Q$3,Data_Base_2[#Headers],0))),"")</f>
        <v/>
      </c>
      <c r="T667" t="str">
        <v>Dedy Darwinsyah</v>
      </c>
      <c r="U667" s="140">
        <v>4</v>
      </c>
      <c r="V667" s="124" t="b">
        <v>1</v>
      </c>
      <c r="W667" s="3" t="b">
        <v>0</v>
      </c>
      <c r="X667" s="3" t="b">
        <v>0</v>
      </c>
      <c r="Y667" s="3">
        <v>0</v>
      </c>
      <c r="Z667" s="3">
        <v>1</v>
      </c>
      <c r="AA667" s="3" t="b">
        <v>1</v>
      </c>
      <c r="AB667" s="3" t="b">
        <f ca="1"/>
        <v>1</v>
      </c>
      <c r="AC667" s="99">
        <v>1</v>
      </c>
      <c r="AD667" s="99">
        <f ca="1"/>
        <v>0</v>
      </c>
    </row>
    <row r="668" spans="4:30" x14ac:dyDescent="0.25">
      <c r="D668" s="8" t="str" cm="1">
        <f t="array" aca="1" ref="D668" ca="1">IFERROR(IF($T$2="",'Data Base'!C650,INDEX(Data_Base_2[Incumbent],_xlfn.AGGREGATE(15,3,((OFFSET($AD$4,0,0,COUNTA($AD$4:AD5663),1)&gt;0)/(OFFSET($AD$4,0,0,COUNTA($AD$4:AD5663),1)&gt;0))*(ROW(OFFSET($AD$4,0,0,COUNTA($AD$4:AD5663),1))-ROW($AD$3)),ROWS($D$4:$D667)))),"")</f>
        <v/>
      </c>
      <c r="E668" s="161" t="str">
        <f ca="1">IFERROR(IF(ISBLANK(INDEX(Data_Base_2[],MATCH($D668,Data_Base_2[[Incumbent]:[Incumbent]],0),MATCH(E$3,Data_Base_2[#Headers],0))),"-",INDEX(Data_Base_2[],MATCH($D668,Data_Base_2[[Incumbent]:[Incumbent]],0),MATCH(E$3,Data_Base_2[#Headers],0))),"")</f>
        <v/>
      </c>
      <c r="F668" s="161" t="str">
        <f ca="1">IFERROR(IF(ISBLANK(INDEX(Data_Base_2[],MATCH($D668,Data_Base_2[[Incumbent]:[Incumbent]],0),MATCH(F$3,Data_Base_2[#Headers],0))),"-",INDEX(Data_Base_2[],MATCH($D668,Data_Base_2[[Incumbent]:[Incumbent]],0),MATCH(F$3,Data_Base_2[#Headers],0))),"")</f>
        <v/>
      </c>
      <c r="G668" s="161" t="str">
        <f ca="1">IFERROR(IF(ISBLANK(INDEX(Data_Base_2[],MATCH($D668,Data_Base_2[[Incumbent]:[Incumbent]],0),MATCH(G$3,Data_Base_2[#Headers],0))),"-",INDEX(Data_Base_2[],MATCH($D668,Data_Base_2[[Incumbent]:[Incumbent]],0),MATCH(G$3,Data_Base_2[#Headers],0))),"")</f>
        <v/>
      </c>
      <c r="H668" s="161" t="str">
        <f ca="1">IFERROR(IF(ISBLANK(INDEX(Data_Base_2[],MATCH($D668,Data_Base_2[[Incumbent]:[Incumbent]],0),MATCH(H$3,Data_Base_2[#Headers],0))),"-",INDEX(Data_Base_2[],MATCH($D668,Data_Base_2[[Incumbent]:[Incumbent]],0),MATCH(H$3,Data_Base_2[#Headers],0))),"")</f>
        <v/>
      </c>
      <c r="I668" s="162" t="str">
        <f ca="1">IFERROR(IF(ISBLANK(INDEX(Data_Base_2[],MATCH($D668,Data_Base_2[[Incumbent]:[Incumbent]],0),MATCH(I$3,Data_Base_2[#Headers],0))),"-",INDEX(Data_Base_2[],MATCH($D668,Data_Base_2[[Incumbent]:[Incumbent]],0),MATCH(I$3,Data_Base_2[#Headers],0))),"")</f>
        <v/>
      </c>
      <c r="J668" s="162" t="str">
        <f ca="1">IFERROR(IF(ISBLANK(INDEX(Data_Base_2[],MATCH($D668,Data_Base_2[[Incumbent]:[Incumbent]],0),MATCH(J$3,Data_Base_2[#Headers],0))),"-",INDEX(Data_Base_2[],MATCH($D668,Data_Base_2[[Incumbent]:[Incumbent]],0),MATCH(J$3,Data_Base_2[#Headers],0))),"")</f>
        <v/>
      </c>
      <c r="K668" s="163" t="str">
        <f ca="1">IFERROR(IF(ISBLANK(INDEX(Data_Base_2[],MATCH($D668,Data_Base_2[[Incumbent]:[Incumbent]],0),MATCH(K$3,Data_Base_2[#Headers],0))),"-",INDEX(Data_Base_2[],MATCH($D668,Data_Base_2[[Incumbent]:[Incumbent]],0),MATCH(K$3,Data_Base_2[#Headers],0))),"")</f>
        <v/>
      </c>
      <c r="L668" s="161" t="str">
        <f ca="1">IFERROR(IF(ISBLANK(INDEX(Data_Base_2[],MATCH($D668,Data_Base_2[[Incumbent]:[Incumbent]],0),MATCH(L$3,Data_Base_2[#Headers],0))),"-",INDEX(Data_Base_2[],MATCH($D668,Data_Base_2[[Incumbent]:[Incumbent]],0),MATCH(L$3,Data_Base_2[#Headers],0))),"")</f>
        <v/>
      </c>
      <c r="M668" s="161" t="str">
        <f ca="1">IFERROR(IF(ISBLANK(INDEX(Data_Base_2[],MATCH($D668,Data_Base_2[[Incumbent]:[Incumbent]],0),MATCH(M$3,Data_Base_2[#Headers],0))),"-",INDEX(Data_Base_2[],MATCH($D668,Data_Base_2[[Incumbent]:[Incumbent]],0),MATCH(M$3,Data_Base_2[#Headers],0))),"")</f>
        <v/>
      </c>
      <c r="N668" s="164" t="str">
        <f ca="1">IFERROR(IF(ISBLANK(INDEX(Data_Base_2[],MATCH($D668,Data_Base_2[[Incumbent]:[Incumbent]],0),MATCH(N$3,Data_Base_2[#Headers],0))),"-",INDEX(Data_Base_2[],MATCH($D668,Data_Base_2[[Incumbent]:[Incumbent]],0),MATCH(N$3,Data_Base_2[#Headers],0))),"")</f>
        <v/>
      </c>
      <c r="O668" s="164" t="str">
        <f ca="1">IFERROR(IF(ISBLANK(INDEX(Data_Base_2[],MATCH($D668,Data_Base_2[[Incumbent]:[Incumbent]],0),MATCH(O$3,Data_Base_2[#Headers],0))),"-",INDEX(Data_Base_2[],MATCH($D668,Data_Base_2[[Incumbent]:[Incumbent]],0),MATCH(O$3,Data_Base_2[#Headers],0))),"")</f>
        <v/>
      </c>
      <c r="P668" s="161" t="str">
        <f ca="1">IFERROR(IF(ISBLANK(INDEX(Data_Base_2[],MATCH($D668,Data_Base_2[[Incumbent]:[Incumbent]],0),MATCH(P$3,Data_Base_2[#Headers],0))),"-",INDEX(Data_Base_2[],MATCH($D668,Data_Base_2[[Incumbent]:[Incumbent]],0),MATCH(P$3,Data_Base_2[#Headers],0))),"")</f>
        <v/>
      </c>
      <c r="Q668" s="161" t="str">
        <f ca="1">IFERROR(IF(ISBLANK(INDEX(Data_Base_2[],MATCH($D668,Data_Base_2[[Incumbent]:[Incumbent]],0),MATCH(Q$3,Data_Base_2[#Headers],0))),"-",INDEX(Data_Base_2[],MATCH($D668,Data_Base_2[[Incumbent]:[Incumbent]],0),MATCH(Q$3,Data_Base_2[#Headers],0))),"")</f>
        <v/>
      </c>
      <c r="T668" t="str">
        <v>Ajiswarman</v>
      </c>
      <c r="U668" s="140">
        <v>6</v>
      </c>
      <c r="V668" s="124" t="b">
        <v>1</v>
      </c>
      <c r="W668" s="3" t="b">
        <v>0</v>
      </c>
      <c r="X668" s="3" t="b">
        <v>0</v>
      </c>
      <c r="Y668" s="3">
        <v>0</v>
      </c>
      <c r="Z668" s="3">
        <v>0</v>
      </c>
      <c r="AA668" s="3" t="b">
        <v>1</v>
      </c>
      <c r="AB668" s="3" t="b">
        <f ca="1"/>
        <v>1</v>
      </c>
      <c r="AC668" s="99">
        <v>1</v>
      </c>
      <c r="AD668" s="99">
        <f ca="1"/>
        <v>0</v>
      </c>
    </row>
    <row r="669" spans="4:30" x14ac:dyDescent="0.25">
      <c r="D669" s="8" t="str" cm="1">
        <f t="array" aca="1" ref="D669" ca="1">IFERROR(IF($T$2="",'Data Base'!C651,INDEX(Data_Base_2[Incumbent],_xlfn.AGGREGATE(15,3,((OFFSET($AD$4,0,0,COUNTA($AD$4:AD5664),1)&gt;0)/(OFFSET($AD$4,0,0,COUNTA($AD$4:AD5664),1)&gt;0))*(ROW(OFFSET($AD$4,0,0,COUNTA($AD$4:AD5664),1))-ROW($AD$3)),ROWS($D$4:$D668)))),"")</f>
        <v/>
      </c>
      <c r="E669" s="161" t="str">
        <f ca="1">IFERROR(IF(ISBLANK(INDEX(Data_Base_2[],MATCH($D669,Data_Base_2[[Incumbent]:[Incumbent]],0),MATCH(E$3,Data_Base_2[#Headers],0))),"-",INDEX(Data_Base_2[],MATCH($D669,Data_Base_2[[Incumbent]:[Incumbent]],0),MATCH(E$3,Data_Base_2[#Headers],0))),"")</f>
        <v/>
      </c>
      <c r="F669" s="161" t="str">
        <f ca="1">IFERROR(IF(ISBLANK(INDEX(Data_Base_2[],MATCH($D669,Data_Base_2[[Incumbent]:[Incumbent]],0),MATCH(F$3,Data_Base_2[#Headers],0))),"-",INDEX(Data_Base_2[],MATCH($D669,Data_Base_2[[Incumbent]:[Incumbent]],0),MATCH(F$3,Data_Base_2[#Headers],0))),"")</f>
        <v/>
      </c>
      <c r="G669" s="161" t="str">
        <f ca="1">IFERROR(IF(ISBLANK(INDEX(Data_Base_2[],MATCH($D669,Data_Base_2[[Incumbent]:[Incumbent]],0),MATCH(G$3,Data_Base_2[#Headers],0))),"-",INDEX(Data_Base_2[],MATCH($D669,Data_Base_2[[Incumbent]:[Incumbent]],0),MATCH(G$3,Data_Base_2[#Headers],0))),"")</f>
        <v/>
      </c>
      <c r="H669" s="161" t="str">
        <f ca="1">IFERROR(IF(ISBLANK(INDEX(Data_Base_2[],MATCH($D669,Data_Base_2[[Incumbent]:[Incumbent]],0),MATCH(H$3,Data_Base_2[#Headers],0))),"-",INDEX(Data_Base_2[],MATCH($D669,Data_Base_2[[Incumbent]:[Incumbent]],0),MATCH(H$3,Data_Base_2[#Headers],0))),"")</f>
        <v/>
      </c>
      <c r="I669" s="162" t="str">
        <f ca="1">IFERROR(IF(ISBLANK(INDEX(Data_Base_2[],MATCH($D669,Data_Base_2[[Incumbent]:[Incumbent]],0),MATCH(I$3,Data_Base_2[#Headers],0))),"-",INDEX(Data_Base_2[],MATCH($D669,Data_Base_2[[Incumbent]:[Incumbent]],0),MATCH(I$3,Data_Base_2[#Headers],0))),"")</f>
        <v/>
      </c>
      <c r="J669" s="162" t="str">
        <f ca="1">IFERROR(IF(ISBLANK(INDEX(Data_Base_2[],MATCH($D669,Data_Base_2[[Incumbent]:[Incumbent]],0),MATCH(J$3,Data_Base_2[#Headers],0))),"-",INDEX(Data_Base_2[],MATCH($D669,Data_Base_2[[Incumbent]:[Incumbent]],0),MATCH(J$3,Data_Base_2[#Headers],0))),"")</f>
        <v/>
      </c>
      <c r="K669" s="163" t="str">
        <f ca="1">IFERROR(IF(ISBLANK(INDEX(Data_Base_2[],MATCH($D669,Data_Base_2[[Incumbent]:[Incumbent]],0),MATCH(K$3,Data_Base_2[#Headers],0))),"-",INDEX(Data_Base_2[],MATCH($D669,Data_Base_2[[Incumbent]:[Incumbent]],0),MATCH(K$3,Data_Base_2[#Headers],0))),"")</f>
        <v/>
      </c>
      <c r="L669" s="161" t="str">
        <f ca="1">IFERROR(IF(ISBLANK(INDEX(Data_Base_2[],MATCH($D669,Data_Base_2[[Incumbent]:[Incumbent]],0),MATCH(L$3,Data_Base_2[#Headers],0))),"-",INDEX(Data_Base_2[],MATCH($D669,Data_Base_2[[Incumbent]:[Incumbent]],0),MATCH(L$3,Data_Base_2[#Headers],0))),"")</f>
        <v/>
      </c>
      <c r="M669" s="161" t="str">
        <f ca="1">IFERROR(IF(ISBLANK(INDEX(Data_Base_2[],MATCH($D669,Data_Base_2[[Incumbent]:[Incumbent]],0),MATCH(M$3,Data_Base_2[#Headers],0))),"-",INDEX(Data_Base_2[],MATCH($D669,Data_Base_2[[Incumbent]:[Incumbent]],0),MATCH(M$3,Data_Base_2[#Headers],0))),"")</f>
        <v/>
      </c>
      <c r="N669" s="164" t="str">
        <f ca="1">IFERROR(IF(ISBLANK(INDEX(Data_Base_2[],MATCH($D669,Data_Base_2[[Incumbent]:[Incumbent]],0),MATCH(N$3,Data_Base_2[#Headers],0))),"-",INDEX(Data_Base_2[],MATCH($D669,Data_Base_2[[Incumbent]:[Incumbent]],0),MATCH(N$3,Data_Base_2[#Headers],0))),"")</f>
        <v/>
      </c>
      <c r="O669" s="164" t="str">
        <f ca="1">IFERROR(IF(ISBLANK(INDEX(Data_Base_2[],MATCH($D669,Data_Base_2[[Incumbent]:[Incumbent]],0),MATCH(O$3,Data_Base_2[#Headers],0))),"-",INDEX(Data_Base_2[],MATCH($D669,Data_Base_2[[Incumbent]:[Incumbent]],0),MATCH(O$3,Data_Base_2[#Headers],0))),"")</f>
        <v/>
      </c>
      <c r="P669" s="161" t="str">
        <f ca="1">IFERROR(IF(ISBLANK(INDEX(Data_Base_2[],MATCH($D669,Data_Base_2[[Incumbent]:[Incumbent]],0),MATCH(P$3,Data_Base_2[#Headers],0))),"-",INDEX(Data_Base_2[],MATCH($D669,Data_Base_2[[Incumbent]:[Incumbent]],0),MATCH(P$3,Data_Base_2[#Headers],0))),"")</f>
        <v/>
      </c>
      <c r="Q669" s="161" t="str">
        <f ca="1">IFERROR(IF(ISBLANK(INDEX(Data_Base_2[],MATCH($D669,Data_Base_2[[Incumbent]:[Incumbent]],0),MATCH(Q$3,Data_Base_2[#Headers],0))),"-",INDEX(Data_Base_2[],MATCH($D669,Data_Base_2[[Incumbent]:[Incumbent]],0),MATCH(Q$3,Data_Base_2[#Headers],0))),"")</f>
        <v/>
      </c>
      <c r="T669" t="str">
        <v>Yul Khairil</v>
      </c>
      <c r="U669" s="140">
        <v>5</v>
      </c>
      <c r="V669" s="124" t="b">
        <v>1</v>
      </c>
      <c r="W669" s="3" t="b">
        <v>0</v>
      </c>
      <c r="X669" s="3" t="b">
        <v>0</v>
      </c>
      <c r="Y669" s="3">
        <v>0</v>
      </c>
      <c r="Z669" s="3">
        <v>0</v>
      </c>
      <c r="AA669" s="3" t="b">
        <v>1</v>
      </c>
      <c r="AB669" s="3" t="b">
        <f ca="1"/>
        <v>1</v>
      </c>
      <c r="AC669" s="99">
        <v>1</v>
      </c>
      <c r="AD669" s="99">
        <f ca="1"/>
        <v>0</v>
      </c>
    </row>
    <row r="670" spans="4:30" x14ac:dyDescent="0.25">
      <c r="D670" s="8" t="str" cm="1">
        <f t="array" aca="1" ref="D670" ca="1">IFERROR(IF($T$2="",'Data Base'!C652,INDEX(Data_Base_2[Incumbent],_xlfn.AGGREGATE(15,3,((OFFSET($AD$4,0,0,COUNTA($AD$4:AD5665),1)&gt;0)/(OFFSET($AD$4,0,0,COUNTA($AD$4:AD5665),1)&gt;0))*(ROW(OFFSET($AD$4,0,0,COUNTA($AD$4:AD5665),1))-ROW($AD$3)),ROWS($D$4:$D669)))),"")</f>
        <v/>
      </c>
      <c r="E670" s="161" t="str">
        <f ca="1">IFERROR(IF(ISBLANK(INDEX(Data_Base_2[],MATCH($D670,Data_Base_2[[Incumbent]:[Incumbent]],0),MATCH(E$3,Data_Base_2[#Headers],0))),"-",INDEX(Data_Base_2[],MATCH($D670,Data_Base_2[[Incumbent]:[Incumbent]],0),MATCH(E$3,Data_Base_2[#Headers],0))),"")</f>
        <v/>
      </c>
      <c r="F670" s="161" t="str">
        <f ca="1">IFERROR(IF(ISBLANK(INDEX(Data_Base_2[],MATCH($D670,Data_Base_2[[Incumbent]:[Incumbent]],0),MATCH(F$3,Data_Base_2[#Headers],0))),"-",INDEX(Data_Base_2[],MATCH($D670,Data_Base_2[[Incumbent]:[Incumbent]],0),MATCH(F$3,Data_Base_2[#Headers],0))),"")</f>
        <v/>
      </c>
      <c r="G670" s="161" t="str">
        <f ca="1">IFERROR(IF(ISBLANK(INDEX(Data_Base_2[],MATCH($D670,Data_Base_2[[Incumbent]:[Incumbent]],0),MATCH(G$3,Data_Base_2[#Headers],0))),"-",INDEX(Data_Base_2[],MATCH($D670,Data_Base_2[[Incumbent]:[Incumbent]],0),MATCH(G$3,Data_Base_2[#Headers],0))),"")</f>
        <v/>
      </c>
      <c r="H670" s="161" t="str">
        <f ca="1">IFERROR(IF(ISBLANK(INDEX(Data_Base_2[],MATCH($D670,Data_Base_2[[Incumbent]:[Incumbent]],0),MATCH(H$3,Data_Base_2[#Headers],0))),"-",INDEX(Data_Base_2[],MATCH($D670,Data_Base_2[[Incumbent]:[Incumbent]],0),MATCH(H$3,Data_Base_2[#Headers],0))),"")</f>
        <v/>
      </c>
      <c r="I670" s="162" t="str">
        <f ca="1">IFERROR(IF(ISBLANK(INDEX(Data_Base_2[],MATCH($D670,Data_Base_2[[Incumbent]:[Incumbent]],0),MATCH(I$3,Data_Base_2[#Headers],0))),"-",INDEX(Data_Base_2[],MATCH($D670,Data_Base_2[[Incumbent]:[Incumbent]],0),MATCH(I$3,Data_Base_2[#Headers],0))),"")</f>
        <v/>
      </c>
      <c r="J670" s="162" t="str">
        <f ca="1">IFERROR(IF(ISBLANK(INDEX(Data_Base_2[],MATCH($D670,Data_Base_2[[Incumbent]:[Incumbent]],0),MATCH(J$3,Data_Base_2[#Headers],0))),"-",INDEX(Data_Base_2[],MATCH($D670,Data_Base_2[[Incumbent]:[Incumbent]],0),MATCH(J$3,Data_Base_2[#Headers],0))),"")</f>
        <v/>
      </c>
      <c r="K670" s="163" t="str">
        <f ca="1">IFERROR(IF(ISBLANK(INDEX(Data_Base_2[],MATCH($D670,Data_Base_2[[Incumbent]:[Incumbent]],0),MATCH(K$3,Data_Base_2[#Headers],0))),"-",INDEX(Data_Base_2[],MATCH($D670,Data_Base_2[[Incumbent]:[Incumbent]],0),MATCH(K$3,Data_Base_2[#Headers],0))),"")</f>
        <v/>
      </c>
      <c r="L670" s="161" t="str">
        <f ca="1">IFERROR(IF(ISBLANK(INDEX(Data_Base_2[],MATCH($D670,Data_Base_2[[Incumbent]:[Incumbent]],0),MATCH(L$3,Data_Base_2[#Headers],0))),"-",INDEX(Data_Base_2[],MATCH($D670,Data_Base_2[[Incumbent]:[Incumbent]],0),MATCH(L$3,Data_Base_2[#Headers],0))),"")</f>
        <v/>
      </c>
      <c r="M670" s="161" t="str">
        <f ca="1">IFERROR(IF(ISBLANK(INDEX(Data_Base_2[],MATCH($D670,Data_Base_2[[Incumbent]:[Incumbent]],0),MATCH(M$3,Data_Base_2[#Headers],0))),"-",INDEX(Data_Base_2[],MATCH($D670,Data_Base_2[[Incumbent]:[Incumbent]],0),MATCH(M$3,Data_Base_2[#Headers],0))),"")</f>
        <v/>
      </c>
      <c r="N670" s="164" t="str">
        <f ca="1">IFERROR(IF(ISBLANK(INDEX(Data_Base_2[],MATCH($D670,Data_Base_2[[Incumbent]:[Incumbent]],0),MATCH(N$3,Data_Base_2[#Headers],0))),"-",INDEX(Data_Base_2[],MATCH($D670,Data_Base_2[[Incumbent]:[Incumbent]],0),MATCH(N$3,Data_Base_2[#Headers],0))),"")</f>
        <v/>
      </c>
      <c r="O670" s="164" t="str">
        <f ca="1">IFERROR(IF(ISBLANK(INDEX(Data_Base_2[],MATCH($D670,Data_Base_2[[Incumbent]:[Incumbent]],0),MATCH(O$3,Data_Base_2[#Headers],0))),"-",INDEX(Data_Base_2[],MATCH($D670,Data_Base_2[[Incumbent]:[Incumbent]],0),MATCH(O$3,Data_Base_2[#Headers],0))),"")</f>
        <v/>
      </c>
      <c r="P670" s="161" t="str">
        <f ca="1">IFERROR(IF(ISBLANK(INDEX(Data_Base_2[],MATCH($D670,Data_Base_2[[Incumbent]:[Incumbent]],0),MATCH(P$3,Data_Base_2[#Headers],0))),"-",INDEX(Data_Base_2[],MATCH($D670,Data_Base_2[[Incumbent]:[Incumbent]],0),MATCH(P$3,Data_Base_2[#Headers],0))),"")</f>
        <v/>
      </c>
      <c r="Q670" s="161" t="str">
        <f ca="1">IFERROR(IF(ISBLANK(INDEX(Data_Base_2[],MATCH($D670,Data_Base_2[[Incumbent]:[Incumbent]],0),MATCH(Q$3,Data_Base_2[#Headers],0))),"-",INDEX(Data_Base_2[],MATCH($D670,Data_Base_2[[Incumbent]:[Incumbent]],0),MATCH(Q$3,Data_Base_2[#Headers],0))),"")</f>
        <v/>
      </c>
      <c r="T670" t="str">
        <v>Yahya Suhendra</v>
      </c>
      <c r="U670" s="140">
        <v>4</v>
      </c>
      <c r="V670" s="124" t="b">
        <v>1</v>
      </c>
      <c r="W670" s="3" t="b">
        <v>0</v>
      </c>
      <c r="X670" s="3" t="b">
        <v>0</v>
      </c>
      <c r="Y670" s="3">
        <v>0</v>
      </c>
      <c r="Z670" s="3">
        <v>1</v>
      </c>
      <c r="AA670" s="3" t="b">
        <v>1</v>
      </c>
      <c r="AB670" s="3" t="b">
        <f ca="1"/>
        <v>1</v>
      </c>
      <c r="AC670" s="99">
        <v>1</v>
      </c>
      <c r="AD670" s="99">
        <f ca="1"/>
        <v>0</v>
      </c>
    </row>
    <row r="671" spans="4:30" x14ac:dyDescent="0.25">
      <c r="D671" s="8" t="str" cm="1">
        <f t="array" aca="1" ref="D671" ca="1">IFERROR(IF($T$2="",'Data Base'!C653,INDEX(Data_Base_2[Incumbent],_xlfn.AGGREGATE(15,3,((OFFSET($AD$4,0,0,COUNTA($AD$4:AD5666),1)&gt;0)/(OFFSET($AD$4,0,0,COUNTA($AD$4:AD5666),1)&gt;0))*(ROW(OFFSET($AD$4,0,0,COUNTA($AD$4:AD5666),1))-ROW($AD$3)),ROWS($D$4:$D670)))),"")</f>
        <v/>
      </c>
      <c r="E671" s="161" t="str">
        <f ca="1">IFERROR(IF(ISBLANK(INDEX(Data_Base_2[],MATCH($D671,Data_Base_2[[Incumbent]:[Incumbent]],0),MATCH(E$3,Data_Base_2[#Headers],0))),"-",INDEX(Data_Base_2[],MATCH($D671,Data_Base_2[[Incumbent]:[Incumbent]],0),MATCH(E$3,Data_Base_2[#Headers],0))),"")</f>
        <v/>
      </c>
      <c r="F671" s="161" t="str">
        <f ca="1">IFERROR(IF(ISBLANK(INDEX(Data_Base_2[],MATCH($D671,Data_Base_2[[Incumbent]:[Incumbent]],0),MATCH(F$3,Data_Base_2[#Headers],0))),"-",INDEX(Data_Base_2[],MATCH($D671,Data_Base_2[[Incumbent]:[Incumbent]],0),MATCH(F$3,Data_Base_2[#Headers],0))),"")</f>
        <v/>
      </c>
      <c r="G671" s="161" t="str">
        <f ca="1">IFERROR(IF(ISBLANK(INDEX(Data_Base_2[],MATCH($D671,Data_Base_2[[Incumbent]:[Incumbent]],0),MATCH(G$3,Data_Base_2[#Headers],0))),"-",INDEX(Data_Base_2[],MATCH($D671,Data_Base_2[[Incumbent]:[Incumbent]],0),MATCH(G$3,Data_Base_2[#Headers],0))),"")</f>
        <v/>
      </c>
      <c r="H671" s="161" t="str">
        <f ca="1">IFERROR(IF(ISBLANK(INDEX(Data_Base_2[],MATCH($D671,Data_Base_2[[Incumbent]:[Incumbent]],0),MATCH(H$3,Data_Base_2[#Headers],0))),"-",INDEX(Data_Base_2[],MATCH($D671,Data_Base_2[[Incumbent]:[Incumbent]],0),MATCH(H$3,Data_Base_2[#Headers],0))),"")</f>
        <v/>
      </c>
      <c r="I671" s="162" t="str">
        <f ca="1">IFERROR(IF(ISBLANK(INDEX(Data_Base_2[],MATCH($D671,Data_Base_2[[Incumbent]:[Incumbent]],0),MATCH(I$3,Data_Base_2[#Headers],0))),"-",INDEX(Data_Base_2[],MATCH($D671,Data_Base_2[[Incumbent]:[Incumbent]],0),MATCH(I$3,Data_Base_2[#Headers],0))),"")</f>
        <v/>
      </c>
      <c r="J671" s="162" t="str">
        <f ca="1">IFERROR(IF(ISBLANK(INDEX(Data_Base_2[],MATCH($D671,Data_Base_2[[Incumbent]:[Incumbent]],0),MATCH(J$3,Data_Base_2[#Headers],0))),"-",INDEX(Data_Base_2[],MATCH($D671,Data_Base_2[[Incumbent]:[Incumbent]],0),MATCH(J$3,Data_Base_2[#Headers],0))),"")</f>
        <v/>
      </c>
      <c r="K671" s="163" t="str">
        <f ca="1">IFERROR(IF(ISBLANK(INDEX(Data_Base_2[],MATCH($D671,Data_Base_2[[Incumbent]:[Incumbent]],0),MATCH(K$3,Data_Base_2[#Headers],0))),"-",INDEX(Data_Base_2[],MATCH($D671,Data_Base_2[[Incumbent]:[Incumbent]],0),MATCH(K$3,Data_Base_2[#Headers],0))),"")</f>
        <v/>
      </c>
      <c r="L671" s="161" t="str">
        <f ca="1">IFERROR(IF(ISBLANK(INDEX(Data_Base_2[],MATCH($D671,Data_Base_2[[Incumbent]:[Incumbent]],0),MATCH(L$3,Data_Base_2[#Headers],0))),"-",INDEX(Data_Base_2[],MATCH($D671,Data_Base_2[[Incumbent]:[Incumbent]],0),MATCH(L$3,Data_Base_2[#Headers],0))),"")</f>
        <v/>
      </c>
      <c r="M671" s="161" t="str">
        <f ca="1">IFERROR(IF(ISBLANK(INDEX(Data_Base_2[],MATCH($D671,Data_Base_2[[Incumbent]:[Incumbent]],0),MATCH(M$3,Data_Base_2[#Headers],0))),"-",INDEX(Data_Base_2[],MATCH($D671,Data_Base_2[[Incumbent]:[Incumbent]],0),MATCH(M$3,Data_Base_2[#Headers],0))),"")</f>
        <v/>
      </c>
      <c r="N671" s="164" t="str">
        <f ca="1">IFERROR(IF(ISBLANK(INDEX(Data_Base_2[],MATCH($D671,Data_Base_2[[Incumbent]:[Incumbent]],0),MATCH(N$3,Data_Base_2[#Headers],0))),"-",INDEX(Data_Base_2[],MATCH($D671,Data_Base_2[[Incumbent]:[Incumbent]],0),MATCH(N$3,Data_Base_2[#Headers],0))),"")</f>
        <v/>
      </c>
      <c r="O671" s="164" t="str">
        <f ca="1">IFERROR(IF(ISBLANK(INDEX(Data_Base_2[],MATCH($D671,Data_Base_2[[Incumbent]:[Incumbent]],0),MATCH(O$3,Data_Base_2[#Headers],0))),"-",INDEX(Data_Base_2[],MATCH($D671,Data_Base_2[[Incumbent]:[Incumbent]],0),MATCH(O$3,Data_Base_2[#Headers],0))),"")</f>
        <v/>
      </c>
      <c r="P671" s="161" t="str">
        <f ca="1">IFERROR(IF(ISBLANK(INDEX(Data_Base_2[],MATCH($D671,Data_Base_2[[Incumbent]:[Incumbent]],0),MATCH(P$3,Data_Base_2[#Headers],0))),"-",INDEX(Data_Base_2[],MATCH($D671,Data_Base_2[[Incumbent]:[Incumbent]],0),MATCH(P$3,Data_Base_2[#Headers],0))),"")</f>
        <v/>
      </c>
      <c r="Q671" s="161" t="str">
        <f ca="1">IFERROR(IF(ISBLANK(INDEX(Data_Base_2[],MATCH($D671,Data_Base_2[[Incumbent]:[Incumbent]],0),MATCH(Q$3,Data_Base_2[#Headers],0))),"-",INDEX(Data_Base_2[],MATCH($D671,Data_Base_2[[Incumbent]:[Incumbent]],0),MATCH(Q$3,Data_Base_2[#Headers],0))),"")</f>
        <v/>
      </c>
      <c r="T671" t="str">
        <v>Lusi Rantegau</v>
      </c>
      <c r="U671" s="140">
        <v>4</v>
      </c>
      <c r="V671" s="124" t="b">
        <v>1</v>
      </c>
      <c r="W671" s="3" t="b">
        <v>0</v>
      </c>
      <c r="X671" s="3" t="b">
        <v>0</v>
      </c>
      <c r="Y671" s="3">
        <v>0</v>
      </c>
      <c r="Z671" s="3">
        <v>1</v>
      </c>
      <c r="AA671" s="3" t="b">
        <v>1</v>
      </c>
      <c r="AB671" s="3" t="b">
        <f ca="1"/>
        <v>1</v>
      </c>
      <c r="AC671" s="99">
        <v>1</v>
      </c>
      <c r="AD671" s="99">
        <f ca="1"/>
        <v>0</v>
      </c>
    </row>
    <row r="672" spans="4:30" x14ac:dyDescent="0.25">
      <c r="D672" s="8" t="str" cm="1">
        <f t="array" aca="1" ref="D672" ca="1">IFERROR(IF($T$2="",'Data Base'!C654,INDEX(Data_Base_2[Incumbent],_xlfn.AGGREGATE(15,3,((OFFSET($AD$4,0,0,COUNTA($AD$4:AD5667),1)&gt;0)/(OFFSET($AD$4,0,0,COUNTA($AD$4:AD5667),1)&gt;0))*(ROW(OFFSET($AD$4,0,0,COUNTA($AD$4:AD5667),1))-ROW($AD$3)),ROWS($D$4:$D671)))),"")</f>
        <v/>
      </c>
      <c r="E672" s="161" t="str">
        <f ca="1">IFERROR(IF(ISBLANK(INDEX(Data_Base_2[],MATCH($D672,Data_Base_2[[Incumbent]:[Incumbent]],0),MATCH(E$3,Data_Base_2[#Headers],0))),"-",INDEX(Data_Base_2[],MATCH($D672,Data_Base_2[[Incumbent]:[Incumbent]],0),MATCH(E$3,Data_Base_2[#Headers],0))),"")</f>
        <v/>
      </c>
      <c r="F672" s="161" t="str">
        <f ca="1">IFERROR(IF(ISBLANK(INDEX(Data_Base_2[],MATCH($D672,Data_Base_2[[Incumbent]:[Incumbent]],0),MATCH(F$3,Data_Base_2[#Headers],0))),"-",INDEX(Data_Base_2[],MATCH($D672,Data_Base_2[[Incumbent]:[Incumbent]],0),MATCH(F$3,Data_Base_2[#Headers],0))),"")</f>
        <v/>
      </c>
      <c r="G672" s="161" t="str">
        <f ca="1">IFERROR(IF(ISBLANK(INDEX(Data_Base_2[],MATCH($D672,Data_Base_2[[Incumbent]:[Incumbent]],0),MATCH(G$3,Data_Base_2[#Headers],0))),"-",INDEX(Data_Base_2[],MATCH($D672,Data_Base_2[[Incumbent]:[Incumbent]],0),MATCH(G$3,Data_Base_2[#Headers],0))),"")</f>
        <v/>
      </c>
      <c r="H672" s="161" t="str">
        <f ca="1">IFERROR(IF(ISBLANK(INDEX(Data_Base_2[],MATCH($D672,Data_Base_2[[Incumbent]:[Incumbent]],0),MATCH(H$3,Data_Base_2[#Headers],0))),"-",INDEX(Data_Base_2[],MATCH($D672,Data_Base_2[[Incumbent]:[Incumbent]],0),MATCH(H$3,Data_Base_2[#Headers],0))),"")</f>
        <v/>
      </c>
      <c r="I672" s="162" t="str">
        <f ca="1">IFERROR(IF(ISBLANK(INDEX(Data_Base_2[],MATCH($D672,Data_Base_2[[Incumbent]:[Incumbent]],0),MATCH(I$3,Data_Base_2[#Headers],0))),"-",INDEX(Data_Base_2[],MATCH($D672,Data_Base_2[[Incumbent]:[Incumbent]],0),MATCH(I$3,Data_Base_2[#Headers],0))),"")</f>
        <v/>
      </c>
      <c r="J672" s="162" t="str">
        <f ca="1">IFERROR(IF(ISBLANK(INDEX(Data_Base_2[],MATCH($D672,Data_Base_2[[Incumbent]:[Incumbent]],0),MATCH(J$3,Data_Base_2[#Headers],0))),"-",INDEX(Data_Base_2[],MATCH($D672,Data_Base_2[[Incumbent]:[Incumbent]],0),MATCH(J$3,Data_Base_2[#Headers],0))),"")</f>
        <v/>
      </c>
      <c r="K672" s="163" t="str">
        <f ca="1">IFERROR(IF(ISBLANK(INDEX(Data_Base_2[],MATCH($D672,Data_Base_2[[Incumbent]:[Incumbent]],0),MATCH(K$3,Data_Base_2[#Headers],0))),"-",INDEX(Data_Base_2[],MATCH($D672,Data_Base_2[[Incumbent]:[Incumbent]],0),MATCH(K$3,Data_Base_2[#Headers],0))),"")</f>
        <v/>
      </c>
      <c r="L672" s="161" t="str">
        <f ca="1">IFERROR(IF(ISBLANK(INDEX(Data_Base_2[],MATCH($D672,Data_Base_2[[Incumbent]:[Incumbent]],0),MATCH(L$3,Data_Base_2[#Headers],0))),"-",INDEX(Data_Base_2[],MATCH($D672,Data_Base_2[[Incumbent]:[Incumbent]],0),MATCH(L$3,Data_Base_2[#Headers],0))),"")</f>
        <v/>
      </c>
      <c r="M672" s="161" t="str">
        <f ca="1">IFERROR(IF(ISBLANK(INDEX(Data_Base_2[],MATCH($D672,Data_Base_2[[Incumbent]:[Incumbent]],0),MATCH(M$3,Data_Base_2[#Headers],0))),"-",INDEX(Data_Base_2[],MATCH($D672,Data_Base_2[[Incumbent]:[Incumbent]],0),MATCH(M$3,Data_Base_2[#Headers],0))),"")</f>
        <v/>
      </c>
      <c r="N672" s="164" t="str">
        <f ca="1">IFERROR(IF(ISBLANK(INDEX(Data_Base_2[],MATCH($D672,Data_Base_2[[Incumbent]:[Incumbent]],0),MATCH(N$3,Data_Base_2[#Headers],0))),"-",INDEX(Data_Base_2[],MATCH($D672,Data_Base_2[[Incumbent]:[Incumbent]],0),MATCH(N$3,Data_Base_2[#Headers],0))),"")</f>
        <v/>
      </c>
      <c r="O672" s="164" t="str">
        <f ca="1">IFERROR(IF(ISBLANK(INDEX(Data_Base_2[],MATCH($D672,Data_Base_2[[Incumbent]:[Incumbent]],0),MATCH(O$3,Data_Base_2[#Headers],0))),"-",INDEX(Data_Base_2[],MATCH($D672,Data_Base_2[[Incumbent]:[Incumbent]],0),MATCH(O$3,Data_Base_2[#Headers],0))),"")</f>
        <v/>
      </c>
      <c r="P672" s="161" t="str">
        <f ca="1">IFERROR(IF(ISBLANK(INDEX(Data_Base_2[],MATCH($D672,Data_Base_2[[Incumbent]:[Incumbent]],0),MATCH(P$3,Data_Base_2[#Headers],0))),"-",INDEX(Data_Base_2[],MATCH($D672,Data_Base_2[[Incumbent]:[Incumbent]],0),MATCH(P$3,Data_Base_2[#Headers],0))),"")</f>
        <v/>
      </c>
      <c r="Q672" s="161" t="str">
        <f ca="1">IFERROR(IF(ISBLANK(INDEX(Data_Base_2[],MATCH($D672,Data_Base_2[[Incumbent]:[Incumbent]],0),MATCH(Q$3,Data_Base_2[#Headers],0))),"-",INDEX(Data_Base_2[],MATCH($D672,Data_Base_2[[Incumbent]:[Incumbent]],0),MATCH(Q$3,Data_Base_2[#Headers],0))),"")</f>
        <v/>
      </c>
      <c r="T672" t="str">
        <v>Endang Karni S</v>
      </c>
      <c r="U672" s="140">
        <v>4</v>
      </c>
      <c r="V672" s="124" t="b">
        <v>1</v>
      </c>
      <c r="W672" s="3" t="b">
        <v>0</v>
      </c>
      <c r="X672" s="3" t="b">
        <v>0</v>
      </c>
      <c r="Y672" s="3">
        <v>0</v>
      </c>
      <c r="Z672" s="3">
        <v>1</v>
      </c>
      <c r="AA672" s="3" t="b">
        <v>1</v>
      </c>
      <c r="AB672" s="3" t="b">
        <f ca="1"/>
        <v>1</v>
      </c>
      <c r="AC672" s="99">
        <v>1</v>
      </c>
      <c r="AD672" s="99">
        <f ca="1"/>
        <v>0</v>
      </c>
    </row>
    <row r="673" spans="4:30" x14ac:dyDescent="0.25">
      <c r="D673" s="8" t="str" cm="1">
        <f t="array" aca="1" ref="D673" ca="1">IFERROR(IF($T$2="",'Data Base'!C655,INDEX(Data_Base_2[Incumbent],_xlfn.AGGREGATE(15,3,((OFFSET($AD$4,0,0,COUNTA($AD$4:AD5668),1)&gt;0)/(OFFSET($AD$4,0,0,COUNTA($AD$4:AD5668),1)&gt;0))*(ROW(OFFSET($AD$4,0,0,COUNTA($AD$4:AD5668),1))-ROW($AD$3)),ROWS($D$4:$D672)))),"")</f>
        <v/>
      </c>
      <c r="E673" s="161" t="str">
        <f ca="1">IFERROR(IF(ISBLANK(INDEX(Data_Base_2[],MATCH($D673,Data_Base_2[[Incumbent]:[Incumbent]],0),MATCH(E$3,Data_Base_2[#Headers],0))),"-",INDEX(Data_Base_2[],MATCH($D673,Data_Base_2[[Incumbent]:[Incumbent]],0),MATCH(E$3,Data_Base_2[#Headers],0))),"")</f>
        <v/>
      </c>
      <c r="F673" s="161" t="str">
        <f ca="1">IFERROR(IF(ISBLANK(INDEX(Data_Base_2[],MATCH($D673,Data_Base_2[[Incumbent]:[Incumbent]],0),MATCH(F$3,Data_Base_2[#Headers],0))),"-",INDEX(Data_Base_2[],MATCH($D673,Data_Base_2[[Incumbent]:[Incumbent]],0),MATCH(F$3,Data_Base_2[#Headers],0))),"")</f>
        <v/>
      </c>
      <c r="G673" s="161" t="str">
        <f ca="1">IFERROR(IF(ISBLANK(INDEX(Data_Base_2[],MATCH($D673,Data_Base_2[[Incumbent]:[Incumbent]],0),MATCH(G$3,Data_Base_2[#Headers],0))),"-",INDEX(Data_Base_2[],MATCH($D673,Data_Base_2[[Incumbent]:[Incumbent]],0),MATCH(G$3,Data_Base_2[#Headers],0))),"")</f>
        <v/>
      </c>
      <c r="H673" s="161" t="str">
        <f ca="1">IFERROR(IF(ISBLANK(INDEX(Data_Base_2[],MATCH($D673,Data_Base_2[[Incumbent]:[Incumbent]],0),MATCH(H$3,Data_Base_2[#Headers],0))),"-",INDEX(Data_Base_2[],MATCH($D673,Data_Base_2[[Incumbent]:[Incumbent]],0),MATCH(H$3,Data_Base_2[#Headers],0))),"")</f>
        <v/>
      </c>
      <c r="I673" s="162" t="str">
        <f ca="1">IFERROR(IF(ISBLANK(INDEX(Data_Base_2[],MATCH($D673,Data_Base_2[[Incumbent]:[Incumbent]],0),MATCH(I$3,Data_Base_2[#Headers],0))),"-",INDEX(Data_Base_2[],MATCH($D673,Data_Base_2[[Incumbent]:[Incumbent]],0),MATCH(I$3,Data_Base_2[#Headers],0))),"")</f>
        <v/>
      </c>
      <c r="J673" s="162" t="str">
        <f ca="1">IFERROR(IF(ISBLANK(INDEX(Data_Base_2[],MATCH($D673,Data_Base_2[[Incumbent]:[Incumbent]],0),MATCH(J$3,Data_Base_2[#Headers],0))),"-",INDEX(Data_Base_2[],MATCH($D673,Data_Base_2[[Incumbent]:[Incumbent]],0),MATCH(J$3,Data_Base_2[#Headers],0))),"")</f>
        <v/>
      </c>
      <c r="K673" s="163" t="str">
        <f ca="1">IFERROR(IF(ISBLANK(INDEX(Data_Base_2[],MATCH($D673,Data_Base_2[[Incumbent]:[Incumbent]],0),MATCH(K$3,Data_Base_2[#Headers],0))),"-",INDEX(Data_Base_2[],MATCH($D673,Data_Base_2[[Incumbent]:[Incumbent]],0),MATCH(K$3,Data_Base_2[#Headers],0))),"")</f>
        <v/>
      </c>
      <c r="L673" s="161" t="str">
        <f ca="1">IFERROR(IF(ISBLANK(INDEX(Data_Base_2[],MATCH($D673,Data_Base_2[[Incumbent]:[Incumbent]],0),MATCH(L$3,Data_Base_2[#Headers],0))),"-",INDEX(Data_Base_2[],MATCH($D673,Data_Base_2[[Incumbent]:[Incumbent]],0),MATCH(L$3,Data_Base_2[#Headers],0))),"")</f>
        <v/>
      </c>
      <c r="M673" s="161" t="str">
        <f ca="1">IFERROR(IF(ISBLANK(INDEX(Data_Base_2[],MATCH($D673,Data_Base_2[[Incumbent]:[Incumbent]],0),MATCH(M$3,Data_Base_2[#Headers],0))),"-",INDEX(Data_Base_2[],MATCH($D673,Data_Base_2[[Incumbent]:[Incumbent]],0),MATCH(M$3,Data_Base_2[#Headers],0))),"")</f>
        <v/>
      </c>
      <c r="N673" s="164" t="str">
        <f ca="1">IFERROR(IF(ISBLANK(INDEX(Data_Base_2[],MATCH($D673,Data_Base_2[[Incumbent]:[Incumbent]],0),MATCH(N$3,Data_Base_2[#Headers],0))),"-",INDEX(Data_Base_2[],MATCH($D673,Data_Base_2[[Incumbent]:[Incumbent]],0),MATCH(N$3,Data_Base_2[#Headers],0))),"")</f>
        <v/>
      </c>
      <c r="O673" s="164" t="str">
        <f ca="1">IFERROR(IF(ISBLANK(INDEX(Data_Base_2[],MATCH($D673,Data_Base_2[[Incumbent]:[Incumbent]],0),MATCH(O$3,Data_Base_2[#Headers],0))),"-",INDEX(Data_Base_2[],MATCH($D673,Data_Base_2[[Incumbent]:[Incumbent]],0),MATCH(O$3,Data_Base_2[#Headers],0))),"")</f>
        <v/>
      </c>
      <c r="P673" s="161" t="str">
        <f ca="1">IFERROR(IF(ISBLANK(INDEX(Data_Base_2[],MATCH($D673,Data_Base_2[[Incumbent]:[Incumbent]],0),MATCH(P$3,Data_Base_2[#Headers],0))),"-",INDEX(Data_Base_2[],MATCH($D673,Data_Base_2[[Incumbent]:[Incumbent]],0),MATCH(P$3,Data_Base_2[#Headers],0))),"")</f>
        <v/>
      </c>
      <c r="Q673" s="161" t="str">
        <f ca="1">IFERROR(IF(ISBLANK(INDEX(Data_Base_2[],MATCH($D673,Data_Base_2[[Incumbent]:[Incumbent]],0),MATCH(Q$3,Data_Base_2[#Headers],0))),"-",INDEX(Data_Base_2[],MATCH($D673,Data_Base_2[[Incumbent]:[Incumbent]],0),MATCH(Q$3,Data_Base_2[#Headers],0))),"")</f>
        <v/>
      </c>
      <c r="T673" t="str">
        <v>Ivan Ibrahim Lubis, Ir.</v>
      </c>
      <c r="U673" s="140">
        <v>6</v>
      </c>
      <c r="V673" s="124" t="b">
        <v>1</v>
      </c>
      <c r="W673" s="3" t="b">
        <v>0</v>
      </c>
      <c r="X673" s="3" t="b">
        <v>0</v>
      </c>
      <c r="Y673" s="3">
        <v>0</v>
      </c>
      <c r="Z673" s="3">
        <v>0</v>
      </c>
      <c r="AA673" s="3" t="b">
        <v>1</v>
      </c>
      <c r="AB673" s="3" t="b">
        <f ca="1"/>
        <v>1</v>
      </c>
      <c r="AC673" s="99">
        <v>1</v>
      </c>
      <c r="AD673" s="99">
        <f ca="1"/>
        <v>0</v>
      </c>
    </row>
    <row r="674" spans="4:30" x14ac:dyDescent="0.25">
      <c r="D674" s="8" t="str" cm="1">
        <f t="array" aca="1" ref="D674" ca="1">IFERROR(IF($T$2="",'Data Base'!C656,INDEX(Data_Base_2[Incumbent],_xlfn.AGGREGATE(15,3,((OFFSET($AD$4,0,0,COUNTA($AD$4:AD5669),1)&gt;0)/(OFFSET($AD$4,0,0,COUNTA($AD$4:AD5669),1)&gt;0))*(ROW(OFFSET($AD$4,0,0,COUNTA($AD$4:AD5669),1))-ROW($AD$3)),ROWS($D$4:$D673)))),"")</f>
        <v/>
      </c>
      <c r="E674" s="161" t="str">
        <f ca="1">IFERROR(IF(ISBLANK(INDEX(Data_Base_2[],MATCH($D674,Data_Base_2[[Incumbent]:[Incumbent]],0),MATCH(E$3,Data_Base_2[#Headers],0))),"-",INDEX(Data_Base_2[],MATCH($D674,Data_Base_2[[Incumbent]:[Incumbent]],0),MATCH(E$3,Data_Base_2[#Headers],0))),"")</f>
        <v/>
      </c>
      <c r="F674" s="161" t="str">
        <f ca="1">IFERROR(IF(ISBLANK(INDEX(Data_Base_2[],MATCH($D674,Data_Base_2[[Incumbent]:[Incumbent]],0),MATCH(F$3,Data_Base_2[#Headers],0))),"-",INDEX(Data_Base_2[],MATCH($D674,Data_Base_2[[Incumbent]:[Incumbent]],0),MATCH(F$3,Data_Base_2[#Headers],0))),"")</f>
        <v/>
      </c>
      <c r="G674" s="161" t="str">
        <f ca="1">IFERROR(IF(ISBLANK(INDEX(Data_Base_2[],MATCH($D674,Data_Base_2[[Incumbent]:[Incumbent]],0),MATCH(G$3,Data_Base_2[#Headers],0))),"-",INDEX(Data_Base_2[],MATCH($D674,Data_Base_2[[Incumbent]:[Incumbent]],0),MATCH(G$3,Data_Base_2[#Headers],0))),"")</f>
        <v/>
      </c>
      <c r="H674" s="161" t="str">
        <f ca="1">IFERROR(IF(ISBLANK(INDEX(Data_Base_2[],MATCH($D674,Data_Base_2[[Incumbent]:[Incumbent]],0),MATCH(H$3,Data_Base_2[#Headers],0))),"-",INDEX(Data_Base_2[],MATCH($D674,Data_Base_2[[Incumbent]:[Incumbent]],0),MATCH(H$3,Data_Base_2[#Headers],0))),"")</f>
        <v/>
      </c>
      <c r="I674" s="162" t="str">
        <f ca="1">IFERROR(IF(ISBLANK(INDEX(Data_Base_2[],MATCH($D674,Data_Base_2[[Incumbent]:[Incumbent]],0),MATCH(I$3,Data_Base_2[#Headers],0))),"-",INDEX(Data_Base_2[],MATCH($D674,Data_Base_2[[Incumbent]:[Incumbent]],0),MATCH(I$3,Data_Base_2[#Headers],0))),"")</f>
        <v/>
      </c>
      <c r="J674" s="162" t="str">
        <f ca="1">IFERROR(IF(ISBLANK(INDEX(Data_Base_2[],MATCH($D674,Data_Base_2[[Incumbent]:[Incumbent]],0),MATCH(J$3,Data_Base_2[#Headers],0))),"-",INDEX(Data_Base_2[],MATCH($D674,Data_Base_2[[Incumbent]:[Incumbent]],0),MATCH(J$3,Data_Base_2[#Headers],0))),"")</f>
        <v/>
      </c>
      <c r="K674" s="163" t="str">
        <f ca="1">IFERROR(IF(ISBLANK(INDEX(Data_Base_2[],MATCH($D674,Data_Base_2[[Incumbent]:[Incumbent]],0),MATCH(K$3,Data_Base_2[#Headers],0))),"-",INDEX(Data_Base_2[],MATCH($D674,Data_Base_2[[Incumbent]:[Incumbent]],0),MATCH(K$3,Data_Base_2[#Headers],0))),"")</f>
        <v/>
      </c>
      <c r="L674" s="161" t="str">
        <f ca="1">IFERROR(IF(ISBLANK(INDEX(Data_Base_2[],MATCH($D674,Data_Base_2[[Incumbent]:[Incumbent]],0),MATCH(L$3,Data_Base_2[#Headers],0))),"-",INDEX(Data_Base_2[],MATCH($D674,Data_Base_2[[Incumbent]:[Incumbent]],0),MATCH(L$3,Data_Base_2[#Headers],0))),"")</f>
        <v/>
      </c>
      <c r="M674" s="161" t="str">
        <f ca="1">IFERROR(IF(ISBLANK(INDEX(Data_Base_2[],MATCH($D674,Data_Base_2[[Incumbent]:[Incumbent]],0),MATCH(M$3,Data_Base_2[#Headers],0))),"-",INDEX(Data_Base_2[],MATCH($D674,Data_Base_2[[Incumbent]:[Incumbent]],0),MATCH(M$3,Data_Base_2[#Headers],0))),"")</f>
        <v/>
      </c>
      <c r="N674" s="164" t="str">
        <f ca="1">IFERROR(IF(ISBLANK(INDEX(Data_Base_2[],MATCH($D674,Data_Base_2[[Incumbent]:[Incumbent]],0),MATCH(N$3,Data_Base_2[#Headers],0))),"-",INDEX(Data_Base_2[],MATCH($D674,Data_Base_2[[Incumbent]:[Incumbent]],0),MATCH(N$3,Data_Base_2[#Headers],0))),"")</f>
        <v/>
      </c>
      <c r="O674" s="164" t="str">
        <f ca="1">IFERROR(IF(ISBLANK(INDEX(Data_Base_2[],MATCH($D674,Data_Base_2[[Incumbent]:[Incumbent]],0),MATCH(O$3,Data_Base_2[#Headers],0))),"-",INDEX(Data_Base_2[],MATCH($D674,Data_Base_2[[Incumbent]:[Incumbent]],0),MATCH(O$3,Data_Base_2[#Headers],0))),"")</f>
        <v/>
      </c>
      <c r="P674" s="161" t="str">
        <f ca="1">IFERROR(IF(ISBLANK(INDEX(Data_Base_2[],MATCH($D674,Data_Base_2[[Incumbent]:[Incumbent]],0),MATCH(P$3,Data_Base_2[#Headers],0))),"-",INDEX(Data_Base_2[],MATCH($D674,Data_Base_2[[Incumbent]:[Incumbent]],0),MATCH(P$3,Data_Base_2[#Headers],0))),"")</f>
        <v/>
      </c>
      <c r="Q674" s="161" t="str">
        <f ca="1">IFERROR(IF(ISBLANK(INDEX(Data_Base_2[],MATCH($D674,Data_Base_2[[Incumbent]:[Incumbent]],0),MATCH(Q$3,Data_Base_2[#Headers],0))),"-",INDEX(Data_Base_2[],MATCH($D674,Data_Base_2[[Incumbent]:[Incumbent]],0),MATCH(Q$3,Data_Base_2[#Headers],0))),"")</f>
        <v/>
      </c>
      <c r="T674" t="str">
        <v>Abdul Haris, SH</v>
      </c>
      <c r="U674" s="140">
        <v>2</v>
      </c>
      <c r="V674" s="124" t="b">
        <v>1</v>
      </c>
      <c r="W674" s="3" t="b">
        <v>0</v>
      </c>
      <c r="X674" s="3" t="b">
        <v>0</v>
      </c>
      <c r="Y674" s="3">
        <v>0</v>
      </c>
      <c r="Z674" s="3">
        <v>1</v>
      </c>
      <c r="AA674" s="3" t="b">
        <v>1</v>
      </c>
      <c r="AB674" s="3" t="b">
        <f ca="1"/>
        <v>1</v>
      </c>
      <c r="AC674" s="99">
        <v>1</v>
      </c>
      <c r="AD674" s="99">
        <f ca="1"/>
        <v>0</v>
      </c>
    </row>
    <row r="675" spans="4:30" x14ac:dyDescent="0.25">
      <c r="D675" s="8" t="str" cm="1">
        <f t="array" aca="1" ref="D675" ca="1">IFERROR(IF($T$2="",'Data Base'!C657,INDEX(Data_Base_2[Incumbent],_xlfn.AGGREGATE(15,3,((OFFSET($AD$4,0,0,COUNTA($AD$4:AD5670),1)&gt;0)/(OFFSET($AD$4,0,0,COUNTA($AD$4:AD5670),1)&gt;0))*(ROW(OFFSET($AD$4,0,0,COUNTA($AD$4:AD5670),1))-ROW($AD$3)),ROWS($D$4:$D674)))),"")</f>
        <v/>
      </c>
      <c r="E675" s="161" t="str">
        <f ca="1">IFERROR(IF(ISBLANK(INDEX(Data_Base_2[],MATCH($D675,Data_Base_2[[Incumbent]:[Incumbent]],0),MATCH(E$3,Data_Base_2[#Headers],0))),"-",INDEX(Data_Base_2[],MATCH($D675,Data_Base_2[[Incumbent]:[Incumbent]],0),MATCH(E$3,Data_Base_2[#Headers],0))),"")</f>
        <v/>
      </c>
      <c r="F675" s="161" t="str">
        <f ca="1">IFERROR(IF(ISBLANK(INDEX(Data_Base_2[],MATCH($D675,Data_Base_2[[Incumbent]:[Incumbent]],0),MATCH(F$3,Data_Base_2[#Headers],0))),"-",INDEX(Data_Base_2[],MATCH($D675,Data_Base_2[[Incumbent]:[Incumbent]],0),MATCH(F$3,Data_Base_2[#Headers],0))),"")</f>
        <v/>
      </c>
      <c r="G675" s="161" t="str">
        <f ca="1">IFERROR(IF(ISBLANK(INDEX(Data_Base_2[],MATCH($D675,Data_Base_2[[Incumbent]:[Incumbent]],0),MATCH(G$3,Data_Base_2[#Headers],0))),"-",INDEX(Data_Base_2[],MATCH($D675,Data_Base_2[[Incumbent]:[Incumbent]],0),MATCH(G$3,Data_Base_2[#Headers],0))),"")</f>
        <v/>
      </c>
      <c r="H675" s="161" t="str">
        <f ca="1">IFERROR(IF(ISBLANK(INDEX(Data_Base_2[],MATCH($D675,Data_Base_2[[Incumbent]:[Incumbent]],0),MATCH(H$3,Data_Base_2[#Headers],0))),"-",INDEX(Data_Base_2[],MATCH($D675,Data_Base_2[[Incumbent]:[Incumbent]],0),MATCH(H$3,Data_Base_2[#Headers],0))),"")</f>
        <v/>
      </c>
      <c r="I675" s="162" t="str">
        <f ca="1">IFERROR(IF(ISBLANK(INDEX(Data_Base_2[],MATCH($D675,Data_Base_2[[Incumbent]:[Incumbent]],0),MATCH(I$3,Data_Base_2[#Headers],0))),"-",INDEX(Data_Base_2[],MATCH($D675,Data_Base_2[[Incumbent]:[Incumbent]],0),MATCH(I$3,Data_Base_2[#Headers],0))),"")</f>
        <v/>
      </c>
      <c r="J675" s="162" t="str">
        <f ca="1">IFERROR(IF(ISBLANK(INDEX(Data_Base_2[],MATCH($D675,Data_Base_2[[Incumbent]:[Incumbent]],0),MATCH(J$3,Data_Base_2[#Headers],0))),"-",INDEX(Data_Base_2[],MATCH($D675,Data_Base_2[[Incumbent]:[Incumbent]],0),MATCH(J$3,Data_Base_2[#Headers],0))),"")</f>
        <v/>
      </c>
      <c r="K675" s="163" t="str">
        <f ca="1">IFERROR(IF(ISBLANK(INDEX(Data_Base_2[],MATCH($D675,Data_Base_2[[Incumbent]:[Incumbent]],0),MATCH(K$3,Data_Base_2[#Headers],0))),"-",INDEX(Data_Base_2[],MATCH($D675,Data_Base_2[[Incumbent]:[Incumbent]],0),MATCH(K$3,Data_Base_2[#Headers],0))),"")</f>
        <v/>
      </c>
      <c r="L675" s="161" t="str">
        <f ca="1">IFERROR(IF(ISBLANK(INDEX(Data_Base_2[],MATCH($D675,Data_Base_2[[Incumbent]:[Incumbent]],0),MATCH(L$3,Data_Base_2[#Headers],0))),"-",INDEX(Data_Base_2[],MATCH($D675,Data_Base_2[[Incumbent]:[Incumbent]],0),MATCH(L$3,Data_Base_2[#Headers],0))),"")</f>
        <v/>
      </c>
      <c r="M675" s="161" t="str">
        <f ca="1">IFERROR(IF(ISBLANK(INDEX(Data_Base_2[],MATCH($D675,Data_Base_2[[Incumbent]:[Incumbent]],0),MATCH(M$3,Data_Base_2[#Headers],0))),"-",INDEX(Data_Base_2[],MATCH($D675,Data_Base_2[[Incumbent]:[Incumbent]],0),MATCH(M$3,Data_Base_2[#Headers],0))),"")</f>
        <v/>
      </c>
      <c r="N675" s="164" t="str">
        <f ca="1">IFERROR(IF(ISBLANK(INDEX(Data_Base_2[],MATCH($D675,Data_Base_2[[Incumbent]:[Incumbent]],0),MATCH(N$3,Data_Base_2[#Headers],0))),"-",INDEX(Data_Base_2[],MATCH($D675,Data_Base_2[[Incumbent]:[Incumbent]],0),MATCH(N$3,Data_Base_2[#Headers],0))),"")</f>
        <v/>
      </c>
      <c r="O675" s="164" t="str">
        <f ca="1">IFERROR(IF(ISBLANK(INDEX(Data_Base_2[],MATCH($D675,Data_Base_2[[Incumbent]:[Incumbent]],0),MATCH(O$3,Data_Base_2[#Headers],0))),"-",INDEX(Data_Base_2[],MATCH($D675,Data_Base_2[[Incumbent]:[Incumbent]],0),MATCH(O$3,Data_Base_2[#Headers],0))),"")</f>
        <v/>
      </c>
      <c r="P675" s="161" t="str">
        <f ca="1">IFERROR(IF(ISBLANK(INDEX(Data_Base_2[],MATCH($D675,Data_Base_2[[Incumbent]:[Incumbent]],0),MATCH(P$3,Data_Base_2[#Headers],0))),"-",INDEX(Data_Base_2[],MATCH($D675,Data_Base_2[[Incumbent]:[Incumbent]],0),MATCH(P$3,Data_Base_2[#Headers],0))),"")</f>
        <v/>
      </c>
      <c r="Q675" s="161" t="str">
        <f ca="1">IFERROR(IF(ISBLANK(INDEX(Data_Base_2[],MATCH($D675,Data_Base_2[[Incumbent]:[Incumbent]],0),MATCH(Q$3,Data_Base_2[#Headers],0))),"-",INDEX(Data_Base_2[],MATCH($D675,Data_Base_2[[Incumbent]:[Incumbent]],0),MATCH(Q$3,Data_Base_2[#Headers],0))),"")</f>
        <v/>
      </c>
      <c r="T675" t="str">
        <v>Sissy Apriany</v>
      </c>
      <c r="U675" s="140">
        <v>2</v>
      </c>
      <c r="V675" s="124" t="b">
        <v>1</v>
      </c>
      <c r="W675" s="3" t="b">
        <v>0</v>
      </c>
      <c r="X675" s="3" t="b">
        <v>0</v>
      </c>
      <c r="Y675" s="3">
        <v>0</v>
      </c>
      <c r="Z675" s="3">
        <v>1</v>
      </c>
      <c r="AA675" s="3" t="b">
        <v>1</v>
      </c>
      <c r="AB675" s="3" t="b">
        <f ca="1"/>
        <v>1</v>
      </c>
      <c r="AC675" s="99">
        <v>1</v>
      </c>
      <c r="AD675" s="99">
        <f ca="1"/>
        <v>0</v>
      </c>
    </row>
    <row r="676" spans="4:30" x14ac:dyDescent="0.25">
      <c r="D676" s="8" t="str" cm="1">
        <f t="array" aca="1" ref="D676" ca="1">IFERROR(IF($T$2="",'Data Base'!C658,INDEX(Data_Base_2[Incumbent],_xlfn.AGGREGATE(15,3,((OFFSET($AD$4,0,0,COUNTA($AD$4:AD5671),1)&gt;0)/(OFFSET($AD$4,0,0,COUNTA($AD$4:AD5671),1)&gt;0))*(ROW(OFFSET($AD$4,0,0,COUNTA($AD$4:AD5671),1))-ROW($AD$3)),ROWS($D$4:$D675)))),"")</f>
        <v/>
      </c>
      <c r="E676" s="161" t="str">
        <f ca="1">IFERROR(IF(ISBLANK(INDEX(Data_Base_2[],MATCH($D676,Data_Base_2[[Incumbent]:[Incumbent]],0),MATCH(E$3,Data_Base_2[#Headers],0))),"-",INDEX(Data_Base_2[],MATCH($D676,Data_Base_2[[Incumbent]:[Incumbent]],0),MATCH(E$3,Data_Base_2[#Headers],0))),"")</f>
        <v/>
      </c>
      <c r="F676" s="161" t="str">
        <f ca="1">IFERROR(IF(ISBLANK(INDEX(Data_Base_2[],MATCH($D676,Data_Base_2[[Incumbent]:[Incumbent]],0),MATCH(F$3,Data_Base_2[#Headers],0))),"-",INDEX(Data_Base_2[],MATCH($D676,Data_Base_2[[Incumbent]:[Incumbent]],0),MATCH(F$3,Data_Base_2[#Headers],0))),"")</f>
        <v/>
      </c>
      <c r="G676" s="161" t="str">
        <f ca="1">IFERROR(IF(ISBLANK(INDEX(Data_Base_2[],MATCH($D676,Data_Base_2[[Incumbent]:[Incumbent]],0),MATCH(G$3,Data_Base_2[#Headers],0))),"-",INDEX(Data_Base_2[],MATCH($D676,Data_Base_2[[Incumbent]:[Incumbent]],0),MATCH(G$3,Data_Base_2[#Headers],0))),"")</f>
        <v/>
      </c>
      <c r="H676" s="161" t="str">
        <f ca="1">IFERROR(IF(ISBLANK(INDEX(Data_Base_2[],MATCH($D676,Data_Base_2[[Incumbent]:[Incumbent]],0),MATCH(H$3,Data_Base_2[#Headers],0))),"-",INDEX(Data_Base_2[],MATCH($D676,Data_Base_2[[Incumbent]:[Incumbent]],0),MATCH(H$3,Data_Base_2[#Headers],0))),"")</f>
        <v/>
      </c>
      <c r="I676" s="162" t="str">
        <f ca="1">IFERROR(IF(ISBLANK(INDEX(Data_Base_2[],MATCH($D676,Data_Base_2[[Incumbent]:[Incumbent]],0),MATCH(I$3,Data_Base_2[#Headers],0))),"-",INDEX(Data_Base_2[],MATCH($D676,Data_Base_2[[Incumbent]:[Incumbent]],0),MATCH(I$3,Data_Base_2[#Headers],0))),"")</f>
        <v/>
      </c>
      <c r="J676" s="162" t="str">
        <f ca="1">IFERROR(IF(ISBLANK(INDEX(Data_Base_2[],MATCH($D676,Data_Base_2[[Incumbent]:[Incumbent]],0),MATCH(J$3,Data_Base_2[#Headers],0))),"-",INDEX(Data_Base_2[],MATCH($D676,Data_Base_2[[Incumbent]:[Incumbent]],0),MATCH(J$3,Data_Base_2[#Headers],0))),"")</f>
        <v/>
      </c>
      <c r="K676" s="163" t="str">
        <f ca="1">IFERROR(IF(ISBLANK(INDEX(Data_Base_2[],MATCH($D676,Data_Base_2[[Incumbent]:[Incumbent]],0),MATCH(K$3,Data_Base_2[#Headers],0))),"-",INDEX(Data_Base_2[],MATCH($D676,Data_Base_2[[Incumbent]:[Incumbent]],0),MATCH(K$3,Data_Base_2[#Headers],0))),"")</f>
        <v/>
      </c>
      <c r="L676" s="161" t="str">
        <f ca="1">IFERROR(IF(ISBLANK(INDEX(Data_Base_2[],MATCH($D676,Data_Base_2[[Incumbent]:[Incumbent]],0),MATCH(L$3,Data_Base_2[#Headers],0))),"-",INDEX(Data_Base_2[],MATCH($D676,Data_Base_2[[Incumbent]:[Incumbent]],0),MATCH(L$3,Data_Base_2[#Headers],0))),"")</f>
        <v/>
      </c>
      <c r="M676" s="161" t="str">
        <f ca="1">IFERROR(IF(ISBLANK(INDEX(Data_Base_2[],MATCH($D676,Data_Base_2[[Incumbent]:[Incumbent]],0),MATCH(M$3,Data_Base_2[#Headers],0))),"-",INDEX(Data_Base_2[],MATCH($D676,Data_Base_2[[Incumbent]:[Incumbent]],0),MATCH(M$3,Data_Base_2[#Headers],0))),"")</f>
        <v/>
      </c>
      <c r="N676" s="164" t="str">
        <f ca="1">IFERROR(IF(ISBLANK(INDEX(Data_Base_2[],MATCH($D676,Data_Base_2[[Incumbent]:[Incumbent]],0),MATCH(N$3,Data_Base_2[#Headers],0))),"-",INDEX(Data_Base_2[],MATCH($D676,Data_Base_2[[Incumbent]:[Incumbent]],0),MATCH(N$3,Data_Base_2[#Headers],0))),"")</f>
        <v/>
      </c>
      <c r="O676" s="164" t="str">
        <f ca="1">IFERROR(IF(ISBLANK(INDEX(Data_Base_2[],MATCH($D676,Data_Base_2[[Incumbent]:[Incumbent]],0),MATCH(O$3,Data_Base_2[#Headers],0))),"-",INDEX(Data_Base_2[],MATCH($D676,Data_Base_2[[Incumbent]:[Incumbent]],0),MATCH(O$3,Data_Base_2[#Headers],0))),"")</f>
        <v/>
      </c>
      <c r="P676" s="161" t="str">
        <f ca="1">IFERROR(IF(ISBLANK(INDEX(Data_Base_2[],MATCH($D676,Data_Base_2[[Incumbent]:[Incumbent]],0),MATCH(P$3,Data_Base_2[#Headers],0))),"-",INDEX(Data_Base_2[],MATCH($D676,Data_Base_2[[Incumbent]:[Incumbent]],0),MATCH(P$3,Data_Base_2[#Headers],0))),"")</f>
        <v/>
      </c>
      <c r="Q676" s="161" t="str">
        <f ca="1">IFERROR(IF(ISBLANK(INDEX(Data_Base_2[],MATCH($D676,Data_Base_2[[Incumbent]:[Incumbent]],0),MATCH(Q$3,Data_Base_2[#Headers],0))),"-",INDEX(Data_Base_2[],MATCH($D676,Data_Base_2[[Incumbent]:[Incumbent]],0),MATCH(Q$3,Data_Base_2[#Headers],0))),"")</f>
        <v/>
      </c>
      <c r="T676" t="str">
        <v>Herianto</v>
      </c>
      <c r="U676" s="140">
        <v>4</v>
      </c>
      <c r="V676" s="124" t="b">
        <v>1</v>
      </c>
      <c r="W676" s="3" t="b">
        <v>0</v>
      </c>
      <c r="X676" s="3" t="b">
        <v>0</v>
      </c>
      <c r="Y676" s="3">
        <v>0</v>
      </c>
      <c r="Z676" s="3">
        <v>1</v>
      </c>
      <c r="AA676" s="3" t="b">
        <v>1</v>
      </c>
      <c r="AB676" s="3" t="b">
        <f ca="1"/>
        <v>1</v>
      </c>
      <c r="AC676" s="99">
        <v>1</v>
      </c>
      <c r="AD676" s="99">
        <f ca="1"/>
        <v>0</v>
      </c>
    </row>
    <row r="677" spans="4:30" x14ac:dyDescent="0.25">
      <c r="D677" s="8" t="str" cm="1">
        <f t="array" aca="1" ref="D677" ca="1">IFERROR(IF($T$2="",'Data Base'!#REF!,INDEX(Data_Base_2[Incumbent],_xlfn.AGGREGATE(15,3,((OFFSET($AD$4,0,0,COUNTA($AD$4:AD5672),1)&gt;0)/(OFFSET($AD$4,0,0,COUNTA($AD$4:AD5672),1)&gt;0))*(ROW(OFFSET($AD$4,0,0,COUNTA($AD$4:AD5672),1))-ROW($AD$3)),ROWS($D$4:$D676)))),"")</f>
        <v/>
      </c>
      <c r="E677" s="161" t="str">
        <f ca="1">IFERROR(IF(ISBLANK(INDEX(Data_Base_2[],MATCH($D677,Data_Base_2[[Incumbent]:[Incumbent]],0),MATCH(E$3,Data_Base_2[#Headers],0))),"-",INDEX(Data_Base_2[],MATCH($D677,Data_Base_2[[Incumbent]:[Incumbent]],0),MATCH(E$3,Data_Base_2[#Headers],0))),"")</f>
        <v/>
      </c>
      <c r="F677" s="161" t="str">
        <f ca="1">IFERROR(IF(ISBLANK(INDEX(Data_Base_2[],MATCH($D677,Data_Base_2[[Incumbent]:[Incumbent]],0),MATCH(F$3,Data_Base_2[#Headers],0))),"-",INDEX(Data_Base_2[],MATCH($D677,Data_Base_2[[Incumbent]:[Incumbent]],0),MATCH(F$3,Data_Base_2[#Headers],0))),"")</f>
        <v/>
      </c>
      <c r="G677" s="161" t="str">
        <f ca="1">IFERROR(IF(ISBLANK(INDEX(Data_Base_2[],MATCH($D677,Data_Base_2[[Incumbent]:[Incumbent]],0),MATCH(G$3,Data_Base_2[#Headers],0))),"-",INDEX(Data_Base_2[],MATCH($D677,Data_Base_2[[Incumbent]:[Incumbent]],0),MATCH(G$3,Data_Base_2[#Headers],0))),"")</f>
        <v/>
      </c>
      <c r="H677" s="161" t="str">
        <f ca="1">IFERROR(IF(ISBLANK(INDEX(Data_Base_2[],MATCH($D677,Data_Base_2[[Incumbent]:[Incumbent]],0),MATCH(H$3,Data_Base_2[#Headers],0))),"-",INDEX(Data_Base_2[],MATCH($D677,Data_Base_2[[Incumbent]:[Incumbent]],0),MATCH(H$3,Data_Base_2[#Headers],0))),"")</f>
        <v/>
      </c>
      <c r="I677" s="162" t="str">
        <f ca="1">IFERROR(IF(ISBLANK(INDEX(Data_Base_2[],MATCH($D677,Data_Base_2[[Incumbent]:[Incumbent]],0),MATCH(I$3,Data_Base_2[#Headers],0))),"-",INDEX(Data_Base_2[],MATCH($D677,Data_Base_2[[Incumbent]:[Incumbent]],0),MATCH(I$3,Data_Base_2[#Headers],0))),"")</f>
        <v/>
      </c>
      <c r="J677" s="162" t="str">
        <f ca="1">IFERROR(IF(ISBLANK(INDEX(Data_Base_2[],MATCH($D677,Data_Base_2[[Incumbent]:[Incumbent]],0),MATCH(J$3,Data_Base_2[#Headers],0))),"-",INDEX(Data_Base_2[],MATCH($D677,Data_Base_2[[Incumbent]:[Incumbent]],0),MATCH(J$3,Data_Base_2[#Headers],0))),"")</f>
        <v/>
      </c>
      <c r="K677" s="163" t="str">
        <f ca="1">IFERROR(IF(ISBLANK(INDEX(Data_Base_2[],MATCH($D677,Data_Base_2[[Incumbent]:[Incumbent]],0),MATCH(K$3,Data_Base_2[#Headers],0))),"-",INDEX(Data_Base_2[],MATCH($D677,Data_Base_2[[Incumbent]:[Incumbent]],0),MATCH(K$3,Data_Base_2[#Headers],0))),"")</f>
        <v/>
      </c>
      <c r="L677" s="161" t="str">
        <f ca="1">IFERROR(IF(ISBLANK(INDEX(Data_Base_2[],MATCH($D677,Data_Base_2[[Incumbent]:[Incumbent]],0),MATCH(L$3,Data_Base_2[#Headers],0))),"-",INDEX(Data_Base_2[],MATCH($D677,Data_Base_2[[Incumbent]:[Incumbent]],0),MATCH(L$3,Data_Base_2[#Headers],0))),"")</f>
        <v/>
      </c>
      <c r="M677" s="161" t="str">
        <f ca="1">IFERROR(IF(ISBLANK(INDEX(Data_Base_2[],MATCH($D677,Data_Base_2[[Incumbent]:[Incumbent]],0),MATCH(M$3,Data_Base_2[#Headers],0))),"-",INDEX(Data_Base_2[],MATCH($D677,Data_Base_2[[Incumbent]:[Incumbent]],0),MATCH(M$3,Data_Base_2[#Headers],0))),"")</f>
        <v/>
      </c>
      <c r="N677" s="164" t="str">
        <f ca="1">IFERROR(IF(ISBLANK(INDEX(Data_Base_2[],MATCH($D677,Data_Base_2[[Incumbent]:[Incumbent]],0),MATCH(N$3,Data_Base_2[#Headers],0))),"-",INDEX(Data_Base_2[],MATCH($D677,Data_Base_2[[Incumbent]:[Incumbent]],0),MATCH(N$3,Data_Base_2[#Headers],0))),"")</f>
        <v/>
      </c>
      <c r="O677" s="164" t="str">
        <f ca="1">IFERROR(IF(ISBLANK(INDEX(Data_Base_2[],MATCH($D677,Data_Base_2[[Incumbent]:[Incumbent]],0),MATCH(O$3,Data_Base_2[#Headers],0))),"-",INDEX(Data_Base_2[],MATCH($D677,Data_Base_2[[Incumbent]:[Incumbent]],0),MATCH(O$3,Data_Base_2[#Headers],0))),"")</f>
        <v/>
      </c>
      <c r="P677" s="161" t="str">
        <f ca="1">IFERROR(IF(ISBLANK(INDEX(Data_Base_2[],MATCH($D677,Data_Base_2[[Incumbent]:[Incumbent]],0),MATCH(P$3,Data_Base_2[#Headers],0))),"-",INDEX(Data_Base_2[],MATCH($D677,Data_Base_2[[Incumbent]:[Incumbent]],0),MATCH(P$3,Data_Base_2[#Headers],0))),"")</f>
        <v/>
      </c>
      <c r="Q677" s="161" t="str">
        <f ca="1">IFERROR(IF(ISBLANK(INDEX(Data_Base_2[],MATCH($D677,Data_Base_2[[Incumbent]:[Incumbent]],0),MATCH(Q$3,Data_Base_2[#Headers],0))),"-",INDEX(Data_Base_2[],MATCH($D677,Data_Base_2[[Incumbent]:[Incumbent]],0),MATCH(Q$3,Data_Base_2[#Headers],0))),"")</f>
        <v/>
      </c>
      <c r="T677" t="str">
        <v>Handrofo</v>
      </c>
      <c r="U677" s="140">
        <v>4</v>
      </c>
      <c r="V677" s="124" t="b">
        <v>1</v>
      </c>
      <c r="W677" s="3" t="b">
        <v>0</v>
      </c>
      <c r="X677" s="3" t="b">
        <v>0</v>
      </c>
      <c r="Y677" s="3">
        <v>0</v>
      </c>
      <c r="Z677" s="3">
        <v>1</v>
      </c>
      <c r="AA677" s="3" t="b">
        <v>1</v>
      </c>
      <c r="AB677" s="3" t="b">
        <f ca="1"/>
        <v>0</v>
      </c>
      <c r="AC677" s="99">
        <v>1</v>
      </c>
      <c r="AD677" s="99">
        <f ca="1"/>
        <v>0</v>
      </c>
    </row>
    <row r="678" spans="4:30" x14ac:dyDescent="0.25">
      <c r="D678" s="8" t="str" cm="1">
        <f t="array" aca="1" ref="D678" ca="1">IFERROR(IF($T$2="",'Data Base'!C659,INDEX(Data_Base_2[Incumbent],_xlfn.AGGREGATE(15,3,((OFFSET($AD$4,0,0,COUNTA($AD$4:AD5673),1)&gt;0)/(OFFSET($AD$4,0,0,COUNTA($AD$4:AD5673),1)&gt;0))*(ROW(OFFSET($AD$4,0,0,COUNTA($AD$4:AD5673),1))-ROW($AD$3)),ROWS($D$4:$D677)))),"")</f>
        <v/>
      </c>
      <c r="E678" s="161" t="str">
        <f ca="1">IFERROR(IF(ISBLANK(INDEX(Data_Base_2[],MATCH($D678,Data_Base_2[[Incumbent]:[Incumbent]],0),MATCH(E$3,Data_Base_2[#Headers],0))),"-",INDEX(Data_Base_2[],MATCH($D678,Data_Base_2[[Incumbent]:[Incumbent]],0),MATCH(E$3,Data_Base_2[#Headers],0))),"")</f>
        <v/>
      </c>
      <c r="F678" s="161" t="str">
        <f ca="1">IFERROR(IF(ISBLANK(INDEX(Data_Base_2[],MATCH($D678,Data_Base_2[[Incumbent]:[Incumbent]],0),MATCH(F$3,Data_Base_2[#Headers],0))),"-",INDEX(Data_Base_2[],MATCH($D678,Data_Base_2[[Incumbent]:[Incumbent]],0),MATCH(F$3,Data_Base_2[#Headers],0))),"")</f>
        <v/>
      </c>
      <c r="G678" s="161" t="str">
        <f ca="1">IFERROR(IF(ISBLANK(INDEX(Data_Base_2[],MATCH($D678,Data_Base_2[[Incumbent]:[Incumbent]],0),MATCH(G$3,Data_Base_2[#Headers],0))),"-",INDEX(Data_Base_2[],MATCH($D678,Data_Base_2[[Incumbent]:[Incumbent]],0),MATCH(G$3,Data_Base_2[#Headers],0))),"")</f>
        <v/>
      </c>
      <c r="H678" s="161" t="str">
        <f ca="1">IFERROR(IF(ISBLANK(INDEX(Data_Base_2[],MATCH($D678,Data_Base_2[[Incumbent]:[Incumbent]],0),MATCH(H$3,Data_Base_2[#Headers],0))),"-",INDEX(Data_Base_2[],MATCH($D678,Data_Base_2[[Incumbent]:[Incumbent]],0),MATCH(H$3,Data_Base_2[#Headers],0))),"")</f>
        <v/>
      </c>
      <c r="I678" s="162" t="str">
        <f ca="1">IFERROR(IF(ISBLANK(INDEX(Data_Base_2[],MATCH($D678,Data_Base_2[[Incumbent]:[Incumbent]],0),MATCH(I$3,Data_Base_2[#Headers],0))),"-",INDEX(Data_Base_2[],MATCH($D678,Data_Base_2[[Incumbent]:[Incumbent]],0),MATCH(I$3,Data_Base_2[#Headers],0))),"")</f>
        <v/>
      </c>
      <c r="J678" s="162" t="str">
        <f ca="1">IFERROR(IF(ISBLANK(INDEX(Data_Base_2[],MATCH($D678,Data_Base_2[[Incumbent]:[Incumbent]],0),MATCH(J$3,Data_Base_2[#Headers],0))),"-",INDEX(Data_Base_2[],MATCH($D678,Data_Base_2[[Incumbent]:[Incumbent]],0),MATCH(J$3,Data_Base_2[#Headers],0))),"")</f>
        <v/>
      </c>
      <c r="K678" s="163" t="str">
        <f ca="1">IFERROR(IF(ISBLANK(INDEX(Data_Base_2[],MATCH($D678,Data_Base_2[[Incumbent]:[Incumbent]],0),MATCH(K$3,Data_Base_2[#Headers],0))),"-",INDEX(Data_Base_2[],MATCH($D678,Data_Base_2[[Incumbent]:[Incumbent]],0),MATCH(K$3,Data_Base_2[#Headers],0))),"")</f>
        <v/>
      </c>
      <c r="L678" s="161" t="str">
        <f ca="1">IFERROR(IF(ISBLANK(INDEX(Data_Base_2[],MATCH($D678,Data_Base_2[[Incumbent]:[Incumbent]],0),MATCH(L$3,Data_Base_2[#Headers],0))),"-",INDEX(Data_Base_2[],MATCH($D678,Data_Base_2[[Incumbent]:[Incumbent]],0),MATCH(L$3,Data_Base_2[#Headers],0))),"")</f>
        <v/>
      </c>
      <c r="M678" s="161" t="str">
        <f ca="1">IFERROR(IF(ISBLANK(INDEX(Data_Base_2[],MATCH($D678,Data_Base_2[[Incumbent]:[Incumbent]],0),MATCH(M$3,Data_Base_2[#Headers],0))),"-",INDEX(Data_Base_2[],MATCH($D678,Data_Base_2[[Incumbent]:[Incumbent]],0),MATCH(M$3,Data_Base_2[#Headers],0))),"")</f>
        <v/>
      </c>
      <c r="N678" s="164" t="str">
        <f ca="1">IFERROR(IF(ISBLANK(INDEX(Data_Base_2[],MATCH($D678,Data_Base_2[[Incumbent]:[Incumbent]],0),MATCH(N$3,Data_Base_2[#Headers],0))),"-",INDEX(Data_Base_2[],MATCH($D678,Data_Base_2[[Incumbent]:[Incumbent]],0),MATCH(N$3,Data_Base_2[#Headers],0))),"")</f>
        <v/>
      </c>
      <c r="O678" s="164" t="str">
        <f ca="1">IFERROR(IF(ISBLANK(INDEX(Data_Base_2[],MATCH($D678,Data_Base_2[[Incumbent]:[Incumbent]],0),MATCH(O$3,Data_Base_2[#Headers],0))),"-",INDEX(Data_Base_2[],MATCH($D678,Data_Base_2[[Incumbent]:[Incumbent]],0),MATCH(O$3,Data_Base_2[#Headers],0))),"")</f>
        <v/>
      </c>
      <c r="P678" s="161" t="str">
        <f ca="1">IFERROR(IF(ISBLANK(INDEX(Data_Base_2[],MATCH($D678,Data_Base_2[[Incumbent]:[Incumbent]],0),MATCH(P$3,Data_Base_2[#Headers],0))),"-",INDEX(Data_Base_2[],MATCH($D678,Data_Base_2[[Incumbent]:[Incumbent]],0),MATCH(P$3,Data_Base_2[#Headers],0))),"")</f>
        <v/>
      </c>
      <c r="Q678" s="161" t="str">
        <f ca="1">IFERROR(IF(ISBLANK(INDEX(Data_Base_2[],MATCH($D678,Data_Base_2[[Incumbent]:[Incumbent]],0),MATCH(Q$3,Data_Base_2[#Headers],0))),"-",INDEX(Data_Base_2[],MATCH($D678,Data_Base_2[[Incumbent]:[Incumbent]],0),MATCH(Q$3,Data_Base_2[#Headers],0))),"")</f>
        <v/>
      </c>
      <c r="T678" t="str">
        <v>Feny Ardiansyah</v>
      </c>
      <c r="U678" s="140">
        <v>1</v>
      </c>
      <c r="V678" s="124" t="b">
        <v>1</v>
      </c>
      <c r="W678" s="3" t="b">
        <v>0</v>
      </c>
      <c r="X678" s="3" t="b">
        <v>0</v>
      </c>
      <c r="Y678" s="3">
        <v>0</v>
      </c>
      <c r="Z678" s="3">
        <v>0</v>
      </c>
      <c r="AA678" s="3" t="b">
        <v>1</v>
      </c>
      <c r="AB678" s="3" t="b">
        <f ca="1"/>
        <v>0</v>
      </c>
      <c r="AC678" s="99">
        <v>1</v>
      </c>
      <c r="AD678" s="99">
        <f ca="1"/>
        <v>0</v>
      </c>
    </row>
    <row r="679" spans="4:30" x14ac:dyDescent="0.25">
      <c r="D679" s="8" t="str" cm="1">
        <f t="array" aca="1" ref="D679" ca="1">IFERROR(IF($T$2="",'Data Base'!C660,INDEX(Data_Base_2[Incumbent],_xlfn.AGGREGATE(15,3,((OFFSET($AD$4,0,0,COUNTA($AD$4:AD5674),1)&gt;0)/(OFFSET($AD$4,0,0,COUNTA($AD$4:AD5674),1)&gt;0))*(ROW(OFFSET($AD$4,0,0,COUNTA($AD$4:AD5674),1))-ROW($AD$3)),ROWS($D$4:$D678)))),"")</f>
        <v/>
      </c>
      <c r="E679" s="161" t="str">
        <f ca="1">IFERROR(IF(ISBLANK(INDEX(Data_Base_2[],MATCH($D679,Data_Base_2[[Incumbent]:[Incumbent]],0),MATCH(E$3,Data_Base_2[#Headers],0))),"-",INDEX(Data_Base_2[],MATCH($D679,Data_Base_2[[Incumbent]:[Incumbent]],0),MATCH(E$3,Data_Base_2[#Headers],0))),"")</f>
        <v/>
      </c>
      <c r="F679" s="161" t="str">
        <f ca="1">IFERROR(IF(ISBLANK(INDEX(Data_Base_2[],MATCH($D679,Data_Base_2[[Incumbent]:[Incumbent]],0),MATCH(F$3,Data_Base_2[#Headers],0))),"-",INDEX(Data_Base_2[],MATCH($D679,Data_Base_2[[Incumbent]:[Incumbent]],0),MATCH(F$3,Data_Base_2[#Headers],0))),"")</f>
        <v/>
      </c>
      <c r="G679" s="161" t="str">
        <f ca="1">IFERROR(IF(ISBLANK(INDEX(Data_Base_2[],MATCH($D679,Data_Base_2[[Incumbent]:[Incumbent]],0),MATCH(G$3,Data_Base_2[#Headers],0))),"-",INDEX(Data_Base_2[],MATCH($D679,Data_Base_2[[Incumbent]:[Incumbent]],0),MATCH(G$3,Data_Base_2[#Headers],0))),"")</f>
        <v/>
      </c>
      <c r="H679" s="161" t="str">
        <f ca="1">IFERROR(IF(ISBLANK(INDEX(Data_Base_2[],MATCH($D679,Data_Base_2[[Incumbent]:[Incumbent]],0),MATCH(H$3,Data_Base_2[#Headers],0))),"-",INDEX(Data_Base_2[],MATCH($D679,Data_Base_2[[Incumbent]:[Incumbent]],0),MATCH(H$3,Data_Base_2[#Headers],0))),"")</f>
        <v/>
      </c>
      <c r="I679" s="162" t="str">
        <f ca="1">IFERROR(IF(ISBLANK(INDEX(Data_Base_2[],MATCH($D679,Data_Base_2[[Incumbent]:[Incumbent]],0),MATCH(I$3,Data_Base_2[#Headers],0))),"-",INDEX(Data_Base_2[],MATCH($D679,Data_Base_2[[Incumbent]:[Incumbent]],0),MATCH(I$3,Data_Base_2[#Headers],0))),"")</f>
        <v/>
      </c>
      <c r="J679" s="162" t="str">
        <f ca="1">IFERROR(IF(ISBLANK(INDEX(Data_Base_2[],MATCH($D679,Data_Base_2[[Incumbent]:[Incumbent]],0),MATCH(J$3,Data_Base_2[#Headers],0))),"-",INDEX(Data_Base_2[],MATCH($D679,Data_Base_2[[Incumbent]:[Incumbent]],0),MATCH(J$3,Data_Base_2[#Headers],0))),"")</f>
        <v/>
      </c>
      <c r="K679" s="163" t="str">
        <f ca="1">IFERROR(IF(ISBLANK(INDEX(Data_Base_2[],MATCH($D679,Data_Base_2[[Incumbent]:[Incumbent]],0),MATCH(K$3,Data_Base_2[#Headers],0))),"-",INDEX(Data_Base_2[],MATCH($D679,Data_Base_2[[Incumbent]:[Incumbent]],0),MATCH(K$3,Data_Base_2[#Headers],0))),"")</f>
        <v/>
      </c>
      <c r="L679" s="161" t="str">
        <f ca="1">IFERROR(IF(ISBLANK(INDEX(Data_Base_2[],MATCH($D679,Data_Base_2[[Incumbent]:[Incumbent]],0),MATCH(L$3,Data_Base_2[#Headers],0))),"-",INDEX(Data_Base_2[],MATCH($D679,Data_Base_2[[Incumbent]:[Incumbent]],0),MATCH(L$3,Data_Base_2[#Headers],0))),"")</f>
        <v/>
      </c>
      <c r="M679" s="161" t="str">
        <f ca="1">IFERROR(IF(ISBLANK(INDEX(Data_Base_2[],MATCH($D679,Data_Base_2[[Incumbent]:[Incumbent]],0),MATCH(M$3,Data_Base_2[#Headers],0))),"-",INDEX(Data_Base_2[],MATCH($D679,Data_Base_2[[Incumbent]:[Incumbent]],0),MATCH(M$3,Data_Base_2[#Headers],0))),"")</f>
        <v/>
      </c>
      <c r="N679" s="164" t="str">
        <f ca="1">IFERROR(IF(ISBLANK(INDEX(Data_Base_2[],MATCH($D679,Data_Base_2[[Incumbent]:[Incumbent]],0),MATCH(N$3,Data_Base_2[#Headers],0))),"-",INDEX(Data_Base_2[],MATCH($D679,Data_Base_2[[Incumbent]:[Incumbent]],0),MATCH(N$3,Data_Base_2[#Headers],0))),"")</f>
        <v/>
      </c>
      <c r="O679" s="164" t="str">
        <f ca="1">IFERROR(IF(ISBLANK(INDEX(Data_Base_2[],MATCH($D679,Data_Base_2[[Incumbent]:[Incumbent]],0),MATCH(O$3,Data_Base_2[#Headers],0))),"-",INDEX(Data_Base_2[],MATCH($D679,Data_Base_2[[Incumbent]:[Incumbent]],0),MATCH(O$3,Data_Base_2[#Headers],0))),"")</f>
        <v/>
      </c>
      <c r="P679" s="161" t="str">
        <f ca="1">IFERROR(IF(ISBLANK(INDEX(Data_Base_2[],MATCH($D679,Data_Base_2[[Incumbent]:[Incumbent]],0),MATCH(P$3,Data_Base_2[#Headers],0))),"-",INDEX(Data_Base_2[],MATCH($D679,Data_Base_2[[Incumbent]:[Incumbent]],0),MATCH(P$3,Data_Base_2[#Headers],0))),"")</f>
        <v/>
      </c>
      <c r="Q679" s="161" t="str">
        <f ca="1">IFERROR(IF(ISBLANK(INDEX(Data_Base_2[],MATCH($D679,Data_Base_2[[Incumbent]:[Incumbent]],0),MATCH(Q$3,Data_Base_2[#Headers],0))),"-",INDEX(Data_Base_2[],MATCH($D679,Data_Base_2[[Incumbent]:[Incumbent]],0),MATCH(Q$3,Data_Base_2[#Headers],0))),"")</f>
        <v/>
      </c>
      <c r="T679" t="str">
        <v>Erizal. SE</v>
      </c>
      <c r="U679" s="140">
        <v>5</v>
      </c>
      <c r="V679" s="124" t="b">
        <v>1</v>
      </c>
      <c r="W679" s="3" t="b">
        <v>0</v>
      </c>
      <c r="X679" s="3" t="b">
        <v>0</v>
      </c>
      <c r="Y679" s="3">
        <v>0</v>
      </c>
      <c r="Z679" s="3">
        <v>0</v>
      </c>
      <c r="AA679" s="3" t="b">
        <v>1</v>
      </c>
      <c r="AB679" s="3" t="b">
        <f ca="1"/>
        <v>1</v>
      </c>
      <c r="AC679" s="99">
        <v>1</v>
      </c>
      <c r="AD679" s="99">
        <f ca="1"/>
        <v>0</v>
      </c>
    </row>
    <row r="680" spans="4:30" x14ac:dyDescent="0.25">
      <c r="D680" s="8" t="str" cm="1">
        <f t="array" aca="1" ref="D680" ca="1">IFERROR(IF($T$2="",'Data Base'!C661,INDEX(Data_Base_2[Incumbent],_xlfn.AGGREGATE(15,3,((OFFSET($AD$4,0,0,COUNTA($AD$4:AD5675),1)&gt;0)/(OFFSET($AD$4,0,0,COUNTA($AD$4:AD5675),1)&gt;0))*(ROW(OFFSET($AD$4,0,0,COUNTA($AD$4:AD5675),1))-ROW($AD$3)),ROWS($D$4:$D679)))),"")</f>
        <v/>
      </c>
      <c r="E680" s="161" t="str">
        <f ca="1">IFERROR(IF(ISBLANK(INDEX(Data_Base_2[],MATCH($D680,Data_Base_2[[Incumbent]:[Incumbent]],0),MATCH(E$3,Data_Base_2[#Headers],0))),"-",INDEX(Data_Base_2[],MATCH($D680,Data_Base_2[[Incumbent]:[Incumbent]],0),MATCH(E$3,Data_Base_2[#Headers],0))),"")</f>
        <v/>
      </c>
      <c r="F680" s="161" t="str">
        <f ca="1">IFERROR(IF(ISBLANK(INDEX(Data_Base_2[],MATCH($D680,Data_Base_2[[Incumbent]:[Incumbent]],0),MATCH(F$3,Data_Base_2[#Headers],0))),"-",INDEX(Data_Base_2[],MATCH($D680,Data_Base_2[[Incumbent]:[Incumbent]],0),MATCH(F$3,Data_Base_2[#Headers],0))),"")</f>
        <v/>
      </c>
      <c r="G680" s="161" t="str">
        <f ca="1">IFERROR(IF(ISBLANK(INDEX(Data_Base_2[],MATCH($D680,Data_Base_2[[Incumbent]:[Incumbent]],0),MATCH(G$3,Data_Base_2[#Headers],0))),"-",INDEX(Data_Base_2[],MATCH($D680,Data_Base_2[[Incumbent]:[Incumbent]],0),MATCH(G$3,Data_Base_2[#Headers],0))),"")</f>
        <v/>
      </c>
      <c r="H680" s="161" t="str">
        <f ca="1">IFERROR(IF(ISBLANK(INDEX(Data_Base_2[],MATCH($D680,Data_Base_2[[Incumbent]:[Incumbent]],0),MATCH(H$3,Data_Base_2[#Headers],0))),"-",INDEX(Data_Base_2[],MATCH($D680,Data_Base_2[[Incumbent]:[Incumbent]],0),MATCH(H$3,Data_Base_2[#Headers],0))),"")</f>
        <v/>
      </c>
      <c r="I680" s="162" t="str">
        <f ca="1">IFERROR(IF(ISBLANK(INDEX(Data_Base_2[],MATCH($D680,Data_Base_2[[Incumbent]:[Incumbent]],0),MATCH(I$3,Data_Base_2[#Headers],0))),"-",INDEX(Data_Base_2[],MATCH($D680,Data_Base_2[[Incumbent]:[Incumbent]],0),MATCH(I$3,Data_Base_2[#Headers],0))),"")</f>
        <v/>
      </c>
      <c r="J680" s="162" t="str">
        <f ca="1">IFERROR(IF(ISBLANK(INDEX(Data_Base_2[],MATCH($D680,Data_Base_2[[Incumbent]:[Incumbent]],0),MATCH(J$3,Data_Base_2[#Headers],0))),"-",INDEX(Data_Base_2[],MATCH($D680,Data_Base_2[[Incumbent]:[Incumbent]],0),MATCH(J$3,Data_Base_2[#Headers],0))),"")</f>
        <v/>
      </c>
      <c r="K680" s="163" t="str">
        <f ca="1">IFERROR(IF(ISBLANK(INDEX(Data_Base_2[],MATCH($D680,Data_Base_2[[Incumbent]:[Incumbent]],0),MATCH(K$3,Data_Base_2[#Headers],0))),"-",INDEX(Data_Base_2[],MATCH($D680,Data_Base_2[[Incumbent]:[Incumbent]],0),MATCH(K$3,Data_Base_2[#Headers],0))),"")</f>
        <v/>
      </c>
      <c r="L680" s="161" t="str">
        <f ca="1">IFERROR(IF(ISBLANK(INDEX(Data_Base_2[],MATCH($D680,Data_Base_2[[Incumbent]:[Incumbent]],0),MATCH(L$3,Data_Base_2[#Headers],0))),"-",INDEX(Data_Base_2[],MATCH($D680,Data_Base_2[[Incumbent]:[Incumbent]],0),MATCH(L$3,Data_Base_2[#Headers],0))),"")</f>
        <v/>
      </c>
      <c r="M680" s="161" t="str">
        <f ca="1">IFERROR(IF(ISBLANK(INDEX(Data_Base_2[],MATCH($D680,Data_Base_2[[Incumbent]:[Incumbent]],0),MATCH(M$3,Data_Base_2[#Headers],0))),"-",INDEX(Data_Base_2[],MATCH($D680,Data_Base_2[[Incumbent]:[Incumbent]],0),MATCH(M$3,Data_Base_2[#Headers],0))),"")</f>
        <v/>
      </c>
      <c r="N680" s="164" t="str">
        <f ca="1">IFERROR(IF(ISBLANK(INDEX(Data_Base_2[],MATCH($D680,Data_Base_2[[Incumbent]:[Incumbent]],0),MATCH(N$3,Data_Base_2[#Headers],0))),"-",INDEX(Data_Base_2[],MATCH($D680,Data_Base_2[[Incumbent]:[Incumbent]],0),MATCH(N$3,Data_Base_2[#Headers],0))),"")</f>
        <v/>
      </c>
      <c r="O680" s="164" t="str">
        <f ca="1">IFERROR(IF(ISBLANK(INDEX(Data_Base_2[],MATCH($D680,Data_Base_2[[Incumbent]:[Incumbent]],0),MATCH(O$3,Data_Base_2[#Headers],0))),"-",INDEX(Data_Base_2[],MATCH($D680,Data_Base_2[[Incumbent]:[Incumbent]],0),MATCH(O$3,Data_Base_2[#Headers],0))),"")</f>
        <v/>
      </c>
      <c r="P680" s="161" t="str">
        <f ca="1">IFERROR(IF(ISBLANK(INDEX(Data_Base_2[],MATCH($D680,Data_Base_2[[Incumbent]:[Incumbent]],0),MATCH(P$3,Data_Base_2[#Headers],0))),"-",INDEX(Data_Base_2[],MATCH($D680,Data_Base_2[[Incumbent]:[Incumbent]],0),MATCH(P$3,Data_Base_2[#Headers],0))),"")</f>
        <v/>
      </c>
      <c r="Q680" s="161" t="str">
        <f ca="1">IFERROR(IF(ISBLANK(INDEX(Data_Base_2[],MATCH($D680,Data_Base_2[[Incumbent]:[Incumbent]],0),MATCH(Q$3,Data_Base_2[#Headers],0))),"-",INDEX(Data_Base_2[],MATCH($D680,Data_Base_2[[Incumbent]:[Incumbent]],0),MATCH(Q$3,Data_Base_2[#Headers],0))),"")</f>
        <v/>
      </c>
      <c r="T680" t="str">
        <v>Lily Chairani</v>
      </c>
      <c r="U680" s="140">
        <v>4</v>
      </c>
      <c r="V680" s="124" t="b">
        <v>1</v>
      </c>
      <c r="W680" s="3" t="b">
        <v>0</v>
      </c>
      <c r="X680" s="3" t="b">
        <v>0</v>
      </c>
      <c r="Y680" s="3">
        <v>0</v>
      </c>
      <c r="Z680" s="3">
        <v>1</v>
      </c>
      <c r="AA680" s="3" t="b">
        <v>1</v>
      </c>
      <c r="AB680" s="3" t="b">
        <f ca="1"/>
        <v>1</v>
      </c>
      <c r="AC680" s="99">
        <v>1</v>
      </c>
      <c r="AD680" s="99">
        <f ca="1"/>
        <v>0</v>
      </c>
    </row>
    <row r="681" spans="4:30" x14ac:dyDescent="0.25">
      <c r="D681" s="8" t="str" cm="1">
        <f t="array" aca="1" ref="D681" ca="1">IFERROR(IF($T$2="",'Data Base'!C662,INDEX(Data_Base_2[Incumbent],_xlfn.AGGREGATE(15,3,((OFFSET($AD$4,0,0,COUNTA($AD$4:AD5676),1)&gt;0)/(OFFSET($AD$4,0,0,COUNTA($AD$4:AD5676),1)&gt;0))*(ROW(OFFSET($AD$4,0,0,COUNTA($AD$4:AD5676),1))-ROW($AD$3)),ROWS($D$4:$D680)))),"")</f>
        <v/>
      </c>
      <c r="E681" s="161" t="str">
        <f ca="1">IFERROR(IF(ISBLANK(INDEX(Data_Base_2[],MATCH($D681,Data_Base_2[[Incumbent]:[Incumbent]],0),MATCH(E$3,Data_Base_2[#Headers],0))),"-",INDEX(Data_Base_2[],MATCH($D681,Data_Base_2[[Incumbent]:[Incumbent]],0),MATCH(E$3,Data_Base_2[#Headers],0))),"")</f>
        <v/>
      </c>
      <c r="F681" s="161" t="str">
        <f ca="1">IFERROR(IF(ISBLANK(INDEX(Data_Base_2[],MATCH($D681,Data_Base_2[[Incumbent]:[Incumbent]],0),MATCH(F$3,Data_Base_2[#Headers],0))),"-",INDEX(Data_Base_2[],MATCH($D681,Data_Base_2[[Incumbent]:[Incumbent]],0),MATCH(F$3,Data_Base_2[#Headers],0))),"")</f>
        <v/>
      </c>
      <c r="G681" s="161" t="str">
        <f ca="1">IFERROR(IF(ISBLANK(INDEX(Data_Base_2[],MATCH($D681,Data_Base_2[[Incumbent]:[Incumbent]],0),MATCH(G$3,Data_Base_2[#Headers],0))),"-",INDEX(Data_Base_2[],MATCH($D681,Data_Base_2[[Incumbent]:[Incumbent]],0),MATCH(G$3,Data_Base_2[#Headers],0))),"")</f>
        <v/>
      </c>
      <c r="H681" s="161" t="str">
        <f ca="1">IFERROR(IF(ISBLANK(INDEX(Data_Base_2[],MATCH($D681,Data_Base_2[[Incumbent]:[Incumbent]],0),MATCH(H$3,Data_Base_2[#Headers],0))),"-",INDEX(Data_Base_2[],MATCH($D681,Data_Base_2[[Incumbent]:[Incumbent]],0),MATCH(H$3,Data_Base_2[#Headers],0))),"")</f>
        <v/>
      </c>
      <c r="I681" s="162" t="str">
        <f ca="1">IFERROR(IF(ISBLANK(INDEX(Data_Base_2[],MATCH($D681,Data_Base_2[[Incumbent]:[Incumbent]],0),MATCH(I$3,Data_Base_2[#Headers],0))),"-",INDEX(Data_Base_2[],MATCH($D681,Data_Base_2[[Incumbent]:[Incumbent]],0),MATCH(I$3,Data_Base_2[#Headers],0))),"")</f>
        <v/>
      </c>
      <c r="J681" s="162" t="str">
        <f ca="1">IFERROR(IF(ISBLANK(INDEX(Data_Base_2[],MATCH($D681,Data_Base_2[[Incumbent]:[Incumbent]],0),MATCH(J$3,Data_Base_2[#Headers],0))),"-",INDEX(Data_Base_2[],MATCH($D681,Data_Base_2[[Incumbent]:[Incumbent]],0),MATCH(J$3,Data_Base_2[#Headers],0))),"")</f>
        <v/>
      </c>
      <c r="K681" s="163" t="str">
        <f ca="1">IFERROR(IF(ISBLANK(INDEX(Data_Base_2[],MATCH($D681,Data_Base_2[[Incumbent]:[Incumbent]],0),MATCH(K$3,Data_Base_2[#Headers],0))),"-",INDEX(Data_Base_2[],MATCH($D681,Data_Base_2[[Incumbent]:[Incumbent]],0),MATCH(K$3,Data_Base_2[#Headers],0))),"")</f>
        <v/>
      </c>
      <c r="L681" s="161" t="str">
        <f ca="1">IFERROR(IF(ISBLANK(INDEX(Data_Base_2[],MATCH($D681,Data_Base_2[[Incumbent]:[Incumbent]],0),MATCH(L$3,Data_Base_2[#Headers],0))),"-",INDEX(Data_Base_2[],MATCH($D681,Data_Base_2[[Incumbent]:[Incumbent]],0),MATCH(L$3,Data_Base_2[#Headers],0))),"")</f>
        <v/>
      </c>
      <c r="M681" s="161" t="str">
        <f ca="1">IFERROR(IF(ISBLANK(INDEX(Data_Base_2[],MATCH($D681,Data_Base_2[[Incumbent]:[Incumbent]],0),MATCH(M$3,Data_Base_2[#Headers],0))),"-",INDEX(Data_Base_2[],MATCH($D681,Data_Base_2[[Incumbent]:[Incumbent]],0),MATCH(M$3,Data_Base_2[#Headers],0))),"")</f>
        <v/>
      </c>
      <c r="N681" s="164" t="str">
        <f ca="1">IFERROR(IF(ISBLANK(INDEX(Data_Base_2[],MATCH($D681,Data_Base_2[[Incumbent]:[Incumbent]],0),MATCH(N$3,Data_Base_2[#Headers],0))),"-",INDEX(Data_Base_2[],MATCH($D681,Data_Base_2[[Incumbent]:[Incumbent]],0),MATCH(N$3,Data_Base_2[#Headers],0))),"")</f>
        <v/>
      </c>
      <c r="O681" s="164" t="str">
        <f ca="1">IFERROR(IF(ISBLANK(INDEX(Data_Base_2[],MATCH($D681,Data_Base_2[[Incumbent]:[Incumbent]],0),MATCH(O$3,Data_Base_2[#Headers],0))),"-",INDEX(Data_Base_2[],MATCH($D681,Data_Base_2[[Incumbent]:[Incumbent]],0),MATCH(O$3,Data_Base_2[#Headers],0))),"")</f>
        <v/>
      </c>
      <c r="P681" s="161" t="str">
        <f ca="1">IFERROR(IF(ISBLANK(INDEX(Data_Base_2[],MATCH($D681,Data_Base_2[[Incumbent]:[Incumbent]],0),MATCH(P$3,Data_Base_2[#Headers],0))),"-",INDEX(Data_Base_2[],MATCH($D681,Data_Base_2[[Incumbent]:[Incumbent]],0),MATCH(P$3,Data_Base_2[#Headers],0))),"")</f>
        <v/>
      </c>
      <c r="Q681" s="161" t="str">
        <f ca="1">IFERROR(IF(ISBLANK(INDEX(Data_Base_2[],MATCH($D681,Data_Base_2[[Incumbent]:[Incumbent]],0),MATCH(Q$3,Data_Base_2[#Headers],0))),"-",INDEX(Data_Base_2[],MATCH($D681,Data_Base_2[[Incumbent]:[Incumbent]],0),MATCH(Q$3,Data_Base_2[#Headers],0))),"")</f>
        <v/>
      </c>
      <c r="T681" t="str">
        <v>M. Damiri Malisie, Ir.</v>
      </c>
      <c r="U681" s="140">
        <v>7</v>
      </c>
      <c r="V681" s="124" t="b">
        <v>1</v>
      </c>
      <c r="W681" s="3" t="b">
        <v>0</v>
      </c>
      <c r="X681" s="3" t="b">
        <v>0</v>
      </c>
      <c r="Y681" s="3">
        <v>0</v>
      </c>
      <c r="Z681" s="3">
        <v>0</v>
      </c>
      <c r="AA681" s="3" t="b">
        <v>1</v>
      </c>
      <c r="AB681" s="3" t="b">
        <f ca="1"/>
        <v>1</v>
      </c>
      <c r="AC681" s="99">
        <v>1</v>
      </c>
      <c r="AD681" s="99">
        <f ca="1"/>
        <v>0</v>
      </c>
    </row>
    <row r="682" spans="4:30" x14ac:dyDescent="0.25">
      <c r="D682" s="8" t="str" cm="1">
        <f t="array" aca="1" ref="D682" ca="1">IFERROR(IF($T$2="",'Data Base'!C663,INDEX(Data_Base_2[Incumbent],_xlfn.AGGREGATE(15,3,((OFFSET($AD$4,0,0,COUNTA($AD$4:AD5677),1)&gt;0)/(OFFSET($AD$4,0,0,COUNTA($AD$4:AD5677),1)&gt;0))*(ROW(OFFSET($AD$4,0,0,COUNTA($AD$4:AD5677),1))-ROW($AD$3)),ROWS($D$4:$D681)))),"")</f>
        <v/>
      </c>
      <c r="E682" s="161" t="str">
        <f ca="1">IFERROR(IF(ISBLANK(INDEX(Data_Base_2[],MATCH($D682,Data_Base_2[[Incumbent]:[Incumbent]],0),MATCH(E$3,Data_Base_2[#Headers],0))),"-",INDEX(Data_Base_2[],MATCH($D682,Data_Base_2[[Incumbent]:[Incumbent]],0),MATCH(E$3,Data_Base_2[#Headers],0))),"")</f>
        <v/>
      </c>
      <c r="F682" s="161" t="str">
        <f ca="1">IFERROR(IF(ISBLANK(INDEX(Data_Base_2[],MATCH($D682,Data_Base_2[[Incumbent]:[Incumbent]],0),MATCH(F$3,Data_Base_2[#Headers],0))),"-",INDEX(Data_Base_2[],MATCH($D682,Data_Base_2[[Incumbent]:[Incumbent]],0),MATCH(F$3,Data_Base_2[#Headers],0))),"")</f>
        <v/>
      </c>
      <c r="G682" s="161" t="str">
        <f ca="1">IFERROR(IF(ISBLANK(INDEX(Data_Base_2[],MATCH($D682,Data_Base_2[[Incumbent]:[Incumbent]],0),MATCH(G$3,Data_Base_2[#Headers],0))),"-",INDEX(Data_Base_2[],MATCH($D682,Data_Base_2[[Incumbent]:[Incumbent]],0),MATCH(G$3,Data_Base_2[#Headers],0))),"")</f>
        <v/>
      </c>
      <c r="H682" s="161" t="str">
        <f ca="1">IFERROR(IF(ISBLANK(INDEX(Data_Base_2[],MATCH($D682,Data_Base_2[[Incumbent]:[Incumbent]],0),MATCH(H$3,Data_Base_2[#Headers],0))),"-",INDEX(Data_Base_2[],MATCH($D682,Data_Base_2[[Incumbent]:[Incumbent]],0),MATCH(H$3,Data_Base_2[#Headers],0))),"")</f>
        <v/>
      </c>
      <c r="I682" s="162" t="str">
        <f ca="1">IFERROR(IF(ISBLANK(INDEX(Data_Base_2[],MATCH($D682,Data_Base_2[[Incumbent]:[Incumbent]],0),MATCH(I$3,Data_Base_2[#Headers],0))),"-",INDEX(Data_Base_2[],MATCH($D682,Data_Base_2[[Incumbent]:[Incumbent]],0),MATCH(I$3,Data_Base_2[#Headers],0))),"")</f>
        <v/>
      </c>
      <c r="J682" s="162" t="str">
        <f ca="1">IFERROR(IF(ISBLANK(INDEX(Data_Base_2[],MATCH($D682,Data_Base_2[[Incumbent]:[Incumbent]],0),MATCH(J$3,Data_Base_2[#Headers],0))),"-",INDEX(Data_Base_2[],MATCH($D682,Data_Base_2[[Incumbent]:[Incumbent]],0),MATCH(J$3,Data_Base_2[#Headers],0))),"")</f>
        <v/>
      </c>
      <c r="K682" s="163" t="str">
        <f ca="1">IFERROR(IF(ISBLANK(INDEX(Data_Base_2[],MATCH($D682,Data_Base_2[[Incumbent]:[Incumbent]],0),MATCH(K$3,Data_Base_2[#Headers],0))),"-",INDEX(Data_Base_2[],MATCH($D682,Data_Base_2[[Incumbent]:[Incumbent]],0),MATCH(K$3,Data_Base_2[#Headers],0))),"")</f>
        <v/>
      </c>
      <c r="L682" s="161" t="str">
        <f ca="1">IFERROR(IF(ISBLANK(INDEX(Data_Base_2[],MATCH($D682,Data_Base_2[[Incumbent]:[Incumbent]],0),MATCH(L$3,Data_Base_2[#Headers],0))),"-",INDEX(Data_Base_2[],MATCH($D682,Data_Base_2[[Incumbent]:[Incumbent]],0),MATCH(L$3,Data_Base_2[#Headers],0))),"")</f>
        <v/>
      </c>
      <c r="M682" s="161" t="str">
        <f ca="1">IFERROR(IF(ISBLANK(INDEX(Data_Base_2[],MATCH($D682,Data_Base_2[[Incumbent]:[Incumbent]],0),MATCH(M$3,Data_Base_2[#Headers],0))),"-",INDEX(Data_Base_2[],MATCH($D682,Data_Base_2[[Incumbent]:[Incumbent]],0),MATCH(M$3,Data_Base_2[#Headers],0))),"")</f>
        <v/>
      </c>
      <c r="N682" s="164" t="str">
        <f ca="1">IFERROR(IF(ISBLANK(INDEX(Data_Base_2[],MATCH($D682,Data_Base_2[[Incumbent]:[Incumbent]],0),MATCH(N$3,Data_Base_2[#Headers],0))),"-",INDEX(Data_Base_2[],MATCH($D682,Data_Base_2[[Incumbent]:[Incumbent]],0),MATCH(N$3,Data_Base_2[#Headers],0))),"")</f>
        <v/>
      </c>
      <c r="O682" s="164" t="str">
        <f ca="1">IFERROR(IF(ISBLANK(INDEX(Data_Base_2[],MATCH($D682,Data_Base_2[[Incumbent]:[Incumbent]],0),MATCH(O$3,Data_Base_2[#Headers],0))),"-",INDEX(Data_Base_2[],MATCH($D682,Data_Base_2[[Incumbent]:[Incumbent]],0),MATCH(O$3,Data_Base_2[#Headers],0))),"")</f>
        <v/>
      </c>
      <c r="P682" s="161" t="str">
        <f ca="1">IFERROR(IF(ISBLANK(INDEX(Data_Base_2[],MATCH($D682,Data_Base_2[[Incumbent]:[Incumbent]],0),MATCH(P$3,Data_Base_2[#Headers],0))),"-",INDEX(Data_Base_2[],MATCH($D682,Data_Base_2[[Incumbent]:[Incumbent]],0),MATCH(P$3,Data_Base_2[#Headers],0))),"")</f>
        <v/>
      </c>
      <c r="Q682" s="161" t="str">
        <f ca="1">IFERROR(IF(ISBLANK(INDEX(Data_Base_2[],MATCH($D682,Data_Base_2[[Incumbent]:[Incumbent]],0),MATCH(Q$3,Data_Base_2[#Headers],0))),"-",INDEX(Data_Base_2[],MATCH($D682,Data_Base_2[[Incumbent]:[Incumbent]],0),MATCH(Q$3,Data_Base_2[#Headers],0))),"")</f>
        <v/>
      </c>
      <c r="T682" t="str">
        <v>Agus Wahyudi</v>
      </c>
      <c r="U682" s="140">
        <v>3</v>
      </c>
      <c r="V682" s="124" t="b">
        <v>1</v>
      </c>
      <c r="W682" s="3" t="b">
        <v>0</v>
      </c>
      <c r="X682" s="3" t="b">
        <v>0</v>
      </c>
      <c r="Y682" s="3">
        <v>0</v>
      </c>
      <c r="Z682" s="3">
        <v>1</v>
      </c>
      <c r="AA682" s="3" t="b">
        <v>1</v>
      </c>
      <c r="AB682" s="3" t="b">
        <f ca="1"/>
        <v>1</v>
      </c>
      <c r="AC682" s="99">
        <v>1</v>
      </c>
      <c r="AD682" s="99">
        <f ca="1"/>
        <v>0</v>
      </c>
    </row>
    <row r="683" spans="4:30" x14ac:dyDescent="0.25">
      <c r="D683" s="8" t="str" cm="1">
        <f t="array" aca="1" ref="D683" ca="1">IFERROR(IF($T$2="",'Data Base'!C664,INDEX(Data_Base_2[Incumbent],_xlfn.AGGREGATE(15,3,((OFFSET($AD$4,0,0,COUNTA($AD$4:AD5678),1)&gt;0)/(OFFSET($AD$4,0,0,COUNTA($AD$4:AD5678),1)&gt;0))*(ROW(OFFSET($AD$4,0,0,COUNTA($AD$4:AD5678),1))-ROW($AD$3)),ROWS($D$4:$D682)))),"")</f>
        <v/>
      </c>
      <c r="E683" s="161" t="str">
        <f ca="1">IFERROR(IF(ISBLANK(INDEX(Data_Base_2[],MATCH($D683,Data_Base_2[[Incumbent]:[Incumbent]],0),MATCH(E$3,Data_Base_2[#Headers],0))),"-",INDEX(Data_Base_2[],MATCH($D683,Data_Base_2[[Incumbent]:[Incumbent]],0),MATCH(E$3,Data_Base_2[#Headers],0))),"")</f>
        <v/>
      </c>
      <c r="F683" s="161" t="str">
        <f ca="1">IFERROR(IF(ISBLANK(INDEX(Data_Base_2[],MATCH($D683,Data_Base_2[[Incumbent]:[Incumbent]],0),MATCH(F$3,Data_Base_2[#Headers],0))),"-",INDEX(Data_Base_2[],MATCH($D683,Data_Base_2[[Incumbent]:[Incumbent]],0),MATCH(F$3,Data_Base_2[#Headers],0))),"")</f>
        <v/>
      </c>
      <c r="G683" s="161" t="str">
        <f ca="1">IFERROR(IF(ISBLANK(INDEX(Data_Base_2[],MATCH($D683,Data_Base_2[[Incumbent]:[Incumbent]],0),MATCH(G$3,Data_Base_2[#Headers],0))),"-",INDEX(Data_Base_2[],MATCH($D683,Data_Base_2[[Incumbent]:[Incumbent]],0),MATCH(G$3,Data_Base_2[#Headers],0))),"")</f>
        <v/>
      </c>
      <c r="H683" s="161" t="str">
        <f ca="1">IFERROR(IF(ISBLANK(INDEX(Data_Base_2[],MATCH($D683,Data_Base_2[[Incumbent]:[Incumbent]],0),MATCH(H$3,Data_Base_2[#Headers],0))),"-",INDEX(Data_Base_2[],MATCH($D683,Data_Base_2[[Incumbent]:[Incumbent]],0),MATCH(H$3,Data_Base_2[#Headers],0))),"")</f>
        <v/>
      </c>
      <c r="I683" s="162" t="str">
        <f ca="1">IFERROR(IF(ISBLANK(INDEX(Data_Base_2[],MATCH($D683,Data_Base_2[[Incumbent]:[Incumbent]],0),MATCH(I$3,Data_Base_2[#Headers],0))),"-",INDEX(Data_Base_2[],MATCH($D683,Data_Base_2[[Incumbent]:[Incumbent]],0),MATCH(I$3,Data_Base_2[#Headers],0))),"")</f>
        <v/>
      </c>
      <c r="J683" s="162" t="str">
        <f ca="1">IFERROR(IF(ISBLANK(INDEX(Data_Base_2[],MATCH($D683,Data_Base_2[[Incumbent]:[Incumbent]],0),MATCH(J$3,Data_Base_2[#Headers],0))),"-",INDEX(Data_Base_2[],MATCH($D683,Data_Base_2[[Incumbent]:[Incumbent]],0),MATCH(J$3,Data_Base_2[#Headers],0))),"")</f>
        <v/>
      </c>
      <c r="K683" s="163" t="str">
        <f ca="1">IFERROR(IF(ISBLANK(INDEX(Data_Base_2[],MATCH($D683,Data_Base_2[[Incumbent]:[Incumbent]],0),MATCH(K$3,Data_Base_2[#Headers],0))),"-",INDEX(Data_Base_2[],MATCH($D683,Data_Base_2[[Incumbent]:[Incumbent]],0),MATCH(K$3,Data_Base_2[#Headers],0))),"")</f>
        <v/>
      </c>
      <c r="L683" s="161" t="str">
        <f ca="1">IFERROR(IF(ISBLANK(INDEX(Data_Base_2[],MATCH($D683,Data_Base_2[[Incumbent]:[Incumbent]],0),MATCH(L$3,Data_Base_2[#Headers],0))),"-",INDEX(Data_Base_2[],MATCH($D683,Data_Base_2[[Incumbent]:[Incumbent]],0),MATCH(L$3,Data_Base_2[#Headers],0))),"")</f>
        <v/>
      </c>
      <c r="M683" s="161" t="str">
        <f ca="1">IFERROR(IF(ISBLANK(INDEX(Data_Base_2[],MATCH($D683,Data_Base_2[[Incumbent]:[Incumbent]],0),MATCH(M$3,Data_Base_2[#Headers],0))),"-",INDEX(Data_Base_2[],MATCH($D683,Data_Base_2[[Incumbent]:[Incumbent]],0),MATCH(M$3,Data_Base_2[#Headers],0))),"")</f>
        <v/>
      </c>
      <c r="N683" s="164" t="str">
        <f ca="1">IFERROR(IF(ISBLANK(INDEX(Data_Base_2[],MATCH($D683,Data_Base_2[[Incumbent]:[Incumbent]],0),MATCH(N$3,Data_Base_2[#Headers],0))),"-",INDEX(Data_Base_2[],MATCH($D683,Data_Base_2[[Incumbent]:[Incumbent]],0),MATCH(N$3,Data_Base_2[#Headers],0))),"")</f>
        <v/>
      </c>
      <c r="O683" s="164" t="str">
        <f ca="1">IFERROR(IF(ISBLANK(INDEX(Data_Base_2[],MATCH($D683,Data_Base_2[[Incumbent]:[Incumbent]],0),MATCH(O$3,Data_Base_2[#Headers],0))),"-",INDEX(Data_Base_2[],MATCH($D683,Data_Base_2[[Incumbent]:[Incumbent]],0),MATCH(O$3,Data_Base_2[#Headers],0))),"")</f>
        <v/>
      </c>
      <c r="P683" s="161" t="str">
        <f ca="1">IFERROR(IF(ISBLANK(INDEX(Data_Base_2[],MATCH($D683,Data_Base_2[[Incumbent]:[Incumbent]],0),MATCH(P$3,Data_Base_2[#Headers],0))),"-",INDEX(Data_Base_2[],MATCH($D683,Data_Base_2[[Incumbent]:[Incumbent]],0),MATCH(P$3,Data_Base_2[#Headers],0))),"")</f>
        <v/>
      </c>
      <c r="Q683" s="161" t="str">
        <f ca="1">IFERROR(IF(ISBLANK(INDEX(Data_Base_2[],MATCH($D683,Data_Base_2[[Incumbent]:[Incumbent]],0),MATCH(Q$3,Data_Base_2[#Headers],0))),"-",INDEX(Data_Base_2[],MATCH($D683,Data_Base_2[[Incumbent]:[Incumbent]],0),MATCH(Q$3,Data_Base_2[#Headers],0))),"")</f>
        <v/>
      </c>
      <c r="T683" t="str">
        <v>Helena Eva Sinuraya</v>
      </c>
      <c r="U683" s="140">
        <v>4</v>
      </c>
      <c r="V683" s="124" t="b">
        <v>1</v>
      </c>
      <c r="W683" s="3" t="b">
        <v>0</v>
      </c>
      <c r="X683" s="3" t="b">
        <v>0</v>
      </c>
      <c r="Y683" s="3">
        <v>0</v>
      </c>
      <c r="Z683" s="3">
        <v>1</v>
      </c>
      <c r="AA683" s="3" t="b">
        <v>1</v>
      </c>
      <c r="AB683" s="3" t="b">
        <f ca="1"/>
        <v>1</v>
      </c>
      <c r="AC683" s="99">
        <v>1</v>
      </c>
      <c r="AD683" s="99">
        <f ca="1"/>
        <v>0</v>
      </c>
    </row>
    <row r="684" spans="4:30" x14ac:dyDescent="0.25">
      <c r="D684" s="8" t="str" cm="1">
        <f t="array" aca="1" ref="D684" ca="1">IFERROR(IF($T$2="",'Data Base'!C665,INDEX(Data_Base_2[Incumbent],_xlfn.AGGREGATE(15,3,((OFFSET($AD$4,0,0,COUNTA($AD$4:AD5679),1)&gt;0)/(OFFSET($AD$4,0,0,COUNTA($AD$4:AD5679),1)&gt;0))*(ROW(OFFSET($AD$4,0,0,COUNTA($AD$4:AD5679),1))-ROW($AD$3)),ROWS($D$4:$D683)))),"")</f>
        <v/>
      </c>
      <c r="E684" s="161" t="str">
        <f ca="1">IFERROR(IF(ISBLANK(INDEX(Data_Base_2[],MATCH($D684,Data_Base_2[[Incumbent]:[Incumbent]],0),MATCH(E$3,Data_Base_2[#Headers],0))),"-",INDEX(Data_Base_2[],MATCH($D684,Data_Base_2[[Incumbent]:[Incumbent]],0),MATCH(E$3,Data_Base_2[#Headers],0))),"")</f>
        <v/>
      </c>
      <c r="F684" s="161" t="str">
        <f ca="1">IFERROR(IF(ISBLANK(INDEX(Data_Base_2[],MATCH($D684,Data_Base_2[[Incumbent]:[Incumbent]],0),MATCH(F$3,Data_Base_2[#Headers],0))),"-",INDEX(Data_Base_2[],MATCH($D684,Data_Base_2[[Incumbent]:[Incumbent]],0),MATCH(F$3,Data_Base_2[#Headers],0))),"")</f>
        <v/>
      </c>
      <c r="G684" s="161" t="str">
        <f ca="1">IFERROR(IF(ISBLANK(INDEX(Data_Base_2[],MATCH($D684,Data_Base_2[[Incumbent]:[Incumbent]],0),MATCH(G$3,Data_Base_2[#Headers],0))),"-",INDEX(Data_Base_2[],MATCH($D684,Data_Base_2[[Incumbent]:[Incumbent]],0),MATCH(G$3,Data_Base_2[#Headers],0))),"")</f>
        <v/>
      </c>
      <c r="H684" s="161" t="str">
        <f ca="1">IFERROR(IF(ISBLANK(INDEX(Data_Base_2[],MATCH($D684,Data_Base_2[[Incumbent]:[Incumbent]],0),MATCH(H$3,Data_Base_2[#Headers],0))),"-",INDEX(Data_Base_2[],MATCH($D684,Data_Base_2[[Incumbent]:[Incumbent]],0),MATCH(H$3,Data_Base_2[#Headers],0))),"")</f>
        <v/>
      </c>
      <c r="I684" s="162" t="str">
        <f ca="1">IFERROR(IF(ISBLANK(INDEX(Data_Base_2[],MATCH($D684,Data_Base_2[[Incumbent]:[Incumbent]],0),MATCH(I$3,Data_Base_2[#Headers],0))),"-",INDEX(Data_Base_2[],MATCH($D684,Data_Base_2[[Incumbent]:[Incumbent]],0),MATCH(I$3,Data_Base_2[#Headers],0))),"")</f>
        <v/>
      </c>
      <c r="J684" s="162" t="str">
        <f ca="1">IFERROR(IF(ISBLANK(INDEX(Data_Base_2[],MATCH($D684,Data_Base_2[[Incumbent]:[Incumbent]],0),MATCH(J$3,Data_Base_2[#Headers],0))),"-",INDEX(Data_Base_2[],MATCH($D684,Data_Base_2[[Incumbent]:[Incumbent]],0),MATCH(J$3,Data_Base_2[#Headers],0))),"")</f>
        <v/>
      </c>
      <c r="K684" s="163" t="str">
        <f ca="1">IFERROR(IF(ISBLANK(INDEX(Data_Base_2[],MATCH($D684,Data_Base_2[[Incumbent]:[Incumbent]],0),MATCH(K$3,Data_Base_2[#Headers],0))),"-",INDEX(Data_Base_2[],MATCH($D684,Data_Base_2[[Incumbent]:[Incumbent]],0),MATCH(K$3,Data_Base_2[#Headers],0))),"")</f>
        <v/>
      </c>
      <c r="L684" s="161" t="str">
        <f ca="1">IFERROR(IF(ISBLANK(INDEX(Data_Base_2[],MATCH($D684,Data_Base_2[[Incumbent]:[Incumbent]],0),MATCH(L$3,Data_Base_2[#Headers],0))),"-",INDEX(Data_Base_2[],MATCH($D684,Data_Base_2[[Incumbent]:[Incumbent]],0),MATCH(L$3,Data_Base_2[#Headers],0))),"")</f>
        <v/>
      </c>
      <c r="M684" s="161" t="str">
        <f ca="1">IFERROR(IF(ISBLANK(INDEX(Data_Base_2[],MATCH($D684,Data_Base_2[[Incumbent]:[Incumbent]],0),MATCH(M$3,Data_Base_2[#Headers],0))),"-",INDEX(Data_Base_2[],MATCH($D684,Data_Base_2[[Incumbent]:[Incumbent]],0),MATCH(M$3,Data_Base_2[#Headers],0))),"")</f>
        <v/>
      </c>
      <c r="N684" s="164" t="str">
        <f ca="1">IFERROR(IF(ISBLANK(INDEX(Data_Base_2[],MATCH($D684,Data_Base_2[[Incumbent]:[Incumbent]],0),MATCH(N$3,Data_Base_2[#Headers],0))),"-",INDEX(Data_Base_2[],MATCH($D684,Data_Base_2[[Incumbent]:[Incumbent]],0),MATCH(N$3,Data_Base_2[#Headers],0))),"")</f>
        <v/>
      </c>
      <c r="O684" s="164" t="str">
        <f ca="1">IFERROR(IF(ISBLANK(INDEX(Data_Base_2[],MATCH($D684,Data_Base_2[[Incumbent]:[Incumbent]],0),MATCH(O$3,Data_Base_2[#Headers],0))),"-",INDEX(Data_Base_2[],MATCH($D684,Data_Base_2[[Incumbent]:[Incumbent]],0),MATCH(O$3,Data_Base_2[#Headers],0))),"")</f>
        <v/>
      </c>
      <c r="P684" s="161" t="str">
        <f ca="1">IFERROR(IF(ISBLANK(INDEX(Data_Base_2[],MATCH($D684,Data_Base_2[[Incumbent]:[Incumbent]],0),MATCH(P$3,Data_Base_2[#Headers],0))),"-",INDEX(Data_Base_2[],MATCH($D684,Data_Base_2[[Incumbent]:[Incumbent]],0),MATCH(P$3,Data_Base_2[#Headers],0))),"")</f>
        <v/>
      </c>
      <c r="Q684" s="161" t="str">
        <f ca="1">IFERROR(IF(ISBLANK(INDEX(Data_Base_2[],MATCH($D684,Data_Base_2[[Incumbent]:[Incumbent]],0),MATCH(Q$3,Data_Base_2[#Headers],0))),"-",INDEX(Data_Base_2[],MATCH($D684,Data_Base_2[[Incumbent]:[Incumbent]],0),MATCH(Q$3,Data_Base_2[#Headers],0))),"")</f>
        <v/>
      </c>
      <c r="T684" t="str">
        <v>T. Muhammad Iqbal, Ir.</v>
      </c>
      <c r="U684" s="140">
        <v>1</v>
      </c>
      <c r="V684" s="124" t="b">
        <v>1</v>
      </c>
      <c r="W684" s="3" t="b">
        <v>0</v>
      </c>
      <c r="X684" s="3" t="b">
        <v>0</v>
      </c>
      <c r="Y684" s="3">
        <v>0</v>
      </c>
      <c r="Z684" s="3">
        <v>0</v>
      </c>
      <c r="AA684" s="3" t="b">
        <v>1</v>
      </c>
      <c r="AB684" s="3" t="b">
        <f ca="1"/>
        <v>1</v>
      </c>
      <c r="AC684" s="99">
        <v>1</v>
      </c>
      <c r="AD684" s="99">
        <f ca="1"/>
        <v>0</v>
      </c>
    </row>
    <row r="685" spans="4:30" x14ac:dyDescent="0.25">
      <c r="D685" s="8" t="str" cm="1">
        <f t="array" aca="1" ref="D685" ca="1">IFERROR(IF($T$2="",'Data Base'!C666,INDEX(Data_Base_2[Incumbent],_xlfn.AGGREGATE(15,3,((OFFSET($AD$4,0,0,COUNTA($AD$4:AD5680),1)&gt;0)/(OFFSET($AD$4,0,0,COUNTA($AD$4:AD5680),1)&gt;0))*(ROW(OFFSET($AD$4,0,0,COUNTA($AD$4:AD5680),1))-ROW($AD$3)),ROWS($D$4:$D684)))),"")</f>
        <v/>
      </c>
      <c r="E685" s="161" t="str">
        <f ca="1">IFERROR(IF(ISBLANK(INDEX(Data_Base_2[],MATCH($D685,Data_Base_2[[Incumbent]:[Incumbent]],0),MATCH(E$3,Data_Base_2[#Headers],0))),"-",INDEX(Data_Base_2[],MATCH($D685,Data_Base_2[[Incumbent]:[Incumbent]],0),MATCH(E$3,Data_Base_2[#Headers],0))),"")</f>
        <v/>
      </c>
      <c r="F685" s="161" t="str">
        <f ca="1">IFERROR(IF(ISBLANK(INDEX(Data_Base_2[],MATCH($D685,Data_Base_2[[Incumbent]:[Incumbent]],0),MATCH(F$3,Data_Base_2[#Headers],0))),"-",INDEX(Data_Base_2[],MATCH($D685,Data_Base_2[[Incumbent]:[Incumbent]],0),MATCH(F$3,Data_Base_2[#Headers],0))),"")</f>
        <v/>
      </c>
      <c r="G685" s="161" t="str">
        <f ca="1">IFERROR(IF(ISBLANK(INDEX(Data_Base_2[],MATCH($D685,Data_Base_2[[Incumbent]:[Incumbent]],0),MATCH(G$3,Data_Base_2[#Headers],0))),"-",INDEX(Data_Base_2[],MATCH($D685,Data_Base_2[[Incumbent]:[Incumbent]],0),MATCH(G$3,Data_Base_2[#Headers],0))),"")</f>
        <v/>
      </c>
      <c r="H685" s="161" t="str">
        <f ca="1">IFERROR(IF(ISBLANK(INDEX(Data_Base_2[],MATCH($D685,Data_Base_2[[Incumbent]:[Incumbent]],0),MATCH(H$3,Data_Base_2[#Headers],0))),"-",INDEX(Data_Base_2[],MATCH($D685,Data_Base_2[[Incumbent]:[Incumbent]],0),MATCH(H$3,Data_Base_2[#Headers],0))),"")</f>
        <v/>
      </c>
      <c r="I685" s="162" t="str">
        <f ca="1">IFERROR(IF(ISBLANK(INDEX(Data_Base_2[],MATCH($D685,Data_Base_2[[Incumbent]:[Incumbent]],0),MATCH(I$3,Data_Base_2[#Headers],0))),"-",INDEX(Data_Base_2[],MATCH($D685,Data_Base_2[[Incumbent]:[Incumbent]],0),MATCH(I$3,Data_Base_2[#Headers],0))),"")</f>
        <v/>
      </c>
      <c r="J685" s="162" t="str">
        <f ca="1">IFERROR(IF(ISBLANK(INDEX(Data_Base_2[],MATCH($D685,Data_Base_2[[Incumbent]:[Incumbent]],0),MATCH(J$3,Data_Base_2[#Headers],0))),"-",INDEX(Data_Base_2[],MATCH($D685,Data_Base_2[[Incumbent]:[Incumbent]],0),MATCH(J$3,Data_Base_2[#Headers],0))),"")</f>
        <v/>
      </c>
      <c r="K685" s="163" t="str">
        <f ca="1">IFERROR(IF(ISBLANK(INDEX(Data_Base_2[],MATCH($D685,Data_Base_2[[Incumbent]:[Incumbent]],0),MATCH(K$3,Data_Base_2[#Headers],0))),"-",INDEX(Data_Base_2[],MATCH($D685,Data_Base_2[[Incumbent]:[Incumbent]],0),MATCH(K$3,Data_Base_2[#Headers],0))),"")</f>
        <v/>
      </c>
      <c r="L685" s="161" t="str">
        <f ca="1">IFERROR(IF(ISBLANK(INDEX(Data_Base_2[],MATCH($D685,Data_Base_2[[Incumbent]:[Incumbent]],0),MATCH(L$3,Data_Base_2[#Headers],0))),"-",INDEX(Data_Base_2[],MATCH($D685,Data_Base_2[[Incumbent]:[Incumbent]],0),MATCH(L$3,Data_Base_2[#Headers],0))),"")</f>
        <v/>
      </c>
      <c r="M685" s="161" t="str">
        <f ca="1">IFERROR(IF(ISBLANK(INDEX(Data_Base_2[],MATCH($D685,Data_Base_2[[Incumbent]:[Incumbent]],0),MATCH(M$3,Data_Base_2[#Headers],0))),"-",INDEX(Data_Base_2[],MATCH($D685,Data_Base_2[[Incumbent]:[Incumbent]],0),MATCH(M$3,Data_Base_2[#Headers],0))),"")</f>
        <v/>
      </c>
      <c r="N685" s="164" t="str">
        <f ca="1">IFERROR(IF(ISBLANK(INDEX(Data_Base_2[],MATCH($D685,Data_Base_2[[Incumbent]:[Incumbent]],0),MATCH(N$3,Data_Base_2[#Headers],0))),"-",INDEX(Data_Base_2[],MATCH($D685,Data_Base_2[[Incumbent]:[Incumbent]],0),MATCH(N$3,Data_Base_2[#Headers],0))),"")</f>
        <v/>
      </c>
      <c r="O685" s="164" t="str">
        <f ca="1">IFERROR(IF(ISBLANK(INDEX(Data_Base_2[],MATCH($D685,Data_Base_2[[Incumbent]:[Incumbent]],0),MATCH(O$3,Data_Base_2[#Headers],0))),"-",INDEX(Data_Base_2[],MATCH($D685,Data_Base_2[[Incumbent]:[Incumbent]],0),MATCH(O$3,Data_Base_2[#Headers],0))),"")</f>
        <v/>
      </c>
      <c r="P685" s="161" t="str">
        <f ca="1">IFERROR(IF(ISBLANK(INDEX(Data_Base_2[],MATCH($D685,Data_Base_2[[Incumbent]:[Incumbent]],0),MATCH(P$3,Data_Base_2[#Headers],0))),"-",INDEX(Data_Base_2[],MATCH($D685,Data_Base_2[[Incumbent]:[Incumbent]],0),MATCH(P$3,Data_Base_2[#Headers],0))),"")</f>
        <v/>
      </c>
      <c r="Q685" s="161" t="str">
        <f ca="1">IFERROR(IF(ISBLANK(INDEX(Data_Base_2[],MATCH($D685,Data_Base_2[[Incumbent]:[Incumbent]],0),MATCH(Q$3,Data_Base_2[#Headers],0))),"-",INDEX(Data_Base_2[],MATCH($D685,Data_Base_2[[Incumbent]:[Incumbent]],0),MATCH(Q$3,Data_Base_2[#Headers],0))),"")</f>
        <v/>
      </c>
      <c r="T685" t="str">
        <v>Eva Meutia</v>
      </c>
      <c r="U685" s="140">
        <v>4</v>
      </c>
      <c r="V685" s="124" t="b">
        <v>1</v>
      </c>
      <c r="W685" s="3" t="b">
        <v>0</v>
      </c>
      <c r="X685" s="3" t="b">
        <v>0</v>
      </c>
      <c r="Y685" s="3">
        <v>0</v>
      </c>
      <c r="Z685" s="3">
        <v>1</v>
      </c>
      <c r="AA685" s="3" t="b">
        <v>1</v>
      </c>
      <c r="AB685" s="3" t="b">
        <f ca="1"/>
        <v>1</v>
      </c>
      <c r="AC685" s="99">
        <v>1</v>
      </c>
      <c r="AD685" s="99">
        <f ca="1"/>
        <v>0</v>
      </c>
    </row>
    <row r="686" spans="4:30" x14ac:dyDescent="0.25">
      <c r="D686" s="8" t="str" cm="1">
        <f t="array" aca="1" ref="D686" ca="1">IFERROR(IF($T$2="",'Data Base'!C667,INDEX(Data_Base_2[Incumbent],_xlfn.AGGREGATE(15,3,((OFFSET($AD$4,0,0,COUNTA($AD$4:AD5681),1)&gt;0)/(OFFSET($AD$4,0,0,COUNTA($AD$4:AD5681),1)&gt;0))*(ROW(OFFSET($AD$4,0,0,COUNTA($AD$4:AD5681),1))-ROW($AD$3)),ROWS($D$4:$D685)))),"")</f>
        <v/>
      </c>
      <c r="E686" s="161" t="str">
        <f ca="1">IFERROR(IF(ISBLANK(INDEX(Data_Base_2[],MATCH($D686,Data_Base_2[[Incumbent]:[Incumbent]],0),MATCH(E$3,Data_Base_2[#Headers],0))),"-",INDEX(Data_Base_2[],MATCH($D686,Data_Base_2[[Incumbent]:[Incumbent]],0),MATCH(E$3,Data_Base_2[#Headers],0))),"")</f>
        <v/>
      </c>
      <c r="F686" s="161" t="str">
        <f ca="1">IFERROR(IF(ISBLANK(INDEX(Data_Base_2[],MATCH($D686,Data_Base_2[[Incumbent]:[Incumbent]],0),MATCH(F$3,Data_Base_2[#Headers],0))),"-",INDEX(Data_Base_2[],MATCH($D686,Data_Base_2[[Incumbent]:[Incumbent]],0),MATCH(F$3,Data_Base_2[#Headers],0))),"")</f>
        <v/>
      </c>
      <c r="G686" s="161" t="str">
        <f ca="1">IFERROR(IF(ISBLANK(INDEX(Data_Base_2[],MATCH($D686,Data_Base_2[[Incumbent]:[Incumbent]],0),MATCH(G$3,Data_Base_2[#Headers],0))),"-",INDEX(Data_Base_2[],MATCH($D686,Data_Base_2[[Incumbent]:[Incumbent]],0),MATCH(G$3,Data_Base_2[#Headers],0))),"")</f>
        <v/>
      </c>
      <c r="H686" s="161" t="str">
        <f ca="1">IFERROR(IF(ISBLANK(INDEX(Data_Base_2[],MATCH($D686,Data_Base_2[[Incumbent]:[Incumbent]],0),MATCH(H$3,Data_Base_2[#Headers],0))),"-",INDEX(Data_Base_2[],MATCH($D686,Data_Base_2[[Incumbent]:[Incumbent]],0),MATCH(H$3,Data_Base_2[#Headers],0))),"")</f>
        <v/>
      </c>
      <c r="I686" s="162" t="str">
        <f ca="1">IFERROR(IF(ISBLANK(INDEX(Data_Base_2[],MATCH($D686,Data_Base_2[[Incumbent]:[Incumbent]],0),MATCH(I$3,Data_Base_2[#Headers],0))),"-",INDEX(Data_Base_2[],MATCH($D686,Data_Base_2[[Incumbent]:[Incumbent]],0),MATCH(I$3,Data_Base_2[#Headers],0))),"")</f>
        <v/>
      </c>
      <c r="J686" s="162" t="str">
        <f ca="1">IFERROR(IF(ISBLANK(INDEX(Data_Base_2[],MATCH($D686,Data_Base_2[[Incumbent]:[Incumbent]],0),MATCH(J$3,Data_Base_2[#Headers],0))),"-",INDEX(Data_Base_2[],MATCH($D686,Data_Base_2[[Incumbent]:[Incumbent]],0),MATCH(J$3,Data_Base_2[#Headers],0))),"")</f>
        <v/>
      </c>
      <c r="K686" s="163" t="str">
        <f ca="1">IFERROR(IF(ISBLANK(INDEX(Data_Base_2[],MATCH($D686,Data_Base_2[[Incumbent]:[Incumbent]],0),MATCH(K$3,Data_Base_2[#Headers],0))),"-",INDEX(Data_Base_2[],MATCH($D686,Data_Base_2[[Incumbent]:[Incumbent]],0),MATCH(K$3,Data_Base_2[#Headers],0))),"")</f>
        <v/>
      </c>
      <c r="L686" s="161" t="str">
        <f ca="1">IFERROR(IF(ISBLANK(INDEX(Data_Base_2[],MATCH($D686,Data_Base_2[[Incumbent]:[Incumbent]],0),MATCH(L$3,Data_Base_2[#Headers],0))),"-",INDEX(Data_Base_2[],MATCH($D686,Data_Base_2[[Incumbent]:[Incumbent]],0),MATCH(L$3,Data_Base_2[#Headers],0))),"")</f>
        <v/>
      </c>
      <c r="M686" s="161" t="str">
        <f ca="1">IFERROR(IF(ISBLANK(INDEX(Data_Base_2[],MATCH($D686,Data_Base_2[[Incumbent]:[Incumbent]],0),MATCH(M$3,Data_Base_2[#Headers],0))),"-",INDEX(Data_Base_2[],MATCH($D686,Data_Base_2[[Incumbent]:[Incumbent]],0),MATCH(M$3,Data_Base_2[#Headers],0))),"")</f>
        <v/>
      </c>
      <c r="N686" s="164" t="str">
        <f ca="1">IFERROR(IF(ISBLANK(INDEX(Data_Base_2[],MATCH($D686,Data_Base_2[[Incumbent]:[Incumbent]],0),MATCH(N$3,Data_Base_2[#Headers],0))),"-",INDEX(Data_Base_2[],MATCH($D686,Data_Base_2[[Incumbent]:[Incumbent]],0),MATCH(N$3,Data_Base_2[#Headers],0))),"")</f>
        <v/>
      </c>
      <c r="O686" s="164" t="str">
        <f ca="1">IFERROR(IF(ISBLANK(INDEX(Data_Base_2[],MATCH($D686,Data_Base_2[[Incumbent]:[Incumbent]],0),MATCH(O$3,Data_Base_2[#Headers],0))),"-",INDEX(Data_Base_2[],MATCH($D686,Data_Base_2[[Incumbent]:[Incumbent]],0),MATCH(O$3,Data_Base_2[#Headers],0))),"")</f>
        <v/>
      </c>
      <c r="P686" s="161" t="str">
        <f ca="1">IFERROR(IF(ISBLANK(INDEX(Data_Base_2[],MATCH($D686,Data_Base_2[[Incumbent]:[Incumbent]],0),MATCH(P$3,Data_Base_2[#Headers],0))),"-",INDEX(Data_Base_2[],MATCH($D686,Data_Base_2[[Incumbent]:[Incumbent]],0),MATCH(P$3,Data_Base_2[#Headers],0))),"")</f>
        <v/>
      </c>
      <c r="Q686" s="161" t="str">
        <f ca="1">IFERROR(IF(ISBLANK(INDEX(Data_Base_2[],MATCH($D686,Data_Base_2[[Incumbent]:[Incumbent]],0),MATCH(Q$3,Data_Base_2[#Headers],0))),"-",INDEX(Data_Base_2[],MATCH($D686,Data_Base_2[[Incumbent]:[Incumbent]],0),MATCH(Q$3,Data_Base_2[#Headers],0))),"")</f>
        <v/>
      </c>
      <c r="T686" t="str">
        <v>Nasri Harris, Ir.</v>
      </c>
      <c r="U686" s="140">
        <v>4</v>
      </c>
      <c r="V686" s="124" t="b">
        <v>1</v>
      </c>
      <c r="W686" s="3" t="b">
        <v>0</v>
      </c>
      <c r="X686" s="3" t="b">
        <v>0</v>
      </c>
      <c r="Y686" s="3">
        <v>0</v>
      </c>
      <c r="Z686" s="3">
        <v>1</v>
      </c>
      <c r="AA686" s="3" t="b">
        <v>1</v>
      </c>
      <c r="AB686" s="3" t="b">
        <f ca="1"/>
        <v>1</v>
      </c>
      <c r="AC686" s="99">
        <v>1</v>
      </c>
      <c r="AD686" s="99">
        <f ca="1"/>
        <v>0</v>
      </c>
    </row>
    <row r="687" spans="4:30" x14ac:dyDescent="0.25">
      <c r="D687" s="8" t="str" cm="1">
        <f t="array" aca="1" ref="D687" ca="1">IFERROR(IF($T$2="",'Data Base'!C668,INDEX(Data_Base_2[Incumbent],_xlfn.AGGREGATE(15,3,((OFFSET($AD$4,0,0,COUNTA($AD$4:AD5682),1)&gt;0)/(OFFSET($AD$4,0,0,COUNTA($AD$4:AD5682),1)&gt;0))*(ROW(OFFSET($AD$4,0,0,COUNTA($AD$4:AD5682),1))-ROW($AD$3)),ROWS($D$4:$D686)))),"")</f>
        <v/>
      </c>
      <c r="E687" s="161" t="str">
        <f ca="1">IFERROR(IF(ISBLANK(INDEX(Data_Base_2[],MATCH($D687,Data_Base_2[[Incumbent]:[Incumbent]],0),MATCH(E$3,Data_Base_2[#Headers],0))),"-",INDEX(Data_Base_2[],MATCH($D687,Data_Base_2[[Incumbent]:[Incumbent]],0),MATCH(E$3,Data_Base_2[#Headers],0))),"")</f>
        <v/>
      </c>
      <c r="F687" s="161" t="str">
        <f ca="1">IFERROR(IF(ISBLANK(INDEX(Data_Base_2[],MATCH($D687,Data_Base_2[[Incumbent]:[Incumbent]],0),MATCH(F$3,Data_Base_2[#Headers],0))),"-",INDEX(Data_Base_2[],MATCH($D687,Data_Base_2[[Incumbent]:[Incumbent]],0),MATCH(F$3,Data_Base_2[#Headers],0))),"")</f>
        <v/>
      </c>
      <c r="G687" s="161" t="str">
        <f ca="1">IFERROR(IF(ISBLANK(INDEX(Data_Base_2[],MATCH($D687,Data_Base_2[[Incumbent]:[Incumbent]],0),MATCH(G$3,Data_Base_2[#Headers],0))),"-",INDEX(Data_Base_2[],MATCH($D687,Data_Base_2[[Incumbent]:[Incumbent]],0),MATCH(G$3,Data_Base_2[#Headers],0))),"")</f>
        <v/>
      </c>
      <c r="H687" s="161" t="str">
        <f ca="1">IFERROR(IF(ISBLANK(INDEX(Data_Base_2[],MATCH($D687,Data_Base_2[[Incumbent]:[Incumbent]],0),MATCH(H$3,Data_Base_2[#Headers],0))),"-",INDEX(Data_Base_2[],MATCH($D687,Data_Base_2[[Incumbent]:[Incumbent]],0),MATCH(H$3,Data_Base_2[#Headers],0))),"")</f>
        <v/>
      </c>
      <c r="I687" s="162" t="str">
        <f ca="1">IFERROR(IF(ISBLANK(INDEX(Data_Base_2[],MATCH($D687,Data_Base_2[[Incumbent]:[Incumbent]],0),MATCH(I$3,Data_Base_2[#Headers],0))),"-",INDEX(Data_Base_2[],MATCH($D687,Data_Base_2[[Incumbent]:[Incumbent]],0),MATCH(I$3,Data_Base_2[#Headers],0))),"")</f>
        <v/>
      </c>
      <c r="J687" s="162" t="str">
        <f ca="1">IFERROR(IF(ISBLANK(INDEX(Data_Base_2[],MATCH($D687,Data_Base_2[[Incumbent]:[Incumbent]],0),MATCH(J$3,Data_Base_2[#Headers],0))),"-",INDEX(Data_Base_2[],MATCH($D687,Data_Base_2[[Incumbent]:[Incumbent]],0),MATCH(J$3,Data_Base_2[#Headers],0))),"")</f>
        <v/>
      </c>
      <c r="K687" s="163" t="str">
        <f ca="1">IFERROR(IF(ISBLANK(INDEX(Data_Base_2[],MATCH($D687,Data_Base_2[[Incumbent]:[Incumbent]],0),MATCH(K$3,Data_Base_2[#Headers],0))),"-",INDEX(Data_Base_2[],MATCH($D687,Data_Base_2[[Incumbent]:[Incumbent]],0),MATCH(K$3,Data_Base_2[#Headers],0))),"")</f>
        <v/>
      </c>
      <c r="L687" s="161" t="str">
        <f ca="1">IFERROR(IF(ISBLANK(INDEX(Data_Base_2[],MATCH($D687,Data_Base_2[[Incumbent]:[Incumbent]],0),MATCH(L$3,Data_Base_2[#Headers],0))),"-",INDEX(Data_Base_2[],MATCH($D687,Data_Base_2[[Incumbent]:[Incumbent]],0),MATCH(L$3,Data_Base_2[#Headers],0))),"")</f>
        <v/>
      </c>
      <c r="M687" s="161" t="str">
        <f ca="1">IFERROR(IF(ISBLANK(INDEX(Data_Base_2[],MATCH($D687,Data_Base_2[[Incumbent]:[Incumbent]],0),MATCH(M$3,Data_Base_2[#Headers],0))),"-",INDEX(Data_Base_2[],MATCH($D687,Data_Base_2[[Incumbent]:[Incumbent]],0),MATCH(M$3,Data_Base_2[#Headers],0))),"")</f>
        <v/>
      </c>
      <c r="N687" s="164" t="str">
        <f ca="1">IFERROR(IF(ISBLANK(INDEX(Data_Base_2[],MATCH($D687,Data_Base_2[[Incumbent]:[Incumbent]],0),MATCH(N$3,Data_Base_2[#Headers],0))),"-",INDEX(Data_Base_2[],MATCH($D687,Data_Base_2[[Incumbent]:[Incumbent]],0),MATCH(N$3,Data_Base_2[#Headers],0))),"")</f>
        <v/>
      </c>
      <c r="O687" s="164" t="str">
        <f ca="1">IFERROR(IF(ISBLANK(INDEX(Data_Base_2[],MATCH($D687,Data_Base_2[[Incumbent]:[Incumbent]],0),MATCH(O$3,Data_Base_2[#Headers],0))),"-",INDEX(Data_Base_2[],MATCH($D687,Data_Base_2[[Incumbent]:[Incumbent]],0),MATCH(O$3,Data_Base_2[#Headers],0))),"")</f>
        <v/>
      </c>
      <c r="P687" s="161" t="str">
        <f ca="1">IFERROR(IF(ISBLANK(INDEX(Data_Base_2[],MATCH($D687,Data_Base_2[[Incumbent]:[Incumbent]],0),MATCH(P$3,Data_Base_2[#Headers],0))),"-",INDEX(Data_Base_2[],MATCH($D687,Data_Base_2[[Incumbent]:[Incumbent]],0),MATCH(P$3,Data_Base_2[#Headers],0))),"")</f>
        <v/>
      </c>
      <c r="Q687" s="161" t="str">
        <f ca="1">IFERROR(IF(ISBLANK(INDEX(Data_Base_2[],MATCH($D687,Data_Base_2[[Incumbent]:[Incumbent]],0),MATCH(Q$3,Data_Base_2[#Headers],0))),"-",INDEX(Data_Base_2[],MATCH($D687,Data_Base_2[[Incumbent]:[Incumbent]],0),MATCH(Q$3,Data_Base_2[#Headers],0))),"")</f>
        <v/>
      </c>
      <c r="T687" t="str">
        <v>Padli Okmas Jaya</v>
      </c>
      <c r="U687" s="140">
        <v>2</v>
      </c>
      <c r="V687" s="124" t="b">
        <v>1</v>
      </c>
      <c r="W687" s="3" t="b">
        <v>0</v>
      </c>
      <c r="X687" s="3" t="b">
        <v>0</v>
      </c>
      <c r="Y687" s="3">
        <v>0</v>
      </c>
      <c r="Z687" s="3">
        <v>1</v>
      </c>
      <c r="AA687" s="3" t="b">
        <v>1</v>
      </c>
      <c r="AB687" s="3" t="b">
        <f ca="1"/>
        <v>1</v>
      </c>
      <c r="AC687" s="99">
        <v>1</v>
      </c>
      <c r="AD687" s="99">
        <f ca="1"/>
        <v>0</v>
      </c>
    </row>
    <row r="688" spans="4:30" x14ac:dyDescent="0.25">
      <c r="D688" s="8" t="str" cm="1">
        <f t="array" aca="1" ref="D688" ca="1">IFERROR(IF($T$2="",'Data Base'!C669,INDEX(Data_Base_2[Incumbent],_xlfn.AGGREGATE(15,3,((OFFSET($AD$4,0,0,COUNTA($AD$4:AD5683),1)&gt;0)/(OFFSET($AD$4,0,0,COUNTA($AD$4:AD5683),1)&gt;0))*(ROW(OFFSET($AD$4,0,0,COUNTA($AD$4:AD5683),1))-ROW($AD$3)),ROWS($D$4:$D687)))),"")</f>
        <v/>
      </c>
      <c r="E688" s="161" t="str">
        <f ca="1">IFERROR(IF(ISBLANK(INDEX(Data_Base_2[],MATCH($D688,Data_Base_2[[Incumbent]:[Incumbent]],0),MATCH(E$3,Data_Base_2[#Headers],0))),"-",INDEX(Data_Base_2[],MATCH($D688,Data_Base_2[[Incumbent]:[Incumbent]],0),MATCH(E$3,Data_Base_2[#Headers],0))),"")</f>
        <v/>
      </c>
      <c r="F688" s="161" t="str">
        <f ca="1">IFERROR(IF(ISBLANK(INDEX(Data_Base_2[],MATCH($D688,Data_Base_2[[Incumbent]:[Incumbent]],0),MATCH(F$3,Data_Base_2[#Headers],0))),"-",INDEX(Data_Base_2[],MATCH($D688,Data_Base_2[[Incumbent]:[Incumbent]],0),MATCH(F$3,Data_Base_2[#Headers],0))),"")</f>
        <v/>
      </c>
      <c r="G688" s="161" t="str">
        <f ca="1">IFERROR(IF(ISBLANK(INDEX(Data_Base_2[],MATCH($D688,Data_Base_2[[Incumbent]:[Incumbent]],0),MATCH(G$3,Data_Base_2[#Headers],0))),"-",INDEX(Data_Base_2[],MATCH($D688,Data_Base_2[[Incumbent]:[Incumbent]],0),MATCH(G$3,Data_Base_2[#Headers],0))),"")</f>
        <v/>
      </c>
      <c r="H688" s="161" t="str">
        <f ca="1">IFERROR(IF(ISBLANK(INDEX(Data_Base_2[],MATCH($D688,Data_Base_2[[Incumbent]:[Incumbent]],0),MATCH(H$3,Data_Base_2[#Headers],0))),"-",INDEX(Data_Base_2[],MATCH($D688,Data_Base_2[[Incumbent]:[Incumbent]],0),MATCH(H$3,Data_Base_2[#Headers],0))),"")</f>
        <v/>
      </c>
      <c r="I688" s="162" t="str">
        <f ca="1">IFERROR(IF(ISBLANK(INDEX(Data_Base_2[],MATCH($D688,Data_Base_2[[Incumbent]:[Incumbent]],0),MATCH(I$3,Data_Base_2[#Headers],0))),"-",INDEX(Data_Base_2[],MATCH($D688,Data_Base_2[[Incumbent]:[Incumbent]],0),MATCH(I$3,Data_Base_2[#Headers],0))),"")</f>
        <v/>
      </c>
      <c r="J688" s="162" t="str">
        <f ca="1">IFERROR(IF(ISBLANK(INDEX(Data_Base_2[],MATCH($D688,Data_Base_2[[Incumbent]:[Incumbent]],0),MATCH(J$3,Data_Base_2[#Headers],0))),"-",INDEX(Data_Base_2[],MATCH($D688,Data_Base_2[[Incumbent]:[Incumbent]],0),MATCH(J$3,Data_Base_2[#Headers],0))),"")</f>
        <v/>
      </c>
      <c r="K688" s="163" t="str">
        <f ca="1">IFERROR(IF(ISBLANK(INDEX(Data_Base_2[],MATCH($D688,Data_Base_2[[Incumbent]:[Incumbent]],0),MATCH(K$3,Data_Base_2[#Headers],0))),"-",INDEX(Data_Base_2[],MATCH($D688,Data_Base_2[[Incumbent]:[Incumbent]],0),MATCH(K$3,Data_Base_2[#Headers],0))),"")</f>
        <v/>
      </c>
      <c r="L688" s="161" t="str">
        <f ca="1">IFERROR(IF(ISBLANK(INDEX(Data_Base_2[],MATCH($D688,Data_Base_2[[Incumbent]:[Incumbent]],0),MATCH(L$3,Data_Base_2[#Headers],0))),"-",INDEX(Data_Base_2[],MATCH($D688,Data_Base_2[[Incumbent]:[Incumbent]],0),MATCH(L$3,Data_Base_2[#Headers],0))),"")</f>
        <v/>
      </c>
      <c r="M688" s="161" t="str">
        <f ca="1">IFERROR(IF(ISBLANK(INDEX(Data_Base_2[],MATCH($D688,Data_Base_2[[Incumbent]:[Incumbent]],0),MATCH(M$3,Data_Base_2[#Headers],0))),"-",INDEX(Data_Base_2[],MATCH($D688,Data_Base_2[[Incumbent]:[Incumbent]],0),MATCH(M$3,Data_Base_2[#Headers],0))),"")</f>
        <v/>
      </c>
      <c r="N688" s="164" t="str">
        <f ca="1">IFERROR(IF(ISBLANK(INDEX(Data_Base_2[],MATCH($D688,Data_Base_2[[Incumbent]:[Incumbent]],0),MATCH(N$3,Data_Base_2[#Headers],0))),"-",INDEX(Data_Base_2[],MATCH($D688,Data_Base_2[[Incumbent]:[Incumbent]],0),MATCH(N$3,Data_Base_2[#Headers],0))),"")</f>
        <v/>
      </c>
      <c r="O688" s="164" t="str">
        <f ca="1">IFERROR(IF(ISBLANK(INDEX(Data_Base_2[],MATCH($D688,Data_Base_2[[Incumbent]:[Incumbent]],0),MATCH(O$3,Data_Base_2[#Headers],0))),"-",INDEX(Data_Base_2[],MATCH($D688,Data_Base_2[[Incumbent]:[Incumbent]],0),MATCH(O$3,Data_Base_2[#Headers],0))),"")</f>
        <v/>
      </c>
      <c r="P688" s="161" t="str">
        <f ca="1">IFERROR(IF(ISBLANK(INDEX(Data_Base_2[],MATCH($D688,Data_Base_2[[Incumbent]:[Incumbent]],0),MATCH(P$3,Data_Base_2[#Headers],0))),"-",INDEX(Data_Base_2[],MATCH($D688,Data_Base_2[[Incumbent]:[Incumbent]],0),MATCH(P$3,Data_Base_2[#Headers],0))),"")</f>
        <v/>
      </c>
      <c r="Q688" s="161" t="str">
        <f ca="1">IFERROR(IF(ISBLANK(INDEX(Data_Base_2[],MATCH($D688,Data_Base_2[[Incumbent]:[Incumbent]],0),MATCH(Q$3,Data_Base_2[#Headers],0))),"-",INDEX(Data_Base_2[],MATCH($D688,Data_Base_2[[Incumbent]:[Incumbent]],0),MATCH(Q$3,Data_Base_2[#Headers],0))),"")</f>
        <v/>
      </c>
      <c r="T688" t="str">
        <v>Astricx Yoyok</v>
      </c>
      <c r="U688" s="140">
        <v>1</v>
      </c>
      <c r="V688" s="124" t="b">
        <v>1</v>
      </c>
      <c r="W688" s="3" t="b">
        <v>0</v>
      </c>
      <c r="X688" s="3" t="b">
        <v>0</v>
      </c>
      <c r="Y688" s="3">
        <v>0</v>
      </c>
      <c r="Z688" s="3">
        <v>0</v>
      </c>
      <c r="AA688" s="3" t="b">
        <v>1</v>
      </c>
      <c r="AB688" s="3" t="b">
        <f ca="1"/>
        <v>1</v>
      </c>
      <c r="AC688" s="99">
        <v>1</v>
      </c>
      <c r="AD688" s="99">
        <f ca="1"/>
        <v>0</v>
      </c>
    </row>
    <row r="689" spans="4:30" x14ac:dyDescent="0.25">
      <c r="D689" s="8" t="str" cm="1">
        <f t="array" aca="1" ref="D689" ca="1">IFERROR(IF($T$2="",'Data Base'!C670,INDEX(Data_Base_2[Incumbent],_xlfn.AGGREGATE(15,3,((OFFSET($AD$4,0,0,COUNTA($AD$4:AD5684),1)&gt;0)/(OFFSET($AD$4,0,0,COUNTA($AD$4:AD5684),1)&gt;0))*(ROW(OFFSET($AD$4,0,0,COUNTA($AD$4:AD5684),1))-ROW($AD$3)),ROWS($D$4:$D688)))),"")</f>
        <v/>
      </c>
      <c r="E689" s="161" t="str">
        <f ca="1">IFERROR(IF(ISBLANK(INDEX(Data_Base_2[],MATCH($D689,Data_Base_2[[Incumbent]:[Incumbent]],0),MATCH(E$3,Data_Base_2[#Headers],0))),"-",INDEX(Data_Base_2[],MATCH($D689,Data_Base_2[[Incumbent]:[Incumbent]],0),MATCH(E$3,Data_Base_2[#Headers],0))),"")</f>
        <v/>
      </c>
      <c r="F689" s="161" t="str">
        <f ca="1">IFERROR(IF(ISBLANK(INDEX(Data_Base_2[],MATCH($D689,Data_Base_2[[Incumbent]:[Incumbent]],0),MATCH(F$3,Data_Base_2[#Headers],0))),"-",INDEX(Data_Base_2[],MATCH($D689,Data_Base_2[[Incumbent]:[Incumbent]],0),MATCH(F$3,Data_Base_2[#Headers],0))),"")</f>
        <v/>
      </c>
      <c r="G689" s="161" t="str">
        <f ca="1">IFERROR(IF(ISBLANK(INDEX(Data_Base_2[],MATCH($D689,Data_Base_2[[Incumbent]:[Incumbent]],0),MATCH(G$3,Data_Base_2[#Headers],0))),"-",INDEX(Data_Base_2[],MATCH($D689,Data_Base_2[[Incumbent]:[Incumbent]],0),MATCH(G$3,Data_Base_2[#Headers],0))),"")</f>
        <v/>
      </c>
      <c r="H689" s="161" t="str">
        <f ca="1">IFERROR(IF(ISBLANK(INDEX(Data_Base_2[],MATCH($D689,Data_Base_2[[Incumbent]:[Incumbent]],0),MATCH(H$3,Data_Base_2[#Headers],0))),"-",INDEX(Data_Base_2[],MATCH($D689,Data_Base_2[[Incumbent]:[Incumbent]],0),MATCH(H$3,Data_Base_2[#Headers],0))),"")</f>
        <v/>
      </c>
      <c r="I689" s="162" t="str">
        <f ca="1">IFERROR(IF(ISBLANK(INDEX(Data_Base_2[],MATCH($D689,Data_Base_2[[Incumbent]:[Incumbent]],0),MATCH(I$3,Data_Base_2[#Headers],0))),"-",INDEX(Data_Base_2[],MATCH($D689,Data_Base_2[[Incumbent]:[Incumbent]],0),MATCH(I$3,Data_Base_2[#Headers],0))),"")</f>
        <v/>
      </c>
      <c r="J689" s="162" t="str">
        <f ca="1">IFERROR(IF(ISBLANK(INDEX(Data_Base_2[],MATCH($D689,Data_Base_2[[Incumbent]:[Incumbent]],0),MATCH(J$3,Data_Base_2[#Headers],0))),"-",INDEX(Data_Base_2[],MATCH($D689,Data_Base_2[[Incumbent]:[Incumbent]],0),MATCH(J$3,Data_Base_2[#Headers],0))),"")</f>
        <v/>
      </c>
      <c r="K689" s="163" t="str">
        <f ca="1">IFERROR(IF(ISBLANK(INDEX(Data_Base_2[],MATCH($D689,Data_Base_2[[Incumbent]:[Incumbent]],0),MATCH(K$3,Data_Base_2[#Headers],0))),"-",INDEX(Data_Base_2[],MATCH($D689,Data_Base_2[[Incumbent]:[Incumbent]],0),MATCH(K$3,Data_Base_2[#Headers],0))),"")</f>
        <v/>
      </c>
      <c r="L689" s="161" t="str">
        <f ca="1">IFERROR(IF(ISBLANK(INDEX(Data_Base_2[],MATCH($D689,Data_Base_2[[Incumbent]:[Incumbent]],0),MATCH(L$3,Data_Base_2[#Headers],0))),"-",INDEX(Data_Base_2[],MATCH($D689,Data_Base_2[[Incumbent]:[Incumbent]],0),MATCH(L$3,Data_Base_2[#Headers],0))),"")</f>
        <v/>
      </c>
      <c r="M689" s="161" t="str">
        <f ca="1">IFERROR(IF(ISBLANK(INDEX(Data_Base_2[],MATCH($D689,Data_Base_2[[Incumbent]:[Incumbent]],0),MATCH(M$3,Data_Base_2[#Headers],0))),"-",INDEX(Data_Base_2[],MATCH($D689,Data_Base_2[[Incumbent]:[Incumbent]],0),MATCH(M$3,Data_Base_2[#Headers],0))),"")</f>
        <v/>
      </c>
      <c r="N689" s="164" t="str">
        <f ca="1">IFERROR(IF(ISBLANK(INDEX(Data_Base_2[],MATCH($D689,Data_Base_2[[Incumbent]:[Incumbent]],0),MATCH(N$3,Data_Base_2[#Headers],0))),"-",INDEX(Data_Base_2[],MATCH($D689,Data_Base_2[[Incumbent]:[Incumbent]],0),MATCH(N$3,Data_Base_2[#Headers],0))),"")</f>
        <v/>
      </c>
      <c r="O689" s="164" t="str">
        <f ca="1">IFERROR(IF(ISBLANK(INDEX(Data_Base_2[],MATCH($D689,Data_Base_2[[Incumbent]:[Incumbent]],0),MATCH(O$3,Data_Base_2[#Headers],0))),"-",INDEX(Data_Base_2[],MATCH($D689,Data_Base_2[[Incumbent]:[Incumbent]],0),MATCH(O$3,Data_Base_2[#Headers],0))),"")</f>
        <v/>
      </c>
      <c r="P689" s="161" t="str">
        <f ca="1">IFERROR(IF(ISBLANK(INDEX(Data_Base_2[],MATCH($D689,Data_Base_2[[Incumbent]:[Incumbent]],0),MATCH(P$3,Data_Base_2[#Headers],0))),"-",INDEX(Data_Base_2[],MATCH($D689,Data_Base_2[[Incumbent]:[Incumbent]],0),MATCH(P$3,Data_Base_2[#Headers],0))),"")</f>
        <v/>
      </c>
      <c r="Q689" s="161" t="str">
        <f ca="1">IFERROR(IF(ISBLANK(INDEX(Data_Base_2[],MATCH($D689,Data_Base_2[[Incumbent]:[Incumbent]],0),MATCH(Q$3,Data_Base_2[#Headers],0))),"-",INDEX(Data_Base_2[],MATCH($D689,Data_Base_2[[Incumbent]:[Incumbent]],0),MATCH(Q$3,Data_Base_2[#Headers],0))),"")</f>
        <v/>
      </c>
      <c r="T689" t="str">
        <v>Urip Hari Utomo</v>
      </c>
      <c r="U689" s="140">
        <v>2</v>
      </c>
      <c r="V689" s="124" t="b">
        <v>1</v>
      </c>
      <c r="W689" s="3" t="b">
        <v>0</v>
      </c>
      <c r="X689" s="3" t="b">
        <v>0</v>
      </c>
      <c r="Y689" s="3">
        <v>0</v>
      </c>
      <c r="Z689" s="3">
        <v>1</v>
      </c>
      <c r="AA689" s="3" t="b">
        <v>1</v>
      </c>
      <c r="AB689" s="3" t="b">
        <f ca="1"/>
        <v>0</v>
      </c>
      <c r="AC689" s="99">
        <v>1</v>
      </c>
      <c r="AD689" s="99">
        <f ca="1"/>
        <v>0</v>
      </c>
    </row>
    <row r="690" spans="4:30" x14ac:dyDescent="0.25">
      <c r="D690" s="8" t="str" cm="1">
        <f t="array" aca="1" ref="D690" ca="1">IFERROR(IF($T$2="",'Data Base'!C671,INDEX(Data_Base_2[Incumbent],_xlfn.AGGREGATE(15,3,((OFFSET($AD$4,0,0,COUNTA($AD$4:AD5685),1)&gt;0)/(OFFSET($AD$4,0,0,COUNTA($AD$4:AD5685),1)&gt;0))*(ROW(OFFSET($AD$4,0,0,COUNTA($AD$4:AD5685),1))-ROW($AD$3)),ROWS($D$4:$D689)))),"")</f>
        <v/>
      </c>
      <c r="E690" s="161" t="str">
        <f ca="1">IFERROR(IF(ISBLANK(INDEX(Data_Base_2[],MATCH($D690,Data_Base_2[[Incumbent]:[Incumbent]],0),MATCH(E$3,Data_Base_2[#Headers],0))),"-",INDEX(Data_Base_2[],MATCH($D690,Data_Base_2[[Incumbent]:[Incumbent]],0),MATCH(E$3,Data_Base_2[#Headers],0))),"")</f>
        <v/>
      </c>
      <c r="F690" s="161" t="str">
        <f ca="1">IFERROR(IF(ISBLANK(INDEX(Data_Base_2[],MATCH($D690,Data_Base_2[[Incumbent]:[Incumbent]],0),MATCH(F$3,Data_Base_2[#Headers],0))),"-",INDEX(Data_Base_2[],MATCH($D690,Data_Base_2[[Incumbent]:[Incumbent]],0),MATCH(F$3,Data_Base_2[#Headers],0))),"")</f>
        <v/>
      </c>
      <c r="G690" s="161" t="str">
        <f ca="1">IFERROR(IF(ISBLANK(INDEX(Data_Base_2[],MATCH($D690,Data_Base_2[[Incumbent]:[Incumbent]],0),MATCH(G$3,Data_Base_2[#Headers],0))),"-",INDEX(Data_Base_2[],MATCH($D690,Data_Base_2[[Incumbent]:[Incumbent]],0),MATCH(G$3,Data_Base_2[#Headers],0))),"")</f>
        <v/>
      </c>
      <c r="H690" s="161" t="str">
        <f ca="1">IFERROR(IF(ISBLANK(INDEX(Data_Base_2[],MATCH($D690,Data_Base_2[[Incumbent]:[Incumbent]],0),MATCH(H$3,Data_Base_2[#Headers],0))),"-",INDEX(Data_Base_2[],MATCH($D690,Data_Base_2[[Incumbent]:[Incumbent]],0),MATCH(H$3,Data_Base_2[#Headers],0))),"")</f>
        <v/>
      </c>
      <c r="I690" s="162" t="str">
        <f ca="1">IFERROR(IF(ISBLANK(INDEX(Data_Base_2[],MATCH($D690,Data_Base_2[[Incumbent]:[Incumbent]],0),MATCH(I$3,Data_Base_2[#Headers],0))),"-",INDEX(Data_Base_2[],MATCH($D690,Data_Base_2[[Incumbent]:[Incumbent]],0),MATCH(I$3,Data_Base_2[#Headers],0))),"")</f>
        <v/>
      </c>
      <c r="J690" s="162" t="str">
        <f ca="1">IFERROR(IF(ISBLANK(INDEX(Data_Base_2[],MATCH($D690,Data_Base_2[[Incumbent]:[Incumbent]],0),MATCH(J$3,Data_Base_2[#Headers],0))),"-",INDEX(Data_Base_2[],MATCH($D690,Data_Base_2[[Incumbent]:[Incumbent]],0),MATCH(J$3,Data_Base_2[#Headers],0))),"")</f>
        <v/>
      </c>
      <c r="K690" s="163" t="str">
        <f ca="1">IFERROR(IF(ISBLANK(INDEX(Data_Base_2[],MATCH($D690,Data_Base_2[[Incumbent]:[Incumbent]],0),MATCH(K$3,Data_Base_2[#Headers],0))),"-",INDEX(Data_Base_2[],MATCH($D690,Data_Base_2[[Incumbent]:[Incumbent]],0),MATCH(K$3,Data_Base_2[#Headers],0))),"")</f>
        <v/>
      </c>
      <c r="L690" s="161" t="str">
        <f ca="1">IFERROR(IF(ISBLANK(INDEX(Data_Base_2[],MATCH($D690,Data_Base_2[[Incumbent]:[Incumbent]],0),MATCH(L$3,Data_Base_2[#Headers],0))),"-",INDEX(Data_Base_2[],MATCH($D690,Data_Base_2[[Incumbent]:[Incumbent]],0),MATCH(L$3,Data_Base_2[#Headers],0))),"")</f>
        <v/>
      </c>
      <c r="M690" s="161" t="str">
        <f ca="1">IFERROR(IF(ISBLANK(INDEX(Data_Base_2[],MATCH($D690,Data_Base_2[[Incumbent]:[Incumbent]],0),MATCH(M$3,Data_Base_2[#Headers],0))),"-",INDEX(Data_Base_2[],MATCH($D690,Data_Base_2[[Incumbent]:[Incumbent]],0),MATCH(M$3,Data_Base_2[#Headers],0))),"")</f>
        <v/>
      </c>
      <c r="N690" s="164" t="str">
        <f ca="1">IFERROR(IF(ISBLANK(INDEX(Data_Base_2[],MATCH($D690,Data_Base_2[[Incumbent]:[Incumbent]],0),MATCH(N$3,Data_Base_2[#Headers],0))),"-",INDEX(Data_Base_2[],MATCH($D690,Data_Base_2[[Incumbent]:[Incumbent]],0),MATCH(N$3,Data_Base_2[#Headers],0))),"")</f>
        <v/>
      </c>
      <c r="O690" s="164" t="str">
        <f ca="1">IFERROR(IF(ISBLANK(INDEX(Data_Base_2[],MATCH($D690,Data_Base_2[[Incumbent]:[Incumbent]],0),MATCH(O$3,Data_Base_2[#Headers],0))),"-",INDEX(Data_Base_2[],MATCH($D690,Data_Base_2[[Incumbent]:[Incumbent]],0),MATCH(O$3,Data_Base_2[#Headers],0))),"")</f>
        <v/>
      </c>
      <c r="P690" s="161" t="str">
        <f ca="1">IFERROR(IF(ISBLANK(INDEX(Data_Base_2[],MATCH($D690,Data_Base_2[[Incumbent]:[Incumbent]],0),MATCH(P$3,Data_Base_2[#Headers],0))),"-",INDEX(Data_Base_2[],MATCH($D690,Data_Base_2[[Incumbent]:[Incumbent]],0),MATCH(P$3,Data_Base_2[#Headers],0))),"")</f>
        <v/>
      </c>
      <c r="Q690" s="161" t="str">
        <f ca="1">IFERROR(IF(ISBLANK(INDEX(Data_Base_2[],MATCH($D690,Data_Base_2[[Incumbent]:[Incumbent]],0),MATCH(Q$3,Data_Base_2[#Headers],0))),"-",INDEX(Data_Base_2[],MATCH($D690,Data_Base_2[[Incumbent]:[Incumbent]],0),MATCH(Q$3,Data_Base_2[#Headers],0))),"")</f>
        <v/>
      </c>
      <c r="T690" t="str">
        <v>Erwin Yusrianta Bangun, Ir.</v>
      </c>
      <c r="U690" s="140">
        <v>6</v>
      </c>
      <c r="V690" s="124" t="b">
        <v>1</v>
      </c>
      <c r="W690" s="3" t="b">
        <v>0</v>
      </c>
      <c r="X690" s="3" t="b">
        <v>0</v>
      </c>
      <c r="Y690" s="3">
        <v>0</v>
      </c>
      <c r="Z690" s="3">
        <v>0</v>
      </c>
      <c r="AA690" s="3" t="b">
        <v>1</v>
      </c>
      <c r="AB690" s="3" t="b">
        <f ca="1"/>
        <v>1</v>
      </c>
      <c r="AC690" s="99">
        <v>1</v>
      </c>
      <c r="AD690" s="99">
        <f ca="1"/>
        <v>0</v>
      </c>
    </row>
    <row r="691" spans="4:30" x14ac:dyDescent="0.25">
      <c r="D691" s="8" t="str" cm="1">
        <f t="array" aca="1" ref="D691" ca="1">IFERROR(IF($T$2="",'Data Base'!C672,INDEX(Data_Base_2[Incumbent],_xlfn.AGGREGATE(15,3,((OFFSET($AD$4,0,0,COUNTA($AD$4:AD5686),1)&gt;0)/(OFFSET($AD$4,0,0,COUNTA($AD$4:AD5686),1)&gt;0))*(ROW(OFFSET($AD$4,0,0,COUNTA($AD$4:AD5686),1))-ROW($AD$3)),ROWS($D$4:$D690)))),"")</f>
        <v/>
      </c>
      <c r="E691" s="161" t="str">
        <f ca="1">IFERROR(IF(ISBLANK(INDEX(Data_Base_2[],MATCH($D691,Data_Base_2[[Incumbent]:[Incumbent]],0),MATCH(E$3,Data_Base_2[#Headers],0))),"-",INDEX(Data_Base_2[],MATCH($D691,Data_Base_2[[Incumbent]:[Incumbent]],0),MATCH(E$3,Data_Base_2[#Headers],0))),"")</f>
        <v/>
      </c>
      <c r="F691" s="161" t="str">
        <f ca="1">IFERROR(IF(ISBLANK(INDEX(Data_Base_2[],MATCH($D691,Data_Base_2[[Incumbent]:[Incumbent]],0),MATCH(F$3,Data_Base_2[#Headers],0))),"-",INDEX(Data_Base_2[],MATCH($D691,Data_Base_2[[Incumbent]:[Incumbent]],0),MATCH(F$3,Data_Base_2[#Headers],0))),"")</f>
        <v/>
      </c>
      <c r="G691" s="161" t="str">
        <f ca="1">IFERROR(IF(ISBLANK(INDEX(Data_Base_2[],MATCH($D691,Data_Base_2[[Incumbent]:[Incumbent]],0),MATCH(G$3,Data_Base_2[#Headers],0))),"-",INDEX(Data_Base_2[],MATCH($D691,Data_Base_2[[Incumbent]:[Incumbent]],0),MATCH(G$3,Data_Base_2[#Headers],0))),"")</f>
        <v/>
      </c>
      <c r="H691" s="161" t="str">
        <f ca="1">IFERROR(IF(ISBLANK(INDEX(Data_Base_2[],MATCH($D691,Data_Base_2[[Incumbent]:[Incumbent]],0),MATCH(H$3,Data_Base_2[#Headers],0))),"-",INDEX(Data_Base_2[],MATCH($D691,Data_Base_2[[Incumbent]:[Incumbent]],0),MATCH(H$3,Data_Base_2[#Headers],0))),"")</f>
        <v/>
      </c>
      <c r="I691" s="162" t="str">
        <f ca="1">IFERROR(IF(ISBLANK(INDEX(Data_Base_2[],MATCH($D691,Data_Base_2[[Incumbent]:[Incumbent]],0),MATCH(I$3,Data_Base_2[#Headers],0))),"-",INDEX(Data_Base_2[],MATCH($D691,Data_Base_2[[Incumbent]:[Incumbent]],0),MATCH(I$3,Data_Base_2[#Headers],0))),"")</f>
        <v/>
      </c>
      <c r="J691" s="162" t="str">
        <f ca="1">IFERROR(IF(ISBLANK(INDEX(Data_Base_2[],MATCH($D691,Data_Base_2[[Incumbent]:[Incumbent]],0),MATCH(J$3,Data_Base_2[#Headers],0))),"-",INDEX(Data_Base_2[],MATCH($D691,Data_Base_2[[Incumbent]:[Incumbent]],0),MATCH(J$3,Data_Base_2[#Headers],0))),"")</f>
        <v/>
      </c>
      <c r="K691" s="163" t="str">
        <f ca="1">IFERROR(IF(ISBLANK(INDEX(Data_Base_2[],MATCH($D691,Data_Base_2[[Incumbent]:[Incumbent]],0),MATCH(K$3,Data_Base_2[#Headers],0))),"-",INDEX(Data_Base_2[],MATCH($D691,Data_Base_2[[Incumbent]:[Incumbent]],0),MATCH(K$3,Data_Base_2[#Headers],0))),"")</f>
        <v/>
      </c>
      <c r="L691" s="161" t="str">
        <f ca="1">IFERROR(IF(ISBLANK(INDEX(Data_Base_2[],MATCH($D691,Data_Base_2[[Incumbent]:[Incumbent]],0),MATCH(L$3,Data_Base_2[#Headers],0))),"-",INDEX(Data_Base_2[],MATCH($D691,Data_Base_2[[Incumbent]:[Incumbent]],0),MATCH(L$3,Data_Base_2[#Headers],0))),"")</f>
        <v/>
      </c>
      <c r="M691" s="161" t="str">
        <f ca="1">IFERROR(IF(ISBLANK(INDEX(Data_Base_2[],MATCH($D691,Data_Base_2[[Incumbent]:[Incumbent]],0),MATCH(M$3,Data_Base_2[#Headers],0))),"-",INDEX(Data_Base_2[],MATCH($D691,Data_Base_2[[Incumbent]:[Incumbent]],0),MATCH(M$3,Data_Base_2[#Headers],0))),"")</f>
        <v/>
      </c>
      <c r="N691" s="164" t="str">
        <f ca="1">IFERROR(IF(ISBLANK(INDEX(Data_Base_2[],MATCH($D691,Data_Base_2[[Incumbent]:[Incumbent]],0),MATCH(N$3,Data_Base_2[#Headers],0))),"-",INDEX(Data_Base_2[],MATCH($D691,Data_Base_2[[Incumbent]:[Incumbent]],0),MATCH(N$3,Data_Base_2[#Headers],0))),"")</f>
        <v/>
      </c>
      <c r="O691" s="164" t="str">
        <f ca="1">IFERROR(IF(ISBLANK(INDEX(Data_Base_2[],MATCH($D691,Data_Base_2[[Incumbent]:[Incumbent]],0),MATCH(O$3,Data_Base_2[#Headers],0))),"-",INDEX(Data_Base_2[],MATCH($D691,Data_Base_2[[Incumbent]:[Incumbent]],0),MATCH(O$3,Data_Base_2[#Headers],0))),"")</f>
        <v/>
      </c>
      <c r="P691" s="161" t="str">
        <f ca="1">IFERROR(IF(ISBLANK(INDEX(Data_Base_2[],MATCH($D691,Data_Base_2[[Incumbent]:[Incumbent]],0),MATCH(P$3,Data_Base_2[#Headers],0))),"-",INDEX(Data_Base_2[],MATCH($D691,Data_Base_2[[Incumbent]:[Incumbent]],0),MATCH(P$3,Data_Base_2[#Headers],0))),"")</f>
        <v/>
      </c>
      <c r="Q691" s="161" t="str">
        <f ca="1">IFERROR(IF(ISBLANK(INDEX(Data_Base_2[],MATCH($D691,Data_Base_2[[Incumbent]:[Incumbent]],0),MATCH(Q$3,Data_Base_2[#Headers],0))),"-",INDEX(Data_Base_2[],MATCH($D691,Data_Base_2[[Incumbent]:[Incumbent]],0),MATCH(Q$3,Data_Base_2[#Headers],0))),"")</f>
        <v/>
      </c>
      <c r="T691" t="str">
        <v>Caturina Maryati, SP</v>
      </c>
      <c r="U691" s="140">
        <v>3</v>
      </c>
      <c r="V691" s="124" t="b">
        <v>1</v>
      </c>
      <c r="W691" s="3" t="b">
        <v>0</v>
      </c>
      <c r="X691" s="3" t="b">
        <v>0</v>
      </c>
      <c r="Y691" s="3">
        <v>0</v>
      </c>
      <c r="Z691" s="3">
        <v>1</v>
      </c>
      <c r="AA691" s="3" t="b">
        <v>1</v>
      </c>
      <c r="AB691" s="3" t="b">
        <f ca="1"/>
        <v>1</v>
      </c>
      <c r="AC691" s="99">
        <v>1</v>
      </c>
      <c r="AD691" s="99">
        <f ca="1"/>
        <v>0</v>
      </c>
    </row>
    <row r="692" spans="4:30" x14ac:dyDescent="0.25">
      <c r="D692" s="8" t="str" cm="1">
        <f t="array" aca="1" ref="D692" ca="1">IFERROR(IF($T$2="",'Data Base'!C673,INDEX(Data_Base_2[Incumbent],_xlfn.AGGREGATE(15,3,((OFFSET($AD$4,0,0,COUNTA($AD$4:AD5687),1)&gt;0)/(OFFSET($AD$4,0,0,COUNTA($AD$4:AD5687),1)&gt;0))*(ROW(OFFSET($AD$4,0,0,COUNTA($AD$4:AD5687),1))-ROW($AD$3)),ROWS($D$4:$D691)))),"")</f>
        <v/>
      </c>
      <c r="E692" s="161" t="str">
        <f ca="1">IFERROR(IF(ISBLANK(INDEX(Data_Base_2[],MATCH($D692,Data_Base_2[[Incumbent]:[Incumbent]],0),MATCH(E$3,Data_Base_2[#Headers],0))),"-",INDEX(Data_Base_2[],MATCH($D692,Data_Base_2[[Incumbent]:[Incumbent]],0),MATCH(E$3,Data_Base_2[#Headers],0))),"")</f>
        <v/>
      </c>
      <c r="F692" s="161" t="str">
        <f ca="1">IFERROR(IF(ISBLANK(INDEX(Data_Base_2[],MATCH($D692,Data_Base_2[[Incumbent]:[Incumbent]],0),MATCH(F$3,Data_Base_2[#Headers],0))),"-",INDEX(Data_Base_2[],MATCH($D692,Data_Base_2[[Incumbent]:[Incumbent]],0),MATCH(F$3,Data_Base_2[#Headers],0))),"")</f>
        <v/>
      </c>
      <c r="G692" s="161" t="str">
        <f ca="1">IFERROR(IF(ISBLANK(INDEX(Data_Base_2[],MATCH($D692,Data_Base_2[[Incumbent]:[Incumbent]],0),MATCH(G$3,Data_Base_2[#Headers],0))),"-",INDEX(Data_Base_2[],MATCH($D692,Data_Base_2[[Incumbent]:[Incumbent]],0),MATCH(G$3,Data_Base_2[#Headers],0))),"")</f>
        <v/>
      </c>
      <c r="H692" s="161" t="str">
        <f ca="1">IFERROR(IF(ISBLANK(INDEX(Data_Base_2[],MATCH($D692,Data_Base_2[[Incumbent]:[Incumbent]],0),MATCH(H$3,Data_Base_2[#Headers],0))),"-",INDEX(Data_Base_2[],MATCH($D692,Data_Base_2[[Incumbent]:[Incumbent]],0),MATCH(H$3,Data_Base_2[#Headers],0))),"")</f>
        <v/>
      </c>
      <c r="I692" s="162" t="str">
        <f ca="1">IFERROR(IF(ISBLANK(INDEX(Data_Base_2[],MATCH($D692,Data_Base_2[[Incumbent]:[Incumbent]],0),MATCH(I$3,Data_Base_2[#Headers],0))),"-",INDEX(Data_Base_2[],MATCH($D692,Data_Base_2[[Incumbent]:[Incumbent]],0),MATCH(I$3,Data_Base_2[#Headers],0))),"")</f>
        <v/>
      </c>
      <c r="J692" s="162" t="str">
        <f ca="1">IFERROR(IF(ISBLANK(INDEX(Data_Base_2[],MATCH($D692,Data_Base_2[[Incumbent]:[Incumbent]],0),MATCH(J$3,Data_Base_2[#Headers],0))),"-",INDEX(Data_Base_2[],MATCH($D692,Data_Base_2[[Incumbent]:[Incumbent]],0),MATCH(J$3,Data_Base_2[#Headers],0))),"")</f>
        <v/>
      </c>
      <c r="K692" s="163" t="str">
        <f ca="1">IFERROR(IF(ISBLANK(INDEX(Data_Base_2[],MATCH($D692,Data_Base_2[[Incumbent]:[Incumbent]],0),MATCH(K$3,Data_Base_2[#Headers],0))),"-",INDEX(Data_Base_2[],MATCH($D692,Data_Base_2[[Incumbent]:[Incumbent]],0),MATCH(K$3,Data_Base_2[#Headers],0))),"")</f>
        <v/>
      </c>
      <c r="L692" s="161" t="str">
        <f ca="1">IFERROR(IF(ISBLANK(INDEX(Data_Base_2[],MATCH($D692,Data_Base_2[[Incumbent]:[Incumbent]],0),MATCH(L$3,Data_Base_2[#Headers],0))),"-",INDEX(Data_Base_2[],MATCH($D692,Data_Base_2[[Incumbent]:[Incumbent]],0),MATCH(L$3,Data_Base_2[#Headers],0))),"")</f>
        <v/>
      </c>
      <c r="M692" s="161" t="str">
        <f ca="1">IFERROR(IF(ISBLANK(INDEX(Data_Base_2[],MATCH($D692,Data_Base_2[[Incumbent]:[Incumbent]],0),MATCH(M$3,Data_Base_2[#Headers],0))),"-",INDEX(Data_Base_2[],MATCH($D692,Data_Base_2[[Incumbent]:[Incumbent]],0),MATCH(M$3,Data_Base_2[#Headers],0))),"")</f>
        <v/>
      </c>
      <c r="N692" s="164" t="str">
        <f ca="1">IFERROR(IF(ISBLANK(INDEX(Data_Base_2[],MATCH($D692,Data_Base_2[[Incumbent]:[Incumbent]],0),MATCH(N$3,Data_Base_2[#Headers],0))),"-",INDEX(Data_Base_2[],MATCH($D692,Data_Base_2[[Incumbent]:[Incumbent]],0),MATCH(N$3,Data_Base_2[#Headers],0))),"")</f>
        <v/>
      </c>
      <c r="O692" s="164" t="str">
        <f ca="1">IFERROR(IF(ISBLANK(INDEX(Data_Base_2[],MATCH($D692,Data_Base_2[[Incumbent]:[Incumbent]],0),MATCH(O$3,Data_Base_2[#Headers],0))),"-",INDEX(Data_Base_2[],MATCH($D692,Data_Base_2[[Incumbent]:[Incumbent]],0),MATCH(O$3,Data_Base_2[#Headers],0))),"")</f>
        <v/>
      </c>
      <c r="P692" s="161" t="str">
        <f ca="1">IFERROR(IF(ISBLANK(INDEX(Data_Base_2[],MATCH($D692,Data_Base_2[[Incumbent]:[Incumbent]],0),MATCH(P$3,Data_Base_2[#Headers],0))),"-",INDEX(Data_Base_2[],MATCH($D692,Data_Base_2[[Incumbent]:[Incumbent]],0),MATCH(P$3,Data_Base_2[#Headers],0))),"")</f>
        <v/>
      </c>
      <c r="Q692" s="161" t="str">
        <f ca="1">IFERROR(IF(ISBLANK(INDEX(Data_Base_2[],MATCH($D692,Data_Base_2[[Incumbent]:[Incumbent]],0),MATCH(Q$3,Data_Base_2[#Headers],0))),"-",INDEX(Data_Base_2[],MATCH($D692,Data_Base_2[[Incumbent]:[Incumbent]],0),MATCH(Q$3,Data_Base_2[#Headers],0))),"")</f>
        <v/>
      </c>
      <c r="T692" t="str">
        <v>Endang Mulyono</v>
      </c>
      <c r="U692" s="140">
        <v>2</v>
      </c>
      <c r="V692" s="124" t="b">
        <v>1</v>
      </c>
      <c r="W692" s="3" t="b">
        <v>0</v>
      </c>
      <c r="X692" s="3" t="b">
        <v>0</v>
      </c>
      <c r="Y692" s="3">
        <v>0</v>
      </c>
      <c r="Z692" s="3">
        <v>1</v>
      </c>
      <c r="AA692" s="3" t="b">
        <v>1</v>
      </c>
      <c r="AB692" s="3" t="b">
        <f ca="1"/>
        <v>0</v>
      </c>
      <c r="AC692" s="99">
        <v>1</v>
      </c>
      <c r="AD692" s="99">
        <f ca="1"/>
        <v>0</v>
      </c>
    </row>
    <row r="693" spans="4:30" x14ac:dyDescent="0.25">
      <c r="D693" s="8" t="str" cm="1">
        <f t="array" aca="1" ref="D693" ca="1">IFERROR(IF($T$2="",'Data Base'!C674,INDEX(Data_Base_2[Incumbent],_xlfn.AGGREGATE(15,3,((OFFSET($AD$4,0,0,COUNTA($AD$4:AD5688),1)&gt;0)/(OFFSET($AD$4,0,0,COUNTA($AD$4:AD5688),1)&gt;0))*(ROW(OFFSET($AD$4,0,0,COUNTA($AD$4:AD5688),1))-ROW($AD$3)),ROWS($D$4:$D692)))),"")</f>
        <v/>
      </c>
      <c r="E693" s="161" t="str">
        <f ca="1">IFERROR(IF(ISBLANK(INDEX(Data_Base_2[],MATCH($D693,Data_Base_2[[Incumbent]:[Incumbent]],0),MATCH(E$3,Data_Base_2[#Headers],0))),"-",INDEX(Data_Base_2[],MATCH($D693,Data_Base_2[[Incumbent]:[Incumbent]],0),MATCH(E$3,Data_Base_2[#Headers],0))),"")</f>
        <v/>
      </c>
      <c r="F693" s="161" t="str">
        <f ca="1">IFERROR(IF(ISBLANK(INDEX(Data_Base_2[],MATCH($D693,Data_Base_2[[Incumbent]:[Incumbent]],0),MATCH(F$3,Data_Base_2[#Headers],0))),"-",INDEX(Data_Base_2[],MATCH($D693,Data_Base_2[[Incumbent]:[Incumbent]],0),MATCH(F$3,Data_Base_2[#Headers],0))),"")</f>
        <v/>
      </c>
      <c r="G693" s="161" t="str">
        <f ca="1">IFERROR(IF(ISBLANK(INDEX(Data_Base_2[],MATCH($D693,Data_Base_2[[Incumbent]:[Incumbent]],0),MATCH(G$3,Data_Base_2[#Headers],0))),"-",INDEX(Data_Base_2[],MATCH($D693,Data_Base_2[[Incumbent]:[Incumbent]],0),MATCH(G$3,Data_Base_2[#Headers],0))),"")</f>
        <v/>
      </c>
      <c r="H693" s="161" t="str">
        <f ca="1">IFERROR(IF(ISBLANK(INDEX(Data_Base_2[],MATCH($D693,Data_Base_2[[Incumbent]:[Incumbent]],0),MATCH(H$3,Data_Base_2[#Headers],0))),"-",INDEX(Data_Base_2[],MATCH($D693,Data_Base_2[[Incumbent]:[Incumbent]],0),MATCH(H$3,Data_Base_2[#Headers],0))),"")</f>
        <v/>
      </c>
      <c r="I693" s="162" t="str">
        <f ca="1">IFERROR(IF(ISBLANK(INDEX(Data_Base_2[],MATCH($D693,Data_Base_2[[Incumbent]:[Incumbent]],0),MATCH(I$3,Data_Base_2[#Headers],0))),"-",INDEX(Data_Base_2[],MATCH($D693,Data_Base_2[[Incumbent]:[Incumbent]],0),MATCH(I$3,Data_Base_2[#Headers],0))),"")</f>
        <v/>
      </c>
      <c r="J693" s="162" t="str">
        <f ca="1">IFERROR(IF(ISBLANK(INDEX(Data_Base_2[],MATCH($D693,Data_Base_2[[Incumbent]:[Incumbent]],0),MATCH(J$3,Data_Base_2[#Headers],0))),"-",INDEX(Data_Base_2[],MATCH($D693,Data_Base_2[[Incumbent]:[Incumbent]],0),MATCH(J$3,Data_Base_2[#Headers],0))),"")</f>
        <v/>
      </c>
      <c r="K693" s="163" t="str">
        <f ca="1">IFERROR(IF(ISBLANK(INDEX(Data_Base_2[],MATCH($D693,Data_Base_2[[Incumbent]:[Incumbent]],0),MATCH(K$3,Data_Base_2[#Headers],0))),"-",INDEX(Data_Base_2[],MATCH($D693,Data_Base_2[[Incumbent]:[Incumbent]],0),MATCH(K$3,Data_Base_2[#Headers],0))),"")</f>
        <v/>
      </c>
      <c r="L693" s="161" t="str">
        <f ca="1">IFERROR(IF(ISBLANK(INDEX(Data_Base_2[],MATCH($D693,Data_Base_2[[Incumbent]:[Incumbent]],0),MATCH(L$3,Data_Base_2[#Headers],0))),"-",INDEX(Data_Base_2[],MATCH($D693,Data_Base_2[[Incumbent]:[Incumbent]],0),MATCH(L$3,Data_Base_2[#Headers],0))),"")</f>
        <v/>
      </c>
      <c r="M693" s="161" t="str">
        <f ca="1">IFERROR(IF(ISBLANK(INDEX(Data_Base_2[],MATCH($D693,Data_Base_2[[Incumbent]:[Incumbent]],0),MATCH(M$3,Data_Base_2[#Headers],0))),"-",INDEX(Data_Base_2[],MATCH($D693,Data_Base_2[[Incumbent]:[Incumbent]],0),MATCH(M$3,Data_Base_2[#Headers],0))),"")</f>
        <v/>
      </c>
      <c r="N693" s="164" t="str">
        <f ca="1">IFERROR(IF(ISBLANK(INDEX(Data_Base_2[],MATCH($D693,Data_Base_2[[Incumbent]:[Incumbent]],0),MATCH(N$3,Data_Base_2[#Headers],0))),"-",INDEX(Data_Base_2[],MATCH($D693,Data_Base_2[[Incumbent]:[Incumbent]],0),MATCH(N$3,Data_Base_2[#Headers],0))),"")</f>
        <v/>
      </c>
      <c r="O693" s="164" t="str">
        <f ca="1">IFERROR(IF(ISBLANK(INDEX(Data_Base_2[],MATCH($D693,Data_Base_2[[Incumbent]:[Incumbent]],0),MATCH(O$3,Data_Base_2[#Headers],0))),"-",INDEX(Data_Base_2[],MATCH($D693,Data_Base_2[[Incumbent]:[Incumbent]],0),MATCH(O$3,Data_Base_2[#Headers],0))),"")</f>
        <v/>
      </c>
      <c r="P693" s="161" t="str">
        <f ca="1">IFERROR(IF(ISBLANK(INDEX(Data_Base_2[],MATCH($D693,Data_Base_2[[Incumbent]:[Incumbent]],0),MATCH(P$3,Data_Base_2[#Headers],0))),"-",INDEX(Data_Base_2[],MATCH($D693,Data_Base_2[[Incumbent]:[Incumbent]],0),MATCH(P$3,Data_Base_2[#Headers],0))),"")</f>
        <v/>
      </c>
      <c r="Q693" s="161" t="str">
        <f ca="1">IFERROR(IF(ISBLANK(INDEX(Data_Base_2[],MATCH($D693,Data_Base_2[[Incumbent]:[Incumbent]],0),MATCH(Q$3,Data_Base_2[#Headers],0))),"-",INDEX(Data_Base_2[],MATCH($D693,Data_Base_2[[Incumbent]:[Incumbent]],0),MATCH(Q$3,Data_Base_2[#Headers],0))),"")</f>
        <v/>
      </c>
      <c r="T693" t="str">
        <v>Ahmad Nur</v>
      </c>
      <c r="U693" s="140">
        <v>5</v>
      </c>
      <c r="V693" s="124" t="b">
        <v>1</v>
      </c>
      <c r="W693" s="3" t="b">
        <v>0</v>
      </c>
      <c r="X693" s="3" t="b">
        <v>0</v>
      </c>
      <c r="Y693" s="3">
        <v>0</v>
      </c>
      <c r="Z693" s="3">
        <v>0</v>
      </c>
      <c r="AA693" s="3" t="b">
        <v>1</v>
      </c>
      <c r="AB693" s="3" t="b">
        <f ca="1"/>
        <v>1</v>
      </c>
      <c r="AC693" s="99">
        <v>1</v>
      </c>
      <c r="AD693" s="99">
        <f ca="1"/>
        <v>0</v>
      </c>
    </row>
    <row r="694" spans="4:30" x14ac:dyDescent="0.25">
      <c r="D694" s="8" t="str" cm="1">
        <f t="array" aca="1" ref="D694" ca="1">IFERROR(IF($T$2="",'Data Base'!C675,INDEX(Data_Base_2[Incumbent],_xlfn.AGGREGATE(15,3,((OFFSET($AD$4,0,0,COUNTA($AD$4:AD5689),1)&gt;0)/(OFFSET($AD$4,0,0,COUNTA($AD$4:AD5689),1)&gt;0))*(ROW(OFFSET($AD$4,0,0,COUNTA($AD$4:AD5689),1))-ROW($AD$3)),ROWS($D$4:$D693)))),"")</f>
        <v/>
      </c>
      <c r="E694" s="161" t="str">
        <f ca="1">IFERROR(IF(ISBLANK(INDEX(Data_Base_2[],MATCH($D694,Data_Base_2[[Incumbent]:[Incumbent]],0),MATCH(E$3,Data_Base_2[#Headers],0))),"-",INDEX(Data_Base_2[],MATCH($D694,Data_Base_2[[Incumbent]:[Incumbent]],0),MATCH(E$3,Data_Base_2[#Headers],0))),"")</f>
        <v/>
      </c>
      <c r="F694" s="161" t="str">
        <f ca="1">IFERROR(IF(ISBLANK(INDEX(Data_Base_2[],MATCH($D694,Data_Base_2[[Incumbent]:[Incumbent]],0),MATCH(F$3,Data_Base_2[#Headers],0))),"-",INDEX(Data_Base_2[],MATCH($D694,Data_Base_2[[Incumbent]:[Incumbent]],0),MATCH(F$3,Data_Base_2[#Headers],0))),"")</f>
        <v/>
      </c>
      <c r="G694" s="161" t="str">
        <f ca="1">IFERROR(IF(ISBLANK(INDEX(Data_Base_2[],MATCH($D694,Data_Base_2[[Incumbent]:[Incumbent]],0),MATCH(G$3,Data_Base_2[#Headers],0))),"-",INDEX(Data_Base_2[],MATCH($D694,Data_Base_2[[Incumbent]:[Incumbent]],0),MATCH(G$3,Data_Base_2[#Headers],0))),"")</f>
        <v/>
      </c>
      <c r="H694" s="161" t="str">
        <f ca="1">IFERROR(IF(ISBLANK(INDEX(Data_Base_2[],MATCH($D694,Data_Base_2[[Incumbent]:[Incumbent]],0),MATCH(H$3,Data_Base_2[#Headers],0))),"-",INDEX(Data_Base_2[],MATCH($D694,Data_Base_2[[Incumbent]:[Incumbent]],0),MATCH(H$3,Data_Base_2[#Headers],0))),"")</f>
        <v/>
      </c>
      <c r="I694" s="162" t="str">
        <f ca="1">IFERROR(IF(ISBLANK(INDEX(Data_Base_2[],MATCH($D694,Data_Base_2[[Incumbent]:[Incumbent]],0),MATCH(I$3,Data_Base_2[#Headers],0))),"-",INDEX(Data_Base_2[],MATCH($D694,Data_Base_2[[Incumbent]:[Incumbent]],0),MATCH(I$3,Data_Base_2[#Headers],0))),"")</f>
        <v/>
      </c>
      <c r="J694" s="162" t="str">
        <f ca="1">IFERROR(IF(ISBLANK(INDEX(Data_Base_2[],MATCH($D694,Data_Base_2[[Incumbent]:[Incumbent]],0),MATCH(J$3,Data_Base_2[#Headers],0))),"-",INDEX(Data_Base_2[],MATCH($D694,Data_Base_2[[Incumbent]:[Incumbent]],0),MATCH(J$3,Data_Base_2[#Headers],0))),"")</f>
        <v/>
      </c>
      <c r="K694" s="163" t="str">
        <f ca="1">IFERROR(IF(ISBLANK(INDEX(Data_Base_2[],MATCH($D694,Data_Base_2[[Incumbent]:[Incumbent]],0),MATCH(K$3,Data_Base_2[#Headers],0))),"-",INDEX(Data_Base_2[],MATCH($D694,Data_Base_2[[Incumbent]:[Incumbent]],0),MATCH(K$3,Data_Base_2[#Headers],0))),"")</f>
        <v/>
      </c>
      <c r="L694" s="161" t="str">
        <f ca="1">IFERROR(IF(ISBLANK(INDEX(Data_Base_2[],MATCH($D694,Data_Base_2[[Incumbent]:[Incumbent]],0),MATCH(L$3,Data_Base_2[#Headers],0))),"-",INDEX(Data_Base_2[],MATCH($D694,Data_Base_2[[Incumbent]:[Incumbent]],0),MATCH(L$3,Data_Base_2[#Headers],0))),"")</f>
        <v/>
      </c>
      <c r="M694" s="161" t="str">
        <f ca="1">IFERROR(IF(ISBLANK(INDEX(Data_Base_2[],MATCH($D694,Data_Base_2[[Incumbent]:[Incumbent]],0),MATCH(M$3,Data_Base_2[#Headers],0))),"-",INDEX(Data_Base_2[],MATCH($D694,Data_Base_2[[Incumbent]:[Incumbent]],0),MATCH(M$3,Data_Base_2[#Headers],0))),"")</f>
        <v/>
      </c>
      <c r="N694" s="164" t="str">
        <f ca="1">IFERROR(IF(ISBLANK(INDEX(Data_Base_2[],MATCH($D694,Data_Base_2[[Incumbent]:[Incumbent]],0),MATCH(N$3,Data_Base_2[#Headers],0))),"-",INDEX(Data_Base_2[],MATCH($D694,Data_Base_2[[Incumbent]:[Incumbent]],0),MATCH(N$3,Data_Base_2[#Headers],0))),"")</f>
        <v/>
      </c>
      <c r="O694" s="164" t="str">
        <f ca="1">IFERROR(IF(ISBLANK(INDEX(Data_Base_2[],MATCH($D694,Data_Base_2[[Incumbent]:[Incumbent]],0),MATCH(O$3,Data_Base_2[#Headers],0))),"-",INDEX(Data_Base_2[],MATCH($D694,Data_Base_2[[Incumbent]:[Incumbent]],0),MATCH(O$3,Data_Base_2[#Headers],0))),"")</f>
        <v/>
      </c>
      <c r="P694" s="161" t="str">
        <f ca="1">IFERROR(IF(ISBLANK(INDEX(Data_Base_2[],MATCH($D694,Data_Base_2[[Incumbent]:[Incumbent]],0),MATCH(P$3,Data_Base_2[#Headers],0))),"-",INDEX(Data_Base_2[],MATCH($D694,Data_Base_2[[Incumbent]:[Incumbent]],0),MATCH(P$3,Data_Base_2[#Headers],0))),"")</f>
        <v/>
      </c>
      <c r="Q694" s="161" t="str">
        <f ca="1">IFERROR(IF(ISBLANK(INDEX(Data_Base_2[],MATCH($D694,Data_Base_2[[Incumbent]:[Incumbent]],0),MATCH(Q$3,Data_Base_2[#Headers],0))),"-",INDEX(Data_Base_2[],MATCH($D694,Data_Base_2[[Incumbent]:[Incumbent]],0),MATCH(Q$3,Data_Base_2[#Headers],0))),"")</f>
        <v/>
      </c>
      <c r="T694" t="str">
        <v>Elvian Satya P., SH</v>
      </c>
      <c r="U694" s="140">
        <v>3</v>
      </c>
      <c r="V694" s="124" t="b">
        <v>1</v>
      </c>
      <c r="W694" s="3" t="b">
        <v>0</v>
      </c>
      <c r="X694" s="3" t="b">
        <v>0</v>
      </c>
      <c r="Y694" s="3">
        <v>0</v>
      </c>
      <c r="Z694" s="3">
        <v>1</v>
      </c>
      <c r="AA694" s="3" t="b">
        <v>1</v>
      </c>
      <c r="AB694" s="3" t="b">
        <f ca="1"/>
        <v>1</v>
      </c>
      <c r="AC694" s="99">
        <v>1</v>
      </c>
      <c r="AD694" s="99">
        <f ca="1"/>
        <v>0</v>
      </c>
    </row>
    <row r="695" spans="4:30" x14ac:dyDescent="0.25">
      <c r="D695" s="8" t="str" cm="1">
        <f t="array" aca="1" ref="D695" ca="1">IFERROR(IF($T$2="",'Data Base'!C676,INDEX(Data_Base_2[Incumbent],_xlfn.AGGREGATE(15,3,((OFFSET($AD$4,0,0,COUNTA($AD$4:AD5690),1)&gt;0)/(OFFSET($AD$4,0,0,COUNTA($AD$4:AD5690),1)&gt;0))*(ROW(OFFSET($AD$4,0,0,COUNTA($AD$4:AD5690),1))-ROW($AD$3)),ROWS($D$4:$D694)))),"")</f>
        <v/>
      </c>
      <c r="E695" s="161" t="str">
        <f ca="1">IFERROR(IF(ISBLANK(INDEX(Data_Base_2[],MATCH($D695,Data_Base_2[[Incumbent]:[Incumbent]],0),MATCH(E$3,Data_Base_2[#Headers],0))),"-",INDEX(Data_Base_2[],MATCH($D695,Data_Base_2[[Incumbent]:[Incumbent]],0),MATCH(E$3,Data_Base_2[#Headers],0))),"")</f>
        <v/>
      </c>
      <c r="F695" s="161" t="str">
        <f ca="1">IFERROR(IF(ISBLANK(INDEX(Data_Base_2[],MATCH($D695,Data_Base_2[[Incumbent]:[Incumbent]],0),MATCH(F$3,Data_Base_2[#Headers],0))),"-",INDEX(Data_Base_2[],MATCH($D695,Data_Base_2[[Incumbent]:[Incumbent]],0),MATCH(F$3,Data_Base_2[#Headers],0))),"")</f>
        <v/>
      </c>
      <c r="G695" s="161" t="str">
        <f ca="1">IFERROR(IF(ISBLANK(INDEX(Data_Base_2[],MATCH($D695,Data_Base_2[[Incumbent]:[Incumbent]],0),MATCH(G$3,Data_Base_2[#Headers],0))),"-",INDEX(Data_Base_2[],MATCH($D695,Data_Base_2[[Incumbent]:[Incumbent]],0),MATCH(G$3,Data_Base_2[#Headers],0))),"")</f>
        <v/>
      </c>
      <c r="H695" s="161" t="str">
        <f ca="1">IFERROR(IF(ISBLANK(INDEX(Data_Base_2[],MATCH($D695,Data_Base_2[[Incumbent]:[Incumbent]],0),MATCH(H$3,Data_Base_2[#Headers],0))),"-",INDEX(Data_Base_2[],MATCH($D695,Data_Base_2[[Incumbent]:[Incumbent]],0),MATCH(H$3,Data_Base_2[#Headers],0))),"")</f>
        <v/>
      </c>
      <c r="I695" s="162" t="str">
        <f ca="1">IFERROR(IF(ISBLANK(INDEX(Data_Base_2[],MATCH($D695,Data_Base_2[[Incumbent]:[Incumbent]],0),MATCH(I$3,Data_Base_2[#Headers],0))),"-",INDEX(Data_Base_2[],MATCH($D695,Data_Base_2[[Incumbent]:[Incumbent]],0),MATCH(I$3,Data_Base_2[#Headers],0))),"")</f>
        <v/>
      </c>
      <c r="J695" s="162" t="str">
        <f ca="1">IFERROR(IF(ISBLANK(INDEX(Data_Base_2[],MATCH($D695,Data_Base_2[[Incumbent]:[Incumbent]],0),MATCH(J$3,Data_Base_2[#Headers],0))),"-",INDEX(Data_Base_2[],MATCH($D695,Data_Base_2[[Incumbent]:[Incumbent]],0),MATCH(J$3,Data_Base_2[#Headers],0))),"")</f>
        <v/>
      </c>
      <c r="K695" s="163" t="str">
        <f ca="1">IFERROR(IF(ISBLANK(INDEX(Data_Base_2[],MATCH($D695,Data_Base_2[[Incumbent]:[Incumbent]],0),MATCH(K$3,Data_Base_2[#Headers],0))),"-",INDEX(Data_Base_2[],MATCH($D695,Data_Base_2[[Incumbent]:[Incumbent]],0),MATCH(K$3,Data_Base_2[#Headers],0))),"")</f>
        <v/>
      </c>
      <c r="L695" s="161" t="str">
        <f ca="1">IFERROR(IF(ISBLANK(INDEX(Data_Base_2[],MATCH($D695,Data_Base_2[[Incumbent]:[Incumbent]],0),MATCH(L$3,Data_Base_2[#Headers],0))),"-",INDEX(Data_Base_2[],MATCH($D695,Data_Base_2[[Incumbent]:[Incumbent]],0),MATCH(L$3,Data_Base_2[#Headers],0))),"")</f>
        <v/>
      </c>
      <c r="M695" s="161" t="str">
        <f ca="1">IFERROR(IF(ISBLANK(INDEX(Data_Base_2[],MATCH($D695,Data_Base_2[[Incumbent]:[Incumbent]],0),MATCH(M$3,Data_Base_2[#Headers],0))),"-",INDEX(Data_Base_2[],MATCH($D695,Data_Base_2[[Incumbent]:[Incumbent]],0),MATCH(M$3,Data_Base_2[#Headers],0))),"")</f>
        <v/>
      </c>
      <c r="N695" s="164" t="str">
        <f ca="1">IFERROR(IF(ISBLANK(INDEX(Data_Base_2[],MATCH($D695,Data_Base_2[[Incumbent]:[Incumbent]],0),MATCH(N$3,Data_Base_2[#Headers],0))),"-",INDEX(Data_Base_2[],MATCH($D695,Data_Base_2[[Incumbent]:[Incumbent]],0),MATCH(N$3,Data_Base_2[#Headers],0))),"")</f>
        <v/>
      </c>
      <c r="O695" s="164" t="str">
        <f ca="1">IFERROR(IF(ISBLANK(INDEX(Data_Base_2[],MATCH($D695,Data_Base_2[[Incumbent]:[Incumbent]],0),MATCH(O$3,Data_Base_2[#Headers],0))),"-",INDEX(Data_Base_2[],MATCH($D695,Data_Base_2[[Incumbent]:[Incumbent]],0),MATCH(O$3,Data_Base_2[#Headers],0))),"")</f>
        <v/>
      </c>
      <c r="P695" s="161" t="str">
        <f ca="1">IFERROR(IF(ISBLANK(INDEX(Data_Base_2[],MATCH($D695,Data_Base_2[[Incumbent]:[Incumbent]],0),MATCH(P$3,Data_Base_2[#Headers],0))),"-",INDEX(Data_Base_2[],MATCH($D695,Data_Base_2[[Incumbent]:[Incumbent]],0),MATCH(P$3,Data_Base_2[#Headers],0))),"")</f>
        <v/>
      </c>
      <c r="Q695" s="161" t="str">
        <f ca="1">IFERROR(IF(ISBLANK(INDEX(Data_Base_2[],MATCH($D695,Data_Base_2[[Incumbent]:[Incumbent]],0),MATCH(Q$3,Data_Base_2[#Headers],0))),"-",INDEX(Data_Base_2[],MATCH($D695,Data_Base_2[[Incumbent]:[Incumbent]],0),MATCH(Q$3,Data_Base_2[#Headers],0))),"")</f>
        <v/>
      </c>
      <c r="T695" t="str">
        <v>Suhaina Tasrima, ST</v>
      </c>
      <c r="U695" s="140">
        <v>2</v>
      </c>
      <c r="V695" s="124" t="b">
        <v>1</v>
      </c>
      <c r="W695" s="3" t="b">
        <v>0</v>
      </c>
      <c r="X695" s="3" t="b">
        <v>0</v>
      </c>
      <c r="Y695" s="3">
        <v>0</v>
      </c>
      <c r="Z695" s="3">
        <v>1</v>
      </c>
      <c r="AA695" s="3" t="b">
        <v>1</v>
      </c>
      <c r="AB695" s="3" t="b">
        <f ca="1"/>
        <v>1</v>
      </c>
      <c r="AC695" s="99">
        <v>1</v>
      </c>
      <c r="AD695" s="99">
        <f ca="1"/>
        <v>0</v>
      </c>
    </row>
    <row r="696" spans="4:30" x14ac:dyDescent="0.25">
      <c r="D696" s="8" t="str" cm="1">
        <f t="array" aca="1" ref="D696" ca="1">IFERROR(IF($T$2="",'Data Base'!C677,INDEX(Data_Base_2[Incumbent],_xlfn.AGGREGATE(15,3,((OFFSET($AD$4,0,0,COUNTA($AD$4:AD5691),1)&gt;0)/(OFFSET($AD$4,0,0,COUNTA($AD$4:AD5691),1)&gt;0))*(ROW(OFFSET($AD$4,0,0,COUNTA($AD$4:AD5691),1))-ROW($AD$3)),ROWS($D$4:$D695)))),"")</f>
        <v/>
      </c>
      <c r="E696" s="161" t="str">
        <f ca="1">IFERROR(IF(ISBLANK(INDEX(Data_Base_2[],MATCH($D696,Data_Base_2[[Incumbent]:[Incumbent]],0),MATCH(E$3,Data_Base_2[#Headers],0))),"-",INDEX(Data_Base_2[],MATCH($D696,Data_Base_2[[Incumbent]:[Incumbent]],0),MATCH(E$3,Data_Base_2[#Headers],0))),"")</f>
        <v/>
      </c>
      <c r="F696" s="161" t="str">
        <f ca="1">IFERROR(IF(ISBLANK(INDEX(Data_Base_2[],MATCH($D696,Data_Base_2[[Incumbent]:[Incumbent]],0),MATCH(F$3,Data_Base_2[#Headers],0))),"-",INDEX(Data_Base_2[],MATCH($D696,Data_Base_2[[Incumbent]:[Incumbent]],0),MATCH(F$3,Data_Base_2[#Headers],0))),"")</f>
        <v/>
      </c>
      <c r="G696" s="161" t="str">
        <f ca="1">IFERROR(IF(ISBLANK(INDEX(Data_Base_2[],MATCH($D696,Data_Base_2[[Incumbent]:[Incumbent]],0),MATCH(G$3,Data_Base_2[#Headers],0))),"-",INDEX(Data_Base_2[],MATCH($D696,Data_Base_2[[Incumbent]:[Incumbent]],0),MATCH(G$3,Data_Base_2[#Headers],0))),"")</f>
        <v/>
      </c>
      <c r="H696" s="161" t="str">
        <f ca="1">IFERROR(IF(ISBLANK(INDEX(Data_Base_2[],MATCH($D696,Data_Base_2[[Incumbent]:[Incumbent]],0),MATCH(H$3,Data_Base_2[#Headers],0))),"-",INDEX(Data_Base_2[],MATCH($D696,Data_Base_2[[Incumbent]:[Incumbent]],0),MATCH(H$3,Data_Base_2[#Headers],0))),"")</f>
        <v/>
      </c>
      <c r="I696" s="162" t="str">
        <f ca="1">IFERROR(IF(ISBLANK(INDEX(Data_Base_2[],MATCH($D696,Data_Base_2[[Incumbent]:[Incumbent]],0),MATCH(I$3,Data_Base_2[#Headers],0))),"-",INDEX(Data_Base_2[],MATCH($D696,Data_Base_2[[Incumbent]:[Incumbent]],0),MATCH(I$3,Data_Base_2[#Headers],0))),"")</f>
        <v/>
      </c>
      <c r="J696" s="162" t="str">
        <f ca="1">IFERROR(IF(ISBLANK(INDEX(Data_Base_2[],MATCH($D696,Data_Base_2[[Incumbent]:[Incumbent]],0),MATCH(J$3,Data_Base_2[#Headers],0))),"-",INDEX(Data_Base_2[],MATCH($D696,Data_Base_2[[Incumbent]:[Incumbent]],0),MATCH(J$3,Data_Base_2[#Headers],0))),"")</f>
        <v/>
      </c>
      <c r="K696" s="163" t="str">
        <f ca="1">IFERROR(IF(ISBLANK(INDEX(Data_Base_2[],MATCH($D696,Data_Base_2[[Incumbent]:[Incumbent]],0),MATCH(K$3,Data_Base_2[#Headers],0))),"-",INDEX(Data_Base_2[],MATCH($D696,Data_Base_2[[Incumbent]:[Incumbent]],0),MATCH(K$3,Data_Base_2[#Headers],0))),"")</f>
        <v/>
      </c>
      <c r="L696" s="161" t="str">
        <f ca="1">IFERROR(IF(ISBLANK(INDEX(Data_Base_2[],MATCH($D696,Data_Base_2[[Incumbent]:[Incumbent]],0),MATCH(L$3,Data_Base_2[#Headers],0))),"-",INDEX(Data_Base_2[],MATCH($D696,Data_Base_2[[Incumbent]:[Incumbent]],0),MATCH(L$3,Data_Base_2[#Headers],0))),"")</f>
        <v/>
      </c>
      <c r="M696" s="161" t="str">
        <f ca="1">IFERROR(IF(ISBLANK(INDEX(Data_Base_2[],MATCH($D696,Data_Base_2[[Incumbent]:[Incumbent]],0),MATCH(M$3,Data_Base_2[#Headers],0))),"-",INDEX(Data_Base_2[],MATCH($D696,Data_Base_2[[Incumbent]:[Incumbent]],0),MATCH(M$3,Data_Base_2[#Headers],0))),"")</f>
        <v/>
      </c>
      <c r="N696" s="164" t="str">
        <f ca="1">IFERROR(IF(ISBLANK(INDEX(Data_Base_2[],MATCH($D696,Data_Base_2[[Incumbent]:[Incumbent]],0),MATCH(N$3,Data_Base_2[#Headers],0))),"-",INDEX(Data_Base_2[],MATCH($D696,Data_Base_2[[Incumbent]:[Incumbent]],0),MATCH(N$3,Data_Base_2[#Headers],0))),"")</f>
        <v/>
      </c>
      <c r="O696" s="164" t="str">
        <f ca="1">IFERROR(IF(ISBLANK(INDEX(Data_Base_2[],MATCH($D696,Data_Base_2[[Incumbent]:[Incumbent]],0),MATCH(O$3,Data_Base_2[#Headers],0))),"-",INDEX(Data_Base_2[],MATCH($D696,Data_Base_2[[Incumbent]:[Incumbent]],0),MATCH(O$3,Data_Base_2[#Headers],0))),"")</f>
        <v/>
      </c>
      <c r="P696" s="161" t="str">
        <f ca="1">IFERROR(IF(ISBLANK(INDEX(Data_Base_2[],MATCH($D696,Data_Base_2[[Incumbent]:[Incumbent]],0),MATCH(P$3,Data_Base_2[#Headers],0))),"-",INDEX(Data_Base_2[],MATCH($D696,Data_Base_2[[Incumbent]:[Incumbent]],0),MATCH(P$3,Data_Base_2[#Headers],0))),"")</f>
        <v/>
      </c>
      <c r="Q696" s="161" t="str">
        <f ca="1">IFERROR(IF(ISBLANK(INDEX(Data_Base_2[],MATCH($D696,Data_Base_2[[Incumbent]:[Incumbent]],0),MATCH(Q$3,Data_Base_2[#Headers],0))),"-",INDEX(Data_Base_2[],MATCH($D696,Data_Base_2[[Incumbent]:[Incumbent]],0),MATCH(Q$3,Data_Base_2[#Headers],0))),"")</f>
        <v/>
      </c>
      <c r="T696" t="str">
        <v>Firdaus Azis</v>
      </c>
      <c r="U696" s="140">
        <v>2</v>
      </c>
      <c r="V696" s="124" t="b">
        <v>1</v>
      </c>
      <c r="W696" s="3" t="b">
        <v>0</v>
      </c>
      <c r="X696" s="3" t="b">
        <v>0</v>
      </c>
      <c r="Y696" s="3">
        <v>0</v>
      </c>
      <c r="Z696" s="3">
        <v>1</v>
      </c>
      <c r="AA696" s="3" t="b">
        <v>1</v>
      </c>
      <c r="AB696" s="3" t="b">
        <f ca="1"/>
        <v>1</v>
      </c>
      <c r="AC696" s="99">
        <v>1</v>
      </c>
      <c r="AD696" s="99">
        <f ca="1"/>
        <v>0</v>
      </c>
    </row>
    <row r="697" spans="4:30" x14ac:dyDescent="0.25">
      <c r="D697" s="8" t="str" cm="1">
        <f t="array" aca="1" ref="D697" ca="1">IFERROR(IF($T$2="",'Data Base'!C678,INDEX(Data_Base_2[Incumbent],_xlfn.AGGREGATE(15,3,((OFFSET($AD$4,0,0,COUNTA($AD$4:AD5692),1)&gt;0)/(OFFSET($AD$4,0,0,COUNTA($AD$4:AD5692),1)&gt;0))*(ROW(OFFSET($AD$4,0,0,COUNTA($AD$4:AD5692),1))-ROW($AD$3)),ROWS($D$4:$D696)))),"")</f>
        <v/>
      </c>
      <c r="E697" s="161" t="str">
        <f ca="1">IFERROR(IF(ISBLANK(INDEX(Data_Base_2[],MATCH($D697,Data_Base_2[[Incumbent]:[Incumbent]],0),MATCH(E$3,Data_Base_2[#Headers],0))),"-",INDEX(Data_Base_2[],MATCH($D697,Data_Base_2[[Incumbent]:[Incumbent]],0),MATCH(E$3,Data_Base_2[#Headers],0))),"")</f>
        <v/>
      </c>
      <c r="F697" s="161" t="str">
        <f ca="1">IFERROR(IF(ISBLANK(INDEX(Data_Base_2[],MATCH($D697,Data_Base_2[[Incumbent]:[Incumbent]],0),MATCH(F$3,Data_Base_2[#Headers],0))),"-",INDEX(Data_Base_2[],MATCH($D697,Data_Base_2[[Incumbent]:[Incumbent]],0),MATCH(F$3,Data_Base_2[#Headers],0))),"")</f>
        <v/>
      </c>
      <c r="G697" s="161" t="str">
        <f ca="1">IFERROR(IF(ISBLANK(INDEX(Data_Base_2[],MATCH($D697,Data_Base_2[[Incumbent]:[Incumbent]],0),MATCH(G$3,Data_Base_2[#Headers],0))),"-",INDEX(Data_Base_2[],MATCH($D697,Data_Base_2[[Incumbent]:[Incumbent]],0),MATCH(G$3,Data_Base_2[#Headers],0))),"")</f>
        <v/>
      </c>
      <c r="H697" s="161" t="str">
        <f ca="1">IFERROR(IF(ISBLANK(INDEX(Data_Base_2[],MATCH($D697,Data_Base_2[[Incumbent]:[Incumbent]],0),MATCH(H$3,Data_Base_2[#Headers],0))),"-",INDEX(Data_Base_2[],MATCH($D697,Data_Base_2[[Incumbent]:[Incumbent]],0),MATCH(H$3,Data_Base_2[#Headers],0))),"")</f>
        <v/>
      </c>
      <c r="I697" s="162" t="str">
        <f ca="1">IFERROR(IF(ISBLANK(INDEX(Data_Base_2[],MATCH($D697,Data_Base_2[[Incumbent]:[Incumbent]],0),MATCH(I$3,Data_Base_2[#Headers],0))),"-",INDEX(Data_Base_2[],MATCH($D697,Data_Base_2[[Incumbent]:[Incumbent]],0),MATCH(I$3,Data_Base_2[#Headers],0))),"")</f>
        <v/>
      </c>
      <c r="J697" s="162" t="str">
        <f ca="1">IFERROR(IF(ISBLANK(INDEX(Data_Base_2[],MATCH($D697,Data_Base_2[[Incumbent]:[Incumbent]],0),MATCH(J$3,Data_Base_2[#Headers],0))),"-",INDEX(Data_Base_2[],MATCH($D697,Data_Base_2[[Incumbent]:[Incumbent]],0),MATCH(J$3,Data_Base_2[#Headers],0))),"")</f>
        <v/>
      </c>
      <c r="K697" s="163" t="str">
        <f ca="1">IFERROR(IF(ISBLANK(INDEX(Data_Base_2[],MATCH($D697,Data_Base_2[[Incumbent]:[Incumbent]],0),MATCH(K$3,Data_Base_2[#Headers],0))),"-",INDEX(Data_Base_2[],MATCH($D697,Data_Base_2[[Incumbent]:[Incumbent]],0),MATCH(K$3,Data_Base_2[#Headers],0))),"")</f>
        <v/>
      </c>
      <c r="L697" s="161" t="str">
        <f ca="1">IFERROR(IF(ISBLANK(INDEX(Data_Base_2[],MATCH($D697,Data_Base_2[[Incumbent]:[Incumbent]],0),MATCH(L$3,Data_Base_2[#Headers],0))),"-",INDEX(Data_Base_2[],MATCH($D697,Data_Base_2[[Incumbent]:[Incumbent]],0),MATCH(L$3,Data_Base_2[#Headers],0))),"")</f>
        <v/>
      </c>
      <c r="M697" s="161" t="str">
        <f ca="1">IFERROR(IF(ISBLANK(INDEX(Data_Base_2[],MATCH($D697,Data_Base_2[[Incumbent]:[Incumbent]],0),MATCH(M$3,Data_Base_2[#Headers],0))),"-",INDEX(Data_Base_2[],MATCH($D697,Data_Base_2[[Incumbent]:[Incumbent]],0),MATCH(M$3,Data_Base_2[#Headers],0))),"")</f>
        <v/>
      </c>
      <c r="N697" s="164" t="str">
        <f ca="1">IFERROR(IF(ISBLANK(INDEX(Data_Base_2[],MATCH($D697,Data_Base_2[[Incumbent]:[Incumbent]],0),MATCH(N$3,Data_Base_2[#Headers],0))),"-",INDEX(Data_Base_2[],MATCH($D697,Data_Base_2[[Incumbent]:[Incumbent]],0),MATCH(N$3,Data_Base_2[#Headers],0))),"")</f>
        <v/>
      </c>
      <c r="O697" s="164" t="str">
        <f ca="1">IFERROR(IF(ISBLANK(INDEX(Data_Base_2[],MATCH($D697,Data_Base_2[[Incumbent]:[Incumbent]],0),MATCH(O$3,Data_Base_2[#Headers],0))),"-",INDEX(Data_Base_2[],MATCH($D697,Data_Base_2[[Incumbent]:[Incumbent]],0),MATCH(O$3,Data_Base_2[#Headers],0))),"")</f>
        <v/>
      </c>
      <c r="P697" s="161" t="str">
        <f ca="1">IFERROR(IF(ISBLANK(INDEX(Data_Base_2[],MATCH($D697,Data_Base_2[[Incumbent]:[Incumbent]],0),MATCH(P$3,Data_Base_2[#Headers],0))),"-",INDEX(Data_Base_2[],MATCH($D697,Data_Base_2[[Incumbent]:[Incumbent]],0),MATCH(P$3,Data_Base_2[#Headers],0))),"")</f>
        <v/>
      </c>
      <c r="Q697" s="161" t="str">
        <f ca="1">IFERROR(IF(ISBLANK(INDEX(Data_Base_2[],MATCH($D697,Data_Base_2[[Incumbent]:[Incumbent]],0),MATCH(Q$3,Data_Base_2[#Headers],0))),"-",INDEX(Data_Base_2[],MATCH($D697,Data_Base_2[[Incumbent]:[Incumbent]],0),MATCH(Q$3,Data_Base_2[#Headers],0))),"")</f>
        <v/>
      </c>
      <c r="T697" t="str">
        <v>Ahmad Khairi Lubis, Ir</v>
      </c>
      <c r="U697" s="140">
        <v>4</v>
      </c>
      <c r="V697" s="124" t="b">
        <v>1</v>
      </c>
      <c r="W697" s="3" t="b">
        <v>0</v>
      </c>
      <c r="X697" s="3" t="b">
        <v>0</v>
      </c>
      <c r="Y697" s="3">
        <v>0</v>
      </c>
      <c r="Z697" s="3">
        <v>1</v>
      </c>
      <c r="AA697" s="3" t="b">
        <v>1</v>
      </c>
      <c r="AB697" s="3" t="b">
        <f ca="1"/>
        <v>1</v>
      </c>
      <c r="AC697" s="99">
        <v>1</v>
      </c>
      <c r="AD697" s="99">
        <f ca="1"/>
        <v>0</v>
      </c>
    </row>
    <row r="698" spans="4:30" x14ac:dyDescent="0.25">
      <c r="D698" s="8" t="str" cm="1">
        <f t="array" aca="1" ref="D698" ca="1">IFERROR(IF($T$2="",'Data Base'!C679,INDEX(Data_Base_2[Incumbent],_xlfn.AGGREGATE(15,3,((OFFSET($AD$4,0,0,COUNTA($AD$4:AD5693),1)&gt;0)/(OFFSET($AD$4,0,0,COUNTA($AD$4:AD5693),1)&gt;0))*(ROW(OFFSET($AD$4,0,0,COUNTA($AD$4:AD5693),1))-ROW($AD$3)),ROWS($D$4:$D697)))),"")</f>
        <v/>
      </c>
      <c r="E698" s="161" t="str">
        <f ca="1">IFERROR(IF(ISBLANK(INDEX(Data_Base_2[],MATCH($D698,Data_Base_2[[Incumbent]:[Incumbent]],0),MATCH(E$3,Data_Base_2[#Headers],0))),"-",INDEX(Data_Base_2[],MATCH($D698,Data_Base_2[[Incumbent]:[Incumbent]],0),MATCH(E$3,Data_Base_2[#Headers],0))),"")</f>
        <v/>
      </c>
      <c r="F698" s="161" t="str">
        <f ca="1">IFERROR(IF(ISBLANK(INDEX(Data_Base_2[],MATCH($D698,Data_Base_2[[Incumbent]:[Incumbent]],0),MATCH(F$3,Data_Base_2[#Headers],0))),"-",INDEX(Data_Base_2[],MATCH($D698,Data_Base_2[[Incumbent]:[Incumbent]],0),MATCH(F$3,Data_Base_2[#Headers],0))),"")</f>
        <v/>
      </c>
      <c r="G698" s="161" t="str">
        <f ca="1">IFERROR(IF(ISBLANK(INDEX(Data_Base_2[],MATCH($D698,Data_Base_2[[Incumbent]:[Incumbent]],0),MATCH(G$3,Data_Base_2[#Headers],0))),"-",INDEX(Data_Base_2[],MATCH($D698,Data_Base_2[[Incumbent]:[Incumbent]],0),MATCH(G$3,Data_Base_2[#Headers],0))),"")</f>
        <v/>
      </c>
      <c r="H698" s="161" t="str">
        <f ca="1">IFERROR(IF(ISBLANK(INDEX(Data_Base_2[],MATCH($D698,Data_Base_2[[Incumbent]:[Incumbent]],0),MATCH(H$3,Data_Base_2[#Headers],0))),"-",INDEX(Data_Base_2[],MATCH($D698,Data_Base_2[[Incumbent]:[Incumbent]],0),MATCH(H$3,Data_Base_2[#Headers],0))),"")</f>
        <v/>
      </c>
      <c r="I698" s="162" t="str">
        <f ca="1">IFERROR(IF(ISBLANK(INDEX(Data_Base_2[],MATCH($D698,Data_Base_2[[Incumbent]:[Incumbent]],0),MATCH(I$3,Data_Base_2[#Headers],0))),"-",INDEX(Data_Base_2[],MATCH($D698,Data_Base_2[[Incumbent]:[Incumbent]],0),MATCH(I$3,Data_Base_2[#Headers],0))),"")</f>
        <v/>
      </c>
      <c r="J698" s="162" t="str">
        <f ca="1">IFERROR(IF(ISBLANK(INDEX(Data_Base_2[],MATCH($D698,Data_Base_2[[Incumbent]:[Incumbent]],0),MATCH(J$3,Data_Base_2[#Headers],0))),"-",INDEX(Data_Base_2[],MATCH($D698,Data_Base_2[[Incumbent]:[Incumbent]],0),MATCH(J$3,Data_Base_2[#Headers],0))),"")</f>
        <v/>
      </c>
      <c r="K698" s="163" t="str">
        <f ca="1">IFERROR(IF(ISBLANK(INDEX(Data_Base_2[],MATCH($D698,Data_Base_2[[Incumbent]:[Incumbent]],0),MATCH(K$3,Data_Base_2[#Headers],0))),"-",INDEX(Data_Base_2[],MATCH($D698,Data_Base_2[[Incumbent]:[Incumbent]],0),MATCH(K$3,Data_Base_2[#Headers],0))),"")</f>
        <v/>
      </c>
      <c r="L698" s="161" t="str">
        <f ca="1">IFERROR(IF(ISBLANK(INDEX(Data_Base_2[],MATCH($D698,Data_Base_2[[Incumbent]:[Incumbent]],0),MATCH(L$3,Data_Base_2[#Headers],0))),"-",INDEX(Data_Base_2[],MATCH($D698,Data_Base_2[[Incumbent]:[Incumbent]],0),MATCH(L$3,Data_Base_2[#Headers],0))),"")</f>
        <v/>
      </c>
      <c r="M698" s="161" t="str">
        <f ca="1">IFERROR(IF(ISBLANK(INDEX(Data_Base_2[],MATCH($D698,Data_Base_2[[Incumbent]:[Incumbent]],0),MATCH(M$3,Data_Base_2[#Headers],0))),"-",INDEX(Data_Base_2[],MATCH($D698,Data_Base_2[[Incumbent]:[Incumbent]],0),MATCH(M$3,Data_Base_2[#Headers],0))),"")</f>
        <v/>
      </c>
      <c r="N698" s="164" t="str">
        <f ca="1">IFERROR(IF(ISBLANK(INDEX(Data_Base_2[],MATCH($D698,Data_Base_2[[Incumbent]:[Incumbent]],0),MATCH(N$3,Data_Base_2[#Headers],0))),"-",INDEX(Data_Base_2[],MATCH($D698,Data_Base_2[[Incumbent]:[Incumbent]],0),MATCH(N$3,Data_Base_2[#Headers],0))),"")</f>
        <v/>
      </c>
      <c r="O698" s="164" t="str">
        <f ca="1">IFERROR(IF(ISBLANK(INDEX(Data_Base_2[],MATCH($D698,Data_Base_2[[Incumbent]:[Incumbent]],0),MATCH(O$3,Data_Base_2[#Headers],0))),"-",INDEX(Data_Base_2[],MATCH($D698,Data_Base_2[[Incumbent]:[Incumbent]],0),MATCH(O$3,Data_Base_2[#Headers],0))),"")</f>
        <v/>
      </c>
      <c r="P698" s="161" t="str">
        <f ca="1">IFERROR(IF(ISBLANK(INDEX(Data_Base_2[],MATCH($D698,Data_Base_2[[Incumbent]:[Incumbent]],0),MATCH(P$3,Data_Base_2[#Headers],0))),"-",INDEX(Data_Base_2[],MATCH($D698,Data_Base_2[[Incumbent]:[Incumbent]],0),MATCH(P$3,Data_Base_2[#Headers],0))),"")</f>
        <v/>
      </c>
      <c r="Q698" s="161" t="str">
        <f ca="1">IFERROR(IF(ISBLANK(INDEX(Data_Base_2[],MATCH($D698,Data_Base_2[[Incumbent]:[Incumbent]],0),MATCH(Q$3,Data_Base_2[#Headers],0))),"-",INDEX(Data_Base_2[],MATCH($D698,Data_Base_2[[Incumbent]:[Incumbent]],0),MATCH(Q$3,Data_Base_2[#Headers],0))),"")</f>
        <v/>
      </c>
      <c r="T698" t="str">
        <v>Edi Muntazar</v>
      </c>
      <c r="U698" s="140">
        <v>2</v>
      </c>
      <c r="V698" s="124" t="b">
        <v>1</v>
      </c>
      <c r="W698" s="3" t="b">
        <v>0</v>
      </c>
      <c r="X698" s="3" t="b">
        <v>0</v>
      </c>
      <c r="Y698" s="3">
        <v>0</v>
      </c>
      <c r="Z698" s="3">
        <v>1</v>
      </c>
      <c r="AA698" s="3" t="b">
        <v>1</v>
      </c>
      <c r="AB698" s="3" t="b">
        <f ca="1"/>
        <v>0</v>
      </c>
      <c r="AC698" s="99">
        <v>1</v>
      </c>
      <c r="AD698" s="99">
        <f ca="1"/>
        <v>0</v>
      </c>
    </row>
    <row r="699" spans="4:30" x14ac:dyDescent="0.25">
      <c r="D699" s="8" t="str" cm="1">
        <f t="array" aca="1" ref="D699" ca="1">IFERROR(IF($T$2="",'Data Base'!C680,INDEX(Data_Base_2[Incumbent],_xlfn.AGGREGATE(15,3,((OFFSET($AD$4,0,0,COUNTA($AD$4:AD5694),1)&gt;0)/(OFFSET($AD$4,0,0,COUNTA($AD$4:AD5694),1)&gt;0))*(ROW(OFFSET($AD$4,0,0,COUNTA($AD$4:AD5694),1))-ROW($AD$3)),ROWS($D$4:$D698)))),"")</f>
        <v/>
      </c>
      <c r="E699" s="161" t="str">
        <f ca="1">IFERROR(IF(ISBLANK(INDEX(Data_Base_2[],MATCH($D699,Data_Base_2[[Incumbent]:[Incumbent]],0),MATCH(E$3,Data_Base_2[#Headers],0))),"-",INDEX(Data_Base_2[],MATCH($D699,Data_Base_2[[Incumbent]:[Incumbent]],0),MATCH(E$3,Data_Base_2[#Headers],0))),"")</f>
        <v/>
      </c>
      <c r="F699" s="161" t="str">
        <f ca="1">IFERROR(IF(ISBLANK(INDEX(Data_Base_2[],MATCH($D699,Data_Base_2[[Incumbent]:[Incumbent]],0),MATCH(F$3,Data_Base_2[#Headers],0))),"-",INDEX(Data_Base_2[],MATCH($D699,Data_Base_2[[Incumbent]:[Incumbent]],0),MATCH(F$3,Data_Base_2[#Headers],0))),"")</f>
        <v/>
      </c>
      <c r="G699" s="161" t="str">
        <f ca="1">IFERROR(IF(ISBLANK(INDEX(Data_Base_2[],MATCH($D699,Data_Base_2[[Incumbent]:[Incumbent]],0),MATCH(G$3,Data_Base_2[#Headers],0))),"-",INDEX(Data_Base_2[],MATCH($D699,Data_Base_2[[Incumbent]:[Incumbent]],0),MATCH(G$3,Data_Base_2[#Headers],0))),"")</f>
        <v/>
      </c>
      <c r="H699" s="161" t="str">
        <f ca="1">IFERROR(IF(ISBLANK(INDEX(Data_Base_2[],MATCH($D699,Data_Base_2[[Incumbent]:[Incumbent]],0),MATCH(H$3,Data_Base_2[#Headers],0))),"-",INDEX(Data_Base_2[],MATCH($D699,Data_Base_2[[Incumbent]:[Incumbent]],0),MATCH(H$3,Data_Base_2[#Headers],0))),"")</f>
        <v/>
      </c>
      <c r="I699" s="162" t="str">
        <f ca="1">IFERROR(IF(ISBLANK(INDEX(Data_Base_2[],MATCH($D699,Data_Base_2[[Incumbent]:[Incumbent]],0),MATCH(I$3,Data_Base_2[#Headers],0))),"-",INDEX(Data_Base_2[],MATCH($D699,Data_Base_2[[Incumbent]:[Incumbent]],0),MATCH(I$3,Data_Base_2[#Headers],0))),"")</f>
        <v/>
      </c>
      <c r="J699" s="162" t="str">
        <f ca="1">IFERROR(IF(ISBLANK(INDEX(Data_Base_2[],MATCH($D699,Data_Base_2[[Incumbent]:[Incumbent]],0),MATCH(J$3,Data_Base_2[#Headers],0))),"-",INDEX(Data_Base_2[],MATCH($D699,Data_Base_2[[Incumbent]:[Incumbent]],0),MATCH(J$3,Data_Base_2[#Headers],0))),"")</f>
        <v/>
      </c>
      <c r="K699" s="163" t="str">
        <f ca="1">IFERROR(IF(ISBLANK(INDEX(Data_Base_2[],MATCH($D699,Data_Base_2[[Incumbent]:[Incumbent]],0),MATCH(K$3,Data_Base_2[#Headers],0))),"-",INDEX(Data_Base_2[],MATCH($D699,Data_Base_2[[Incumbent]:[Incumbent]],0),MATCH(K$3,Data_Base_2[#Headers],0))),"")</f>
        <v/>
      </c>
      <c r="L699" s="161" t="str">
        <f ca="1">IFERROR(IF(ISBLANK(INDEX(Data_Base_2[],MATCH($D699,Data_Base_2[[Incumbent]:[Incumbent]],0),MATCH(L$3,Data_Base_2[#Headers],0))),"-",INDEX(Data_Base_2[],MATCH($D699,Data_Base_2[[Incumbent]:[Incumbent]],0),MATCH(L$3,Data_Base_2[#Headers],0))),"")</f>
        <v/>
      </c>
      <c r="M699" s="161" t="str">
        <f ca="1">IFERROR(IF(ISBLANK(INDEX(Data_Base_2[],MATCH($D699,Data_Base_2[[Incumbent]:[Incumbent]],0),MATCH(M$3,Data_Base_2[#Headers],0))),"-",INDEX(Data_Base_2[],MATCH($D699,Data_Base_2[[Incumbent]:[Incumbent]],0),MATCH(M$3,Data_Base_2[#Headers],0))),"")</f>
        <v/>
      </c>
      <c r="N699" s="164" t="str">
        <f ca="1">IFERROR(IF(ISBLANK(INDEX(Data_Base_2[],MATCH($D699,Data_Base_2[[Incumbent]:[Incumbent]],0),MATCH(N$3,Data_Base_2[#Headers],0))),"-",INDEX(Data_Base_2[],MATCH($D699,Data_Base_2[[Incumbent]:[Incumbent]],0),MATCH(N$3,Data_Base_2[#Headers],0))),"")</f>
        <v/>
      </c>
      <c r="O699" s="164" t="str">
        <f ca="1">IFERROR(IF(ISBLANK(INDEX(Data_Base_2[],MATCH($D699,Data_Base_2[[Incumbent]:[Incumbent]],0),MATCH(O$3,Data_Base_2[#Headers],0))),"-",INDEX(Data_Base_2[],MATCH($D699,Data_Base_2[[Incumbent]:[Incumbent]],0),MATCH(O$3,Data_Base_2[#Headers],0))),"")</f>
        <v/>
      </c>
      <c r="P699" s="161" t="str">
        <f ca="1">IFERROR(IF(ISBLANK(INDEX(Data_Base_2[],MATCH($D699,Data_Base_2[[Incumbent]:[Incumbent]],0),MATCH(P$3,Data_Base_2[#Headers],0))),"-",INDEX(Data_Base_2[],MATCH($D699,Data_Base_2[[Incumbent]:[Incumbent]],0),MATCH(P$3,Data_Base_2[#Headers],0))),"")</f>
        <v/>
      </c>
      <c r="Q699" s="161" t="str">
        <f ca="1">IFERROR(IF(ISBLANK(INDEX(Data_Base_2[],MATCH($D699,Data_Base_2[[Incumbent]:[Incumbent]],0),MATCH(Q$3,Data_Base_2[#Headers],0))),"-",INDEX(Data_Base_2[],MATCH($D699,Data_Base_2[[Incumbent]:[Incumbent]],0),MATCH(Q$3,Data_Base_2[#Headers],0))),"")</f>
        <v/>
      </c>
      <c r="T699" t="str">
        <v>Saeri</v>
      </c>
      <c r="U699" s="140">
        <v>1</v>
      </c>
      <c r="V699" s="124" t="b">
        <v>1</v>
      </c>
      <c r="W699" s="3" t="b">
        <v>0</v>
      </c>
      <c r="X699" s="3" t="b">
        <v>0</v>
      </c>
      <c r="Y699" s="3">
        <v>0</v>
      </c>
      <c r="Z699" s="3">
        <v>0</v>
      </c>
      <c r="AA699" s="3" t="b">
        <v>1</v>
      </c>
      <c r="AB699" s="3" t="b">
        <f ca="1"/>
        <v>0</v>
      </c>
      <c r="AC699" s="99">
        <v>1</v>
      </c>
      <c r="AD699" s="99">
        <f ca="1"/>
        <v>0</v>
      </c>
    </row>
    <row r="700" spans="4:30" x14ac:dyDescent="0.25">
      <c r="D700" s="8" t="str" cm="1">
        <f t="array" aca="1" ref="D700" ca="1">IFERROR(IF($T$2="",'Data Base'!C681,INDEX(Data_Base_2[Incumbent],_xlfn.AGGREGATE(15,3,((OFFSET($AD$4,0,0,COUNTA($AD$4:AD5695),1)&gt;0)/(OFFSET($AD$4,0,0,COUNTA($AD$4:AD5695),1)&gt;0))*(ROW(OFFSET($AD$4,0,0,COUNTA($AD$4:AD5695),1))-ROW($AD$3)),ROWS($D$4:$D699)))),"")</f>
        <v/>
      </c>
      <c r="E700" s="161" t="str">
        <f ca="1">IFERROR(IF(ISBLANK(INDEX(Data_Base_2[],MATCH($D700,Data_Base_2[[Incumbent]:[Incumbent]],0),MATCH(E$3,Data_Base_2[#Headers],0))),"-",INDEX(Data_Base_2[],MATCH($D700,Data_Base_2[[Incumbent]:[Incumbent]],0),MATCH(E$3,Data_Base_2[#Headers],0))),"")</f>
        <v/>
      </c>
      <c r="F700" s="161" t="str">
        <f ca="1">IFERROR(IF(ISBLANK(INDEX(Data_Base_2[],MATCH($D700,Data_Base_2[[Incumbent]:[Incumbent]],0),MATCH(F$3,Data_Base_2[#Headers],0))),"-",INDEX(Data_Base_2[],MATCH($D700,Data_Base_2[[Incumbent]:[Incumbent]],0),MATCH(F$3,Data_Base_2[#Headers],0))),"")</f>
        <v/>
      </c>
      <c r="G700" s="161" t="str">
        <f ca="1">IFERROR(IF(ISBLANK(INDEX(Data_Base_2[],MATCH($D700,Data_Base_2[[Incumbent]:[Incumbent]],0),MATCH(G$3,Data_Base_2[#Headers],0))),"-",INDEX(Data_Base_2[],MATCH($D700,Data_Base_2[[Incumbent]:[Incumbent]],0),MATCH(G$3,Data_Base_2[#Headers],0))),"")</f>
        <v/>
      </c>
      <c r="H700" s="161" t="str">
        <f ca="1">IFERROR(IF(ISBLANK(INDEX(Data_Base_2[],MATCH($D700,Data_Base_2[[Incumbent]:[Incumbent]],0),MATCH(H$3,Data_Base_2[#Headers],0))),"-",INDEX(Data_Base_2[],MATCH($D700,Data_Base_2[[Incumbent]:[Incumbent]],0),MATCH(H$3,Data_Base_2[#Headers],0))),"")</f>
        <v/>
      </c>
      <c r="I700" s="162" t="str">
        <f ca="1">IFERROR(IF(ISBLANK(INDEX(Data_Base_2[],MATCH($D700,Data_Base_2[[Incumbent]:[Incumbent]],0),MATCH(I$3,Data_Base_2[#Headers],0))),"-",INDEX(Data_Base_2[],MATCH($D700,Data_Base_2[[Incumbent]:[Incumbent]],0),MATCH(I$3,Data_Base_2[#Headers],0))),"")</f>
        <v/>
      </c>
      <c r="J700" s="162" t="str">
        <f ca="1">IFERROR(IF(ISBLANK(INDEX(Data_Base_2[],MATCH($D700,Data_Base_2[[Incumbent]:[Incumbent]],0),MATCH(J$3,Data_Base_2[#Headers],0))),"-",INDEX(Data_Base_2[],MATCH($D700,Data_Base_2[[Incumbent]:[Incumbent]],0),MATCH(J$3,Data_Base_2[#Headers],0))),"")</f>
        <v/>
      </c>
      <c r="K700" s="163" t="str">
        <f ca="1">IFERROR(IF(ISBLANK(INDEX(Data_Base_2[],MATCH($D700,Data_Base_2[[Incumbent]:[Incumbent]],0),MATCH(K$3,Data_Base_2[#Headers],0))),"-",INDEX(Data_Base_2[],MATCH($D700,Data_Base_2[[Incumbent]:[Incumbent]],0),MATCH(K$3,Data_Base_2[#Headers],0))),"")</f>
        <v/>
      </c>
      <c r="L700" s="161" t="str">
        <f ca="1">IFERROR(IF(ISBLANK(INDEX(Data_Base_2[],MATCH($D700,Data_Base_2[[Incumbent]:[Incumbent]],0),MATCH(L$3,Data_Base_2[#Headers],0))),"-",INDEX(Data_Base_2[],MATCH($D700,Data_Base_2[[Incumbent]:[Incumbent]],0),MATCH(L$3,Data_Base_2[#Headers],0))),"")</f>
        <v/>
      </c>
      <c r="M700" s="161" t="str">
        <f ca="1">IFERROR(IF(ISBLANK(INDEX(Data_Base_2[],MATCH($D700,Data_Base_2[[Incumbent]:[Incumbent]],0),MATCH(M$3,Data_Base_2[#Headers],0))),"-",INDEX(Data_Base_2[],MATCH($D700,Data_Base_2[[Incumbent]:[Incumbent]],0),MATCH(M$3,Data_Base_2[#Headers],0))),"")</f>
        <v/>
      </c>
      <c r="N700" s="164" t="str">
        <f ca="1">IFERROR(IF(ISBLANK(INDEX(Data_Base_2[],MATCH($D700,Data_Base_2[[Incumbent]:[Incumbent]],0),MATCH(N$3,Data_Base_2[#Headers],0))),"-",INDEX(Data_Base_2[],MATCH($D700,Data_Base_2[[Incumbent]:[Incumbent]],0),MATCH(N$3,Data_Base_2[#Headers],0))),"")</f>
        <v/>
      </c>
      <c r="O700" s="164" t="str">
        <f ca="1">IFERROR(IF(ISBLANK(INDEX(Data_Base_2[],MATCH($D700,Data_Base_2[[Incumbent]:[Incumbent]],0),MATCH(O$3,Data_Base_2[#Headers],0))),"-",INDEX(Data_Base_2[],MATCH($D700,Data_Base_2[[Incumbent]:[Incumbent]],0),MATCH(O$3,Data_Base_2[#Headers],0))),"")</f>
        <v/>
      </c>
      <c r="P700" s="161" t="str">
        <f ca="1">IFERROR(IF(ISBLANK(INDEX(Data_Base_2[],MATCH($D700,Data_Base_2[[Incumbent]:[Incumbent]],0),MATCH(P$3,Data_Base_2[#Headers],0))),"-",INDEX(Data_Base_2[],MATCH($D700,Data_Base_2[[Incumbent]:[Incumbent]],0),MATCH(P$3,Data_Base_2[#Headers],0))),"")</f>
        <v/>
      </c>
      <c r="Q700" s="161" t="str">
        <f ca="1">IFERROR(IF(ISBLANK(INDEX(Data_Base_2[],MATCH($D700,Data_Base_2[[Incumbent]:[Incumbent]],0),MATCH(Q$3,Data_Base_2[#Headers],0))),"-",INDEX(Data_Base_2[],MATCH($D700,Data_Base_2[[Incumbent]:[Incumbent]],0),MATCH(Q$3,Data_Base_2[#Headers],0))),"")</f>
        <v/>
      </c>
      <c r="T700" t="str">
        <v>M. Sufinur</v>
      </c>
      <c r="U700" s="140">
        <v>2</v>
      </c>
      <c r="V700" s="124" t="b">
        <v>1</v>
      </c>
      <c r="W700" s="3" t="b">
        <v>0</v>
      </c>
      <c r="X700" s="3" t="b">
        <v>0</v>
      </c>
      <c r="Y700" s="3">
        <v>0</v>
      </c>
      <c r="Z700" s="3">
        <v>1</v>
      </c>
      <c r="AA700" s="3" t="b">
        <v>1</v>
      </c>
      <c r="AB700" s="3" t="b">
        <f ca="1"/>
        <v>1</v>
      </c>
      <c r="AC700" s="99">
        <v>1</v>
      </c>
      <c r="AD700" s="99">
        <f ca="1"/>
        <v>0</v>
      </c>
    </row>
    <row r="701" spans="4:30" x14ac:dyDescent="0.25">
      <c r="D701" s="8" t="str" cm="1">
        <f t="array" aca="1" ref="D701" ca="1">IFERROR(IF($T$2="",'Data Base'!C682,INDEX(Data_Base_2[Incumbent],_xlfn.AGGREGATE(15,3,((OFFSET($AD$4,0,0,COUNTA($AD$4:AD5696),1)&gt;0)/(OFFSET($AD$4,0,0,COUNTA($AD$4:AD5696),1)&gt;0))*(ROW(OFFSET($AD$4,0,0,COUNTA($AD$4:AD5696),1))-ROW($AD$3)),ROWS($D$4:$D700)))),"")</f>
        <v/>
      </c>
      <c r="E701" s="161" t="str">
        <f ca="1">IFERROR(IF(ISBLANK(INDEX(Data_Base_2[],MATCH($D701,Data_Base_2[[Incumbent]:[Incumbent]],0),MATCH(E$3,Data_Base_2[#Headers],0))),"-",INDEX(Data_Base_2[],MATCH($D701,Data_Base_2[[Incumbent]:[Incumbent]],0),MATCH(E$3,Data_Base_2[#Headers],0))),"")</f>
        <v/>
      </c>
      <c r="F701" s="161" t="str">
        <f ca="1">IFERROR(IF(ISBLANK(INDEX(Data_Base_2[],MATCH($D701,Data_Base_2[[Incumbent]:[Incumbent]],0),MATCH(F$3,Data_Base_2[#Headers],0))),"-",INDEX(Data_Base_2[],MATCH($D701,Data_Base_2[[Incumbent]:[Incumbent]],0),MATCH(F$3,Data_Base_2[#Headers],0))),"")</f>
        <v/>
      </c>
      <c r="G701" s="161" t="str">
        <f ca="1">IFERROR(IF(ISBLANK(INDEX(Data_Base_2[],MATCH($D701,Data_Base_2[[Incumbent]:[Incumbent]],0),MATCH(G$3,Data_Base_2[#Headers],0))),"-",INDEX(Data_Base_2[],MATCH($D701,Data_Base_2[[Incumbent]:[Incumbent]],0),MATCH(G$3,Data_Base_2[#Headers],0))),"")</f>
        <v/>
      </c>
      <c r="H701" s="161" t="str">
        <f ca="1">IFERROR(IF(ISBLANK(INDEX(Data_Base_2[],MATCH($D701,Data_Base_2[[Incumbent]:[Incumbent]],0),MATCH(H$3,Data_Base_2[#Headers],0))),"-",INDEX(Data_Base_2[],MATCH($D701,Data_Base_2[[Incumbent]:[Incumbent]],0),MATCH(H$3,Data_Base_2[#Headers],0))),"")</f>
        <v/>
      </c>
      <c r="I701" s="162" t="str">
        <f ca="1">IFERROR(IF(ISBLANK(INDEX(Data_Base_2[],MATCH($D701,Data_Base_2[[Incumbent]:[Incumbent]],0),MATCH(I$3,Data_Base_2[#Headers],0))),"-",INDEX(Data_Base_2[],MATCH($D701,Data_Base_2[[Incumbent]:[Incumbent]],0),MATCH(I$3,Data_Base_2[#Headers],0))),"")</f>
        <v/>
      </c>
      <c r="J701" s="162" t="str">
        <f ca="1">IFERROR(IF(ISBLANK(INDEX(Data_Base_2[],MATCH($D701,Data_Base_2[[Incumbent]:[Incumbent]],0),MATCH(J$3,Data_Base_2[#Headers],0))),"-",INDEX(Data_Base_2[],MATCH($D701,Data_Base_2[[Incumbent]:[Incumbent]],0),MATCH(J$3,Data_Base_2[#Headers],0))),"")</f>
        <v/>
      </c>
      <c r="K701" s="163" t="str">
        <f ca="1">IFERROR(IF(ISBLANK(INDEX(Data_Base_2[],MATCH($D701,Data_Base_2[[Incumbent]:[Incumbent]],0),MATCH(K$3,Data_Base_2[#Headers],0))),"-",INDEX(Data_Base_2[],MATCH($D701,Data_Base_2[[Incumbent]:[Incumbent]],0),MATCH(K$3,Data_Base_2[#Headers],0))),"")</f>
        <v/>
      </c>
      <c r="L701" s="161" t="str">
        <f ca="1">IFERROR(IF(ISBLANK(INDEX(Data_Base_2[],MATCH($D701,Data_Base_2[[Incumbent]:[Incumbent]],0),MATCH(L$3,Data_Base_2[#Headers],0))),"-",INDEX(Data_Base_2[],MATCH($D701,Data_Base_2[[Incumbent]:[Incumbent]],0),MATCH(L$3,Data_Base_2[#Headers],0))),"")</f>
        <v/>
      </c>
      <c r="M701" s="161" t="str">
        <f ca="1">IFERROR(IF(ISBLANK(INDEX(Data_Base_2[],MATCH($D701,Data_Base_2[[Incumbent]:[Incumbent]],0),MATCH(M$3,Data_Base_2[#Headers],0))),"-",INDEX(Data_Base_2[],MATCH($D701,Data_Base_2[[Incumbent]:[Incumbent]],0),MATCH(M$3,Data_Base_2[#Headers],0))),"")</f>
        <v/>
      </c>
      <c r="N701" s="164" t="str">
        <f ca="1">IFERROR(IF(ISBLANK(INDEX(Data_Base_2[],MATCH($D701,Data_Base_2[[Incumbent]:[Incumbent]],0),MATCH(N$3,Data_Base_2[#Headers],0))),"-",INDEX(Data_Base_2[],MATCH($D701,Data_Base_2[[Incumbent]:[Incumbent]],0),MATCH(N$3,Data_Base_2[#Headers],0))),"")</f>
        <v/>
      </c>
      <c r="O701" s="164" t="str">
        <f ca="1">IFERROR(IF(ISBLANK(INDEX(Data_Base_2[],MATCH($D701,Data_Base_2[[Incumbent]:[Incumbent]],0),MATCH(O$3,Data_Base_2[#Headers],0))),"-",INDEX(Data_Base_2[],MATCH($D701,Data_Base_2[[Incumbent]:[Incumbent]],0),MATCH(O$3,Data_Base_2[#Headers],0))),"")</f>
        <v/>
      </c>
      <c r="P701" s="161" t="str">
        <f ca="1">IFERROR(IF(ISBLANK(INDEX(Data_Base_2[],MATCH($D701,Data_Base_2[[Incumbent]:[Incumbent]],0),MATCH(P$3,Data_Base_2[#Headers],0))),"-",INDEX(Data_Base_2[],MATCH($D701,Data_Base_2[[Incumbent]:[Incumbent]],0),MATCH(P$3,Data_Base_2[#Headers],0))),"")</f>
        <v/>
      </c>
      <c r="Q701" s="161" t="str">
        <f ca="1">IFERROR(IF(ISBLANK(INDEX(Data_Base_2[],MATCH($D701,Data_Base_2[[Incumbent]:[Incumbent]],0),MATCH(Q$3,Data_Base_2[#Headers],0))),"-",INDEX(Data_Base_2[],MATCH($D701,Data_Base_2[[Incumbent]:[Incumbent]],0),MATCH(Q$3,Data_Base_2[#Headers],0))),"")</f>
        <v/>
      </c>
      <c r="T701" t="str">
        <v>Sabar Widodo</v>
      </c>
      <c r="U701" s="140">
        <v>2</v>
      </c>
      <c r="V701" s="124" t="b">
        <v>1</v>
      </c>
      <c r="W701" s="3" t="b">
        <v>0</v>
      </c>
      <c r="X701" s="3" t="b">
        <v>0</v>
      </c>
      <c r="Y701" s="3">
        <v>0</v>
      </c>
      <c r="Z701" s="3">
        <v>1</v>
      </c>
      <c r="AA701" s="3" t="b">
        <v>1</v>
      </c>
      <c r="AB701" s="3" t="b">
        <f ca="1"/>
        <v>1</v>
      </c>
      <c r="AC701" s="99">
        <v>1</v>
      </c>
      <c r="AD701" s="99">
        <f ca="1"/>
        <v>0</v>
      </c>
    </row>
    <row r="702" spans="4:30" x14ac:dyDescent="0.25">
      <c r="D702" s="8" t="str" cm="1">
        <f t="array" aca="1" ref="D702" ca="1">IFERROR(IF($T$2="",'Data Base'!C683,INDEX(Data_Base_2[Incumbent],_xlfn.AGGREGATE(15,3,((OFFSET($AD$4,0,0,COUNTA($AD$4:AD5697),1)&gt;0)/(OFFSET($AD$4,0,0,COUNTA($AD$4:AD5697),1)&gt;0))*(ROW(OFFSET($AD$4,0,0,COUNTA($AD$4:AD5697),1))-ROW($AD$3)),ROWS($D$4:$D701)))),"")</f>
        <v/>
      </c>
      <c r="E702" s="161" t="str">
        <f ca="1">IFERROR(IF(ISBLANK(INDEX(Data_Base_2[],MATCH($D702,Data_Base_2[[Incumbent]:[Incumbent]],0),MATCH(E$3,Data_Base_2[#Headers],0))),"-",INDEX(Data_Base_2[],MATCH($D702,Data_Base_2[[Incumbent]:[Incumbent]],0),MATCH(E$3,Data_Base_2[#Headers],0))),"")</f>
        <v/>
      </c>
      <c r="F702" s="161" t="str">
        <f ca="1">IFERROR(IF(ISBLANK(INDEX(Data_Base_2[],MATCH($D702,Data_Base_2[[Incumbent]:[Incumbent]],0),MATCH(F$3,Data_Base_2[#Headers],0))),"-",INDEX(Data_Base_2[],MATCH($D702,Data_Base_2[[Incumbent]:[Incumbent]],0),MATCH(F$3,Data_Base_2[#Headers],0))),"")</f>
        <v/>
      </c>
      <c r="G702" s="161" t="str">
        <f ca="1">IFERROR(IF(ISBLANK(INDEX(Data_Base_2[],MATCH($D702,Data_Base_2[[Incumbent]:[Incumbent]],0),MATCH(G$3,Data_Base_2[#Headers],0))),"-",INDEX(Data_Base_2[],MATCH($D702,Data_Base_2[[Incumbent]:[Incumbent]],0),MATCH(G$3,Data_Base_2[#Headers],0))),"")</f>
        <v/>
      </c>
      <c r="H702" s="161" t="str">
        <f ca="1">IFERROR(IF(ISBLANK(INDEX(Data_Base_2[],MATCH($D702,Data_Base_2[[Incumbent]:[Incumbent]],0),MATCH(H$3,Data_Base_2[#Headers],0))),"-",INDEX(Data_Base_2[],MATCH($D702,Data_Base_2[[Incumbent]:[Incumbent]],0),MATCH(H$3,Data_Base_2[#Headers],0))),"")</f>
        <v/>
      </c>
      <c r="I702" s="162" t="str">
        <f ca="1">IFERROR(IF(ISBLANK(INDEX(Data_Base_2[],MATCH($D702,Data_Base_2[[Incumbent]:[Incumbent]],0),MATCH(I$3,Data_Base_2[#Headers],0))),"-",INDEX(Data_Base_2[],MATCH($D702,Data_Base_2[[Incumbent]:[Incumbent]],0),MATCH(I$3,Data_Base_2[#Headers],0))),"")</f>
        <v/>
      </c>
      <c r="J702" s="162" t="str">
        <f ca="1">IFERROR(IF(ISBLANK(INDEX(Data_Base_2[],MATCH($D702,Data_Base_2[[Incumbent]:[Incumbent]],0),MATCH(J$3,Data_Base_2[#Headers],0))),"-",INDEX(Data_Base_2[],MATCH($D702,Data_Base_2[[Incumbent]:[Incumbent]],0),MATCH(J$3,Data_Base_2[#Headers],0))),"")</f>
        <v/>
      </c>
      <c r="K702" s="163" t="str">
        <f ca="1">IFERROR(IF(ISBLANK(INDEX(Data_Base_2[],MATCH($D702,Data_Base_2[[Incumbent]:[Incumbent]],0),MATCH(K$3,Data_Base_2[#Headers],0))),"-",INDEX(Data_Base_2[],MATCH($D702,Data_Base_2[[Incumbent]:[Incumbent]],0),MATCH(K$3,Data_Base_2[#Headers],0))),"")</f>
        <v/>
      </c>
      <c r="L702" s="161" t="str">
        <f ca="1">IFERROR(IF(ISBLANK(INDEX(Data_Base_2[],MATCH($D702,Data_Base_2[[Incumbent]:[Incumbent]],0),MATCH(L$3,Data_Base_2[#Headers],0))),"-",INDEX(Data_Base_2[],MATCH($D702,Data_Base_2[[Incumbent]:[Incumbent]],0),MATCH(L$3,Data_Base_2[#Headers],0))),"")</f>
        <v/>
      </c>
      <c r="M702" s="161" t="str">
        <f ca="1">IFERROR(IF(ISBLANK(INDEX(Data_Base_2[],MATCH($D702,Data_Base_2[[Incumbent]:[Incumbent]],0),MATCH(M$3,Data_Base_2[#Headers],0))),"-",INDEX(Data_Base_2[],MATCH($D702,Data_Base_2[[Incumbent]:[Incumbent]],0),MATCH(M$3,Data_Base_2[#Headers],0))),"")</f>
        <v/>
      </c>
      <c r="N702" s="164" t="str">
        <f ca="1">IFERROR(IF(ISBLANK(INDEX(Data_Base_2[],MATCH($D702,Data_Base_2[[Incumbent]:[Incumbent]],0),MATCH(N$3,Data_Base_2[#Headers],0))),"-",INDEX(Data_Base_2[],MATCH($D702,Data_Base_2[[Incumbent]:[Incumbent]],0),MATCH(N$3,Data_Base_2[#Headers],0))),"")</f>
        <v/>
      </c>
      <c r="O702" s="164" t="str">
        <f ca="1">IFERROR(IF(ISBLANK(INDEX(Data_Base_2[],MATCH($D702,Data_Base_2[[Incumbent]:[Incumbent]],0),MATCH(O$3,Data_Base_2[#Headers],0))),"-",INDEX(Data_Base_2[],MATCH($D702,Data_Base_2[[Incumbent]:[Incumbent]],0),MATCH(O$3,Data_Base_2[#Headers],0))),"")</f>
        <v/>
      </c>
      <c r="P702" s="161" t="str">
        <f ca="1">IFERROR(IF(ISBLANK(INDEX(Data_Base_2[],MATCH($D702,Data_Base_2[[Incumbent]:[Incumbent]],0),MATCH(P$3,Data_Base_2[#Headers],0))),"-",INDEX(Data_Base_2[],MATCH($D702,Data_Base_2[[Incumbent]:[Incumbent]],0),MATCH(P$3,Data_Base_2[#Headers],0))),"")</f>
        <v/>
      </c>
      <c r="Q702" s="161" t="str">
        <f ca="1">IFERROR(IF(ISBLANK(INDEX(Data_Base_2[],MATCH($D702,Data_Base_2[[Incumbent]:[Incumbent]],0),MATCH(Q$3,Data_Base_2[#Headers],0))),"-",INDEX(Data_Base_2[],MATCH($D702,Data_Base_2[[Incumbent]:[Incumbent]],0),MATCH(Q$3,Data_Base_2[#Headers],0))),"")</f>
        <v/>
      </c>
      <c r="T702" t="str">
        <v>M. Taufik Lahabu</v>
      </c>
      <c r="U702" s="140">
        <v>3</v>
      </c>
      <c r="V702" s="124" t="b">
        <v>1</v>
      </c>
      <c r="W702" s="3" t="b">
        <v>0</v>
      </c>
      <c r="X702" s="3" t="b">
        <v>0</v>
      </c>
      <c r="Y702" s="3">
        <v>0</v>
      </c>
      <c r="Z702" s="3">
        <v>1</v>
      </c>
      <c r="AA702" s="3" t="b">
        <v>1</v>
      </c>
      <c r="AB702" s="3" t="b">
        <f ca="1"/>
        <v>0</v>
      </c>
      <c r="AC702" s="99">
        <v>1</v>
      </c>
      <c r="AD702" s="99">
        <f ca="1"/>
        <v>0</v>
      </c>
    </row>
    <row r="703" spans="4:30" x14ac:dyDescent="0.25">
      <c r="D703" s="8" t="str" cm="1">
        <f t="array" aca="1" ref="D703" ca="1">IFERROR(IF($T$2="",'Data Base'!C684,INDEX(Data_Base_2[Incumbent],_xlfn.AGGREGATE(15,3,((OFFSET($AD$4,0,0,COUNTA($AD$4:AD5698),1)&gt;0)/(OFFSET($AD$4,0,0,COUNTA($AD$4:AD5698),1)&gt;0))*(ROW(OFFSET($AD$4,0,0,COUNTA($AD$4:AD5698),1))-ROW($AD$3)),ROWS($D$4:$D702)))),"")</f>
        <v/>
      </c>
      <c r="E703" s="161" t="str">
        <f ca="1">IFERROR(IF(ISBLANK(INDEX(Data_Base_2[],MATCH($D703,Data_Base_2[[Incumbent]:[Incumbent]],0),MATCH(E$3,Data_Base_2[#Headers],0))),"-",INDEX(Data_Base_2[],MATCH($D703,Data_Base_2[[Incumbent]:[Incumbent]],0),MATCH(E$3,Data_Base_2[#Headers],0))),"")</f>
        <v/>
      </c>
      <c r="F703" s="161" t="str">
        <f ca="1">IFERROR(IF(ISBLANK(INDEX(Data_Base_2[],MATCH($D703,Data_Base_2[[Incumbent]:[Incumbent]],0),MATCH(F$3,Data_Base_2[#Headers],0))),"-",INDEX(Data_Base_2[],MATCH($D703,Data_Base_2[[Incumbent]:[Incumbent]],0),MATCH(F$3,Data_Base_2[#Headers],0))),"")</f>
        <v/>
      </c>
      <c r="G703" s="161" t="str">
        <f ca="1">IFERROR(IF(ISBLANK(INDEX(Data_Base_2[],MATCH($D703,Data_Base_2[[Incumbent]:[Incumbent]],0),MATCH(G$3,Data_Base_2[#Headers],0))),"-",INDEX(Data_Base_2[],MATCH($D703,Data_Base_2[[Incumbent]:[Incumbent]],0),MATCH(G$3,Data_Base_2[#Headers],0))),"")</f>
        <v/>
      </c>
      <c r="H703" s="161" t="str">
        <f ca="1">IFERROR(IF(ISBLANK(INDEX(Data_Base_2[],MATCH($D703,Data_Base_2[[Incumbent]:[Incumbent]],0),MATCH(H$3,Data_Base_2[#Headers],0))),"-",INDEX(Data_Base_2[],MATCH($D703,Data_Base_2[[Incumbent]:[Incumbent]],0),MATCH(H$3,Data_Base_2[#Headers],0))),"")</f>
        <v/>
      </c>
      <c r="I703" s="162" t="str">
        <f ca="1">IFERROR(IF(ISBLANK(INDEX(Data_Base_2[],MATCH($D703,Data_Base_2[[Incumbent]:[Incumbent]],0),MATCH(I$3,Data_Base_2[#Headers],0))),"-",INDEX(Data_Base_2[],MATCH($D703,Data_Base_2[[Incumbent]:[Incumbent]],0),MATCH(I$3,Data_Base_2[#Headers],0))),"")</f>
        <v/>
      </c>
      <c r="J703" s="162" t="str">
        <f ca="1">IFERROR(IF(ISBLANK(INDEX(Data_Base_2[],MATCH($D703,Data_Base_2[[Incumbent]:[Incumbent]],0),MATCH(J$3,Data_Base_2[#Headers],0))),"-",INDEX(Data_Base_2[],MATCH($D703,Data_Base_2[[Incumbent]:[Incumbent]],0),MATCH(J$3,Data_Base_2[#Headers],0))),"")</f>
        <v/>
      </c>
      <c r="K703" s="163" t="str">
        <f ca="1">IFERROR(IF(ISBLANK(INDEX(Data_Base_2[],MATCH($D703,Data_Base_2[[Incumbent]:[Incumbent]],0),MATCH(K$3,Data_Base_2[#Headers],0))),"-",INDEX(Data_Base_2[],MATCH($D703,Data_Base_2[[Incumbent]:[Incumbent]],0),MATCH(K$3,Data_Base_2[#Headers],0))),"")</f>
        <v/>
      </c>
      <c r="L703" s="161" t="str">
        <f ca="1">IFERROR(IF(ISBLANK(INDEX(Data_Base_2[],MATCH($D703,Data_Base_2[[Incumbent]:[Incumbent]],0),MATCH(L$3,Data_Base_2[#Headers],0))),"-",INDEX(Data_Base_2[],MATCH($D703,Data_Base_2[[Incumbent]:[Incumbent]],0),MATCH(L$3,Data_Base_2[#Headers],0))),"")</f>
        <v/>
      </c>
      <c r="M703" s="161" t="str">
        <f ca="1">IFERROR(IF(ISBLANK(INDEX(Data_Base_2[],MATCH($D703,Data_Base_2[[Incumbent]:[Incumbent]],0),MATCH(M$3,Data_Base_2[#Headers],0))),"-",INDEX(Data_Base_2[],MATCH($D703,Data_Base_2[[Incumbent]:[Incumbent]],0),MATCH(M$3,Data_Base_2[#Headers],0))),"")</f>
        <v/>
      </c>
      <c r="N703" s="164" t="str">
        <f ca="1">IFERROR(IF(ISBLANK(INDEX(Data_Base_2[],MATCH($D703,Data_Base_2[[Incumbent]:[Incumbent]],0),MATCH(N$3,Data_Base_2[#Headers],0))),"-",INDEX(Data_Base_2[],MATCH($D703,Data_Base_2[[Incumbent]:[Incumbent]],0),MATCH(N$3,Data_Base_2[#Headers],0))),"")</f>
        <v/>
      </c>
      <c r="O703" s="164" t="str">
        <f ca="1">IFERROR(IF(ISBLANK(INDEX(Data_Base_2[],MATCH($D703,Data_Base_2[[Incumbent]:[Incumbent]],0),MATCH(O$3,Data_Base_2[#Headers],0))),"-",INDEX(Data_Base_2[],MATCH($D703,Data_Base_2[[Incumbent]:[Incumbent]],0),MATCH(O$3,Data_Base_2[#Headers],0))),"")</f>
        <v/>
      </c>
      <c r="P703" s="161" t="str">
        <f ca="1">IFERROR(IF(ISBLANK(INDEX(Data_Base_2[],MATCH($D703,Data_Base_2[[Incumbent]:[Incumbent]],0),MATCH(P$3,Data_Base_2[#Headers],0))),"-",INDEX(Data_Base_2[],MATCH($D703,Data_Base_2[[Incumbent]:[Incumbent]],0),MATCH(P$3,Data_Base_2[#Headers],0))),"")</f>
        <v/>
      </c>
      <c r="Q703" s="161" t="str">
        <f ca="1">IFERROR(IF(ISBLANK(INDEX(Data_Base_2[],MATCH($D703,Data_Base_2[[Incumbent]:[Incumbent]],0),MATCH(Q$3,Data_Base_2[#Headers],0))),"-",INDEX(Data_Base_2[],MATCH($D703,Data_Base_2[[Incumbent]:[Incumbent]],0),MATCH(Q$3,Data_Base_2[#Headers],0))),"")</f>
        <v/>
      </c>
      <c r="T703" t="str">
        <v>Gunawan Sakti</v>
      </c>
      <c r="U703" s="140">
        <v>1</v>
      </c>
      <c r="V703" s="124" t="b">
        <v>1</v>
      </c>
      <c r="W703" s="3" t="b">
        <v>0</v>
      </c>
      <c r="X703" s="3" t="b">
        <v>0</v>
      </c>
      <c r="Y703" s="3">
        <v>0</v>
      </c>
      <c r="Z703" s="3">
        <v>0</v>
      </c>
      <c r="AA703" s="3" t="b">
        <v>1</v>
      </c>
      <c r="AB703" s="3" t="b">
        <f ca="1"/>
        <v>1</v>
      </c>
      <c r="AC703" s="99">
        <v>1</v>
      </c>
      <c r="AD703" s="99">
        <f ca="1"/>
        <v>0</v>
      </c>
    </row>
    <row r="704" spans="4:30" x14ac:dyDescent="0.25">
      <c r="D704" s="8" t="str" cm="1">
        <f t="array" aca="1" ref="D704" ca="1">IFERROR(IF($T$2="",'Data Base'!C685,INDEX(Data_Base_2[Incumbent],_xlfn.AGGREGATE(15,3,((OFFSET($AD$4,0,0,COUNTA($AD$4:AD5699),1)&gt;0)/(OFFSET($AD$4,0,0,COUNTA($AD$4:AD5699),1)&gt;0))*(ROW(OFFSET($AD$4,0,0,COUNTA($AD$4:AD5699),1))-ROW($AD$3)),ROWS($D$4:$D703)))),"")</f>
        <v/>
      </c>
      <c r="E704" s="161" t="str">
        <f ca="1">IFERROR(IF(ISBLANK(INDEX(Data_Base_2[],MATCH($D704,Data_Base_2[[Incumbent]:[Incumbent]],0),MATCH(E$3,Data_Base_2[#Headers],0))),"-",INDEX(Data_Base_2[],MATCH($D704,Data_Base_2[[Incumbent]:[Incumbent]],0),MATCH(E$3,Data_Base_2[#Headers],0))),"")</f>
        <v/>
      </c>
      <c r="F704" s="161" t="str">
        <f ca="1">IFERROR(IF(ISBLANK(INDEX(Data_Base_2[],MATCH($D704,Data_Base_2[[Incumbent]:[Incumbent]],0),MATCH(F$3,Data_Base_2[#Headers],0))),"-",INDEX(Data_Base_2[],MATCH($D704,Data_Base_2[[Incumbent]:[Incumbent]],0),MATCH(F$3,Data_Base_2[#Headers],0))),"")</f>
        <v/>
      </c>
      <c r="G704" s="161" t="str">
        <f ca="1">IFERROR(IF(ISBLANK(INDEX(Data_Base_2[],MATCH($D704,Data_Base_2[[Incumbent]:[Incumbent]],0),MATCH(G$3,Data_Base_2[#Headers],0))),"-",INDEX(Data_Base_2[],MATCH($D704,Data_Base_2[[Incumbent]:[Incumbent]],0),MATCH(G$3,Data_Base_2[#Headers],0))),"")</f>
        <v/>
      </c>
      <c r="H704" s="161" t="str">
        <f ca="1">IFERROR(IF(ISBLANK(INDEX(Data_Base_2[],MATCH($D704,Data_Base_2[[Incumbent]:[Incumbent]],0),MATCH(H$3,Data_Base_2[#Headers],0))),"-",INDEX(Data_Base_2[],MATCH($D704,Data_Base_2[[Incumbent]:[Incumbent]],0),MATCH(H$3,Data_Base_2[#Headers],0))),"")</f>
        <v/>
      </c>
      <c r="I704" s="162" t="str">
        <f ca="1">IFERROR(IF(ISBLANK(INDEX(Data_Base_2[],MATCH($D704,Data_Base_2[[Incumbent]:[Incumbent]],0),MATCH(I$3,Data_Base_2[#Headers],0))),"-",INDEX(Data_Base_2[],MATCH($D704,Data_Base_2[[Incumbent]:[Incumbent]],0),MATCH(I$3,Data_Base_2[#Headers],0))),"")</f>
        <v/>
      </c>
      <c r="J704" s="162" t="str">
        <f ca="1">IFERROR(IF(ISBLANK(INDEX(Data_Base_2[],MATCH($D704,Data_Base_2[[Incumbent]:[Incumbent]],0),MATCH(J$3,Data_Base_2[#Headers],0))),"-",INDEX(Data_Base_2[],MATCH($D704,Data_Base_2[[Incumbent]:[Incumbent]],0),MATCH(J$3,Data_Base_2[#Headers],0))),"")</f>
        <v/>
      </c>
      <c r="K704" s="163" t="str">
        <f ca="1">IFERROR(IF(ISBLANK(INDEX(Data_Base_2[],MATCH($D704,Data_Base_2[[Incumbent]:[Incumbent]],0),MATCH(K$3,Data_Base_2[#Headers],0))),"-",INDEX(Data_Base_2[],MATCH($D704,Data_Base_2[[Incumbent]:[Incumbent]],0),MATCH(K$3,Data_Base_2[#Headers],0))),"")</f>
        <v/>
      </c>
      <c r="L704" s="161" t="str">
        <f ca="1">IFERROR(IF(ISBLANK(INDEX(Data_Base_2[],MATCH($D704,Data_Base_2[[Incumbent]:[Incumbent]],0),MATCH(L$3,Data_Base_2[#Headers],0))),"-",INDEX(Data_Base_2[],MATCH($D704,Data_Base_2[[Incumbent]:[Incumbent]],0),MATCH(L$3,Data_Base_2[#Headers],0))),"")</f>
        <v/>
      </c>
      <c r="M704" s="161" t="str">
        <f ca="1">IFERROR(IF(ISBLANK(INDEX(Data_Base_2[],MATCH($D704,Data_Base_2[[Incumbent]:[Incumbent]],0),MATCH(M$3,Data_Base_2[#Headers],0))),"-",INDEX(Data_Base_2[],MATCH($D704,Data_Base_2[[Incumbent]:[Incumbent]],0),MATCH(M$3,Data_Base_2[#Headers],0))),"")</f>
        <v/>
      </c>
      <c r="N704" s="164" t="str">
        <f ca="1">IFERROR(IF(ISBLANK(INDEX(Data_Base_2[],MATCH($D704,Data_Base_2[[Incumbent]:[Incumbent]],0),MATCH(N$3,Data_Base_2[#Headers],0))),"-",INDEX(Data_Base_2[],MATCH($D704,Data_Base_2[[Incumbent]:[Incumbent]],0),MATCH(N$3,Data_Base_2[#Headers],0))),"")</f>
        <v/>
      </c>
      <c r="O704" s="164" t="str">
        <f ca="1">IFERROR(IF(ISBLANK(INDEX(Data_Base_2[],MATCH($D704,Data_Base_2[[Incumbent]:[Incumbent]],0),MATCH(O$3,Data_Base_2[#Headers],0))),"-",INDEX(Data_Base_2[],MATCH($D704,Data_Base_2[[Incumbent]:[Incumbent]],0),MATCH(O$3,Data_Base_2[#Headers],0))),"")</f>
        <v/>
      </c>
      <c r="P704" s="161" t="str">
        <f ca="1">IFERROR(IF(ISBLANK(INDEX(Data_Base_2[],MATCH($D704,Data_Base_2[[Incumbent]:[Incumbent]],0),MATCH(P$3,Data_Base_2[#Headers],0))),"-",INDEX(Data_Base_2[],MATCH($D704,Data_Base_2[[Incumbent]:[Incumbent]],0),MATCH(P$3,Data_Base_2[#Headers],0))),"")</f>
        <v/>
      </c>
      <c r="Q704" s="161" t="str">
        <f ca="1">IFERROR(IF(ISBLANK(INDEX(Data_Base_2[],MATCH($D704,Data_Base_2[[Incumbent]:[Incumbent]],0),MATCH(Q$3,Data_Base_2[#Headers],0))),"-",INDEX(Data_Base_2[],MATCH($D704,Data_Base_2[[Incumbent]:[Incumbent]],0),MATCH(Q$3,Data_Base_2[#Headers],0))),"")</f>
        <v/>
      </c>
      <c r="T704" t="str">
        <v>Sabar Siahaan, Ir.</v>
      </c>
      <c r="U704" s="140">
        <v>3</v>
      </c>
      <c r="V704" s="124" t="b">
        <v>1</v>
      </c>
      <c r="W704" s="3" t="b">
        <v>1</v>
      </c>
      <c r="X704" s="3" t="b">
        <v>0</v>
      </c>
      <c r="Y704" s="3">
        <v>0</v>
      </c>
      <c r="Z704" s="3">
        <v>1</v>
      </c>
      <c r="AA704" s="3" t="b">
        <v>1</v>
      </c>
      <c r="AB704" s="3" t="b">
        <f ca="1"/>
        <v>0</v>
      </c>
      <c r="AC704" s="99">
        <v>0</v>
      </c>
      <c r="AD704" s="99">
        <f ca="1"/>
        <v>0</v>
      </c>
    </row>
    <row r="705" spans="4:30" x14ac:dyDescent="0.25">
      <c r="D705" s="8" t="str" cm="1">
        <f t="array" aca="1" ref="D705" ca="1">IFERROR(IF($T$2="",'Data Base'!C686,INDEX(Data_Base_2[Incumbent],_xlfn.AGGREGATE(15,3,((OFFSET($AD$4,0,0,COUNTA($AD$4:AD5700),1)&gt;0)/(OFFSET($AD$4,0,0,COUNTA($AD$4:AD5700),1)&gt;0))*(ROW(OFFSET($AD$4,0,0,COUNTA($AD$4:AD5700),1))-ROW($AD$3)),ROWS($D$4:$D704)))),"")</f>
        <v/>
      </c>
      <c r="E705" s="161" t="str">
        <f ca="1">IFERROR(IF(ISBLANK(INDEX(Data_Base_2[],MATCH($D705,Data_Base_2[[Incumbent]:[Incumbent]],0),MATCH(E$3,Data_Base_2[#Headers],0))),"-",INDEX(Data_Base_2[],MATCH($D705,Data_Base_2[[Incumbent]:[Incumbent]],0),MATCH(E$3,Data_Base_2[#Headers],0))),"")</f>
        <v/>
      </c>
      <c r="F705" s="161" t="str">
        <f ca="1">IFERROR(IF(ISBLANK(INDEX(Data_Base_2[],MATCH($D705,Data_Base_2[[Incumbent]:[Incumbent]],0),MATCH(F$3,Data_Base_2[#Headers],0))),"-",INDEX(Data_Base_2[],MATCH($D705,Data_Base_2[[Incumbent]:[Incumbent]],0),MATCH(F$3,Data_Base_2[#Headers],0))),"")</f>
        <v/>
      </c>
      <c r="G705" s="161" t="str">
        <f ca="1">IFERROR(IF(ISBLANK(INDEX(Data_Base_2[],MATCH($D705,Data_Base_2[[Incumbent]:[Incumbent]],0),MATCH(G$3,Data_Base_2[#Headers],0))),"-",INDEX(Data_Base_2[],MATCH($D705,Data_Base_2[[Incumbent]:[Incumbent]],0),MATCH(G$3,Data_Base_2[#Headers],0))),"")</f>
        <v/>
      </c>
      <c r="H705" s="161" t="str">
        <f ca="1">IFERROR(IF(ISBLANK(INDEX(Data_Base_2[],MATCH($D705,Data_Base_2[[Incumbent]:[Incumbent]],0),MATCH(H$3,Data_Base_2[#Headers],0))),"-",INDEX(Data_Base_2[],MATCH($D705,Data_Base_2[[Incumbent]:[Incumbent]],0),MATCH(H$3,Data_Base_2[#Headers],0))),"")</f>
        <v/>
      </c>
      <c r="I705" s="162" t="str">
        <f ca="1">IFERROR(IF(ISBLANK(INDEX(Data_Base_2[],MATCH($D705,Data_Base_2[[Incumbent]:[Incumbent]],0),MATCH(I$3,Data_Base_2[#Headers],0))),"-",INDEX(Data_Base_2[],MATCH($D705,Data_Base_2[[Incumbent]:[Incumbent]],0),MATCH(I$3,Data_Base_2[#Headers],0))),"")</f>
        <v/>
      </c>
      <c r="J705" s="162" t="str">
        <f ca="1">IFERROR(IF(ISBLANK(INDEX(Data_Base_2[],MATCH($D705,Data_Base_2[[Incumbent]:[Incumbent]],0),MATCH(J$3,Data_Base_2[#Headers],0))),"-",INDEX(Data_Base_2[],MATCH($D705,Data_Base_2[[Incumbent]:[Incumbent]],0),MATCH(J$3,Data_Base_2[#Headers],0))),"")</f>
        <v/>
      </c>
      <c r="K705" s="163" t="str">
        <f ca="1">IFERROR(IF(ISBLANK(INDEX(Data_Base_2[],MATCH($D705,Data_Base_2[[Incumbent]:[Incumbent]],0),MATCH(K$3,Data_Base_2[#Headers],0))),"-",INDEX(Data_Base_2[],MATCH($D705,Data_Base_2[[Incumbent]:[Incumbent]],0),MATCH(K$3,Data_Base_2[#Headers],0))),"")</f>
        <v/>
      </c>
      <c r="L705" s="161" t="str">
        <f ca="1">IFERROR(IF(ISBLANK(INDEX(Data_Base_2[],MATCH($D705,Data_Base_2[[Incumbent]:[Incumbent]],0),MATCH(L$3,Data_Base_2[#Headers],0))),"-",INDEX(Data_Base_2[],MATCH($D705,Data_Base_2[[Incumbent]:[Incumbent]],0),MATCH(L$3,Data_Base_2[#Headers],0))),"")</f>
        <v/>
      </c>
      <c r="M705" s="161" t="str">
        <f ca="1">IFERROR(IF(ISBLANK(INDEX(Data_Base_2[],MATCH($D705,Data_Base_2[[Incumbent]:[Incumbent]],0),MATCH(M$3,Data_Base_2[#Headers],0))),"-",INDEX(Data_Base_2[],MATCH($D705,Data_Base_2[[Incumbent]:[Incumbent]],0),MATCH(M$3,Data_Base_2[#Headers],0))),"")</f>
        <v/>
      </c>
      <c r="N705" s="164" t="str">
        <f ca="1">IFERROR(IF(ISBLANK(INDEX(Data_Base_2[],MATCH($D705,Data_Base_2[[Incumbent]:[Incumbent]],0),MATCH(N$3,Data_Base_2[#Headers],0))),"-",INDEX(Data_Base_2[],MATCH($D705,Data_Base_2[[Incumbent]:[Incumbent]],0),MATCH(N$3,Data_Base_2[#Headers],0))),"")</f>
        <v/>
      </c>
      <c r="O705" s="164" t="str">
        <f ca="1">IFERROR(IF(ISBLANK(INDEX(Data_Base_2[],MATCH($D705,Data_Base_2[[Incumbent]:[Incumbent]],0),MATCH(O$3,Data_Base_2[#Headers],0))),"-",INDEX(Data_Base_2[],MATCH($D705,Data_Base_2[[Incumbent]:[Incumbent]],0),MATCH(O$3,Data_Base_2[#Headers],0))),"")</f>
        <v/>
      </c>
      <c r="P705" s="161" t="str">
        <f ca="1">IFERROR(IF(ISBLANK(INDEX(Data_Base_2[],MATCH($D705,Data_Base_2[[Incumbent]:[Incumbent]],0),MATCH(P$3,Data_Base_2[#Headers],0))),"-",INDEX(Data_Base_2[],MATCH($D705,Data_Base_2[[Incumbent]:[Incumbent]],0),MATCH(P$3,Data_Base_2[#Headers],0))),"")</f>
        <v/>
      </c>
      <c r="Q705" s="161" t="str">
        <f ca="1">IFERROR(IF(ISBLANK(INDEX(Data_Base_2[],MATCH($D705,Data_Base_2[[Incumbent]:[Incumbent]],0),MATCH(Q$3,Data_Base_2[#Headers],0))),"-",INDEX(Data_Base_2[],MATCH($D705,Data_Base_2[[Incumbent]:[Incumbent]],0),MATCH(Q$3,Data_Base_2[#Headers],0))),"")</f>
        <v/>
      </c>
      <c r="T705" t="str">
        <v>Fitri Wahyuni Simbolon</v>
      </c>
      <c r="U705" s="140">
        <v>1</v>
      </c>
      <c r="V705" s="124" t="b">
        <v>1</v>
      </c>
      <c r="W705" s="3" t="b">
        <v>0</v>
      </c>
      <c r="X705" s="3" t="b">
        <v>0</v>
      </c>
      <c r="Y705" s="3">
        <v>0</v>
      </c>
      <c r="Z705" s="3">
        <v>0</v>
      </c>
      <c r="AA705" s="3" t="b">
        <v>1</v>
      </c>
      <c r="AB705" s="3" t="b">
        <f ca="1"/>
        <v>0</v>
      </c>
      <c r="AC705" s="99">
        <v>1</v>
      </c>
      <c r="AD705" s="99">
        <f ca="1"/>
        <v>0</v>
      </c>
    </row>
    <row r="706" spans="4:30" x14ac:dyDescent="0.25">
      <c r="D706" s="8" t="str" cm="1">
        <f t="array" aca="1" ref="D706" ca="1">IFERROR(IF($T$2="",'Data Base'!C687,INDEX(Data_Base_2[Incumbent],_xlfn.AGGREGATE(15,3,((OFFSET($AD$4,0,0,COUNTA($AD$4:AD5701),1)&gt;0)/(OFFSET($AD$4,0,0,COUNTA($AD$4:AD5701),1)&gt;0))*(ROW(OFFSET($AD$4,0,0,COUNTA($AD$4:AD5701),1))-ROW($AD$3)),ROWS($D$4:$D705)))),"")</f>
        <v/>
      </c>
      <c r="E706" s="161" t="str">
        <f ca="1">IFERROR(IF(ISBLANK(INDEX(Data_Base_2[],MATCH($D706,Data_Base_2[[Incumbent]:[Incumbent]],0),MATCH(E$3,Data_Base_2[#Headers],0))),"-",INDEX(Data_Base_2[],MATCH($D706,Data_Base_2[[Incumbent]:[Incumbent]],0),MATCH(E$3,Data_Base_2[#Headers],0))),"")</f>
        <v/>
      </c>
      <c r="F706" s="161" t="str">
        <f ca="1">IFERROR(IF(ISBLANK(INDEX(Data_Base_2[],MATCH($D706,Data_Base_2[[Incumbent]:[Incumbent]],0),MATCH(F$3,Data_Base_2[#Headers],0))),"-",INDEX(Data_Base_2[],MATCH($D706,Data_Base_2[[Incumbent]:[Incumbent]],0),MATCH(F$3,Data_Base_2[#Headers],0))),"")</f>
        <v/>
      </c>
      <c r="G706" s="161" t="str">
        <f ca="1">IFERROR(IF(ISBLANK(INDEX(Data_Base_2[],MATCH($D706,Data_Base_2[[Incumbent]:[Incumbent]],0),MATCH(G$3,Data_Base_2[#Headers],0))),"-",INDEX(Data_Base_2[],MATCH($D706,Data_Base_2[[Incumbent]:[Incumbent]],0),MATCH(G$3,Data_Base_2[#Headers],0))),"")</f>
        <v/>
      </c>
      <c r="H706" s="161" t="str">
        <f ca="1">IFERROR(IF(ISBLANK(INDEX(Data_Base_2[],MATCH($D706,Data_Base_2[[Incumbent]:[Incumbent]],0),MATCH(H$3,Data_Base_2[#Headers],0))),"-",INDEX(Data_Base_2[],MATCH($D706,Data_Base_2[[Incumbent]:[Incumbent]],0),MATCH(H$3,Data_Base_2[#Headers],0))),"")</f>
        <v/>
      </c>
      <c r="I706" s="162" t="str">
        <f ca="1">IFERROR(IF(ISBLANK(INDEX(Data_Base_2[],MATCH($D706,Data_Base_2[[Incumbent]:[Incumbent]],0),MATCH(I$3,Data_Base_2[#Headers],0))),"-",INDEX(Data_Base_2[],MATCH($D706,Data_Base_2[[Incumbent]:[Incumbent]],0),MATCH(I$3,Data_Base_2[#Headers],0))),"")</f>
        <v/>
      </c>
      <c r="J706" s="162" t="str">
        <f ca="1">IFERROR(IF(ISBLANK(INDEX(Data_Base_2[],MATCH($D706,Data_Base_2[[Incumbent]:[Incumbent]],0),MATCH(J$3,Data_Base_2[#Headers],0))),"-",INDEX(Data_Base_2[],MATCH($D706,Data_Base_2[[Incumbent]:[Incumbent]],0),MATCH(J$3,Data_Base_2[#Headers],0))),"")</f>
        <v/>
      </c>
      <c r="K706" s="163" t="str">
        <f ca="1">IFERROR(IF(ISBLANK(INDEX(Data_Base_2[],MATCH($D706,Data_Base_2[[Incumbent]:[Incumbent]],0),MATCH(K$3,Data_Base_2[#Headers],0))),"-",INDEX(Data_Base_2[],MATCH($D706,Data_Base_2[[Incumbent]:[Incumbent]],0),MATCH(K$3,Data_Base_2[#Headers],0))),"")</f>
        <v/>
      </c>
      <c r="L706" s="161" t="str">
        <f ca="1">IFERROR(IF(ISBLANK(INDEX(Data_Base_2[],MATCH($D706,Data_Base_2[[Incumbent]:[Incumbent]],0),MATCH(L$3,Data_Base_2[#Headers],0))),"-",INDEX(Data_Base_2[],MATCH($D706,Data_Base_2[[Incumbent]:[Incumbent]],0),MATCH(L$3,Data_Base_2[#Headers],0))),"")</f>
        <v/>
      </c>
      <c r="M706" s="161" t="str">
        <f ca="1">IFERROR(IF(ISBLANK(INDEX(Data_Base_2[],MATCH($D706,Data_Base_2[[Incumbent]:[Incumbent]],0),MATCH(M$3,Data_Base_2[#Headers],0))),"-",INDEX(Data_Base_2[],MATCH($D706,Data_Base_2[[Incumbent]:[Incumbent]],0),MATCH(M$3,Data_Base_2[#Headers],0))),"")</f>
        <v/>
      </c>
      <c r="N706" s="164" t="str">
        <f ca="1">IFERROR(IF(ISBLANK(INDEX(Data_Base_2[],MATCH($D706,Data_Base_2[[Incumbent]:[Incumbent]],0),MATCH(N$3,Data_Base_2[#Headers],0))),"-",INDEX(Data_Base_2[],MATCH($D706,Data_Base_2[[Incumbent]:[Incumbent]],0),MATCH(N$3,Data_Base_2[#Headers],0))),"")</f>
        <v/>
      </c>
      <c r="O706" s="164" t="str">
        <f ca="1">IFERROR(IF(ISBLANK(INDEX(Data_Base_2[],MATCH($D706,Data_Base_2[[Incumbent]:[Incumbent]],0),MATCH(O$3,Data_Base_2[#Headers],0))),"-",INDEX(Data_Base_2[],MATCH($D706,Data_Base_2[[Incumbent]:[Incumbent]],0),MATCH(O$3,Data_Base_2[#Headers],0))),"")</f>
        <v/>
      </c>
      <c r="P706" s="161" t="str">
        <f ca="1">IFERROR(IF(ISBLANK(INDEX(Data_Base_2[],MATCH($D706,Data_Base_2[[Incumbent]:[Incumbent]],0),MATCH(P$3,Data_Base_2[#Headers],0))),"-",INDEX(Data_Base_2[],MATCH($D706,Data_Base_2[[Incumbent]:[Incumbent]],0),MATCH(P$3,Data_Base_2[#Headers],0))),"")</f>
        <v/>
      </c>
      <c r="Q706" s="161" t="str">
        <f ca="1">IFERROR(IF(ISBLANK(INDEX(Data_Base_2[],MATCH($D706,Data_Base_2[[Incumbent]:[Incumbent]],0),MATCH(Q$3,Data_Base_2[#Headers],0))),"-",INDEX(Data_Base_2[],MATCH($D706,Data_Base_2[[Incumbent]:[Incumbent]],0),MATCH(Q$3,Data_Base_2[#Headers],0))),"")</f>
        <v/>
      </c>
      <c r="T706" t="str">
        <v>Bobi Chandra</v>
      </c>
      <c r="U706" s="140">
        <v>1</v>
      </c>
      <c r="V706" s="124" t="b">
        <v>1</v>
      </c>
      <c r="W706" s="3" t="b">
        <v>0</v>
      </c>
      <c r="X706" s="3" t="b">
        <v>0</v>
      </c>
      <c r="Y706" s="3">
        <v>0</v>
      </c>
      <c r="Z706" s="3">
        <v>0</v>
      </c>
      <c r="AA706" s="3" t="b">
        <v>1</v>
      </c>
      <c r="AB706" s="3" t="b">
        <f ca="1"/>
        <v>1</v>
      </c>
      <c r="AC706" s="99">
        <v>1</v>
      </c>
      <c r="AD706" s="99">
        <f ca="1"/>
        <v>0</v>
      </c>
    </row>
    <row r="707" spans="4:30" x14ac:dyDescent="0.25">
      <c r="D707" s="8" t="str" cm="1">
        <f t="array" aca="1" ref="D707" ca="1">IFERROR(IF($T$2="",'Data Base'!C688,INDEX(Data_Base_2[Incumbent],_xlfn.AGGREGATE(15,3,((OFFSET($AD$4,0,0,COUNTA($AD$4:AD5702),1)&gt;0)/(OFFSET($AD$4,0,0,COUNTA($AD$4:AD5702),1)&gt;0))*(ROW(OFFSET($AD$4,0,0,COUNTA($AD$4:AD5702),1))-ROW($AD$3)),ROWS($D$4:$D706)))),"")</f>
        <v/>
      </c>
      <c r="E707" s="161" t="str">
        <f ca="1">IFERROR(IF(ISBLANK(INDEX(Data_Base_2[],MATCH($D707,Data_Base_2[[Incumbent]:[Incumbent]],0),MATCH(E$3,Data_Base_2[#Headers],0))),"-",INDEX(Data_Base_2[],MATCH($D707,Data_Base_2[[Incumbent]:[Incumbent]],0),MATCH(E$3,Data_Base_2[#Headers],0))),"")</f>
        <v/>
      </c>
      <c r="F707" s="161" t="str">
        <f ca="1">IFERROR(IF(ISBLANK(INDEX(Data_Base_2[],MATCH($D707,Data_Base_2[[Incumbent]:[Incumbent]],0),MATCH(F$3,Data_Base_2[#Headers],0))),"-",INDEX(Data_Base_2[],MATCH($D707,Data_Base_2[[Incumbent]:[Incumbent]],0),MATCH(F$3,Data_Base_2[#Headers],0))),"")</f>
        <v/>
      </c>
      <c r="G707" s="161" t="str">
        <f ca="1">IFERROR(IF(ISBLANK(INDEX(Data_Base_2[],MATCH($D707,Data_Base_2[[Incumbent]:[Incumbent]],0),MATCH(G$3,Data_Base_2[#Headers],0))),"-",INDEX(Data_Base_2[],MATCH($D707,Data_Base_2[[Incumbent]:[Incumbent]],0),MATCH(G$3,Data_Base_2[#Headers],0))),"")</f>
        <v/>
      </c>
      <c r="H707" s="161" t="str">
        <f ca="1">IFERROR(IF(ISBLANK(INDEX(Data_Base_2[],MATCH($D707,Data_Base_2[[Incumbent]:[Incumbent]],0),MATCH(H$3,Data_Base_2[#Headers],0))),"-",INDEX(Data_Base_2[],MATCH($D707,Data_Base_2[[Incumbent]:[Incumbent]],0),MATCH(H$3,Data_Base_2[#Headers],0))),"")</f>
        <v/>
      </c>
      <c r="I707" s="162" t="str">
        <f ca="1">IFERROR(IF(ISBLANK(INDEX(Data_Base_2[],MATCH($D707,Data_Base_2[[Incumbent]:[Incumbent]],0),MATCH(I$3,Data_Base_2[#Headers],0))),"-",INDEX(Data_Base_2[],MATCH($D707,Data_Base_2[[Incumbent]:[Incumbent]],0),MATCH(I$3,Data_Base_2[#Headers],0))),"")</f>
        <v/>
      </c>
      <c r="J707" s="162" t="str">
        <f ca="1">IFERROR(IF(ISBLANK(INDEX(Data_Base_2[],MATCH($D707,Data_Base_2[[Incumbent]:[Incumbent]],0),MATCH(J$3,Data_Base_2[#Headers],0))),"-",INDEX(Data_Base_2[],MATCH($D707,Data_Base_2[[Incumbent]:[Incumbent]],0),MATCH(J$3,Data_Base_2[#Headers],0))),"")</f>
        <v/>
      </c>
      <c r="K707" s="163" t="str">
        <f ca="1">IFERROR(IF(ISBLANK(INDEX(Data_Base_2[],MATCH($D707,Data_Base_2[[Incumbent]:[Incumbent]],0),MATCH(K$3,Data_Base_2[#Headers],0))),"-",INDEX(Data_Base_2[],MATCH($D707,Data_Base_2[[Incumbent]:[Incumbent]],0),MATCH(K$3,Data_Base_2[#Headers],0))),"")</f>
        <v/>
      </c>
      <c r="L707" s="161" t="str">
        <f ca="1">IFERROR(IF(ISBLANK(INDEX(Data_Base_2[],MATCH($D707,Data_Base_2[[Incumbent]:[Incumbent]],0),MATCH(L$3,Data_Base_2[#Headers],0))),"-",INDEX(Data_Base_2[],MATCH($D707,Data_Base_2[[Incumbent]:[Incumbent]],0),MATCH(L$3,Data_Base_2[#Headers],0))),"")</f>
        <v/>
      </c>
      <c r="M707" s="161" t="str">
        <f ca="1">IFERROR(IF(ISBLANK(INDEX(Data_Base_2[],MATCH($D707,Data_Base_2[[Incumbent]:[Incumbent]],0),MATCH(M$3,Data_Base_2[#Headers],0))),"-",INDEX(Data_Base_2[],MATCH($D707,Data_Base_2[[Incumbent]:[Incumbent]],0),MATCH(M$3,Data_Base_2[#Headers],0))),"")</f>
        <v/>
      </c>
      <c r="N707" s="164" t="str">
        <f ca="1">IFERROR(IF(ISBLANK(INDEX(Data_Base_2[],MATCH($D707,Data_Base_2[[Incumbent]:[Incumbent]],0),MATCH(N$3,Data_Base_2[#Headers],0))),"-",INDEX(Data_Base_2[],MATCH($D707,Data_Base_2[[Incumbent]:[Incumbent]],0),MATCH(N$3,Data_Base_2[#Headers],0))),"")</f>
        <v/>
      </c>
      <c r="O707" s="164" t="str">
        <f ca="1">IFERROR(IF(ISBLANK(INDEX(Data_Base_2[],MATCH($D707,Data_Base_2[[Incumbent]:[Incumbent]],0),MATCH(O$3,Data_Base_2[#Headers],0))),"-",INDEX(Data_Base_2[],MATCH($D707,Data_Base_2[[Incumbent]:[Incumbent]],0),MATCH(O$3,Data_Base_2[#Headers],0))),"")</f>
        <v/>
      </c>
      <c r="P707" s="161" t="str">
        <f ca="1">IFERROR(IF(ISBLANK(INDEX(Data_Base_2[],MATCH($D707,Data_Base_2[[Incumbent]:[Incumbent]],0),MATCH(P$3,Data_Base_2[#Headers],0))),"-",INDEX(Data_Base_2[],MATCH($D707,Data_Base_2[[Incumbent]:[Incumbent]],0),MATCH(P$3,Data_Base_2[#Headers],0))),"")</f>
        <v/>
      </c>
      <c r="Q707" s="161" t="str">
        <f ca="1">IFERROR(IF(ISBLANK(INDEX(Data_Base_2[],MATCH($D707,Data_Base_2[[Incumbent]:[Incumbent]],0),MATCH(Q$3,Data_Base_2[#Headers],0))),"-",INDEX(Data_Base_2[],MATCH($D707,Data_Base_2[[Incumbent]:[Incumbent]],0),MATCH(Q$3,Data_Base_2[#Headers],0))),"")</f>
        <v/>
      </c>
      <c r="T707" t="str">
        <v>Septian Pardamean Hutagaol</v>
      </c>
      <c r="U707" s="140">
        <v>1</v>
      </c>
      <c r="V707" s="124" t="b">
        <v>1</v>
      </c>
      <c r="W707" s="3" t="b">
        <v>0</v>
      </c>
      <c r="X707" s="3" t="b">
        <v>0</v>
      </c>
      <c r="Y707" s="3">
        <v>0</v>
      </c>
      <c r="Z707" s="3">
        <v>0</v>
      </c>
      <c r="AA707" s="3" t="b">
        <v>1</v>
      </c>
      <c r="AB707" s="3" t="b">
        <f ca="1"/>
        <v>0</v>
      </c>
      <c r="AC707" s="99">
        <v>0</v>
      </c>
      <c r="AD707" s="99">
        <f ca="1"/>
        <v>0</v>
      </c>
    </row>
    <row r="708" spans="4:30" x14ac:dyDescent="0.25">
      <c r="D708" s="8" t="str" cm="1">
        <f t="array" aca="1" ref="D708" ca="1">IFERROR(IF($T$2="",'Data Base'!C689,INDEX(Data_Base_2[Incumbent],_xlfn.AGGREGATE(15,3,((OFFSET($AD$4,0,0,COUNTA($AD$4:AD5703),1)&gt;0)/(OFFSET($AD$4,0,0,COUNTA($AD$4:AD5703),1)&gt;0))*(ROW(OFFSET($AD$4,0,0,COUNTA($AD$4:AD5703),1))-ROW($AD$3)),ROWS($D$4:$D707)))),"")</f>
        <v/>
      </c>
      <c r="E708" s="161" t="str">
        <f ca="1">IFERROR(IF(ISBLANK(INDEX(Data_Base_2[],MATCH($D708,Data_Base_2[[Incumbent]:[Incumbent]],0),MATCH(E$3,Data_Base_2[#Headers],0))),"-",INDEX(Data_Base_2[],MATCH($D708,Data_Base_2[[Incumbent]:[Incumbent]],0),MATCH(E$3,Data_Base_2[#Headers],0))),"")</f>
        <v/>
      </c>
      <c r="F708" s="161" t="str">
        <f ca="1">IFERROR(IF(ISBLANK(INDEX(Data_Base_2[],MATCH($D708,Data_Base_2[[Incumbent]:[Incumbent]],0),MATCH(F$3,Data_Base_2[#Headers],0))),"-",INDEX(Data_Base_2[],MATCH($D708,Data_Base_2[[Incumbent]:[Incumbent]],0),MATCH(F$3,Data_Base_2[#Headers],0))),"")</f>
        <v/>
      </c>
      <c r="G708" s="161" t="str">
        <f ca="1">IFERROR(IF(ISBLANK(INDEX(Data_Base_2[],MATCH($D708,Data_Base_2[[Incumbent]:[Incumbent]],0),MATCH(G$3,Data_Base_2[#Headers],0))),"-",INDEX(Data_Base_2[],MATCH($D708,Data_Base_2[[Incumbent]:[Incumbent]],0),MATCH(G$3,Data_Base_2[#Headers],0))),"")</f>
        <v/>
      </c>
      <c r="H708" s="161" t="str">
        <f ca="1">IFERROR(IF(ISBLANK(INDEX(Data_Base_2[],MATCH($D708,Data_Base_2[[Incumbent]:[Incumbent]],0),MATCH(H$3,Data_Base_2[#Headers],0))),"-",INDEX(Data_Base_2[],MATCH($D708,Data_Base_2[[Incumbent]:[Incumbent]],0),MATCH(H$3,Data_Base_2[#Headers],0))),"")</f>
        <v/>
      </c>
      <c r="I708" s="162" t="str">
        <f ca="1">IFERROR(IF(ISBLANK(INDEX(Data_Base_2[],MATCH($D708,Data_Base_2[[Incumbent]:[Incumbent]],0),MATCH(I$3,Data_Base_2[#Headers],0))),"-",INDEX(Data_Base_2[],MATCH($D708,Data_Base_2[[Incumbent]:[Incumbent]],0),MATCH(I$3,Data_Base_2[#Headers],0))),"")</f>
        <v/>
      </c>
      <c r="J708" s="162" t="str">
        <f ca="1">IFERROR(IF(ISBLANK(INDEX(Data_Base_2[],MATCH($D708,Data_Base_2[[Incumbent]:[Incumbent]],0),MATCH(J$3,Data_Base_2[#Headers],0))),"-",INDEX(Data_Base_2[],MATCH($D708,Data_Base_2[[Incumbent]:[Incumbent]],0),MATCH(J$3,Data_Base_2[#Headers],0))),"")</f>
        <v/>
      </c>
      <c r="K708" s="163" t="str">
        <f ca="1">IFERROR(IF(ISBLANK(INDEX(Data_Base_2[],MATCH($D708,Data_Base_2[[Incumbent]:[Incumbent]],0),MATCH(K$3,Data_Base_2[#Headers],0))),"-",INDEX(Data_Base_2[],MATCH($D708,Data_Base_2[[Incumbent]:[Incumbent]],0),MATCH(K$3,Data_Base_2[#Headers],0))),"")</f>
        <v/>
      </c>
      <c r="L708" s="161" t="str">
        <f ca="1">IFERROR(IF(ISBLANK(INDEX(Data_Base_2[],MATCH($D708,Data_Base_2[[Incumbent]:[Incumbent]],0),MATCH(L$3,Data_Base_2[#Headers],0))),"-",INDEX(Data_Base_2[],MATCH($D708,Data_Base_2[[Incumbent]:[Incumbent]],0),MATCH(L$3,Data_Base_2[#Headers],0))),"")</f>
        <v/>
      </c>
      <c r="M708" s="161" t="str">
        <f ca="1">IFERROR(IF(ISBLANK(INDEX(Data_Base_2[],MATCH($D708,Data_Base_2[[Incumbent]:[Incumbent]],0),MATCH(M$3,Data_Base_2[#Headers],0))),"-",INDEX(Data_Base_2[],MATCH($D708,Data_Base_2[[Incumbent]:[Incumbent]],0),MATCH(M$3,Data_Base_2[#Headers],0))),"")</f>
        <v/>
      </c>
      <c r="N708" s="164" t="str">
        <f ca="1">IFERROR(IF(ISBLANK(INDEX(Data_Base_2[],MATCH($D708,Data_Base_2[[Incumbent]:[Incumbent]],0),MATCH(N$3,Data_Base_2[#Headers],0))),"-",INDEX(Data_Base_2[],MATCH($D708,Data_Base_2[[Incumbent]:[Incumbent]],0),MATCH(N$3,Data_Base_2[#Headers],0))),"")</f>
        <v/>
      </c>
      <c r="O708" s="164" t="str">
        <f ca="1">IFERROR(IF(ISBLANK(INDEX(Data_Base_2[],MATCH($D708,Data_Base_2[[Incumbent]:[Incumbent]],0),MATCH(O$3,Data_Base_2[#Headers],0))),"-",INDEX(Data_Base_2[],MATCH($D708,Data_Base_2[[Incumbent]:[Incumbent]],0),MATCH(O$3,Data_Base_2[#Headers],0))),"")</f>
        <v/>
      </c>
      <c r="P708" s="161" t="str">
        <f ca="1">IFERROR(IF(ISBLANK(INDEX(Data_Base_2[],MATCH($D708,Data_Base_2[[Incumbent]:[Incumbent]],0),MATCH(P$3,Data_Base_2[#Headers],0))),"-",INDEX(Data_Base_2[],MATCH($D708,Data_Base_2[[Incumbent]:[Incumbent]],0),MATCH(P$3,Data_Base_2[#Headers],0))),"")</f>
        <v/>
      </c>
      <c r="Q708" s="161" t="str">
        <f ca="1">IFERROR(IF(ISBLANK(INDEX(Data_Base_2[],MATCH($D708,Data_Base_2[[Incumbent]:[Incumbent]],0),MATCH(Q$3,Data_Base_2[#Headers],0))),"-",INDEX(Data_Base_2[],MATCH($D708,Data_Base_2[[Incumbent]:[Incumbent]],0),MATCH(Q$3,Data_Base_2[#Headers],0))),"")</f>
        <v/>
      </c>
      <c r="T708" t="str">
        <v>Irfansyah, St</v>
      </c>
      <c r="U708" s="140">
        <v>2</v>
      </c>
      <c r="V708" s="124" t="b">
        <v>1</v>
      </c>
      <c r="W708" s="3" t="b">
        <v>0</v>
      </c>
      <c r="X708" s="3" t="b">
        <v>0</v>
      </c>
      <c r="Y708" s="3">
        <v>0</v>
      </c>
      <c r="Z708" s="3">
        <v>1</v>
      </c>
      <c r="AA708" s="3" t="b">
        <v>1</v>
      </c>
      <c r="AB708" s="3" t="b">
        <f ca="1"/>
        <v>1</v>
      </c>
      <c r="AC708" s="99">
        <v>1</v>
      </c>
      <c r="AD708" s="99">
        <f ca="1"/>
        <v>0</v>
      </c>
    </row>
    <row r="709" spans="4:30" x14ac:dyDescent="0.25">
      <c r="D709" s="8" t="str" cm="1">
        <f t="array" aca="1" ref="D709" ca="1">IFERROR(IF($T$2="",'Data Base'!C690,INDEX(Data_Base_2[Incumbent],_xlfn.AGGREGATE(15,3,((OFFSET($AD$4,0,0,COUNTA($AD$4:AD5704),1)&gt;0)/(OFFSET($AD$4,0,0,COUNTA($AD$4:AD5704),1)&gt;0))*(ROW(OFFSET($AD$4,0,0,COUNTA($AD$4:AD5704),1))-ROW($AD$3)),ROWS($D$4:$D708)))),"")</f>
        <v/>
      </c>
      <c r="E709" s="161" t="str">
        <f ca="1">IFERROR(IF(ISBLANK(INDEX(Data_Base_2[],MATCH($D709,Data_Base_2[[Incumbent]:[Incumbent]],0),MATCH(E$3,Data_Base_2[#Headers],0))),"-",INDEX(Data_Base_2[],MATCH($D709,Data_Base_2[[Incumbent]:[Incumbent]],0),MATCH(E$3,Data_Base_2[#Headers],0))),"")</f>
        <v/>
      </c>
      <c r="F709" s="161" t="str">
        <f ca="1">IFERROR(IF(ISBLANK(INDEX(Data_Base_2[],MATCH($D709,Data_Base_2[[Incumbent]:[Incumbent]],0),MATCH(F$3,Data_Base_2[#Headers],0))),"-",INDEX(Data_Base_2[],MATCH($D709,Data_Base_2[[Incumbent]:[Incumbent]],0),MATCH(F$3,Data_Base_2[#Headers],0))),"")</f>
        <v/>
      </c>
      <c r="G709" s="161" t="str">
        <f ca="1">IFERROR(IF(ISBLANK(INDEX(Data_Base_2[],MATCH($D709,Data_Base_2[[Incumbent]:[Incumbent]],0),MATCH(G$3,Data_Base_2[#Headers],0))),"-",INDEX(Data_Base_2[],MATCH($D709,Data_Base_2[[Incumbent]:[Incumbent]],0),MATCH(G$3,Data_Base_2[#Headers],0))),"")</f>
        <v/>
      </c>
      <c r="H709" s="161" t="str">
        <f ca="1">IFERROR(IF(ISBLANK(INDEX(Data_Base_2[],MATCH($D709,Data_Base_2[[Incumbent]:[Incumbent]],0),MATCH(H$3,Data_Base_2[#Headers],0))),"-",INDEX(Data_Base_2[],MATCH($D709,Data_Base_2[[Incumbent]:[Incumbent]],0),MATCH(H$3,Data_Base_2[#Headers],0))),"")</f>
        <v/>
      </c>
      <c r="I709" s="162" t="str">
        <f ca="1">IFERROR(IF(ISBLANK(INDEX(Data_Base_2[],MATCH($D709,Data_Base_2[[Incumbent]:[Incumbent]],0),MATCH(I$3,Data_Base_2[#Headers],0))),"-",INDEX(Data_Base_2[],MATCH($D709,Data_Base_2[[Incumbent]:[Incumbent]],0),MATCH(I$3,Data_Base_2[#Headers],0))),"")</f>
        <v/>
      </c>
      <c r="J709" s="162" t="str">
        <f ca="1">IFERROR(IF(ISBLANK(INDEX(Data_Base_2[],MATCH($D709,Data_Base_2[[Incumbent]:[Incumbent]],0),MATCH(J$3,Data_Base_2[#Headers],0))),"-",INDEX(Data_Base_2[],MATCH($D709,Data_Base_2[[Incumbent]:[Incumbent]],0),MATCH(J$3,Data_Base_2[#Headers],0))),"")</f>
        <v/>
      </c>
      <c r="K709" s="163" t="str">
        <f ca="1">IFERROR(IF(ISBLANK(INDEX(Data_Base_2[],MATCH($D709,Data_Base_2[[Incumbent]:[Incumbent]],0),MATCH(K$3,Data_Base_2[#Headers],0))),"-",INDEX(Data_Base_2[],MATCH($D709,Data_Base_2[[Incumbent]:[Incumbent]],0),MATCH(K$3,Data_Base_2[#Headers],0))),"")</f>
        <v/>
      </c>
      <c r="L709" s="161" t="str">
        <f ca="1">IFERROR(IF(ISBLANK(INDEX(Data_Base_2[],MATCH($D709,Data_Base_2[[Incumbent]:[Incumbent]],0),MATCH(L$3,Data_Base_2[#Headers],0))),"-",INDEX(Data_Base_2[],MATCH($D709,Data_Base_2[[Incumbent]:[Incumbent]],0),MATCH(L$3,Data_Base_2[#Headers],0))),"")</f>
        <v/>
      </c>
      <c r="M709" s="161" t="str">
        <f ca="1">IFERROR(IF(ISBLANK(INDEX(Data_Base_2[],MATCH($D709,Data_Base_2[[Incumbent]:[Incumbent]],0),MATCH(M$3,Data_Base_2[#Headers],0))),"-",INDEX(Data_Base_2[],MATCH($D709,Data_Base_2[[Incumbent]:[Incumbent]],0),MATCH(M$3,Data_Base_2[#Headers],0))),"")</f>
        <v/>
      </c>
      <c r="N709" s="164" t="str">
        <f ca="1">IFERROR(IF(ISBLANK(INDEX(Data_Base_2[],MATCH($D709,Data_Base_2[[Incumbent]:[Incumbent]],0),MATCH(N$3,Data_Base_2[#Headers],0))),"-",INDEX(Data_Base_2[],MATCH($D709,Data_Base_2[[Incumbent]:[Incumbent]],0),MATCH(N$3,Data_Base_2[#Headers],0))),"")</f>
        <v/>
      </c>
      <c r="O709" s="164" t="str">
        <f ca="1">IFERROR(IF(ISBLANK(INDEX(Data_Base_2[],MATCH($D709,Data_Base_2[[Incumbent]:[Incumbent]],0),MATCH(O$3,Data_Base_2[#Headers],0))),"-",INDEX(Data_Base_2[],MATCH($D709,Data_Base_2[[Incumbent]:[Incumbent]],0),MATCH(O$3,Data_Base_2[#Headers],0))),"")</f>
        <v/>
      </c>
      <c r="P709" s="161" t="str">
        <f ca="1">IFERROR(IF(ISBLANK(INDEX(Data_Base_2[],MATCH($D709,Data_Base_2[[Incumbent]:[Incumbent]],0),MATCH(P$3,Data_Base_2[#Headers],0))),"-",INDEX(Data_Base_2[],MATCH($D709,Data_Base_2[[Incumbent]:[Incumbent]],0),MATCH(P$3,Data_Base_2[#Headers],0))),"")</f>
        <v/>
      </c>
      <c r="Q709" s="161" t="str">
        <f ca="1">IFERROR(IF(ISBLANK(INDEX(Data_Base_2[],MATCH($D709,Data_Base_2[[Incumbent]:[Incumbent]],0),MATCH(Q$3,Data_Base_2[#Headers],0))),"-",INDEX(Data_Base_2[],MATCH($D709,Data_Base_2[[Incumbent]:[Incumbent]],0),MATCH(Q$3,Data_Base_2[#Headers],0))),"")</f>
        <v/>
      </c>
      <c r="T709" t="str">
        <v>Sulaiman</v>
      </c>
      <c r="U709" s="140">
        <v>3</v>
      </c>
      <c r="V709" s="124" t="b">
        <v>1</v>
      </c>
      <c r="W709" s="3" t="b">
        <v>0</v>
      </c>
      <c r="X709" s="3" t="b">
        <v>0</v>
      </c>
      <c r="Y709" s="3">
        <v>0</v>
      </c>
      <c r="Z709" s="3">
        <v>1</v>
      </c>
      <c r="AA709" s="3" t="b">
        <v>1</v>
      </c>
      <c r="AB709" s="3" t="b">
        <f ca="1"/>
        <v>0</v>
      </c>
      <c r="AC709" s="99">
        <v>1</v>
      </c>
      <c r="AD709" s="99">
        <f ca="1"/>
        <v>0</v>
      </c>
    </row>
    <row r="710" spans="4:30" x14ac:dyDescent="0.25">
      <c r="D710" s="8" t="str" cm="1">
        <f t="array" aca="1" ref="D710" ca="1">IFERROR(IF($T$2="",'Data Base'!C691,INDEX(Data_Base_2[Incumbent],_xlfn.AGGREGATE(15,3,((OFFSET($AD$4,0,0,COUNTA($AD$4:AD5705),1)&gt;0)/(OFFSET($AD$4,0,0,COUNTA($AD$4:AD5705),1)&gt;0))*(ROW(OFFSET($AD$4,0,0,COUNTA($AD$4:AD5705),1))-ROW($AD$3)),ROWS($D$4:$D709)))),"")</f>
        <v/>
      </c>
      <c r="E710" s="161" t="str">
        <f ca="1">IFERROR(IF(ISBLANK(INDEX(Data_Base_2[],MATCH($D710,Data_Base_2[[Incumbent]:[Incumbent]],0),MATCH(E$3,Data_Base_2[#Headers],0))),"-",INDEX(Data_Base_2[],MATCH($D710,Data_Base_2[[Incumbent]:[Incumbent]],0),MATCH(E$3,Data_Base_2[#Headers],0))),"")</f>
        <v/>
      </c>
      <c r="F710" s="161" t="str">
        <f ca="1">IFERROR(IF(ISBLANK(INDEX(Data_Base_2[],MATCH($D710,Data_Base_2[[Incumbent]:[Incumbent]],0),MATCH(F$3,Data_Base_2[#Headers],0))),"-",INDEX(Data_Base_2[],MATCH($D710,Data_Base_2[[Incumbent]:[Incumbent]],0),MATCH(F$3,Data_Base_2[#Headers],0))),"")</f>
        <v/>
      </c>
      <c r="G710" s="161" t="str">
        <f ca="1">IFERROR(IF(ISBLANK(INDEX(Data_Base_2[],MATCH($D710,Data_Base_2[[Incumbent]:[Incumbent]],0),MATCH(G$3,Data_Base_2[#Headers],0))),"-",INDEX(Data_Base_2[],MATCH($D710,Data_Base_2[[Incumbent]:[Incumbent]],0),MATCH(G$3,Data_Base_2[#Headers],0))),"")</f>
        <v/>
      </c>
      <c r="H710" s="161" t="str">
        <f ca="1">IFERROR(IF(ISBLANK(INDEX(Data_Base_2[],MATCH($D710,Data_Base_2[[Incumbent]:[Incumbent]],0),MATCH(H$3,Data_Base_2[#Headers],0))),"-",INDEX(Data_Base_2[],MATCH($D710,Data_Base_2[[Incumbent]:[Incumbent]],0),MATCH(H$3,Data_Base_2[#Headers],0))),"")</f>
        <v/>
      </c>
      <c r="I710" s="162" t="str">
        <f ca="1">IFERROR(IF(ISBLANK(INDEX(Data_Base_2[],MATCH($D710,Data_Base_2[[Incumbent]:[Incumbent]],0),MATCH(I$3,Data_Base_2[#Headers],0))),"-",INDEX(Data_Base_2[],MATCH($D710,Data_Base_2[[Incumbent]:[Incumbent]],0),MATCH(I$3,Data_Base_2[#Headers],0))),"")</f>
        <v/>
      </c>
      <c r="J710" s="162" t="str">
        <f ca="1">IFERROR(IF(ISBLANK(INDEX(Data_Base_2[],MATCH($D710,Data_Base_2[[Incumbent]:[Incumbent]],0),MATCH(J$3,Data_Base_2[#Headers],0))),"-",INDEX(Data_Base_2[],MATCH($D710,Data_Base_2[[Incumbent]:[Incumbent]],0),MATCH(J$3,Data_Base_2[#Headers],0))),"")</f>
        <v/>
      </c>
      <c r="K710" s="163" t="str">
        <f ca="1">IFERROR(IF(ISBLANK(INDEX(Data_Base_2[],MATCH($D710,Data_Base_2[[Incumbent]:[Incumbent]],0),MATCH(K$3,Data_Base_2[#Headers],0))),"-",INDEX(Data_Base_2[],MATCH($D710,Data_Base_2[[Incumbent]:[Incumbent]],0),MATCH(K$3,Data_Base_2[#Headers],0))),"")</f>
        <v/>
      </c>
      <c r="L710" s="161" t="str">
        <f ca="1">IFERROR(IF(ISBLANK(INDEX(Data_Base_2[],MATCH($D710,Data_Base_2[[Incumbent]:[Incumbent]],0),MATCH(L$3,Data_Base_2[#Headers],0))),"-",INDEX(Data_Base_2[],MATCH($D710,Data_Base_2[[Incumbent]:[Incumbent]],0),MATCH(L$3,Data_Base_2[#Headers],0))),"")</f>
        <v/>
      </c>
      <c r="M710" s="161" t="str">
        <f ca="1">IFERROR(IF(ISBLANK(INDEX(Data_Base_2[],MATCH($D710,Data_Base_2[[Incumbent]:[Incumbent]],0),MATCH(M$3,Data_Base_2[#Headers],0))),"-",INDEX(Data_Base_2[],MATCH($D710,Data_Base_2[[Incumbent]:[Incumbent]],0),MATCH(M$3,Data_Base_2[#Headers],0))),"")</f>
        <v/>
      </c>
      <c r="N710" s="164" t="str">
        <f ca="1">IFERROR(IF(ISBLANK(INDEX(Data_Base_2[],MATCH($D710,Data_Base_2[[Incumbent]:[Incumbent]],0),MATCH(N$3,Data_Base_2[#Headers],0))),"-",INDEX(Data_Base_2[],MATCH($D710,Data_Base_2[[Incumbent]:[Incumbent]],0),MATCH(N$3,Data_Base_2[#Headers],0))),"")</f>
        <v/>
      </c>
      <c r="O710" s="164" t="str">
        <f ca="1">IFERROR(IF(ISBLANK(INDEX(Data_Base_2[],MATCH($D710,Data_Base_2[[Incumbent]:[Incumbent]],0),MATCH(O$3,Data_Base_2[#Headers],0))),"-",INDEX(Data_Base_2[],MATCH($D710,Data_Base_2[[Incumbent]:[Incumbent]],0),MATCH(O$3,Data_Base_2[#Headers],0))),"")</f>
        <v/>
      </c>
      <c r="P710" s="161" t="str">
        <f ca="1">IFERROR(IF(ISBLANK(INDEX(Data_Base_2[],MATCH($D710,Data_Base_2[[Incumbent]:[Incumbent]],0),MATCH(P$3,Data_Base_2[#Headers],0))),"-",INDEX(Data_Base_2[],MATCH($D710,Data_Base_2[[Incumbent]:[Incumbent]],0),MATCH(P$3,Data_Base_2[#Headers],0))),"")</f>
        <v/>
      </c>
      <c r="Q710" s="161" t="str">
        <f ca="1">IFERROR(IF(ISBLANK(INDEX(Data_Base_2[],MATCH($D710,Data_Base_2[[Incumbent]:[Incumbent]],0),MATCH(Q$3,Data_Base_2[#Headers],0))),"-",INDEX(Data_Base_2[],MATCH($D710,Data_Base_2[[Incumbent]:[Incumbent]],0),MATCH(Q$3,Data_Base_2[#Headers],0))),"")</f>
        <v/>
      </c>
      <c r="T710" t="str">
        <v>Indra Purnama, Ir.</v>
      </c>
      <c r="U710" s="140">
        <v>8</v>
      </c>
      <c r="V710" s="124" t="b">
        <v>1</v>
      </c>
      <c r="W710" s="3" t="b">
        <v>1</v>
      </c>
      <c r="X710" s="3" t="b">
        <v>0</v>
      </c>
      <c r="Y710" s="3">
        <v>0</v>
      </c>
      <c r="Z710" s="3">
        <v>0</v>
      </c>
      <c r="AA710" s="3" t="b">
        <v>1</v>
      </c>
      <c r="AB710" s="3" t="b">
        <f ca="1"/>
        <v>1</v>
      </c>
      <c r="AC710" s="99">
        <v>1</v>
      </c>
      <c r="AD710" s="99">
        <f ca="1"/>
        <v>0</v>
      </c>
    </row>
    <row r="711" spans="4:30" x14ac:dyDescent="0.25">
      <c r="D711" s="8" t="str" cm="1">
        <f t="array" aca="1" ref="D711" ca="1">IFERROR(IF($T$2="",'Data Base'!C692,INDEX(Data_Base_2[Incumbent],_xlfn.AGGREGATE(15,3,((OFFSET($AD$4,0,0,COUNTA($AD$4:AD5706),1)&gt;0)/(OFFSET($AD$4,0,0,COUNTA($AD$4:AD5706),1)&gt;0))*(ROW(OFFSET($AD$4,0,0,COUNTA($AD$4:AD5706),1))-ROW($AD$3)),ROWS($D$4:$D710)))),"")</f>
        <v/>
      </c>
      <c r="E711" s="161" t="str">
        <f ca="1">IFERROR(IF(ISBLANK(INDEX(Data_Base_2[],MATCH($D711,Data_Base_2[[Incumbent]:[Incumbent]],0),MATCH(E$3,Data_Base_2[#Headers],0))),"-",INDEX(Data_Base_2[],MATCH($D711,Data_Base_2[[Incumbent]:[Incumbent]],0),MATCH(E$3,Data_Base_2[#Headers],0))),"")</f>
        <v/>
      </c>
      <c r="F711" s="161" t="str">
        <f ca="1">IFERROR(IF(ISBLANK(INDEX(Data_Base_2[],MATCH($D711,Data_Base_2[[Incumbent]:[Incumbent]],0),MATCH(F$3,Data_Base_2[#Headers],0))),"-",INDEX(Data_Base_2[],MATCH($D711,Data_Base_2[[Incumbent]:[Incumbent]],0),MATCH(F$3,Data_Base_2[#Headers],0))),"")</f>
        <v/>
      </c>
      <c r="G711" s="161" t="str">
        <f ca="1">IFERROR(IF(ISBLANK(INDEX(Data_Base_2[],MATCH($D711,Data_Base_2[[Incumbent]:[Incumbent]],0),MATCH(G$3,Data_Base_2[#Headers],0))),"-",INDEX(Data_Base_2[],MATCH($D711,Data_Base_2[[Incumbent]:[Incumbent]],0),MATCH(G$3,Data_Base_2[#Headers],0))),"")</f>
        <v/>
      </c>
      <c r="H711" s="161" t="str">
        <f ca="1">IFERROR(IF(ISBLANK(INDEX(Data_Base_2[],MATCH($D711,Data_Base_2[[Incumbent]:[Incumbent]],0),MATCH(H$3,Data_Base_2[#Headers],0))),"-",INDEX(Data_Base_2[],MATCH($D711,Data_Base_2[[Incumbent]:[Incumbent]],0),MATCH(H$3,Data_Base_2[#Headers],0))),"")</f>
        <v/>
      </c>
      <c r="I711" s="162" t="str">
        <f ca="1">IFERROR(IF(ISBLANK(INDEX(Data_Base_2[],MATCH($D711,Data_Base_2[[Incumbent]:[Incumbent]],0),MATCH(I$3,Data_Base_2[#Headers],0))),"-",INDEX(Data_Base_2[],MATCH($D711,Data_Base_2[[Incumbent]:[Incumbent]],0),MATCH(I$3,Data_Base_2[#Headers],0))),"")</f>
        <v/>
      </c>
      <c r="J711" s="162" t="str">
        <f ca="1">IFERROR(IF(ISBLANK(INDEX(Data_Base_2[],MATCH($D711,Data_Base_2[[Incumbent]:[Incumbent]],0),MATCH(J$3,Data_Base_2[#Headers],0))),"-",INDEX(Data_Base_2[],MATCH($D711,Data_Base_2[[Incumbent]:[Incumbent]],0),MATCH(J$3,Data_Base_2[#Headers],0))),"")</f>
        <v/>
      </c>
      <c r="K711" s="163" t="str">
        <f ca="1">IFERROR(IF(ISBLANK(INDEX(Data_Base_2[],MATCH($D711,Data_Base_2[[Incumbent]:[Incumbent]],0),MATCH(K$3,Data_Base_2[#Headers],0))),"-",INDEX(Data_Base_2[],MATCH($D711,Data_Base_2[[Incumbent]:[Incumbent]],0),MATCH(K$3,Data_Base_2[#Headers],0))),"")</f>
        <v/>
      </c>
      <c r="L711" s="161" t="str">
        <f ca="1">IFERROR(IF(ISBLANK(INDEX(Data_Base_2[],MATCH($D711,Data_Base_2[[Incumbent]:[Incumbent]],0),MATCH(L$3,Data_Base_2[#Headers],0))),"-",INDEX(Data_Base_2[],MATCH($D711,Data_Base_2[[Incumbent]:[Incumbent]],0),MATCH(L$3,Data_Base_2[#Headers],0))),"")</f>
        <v/>
      </c>
      <c r="M711" s="161" t="str">
        <f ca="1">IFERROR(IF(ISBLANK(INDEX(Data_Base_2[],MATCH($D711,Data_Base_2[[Incumbent]:[Incumbent]],0),MATCH(M$3,Data_Base_2[#Headers],0))),"-",INDEX(Data_Base_2[],MATCH($D711,Data_Base_2[[Incumbent]:[Incumbent]],0),MATCH(M$3,Data_Base_2[#Headers],0))),"")</f>
        <v/>
      </c>
      <c r="N711" s="164" t="str">
        <f ca="1">IFERROR(IF(ISBLANK(INDEX(Data_Base_2[],MATCH($D711,Data_Base_2[[Incumbent]:[Incumbent]],0),MATCH(N$3,Data_Base_2[#Headers],0))),"-",INDEX(Data_Base_2[],MATCH($D711,Data_Base_2[[Incumbent]:[Incumbent]],0),MATCH(N$3,Data_Base_2[#Headers],0))),"")</f>
        <v/>
      </c>
      <c r="O711" s="164" t="str">
        <f ca="1">IFERROR(IF(ISBLANK(INDEX(Data_Base_2[],MATCH($D711,Data_Base_2[[Incumbent]:[Incumbent]],0),MATCH(O$3,Data_Base_2[#Headers],0))),"-",INDEX(Data_Base_2[],MATCH($D711,Data_Base_2[[Incumbent]:[Incumbent]],0),MATCH(O$3,Data_Base_2[#Headers],0))),"")</f>
        <v/>
      </c>
      <c r="P711" s="161" t="str">
        <f ca="1">IFERROR(IF(ISBLANK(INDEX(Data_Base_2[],MATCH($D711,Data_Base_2[[Incumbent]:[Incumbent]],0),MATCH(P$3,Data_Base_2[#Headers],0))),"-",INDEX(Data_Base_2[],MATCH($D711,Data_Base_2[[Incumbent]:[Incumbent]],0),MATCH(P$3,Data_Base_2[#Headers],0))),"")</f>
        <v/>
      </c>
      <c r="Q711" s="161" t="str">
        <f ca="1">IFERROR(IF(ISBLANK(INDEX(Data_Base_2[],MATCH($D711,Data_Base_2[[Incumbent]:[Incumbent]],0),MATCH(Q$3,Data_Base_2[#Headers],0))),"-",INDEX(Data_Base_2[],MATCH($D711,Data_Base_2[[Incumbent]:[Incumbent]],0),MATCH(Q$3,Data_Base_2[#Headers],0))),"")</f>
        <v/>
      </c>
      <c r="T711" t="str">
        <v>Jeffry Pabianto</v>
      </c>
      <c r="U711" s="140">
        <v>2</v>
      </c>
      <c r="V711" s="124" t="b">
        <v>1</v>
      </c>
      <c r="W711" s="3" t="b">
        <v>1</v>
      </c>
      <c r="X711" s="3" t="b">
        <v>0</v>
      </c>
      <c r="Y711" s="3">
        <v>1</v>
      </c>
      <c r="Z711" s="3">
        <v>1</v>
      </c>
      <c r="AA711" s="3" t="b">
        <v>1</v>
      </c>
      <c r="AB711" s="3" t="b">
        <f ca="1"/>
        <v>1</v>
      </c>
      <c r="AC711" s="99">
        <v>0</v>
      </c>
      <c r="AD711" s="99">
        <f ca="1"/>
        <v>1</v>
      </c>
    </row>
    <row r="712" spans="4:30" x14ac:dyDescent="0.25">
      <c r="D712" s="8" t="str" cm="1">
        <f t="array" aca="1" ref="D712" ca="1">IFERROR(IF($T$2="",'Data Base'!C693,INDEX(Data_Base_2[Incumbent],_xlfn.AGGREGATE(15,3,((OFFSET($AD$4,0,0,COUNTA($AD$4:AD5707),1)&gt;0)/(OFFSET($AD$4,0,0,COUNTA($AD$4:AD5707),1)&gt;0))*(ROW(OFFSET($AD$4,0,0,COUNTA($AD$4:AD5707),1))-ROW($AD$3)),ROWS($D$4:$D711)))),"")</f>
        <v/>
      </c>
      <c r="E712" s="161" t="str">
        <f ca="1">IFERROR(IF(ISBLANK(INDEX(Data_Base_2[],MATCH($D712,Data_Base_2[[Incumbent]:[Incumbent]],0),MATCH(E$3,Data_Base_2[#Headers],0))),"-",INDEX(Data_Base_2[],MATCH($D712,Data_Base_2[[Incumbent]:[Incumbent]],0),MATCH(E$3,Data_Base_2[#Headers],0))),"")</f>
        <v/>
      </c>
      <c r="F712" s="161" t="str">
        <f ca="1">IFERROR(IF(ISBLANK(INDEX(Data_Base_2[],MATCH($D712,Data_Base_2[[Incumbent]:[Incumbent]],0),MATCH(F$3,Data_Base_2[#Headers],0))),"-",INDEX(Data_Base_2[],MATCH($D712,Data_Base_2[[Incumbent]:[Incumbent]],0),MATCH(F$3,Data_Base_2[#Headers],0))),"")</f>
        <v/>
      </c>
      <c r="G712" s="161" t="str">
        <f ca="1">IFERROR(IF(ISBLANK(INDEX(Data_Base_2[],MATCH($D712,Data_Base_2[[Incumbent]:[Incumbent]],0),MATCH(G$3,Data_Base_2[#Headers],0))),"-",INDEX(Data_Base_2[],MATCH($D712,Data_Base_2[[Incumbent]:[Incumbent]],0),MATCH(G$3,Data_Base_2[#Headers],0))),"")</f>
        <v/>
      </c>
      <c r="H712" s="161" t="str">
        <f ca="1">IFERROR(IF(ISBLANK(INDEX(Data_Base_2[],MATCH($D712,Data_Base_2[[Incumbent]:[Incumbent]],0),MATCH(H$3,Data_Base_2[#Headers],0))),"-",INDEX(Data_Base_2[],MATCH($D712,Data_Base_2[[Incumbent]:[Incumbent]],0),MATCH(H$3,Data_Base_2[#Headers],0))),"")</f>
        <v/>
      </c>
      <c r="I712" s="162" t="str">
        <f ca="1">IFERROR(IF(ISBLANK(INDEX(Data_Base_2[],MATCH($D712,Data_Base_2[[Incumbent]:[Incumbent]],0),MATCH(I$3,Data_Base_2[#Headers],0))),"-",INDEX(Data_Base_2[],MATCH($D712,Data_Base_2[[Incumbent]:[Incumbent]],0),MATCH(I$3,Data_Base_2[#Headers],0))),"")</f>
        <v/>
      </c>
      <c r="J712" s="162" t="str">
        <f ca="1">IFERROR(IF(ISBLANK(INDEX(Data_Base_2[],MATCH($D712,Data_Base_2[[Incumbent]:[Incumbent]],0),MATCH(J$3,Data_Base_2[#Headers],0))),"-",INDEX(Data_Base_2[],MATCH($D712,Data_Base_2[[Incumbent]:[Incumbent]],0),MATCH(J$3,Data_Base_2[#Headers],0))),"")</f>
        <v/>
      </c>
      <c r="K712" s="163" t="str">
        <f ca="1">IFERROR(IF(ISBLANK(INDEX(Data_Base_2[],MATCH($D712,Data_Base_2[[Incumbent]:[Incumbent]],0),MATCH(K$3,Data_Base_2[#Headers],0))),"-",INDEX(Data_Base_2[],MATCH($D712,Data_Base_2[[Incumbent]:[Incumbent]],0),MATCH(K$3,Data_Base_2[#Headers],0))),"")</f>
        <v/>
      </c>
      <c r="L712" s="161" t="str">
        <f ca="1">IFERROR(IF(ISBLANK(INDEX(Data_Base_2[],MATCH($D712,Data_Base_2[[Incumbent]:[Incumbent]],0),MATCH(L$3,Data_Base_2[#Headers],0))),"-",INDEX(Data_Base_2[],MATCH($D712,Data_Base_2[[Incumbent]:[Incumbent]],0),MATCH(L$3,Data_Base_2[#Headers],0))),"")</f>
        <v/>
      </c>
      <c r="M712" s="161" t="str">
        <f ca="1">IFERROR(IF(ISBLANK(INDEX(Data_Base_2[],MATCH($D712,Data_Base_2[[Incumbent]:[Incumbent]],0),MATCH(M$3,Data_Base_2[#Headers],0))),"-",INDEX(Data_Base_2[],MATCH($D712,Data_Base_2[[Incumbent]:[Incumbent]],0),MATCH(M$3,Data_Base_2[#Headers],0))),"")</f>
        <v/>
      </c>
      <c r="N712" s="164" t="str">
        <f ca="1">IFERROR(IF(ISBLANK(INDEX(Data_Base_2[],MATCH($D712,Data_Base_2[[Incumbent]:[Incumbent]],0),MATCH(N$3,Data_Base_2[#Headers],0))),"-",INDEX(Data_Base_2[],MATCH($D712,Data_Base_2[[Incumbent]:[Incumbent]],0),MATCH(N$3,Data_Base_2[#Headers],0))),"")</f>
        <v/>
      </c>
      <c r="O712" s="164" t="str">
        <f ca="1">IFERROR(IF(ISBLANK(INDEX(Data_Base_2[],MATCH($D712,Data_Base_2[[Incumbent]:[Incumbent]],0),MATCH(O$3,Data_Base_2[#Headers],0))),"-",INDEX(Data_Base_2[],MATCH($D712,Data_Base_2[[Incumbent]:[Incumbent]],0),MATCH(O$3,Data_Base_2[#Headers],0))),"")</f>
        <v/>
      </c>
      <c r="P712" s="161" t="str">
        <f ca="1">IFERROR(IF(ISBLANK(INDEX(Data_Base_2[],MATCH($D712,Data_Base_2[[Incumbent]:[Incumbent]],0),MATCH(P$3,Data_Base_2[#Headers],0))),"-",INDEX(Data_Base_2[],MATCH($D712,Data_Base_2[[Incumbent]:[Incumbent]],0),MATCH(P$3,Data_Base_2[#Headers],0))),"")</f>
        <v/>
      </c>
      <c r="Q712" s="161" t="str">
        <f ca="1">IFERROR(IF(ISBLANK(INDEX(Data_Base_2[],MATCH($D712,Data_Base_2[[Incumbent]:[Incumbent]],0),MATCH(Q$3,Data_Base_2[#Headers],0))),"-",INDEX(Data_Base_2[],MATCH($D712,Data_Base_2[[Incumbent]:[Incumbent]],0),MATCH(Q$3,Data_Base_2[#Headers],0))),"")</f>
        <v/>
      </c>
      <c r="T712" t="str">
        <v>Novansyah</v>
      </c>
      <c r="U712" s="140">
        <v>1</v>
      </c>
      <c r="V712" s="124" t="b">
        <v>1</v>
      </c>
      <c r="W712" s="3" t="b">
        <v>1</v>
      </c>
      <c r="X712" s="3" t="b">
        <v>0</v>
      </c>
      <c r="Y712" s="3">
        <v>1</v>
      </c>
      <c r="Z712" s="3">
        <v>0</v>
      </c>
      <c r="AA712" s="3" t="b">
        <v>1</v>
      </c>
      <c r="AB712" s="3" t="b">
        <f ca="1"/>
        <v>0</v>
      </c>
      <c r="AC712" s="99">
        <v>1</v>
      </c>
      <c r="AD712" s="99">
        <f ca="1"/>
        <v>0</v>
      </c>
    </row>
    <row r="713" spans="4:30" x14ac:dyDescent="0.25">
      <c r="D713" s="8" t="str" cm="1">
        <f t="array" aca="1" ref="D713" ca="1">IFERROR(IF($T$2="",'Data Base'!C694,INDEX(Data_Base_2[Incumbent],_xlfn.AGGREGATE(15,3,((OFFSET($AD$4,0,0,COUNTA($AD$4:AD5708),1)&gt;0)/(OFFSET($AD$4,0,0,COUNTA($AD$4:AD5708),1)&gt;0))*(ROW(OFFSET($AD$4,0,0,COUNTA($AD$4:AD5708),1))-ROW($AD$3)),ROWS($D$4:$D712)))),"")</f>
        <v/>
      </c>
      <c r="E713" s="161" t="str">
        <f ca="1">IFERROR(IF(ISBLANK(INDEX(Data_Base_2[],MATCH($D713,Data_Base_2[[Incumbent]:[Incumbent]],0),MATCH(E$3,Data_Base_2[#Headers],0))),"-",INDEX(Data_Base_2[],MATCH($D713,Data_Base_2[[Incumbent]:[Incumbent]],0),MATCH(E$3,Data_Base_2[#Headers],0))),"")</f>
        <v/>
      </c>
      <c r="F713" s="161" t="str">
        <f ca="1">IFERROR(IF(ISBLANK(INDEX(Data_Base_2[],MATCH($D713,Data_Base_2[[Incumbent]:[Incumbent]],0),MATCH(F$3,Data_Base_2[#Headers],0))),"-",INDEX(Data_Base_2[],MATCH($D713,Data_Base_2[[Incumbent]:[Incumbent]],0),MATCH(F$3,Data_Base_2[#Headers],0))),"")</f>
        <v/>
      </c>
      <c r="G713" s="161" t="str">
        <f ca="1">IFERROR(IF(ISBLANK(INDEX(Data_Base_2[],MATCH($D713,Data_Base_2[[Incumbent]:[Incumbent]],0),MATCH(G$3,Data_Base_2[#Headers],0))),"-",INDEX(Data_Base_2[],MATCH($D713,Data_Base_2[[Incumbent]:[Incumbent]],0),MATCH(G$3,Data_Base_2[#Headers],0))),"")</f>
        <v/>
      </c>
      <c r="H713" s="161" t="str">
        <f ca="1">IFERROR(IF(ISBLANK(INDEX(Data_Base_2[],MATCH($D713,Data_Base_2[[Incumbent]:[Incumbent]],0),MATCH(H$3,Data_Base_2[#Headers],0))),"-",INDEX(Data_Base_2[],MATCH($D713,Data_Base_2[[Incumbent]:[Incumbent]],0),MATCH(H$3,Data_Base_2[#Headers],0))),"")</f>
        <v/>
      </c>
      <c r="I713" s="162" t="str">
        <f ca="1">IFERROR(IF(ISBLANK(INDEX(Data_Base_2[],MATCH($D713,Data_Base_2[[Incumbent]:[Incumbent]],0),MATCH(I$3,Data_Base_2[#Headers],0))),"-",INDEX(Data_Base_2[],MATCH($D713,Data_Base_2[[Incumbent]:[Incumbent]],0),MATCH(I$3,Data_Base_2[#Headers],0))),"")</f>
        <v/>
      </c>
      <c r="J713" s="162" t="str">
        <f ca="1">IFERROR(IF(ISBLANK(INDEX(Data_Base_2[],MATCH($D713,Data_Base_2[[Incumbent]:[Incumbent]],0),MATCH(J$3,Data_Base_2[#Headers],0))),"-",INDEX(Data_Base_2[],MATCH($D713,Data_Base_2[[Incumbent]:[Incumbent]],0),MATCH(J$3,Data_Base_2[#Headers],0))),"")</f>
        <v/>
      </c>
      <c r="K713" s="163" t="str">
        <f ca="1">IFERROR(IF(ISBLANK(INDEX(Data_Base_2[],MATCH($D713,Data_Base_2[[Incumbent]:[Incumbent]],0),MATCH(K$3,Data_Base_2[#Headers],0))),"-",INDEX(Data_Base_2[],MATCH($D713,Data_Base_2[[Incumbent]:[Incumbent]],0),MATCH(K$3,Data_Base_2[#Headers],0))),"")</f>
        <v/>
      </c>
      <c r="L713" s="161" t="str">
        <f ca="1">IFERROR(IF(ISBLANK(INDEX(Data_Base_2[],MATCH($D713,Data_Base_2[[Incumbent]:[Incumbent]],0),MATCH(L$3,Data_Base_2[#Headers],0))),"-",INDEX(Data_Base_2[],MATCH($D713,Data_Base_2[[Incumbent]:[Incumbent]],0),MATCH(L$3,Data_Base_2[#Headers],0))),"")</f>
        <v/>
      </c>
      <c r="M713" s="161" t="str">
        <f ca="1">IFERROR(IF(ISBLANK(INDEX(Data_Base_2[],MATCH($D713,Data_Base_2[[Incumbent]:[Incumbent]],0),MATCH(M$3,Data_Base_2[#Headers],0))),"-",INDEX(Data_Base_2[],MATCH($D713,Data_Base_2[[Incumbent]:[Incumbent]],0),MATCH(M$3,Data_Base_2[#Headers],0))),"")</f>
        <v/>
      </c>
      <c r="N713" s="164" t="str">
        <f ca="1">IFERROR(IF(ISBLANK(INDEX(Data_Base_2[],MATCH($D713,Data_Base_2[[Incumbent]:[Incumbent]],0),MATCH(N$3,Data_Base_2[#Headers],0))),"-",INDEX(Data_Base_2[],MATCH($D713,Data_Base_2[[Incumbent]:[Incumbent]],0),MATCH(N$3,Data_Base_2[#Headers],0))),"")</f>
        <v/>
      </c>
      <c r="O713" s="164" t="str">
        <f ca="1">IFERROR(IF(ISBLANK(INDEX(Data_Base_2[],MATCH($D713,Data_Base_2[[Incumbent]:[Incumbent]],0),MATCH(O$3,Data_Base_2[#Headers],0))),"-",INDEX(Data_Base_2[],MATCH($D713,Data_Base_2[[Incumbent]:[Incumbent]],0),MATCH(O$3,Data_Base_2[#Headers],0))),"")</f>
        <v/>
      </c>
      <c r="P713" s="161" t="str">
        <f ca="1">IFERROR(IF(ISBLANK(INDEX(Data_Base_2[],MATCH($D713,Data_Base_2[[Incumbent]:[Incumbent]],0),MATCH(P$3,Data_Base_2[#Headers],0))),"-",INDEX(Data_Base_2[],MATCH($D713,Data_Base_2[[Incumbent]:[Incumbent]],0),MATCH(P$3,Data_Base_2[#Headers],0))),"")</f>
        <v/>
      </c>
      <c r="Q713" s="161" t="str">
        <f ca="1">IFERROR(IF(ISBLANK(INDEX(Data_Base_2[],MATCH($D713,Data_Base_2[[Incumbent]:[Incumbent]],0),MATCH(Q$3,Data_Base_2[#Headers],0))),"-",INDEX(Data_Base_2[],MATCH($D713,Data_Base_2[[Incumbent]:[Incumbent]],0),MATCH(Q$3,Data_Base_2[#Headers],0))),"")</f>
        <v/>
      </c>
      <c r="T713" t="str">
        <v>Canggih Sastrawan</v>
      </c>
      <c r="U713" s="140">
        <v>2</v>
      </c>
      <c r="V713" s="124" t="b">
        <v>1</v>
      </c>
      <c r="W713" s="3" t="b">
        <v>0</v>
      </c>
      <c r="X713" s="3" t="b">
        <v>0</v>
      </c>
      <c r="Y713" s="3">
        <v>0</v>
      </c>
      <c r="Z713" s="3">
        <v>1</v>
      </c>
      <c r="AA713" s="3" t="b">
        <v>1</v>
      </c>
      <c r="AB713" s="3" t="b">
        <f ca="1"/>
        <v>0</v>
      </c>
      <c r="AC713" s="99">
        <v>1</v>
      </c>
      <c r="AD713" s="99">
        <f ca="1"/>
        <v>0</v>
      </c>
    </row>
    <row r="714" spans="4:30" x14ac:dyDescent="0.25">
      <c r="D714" s="8" t="str" cm="1">
        <f t="array" aca="1" ref="D714" ca="1">IFERROR(IF($T$2="",'Data Base'!C695,INDEX(Data_Base_2[Incumbent],_xlfn.AGGREGATE(15,3,((OFFSET($AD$4,0,0,COUNTA($AD$4:AD5709),1)&gt;0)/(OFFSET($AD$4,0,0,COUNTA($AD$4:AD5709),1)&gt;0))*(ROW(OFFSET($AD$4,0,0,COUNTA($AD$4:AD5709),1))-ROW($AD$3)),ROWS($D$4:$D713)))),"")</f>
        <v/>
      </c>
      <c r="E714" s="161" t="str">
        <f ca="1">IFERROR(IF(ISBLANK(INDEX(Data_Base_2[],MATCH($D714,Data_Base_2[[Incumbent]:[Incumbent]],0),MATCH(E$3,Data_Base_2[#Headers],0))),"-",INDEX(Data_Base_2[],MATCH($D714,Data_Base_2[[Incumbent]:[Incumbent]],0),MATCH(E$3,Data_Base_2[#Headers],0))),"")</f>
        <v/>
      </c>
      <c r="F714" s="161" t="str">
        <f ca="1">IFERROR(IF(ISBLANK(INDEX(Data_Base_2[],MATCH($D714,Data_Base_2[[Incumbent]:[Incumbent]],0),MATCH(F$3,Data_Base_2[#Headers],0))),"-",INDEX(Data_Base_2[],MATCH($D714,Data_Base_2[[Incumbent]:[Incumbent]],0),MATCH(F$3,Data_Base_2[#Headers],0))),"")</f>
        <v/>
      </c>
      <c r="G714" s="161" t="str">
        <f ca="1">IFERROR(IF(ISBLANK(INDEX(Data_Base_2[],MATCH($D714,Data_Base_2[[Incumbent]:[Incumbent]],0),MATCH(G$3,Data_Base_2[#Headers],0))),"-",INDEX(Data_Base_2[],MATCH($D714,Data_Base_2[[Incumbent]:[Incumbent]],0),MATCH(G$3,Data_Base_2[#Headers],0))),"")</f>
        <v/>
      </c>
      <c r="H714" s="161" t="str">
        <f ca="1">IFERROR(IF(ISBLANK(INDEX(Data_Base_2[],MATCH($D714,Data_Base_2[[Incumbent]:[Incumbent]],0),MATCH(H$3,Data_Base_2[#Headers],0))),"-",INDEX(Data_Base_2[],MATCH($D714,Data_Base_2[[Incumbent]:[Incumbent]],0),MATCH(H$3,Data_Base_2[#Headers],0))),"")</f>
        <v/>
      </c>
      <c r="I714" s="162" t="str">
        <f ca="1">IFERROR(IF(ISBLANK(INDEX(Data_Base_2[],MATCH($D714,Data_Base_2[[Incumbent]:[Incumbent]],0),MATCH(I$3,Data_Base_2[#Headers],0))),"-",INDEX(Data_Base_2[],MATCH($D714,Data_Base_2[[Incumbent]:[Incumbent]],0),MATCH(I$3,Data_Base_2[#Headers],0))),"")</f>
        <v/>
      </c>
      <c r="J714" s="162" t="str">
        <f ca="1">IFERROR(IF(ISBLANK(INDEX(Data_Base_2[],MATCH($D714,Data_Base_2[[Incumbent]:[Incumbent]],0),MATCH(J$3,Data_Base_2[#Headers],0))),"-",INDEX(Data_Base_2[],MATCH($D714,Data_Base_2[[Incumbent]:[Incumbent]],0),MATCH(J$3,Data_Base_2[#Headers],0))),"")</f>
        <v/>
      </c>
      <c r="K714" s="163" t="str">
        <f ca="1">IFERROR(IF(ISBLANK(INDEX(Data_Base_2[],MATCH($D714,Data_Base_2[[Incumbent]:[Incumbent]],0),MATCH(K$3,Data_Base_2[#Headers],0))),"-",INDEX(Data_Base_2[],MATCH($D714,Data_Base_2[[Incumbent]:[Incumbent]],0),MATCH(K$3,Data_Base_2[#Headers],0))),"")</f>
        <v/>
      </c>
      <c r="L714" s="161" t="str">
        <f ca="1">IFERROR(IF(ISBLANK(INDEX(Data_Base_2[],MATCH($D714,Data_Base_2[[Incumbent]:[Incumbent]],0),MATCH(L$3,Data_Base_2[#Headers],0))),"-",INDEX(Data_Base_2[],MATCH($D714,Data_Base_2[[Incumbent]:[Incumbent]],0),MATCH(L$3,Data_Base_2[#Headers],0))),"")</f>
        <v/>
      </c>
      <c r="M714" s="161" t="str">
        <f ca="1">IFERROR(IF(ISBLANK(INDEX(Data_Base_2[],MATCH($D714,Data_Base_2[[Incumbent]:[Incumbent]],0),MATCH(M$3,Data_Base_2[#Headers],0))),"-",INDEX(Data_Base_2[],MATCH($D714,Data_Base_2[[Incumbent]:[Incumbent]],0),MATCH(M$3,Data_Base_2[#Headers],0))),"")</f>
        <v/>
      </c>
      <c r="N714" s="164" t="str">
        <f ca="1">IFERROR(IF(ISBLANK(INDEX(Data_Base_2[],MATCH($D714,Data_Base_2[[Incumbent]:[Incumbent]],0),MATCH(N$3,Data_Base_2[#Headers],0))),"-",INDEX(Data_Base_2[],MATCH($D714,Data_Base_2[[Incumbent]:[Incumbent]],0),MATCH(N$3,Data_Base_2[#Headers],0))),"")</f>
        <v/>
      </c>
      <c r="O714" s="164" t="str">
        <f ca="1">IFERROR(IF(ISBLANK(INDEX(Data_Base_2[],MATCH($D714,Data_Base_2[[Incumbent]:[Incumbent]],0),MATCH(O$3,Data_Base_2[#Headers],0))),"-",INDEX(Data_Base_2[],MATCH($D714,Data_Base_2[[Incumbent]:[Incumbent]],0),MATCH(O$3,Data_Base_2[#Headers],0))),"")</f>
        <v/>
      </c>
      <c r="P714" s="161" t="str">
        <f ca="1">IFERROR(IF(ISBLANK(INDEX(Data_Base_2[],MATCH($D714,Data_Base_2[[Incumbent]:[Incumbent]],0),MATCH(P$3,Data_Base_2[#Headers],0))),"-",INDEX(Data_Base_2[],MATCH($D714,Data_Base_2[[Incumbent]:[Incumbent]],0),MATCH(P$3,Data_Base_2[#Headers],0))),"")</f>
        <v/>
      </c>
      <c r="Q714" s="161" t="str">
        <f ca="1">IFERROR(IF(ISBLANK(INDEX(Data_Base_2[],MATCH($D714,Data_Base_2[[Incumbent]:[Incumbent]],0),MATCH(Q$3,Data_Base_2[#Headers],0))),"-",INDEX(Data_Base_2[],MATCH($D714,Data_Base_2[[Incumbent]:[Incumbent]],0),MATCH(Q$3,Data_Base_2[#Headers],0))),"")</f>
        <v/>
      </c>
      <c r="T714" t="str">
        <v>Abdul Manaf</v>
      </c>
      <c r="U714" s="140">
        <v>3</v>
      </c>
      <c r="V714" s="124" t="b">
        <v>1</v>
      </c>
      <c r="W714" s="3" t="b">
        <v>1</v>
      </c>
      <c r="X714" s="3" t="b">
        <v>1</v>
      </c>
      <c r="Y714" s="3">
        <v>1</v>
      </c>
      <c r="Z714" s="3">
        <v>1</v>
      </c>
      <c r="AA714" s="3" t="b">
        <v>1</v>
      </c>
      <c r="AB714" s="3" t="b">
        <f ca="1"/>
        <v>0</v>
      </c>
      <c r="AC714" s="99">
        <v>0</v>
      </c>
      <c r="AD714" s="99">
        <f ca="1"/>
        <v>0</v>
      </c>
    </row>
    <row r="715" spans="4:30" x14ac:dyDescent="0.25">
      <c r="D715" s="8" t="str" cm="1">
        <f t="array" aca="1" ref="D715" ca="1">IFERROR(IF($T$2="",'Data Base'!C696,INDEX(Data_Base_2[Incumbent],_xlfn.AGGREGATE(15,3,((OFFSET($AD$4,0,0,COUNTA($AD$4:AD5710),1)&gt;0)/(OFFSET($AD$4,0,0,COUNTA($AD$4:AD5710),1)&gt;0))*(ROW(OFFSET($AD$4,0,0,COUNTA($AD$4:AD5710),1))-ROW($AD$3)),ROWS($D$4:$D714)))),"")</f>
        <v/>
      </c>
      <c r="E715" s="161" t="str">
        <f ca="1">IFERROR(IF(ISBLANK(INDEX(Data_Base_2[],MATCH($D715,Data_Base_2[[Incumbent]:[Incumbent]],0),MATCH(E$3,Data_Base_2[#Headers],0))),"-",INDEX(Data_Base_2[],MATCH($D715,Data_Base_2[[Incumbent]:[Incumbent]],0),MATCH(E$3,Data_Base_2[#Headers],0))),"")</f>
        <v/>
      </c>
      <c r="F715" s="161" t="str">
        <f ca="1">IFERROR(IF(ISBLANK(INDEX(Data_Base_2[],MATCH($D715,Data_Base_2[[Incumbent]:[Incumbent]],0),MATCH(F$3,Data_Base_2[#Headers],0))),"-",INDEX(Data_Base_2[],MATCH($D715,Data_Base_2[[Incumbent]:[Incumbent]],0),MATCH(F$3,Data_Base_2[#Headers],0))),"")</f>
        <v/>
      </c>
      <c r="G715" s="161" t="str">
        <f ca="1">IFERROR(IF(ISBLANK(INDEX(Data_Base_2[],MATCH($D715,Data_Base_2[[Incumbent]:[Incumbent]],0),MATCH(G$3,Data_Base_2[#Headers],0))),"-",INDEX(Data_Base_2[],MATCH($D715,Data_Base_2[[Incumbent]:[Incumbent]],0),MATCH(G$3,Data_Base_2[#Headers],0))),"")</f>
        <v/>
      </c>
      <c r="H715" s="161" t="str">
        <f ca="1">IFERROR(IF(ISBLANK(INDEX(Data_Base_2[],MATCH($D715,Data_Base_2[[Incumbent]:[Incumbent]],0),MATCH(H$3,Data_Base_2[#Headers],0))),"-",INDEX(Data_Base_2[],MATCH($D715,Data_Base_2[[Incumbent]:[Incumbent]],0),MATCH(H$3,Data_Base_2[#Headers],0))),"")</f>
        <v/>
      </c>
      <c r="I715" s="162" t="str">
        <f ca="1">IFERROR(IF(ISBLANK(INDEX(Data_Base_2[],MATCH($D715,Data_Base_2[[Incumbent]:[Incumbent]],0),MATCH(I$3,Data_Base_2[#Headers],0))),"-",INDEX(Data_Base_2[],MATCH($D715,Data_Base_2[[Incumbent]:[Incumbent]],0),MATCH(I$3,Data_Base_2[#Headers],0))),"")</f>
        <v/>
      </c>
      <c r="J715" s="162" t="str">
        <f ca="1">IFERROR(IF(ISBLANK(INDEX(Data_Base_2[],MATCH($D715,Data_Base_2[[Incumbent]:[Incumbent]],0),MATCH(J$3,Data_Base_2[#Headers],0))),"-",INDEX(Data_Base_2[],MATCH($D715,Data_Base_2[[Incumbent]:[Incumbent]],0),MATCH(J$3,Data_Base_2[#Headers],0))),"")</f>
        <v/>
      </c>
      <c r="K715" s="163" t="str">
        <f ca="1">IFERROR(IF(ISBLANK(INDEX(Data_Base_2[],MATCH($D715,Data_Base_2[[Incumbent]:[Incumbent]],0),MATCH(K$3,Data_Base_2[#Headers],0))),"-",INDEX(Data_Base_2[],MATCH($D715,Data_Base_2[[Incumbent]:[Incumbent]],0),MATCH(K$3,Data_Base_2[#Headers],0))),"")</f>
        <v/>
      </c>
      <c r="L715" s="161" t="str">
        <f ca="1">IFERROR(IF(ISBLANK(INDEX(Data_Base_2[],MATCH($D715,Data_Base_2[[Incumbent]:[Incumbent]],0),MATCH(L$3,Data_Base_2[#Headers],0))),"-",INDEX(Data_Base_2[],MATCH($D715,Data_Base_2[[Incumbent]:[Incumbent]],0),MATCH(L$3,Data_Base_2[#Headers],0))),"")</f>
        <v/>
      </c>
      <c r="M715" s="161" t="str">
        <f ca="1">IFERROR(IF(ISBLANK(INDEX(Data_Base_2[],MATCH($D715,Data_Base_2[[Incumbent]:[Incumbent]],0),MATCH(M$3,Data_Base_2[#Headers],0))),"-",INDEX(Data_Base_2[],MATCH($D715,Data_Base_2[[Incumbent]:[Incumbent]],0),MATCH(M$3,Data_Base_2[#Headers],0))),"")</f>
        <v/>
      </c>
      <c r="N715" s="164" t="str">
        <f ca="1">IFERROR(IF(ISBLANK(INDEX(Data_Base_2[],MATCH($D715,Data_Base_2[[Incumbent]:[Incumbent]],0),MATCH(N$3,Data_Base_2[#Headers],0))),"-",INDEX(Data_Base_2[],MATCH($D715,Data_Base_2[[Incumbent]:[Incumbent]],0),MATCH(N$3,Data_Base_2[#Headers],0))),"")</f>
        <v/>
      </c>
      <c r="O715" s="164" t="str">
        <f ca="1">IFERROR(IF(ISBLANK(INDEX(Data_Base_2[],MATCH($D715,Data_Base_2[[Incumbent]:[Incumbent]],0),MATCH(O$3,Data_Base_2[#Headers],0))),"-",INDEX(Data_Base_2[],MATCH($D715,Data_Base_2[[Incumbent]:[Incumbent]],0),MATCH(O$3,Data_Base_2[#Headers],0))),"")</f>
        <v/>
      </c>
      <c r="P715" s="161" t="str">
        <f ca="1">IFERROR(IF(ISBLANK(INDEX(Data_Base_2[],MATCH($D715,Data_Base_2[[Incumbent]:[Incumbent]],0),MATCH(P$3,Data_Base_2[#Headers],0))),"-",INDEX(Data_Base_2[],MATCH($D715,Data_Base_2[[Incumbent]:[Incumbent]],0),MATCH(P$3,Data_Base_2[#Headers],0))),"")</f>
        <v/>
      </c>
      <c r="Q715" s="161" t="str">
        <f ca="1">IFERROR(IF(ISBLANK(INDEX(Data_Base_2[],MATCH($D715,Data_Base_2[[Incumbent]:[Incumbent]],0),MATCH(Q$3,Data_Base_2[#Headers],0))),"-",INDEX(Data_Base_2[],MATCH($D715,Data_Base_2[[Incumbent]:[Incumbent]],0),MATCH(Q$3,Data_Base_2[#Headers],0))),"")</f>
        <v/>
      </c>
      <c r="T715" t="str">
        <v>T. Affian Bachri, Ir.</v>
      </c>
      <c r="U715" s="140">
        <v>3</v>
      </c>
      <c r="V715" s="124" t="b">
        <v>1</v>
      </c>
      <c r="W715" s="3" t="b">
        <v>1</v>
      </c>
      <c r="X715" s="3" t="b">
        <v>0</v>
      </c>
      <c r="Y715" s="3">
        <v>1</v>
      </c>
      <c r="Z715" s="3">
        <v>1</v>
      </c>
      <c r="AA715" s="3" t="b">
        <v>1</v>
      </c>
      <c r="AB715" s="3" t="b">
        <f ca="1"/>
        <v>0</v>
      </c>
      <c r="AC715" s="99">
        <v>1</v>
      </c>
      <c r="AD715" s="99">
        <f ca="1"/>
        <v>0</v>
      </c>
    </row>
    <row r="716" spans="4:30" x14ac:dyDescent="0.25">
      <c r="D716" s="8" t="str" cm="1">
        <f t="array" aca="1" ref="D716" ca="1">IFERROR(IF($T$2="",'Data Base'!C697,INDEX(Data_Base_2[Incumbent],_xlfn.AGGREGATE(15,3,((OFFSET($AD$4,0,0,COUNTA($AD$4:AD5711),1)&gt;0)/(OFFSET($AD$4,0,0,COUNTA($AD$4:AD5711),1)&gt;0))*(ROW(OFFSET($AD$4,0,0,COUNTA($AD$4:AD5711),1))-ROW($AD$3)),ROWS($D$4:$D715)))),"")</f>
        <v/>
      </c>
      <c r="E716" s="161" t="str">
        <f ca="1">IFERROR(IF(ISBLANK(INDEX(Data_Base_2[],MATCH($D716,Data_Base_2[[Incumbent]:[Incumbent]],0),MATCH(E$3,Data_Base_2[#Headers],0))),"-",INDEX(Data_Base_2[],MATCH($D716,Data_Base_2[[Incumbent]:[Incumbent]],0),MATCH(E$3,Data_Base_2[#Headers],0))),"")</f>
        <v/>
      </c>
      <c r="F716" s="161" t="str">
        <f ca="1">IFERROR(IF(ISBLANK(INDEX(Data_Base_2[],MATCH($D716,Data_Base_2[[Incumbent]:[Incumbent]],0),MATCH(F$3,Data_Base_2[#Headers],0))),"-",INDEX(Data_Base_2[],MATCH($D716,Data_Base_2[[Incumbent]:[Incumbent]],0),MATCH(F$3,Data_Base_2[#Headers],0))),"")</f>
        <v/>
      </c>
      <c r="G716" s="161" t="str">
        <f ca="1">IFERROR(IF(ISBLANK(INDEX(Data_Base_2[],MATCH($D716,Data_Base_2[[Incumbent]:[Incumbent]],0),MATCH(G$3,Data_Base_2[#Headers],0))),"-",INDEX(Data_Base_2[],MATCH($D716,Data_Base_2[[Incumbent]:[Incumbent]],0),MATCH(G$3,Data_Base_2[#Headers],0))),"")</f>
        <v/>
      </c>
      <c r="H716" s="161" t="str">
        <f ca="1">IFERROR(IF(ISBLANK(INDEX(Data_Base_2[],MATCH($D716,Data_Base_2[[Incumbent]:[Incumbent]],0),MATCH(H$3,Data_Base_2[#Headers],0))),"-",INDEX(Data_Base_2[],MATCH($D716,Data_Base_2[[Incumbent]:[Incumbent]],0),MATCH(H$3,Data_Base_2[#Headers],0))),"")</f>
        <v/>
      </c>
      <c r="I716" s="162" t="str">
        <f ca="1">IFERROR(IF(ISBLANK(INDEX(Data_Base_2[],MATCH($D716,Data_Base_2[[Incumbent]:[Incumbent]],0),MATCH(I$3,Data_Base_2[#Headers],0))),"-",INDEX(Data_Base_2[],MATCH($D716,Data_Base_2[[Incumbent]:[Incumbent]],0),MATCH(I$3,Data_Base_2[#Headers],0))),"")</f>
        <v/>
      </c>
      <c r="J716" s="162" t="str">
        <f ca="1">IFERROR(IF(ISBLANK(INDEX(Data_Base_2[],MATCH($D716,Data_Base_2[[Incumbent]:[Incumbent]],0),MATCH(J$3,Data_Base_2[#Headers],0))),"-",INDEX(Data_Base_2[],MATCH($D716,Data_Base_2[[Incumbent]:[Incumbent]],0),MATCH(J$3,Data_Base_2[#Headers],0))),"")</f>
        <v/>
      </c>
      <c r="K716" s="163" t="str">
        <f ca="1">IFERROR(IF(ISBLANK(INDEX(Data_Base_2[],MATCH($D716,Data_Base_2[[Incumbent]:[Incumbent]],0),MATCH(K$3,Data_Base_2[#Headers],0))),"-",INDEX(Data_Base_2[],MATCH($D716,Data_Base_2[[Incumbent]:[Incumbent]],0),MATCH(K$3,Data_Base_2[#Headers],0))),"")</f>
        <v/>
      </c>
      <c r="L716" s="161" t="str">
        <f ca="1">IFERROR(IF(ISBLANK(INDEX(Data_Base_2[],MATCH($D716,Data_Base_2[[Incumbent]:[Incumbent]],0),MATCH(L$3,Data_Base_2[#Headers],0))),"-",INDEX(Data_Base_2[],MATCH($D716,Data_Base_2[[Incumbent]:[Incumbent]],0),MATCH(L$3,Data_Base_2[#Headers],0))),"")</f>
        <v/>
      </c>
      <c r="M716" s="161" t="str">
        <f ca="1">IFERROR(IF(ISBLANK(INDEX(Data_Base_2[],MATCH($D716,Data_Base_2[[Incumbent]:[Incumbent]],0),MATCH(M$3,Data_Base_2[#Headers],0))),"-",INDEX(Data_Base_2[],MATCH($D716,Data_Base_2[[Incumbent]:[Incumbent]],0),MATCH(M$3,Data_Base_2[#Headers],0))),"")</f>
        <v/>
      </c>
      <c r="N716" s="164" t="str">
        <f ca="1">IFERROR(IF(ISBLANK(INDEX(Data_Base_2[],MATCH($D716,Data_Base_2[[Incumbent]:[Incumbent]],0),MATCH(N$3,Data_Base_2[#Headers],0))),"-",INDEX(Data_Base_2[],MATCH($D716,Data_Base_2[[Incumbent]:[Incumbent]],0),MATCH(N$3,Data_Base_2[#Headers],0))),"")</f>
        <v/>
      </c>
      <c r="O716" s="164" t="str">
        <f ca="1">IFERROR(IF(ISBLANK(INDEX(Data_Base_2[],MATCH($D716,Data_Base_2[[Incumbent]:[Incumbent]],0),MATCH(O$3,Data_Base_2[#Headers],0))),"-",INDEX(Data_Base_2[],MATCH($D716,Data_Base_2[[Incumbent]:[Incumbent]],0),MATCH(O$3,Data_Base_2[#Headers],0))),"")</f>
        <v/>
      </c>
      <c r="P716" s="161" t="str">
        <f ca="1">IFERROR(IF(ISBLANK(INDEX(Data_Base_2[],MATCH($D716,Data_Base_2[[Incumbent]:[Incumbent]],0),MATCH(P$3,Data_Base_2[#Headers],0))),"-",INDEX(Data_Base_2[],MATCH($D716,Data_Base_2[[Incumbent]:[Incumbent]],0),MATCH(P$3,Data_Base_2[#Headers],0))),"")</f>
        <v/>
      </c>
      <c r="Q716" s="161" t="str">
        <f ca="1">IFERROR(IF(ISBLANK(INDEX(Data_Base_2[],MATCH($D716,Data_Base_2[[Incumbent]:[Incumbent]],0),MATCH(Q$3,Data_Base_2[#Headers],0))),"-",INDEX(Data_Base_2[],MATCH($D716,Data_Base_2[[Incumbent]:[Incumbent]],0),MATCH(Q$3,Data_Base_2[#Headers],0))),"")</f>
        <v/>
      </c>
      <c r="T716" t="str">
        <v>Michael Alexander Perangin-angin</v>
      </c>
      <c r="U716" s="140">
        <v>1</v>
      </c>
      <c r="V716" s="124" t="b">
        <v>1</v>
      </c>
      <c r="W716" s="3" t="b">
        <v>0</v>
      </c>
      <c r="X716" s="3" t="b">
        <v>0</v>
      </c>
      <c r="Y716" s="3">
        <v>1</v>
      </c>
      <c r="Z716" s="3">
        <v>0</v>
      </c>
      <c r="AA716" s="3" t="b">
        <v>1</v>
      </c>
      <c r="AB716" s="3" t="b">
        <f ca="1"/>
        <v>0</v>
      </c>
      <c r="AC716" s="99">
        <v>1</v>
      </c>
      <c r="AD716" s="99">
        <f ca="1"/>
        <v>0</v>
      </c>
    </row>
    <row r="717" spans="4:30" x14ac:dyDescent="0.25">
      <c r="D717" s="8" t="str" cm="1">
        <f t="array" aca="1" ref="D717" ca="1">IFERROR(IF($T$2="",'Data Base'!C698,INDEX(Data_Base_2[Incumbent],_xlfn.AGGREGATE(15,3,((OFFSET($AD$4,0,0,COUNTA($AD$4:AD5712),1)&gt;0)/(OFFSET($AD$4,0,0,COUNTA($AD$4:AD5712),1)&gt;0))*(ROW(OFFSET($AD$4,0,0,COUNTA($AD$4:AD5712),1))-ROW($AD$3)),ROWS($D$4:$D716)))),"")</f>
        <v/>
      </c>
      <c r="E717" s="161" t="str">
        <f ca="1">IFERROR(IF(ISBLANK(INDEX(Data_Base_2[],MATCH($D717,Data_Base_2[[Incumbent]:[Incumbent]],0),MATCH(E$3,Data_Base_2[#Headers],0))),"-",INDEX(Data_Base_2[],MATCH($D717,Data_Base_2[[Incumbent]:[Incumbent]],0),MATCH(E$3,Data_Base_2[#Headers],0))),"")</f>
        <v/>
      </c>
      <c r="F717" s="161" t="str">
        <f ca="1">IFERROR(IF(ISBLANK(INDEX(Data_Base_2[],MATCH($D717,Data_Base_2[[Incumbent]:[Incumbent]],0),MATCH(F$3,Data_Base_2[#Headers],0))),"-",INDEX(Data_Base_2[],MATCH($D717,Data_Base_2[[Incumbent]:[Incumbent]],0),MATCH(F$3,Data_Base_2[#Headers],0))),"")</f>
        <v/>
      </c>
      <c r="G717" s="161" t="str">
        <f ca="1">IFERROR(IF(ISBLANK(INDEX(Data_Base_2[],MATCH($D717,Data_Base_2[[Incumbent]:[Incumbent]],0),MATCH(G$3,Data_Base_2[#Headers],0))),"-",INDEX(Data_Base_2[],MATCH($D717,Data_Base_2[[Incumbent]:[Incumbent]],0),MATCH(G$3,Data_Base_2[#Headers],0))),"")</f>
        <v/>
      </c>
      <c r="H717" s="161" t="str">
        <f ca="1">IFERROR(IF(ISBLANK(INDEX(Data_Base_2[],MATCH($D717,Data_Base_2[[Incumbent]:[Incumbent]],0),MATCH(H$3,Data_Base_2[#Headers],0))),"-",INDEX(Data_Base_2[],MATCH($D717,Data_Base_2[[Incumbent]:[Incumbent]],0),MATCH(H$3,Data_Base_2[#Headers],0))),"")</f>
        <v/>
      </c>
      <c r="I717" s="162" t="str">
        <f ca="1">IFERROR(IF(ISBLANK(INDEX(Data_Base_2[],MATCH($D717,Data_Base_2[[Incumbent]:[Incumbent]],0),MATCH(I$3,Data_Base_2[#Headers],0))),"-",INDEX(Data_Base_2[],MATCH($D717,Data_Base_2[[Incumbent]:[Incumbent]],0),MATCH(I$3,Data_Base_2[#Headers],0))),"")</f>
        <v/>
      </c>
      <c r="J717" s="162" t="str">
        <f ca="1">IFERROR(IF(ISBLANK(INDEX(Data_Base_2[],MATCH($D717,Data_Base_2[[Incumbent]:[Incumbent]],0),MATCH(J$3,Data_Base_2[#Headers],0))),"-",INDEX(Data_Base_2[],MATCH($D717,Data_Base_2[[Incumbent]:[Incumbent]],0),MATCH(J$3,Data_Base_2[#Headers],0))),"")</f>
        <v/>
      </c>
      <c r="K717" s="163" t="str">
        <f ca="1">IFERROR(IF(ISBLANK(INDEX(Data_Base_2[],MATCH($D717,Data_Base_2[[Incumbent]:[Incumbent]],0),MATCH(K$3,Data_Base_2[#Headers],0))),"-",INDEX(Data_Base_2[],MATCH($D717,Data_Base_2[[Incumbent]:[Incumbent]],0),MATCH(K$3,Data_Base_2[#Headers],0))),"")</f>
        <v/>
      </c>
      <c r="L717" s="161" t="str">
        <f ca="1">IFERROR(IF(ISBLANK(INDEX(Data_Base_2[],MATCH($D717,Data_Base_2[[Incumbent]:[Incumbent]],0),MATCH(L$3,Data_Base_2[#Headers],0))),"-",INDEX(Data_Base_2[],MATCH($D717,Data_Base_2[[Incumbent]:[Incumbent]],0),MATCH(L$3,Data_Base_2[#Headers],0))),"")</f>
        <v/>
      </c>
      <c r="M717" s="161" t="str">
        <f ca="1">IFERROR(IF(ISBLANK(INDEX(Data_Base_2[],MATCH($D717,Data_Base_2[[Incumbent]:[Incumbent]],0),MATCH(M$3,Data_Base_2[#Headers],0))),"-",INDEX(Data_Base_2[],MATCH($D717,Data_Base_2[[Incumbent]:[Incumbent]],0),MATCH(M$3,Data_Base_2[#Headers],0))),"")</f>
        <v/>
      </c>
      <c r="N717" s="164" t="str">
        <f ca="1">IFERROR(IF(ISBLANK(INDEX(Data_Base_2[],MATCH($D717,Data_Base_2[[Incumbent]:[Incumbent]],0),MATCH(N$3,Data_Base_2[#Headers],0))),"-",INDEX(Data_Base_2[],MATCH($D717,Data_Base_2[[Incumbent]:[Incumbent]],0),MATCH(N$3,Data_Base_2[#Headers],0))),"")</f>
        <v/>
      </c>
      <c r="O717" s="164" t="str">
        <f ca="1">IFERROR(IF(ISBLANK(INDEX(Data_Base_2[],MATCH($D717,Data_Base_2[[Incumbent]:[Incumbent]],0),MATCH(O$3,Data_Base_2[#Headers],0))),"-",INDEX(Data_Base_2[],MATCH($D717,Data_Base_2[[Incumbent]:[Incumbent]],0),MATCH(O$3,Data_Base_2[#Headers],0))),"")</f>
        <v/>
      </c>
      <c r="P717" s="161" t="str">
        <f ca="1">IFERROR(IF(ISBLANK(INDEX(Data_Base_2[],MATCH($D717,Data_Base_2[[Incumbent]:[Incumbent]],0),MATCH(P$3,Data_Base_2[#Headers],0))),"-",INDEX(Data_Base_2[],MATCH($D717,Data_Base_2[[Incumbent]:[Incumbent]],0),MATCH(P$3,Data_Base_2[#Headers],0))),"")</f>
        <v/>
      </c>
      <c r="Q717" s="161" t="str">
        <f ca="1">IFERROR(IF(ISBLANK(INDEX(Data_Base_2[],MATCH($D717,Data_Base_2[[Incumbent]:[Incumbent]],0),MATCH(Q$3,Data_Base_2[#Headers],0))),"-",INDEX(Data_Base_2[],MATCH($D717,Data_Base_2[[Incumbent]:[Incumbent]],0),MATCH(Q$3,Data_Base_2[#Headers],0))),"")</f>
        <v/>
      </c>
      <c r="T717" t="str">
        <v>Hendra Arjuna</v>
      </c>
      <c r="U717" s="140">
        <v>1</v>
      </c>
      <c r="V717" s="124" t="b">
        <v>1</v>
      </c>
      <c r="W717" s="3" t="b">
        <v>0</v>
      </c>
      <c r="X717" s="3" t="b">
        <v>0</v>
      </c>
      <c r="Y717" s="3">
        <v>1</v>
      </c>
      <c r="Z717" s="3">
        <v>0</v>
      </c>
      <c r="AA717" s="3" t="b">
        <v>1</v>
      </c>
      <c r="AB717" s="3" t="b">
        <f ca="1"/>
        <v>0</v>
      </c>
      <c r="AC717" s="99">
        <v>1</v>
      </c>
      <c r="AD717" s="99">
        <f ca="1"/>
        <v>0</v>
      </c>
    </row>
    <row r="718" spans="4:30" x14ac:dyDescent="0.25">
      <c r="D718" s="8" t="str" cm="1">
        <f t="array" aca="1" ref="D718" ca="1">IFERROR(IF($T$2="",'Data Base'!C699,INDEX(Data_Base_2[Incumbent],_xlfn.AGGREGATE(15,3,((OFFSET($AD$4,0,0,COUNTA($AD$4:AD5713),1)&gt;0)/(OFFSET($AD$4,0,0,COUNTA($AD$4:AD5713),1)&gt;0))*(ROW(OFFSET($AD$4,0,0,COUNTA($AD$4:AD5713),1))-ROW($AD$3)),ROWS($D$4:$D717)))),"")</f>
        <v/>
      </c>
      <c r="E718" s="161" t="str">
        <f ca="1">IFERROR(IF(ISBLANK(INDEX(Data_Base_2[],MATCH($D718,Data_Base_2[[Incumbent]:[Incumbent]],0),MATCH(E$3,Data_Base_2[#Headers],0))),"-",INDEX(Data_Base_2[],MATCH($D718,Data_Base_2[[Incumbent]:[Incumbent]],0),MATCH(E$3,Data_Base_2[#Headers],0))),"")</f>
        <v/>
      </c>
      <c r="F718" s="161" t="str">
        <f ca="1">IFERROR(IF(ISBLANK(INDEX(Data_Base_2[],MATCH($D718,Data_Base_2[[Incumbent]:[Incumbent]],0),MATCH(F$3,Data_Base_2[#Headers],0))),"-",INDEX(Data_Base_2[],MATCH($D718,Data_Base_2[[Incumbent]:[Incumbent]],0),MATCH(F$3,Data_Base_2[#Headers],0))),"")</f>
        <v/>
      </c>
      <c r="G718" s="161" t="str">
        <f ca="1">IFERROR(IF(ISBLANK(INDEX(Data_Base_2[],MATCH($D718,Data_Base_2[[Incumbent]:[Incumbent]],0),MATCH(G$3,Data_Base_2[#Headers],0))),"-",INDEX(Data_Base_2[],MATCH($D718,Data_Base_2[[Incumbent]:[Incumbent]],0),MATCH(G$3,Data_Base_2[#Headers],0))),"")</f>
        <v/>
      </c>
      <c r="H718" s="161" t="str">
        <f ca="1">IFERROR(IF(ISBLANK(INDEX(Data_Base_2[],MATCH($D718,Data_Base_2[[Incumbent]:[Incumbent]],0),MATCH(H$3,Data_Base_2[#Headers],0))),"-",INDEX(Data_Base_2[],MATCH($D718,Data_Base_2[[Incumbent]:[Incumbent]],0),MATCH(H$3,Data_Base_2[#Headers],0))),"")</f>
        <v/>
      </c>
      <c r="I718" s="162" t="str">
        <f ca="1">IFERROR(IF(ISBLANK(INDEX(Data_Base_2[],MATCH($D718,Data_Base_2[[Incumbent]:[Incumbent]],0),MATCH(I$3,Data_Base_2[#Headers],0))),"-",INDEX(Data_Base_2[],MATCH($D718,Data_Base_2[[Incumbent]:[Incumbent]],0),MATCH(I$3,Data_Base_2[#Headers],0))),"")</f>
        <v/>
      </c>
      <c r="J718" s="162" t="str">
        <f ca="1">IFERROR(IF(ISBLANK(INDEX(Data_Base_2[],MATCH($D718,Data_Base_2[[Incumbent]:[Incumbent]],0),MATCH(J$3,Data_Base_2[#Headers],0))),"-",INDEX(Data_Base_2[],MATCH($D718,Data_Base_2[[Incumbent]:[Incumbent]],0),MATCH(J$3,Data_Base_2[#Headers],0))),"")</f>
        <v/>
      </c>
      <c r="K718" s="163" t="str">
        <f ca="1">IFERROR(IF(ISBLANK(INDEX(Data_Base_2[],MATCH($D718,Data_Base_2[[Incumbent]:[Incumbent]],0),MATCH(K$3,Data_Base_2[#Headers],0))),"-",INDEX(Data_Base_2[],MATCH($D718,Data_Base_2[[Incumbent]:[Incumbent]],0),MATCH(K$3,Data_Base_2[#Headers],0))),"")</f>
        <v/>
      </c>
      <c r="L718" s="161" t="str">
        <f ca="1">IFERROR(IF(ISBLANK(INDEX(Data_Base_2[],MATCH($D718,Data_Base_2[[Incumbent]:[Incumbent]],0),MATCH(L$3,Data_Base_2[#Headers],0))),"-",INDEX(Data_Base_2[],MATCH($D718,Data_Base_2[[Incumbent]:[Incumbent]],0),MATCH(L$3,Data_Base_2[#Headers],0))),"")</f>
        <v/>
      </c>
      <c r="M718" s="161" t="str">
        <f ca="1">IFERROR(IF(ISBLANK(INDEX(Data_Base_2[],MATCH($D718,Data_Base_2[[Incumbent]:[Incumbent]],0),MATCH(M$3,Data_Base_2[#Headers],0))),"-",INDEX(Data_Base_2[],MATCH($D718,Data_Base_2[[Incumbent]:[Incumbent]],0),MATCH(M$3,Data_Base_2[#Headers],0))),"")</f>
        <v/>
      </c>
      <c r="N718" s="164" t="str">
        <f ca="1">IFERROR(IF(ISBLANK(INDEX(Data_Base_2[],MATCH($D718,Data_Base_2[[Incumbent]:[Incumbent]],0),MATCH(N$3,Data_Base_2[#Headers],0))),"-",INDEX(Data_Base_2[],MATCH($D718,Data_Base_2[[Incumbent]:[Incumbent]],0),MATCH(N$3,Data_Base_2[#Headers],0))),"")</f>
        <v/>
      </c>
      <c r="O718" s="164" t="str">
        <f ca="1">IFERROR(IF(ISBLANK(INDEX(Data_Base_2[],MATCH($D718,Data_Base_2[[Incumbent]:[Incumbent]],0),MATCH(O$3,Data_Base_2[#Headers],0))),"-",INDEX(Data_Base_2[],MATCH($D718,Data_Base_2[[Incumbent]:[Incumbent]],0),MATCH(O$3,Data_Base_2[#Headers],0))),"")</f>
        <v/>
      </c>
      <c r="P718" s="161" t="str">
        <f ca="1">IFERROR(IF(ISBLANK(INDEX(Data_Base_2[],MATCH($D718,Data_Base_2[[Incumbent]:[Incumbent]],0),MATCH(P$3,Data_Base_2[#Headers],0))),"-",INDEX(Data_Base_2[],MATCH($D718,Data_Base_2[[Incumbent]:[Incumbent]],0),MATCH(P$3,Data_Base_2[#Headers],0))),"")</f>
        <v/>
      </c>
      <c r="Q718" s="161" t="str">
        <f ca="1">IFERROR(IF(ISBLANK(INDEX(Data_Base_2[],MATCH($D718,Data_Base_2[[Incumbent]:[Incumbent]],0),MATCH(Q$3,Data_Base_2[#Headers],0))),"-",INDEX(Data_Base_2[],MATCH($D718,Data_Base_2[[Incumbent]:[Incumbent]],0),MATCH(Q$3,Data_Base_2[#Headers],0))),"")</f>
        <v/>
      </c>
      <c r="T718" t="str">
        <v>Jajan Djuhjana, Ir.</v>
      </c>
      <c r="U718" s="140">
        <v>7</v>
      </c>
      <c r="V718" s="124" t="b">
        <v>1</v>
      </c>
      <c r="W718" s="3" t="b">
        <v>0</v>
      </c>
      <c r="X718" s="3" t="b">
        <v>0</v>
      </c>
      <c r="Y718" s="3">
        <v>0</v>
      </c>
      <c r="Z718" s="3">
        <v>0</v>
      </c>
      <c r="AA718" s="3" t="b">
        <v>1</v>
      </c>
      <c r="AB718" s="3" t="b">
        <f ca="1"/>
        <v>1</v>
      </c>
      <c r="AC718" s="99">
        <v>1</v>
      </c>
      <c r="AD718" s="99">
        <f ca="1"/>
        <v>0</v>
      </c>
    </row>
    <row r="719" spans="4:30" x14ac:dyDescent="0.25">
      <c r="D719" s="8" t="str" cm="1">
        <f t="array" aca="1" ref="D719" ca="1">IFERROR(IF($T$2="",'Data Base'!C700,INDEX(Data_Base_2[Incumbent],_xlfn.AGGREGATE(15,3,((OFFSET($AD$4,0,0,COUNTA($AD$4:AD5714),1)&gt;0)/(OFFSET($AD$4,0,0,COUNTA($AD$4:AD5714),1)&gt;0))*(ROW(OFFSET($AD$4,0,0,COUNTA($AD$4:AD5714),1))-ROW($AD$3)),ROWS($D$4:$D718)))),"")</f>
        <v/>
      </c>
      <c r="E719" s="161" t="str">
        <f ca="1">IFERROR(IF(ISBLANK(INDEX(Data_Base_2[],MATCH($D719,Data_Base_2[[Incumbent]:[Incumbent]],0),MATCH(E$3,Data_Base_2[#Headers],0))),"-",INDEX(Data_Base_2[],MATCH($D719,Data_Base_2[[Incumbent]:[Incumbent]],0),MATCH(E$3,Data_Base_2[#Headers],0))),"")</f>
        <v/>
      </c>
      <c r="F719" s="161" t="str">
        <f ca="1">IFERROR(IF(ISBLANK(INDEX(Data_Base_2[],MATCH($D719,Data_Base_2[[Incumbent]:[Incumbent]],0),MATCH(F$3,Data_Base_2[#Headers],0))),"-",INDEX(Data_Base_2[],MATCH($D719,Data_Base_2[[Incumbent]:[Incumbent]],0),MATCH(F$3,Data_Base_2[#Headers],0))),"")</f>
        <v/>
      </c>
      <c r="G719" s="161" t="str">
        <f ca="1">IFERROR(IF(ISBLANK(INDEX(Data_Base_2[],MATCH($D719,Data_Base_2[[Incumbent]:[Incumbent]],0),MATCH(G$3,Data_Base_2[#Headers],0))),"-",INDEX(Data_Base_2[],MATCH($D719,Data_Base_2[[Incumbent]:[Incumbent]],0),MATCH(G$3,Data_Base_2[#Headers],0))),"")</f>
        <v/>
      </c>
      <c r="H719" s="161" t="str">
        <f ca="1">IFERROR(IF(ISBLANK(INDEX(Data_Base_2[],MATCH($D719,Data_Base_2[[Incumbent]:[Incumbent]],0),MATCH(H$3,Data_Base_2[#Headers],0))),"-",INDEX(Data_Base_2[],MATCH($D719,Data_Base_2[[Incumbent]:[Incumbent]],0),MATCH(H$3,Data_Base_2[#Headers],0))),"")</f>
        <v/>
      </c>
      <c r="I719" s="162" t="str">
        <f ca="1">IFERROR(IF(ISBLANK(INDEX(Data_Base_2[],MATCH($D719,Data_Base_2[[Incumbent]:[Incumbent]],0),MATCH(I$3,Data_Base_2[#Headers],0))),"-",INDEX(Data_Base_2[],MATCH($D719,Data_Base_2[[Incumbent]:[Incumbent]],0),MATCH(I$3,Data_Base_2[#Headers],0))),"")</f>
        <v/>
      </c>
      <c r="J719" s="162" t="str">
        <f ca="1">IFERROR(IF(ISBLANK(INDEX(Data_Base_2[],MATCH($D719,Data_Base_2[[Incumbent]:[Incumbent]],0),MATCH(J$3,Data_Base_2[#Headers],0))),"-",INDEX(Data_Base_2[],MATCH($D719,Data_Base_2[[Incumbent]:[Incumbent]],0),MATCH(J$3,Data_Base_2[#Headers],0))),"")</f>
        <v/>
      </c>
      <c r="K719" s="163" t="str">
        <f ca="1">IFERROR(IF(ISBLANK(INDEX(Data_Base_2[],MATCH($D719,Data_Base_2[[Incumbent]:[Incumbent]],0),MATCH(K$3,Data_Base_2[#Headers],0))),"-",INDEX(Data_Base_2[],MATCH($D719,Data_Base_2[[Incumbent]:[Incumbent]],0),MATCH(K$3,Data_Base_2[#Headers],0))),"")</f>
        <v/>
      </c>
      <c r="L719" s="161" t="str">
        <f ca="1">IFERROR(IF(ISBLANK(INDEX(Data_Base_2[],MATCH($D719,Data_Base_2[[Incumbent]:[Incumbent]],0),MATCH(L$3,Data_Base_2[#Headers],0))),"-",INDEX(Data_Base_2[],MATCH($D719,Data_Base_2[[Incumbent]:[Incumbent]],0),MATCH(L$3,Data_Base_2[#Headers],0))),"")</f>
        <v/>
      </c>
      <c r="M719" s="161" t="str">
        <f ca="1">IFERROR(IF(ISBLANK(INDEX(Data_Base_2[],MATCH($D719,Data_Base_2[[Incumbent]:[Incumbent]],0),MATCH(M$3,Data_Base_2[#Headers],0))),"-",INDEX(Data_Base_2[],MATCH($D719,Data_Base_2[[Incumbent]:[Incumbent]],0),MATCH(M$3,Data_Base_2[#Headers],0))),"")</f>
        <v/>
      </c>
      <c r="N719" s="164" t="str">
        <f ca="1">IFERROR(IF(ISBLANK(INDEX(Data_Base_2[],MATCH($D719,Data_Base_2[[Incumbent]:[Incumbent]],0),MATCH(N$3,Data_Base_2[#Headers],0))),"-",INDEX(Data_Base_2[],MATCH($D719,Data_Base_2[[Incumbent]:[Incumbent]],0),MATCH(N$3,Data_Base_2[#Headers],0))),"")</f>
        <v/>
      </c>
      <c r="O719" s="164" t="str">
        <f ca="1">IFERROR(IF(ISBLANK(INDEX(Data_Base_2[],MATCH($D719,Data_Base_2[[Incumbent]:[Incumbent]],0),MATCH(O$3,Data_Base_2[#Headers],0))),"-",INDEX(Data_Base_2[],MATCH($D719,Data_Base_2[[Incumbent]:[Incumbent]],0),MATCH(O$3,Data_Base_2[#Headers],0))),"")</f>
        <v/>
      </c>
      <c r="P719" s="161" t="str">
        <f ca="1">IFERROR(IF(ISBLANK(INDEX(Data_Base_2[],MATCH($D719,Data_Base_2[[Incumbent]:[Incumbent]],0),MATCH(P$3,Data_Base_2[#Headers],0))),"-",INDEX(Data_Base_2[],MATCH($D719,Data_Base_2[[Incumbent]:[Incumbent]],0),MATCH(P$3,Data_Base_2[#Headers],0))),"")</f>
        <v/>
      </c>
      <c r="Q719" s="161" t="str">
        <f ca="1">IFERROR(IF(ISBLANK(INDEX(Data_Base_2[],MATCH($D719,Data_Base_2[[Incumbent]:[Incumbent]],0),MATCH(Q$3,Data_Base_2[#Headers],0))),"-",INDEX(Data_Base_2[],MATCH($D719,Data_Base_2[[Incumbent]:[Incumbent]],0),MATCH(Q$3,Data_Base_2[#Headers],0))),"")</f>
        <v/>
      </c>
      <c r="T719" t="str">
        <v>Probo Rahardianto S.ST</v>
      </c>
      <c r="U719" s="140">
        <v>5</v>
      </c>
      <c r="V719" s="124" t="b">
        <v>1</v>
      </c>
      <c r="W719" s="3" t="b">
        <v>0</v>
      </c>
      <c r="X719" s="3" t="b">
        <v>0</v>
      </c>
      <c r="Y719" s="3">
        <v>0</v>
      </c>
      <c r="Z719" s="3">
        <v>0</v>
      </c>
      <c r="AA719" s="3" t="b">
        <v>1</v>
      </c>
      <c r="AB719" s="3" t="b">
        <f ca="1"/>
        <v>1</v>
      </c>
      <c r="AC719" s="99">
        <v>1</v>
      </c>
      <c r="AD719" s="99">
        <f ca="1"/>
        <v>0</v>
      </c>
    </row>
    <row r="720" spans="4:30" x14ac:dyDescent="0.25">
      <c r="D720" s="8" t="str" cm="1">
        <f t="array" aca="1" ref="D720" ca="1">IFERROR(IF($T$2="",'Data Base'!C701,INDEX(Data_Base_2[Incumbent],_xlfn.AGGREGATE(15,3,((OFFSET($AD$4,0,0,COUNTA($AD$4:AD5715),1)&gt;0)/(OFFSET($AD$4,0,0,COUNTA($AD$4:AD5715),1)&gt;0))*(ROW(OFFSET($AD$4,0,0,COUNTA($AD$4:AD5715),1))-ROW($AD$3)),ROWS($D$4:$D719)))),"")</f>
        <v/>
      </c>
      <c r="E720" s="161" t="str">
        <f ca="1">IFERROR(IF(ISBLANK(INDEX(Data_Base_2[],MATCH($D720,Data_Base_2[[Incumbent]:[Incumbent]],0),MATCH(E$3,Data_Base_2[#Headers],0))),"-",INDEX(Data_Base_2[],MATCH($D720,Data_Base_2[[Incumbent]:[Incumbent]],0),MATCH(E$3,Data_Base_2[#Headers],0))),"")</f>
        <v/>
      </c>
      <c r="F720" s="161" t="str">
        <f ca="1">IFERROR(IF(ISBLANK(INDEX(Data_Base_2[],MATCH($D720,Data_Base_2[[Incumbent]:[Incumbent]],0),MATCH(F$3,Data_Base_2[#Headers],0))),"-",INDEX(Data_Base_2[],MATCH($D720,Data_Base_2[[Incumbent]:[Incumbent]],0),MATCH(F$3,Data_Base_2[#Headers],0))),"")</f>
        <v/>
      </c>
      <c r="G720" s="161" t="str">
        <f ca="1">IFERROR(IF(ISBLANK(INDEX(Data_Base_2[],MATCH($D720,Data_Base_2[[Incumbent]:[Incumbent]],0),MATCH(G$3,Data_Base_2[#Headers],0))),"-",INDEX(Data_Base_2[],MATCH($D720,Data_Base_2[[Incumbent]:[Incumbent]],0),MATCH(G$3,Data_Base_2[#Headers],0))),"")</f>
        <v/>
      </c>
      <c r="H720" s="161" t="str">
        <f ca="1">IFERROR(IF(ISBLANK(INDEX(Data_Base_2[],MATCH($D720,Data_Base_2[[Incumbent]:[Incumbent]],0),MATCH(H$3,Data_Base_2[#Headers],0))),"-",INDEX(Data_Base_2[],MATCH($D720,Data_Base_2[[Incumbent]:[Incumbent]],0),MATCH(H$3,Data_Base_2[#Headers],0))),"")</f>
        <v/>
      </c>
      <c r="I720" s="162" t="str">
        <f ca="1">IFERROR(IF(ISBLANK(INDEX(Data_Base_2[],MATCH($D720,Data_Base_2[[Incumbent]:[Incumbent]],0),MATCH(I$3,Data_Base_2[#Headers],0))),"-",INDEX(Data_Base_2[],MATCH($D720,Data_Base_2[[Incumbent]:[Incumbent]],0),MATCH(I$3,Data_Base_2[#Headers],0))),"")</f>
        <v/>
      </c>
      <c r="J720" s="162" t="str">
        <f ca="1">IFERROR(IF(ISBLANK(INDEX(Data_Base_2[],MATCH($D720,Data_Base_2[[Incumbent]:[Incumbent]],0),MATCH(J$3,Data_Base_2[#Headers],0))),"-",INDEX(Data_Base_2[],MATCH($D720,Data_Base_2[[Incumbent]:[Incumbent]],0),MATCH(J$3,Data_Base_2[#Headers],0))),"")</f>
        <v/>
      </c>
      <c r="K720" s="163" t="str">
        <f ca="1">IFERROR(IF(ISBLANK(INDEX(Data_Base_2[],MATCH($D720,Data_Base_2[[Incumbent]:[Incumbent]],0),MATCH(K$3,Data_Base_2[#Headers],0))),"-",INDEX(Data_Base_2[],MATCH($D720,Data_Base_2[[Incumbent]:[Incumbent]],0),MATCH(K$3,Data_Base_2[#Headers],0))),"")</f>
        <v/>
      </c>
      <c r="L720" s="161" t="str">
        <f ca="1">IFERROR(IF(ISBLANK(INDEX(Data_Base_2[],MATCH($D720,Data_Base_2[[Incumbent]:[Incumbent]],0),MATCH(L$3,Data_Base_2[#Headers],0))),"-",INDEX(Data_Base_2[],MATCH($D720,Data_Base_2[[Incumbent]:[Incumbent]],0),MATCH(L$3,Data_Base_2[#Headers],0))),"")</f>
        <v/>
      </c>
      <c r="M720" s="161" t="str">
        <f ca="1">IFERROR(IF(ISBLANK(INDEX(Data_Base_2[],MATCH($D720,Data_Base_2[[Incumbent]:[Incumbent]],0),MATCH(M$3,Data_Base_2[#Headers],0))),"-",INDEX(Data_Base_2[],MATCH($D720,Data_Base_2[[Incumbent]:[Incumbent]],0),MATCH(M$3,Data_Base_2[#Headers],0))),"")</f>
        <v/>
      </c>
      <c r="N720" s="164" t="str">
        <f ca="1">IFERROR(IF(ISBLANK(INDEX(Data_Base_2[],MATCH($D720,Data_Base_2[[Incumbent]:[Incumbent]],0),MATCH(N$3,Data_Base_2[#Headers],0))),"-",INDEX(Data_Base_2[],MATCH($D720,Data_Base_2[[Incumbent]:[Incumbent]],0),MATCH(N$3,Data_Base_2[#Headers],0))),"")</f>
        <v/>
      </c>
      <c r="O720" s="164" t="str">
        <f ca="1">IFERROR(IF(ISBLANK(INDEX(Data_Base_2[],MATCH($D720,Data_Base_2[[Incumbent]:[Incumbent]],0),MATCH(O$3,Data_Base_2[#Headers],0))),"-",INDEX(Data_Base_2[],MATCH($D720,Data_Base_2[[Incumbent]:[Incumbent]],0),MATCH(O$3,Data_Base_2[#Headers],0))),"")</f>
        <v/>
      </c>
      <c r="P720" s="161" t="str">
        <f ca="1">IFERROR(IF(ISBLANK(INDEX(Data_Base_2[],MATCH($D720,Data_Base_2[[Incumbent]:[Incumbent]],0),MATCH(P$3,Data_Base_2[#Headers],0))),"-",INDEX(Data_Base_2[],MATCH($D720,Data_Base_2[[Incumbent]:[Incumbent]],0),MATCH(P$3,Data_Base_2[#Headers],0))),"")</f>
        <v/>
      </c>
      <c r="Q720" s="161" t="str">
        <f ca="1">IFERROR(IF(ISBLANK(INDEX(Data_Base_2[],MATCH($D720,Data_Base_2[[Incumbent]:[Incumbent]],0),MATCH(Q$3,Data_Base_2[#Headers],0))),"-",INDEX(Data_Base_2[],MATCH($D720,Data_Base_2[[Incumbent]:[Incumbent]],0),MATCH(Q$3,Data_Base_2[#Headers],0))),"")</f>
        <v/>
      </c>
      <c r="T720" t="str">
        <v>Hadian</v>
      </c>
      <c r="U720" s="140">
        <v>1</v>
      </c>
      <c r="V720" s="124" t="b">
        <v>1</v>
      </c>
      <c r="W720" s="3" t="b">
        <v>0</v>
      </c>
      <c r="X720" s="3" t="b">
        <v>0</v>
      </c>
      <c r="Y720" s="3">
        <v>0</v>
      </c>
      <c r="Z720" s="3">
        <v>0</v>
      </c>
      <c r="AA720" s="3" t="b">
        <v>1</v>
      </c>
      <c r="AB720" s="3" t="b">
        <f ca="1"/>
        <v>1</v>
      </c>
      <c r="AC720" s="99">
        <v>1</v>
      </c>
      <c r="AD720" s="99">
        <f ca="1"/>
        <v>0</v>
      </c>
    </row>
    <row r="721" spans="4:30" x14ac:dyDescent="0.25">
      <c r="D721" s="8" t="str" cm="1">
        <f t="array" aca="1" ref="D721" ca="1">IFERROR(IF($T$2="",'Data Base'!C702,INDEX(Data_Base_2[Incumbent],_xlfn.AGGREGATE(15,3,((OFFSET($AD$4,0,0,COUNTA($AD$4:AD5716),1)&gt;0)/(OFFSET($AD$4,0,0,COUNTA($AD$4:AD5716),1)&gt;0))*(ROW(OFFSET($AD$4,0,0,COUNTA($AD$4:AD5716),1))-ROW($AD$3)),ROWS($D$4:$D720)))),"")</f>
        <v/>
      </c>
      <c r="E721" s="161" t="str">
        <f ca="1">IFERROR(IF(ISBLANK(INDEX(Data_Base_2[],MATCH($D721,Data_Base_2[[Incumbent]:[Incumbent]],0),MATCH(E$3,Data_Base_2[#Headers],0))),"-",INDEX(Data_Base_2[],MATCH($D721,Data_Base_2[[Incumbent]:[Incumbent]],0),MATCH(E$3,Data_Base_2[#Headers],0))),"")</f>
        <v/>
      </c>
      <c r="F721" s="161" t="str">
        <f ca="1">IFERROR(IF(ISBLANK(INDEX(Data_Base_2[],MATCH($D721,Data_Base_2[[Incumbent]:[Incumbent]],0),MATCH(F$3,Data_Base_2[#Headers],0))),"-",INDEX(Data_Base_2[],MATCH($D721,Data_Base_2[[Incumbent]:[Incumbent]],0),MATCH(F$3,Data_Base_2[#Headers],0))),"")</f>
        <v/>
      </c>
      <c r="G721" s="161" t="str">
        <f ca="1">IFERROR(IF(ISBLANK(INDEX(Data_Base_2[],MATCH($D721,Data_Base_2[[Incumbent]:[Incumbent]],0),MATCH(G$3,Data_Base_2[#Headers],0))),"-",INDEX(Data_Base_2[],MATCH($D721,Data_Base_2[[Incumbent]:[Incumbent]],0),MATCH(G$3,Data_Base_2[#Headers],0))),"")</f>
        <v/>
      </c>
      <c r="H721" s="161" t="str">
        <f ca="1">IFERROR(IF(ISBLANK(INDEX(Data_Base_2[],MATCH($D721,Data_Base_2[[Incumbent]:[Incumbent]],0),MATCH(H$3,Data_Base_2[#Headers],0))),"-",INDEX(Data_Base_2[],MATCH($D721,Data_Base_2[[Incumbent]:[Incumbent]],0),MATCH(H$3,Data_Base_2[#Headers],0))),"")</f>
        <v/>
      </c>
      <c r="I721" s="162" t="str">
        <f ca="1">IFERROR(IF(ISBLANK(INDEX(Data_Base_2[],MATCH($D721,Data_Base_2[[Incumbent]:[Incumbent]],0),MATCH(I$3,Data_Base_2[#Headers],0))),"-",INDEX(Data_Base_2[],MATCH($D721,Data_Base_2[[Incumbent]:[Incumbent]],0),MATCH(I$3,Data_Base_2[#Headers],0))),"")</f>
        <v/>
      </c>
      <c r="J721" s="162" t="str">
        <f ca="1">IFERROR(IF(ISBLANK(INDEX(Data_Base_2[],MATCH($D721,Data_Base_2[[Incumbent]:[Incumbent]],0),MATCH(J$3,Data_Base_2[#Headers],0))),"-",INDEX(Data_Base_2[],MATCH($D721,Data_Base_2[[Incumbent]:[Incumbent]],0),MATCH(J$3,Data_Base_2[#Headers],0))),"")</f>
        <v/>
      </c>
      <c r="K721" s="163" t="str">
        <f ca="1">IFERROR(IF(ISBLANK(INDEX(Data_Base_2[],MATCH($D721,Data_Base_2[[Incumbent]:[Incumbent]],0),MATCH(K$3,Data_Base_2[#Headers],0))),"-",INDEX(Data_Base_2[],MATCH($D721,Data_Base_2[[Incumbent]:[Incumbent]],0),MATCH(K$3,Data_Base_2[#Headers],0))),"")</f>
        <v/>
      </c>
      <c r="L721" s="161" t="str">
        <f ca="1">IFERROR(IF(ISBLANK(INDEX(Data_Base_2[],MATCH($D721,Data_Base_2[[Incumbent]:[Incumbent]],0),MATCH(L$3,Data_Base_2[#Headers],0))),"-",INDEX(Data_Base_2[],MATCH($D721,Data_Base_2[[Incumbent]:[Incumbent]],0),MATCH(L$3,Data_Base_2[#Headers],0))),"")</f>
        <v/>
      </c>
      <c r="M721" s="161" t="str">
        <f ca="1">IFERROR(IF(ISBLANK(INDEX(Data_Base_2[],MATCH($D721,Data_Base_2[[Incumbent]:[Incumbent]],0),MATCH(M$3,Data_Base_2[#Headers],0))),"-",INDEX(Data_Base_2[],MATCH($D721,Data_Base_2[[Incumbent]:[Incumbent]],0),MATCH(M$3,Data_Base_2[#Headers],0))),"")</f>
        <v/>
      </c>
      <c r="N721" s="164" t="str">
        <f ca="1">IFERROR(IF(ISBLANK(INDEX(Data_Base_2[],MATCH($D721,Data_Base_2[[Incumbent]:[Incumbent]],0),MATCH(N$3,Data_Base_2[#Headers],0))),"-",INDEX(Data_Base_2[],MATCH($D721,Data_Base_2[[Incumbent]:[Incumbent]],0),MATCH(N$3,Data_Base_2[#Headers],0))),"")</f>
        <v/>
      </c>
      <c r="O721" s="164" t="str">
        <f ca="1">IFERROR(IF(ISBLANK(INDEX(Data_Base_2[],MATCH($D721,Data_Base_2[[Incumbent]:[Incumbent]],0),MATCH(O$3,Data_Base_2[#Headers],0))),"-",INDEX(Data_Base_2[],MATCH($D721,Data_Base_2[[Incumbent]:[Incumbent]],0),MATCH(O$3,Data_Base_2[#Headers],0))),"")</f>
        <v/>
      </c>
      <c r="P721" s="161" t="str">
        <f ca="1">IFERROR(IF(ISBLANK(INDEX(Data_Base_2[],MATCH($D721,Data_Base_2[[Incumbent]:[Incumbent]],0),MATCH(P$3,Data_Base_2[#Headers],0))),"-",INDEX(Data_Base_2[],MATCH($D721,Data_Base_2[[Incumbent]:[Incumbent]],0),MATCH(P$3,Data_Base_2[#Headers],0))),"")</f>
        <v/>
      </c>
      <c r="Q721" s="161" t="str">
        <f ca="1">IFERROR(IF(ISBLANK(INDEX(Data_Base_2[],MATCH($D721,Data_Base_2[[Incumbent]:[Incumbent]],0),MATCH(Q$3,Data_Base_2[#Headers],0))),"-",INDEX(Data_Base_2[],MATCH($D721,Data_Base_2[[Incumbent]:[Incumbent]],0),MATCH(Q$3,Data_Base_2[#Headers],0))),"")</f>
        <v/>
      </c>
      <c r="T721" t="str">
        <v>Wahyu Aulia Savendra</v>
      </c>
      <c r="U721" s="140">
        <v>3</v>
      </c>
      <c r="V721" s="124" t="b">
        <v>1</v>
      </c>
      <c r="W721" s="3" t="b">
        <v>0</v>
      </c>
      <c r="X721" s="3" t="b">
        <v>0</v>
      </c>
      <c r="Y721" s="3">
        <v>0</v>
      </c>
      <c r="Z721" s="3">
        <v>1</v>
      </c>
      <c r="AA721" s="3" t="b">
        <v>1</v>
      </c>
      <c r="AB721" s="3" t="b">
        <f ca="1"/>
        <v>1</v>
      </c>
      <c r="AC721" s="99">
        <v>1</v>
      </c>
      <c r="AD721" s="99">
        <f ca="1"/>
        <v>0</v>
      </c>
    </row>
    <row r="722" spans="4:30" x14ac:dyDescent="0.25">
      <c r="D722" s="8" t="str" cm="1">
        <f t="array" aca="1" ref="D722" ca="1">IFERROR(IF($T$2="",'Data Base'!C703,INDEX(Data_Base_2[Incumbent],_xlfn.AGGREGATE(15,3,((OFFSET($AD$4,0,0,COUNTA($AD$4:AD5717),1)&gt;0)/(OFFSET($AD$4,0,0,COUNTA($AD$4:AD5717),1)&gt;0))*(ROW(OFFSET($AD$4,0,0,COUNTA($AD$4:AD5717),1))-ROW($AD$3)),ROWS($D$4:$D721)))),"")</f>
        <v/>
      </c>
      <c r="E722" s="161" t="str">
        <f ca="1">IFERROR(IF(ISBLANK(INDEX(Data_Base_2[],MATCH($D722,Data_Base_2[[Incumbent]:[Incumbent]],0),MATCH(E$3,Data_Base_2[#Headers],0))),"-",INDEX(Data_Base_2[],MATCH($D722,Data_Base_2[[Incumbent]:[Incumbent]],0),MATCH(E$3,Data_Base_2[#Headers],0))),"")</f>
        <v/>
      </c>
      <c r="F722" s="161" t="str">
        <f ca="1">IFERROR(IF(ISBLANK(INDEX(Data_Base_2[],MATCH($D722,Data_Base_2[[Incumbent]:[Incumbent]],0),MATCH(F$3,Data_Base_2[#Headers],0))),"-",INDEX(Data_Base_2[],MATCH($D722,Data_Base_2[[Incumbent]:[Incumbent]],0),MATCH(F$3,Data_Base_2[#Headers],0))),"")</f>
        <v/>
      </c>
      <c r="G722" s="161" t="str">
        <f ca="1">IFERROR(IF(ISBLANK(INDEX(Data_Base_2[],MATCH($D722,Data_Base_2[[Incumbent]:[Incumbent]],0),MATCH(G$3,Data_Base_2[#Headers],0))),"-",INDEX(Data_Base_2[],MATCH($D722,Data_Base_2[[Incumbent]:[Incumbent]],0),MATCH(G$3,Data_Base_2[#Headers],0))),"")</f>
        <v/>
      </c>
      <c r="H722" s="161" t="str">
        <f ca="1">IFERROR(IF(ISBLANK(INDEX(Data_Base_2[],MATCH($D722,Data_Base_2[[Incumbent]:[Incumbent]],0),MATCH(H$3,Data_Base_2[#Headers],0))),"-",INDEX(Data_Base_2[],MATCH($D722,Data_Base_2[[Incumbent]:[Incumbent]],0),MATCH(H$3,Data_Base_2[#Headers],0))),"")</f>
        <v/>
      </c>
      <c r="I722" s="162" t="str">
        <f ca="1">IFERROR(IF(ISBLANK(INDEX(Data_Base_2[],MATCH($D722,Data_Base_2[[Incumbent]:[Incumbent]],0),MATCH(I$3,Data_Base_2[#Headers],0))),"-",INDEX(Data_Base_2[],MATCH($D722,Data_Base_2[[Incumbent]:[Incumbent]],0),MATCH(I$3,Data_Base_2[#Headers],0))),"")</f>
        <v/>
      </c>
      <c r="J722" s="162" t="str">
        <f ca="1">IFERROR(IF(ISBLANK(INDEX(Data_Base_2[],MATCH($D722,Data_Base_2[[Incumbent]:[Incumbent]],0),MATCH(J$3,Data_Base_2[#Headers],0))),"-",INDEX(Data_Base_2[],MATCH($D722,Data_Base_2[[Incumbent]:[Incumbent]],0),MATCH(J$3,Data_Base_2[#Headers],0))),"")</f>
        <v/>
      </c>
      <c r="K722" s="163" t="str">
        <f ca="1">IFERROR(IF(ISBLANK(INDEX(Data_Base_2[],MATCH($D722,Data_Base_2[[Incumbent]:[Incumbent]],0),MATCH(K$3,Data_Base_2[#Headers],0))),"-",INDEX(Data_Base_2[],MATCH($D722,Data_Base_2[[Incumbent]:[Incumbent]],0),MATCH(K$3,Data_Base_2[#Headers],0))),"")</f>
        <v/>
      </c>
      <c r="L722" s="161" t="str">
        <f ca="1">IFERROR(IF(ISBLANK(INDEX(Data_Base_2[],MATCH($D722,Data_Base_2[[Incumbent]:[Incumbent]],0),MATCH(L$3,Data_Base_2[#Headers],0))),"-",INDEX(Data_Base_2[],MATCH($D722,Data_Base_2[[Incumbent]:[Incumbent]],0),MATCH(L$3,Data_Base_2[#Headers],0))),"")</f>
        <v/>
      </c>
      <c r="M722" s="161" t="str">
        <f ca="1">IFERROR(IF(ISBLANK(INDEX(Data_Base_2[],MATCH($D722,Data_Base_2[[Incumbent]:[Incumbent]],0),MATCH(M$3,Data_Base_2[#Headers],0))),"-",INDEX(Data_Base_2[],MATCH($D722,Data_Base_2[[Incumbent]:[Incumbent]],0),MATCH(M$3,Data_Base_2[#Headers],0))),"")</f>
        <v/>
      </c>
      <c r="N722" s="164" t="str">
        <f ca="1">IFERROR(IF(ISBLANK(INDEX(Data_Base_2[],MATCH($D722,Data_Base_2[[Incumbent]:[Incumbent]],0),MATCH(N$3,Data_Base_2[#Headers],0))),"-",INDEX(Data_Base_2[],MATCH($D722,Data_Base_2[[Incumbent]:[Incumbent]],0),MATCH(N$3,Data_Base_2[#Headers],0))),"")</f>
        <v/>
      </c>
      <c r="O722" s="164" t="str">
        <f ca="1">IFERROR(IF(ISBLANK(INDEX(Data_Base_2[],MATCH($D722,Data_Base_2[[Incumbent]:[Incumbent]],0),MATCH(O$3,Data_Base_2[#Headers],0))),"-",INDEX(Data_Base_2[],MATCH($D722,Data_Base_2[[Incumbent]:[Incumbent]],0),MATCH(O$3,Data_Base_2[#Headers],0))),"")</f>
        <v/>
      </c>
      <c r="P722" s="161" t="str">
        <f ca="1">IFERROR(IF(ISBLANK(INDEX(Data_Base_2[],MATCH($D722,Data_Base_2[[Incumbent]:[Incumbent]],0),MATCH(P$3,Data_Base_2[#Headers],0))),"-",INDEX(Data_Base_2[],MATCH($D722,Data_Base_2[[Incumbent]:[Incumbent]],0),MATCH(P$3,Data_Base_2[#Headers],0))),"")</f>
        <v/>
      </c>
      <c r="Q722" s="161" t="str">
        <f ca="1">IFERROR(IF(ISBLANK(INDEX(Data_Base_2[],MATCH($D722,Data_Base_2[[Incumbent]:[Incumbent]],0),MATCH(Q$3,Data_Base_2[#Headers],0))),"-",INDEX(Data_Base_2[],MATCH($D722,Data_Base_2[[Incumbent]:[Incumbent]],0),MATCH(Q$3,Data_Base_2[#Headers],0))),"")</f>
        <v/>
      </c>
      <c r="T722" t="str">
        <v>Dwi Surya Asih</v>
      </c>
      <c r="U722" s="140">
        <v>2</v>
      </c>
      <c r="V722" s="124" t="b">
        <v>1</v>
      </c>
      <c r="W722" s="3" t="b">
        <v>0</v>
      </c>
      <c r="X722" s="3" t="b">
        <v>0</v>
      </c>
      <c r="Y722" s="3">
        <v>0</v>
      </c>
      <c r="Z722" s="3">
        <v>1</v>
      </c>
      <c r="AA722" s="3" t="b">
        <v>1</v>
      </c>
      <c r="AB722" s="3" t="b">
        <f ca="1"/>
        <v>1</v>
      </c>
      <c r="AC722" s="99">
        <v>1</v>
      </c>
      <c r="AD722" s="99">
        <f ca="1"/>
        <v>0</v>
      </c>
    </row>
    <row r="723" spans="4:30" x14ac:dyDescent="0.25">
      <c r="D723" s="8" t="str" cm="1">
        <f t="array" aca="1" ref="D723" ca="1">IFERROR(IF($T$2="",'Data Base'!#REF!,INDEX(Data_Base_2[Incumbent],_xlfn.AGGREGATE(15,3,((OFFSET($AD$4,0,0,COUNTA($AD$4:AD5718),1)&gt;0)/(OFFSET($AD$4,0,0,COUNTA($AD$4:AD5718),1)&gt;0))*(ROW(OFFSET($AD$4,0,0,COUNTA($AD$4:AD5718),1))-ROW($AD$3)),ROWS($D$4:$D722)))),"")</f>
        <v/>
      </c>
      <c r="E723" s="161" t="str">
        <f ca="1">IFERROR(IF(ISBLANK(INDEX(Data_Base_2[],MATCH($D723,Data_Base_2[[Incumbent]:[Incumbent]],0),MATCH(E$3,Data_Base_2[#Headers],0))),"-",INDEX(Data_Base_2[],MATCH($D723,Data_Base_2[[Incumbent]:[Incumbent]],0),MATCH(E$3,Data_Base_2[#Headers],0))),"")</f>
        <v/>
      </c>
      <c r="F723" s="161" t="str">
        <f ca="1">IFERROR(IF(ISBLANK(INDEX(Data_Base_2[],MATCH($D723,Data_Base_2[[Incumbent]:[Incumbent]],0),MATCH(F$3,Data_Base_2[#Headers],0))),"-",INDEX(Data_Base_2[],MATCH($D723,Data_Base_2[[Incumbent]:[Incumbent]],0),MATCH(F$3,Data_Base_2[#Headers],0))),"")</f>
        <v/>
      </c>
      <c r="G723" s="161" t="str">
        <f ca="1">IFERROR(IF(ISBLANK(INDEX(Data_Base_2[],MATCH($D723,Data_Base_2[[Incumbent]:[Incumbent]],0),MATCH(G$3,Data_Base_2[#Headers],0))),"-",INDEX(Data_Base_2[],MATCH($D723,Data_Base_2[[Incumbent]:[Incumbent]],0),MATCH(G$3,Data_Base_2[#Headers],0))),"")</f>
        <v/>
      </c>
      <c r="H723" s="161" t="str">
        <f ca="1">IFERROR(IF(ISBLANK(INDEX(Data_Base_2[],MATCH($D723,Data_Base_2[[Incumbent]:[Incumbent]],0),MATCH(H$3,Data_Base_2[#Headers],0))),"-",INDEX(Data_Base_2[],MATCH($D723,Data_Base_2[[Incumbent]:[Incumbent]],0),MATCH(H$3,Data_Base_2[#Headers],0))),"")</f>
        <v/>
      </c>
      <c r="I723" s="162" t="str">
        <f ca="1">IFERROR(IF(ISBLANK(INDEX(Data_Base_2[],MATCH($D723,Data_Base_2[[Incumbent]:[Incumbent]],0),MATCH(I$3,Data_Base_2[#Headers],0))),"-",INDEX(Data_Base_2[],MATCH($D723,Data_Base_2[[Incumbent]:[Incumbent]],0),MATCH(I$3,Data_Base_2[#Headers],0))),"")</f>
        <v/>
      </c>
      <c r="J723" s="162" t="str">
        <f ca="1">IFERROR(IF(ISBLANK(INDEX(Data_Base_2[],MATCH($D723,Data_Base_2[[Incumbent]:[Incumbent]],0),MATCH(J$3,Data_Base_2[#Headers],0))),"-",INDEX(Data_Base_2[],MATCH($D723,Data_Base_2[[Incumbent]:[Incumbent]],0),MATCH(J$3,Data_Base_2[#Headers],0))),"")</f>
        <v/>
      </c>
      <c r="K723" s="163" t="str">
        <f ca="1">IFERROR(IF(ISBLANK(INDEX(Data_Base_2[],MATCH($D723,Data_Base_2[[Incumbent]:[Incumbent]],0),MATCH(K$3,Data_Base_2[#Headers],0))),"-",INDEX(Data_Base_2[],MATCH($D723,Data_Base_2[[Incumbent]:[Incumbent]],0),MATCH(K$3,Data_Base_2[#Headers],0))),"")</f>
        <v/>
      </c>
      <c r="L723" s="161" t="str">
        <f ca="1">IFERROR(IF(ISBLANK(INDEX(Data_Base_2[],MATCH($D723,Data_Base_2[[Incumbent]:[Incumbent]],0),MATCH(L$3,Data_Base_2[#Headers],0))),"-",INDEX(Data_Base_2[],MATCH($D723,Data_Base_2[[Incumbent]:[Incumbent]],0),MATCH(L$3,Data_Base_2[#Headers],0))),"")</f>
        <v/>
      </c>
      <c r="M723" s="161" t="str">
        <f ca="1">IFERROR(IF(ISBLANK(INDEX(Data_Base_2[],MATCH($D723,Data_Base_2[[Incumbent]:[Incumbent]],0),MATCH(M$3,Data_Base_2[#Headers],0))),"-",INDEX(Data_Base_2[],MATCH($D723,Data_Base_2[[Incumbent]:[Incumbent]],0),MATCH(M$3,Data_Base_2[#Headers],0))),"")</f>
        <v/>
      </c>
      <c r="N723" s="164" t="str">
        <f ca="1">IFERROR(IF(ISBLANK(INDEX(Data_Base_2[],MATCH($D723,Data_Base_2[[Incumbent]:[Incumbent]],0),MATCH(N$3,Data_Base_2[#Headers],0))),"-",INDEX(Data_Base_2[],MATCH($D723,Data_Base_2[[Incumbent]:[Incumbent]],0),MATCH(N$3,Data_Base_2[#Headers],0))),"")</f>
        <v/>
      </c>
      <c r="O723" s="164" t="str">
        <f ca="1">IFERROR(IF(ISBLANK(INDEX(Data_Base_2[],MATCH($D723,Data_Base_2[[Incumbent]:[Incumbent]],0),MATCH(O$3,Data_Base_2[#Headers],0))),"-",INDEX(Data_Base_2[],MATCH($D723,Data_Base_2[[Incumbent]:[Incumbent]],0),MATCH(O$3,Data_Base_2[#Headers],0))),"")</f>
        <v/>
      </c>
      <c r="P723" s="161" t="str">
        <f ca="1">IFERROR(IF(ISBLANK(INDEX(Data_Base_2[],MATCH($D723,Data_Base_2[[Incumbent]:[Incumbent]],0),MATCH(P$3,Data_Base_2[#Headers],0))),"-",INDEX(Data_Base_2[],MATCH($D723,Data_Base_2[[Incumbent]:[Incumbent]],0),MATCH(P$3,Data_Base_2[#Headers],0))),"")</f>
        <v/>
      </c>
      <c r="Q723" s="161" t="str">
        <f ca="1">IFERROR(IF(ISBLANK(INDEX(Data_Base_2[],MATCH($D723,Data_Base_2[[Incumbent]:[Incumbent]],0),MATCH(Q$3,Data_Base_2[#Headers],0))),"-",INDEX(Data_Base_2[],MATCH($D723,Data_Base_2[[Incumbent]:[Incumbent]],0),MATCH(Q$3,Data_Base_2[#Headers],0))),"")</f>
        <v/>
      </c>
      <c r="T723" t="str">
        <v>Efni Eliza, Ir.</v>
      </c>
      <c r="U723" s="140">
        <v>3</v>
      </c>
      <c r="V723" s="124" t="b">
        <v>1</v>
      </c>
      <c r="W723" s="3" t="b">
        <v>0</v>
      </c>
      <c r="X723" s="3" t="b">
        <v>0</v>
      </c>
      <c r="Y723" s="3">
        <v>0</v>
      </c>
      <c r="Z723" s="3">
        <v>1</v>
      </c>
      <c r="AA723" s="3" t="b">
        <v>1</v>
      </c>
      <c r="AB723" s="3" t="b">
        <f ca="1"/>
        <v>0</v>
      </c>
      <c r="AC723" s="99">
        <v>1</v>
      </c>
      <c r="AD723" s="99">
        <f ca="1"/>
        <v>0</v>
      </c>
    </row>
    <row r="724" spans="4:30" x14ac:dyDescent="0.25">
      <c r="D724" s="8" t="str" cm="1">
        <f t="array" aca="1" ref="D724" ca="1">IFERROR(IF($T$2="",'Data Base'!C704,INDEX(Data_Base_2[Incumbent],_xlfn.AGGREGATE(15,3,((OFFSET($AD$4,0,0,COUNTA($AD$4:AD5719),1)&gt;0)/(OFFSET($AD$4,0,0,COUNTA($AD$4:AD5719),1)&gt;0))*(ROW(OFFSET($AD$4,0,0,COUNTA($AD$4:AD5719),1))-ROW($AD$3)),ROWS($D$4:$D723)))),"")</f>
        <v/>
      </c>
      <c r="E724" s="161" t="str">
        <f ca="1">IFERROR(IF(ISBLANK(INDEX(Data_Base_2[],MATCH($D724,Data_Base_2[[Incumbent]:[Incumbent]],0),MATCH(E$3,Data_Base_2[#Headers],0))),"-",INDEX(Data_Base_2[],MATCH($D724,Data_Base_2[[Incumbent]:[Incumbent]],0),MATCH(E$3,Data_Base_2[#Headers],0))),"")</f>
        <v/>
      </c>
      <c r="F724" s="161" t="str">
        <f ca="1">IFERROR(IF(ISBLANK(INDEX(Data_Base_2[],MATCH($D724,Data_Base_2[[Incumbent]:[Incumbent]],0),MATCH(F$3,Data_Base_2[#Headers],0))),"-",INDEX(Data_Base_2[],MATCH($D724,Data_Base_2[[Incumbent]:[Incumbent]],0),MATCH(F$3,Data_Base_2[#Headers],0))),"")</f>
        <v/>
      </c>
      <c r="G724" s="161" t="str">
        <f ca="1">IFERROR(IF(ISBLANK(INDEX(Data_Base_2[],MATCH($D724,Data_Base_2[[Incumbent]:[Incumbent]],0),MATCH(G$3,Data_Base_2[#Headers],0))),"-",INDEX(Data_Base_2[],MATCH($D724,Data_Base_2[[Incumbent]:[Incumbent]],0),MATCH(G$3,Data_Base_2[#Headers],0))),"")</f>
        <v/>
      </c>
      <c r="H724" s="161" t="str">
        <f ca="1">IFERROR(IF(ISBLANK(INDEX(Data_Base_2[],MATCH($D724,Data_Base_2[[Incumbent]:[Incumbent]],0),MATCH(H$3,Data_Base_2[#Headers],0))),"-",INDEX(Data_Base_2[],MATCH($D724,Data_Base_2[[Incumbent]:[Incumbent]],0),MATCH(H$3,Data_Base_2[#Headers],0))),"")</f>
        <v/>
      </c>
      <c r="I724" s="162" t="str">
        <f ca="1">IFERROR(IF(ISBLANK(INDEX(Data_Base_2[],MATCH($D724,Data_Base_2[[Incumbent]:[Incumbent]],0),MATCH(I$3,Data_Base_2[#Headers],0))),"-",INDEX(Data_Base_2[],MATCH($D724,Data_Base_2[[Incumbent]:[Incumbent]],0),MATCH(I$3,Data_Base_2[#Headers],0))),"")</f>
        <v/>
      </c>
      <c r="J724" s="162" t="str">
        <f ca="1">IFERROR(IF(ISBLANK(INDEX(Data_Base_2[],MATCH($D724,Data_Base_2[[Incumbent]:[Incumbent]],0),MATCH(J$3,Data_Base_2[#Headers],0))),"-",INDEX(Data_Base_2[],MATCH($D724,Data_Base_2[[Incumbent]:[Incumbent]],0),MATCH(J$3,Data_Base_2[#Headers],0))),"")</f>
        <v/>
      </c>
      <c r="K724" s="163" t="str">
        <f ca="1">IFERROR(IF(ISBLANK(INDEX(Data_Base_2[],MATCH($D724,Data_Base_2[[Incumbent]:[Incumbent]],0),MATCH(K$3,Data_Base_2[#Headers],0))),"-",INDEX(Data_Base_2[],MATCH($D724,Data_Base_2[[Incumbent]:[Incumbent]],0),MATCH(K$3,Data_Base_2[#Headers],0))),"")</f>
        <v/>
      </c>
      <c r="L724" s="161" t="str">
        <f ca="1">IFERROR(IF(ISBLANK(INDEX(Data_Base_2[],MATCH($D724,Data_Base_2[[Incumbent]:[Incumbent]],0),MATCH(L$3,Data_Base_2[#Headers],0))),"-",INDEX(Data_Base_2[],MATCH($D724,Data_Base_2[[Incumbent]:[Incumbent]],0),MATCH(L$3,Data_Base_2[#Headers],0))),"")</f>
        <v/>
      </c>
      <c r="M724" s="161" t="str">
        <f ca="1">IFERROR(IF(ISBLANK(INDEX(Data_Base_2[],MATCH($D724,Data_Base_2[[Incumbent]:[Incumbent]],0),MATCH(M$3,Data_Base_2[#Headers],0))),"-",INDEX(Data_Base_2[],MATCH($D724,Data_Base_2[[Incumbent]:[Incumbent]],0),MATCH(M$3,Data_Base_2[#Headers],0))),"")</f>
        <v/>
      </c>
      <c r="N724" s="164" t="str">
        <f ca="1">IFERROR(IF(ISBLANK(INDEX(Data_Base_2[],MATCH($D724,Data_Base_2[[Incumbent]:[Incumbent]],0),MATCH(N$3,Data_Base_2[#Headers],0))),"-",INDEX(Data_Base_2[],MATCH($D724,Data_Base_2[[Incumbent]:[Incumbent]],0),MATCH(N$3,Data_Base_2[#Headers],0))),"")</f>
        <v/>
      </c>
      <c r="O724" s="164" t="str">
        <f ca="1">IFERROR(IF(ISBLANK(INDEX(Data_Base_2[],MATCH($D724,Data_Base_2[[Incumbent]:[Incumbent]],0),MATCH(O$3,Data_Base_2[#Headers],0))),"-",INDEX(Data_Base_2[],MATCH($D724,Data_Base_2[[Incumbent]:[Incumbent]],0),MATCH(O$3,Data_Base_2[#Headers],0))),"")</f>
        <v/>
      </c>
      <c r="P724" s="161" t="str">
        <f ca="1">IFERROR(IF(ISBLANK(INDEX(Data_Base_2[],MATCH($D724,Data_Base_2[[Incumbent]:[Incumbent]],0),MATCH(P$3,Data_Base_2[#Headers],0))),"-",INDEX(Data_Base_2[],MATCH($D724,Data_Base_2[[Incumbent]:[Incumbent]],0),MATCH(P$3,Data_Base_2[#Headers],0))),"")</f>
        <v/>
      </c>
      <c r="Q724" s="161" t="str">
        <f ca="1">IFERROR(IF(ISBLANK(INDEX(Data_Base_2[],MATCH($D724,Data_Base_2[[Incumbent]:[Incumbent]],0),MATCH(Q$3,Data_Base_2[#Headers],0))),"-",INDEX(Data_Base_2[],MATCH($D724,Data_Base_2[[Incumbent]:[Incumbent]],0),MATCH(Q$3,Data_Base_2[#Headers],0))),"")</f>
        <v/>
      </c>
      <c r="T724" t="str">
        <v>Ahmad Faisal, SP</v>
      </c>
      <c r="U724" s="140">
        <v>6</v>
      </c>
      <c r="V724" s="124" t="b">
        <v>1</v>
      </c>
      <c r="W724" s="3" t="b">
        <v>0</v>
      </c>
      <c r="X724" s="3" t="b">
        <v>0</v>
      </c>
      <c r="Y724" s="3">
        <v>0</v>
      </c>
      <c r="Z724" s="3">
        <v>0</v>
      </c>
      <c r="AA724" s="3" t="b">
        <v>1</v>
      </c>
      <c r="AB724" s="3" t="b">
        <f ca="1"/>
        <v>1</v>
      </c>
      <c r="AC724" s="99">
        <v>1</v>
      </c>
      <c r="AD724" s="99">
        <f ca="1"/>
        <v>0</v>
      </c>
    </row>
    <row r="725" spans="4:30" x14ac:dyDescent="0.25">
      <c r="D725" s="8" t="str" cm="1">
        <f t="array" aca="1" ref="D725" ca="1">IFERROR(IF($T$2="",'Data Base'!C705,INDEX(Data_Base_2[Incumbent],_xlfn.AGGREGATE(15,3,((OFFSET($AD$4,0,0,COUNTA($AD$4:AD5720),1)&gt;0)/(OFFSET($AD$4,0,0,COUNTA($AD$4:AD5720),1)&gt;0))*(ROW(OFFSET($AD$4,0,0,COUNTA($AD$4:AD5720),1))-ROW($AD$3)),ROWS($D$4:$D724)))),"")</f>
        <v/>
      </c>
      <c r="E725" s="161" t="str">
        <f ca="1">IFERROR(IF(ISBLANK(INDEX(Data_Base_2[],MATCH($D725,Data_Base_2[[Incumbent]:[Incumbent]],0),MATCH(E$3,Data_Base_2[#Headers],0))),"-",INDEX(Data_Base_2[],MATCH($D725,Data_Base_2[[Incumbent]:[Incumbent]],0),MATCH(E$3,Data_Base_2[#Headers],0))),"")</f>
        <v/>
      </c>
      <c r="F725" s="161" t="str">
        <f ca="1">IFERROR(IF(ISBLANK(INDEX(Data_Base_2[],MATCH($D725,Data_Base_2[[Incumbent]:[Incumbent]],0),MATCH(F$3,Data_Base_2[#Headers],0))),"-",INDEX(Data_Base_2[],MATCH($D725,Data_Base_2[[Incumbent]:[Incumbent]],0),MATCH(F$3,Data_Base_2[#Headers],0))),"")</f>
        <v/>
      </c>
      <c r="G725" s="161" t="str">
        <f ca="1">IFERROR(IF(ISBLANK(INDEX(Data_Base_2[],MATCH($D725,Data_Base_2[[Incumbent]:[Incumbent]],0),MATCH(G$3,Data_Base_2[#Headers],0))),"-",INDEX(Data_Base_2[],MATCH($D725,Data_Base_2[[Incumbent]:[Incumbent]],0),MATCH(G$3,Data_Base_2[#Headers],0))),"")</f>
        <v/>
      </c>
      <c r="H725" s="161" t="str">
        <f ca="1">IFERROR(IF(ISBLANK(INDEX(Data_Base_2[],MATCH($D725,Data_Base_2[[Incumbent]:[Incumbent]],0),MATCH(H$3,Data_Base_2[#Headers],0))),"-",INDEX(Data_Base_2[],MATCH($D725,Data_Base_2[[Incumbent]:[Incumbent]],0),MATCH(H$3,Data_Base_2[#Headers],0))),"")</f>
        <v/>
      </c>
      <c r="I725" s="162" t="str">
        <f ca="1">IFERROR(IF(ISBLANK(INDEX(Data_Base_2[],MATCH($D725,Data_Base_2[[Incumbent]:[Incumbent]],0),MATCH(I$3,Data_Base_2[#Headers],0))),"-",INDEX(Data_Base_2[],MATCH($D725,Data_Base_2[[Incumbent]:[Incumbent]],0),MATCH(I$3,Data_Base_2[#Headers],0))),"")</f>
        <v/>
      </c>
      <c r="J725" s="162" t="str">
        <f ca="1">IFERROR(IF(ISBLANK(INDEX(Data_Base_2[],MATCH($D725,Data_Base_2[[Incumbent]:[Incumbent]],0),MATCH(J$3,Data_Base_2[#Headers],0))),"-",INDEX(Data_Base_2[],MATCH($D725,Data_Base_2[[Incumbent]:[Incumbent]],0),MATCH(J$3,Data_Base_2[#Headers],0))),"")</f>
        <v/>
      </c>
      <c r="K725" s="163" t="str">
        <f ca="1">IFERROR(IF(ISBLANK(INDEX(Data_Base_2[],MATCH($D725,Data_Base_2[[Incumbent]:[Incumbent]],0),MATCH(K$3,Data_Base_2[#Headers],0))),"-",INDEX(Data_Base_2[],MATCH($D725,Data_Base_2[[Incumbent]:[Incumbent]],0),MATCH(K$3,Data_Base_2[#Headers],0))),"")</f>
        <v/>
      </c>
      <c r="L725" s="161" t="str">
        <f ca="1">IFERROR(IF(ISBLANK(INDEX(Data_Base_2[],MATCH($D725,Data_Base_2[[Incumbent]:[Incumbent]],0),MATCH(L$3,Data_Base_2[#Headers],0))),"-",INDEX(Data_Base_2[],MATCH($D725,Data_Base_2[[Incumbent]:[Incumbent]],0),MATCH(L$3,Data_Base_2[#Headers],0))),"")</f>
        <v/>
      </c>
      <c r="M725" s="161" t="str">
        <f ca="1">IFERROR(IF(ISBLANK(INDEX(Data_Base_2[],MATCH($D725,Data_Base_2[[Incumbent]:[Incumbent]],0),MATCH(M$3,Data_Base_2[#Headers],0))),"-",INDEX(Data_Base_2[],MATCH($D725,Data_Base_2[[Incumbent]:[Incumbent]],0),MATCH(M$3,Data_Base_2[#Headers],0))),"")</f>
        <v/>
      </c>
      <c r="N725" s="164" t="str">
        <f ca="1">IFERROR(IF(ISBLANK(INDEX(Data_Base_2[],MATCH($D725,Data_Base_2[[Incumbent]:[Incumbent]],0),MATCH(N$3,Data_Base_2[#Headers],0))),"-",INDEX(Data_Base_2[],MATCH($D725,Data_Base_2[[Incumbent]:[Incumbent]],0),MATCH(N$3,Data_Base_2[#Headers],0))),"")</f>
        <v/>
      </c>
      <c r="O725" s="164" t="str">
        <f ca="1">IFERROR(IF(ISBLANK(INDEX(Data_Base_2[],MATCH($D725,Data_Base_2[[Incumbent]:[Incumbent]],0),MATCH(O$3,Data_Base_2[#Headers],0))),"-",INDEX(Data_Base_2[],MATCH($D725,Data_Base_2[[Incumbent]:[Incumbent]],0),MATCH(O$3,Data_Base_2[#Headers],0))),"")</f>
        <v/>
      </c>
      <c r="P725" s="161" t="str">
        <f ca="1">IFERROR(IF(ISBLANK(INDEX(Data_Base_2[],MATCH($D725,Data_Base_2[[Incumbent]:[Incumbent]],0),MATCH(P$3,Data_Base_2[#Headers],0))),"-",INDEX(Data_Base_2[],MATCH($D725,Data_Base_2[[Incumbent]:[Incumbent]],0),MATCH(P$3,Data_Base_2[#Headers],0))),"")</f>
        <v/>
      </c>
      <c r="Q725" s="161" t="str">
        <f ca="1">IFERROR(IF(ISBLANK(INDEX(Data_Base_2[],MATCH($D725,Data_Base_2[[Incumbent]:[Incumbent]],0),MATCH(Q$3,Data_Base_2[#Headers],0))),"-",INDEX(Data_Base_2[],MATCH($D725,Data_Base_2[[Incumbent]:[Incumbent]],0),MATCH(Q$3,Data_Base_2[#Headers],0))),"")</f>
        <v/>
      </c>
      <c r="T725" t="str">
        <v>Muhammad Husaini, Ir.</v>
      </c>
      <c r="U725" s="140">
        <v>6</v>
      </c>
      <c r="V725" s="124" t="b">
        <v>1</v>
      </c>
      <c r="W725" s="3" t="b">
        <v>0</v>
      </c>
      <c r="X725" s="3" t="b">
        <v>0</v>
      </c>
      <c r="Y725" s="3">
        <v>0</v>
      </c>
      <c r="Z725" s="3">
        <v>0</v>
      </c>
      <c r="AA725" s="3" t="b">
        <v>1</v>
      </c>
      <c r="AB725" s="3" t="b">
        <f ca="1"/>
        <v>1</v>
      </c>
      <c r="AC725" s="99">
        <v>1</v>
      </c>
      <c r="AD725" s="99">
        <f ca="1"/>
        <v>0</v>
      </c>
    </row>
    <row r="726" spans="4:30" x14ac:dyDescent="0.25">
      <c r="D726" s="8" t="str" cm="1">
        <f t="array" aca="1" ref="D726" ca="1">IFERROR(IF($T$2="",'Data Base'!C706,INDEX(Data_Base_2[Incumbent],_xlfn.AGGREGATE(15,3,((OFFSET($AD$4,0,0,COUNTA($AD$4:AD5721),1)&gt;0)/(OFFSET($AD$4,0,0,COUNTA($AD$4:AD5721),1)&gt;0))*(ROW(OFFSET($AD$4,0,0,COUNTA($AD$4:AD5721),1))-ROW($AD$3)),ROWS($D$4:$D725)))),"")</f>
        <v/>
      </c>
      <c r="E726" s="161" t="str">
        <f ca="1">IFERROR(IF(ISBLANK(INDEX(Data_Base_2[],MATCH($D726,Data_Base_2[[Incumbent]:[Incumbent]],0),MATCH(E$3,Data_Base_2[#Headers],0))),"-",INDEX(Data_Base_2[],MATCH($D726,Data_Base_2[[Incumbent]:[Incumbent]],0),MATCH(E$3,Data_Base_2[#Headers],0))),"")</f>
        <v/>
      </c>
      <c r="F726" s="161" t="str">
        <f ca="1">IFERROR(IF(ISBLANK(INDEX(Data_Base_2[],MATCH($D726,Data_Base_2[[Incumbent]:[Incumbent]],0),MATCH(F$3,Data_Base_2[#Headers],0))),"-",INDEX(Data_Base_2[],MATCH($D726,Data_Base_2[[Incumbent]:[Incumbent]],0),MATCH(F$3,Data_Base_2[#Headers],0))),"")</f>
        <v/>
      </c>
      <c r="G726" s="161" t="str">
        <f ca="1">IFERROR(IF(ISBLANK(INDEX(Data_Base_2[],MATCH($D726,Data_Base_2[[Incumbent]:[Incumbent]],0),MATCH(G$3,Data_Base_2[#Headers],0))),"-",INDEX(Data_Base_2[],MATCH($D726,Data_Base_2[[Incumbent]:[Incumbent]],0),MATCH(G$3,Data_Base_2[#Headers],0))),"")</f>
        <v/>
      </c>
      <c r="H726" s="161" t="str">
        <f ca="1">IFERROR(IF(ISBLANK(INDEX(Data_Base_2[],MATCH($D726,Data_Base_2[[Incumbent]:[Incumbent]],0),MATCH(H$3,Data_Base_2[#Headers],0))),"-",INDEX(Data_Base_2[],MATCH($D726,Data_Base_2[[Incumbent]:[Incumbent]],0),MATCH(H$3,Data_Base_2[#Headers],0))),"")</f>
        <v/>
      </c>
      <c r="I726" s="162" t="str">
        <f ca="1">IFERROR(IF(ISBLANK(INDEX(Data_Base_2[],MATCH($D726,Data_Base_2[[Incumbent]:[Incumbent]],0),MATCH(I$3,Data_Base_2[#Headers],0))),"-",INDEX(Data_Base_2[],MATCH($D726,Data_Base_2[[Incumbent]:[Incumbent]],0),MATCH(I$3,Data_Base_2[#Headers],0))),"")</f>
        <v/>
      </c>
      <c r="J726" s="162" t="str">
        <f ca="1">IFERROR(IF(ISBLANK(INDEX(Data_Base_2[],MATCH($D726,Data_Base_2[[Incumbent]:[Incumbent]],0),MATCH(J$3,Data_Base_2[#Headers],0))),"-",INDEX(Data_Base_2[],MATCH($D726,Data_Base_2[[Incumbent]:[Incumbent]],0),MATCH(J$3,Data_Base_2[#Headers],0))),"")</f>
        <v/>
      </c>
      <c r="K726" s="163" t="str">
        <f ca="1">IFERROR(IF(ISBLANK(INDEX(Data_Base_2[],MATCH($D726,Data_Base_2[[Incumbent]:[Incumbent]],0),MATCH(K$3,Data_Base_2[#Headers],0))),"-",INDEX(Data_Base_2[],MATCH($D726,Data_Base_2[[Incumbent]:[Incumbent]],0),MATCH(K$3,Data_Base_2[#Headers],0))),"")</f>
        <v/>
      </c>
      <c r="L726" s="161" t="str">
        <f ca="1">IFERROR(IF(ISBLANK(INDEX(Data_Base_2[],MATCH($D726,Data_Base_2[[Incumbent]:[Incumbent]],0),MATCH(L$3,Data_Base_2[#Headers],0))),"-",INDEX(Data_Base_2[],MATCH($D726,Data_Base_2[[Incumbent]:[Incumbent]],0),MATCH(L$3,Data_Base_2[#Headers],0))),"")</f>
        <v/>
      </c>
      <c r="M726" s="161" t="str">
        <f ca="1">IFERROR(IF(ISBLANK(INDEX(Data_Base_2[],MATCH($D726,Data_Base_2[[Incumbent]:[Incumbent]],0),MATCH(M$3,Data_Base_2[#Headers],0))),"-",INDEX(Data_Base_2[],MATCH($D726,Data_Base_2[[Incumbent]:[Incumbent]],0),MATCH(M$3,Data_Base_2[#Headers],0))),"")</f>
        <v/>
      </c>
      <c r="N726" s="164" t="str">
        <f ca="1">IFERROR(IF(ISBLANK(INDEX(Data_Base_2[],MATCH($D726,Data_Base_2[[Incumbent]:[Incumbent]],0),MATCH(N$3,Data_Base_2[#Headers],0))),"-",INDEX(Data_Base_2[],MATCH($D726,Data_Base_2[[Incumbent]:[Incumbent]],0),MATCH(N$3,Data_Base_2[#Headers],0))),"")</f>
        <v/>
      </c>
      <c r="O726" s="164" t="str">
        <f ca="1">IFERROR(IF(ISBLANK(INDEX(Data_Base_2[],MATCH($D726,Data_Base_2[[Incumbent]:[Incumbent]],0),MATCH(O$3,Data_Base_2[#Headers],0))),"-",INDEX(Data_Base_2[],MATCH($D726,Data_Base_2[[Incumbent]:[Incumbent]],0),MATCH(O$3,Data_Base_2[#Headers],0))),"")</f>
        <v/>
      </c>
      <c r="P726" s="161" t="str">
        <f ca="1">IFERROR(IF(ISBLANK(INDEX(Data_Base_2[],MATCH($D726,Data_Base_2[[Incumbent]:[Incumbent]],0),MATCH(P$3,Data_Base_2[#Headers],0))),"-",INDEX(Data_Base_2[],MATCH($D726,Data_Base_2[[Incumbent]:[Incumbent]],0),MATCH(P$3,Data_Base_2[#Headers],0))),"")</f>
        <v/>
      </c>
      <c r="Q726" s="161" t="str">
        <f ca="1">IFERROR(IF(ISBLANK(INDEX(Data_Base_2[],MATCH($D726,Data_Base_2[[Incumbent]:[Incumbent]],0),MATCH(Q$3,Data_Base_2[#Headers],0))),"-",INDEX(Data_Base_2[],MATCH($D726,Data_Base_2[[Incumbent]:[Incumbent]],0),MATCH(Q$3,Data_Base_2[#Headers],0))),"")</f>
        <v/>
      </c>
      <c r="T726" t="str">
        <v>Banda Ardiansyah Nasution</v>
      </c>
      <c r="U726" s="140">
        <v>3</v>
      </c>
      <c r="V726" s="124" t="b">
        <v>1</v>
      </c>
      <c r="W726" s="3" t="b">
        <v>0</v>
      </c>
      <c r="X726" s="3" t="b">
        <v>0</v>
      </c>
      <c r="Y726" s="3">
        <v>0</v>
      </c>
      <c r="Z726" s="3">
        <v>1</v>
      </c>
      <c r="AA726" s="3" t="b">
        <v>1</v>
      </c>
      <c r="AB726" s="3" t="b">
        <f ca="1"/>
        <v>0</v>
      </c>
      <c r="AC726" s="99">
        <v>1</v>
      </c>
      <c r="AD726" s="99">
        <f ca="1"/>
        <v>0</v>
      </c>
    </row>
    <row r="727" spans="4:30" x14ac:dyDescent="0.25">
      <c r="D727" s="8" t="str" cm="1">
        <f t="array" aca="1" ref="D727" ca="1">IFERROR(IF($T$2="",'Data Base'!C707,INDEX(Data_Base_2[Incumbent],_xlfn.AGGREGATE(15,3,((OFFSET($AD$4,0,0,COUNTA($AD$4:AD5722),1)&gt;0)/(OFFSET($AD$4,0,0,COUNTA($AD$4:AD5722),1)&gt;0))*(ROW(OFFSET($AD$4,0,0,COUNTA($AD$4:AD5722),1))-ROW($AD$3)),ROWS($D$4:$D726)))),"")</f>
        <v/>
      </c>
      <c r="E727" s="161" t="str">
        <f ca="1">IFERROR(IF(ISBLANK(INDEX(Data_Base_2[],MATCH($D727,Data_Base_2[[Incumbent]:[Incumbent]],0),MATCH(E$3,Data_Base_2[#Headers],0))),"-",INDEX(Data_Base_2[],MATCH($D727,Data_Base_2[[Incumbent]:[Incumbent]],0),MATCH(E$3,Data_Base_2[#Headers],0))),"")</f>
        <v/>
      </c>
      <c r="F727" s="161" t="str">
        <f ca="1">IFERROR(IF(ISBLANK(INDEX(Data_Base_2[],MATCH($D727,Data_Base_2[[Incumbent]:[Incumbent]],0),MATCH(F$3,Data_Base_2[#Headers],0))),"-",INDEX(Data_Base_2[],MATCH($D727,Data_Base_2[[Incumbent]:[Incumbent]],0),MATCH(F$3,Data_Base_2[#Headers],0))),"")</f>
        <v/>
      </c>
      <c r="G727" s="161" t="str">
        <f ca="1">IFERROR(IF(ISBLANK(INDEX(Data_Base_2[],MATCH($D727,Data_Base_2[[Incumbent]:[Incumbent]],0),MATCH(G$3,Data_Base_2[#Headers],0))),"-",INDEX(Data_Base_2[],MATCH($D727,Data_Base_2[[Incumbent]:[Incumbent]],0),MATCH(G$3,Data_Base_2[#Headers],0))),"")</f>
        <v/>
      </c>
      <c r="H727" s="161" t="str">
        <f ca="1">IFERROR(IF(ISBLANK(INDEX(Data_Base_2[],MATCH($D727,Data_Base_2[[Incumbent]:[Incumbent]],0),MATCH(H$3,Data_Base_2[#Headers],0))),"-",INDEX(Data_Base_2[],MATCH($D727,Data_Base_2[[Incumbent]:[Incumbent]],0),MATCH(H$3,Data_Base_2[#Headers],0))),"")</f>
        <v/>
      </c>
      <c r="I727" s="162" t="str">
        <f ca="1">IFERROR(IF(ISBLANK(INDEX(Data_Base_2[],MATCH($D727,Data_Base_2[[Incumbent]:[Incumbent]],0),MATCH(I$3,Data_Base_2[#Headers],0))),"-",INDEX(Data_Base_2[],MATCH($D727,Data_Base_2[[Incumbent]:[Incumbent]],0),MATCH(I$3,Data_Base_2[#Headers],0))),"")</f>
        <v/>
      </c>
      <c r="J727" s="162" t="str">
        <f ca="1">IFERROR(IF(ISBLANK(INDEX(Data_Base_2[],MATCH($D727,Data_Base_2[[Incumbent]:[Incumbent]],0),MATCH(J$3,Data_Base_2[#Headers],0))),"-",INDEX(Data_Base_2[],MATCH($D727,Data_Base_2[[Incumbent]:[Incumbent]],0),MATCH(J$3,Data_Base_2[#Headers],0))),"")</f>
        <v/>
      </c>
      <c r="K727" s="163" t="str">
        <f ca="1">IFERROR(IF(ISBLANK(INDEX(Data_Base_2[],MATCH($D727,Data_Base_2[[Incumbent]:[Incumbent]],0),MATCH(K$3,Data_Base_2[#Headers],0))),"-",INDEX(Data_Base_2[],MATCH($D727,Data_Base_2[[Incumbent]:[Incumbent]],0),MATCH(K$3,Data_Base_2[#Headers],0))),"")</f>
        <v/>
      </c>
      <c r="L727" s="161" t="str">
        <f ca="1">IFERROR(IF(ISBLANK(INDEX(Data_Base_2[],MATCH($D727,Data_Base_2[[Incumbent]:[Incumbent]],0),MATCH(L$3,Data_Base_2[#Headers],0))),"-",INDEX(Data_Base_2[],MATCH($D727,Data_Base_2[[Incumbent]:[Incumbent]],0),MATCH(L$3,Data_Base_2[#Headers],0))),"")</f>
        <v/>
      </c>
      <c r="M727" s="161" t="str">
        <f ca="1">IFERROR(IF(ISBLANK(INDEX(Data_Base_2[],MATCH($D727,Data_Base_2[[Incumbent]:[Incumbent]],0),MATCH(M$3,Data_Base_2[#Headers],0))),"-",INDEX(Data_Base_2[],MATCH($D727,Data_Base_2[[Incumbent]:[Incumbent]],0),MATCH(M$3,Data_Base_2[#Headers],0))),"")</f>
        <v/>
      </c>
      <c r="N727" s="164" t="str">
        <f ca="1">IFERROR(IF(ISBLANK(INDEX(Data_Base_2[],MATCH($D727,Data_Base_2[[Incumbent]:[Incumbent]],0),MATCH(N$3,Data_Base_2[#Headers],0))),"-",INDEX(Data_Base_2[],MATCH($D727,Data_Base_2[[Incumbent]:[Incumbent]],0),MATCH(N$3,Data_Base_2[#Headers],0))),"")</f>
        <v/>
      </c>
      <c r="O727" s="164" t="str">
        <f ca="1">IFERROR(IF(ISBLANK(INDEX(Data_Base_2[],MATCH($D727,Data_Base_2[[Incumbent]:[Incumbent]],0),MATCH(O$3,Data_Base_2[#Headers],0))),"-",INDEX(Data_Base_2[],MATCH($D727,Data_Base_2[[Incumbent]:[Incumbent]],0),MATCH(O$3,Data_Base_2[#Headers],0))),"")</f>
        <v/>
      </c>
      <c r="P727" s="161" t="str">
        <f ca="1">IFERROR(IF(ISBLANK(INDEX(Data_Base_2[],MATCH($D727,Data_Base_2[[Incumbent]:[Incumbent]],0),MATCH(P$3,Data_Base_2[#Headers],0))),"-",INDEX(Data_Base_2[],MATCH($D727,Data_Base_2[[Incumbent]:[Incumbent]],0),MATCH(P$3,Data_Base_2[#Headers],0))),"")</f>
        <v/>
      </c>
      <c r="Q727" s="161" t="str">
        <f ca="1">IFERROR(IF(ISBLANK(INDEX(Data_Base_2[],MATCH($D727,Data_Base_2[[Incumbent]:[Incumbent]],0),MATCH(Q$3,Data_Base_2[#Headers],0))),"-",INDEX(Data_Base_2[],MATCH($D727,Data_Base_2[[Incumbent]:[Incumbent]],0),MATCH(Q$3,Data_Base_2[#Headers],0))),"")</f>
        <v/>
      </c>
      <c r="T727" t="str">
        <v>Abu Hanifah Pohan, SP</v>
      </c>
      <c r="U727" s="140">
        <v>2</v>
      </c>
      <c r="V727" s="124" t="b">
        <v>1</v>
      </c>
      <c r="W727" s="3" t="b">
        <v>0</v>
      </c>
      <c r="X727" s="3" t="b">
        <v>0</v>
      </c>
      <c r="Y727" s="3">
        <v>0</v>
      </c>
      <c r="Z727" s="3">
        <v>1</v>
      </c>
      <c r="AA727" s="3" t="b">
        <v>1</v>
      </c>
      <c r="AB727" s="3" t="b">
        <f ca="1"/>
        <v>0</v>
      </c>
      <c r="AC727" s="99">
        <v>1</v>
      </c>
      <c r="AD727" s="99">
        <f ca="1"/>
        <v>0</v>
      </c>
    </row>
    <row r="728" spans="4:30" x14ac:dyDescent="0.25">
      <c r="D728" s="8" t="str" cm="1">
        <f t="array" aca="1" ref="D728" ca="1">IFERROR(IF($T$2="",'Data Base'!C708,INDEX(Data_Base_2[Incumbent],_xlfn.AGGREGATE(15,3,((OFFSET($AD$4,0,0,COUNTA($AD$4:AD5723),1)&gt;0)/(OFFSET($AD$4,0,0,COUNTA($AD$4:AD5723),1)&gt;0))*(ROW(OFFSET($AD$4,0,0,COUNTA($AD$4:AD5723),1))-ROW($AD$3)),ROWS($D$4:$D727)))),"")</f>
        <v/>
      </c>
      <c r="E728" s="161" t="str">
        <f ca="1">IFERROR(IF(ISBLANK(INDEX(Data_Base_2[],MATCH($D728,Data_Base_2[[Incumbent]:[Incumbent]],0),MATCH(E$3,Data_Base_2[#Headers],0))),"-",INDEX(Data_Base_2[],MATCH($D728,Data_Base_2[[Incumbent]:[Incumbent]],0),MATCH(E$3,Data_Base_2[#Headers],0))),"")</f>
        <v/>
      </c>
      <c r="F728" s="161" t="str">
        <f ca="1">IFERROR(IF(ISBLANK(INDEX(Data_Base_2[],MATCH($D728,Data_Base_2[[Incumbent]:[Incumbent]],0),MATCH(F$3,Data_Base_2[#Headers],0))),"-",INDEX(Data_Base_2[],MATCH($D728,Data_Base_2[[Incumbent]:[Incumbent]],0),MATCH(F$3,Data_Base_2[#Headers],0))),"")</f>
        <v/>
      </c>
      <c r="G728" s="161" t="str">
        <f ca="1">IFERROR(IF(ISBLANK(INDEX(Data_Base_2[],MATCH($D728,Data_Base_2[[Incumbent]:[Incumbent]],0),MATCH(G$3,Data_Base_2[#Headers],0))),"-",INDEX(Data_Base_2[],MATCH($D728,Data_Base_2[[Incumbent]:[Incumbent]],0),MATCH(G$3,Data_Base_2[#Headers],0))),"")</f>
        <v/>
      </c>
      <c r="H728" s="161" t="str">
        <f ca="1">IFERROR(IF(ISBLANK(INDEX(Data_Base_2[],MATCH($D728,Data_Base_2[[Incumbent]:[Incumbent]],0),MATCH(H$3,Data_Base_2[#Headers],0))),"-",INDEX(Data_Base_2[],MATCH($D728,Data_Base_2[[Incumbent]:[Incumbent]],0),MATCH(H$3,Data_Base_2[#Headers],0))),"")</f>
        <v/>
      </c>
      <c r="I728" s="162" t="str">
        <f ca="1">IFERROR(IF(ISBLANK(INDEX(Data_Base_2[],MATCH($D728,Data_Base_2[[Incumbent]:[Incumbent]],0),MATCH(I$3,Data_Base_2[#Headers],0))),"-",INDEX(Data_Base_2[],MATCH($D728,Data_Base_2[[Incumbent]:[Incumbent]],0),MATCH(I$3,Data_Base_2[#Headers],0))),"")</f>
        <v/>
      </c>
      <c r="J728" s="162" t="str">
        <f ca="1">IFERROR(IF(ISBLANK(INDEX(Data_Base_2[],MATCH($D728,Data_Base_2[[Incumbent]:[Incumbent]],0),MATCH(J$3,Data_Base_2[#Headers],0))),"-",INDEX(Data_Base_2[],MATCH($D728,Data_Base_2[[Incumbent]:[Incumbent]],0),MATCH(J$3,Data_Base_2[#Headers],0))),"")</f>
        <v/>
      </c>
      <c r="K728" s="163" t="str">
        <f ca="1">IFERROR(IF(ISBLANK(INDEX(Data_Base_2[],MATCH($D728,Data_Base_2[[Incumbent]:[Incumbent]],0),MATCH(K$3,Data_Base_2[#Headers],0))),"-",INDEX(Data_Base_2[],MATCH($D728,Data_Base_2[[Incumbent]:[Incumbent]],0),MATCH(K$3,Data_Base_2[#Headers],0))),"")</f>
        <v/>
      </c>
      <c r="L728" s="161" t="str">
        <f ca="1">IFERROR(IF(ISBLANK(INDEX(Data_Base_2[],MATCH($D728,Data_Base_2[[Incumbent]:[Incumbent]],0),MATCH(L$3,Data_Base_2[#Headers],0))),"-",INDEX(Data_Base_2[],MATCH($D728,Data_Base_2[[Incumbent]:[Incumbent]],0),MATCH(L$3,Data_Base_2[#Headers],0))),"")</f>
        <v/>
      </c>
      <c r="M728" s="161" t="str">
        <f ca="1">IFERROR(IF(ISBLANK(INDEX(Data_Base_2[],MATCH($D728,Data_Base_2[[Incumbent]:[Incumbent]],0),MATCH(M$3,Data_Base_2[#Headers],0))),"-",INDEX(Data_Base_2[],MATCH($D728,Data_Base_2[[Incumbent]:[Incumbent]],0),MATCH(M$3,Data_Base_2[#Headers],0))),"")</f>
        <v/>
      </c>
      <c r="N728" s="164" t="str">
        <f ca="1">IFERROR(IF(ISBLANK(INDEX(Data_Base_2[],MATCH($D728,Data_Base_2[[Incumbent]:[Incumbent]],0),MATCH(N$3,Data_Base_2[#Headers],0))),"-",INDEX(Data_Base_2[],MATCH($D728,Data_Base_2[[Incumbent]:[Incumbent]],0),MATCH(N$3,Data_Base_2[#Headers],0))),"")</f>
        <v/>
      </c>
      <c r="O728" s="164" t="str">
        <f ca="1">IFERROR(IF(ISBLANK(INDEX(Data_Base_2[],MATCH($D728,Data_Base_2[[Incumbent]:[Incumbent]],0),MATCH(O$3,Data_Base_2[#Headers],0))),"-",INDEX(Data_Base_2[],MATCH($D728,Data_Base_2[[Incumbent]:[Incumbent]],0),MATCH(O$3,Data_Base_2[#Headers],0))),"")</f>
        <v/>
      </c>
      <c r="P728" s="161" t="str">
        <f ca="1">IFERROR(IF(ISBLANK(INDEX(Data_Base_2[],MATCH($D728,Data_Base_2[[Incumbent]:[Incumbent]],0),MATCH(P$3,Data_Base_2[#Headers],0))),"-",INDEX(Data_Base_2[],MATCH($D728,Data_Base_2[[Incumbent]:[Incumbent]],0),MATCH(P$3,Data_Base_2[#Headers],0))),"")</f>
        <v/>
      </c>
      <c r="Q728" s="161" t="str">
        <f ca="1">IFERROR(IF(ISBLANK(INDEX(Data_Base_2[],MATCH($D728,Data_Base_2[[Incumbent]:[Incumbent]],0),MATCH(Q$3,Data_Base_2[#Headers],0))),"-",INDEX(Data_Base_2[],MATCH($D728,Data_Base_2[[Incumbent]:[Incumbent]],0),MATCH(Q$3,Data_Base_2[#Headers],0))),"")</f>
        <v/>
      </c>
      <c r="T728" t="str">
        <v>Bayu Irawan</v>
      </c>
      <c r="U728" s="140">
        <v>1</v>
      </c>
      <c r="V728" s="124" t="b">
        <v>1</v>
      </c>
      <c r="W728" s="3" t="b">
        <v>0</v>
      </c>
      <c r="X728" s="3" t="b">
        <v>0</v>
      </c>
      <c r="Y728" s="3">
        <v>0</v>
      </c>
      <c r="Z728" s="3">
        <v>0</v>
      </c>
      <c r="AA728" s="3" t="b">
        <v>1</v>
      </c>
      <c r="AB728" s="3" t="b">
        <f ca="1"/>
        <v>0</v>
      </c>
      <c r="AC728" s="99">
        <v>1</v>
      </c>
      <c r="AD728" s="99">
        <f ca="1"/>
        <v>0</v>
      </c>
    </row>
    <row r="729" spans="4:30" x14ac:dyDescent="0.25">
      <c r="D729" s="8" t="str" cm="1">
        <f t="array" aca="1" ref="D729" ca="1">IFERROR(IF($T$2="",'Data Base'!#REF!,INDEX(Data_Base_2[Incumbent],_xlfn.AGGREGATE(15,3,((OFFSET($AD$4,0,0,COUNTA($AD$4:AD5724),1)&gt;0)/(OFFSET($AD$4,0,0,COUNTA($AD$4:AD5724),1)&gt;0))*(ROW(OFFSET($AD$4,0,0,COUNTA($AD$4:AD5724),1))-ROW($AD$3)),ROWS($D$4:$D728)))),"")</f>
        <v/>
      </c>
      <c r="E729" s="161" t="str">
        <f ca="1">IFERROR(IF(ISBLANK(INDEX(Data_Base_2[],MATCH($D729,Data_Base_2[[Incumbent]:[Incumbent]],0),MATCH(E$3,Data_Base_2[#Headers],0))),"-",INDEX(Data_Base_2[],MATCH($D729,Data_Base_2[[Incumbent]:[Incumbent]],0),MATCH(E$3,Data_Base_2[#Headers],0))),"")</f>
        <v/>
      </c>
      <c r="F729" s="161" t="str">
        <f ca="1">IFERROR(IF(ISBLANK(INDEX(Data_Base_2[],MATCH($D729,Data_Base_2[[Incumbent]:[Incumbent]],0),MATCH(F$3,Data_Base_2[#Headers],0))),"-",INDEX(Data_Base_2[],MATCH($D729,Data_Base_2[[Incumbent]:[Incumbent]],0),MATCH(F$3,Data_Base_2[#Headers],0))),"")</f>
        <v/>
      </c>
      <c r="G729" s="161" t="str">
        <f ca="1">IFERROR(IF(ISBLANK(INDEX(Data_Base_2[],MATCH($D729,Data_Base_2[[Incumbent]:[Incumbent]],0),MATCH(G$3,Data_Base_2[#Headers],0))),"-",INDEX(Data_Base_2[],MATCH($D729,Data_Base_2[[Incumbent]:[Incumbent]],0),MATCH(G$3,Data_Base_2[#Headers],0))),"")</f>
        <v/>
      </c>
      <c r="H729" s="161" t="str">
        <f ca="1">IFERROR(IF(ISBLANK(INDEX(Data_Base_2[],MATCH($D729,Data_Base_2[[Incumbent]:[Incumbent]],0),MATCH(H$3,Data_Base_2[#Headers],0))),"-",INDEX(Data_Base_2[],MATCH($D729,Data_Base_2[[Incumbent]:[Incumbent]],0),MATCH(H$3,Data_Base_2[#Headers],0))),"")</f>
        <v/>
      </c>
      <c r="I729" s="162" t="str">
        <f ca="1">IFERROR(IF(ISBLANK(INDEX(Data_Base_2[],MATCH($D729,Data_Base_2[[Incumbent]:[Incumbent]],0),MATCH(I$3,Data_Base_2[#Headers],0))),"-",INDEX(Data_Base_2[],MATCH($D729,Data_Base_2[[Incumbent]:[Incumbent]],0),MATCH(I$3,Data_Base_2[#Headers],0))),"")</f>
        <v/>
      </c>
      <c r="J729" s="162" t="str">
        <f ca="1">IFERROR(IF(ISBLANK(INDEX(Data_Base_2[],MATCH($D729,Data_Base_2[[Incumbent]:[Incumbent]],0),MATCH(J$3,Data_Base_2[#Headers],0))),"-",INDEX(Data_Base_2[],MATCH($D729,Data_Base_2[[Incumbent]:[Incumbent]],0),MATCH(J$3,Data_Base_2[#Headers],0))),"")</f>
        <v/>
      </c>
      <c r="K729" s="163" t="str">
        <f ca="1">IFERROR(IF(ISBLANK(INDEX(Data_Base_2[],MATCH($D729,Data_Base_2[[Incumbent]:[Incumbent]],0),MATCH(K$3,Data_Base_2[#Headers],0))),"-",INDEX(Data_Base_2[],MATCH($D729,Data_Base_2[[Incumbent]:[Incumbent]],0),MATCH(K$3,Data_Base_2[#Headers],0))),"")</f>
        <v/>
      </c>
      <c r="L729" s="161" t="str">
        <f ca="1">IFERROR(IF(ISBLANK(INDEX(Data_Base_2[],MATCH($D729,Data_Base_2[[Incumbent]:[Incumbent]],0),MATCH(L$3,Data_Base_2[#Headers],0))),"-",INDEX(Data_Base_2[],MATCH($D729,Data_Base_2[[Incumbent]:[Incumbent]],0),MATCH(L$3,Data_Base_2[#Headers],0))),"")</f>
        <v/>
      </c>
      <c r="M729" s="161" t="str">
        <f ca="1">IFERROR(IF(ISBLANK(INDEX(Data_Base_2[],MATCH($D729,Data_Base_2[[Incumbent]:[Incumbent]],0),MATCH(M$3,Data_Base_2[#Headers],0))),"-",INDEX(Data_Base_2[],MATCH($D729,Data_Base_2[[Incumbent]:[Incumbent]],0),MATCH(M$3,Data_Base_2[#Headers],0))),"")</f>
        <v/>
      </c>
      <c r="N729" s="164" t="str">
        <f ca="1">IFERROR(IF(ISBLANK(INDEX(Data_Base_2[],MATCH($D729,Data_Base_2[[Incumbent]:[Incumbent]],0),MATCH(N$3,Data_Base_2[#Headers],0))),"-",INDEX(Data_Base_2[],MATCH($D729,Data_Base_2[[Incumbent]:[Incumbent]],0),MATCH(N$3,Data_Base_2[#Headers],0))),"")</f>
        <v/>
      </c>
      <c r="O729" s="164" t="str">
        <f ca="1">IFERROR(IF(ISBLANK(INDEX(Data_Base_2[],MATCH($D729,Data_Base_2[[Incumbent]:[Incumbent]],0),MATCH(O$3,Data_Base_2[#Headers],0))),"-",INDEX(Data_Base_2[],MATCH($D729,Data_Base_2[[Incumbent]:[Incumbent]],0),MATCH(O$3,Data_Base_2[#Headers],0))),"")</f>
        <v/>
      </c>
      <c r="P729" s="161" t="str">
        <f ca="1">IFERROR(IF(ISBLANK(INDEX(Data_Base_2[],MATCH($D729,Data_Base_2[[Incumbent]:[Incumbent]],0),MATCH(P$3,Data_Base_2[#Headers],0))),"-",INDEX(Data_Base_2[],MATCH($D729,Data_Base_2[[Incumbent]:[Incumbent]],0),MATCH(P$3,Data_Base_2[#Headers],0))),"")</f>
        <v/>
      </c>
      <c r="Q729" s="161" t="str">
        <f ca="1">IFERROR(IF(ISBLANK(INDEX(Data_Base_2[],MATCH($D729,Data_Base_2[[Incumbent]:[Incumbent]],0),MATCH(Q$3,Data_Base_2[#Headers],0))),"-",INDEX(Data_Base_2[],MATCH($D729,Data_Base_2[[Incumbent]:[Incumbent]],0),MATCH(Q$3,Data_Base_2[#Headers],0))),"")</f>
        <v/>
      </c>
      <c r="T729" t="str">
        <v>Indra, Ir.</v>
      </c>
      <c r="U729" s="140">
        <v>3</v>
      </c>
      <c r="V729" s="124" t="b">
        <v>1</v>
      </c>
      <c r="W729" s="3" t="b">
        <v>0</v>
      </c>
      <c r="X729" s="3" t="b">
        <v>0</v>
      </c>
      <c r="Y729" s="3">
        <v>0</v>
      </c>
      <c r="Z729" s="3">
        <v>1</v>
      </c>
      <c r="AA729" s="3" t="b">
        <v>1</v>
      </c>
      <c r="AB729" s="3" t="b">
        <f ca="1"/>
        <v>1</v>
      </c>
      <c r="AC729" s="99">
        <v>1</v>
      </c>
      <c r="AD729" s="99">
        <f ca="1"/>
        <v>0</v>
      </c>
    </row>
    <row r="730" spans="4:30" x14ac:dyDescent="0.25">
      <c r="D730" s="8" t="str" cm="1">
        <f t="array" aca="1" ref="D730" ca="1">IFERROR(IF($T$2="",'Data Base'!C709,INDEX(Data_Base_2[Incumbent],_xlfn.AGGREGATE(15,3,((OFFSET($AD$4,0,0,COUNTA($AD$4:AD5725),1)&gt;0)/(OFFSET($AD$4,0,0,COUNTA($AD$4:AD5725),1)&gt;0))*(ROW(OFFSET($AD$4,0,0,COUNTA($AD$4:AD5725),1))-ROW($AD$3)),ROWS($D$4:$D729)))),"")</f>
        <v/>
      </c>
      <c r="E730" s="161" t="str">
        <f ca="1">IFERROR(IF(ISBLANK(INDEX(Data_Base_2[],MATCH($D730,Data_Base_2[[Incumbent]:[Incumbent]],0),MATCH(E$3,Data_Base_2[#Headers],0))),"-",INDEX(Data_Base_2[],MATCH($D730,Data_Base_2[[Incumbent]:[Incumbent]],0),MATCH(E$3,Data_Base_2[#Headers],0))),"")</f>
        <v/>
      </c>
      <c r="F730" s="161" t="str">
        <f ca="1">IFERROR(IF(ISBLANK(INDEX(Data_Base_2[],MATCH($D730,Data_Base_2[[Incumbent]:[Incumbent]],0),MATCH(F$3,Data_Base_2[#Headers],0))),"-",INDEX(Data_Base_2[],MATCH($D730,Data_Base_2[[Incumbent]:[Incumbent]],0),MATCH(F$3,Data_Base_2[#Headers],0))),"")</f>
        <v/>
      </c>
      <c r="G730" s="161" t="str">
        <f ca="1">IFERROR(IF(ISBLANK(INDEX(Data_Base_2[],MATCH($D730,Data_Base_2[[Incumbent]:[Incumbent]],0),MATCH(G$3,Data_Base_2[#Headers],0))),"-",INDEX(Data_Base_2[],MATCH($D730,Data_Base_2[[Incumbent]:[Incumbent]],0),MATCH(G$3,Data_Base_2[#Headers],0))),"")</f>
        <v/>
      </c>
      <c r="H730" s="161" t="str">
        <f ca="1">IFERROR(IF(ISBLANK(INDEX(Data_Base_2[],MATCH($D730,Data_Base_2[[Incumbent]:[Incumbent]],0),MATCH(H$3,Data_Base_2[#Headers],0))),"-",INDEX(Data_Base_2[],MATCH($D730,Data_Base_2[[Incumbent]:[Incumbent]],0),MATCH(H$3,Data_Base_2[#Headers],0))),"")</f>
        <v/>
      </c>
      <c r="I730" s="162" t="str">
        <f ca="1">IFERROR(IF(ISBLANK(INDEX(Data_Base_2[],MATCH($D730,Data_Base_2[[Incumbent]:[Incumbent]],0),MATCH(I$3,Data_Base_2[#Headers],0))),"-",INDEX(Data_Base_2[],MATCH($D730,Data_Base_2[[Incumbent]:[Incumbent]],0),MATCH(I$3,Data_Base_2[#Headers],0))),"")</f>
        <v/>
      </c>
      <c r="J730" s="162" t="str">
        <f ca="1">IFERROR(IF(ISBLANK(INDEX(Data_Base_2[],MATCH($D730,Data_Base_2[[Incumbent]:[Incumbent]],0),MATCH(J$3,Data_Base_2[#Headers],0))),"-",INDEX(Data_Base_2[],MATCH($D730,Data_Base_2[[Incumbent]:[Incumbent]],0),MATCH(J$3,Data_Base_2[#Headers],0))),"")</f>
        <v/>
      </c>
      <c r="K730" s="163" t="str">
        <f ca="1">IFERROR(IF(ISBLANK(INDEX(Data_Base_2[],MATCH($D730,Data_Base_2[[Incumbent]:[Incumbent]],0),MATCH(K$3,Data_Base_2[#Headers],0))),"-",INDEX(Data_Base_2[],MATCH($D730,Data_Base_2[[Incumbent]:[Incumbent]],0),MATCH(K$3,Data_Base_2[#Headers],0))),"")</f>
        <v/>
      </c>
      <c r="L730" s="161" t="str">
        <f ca="1">IFERROR(IF(ISBLANK(INDEX(Data_Base_2[],MATCH($D730,Data_Base_2[[Incumbent]:[Incumbent]],0),MATCH(L$3,Data_Base_2[#Headers],0))),"-",INDEX(Data_Base_2[],MATCH($D730,Data_Base_2[[Incumbent]:[Incumbent]],0),MATCH(L$3,Data_Base_2[#Headers],0))),"")</f>
        <v/>
      </c>
      <c r="M730" s="161" t="str">
        <f ca="1">IFERROR(IF(ISBLANK(INDEX(Data_Base_2[],MATCH($D730,Data_Base_2[[Incumbent]:[Incumbent]],0),MATCH(M$3,Data_Base_2[#Headers],0))),"-",INDEX(Data_Base_2[],MATCH($D730,Data_Base_2[[Incumbent]:[Incumbent]],0),MATCH(M$3,Data_Base_2[#Headers],0))),"")</f>
        <v/>
      </c>
      <c r="N730" s="164" t="str">
        <f ca="1">IFERROR(IF(ISBLANK(INDEX(Data_Base_2[],MATCH($D730,Data_Base_2[[Incumbent]:[Incumbent]],0),MATCH(N$3,Data_Base_2[#Headers],0))),"-",INDEX(Data_Base_2[],MATCH($D730,Data_Base_2[[Incumbent]:[Incumbent]],0),MATCH(N$3,Data_Base_2[#Headers],0))),"")</f>
        <v/>
      </c>
      <c r="O730" s="164" t="str">
        <f ca="1">IFERROR(IF(ISBLANK(INDEX(Data_Base_2[],MATCH($D730,Data_Base_2[[Incumbent]:[Incumbent]],0),MATCH(O$3,Data_Base_2[#Headers],0))),"-",INDEX(Data_Base_2[],MATCH($D730,Data_Base_2[[Incumbent]:[Incumbent]],0),MATCH(O$3,Data_Base_2[#Headers],0))),"")</f>
        <v/>
      </c>
      <c r="P730" s="161" t="str">
        <f ca="1">IFERROR(IF(ISBLANK(INDEX(Data_Base_2[],MATCH($D730,Data_Base_2[[Incumbent]:[Incumbent]],0),MATCH(P$3,Data_Base_2[#Headers],0))),"-",INDEX(Data_Base_2[],MATCH($D730,Data_Base_2[[Incumbent]:[Incumbent]],0),MATCH(P$3,Data_Base_2[#Headers],0))),"")</f>
        <v/>
      </c>
      <c r="Q730" s="161" t="str">
        <f ca="1">IFERROR(IF(ISBLANK(INDEX(Data_Base_2[],MATCH($D730,Data_Base_2[[Incumbent]:[Incumbent]],0),MATCH(Q$3,Data_Base_2[#Headers],0))),"-",INDEX(Data_Base_2[],MATCH($D730,Data_Base_2[[Incumbent]:[Incumbent]],0),MATCH(Q$3,Data_Base_2[#Headers],0))),"")</f>
        <v/>
      </c>
      <c r="T730" t="str">
        <v>Pujianto</v>
      </c>
      <c r="U730" s="140">
        <v>1</v>
      </c>
      <c r="V730" s="124" t="b">
        <v>1</v>
      </c>
      <c r="W730" s="3" t="b">
        <v>0</v>
      </c>
      <c r="X730" s="3" t="b">
        <v>0</v>
      </c>
      <c r="Y730" s="3">
        <v>0</v>
      </c>
      <c r="Z730" s="3">
        <v>1</v>
      </c>
      <c r="AA730" s="3" t="b">
        <v>1</v>
      </c>
      <c r="AB730" s="3" t="b">
        <f ca="1"/>
        <v>0</v>
      </c>
      <c r="AC730" s="99">
        <v>1</v>
      </c>
      <c r="AD730" s="99">
        <f ca="1"/>
        <v>0</v>
      </c>
    </row>
    <row r="731" spans="4:30" x14ac:dyDescent="0.25">
      <c r="D731" s="8" t="str" cm="1">
        <f t="array" aca="1" ref="D731" ca="1">IFERROR(IF($T$2="",'Data Base'!C710,INDEX(Data_Base_2[Incumbent],_xlfn.AGGREGATE(15,3,((OFFSET($AD$4,0,0,COUNTA($AD$4:AD5726),1)&gt;0)/(OFFSET($AD$4,0,0,COUNTA($AD$4:AD5726),1)&gt;0))*(ROW(OFFSET($AD$4,0,0,COUNTA($AD$4:AD5726),1))-ROW($AD$3)),ROWS($D$4:$D730)))),"")</f>
        <v/>
      </c>
      <c r="E731" s="161" t="str">
        <f ca="1">IFERROR(IF(ISBLANK(INDEX(Data_Base_2[],MATCH($D731,Data_Base_2[[Incumbent]:[Incumbent]],0),MATCH(E$3,Data_Base_2[#Headers],0))),"-",INDEX(Data_Base_2[],MATCH($D731,Data_Base_2[[Incumbent]:[Incumbent]],0),MATCH(E$3,Data_Base_2[#Headers],0))),"")</f>
        <v/>
      </c>
      <c r="F731" s="161" t="str">
        <f ca="1">IFERROR(IF(ISBLANK(INDEX(Data_Base_2[],MATCH($D731,Data_Base_2[[Incumbent]:[Incumbent]],0),MATCH(F$3,Data_Base_2[#Headers],0))),"-",INDEX(Data_Base_2[],MATCH($D731,Data_Base_2[[Incumbent]:[Incumbent]],0),MATCH(F$3,Data_Base_2[#Headers],0))),"")</f>
        <v/>
      </c>
      <c r="G731" s="161" t="str">
        <f ca="1">IFERROR(IF(ISBLANK(INDEX(Data_Base_2[],MATCH($D731,Data_Base_2[[Incumbent]:[Incumbent]],0),MATCH(G$3,Data_Base_2[#Headers],0))),"-",INDEX(Data_Base_2[],MATCH($D731,Data_Base_2[[Incumbent]:[Incumbent]],0),MATCH(G$3,Data_Base_2[#Headers],0))),"")</f>
        <v/>
      </c>
      <c r="H731" s="161" t="str">
        <f ca="1">IFERROR(IF(ISBLANK(INDEX(Data_Base_2[],MATCH($D731,Data_Base_2[[Incumbent]:[Incumbent]],0),MATCH(H$3,Data_Base_2[#Headers],0))),"-",INDEX(Data_Base_2[],MATCH($D731,Data_Base_2[[Incumbent]:[Incumbent]],0),MATCH(H$3,Data_Base_2[#Headers],0))),"")</f>
        <v/>
      </c>
      <c r="I731" s="162" t="str">
        <f ca="1">IFERROR(IF(ISBLANK(INDEX(Data_Base_2[],MATCH($D731,Data_Base_2[[Incumbent]:[Incumbent]],0),MATCH(I$3,Data_Base_2[#Headers],0))),"-",INDEX(Data_Base_2[],MATCH($D731,Data_Base_2[[Incumbent]:[Incumbent]],0),MATCH(I$3,Data_Base_2[#Headers],0))),"")</f>
        <v/>
      </c>
      <c r="J731" s="162" t="str">
        <f ca="1">IFERROR(IF(ISBLANK(INDEX(Data_Base_2[],MATCH($D731,Data_Base_2[[Incumbent]:[Incumbent]],0),MATCH(J$3,Data_Base_2[#Headers],0))),"-",INDEX(Data_Base_2[],MATCH($D731,Data_Base_2[[Incumbent]:[Incumbent]],0),MATCH(J$3,Data_Base_2[#Headers],0))),"")</f>
        <v/>
      </c>
      <c r="K731" s="163" t="str">
        <f ca="1">IFERROR(IF(ISBLANK(INDEX(Data_Base_2[],MATCH($D731,Data_Base_2[[Incumbent]:[Incumbent]],0),MATCH(K$3,Data_Base_2[#Headers],0))),"-",INDEX(Data_Base_2[],MATCH($D731,Data_Base_2[[Incumbent]:[Incumbent]],0),MATCH(K$3,Data_Base_2[#Headers],0))),"")</f>
        <v/>
      </c>
      <c r="L731" s="161" t="str">
        <f ca="1">IFERROR(IF(ISBLANK(INDEX(Data_Base_2[],MATCH($D731,Data_Base_2[[Incumbent]:[Incumbent]],0),MATCH(L$3,Data_Base_2[#Headers],0))),"-",INDEX(Data_Base_2[],MATCH($D731,Data_Base_2[[Incumbent]:[Incumbent]],0),MATCH(L$3,Data_Base_2[#Headers],0))),"")</f>
        <v/>
      </c>
      <c r="M731" s="161" t="str">
        <f ca="1">IFERROR(IF(ISBLANK(INDEX(Data_Base_2[],MATCH($D731,Data_Base_2[[Incumbent]:[Incumbent]],0),MATCH(M$3,Data_Base_2[#Headers],0))),"-",INDEX(Data_Base_2[],MATCH($D731,Data_Base_2[[Incumbent]:[Incumbent]],0),MATCH(M$3,Data_Base_2[#Headers],0))),"")</f>
        <v/>
      </c>
      <c r="N731" s="164" t="str">
        <f ca="1">IFERROR(IF(ISBLANK(INDEX(Data_Base_2[],MATCH($D731,Data_Base_2[[Incumbent]:[Incumbent]],0),MATCH(N$3,Data_Base_2[#Headers],0))),"-",INDEX(Data_Base_2[],MATCH($D731,Data_Base_2[[Incumbent]:[Incumbent]],0),MATCH(N$3,Data_Base_2[#Headers],0))),"")</f>
        <v/>
      </c>
      <c r="O731" s="164" t="str">
        <f ca="1">IFERROR(IF(ISBLANK(INDEX(Data_Base_2[],MATCH($D731,Data_Base_2[[Incumbent]:[Incumbent]],0),MATCH(O$3,Data_Base_2[#Headers],0))),"-",INDEX(Data_Base_2[],MATCH($D731,Data_Base_2[[Incumbent]:[Incumbent]],0),MATCH(O$3,Data_Base_2[#Headers],0))),"")</f>
        <v/>
      </c>
      <c r="P731" s="161" t="str">
        <f ca="1">IFERROR(IF(ISBLANK(INDEX(Data_Base_2[],MATCH($D731,Data_Base_2[[Incumbent]:[Incumbent]],0),MATCH(P$3,Data_Base_2[#Headers],0))),"-",INDEX(Data_Base_2[],MATCH($D731,Data_Base_2[[Incumbent]:[Incumbent]],0),MATCH(P$3,Data_Base_2[#Headers],0))),"")</f>
        <v/>
      </c>
      <c r="Q731" s="161" t="str">
        <f ca="1">IFERROR(IF(ISBLANK(INDEX(Data_Base_2[],MATCH($D731,Data_Base_2[[Incumbent]:[Incumbent]],0),MATCH(Q$3,Data_Base_2[#Headers],0))),"-",INDEX(Data_Base_2[],MATCH($D731,Data_Base_2[[Incumbent]:[Incumbent]],0),MATCH(Q$3,Data_Base_2[#Headers],0))),"")</f>
        <v/>
      </c>
      <c r="T731" t="str">
        <v>Mercy Nuh</v>
      </c>
      <c r="U731" s="140">
        <v>8</v>
      </c>
      <c r="V731" s="124" t="b">
        <v>1</v>
      </c>
      <c r="W731" s="3" t="b">
        <v>0</v>
      </c>
      <c r="X731" s="3" t="b">
        <v>0</v>
      </c>
      <c r="Y731" s="3">
        <v>0</v>
      </c>
      <c r="Z731" s="3">
        <v>0</v>
      </c>
      <c r="AA731" s="3" t="b">
        <v>1</v>
      </c>
      <c r="AB731" s="3" t="b">
        <f ca="1"/>
        <v>1</v>
      </c>
      <c r="AC731" s="99">
        <v>1</v>
      </c>
      <c r="AD731" s="99">
        <f ca="1"/>
        <v>0</v>
      </c>
    </row>
    <row r="732" spans="4:30" x14ac:dyDescent="0.25">
      <c r="D732" s="8" t="str" cm="1">
        <f t="array" aca="1" ref="D732" ca="1">IFERROR(IF($T$2="",'Data Base'!C711,INDEX(Data_Base_2[Incumbent],_xlfn.AGGREGATE(15,3,((OFFSET($AD$4,0,0,COUNTA($AD$4:AD5727),1)&gt;0)/(OFFSET($AD$4,0,0,COUNTA($AD$4:AD5727),1)&gt;0))*(ROW(OFFSET($AD$4,0,0,COUNTA($AD$4:AD5727),1))-ROW($AD$3)),ROWS($D$4:$D731)))),"")</f>
        <v/>
      </c>
      <c r="E732" s="161" t="str">
        <f ca="1">IFERROR(IF(ISBLANK(INDEX(Data_Base_2[],MATCH($D732,Data_Base_2[[Incumbent]:[Incumbent]],0),MATCH(E$3,Data_Base_2[#Headers],0))),"-",INDEX(Data_Base_2[],MATCH($D732,Data_Base_2[[Incumbent]:[Incumbent]],0),MATCH(E$3,Data_Base_2[#Headers],0))),"")</f>
        <v/>
      </c>
      <c r="F732" s="161" t="str">
        <f ca="1">IFERROR(IF(ISBLANK(INDEX(Data_Base_2[],MATCH($D732,Data_Base_2[[Incumbent]:[Incumbent]],0),MATCH(F$3,Data_Base_2[#Headers],0))),"-",INDEX(Data_Base_2[],MATCH($D732,Data_Base_2[[Incumbent]:[Incumbent]],0),MATCH(F$3,Data_Base_2[#Headers],0))),"")</f>
        <v/>
      </c>
      <c r="G732" s="161" t="str">
        <f ca="1">IFERROR(IF(ISBLANK(INDEX(Data_Base_2[],MATCH($D732,Data_Base_2[[Incumbent]:[Incumbent]],0),MATCH(G$3,Data_Base_2[#Headers],0))),"-",INDEX(Data_Base_2[],MATCH($D732,Data_Base_2[[Incumbent]:[Incumbent]],0),MATCH(G$3,Data_Base_2[#Headers],0))),"")</f>
        <v/>
      </c>
      <c r="H732" s="161" t="str">
        <f ca="1">IFERROR(IF(ISBLANK(INDEX(Data_Base_2[],MATCH($D732,Data_Base_2[[Incumbent]:[Incumbent]],0),MATCH(H$3,Data_Base_2[#Headers],0))),"-",INDEX(Data_Base_2[],MATCH($D732,Data_Base_2[[Incumbent]:[Incumbent]],0),MATCH(H$3,Data_Base_2[#Headers],0))),"")</f>
        <v/>
      </c>
      <c r="I732" s="162" t="str">
        <f ca="1">IFERROR(IF(ISBLANK(INDEX(Data_Base_2[],MATCH($D732,Data_Base_2[[Incumbent]:[Incumbent]],0),MATCH(I$3,Data_Base_2[#Headers],0))),"-",INDEX(Data_Base_2[],MATCH($D732,Data_Base_2[[Incumbent]:[Incumbent]],0),MATCH(I$3,Data_Base_2[#Headers],0))),"")</f>
        <v/>
      </c>
      <c r="J732" s="162" t="str">
        <f ca="1">IFERROR(IF(ISBLANK(INDEX(Data_Base_2[],MATCH($D732,Data_Base_2[[Incumbent]:[Incumbent]],0),MATCH(J$3,Data_Base_2[#Headers],0))),"-",INDEX(Data_Base_2[],MATCH($D732,Data_Base_2[[Incumbent]:[Incumbent]],0),MATCH(J$3,Data_Base_2[#Headers],0))),"")</f>
        <v/>
      </c>
      <c r="K732" s="163" t="str">
        <f ca="1">IFERROR(IF(ISBLANK(INDEX(Data_Base_2[],MATCH($D732,Data_Base_2[[Incumbent]:[Incumbent]],0),MATCH(K$3,Data_Base_2[#Headers],0))),"-",INDEX(Data_Base_2[],MATCH($D732,Data_Base_2[[Incumbent]:[Incumbent]],0),MATCH(K$3,Data_Base_2[#Headers],0))),"")</f>
        <v/>
      </c>
      <c r="L732" s="161" t="str">
        <f ca="1">IFERROR(IF(ISBLANK(INDEX(Data_Base_2[],MATCH($D732,Data_Base_2[[Incumbent]:[Incumbent]],0),MATCH(L$3,Data_Base_2[#Headers],0))),"-",INDEX(Data_Base_2[],MATCH($D732,Data_Base_2[[Incumbent]:[Incumbent]],0),MATCH(L$3,Data_Base_2[#Headers],0))),"")</f>
        <v/>
      </c>
      <c r="M732" s="161" t="str">
        <f ca="1">IFERROR(IF(ISBLANK(INDEX(Data_Base_2[],MATCH($D732,Data_Base_2[[Incumbent]:[Incumbent]],0),MATCH(M$3,Data_Base_2[#Headers],0))),"-",INDEX(Data_Base_2[],MATCH($D732,Data_Base_2[[Incumbent]:[Incumbent]],0),MATCH(M$3,Data_Base_2[#Headers],0))),"")</f>
        <v/>
      </c>
      <c r="N732" s="164" t="str">
        <f ca="1">IFERROR(IF(ISBLANK(INDEX(Data_Base_2[],MATCH($D732,Data_Base_2[[Incumbent]:[Incumbent]],0),MATCH(N$3,Data_Base_2[#Headers],0))),"-",INDEX(Data_Base_2[],MATCH($D732,Data_Base_2[[Incumbent]:[Incumbent]],0),MATCH(N$3,Data_Base_2[#Headers],0))),"")</f>
        <v/>
      </c>
      <c r="O732" s="164" t="str">
        <f ca="1">IFERROR(IF(ISBLANK(INDEX(Data_Base_2[],MATCH($D732,Data_Base_2[[Incumbent]:[Incumbent]],0),MATCH(O$3,Data_Base_2[#Headers],0))),"-",INDEX(Data_Base_2[],MATCH($D732,Data_Base_2[[Incumbent]:[Incumbent]],0),MATCH(O$3,Data_Base_2[#Headers],0))),"")</f>
        <v/>
      </c>
      <c r="P732" s="161" t="str">
        <f ca="1">IFERROR(IF(ISBLANK(INDEX(Data_Base_2[],MATCH($D732,Data_Base_2[[Incumbent]:[Incumbent]],0),MATCH(P$3,Data_Base_2[#Headers],0))),"-",INDEX(Data_Base_2[],MATCH($D732,Data_Base_2[[Incumbent]:[Incumbent]],0),MATCH(P$3,Data_Base_2[#Headers],0))),"")</f>
        <v/>
      </c>
      <c r="Q732" s="161" t="str">
        <f ca="1">IFERROR(IF(ISBLANK(INDEX(Data_Base_2[],MATCH($D732,Data_Base_2[[Incumbent]:[Incumbent]],0),MATCH(Q$3,Data_Base_2[#Headers],0))),"-",INDEX(Data_Base_2[],MATCH($D732,Data_Base_2[[Incumbent]:[Incumbent]],0),MATCH(Q$3,Data_Base_2[#Headers],0))),"")</f>
        <v/>
      </c>
      <c r="T732" t="str">
        <v>Anggoro Santoso</v>
      </c>
      <c r="U732" s="140">
        <v>4</v>
      </c>
      <c r="V732" s="124" t="b">
        <v>1</v>
      </c>
      <c r="W732" s="3" t="b">
        <v>0</v>
      </c>
      <c r="X732" s="3" t="b">
        <v>0</v>
      </c>
      <c r="Y732" s="3">
        <v>0</v>
      </c>
      <c r="Z732" s="3">
        <v>1</v>
      </c>
      <c r="AA732" s="3" t="b">
        <v>1</v>
      </c>
      <c r="AB732" s="3" t="b">
        <f ca="1"/>
        <v>0</v>
      </c>
      <c r="AC732" s="99">
        <v>1</v>
      </c>
      <c r="AD732" s="99">
        <f ca="1"/>
        <v>0</v>
      </c>
    </row>
    <row r="733" spans="4:30" x14ac:dyDescent="0.25">
      <c r="D733" s="8" t="str" cm="1">
        <f t="array" aca="1" ref="D733" ca="1">IFERROR(IF($T$2="",'Data Base'!C712,INDEX(Data_Base_2[Incumbent],_xlfn.AGGREGATE(15,3,((OFFSET($AD$4,0,0,COUNTA($AD$4:AD5728),1)&gt;0)/(OFFSET($AD$4,0,0,COUNTA($AD$4:AD5728),1)&gt;0))*(ROW(OFFSET($AD$4,0,0,COUNTA($AD$4:AD5728),1))-ROW($AD$3)),ROWS($D$4:$D732)))),"")</f>
        <v/>
      </c>
      <c r="E733" s="161" t="str">
        <f ca="1">IFERROR(IF(ISBLANK(INDEX(Data_Base_2[],MATCH($D733,Data_Base_2[[Incumbent]:[Incumbent]],0),MATCH(E$3,Data_Base_2[#Headers],0))),"-",INDEX(Data_Base_2[],MATCH($D733,Data_Base_2[[Incumbent]:[Incumbent]],0),MATCH(E$3,Data_Base_2[#Headers],0))),"")</f>
        <v/>
      </c>
      <c r="F733" s="161" t="str">
        <f ca="1">IFERROR(IF(ISBLANK(INDEX(Data_Base_2[],MATCH($D733,Data_Base_2[[Incumbent]:[Incumbent]],0),MATCH(F$3,Data_Base_2[#Headers],0))),"-",INDEX(Data_Base_2[],MATCH($D733,Data_Base_2[[Incumbent]:[Incumbent]],0),MATCH(F$3,Data_Base_2[#Headers],0))),"")</f>
        <v/>
      </c>
      <c r="G733" s="161" t="str">
        <f ca="1">IFERROR(IF(ISBLANK(INDEX(Data_Base_2[],MATCH($D733,Data_Base_2[[Incumbent]:[Incumbent]],0),MATCH(G$3,Data_Base_2[#Headers],0))),"-",INDEX(Data_Base_2[],MATCH($D733,Data_Base_2[[Incumbent]:[Incumbent]],0),MATCH(G$3,Data_Base_2[#Headers],0))),"")</f>
        <v/>
      </c>
      <c r="H733" s="161" t="str">
        <f ca="1">IFERROR(IF(ISBLANK(INDEX(Data_Base_2[],MATCH($D733,Data_Base_2[[Incumbent]:[Incumbent]],0),MATCH(H$3,Data_Base_2[#Headers],0))),"-",INDEX(Data_Base_2[],MATCH($D733,Data_Base_2[[Incumbent]:[Incumbent]],0),MATCH(H$3,Data_Base_2[#Headers],0))),"")</f>
        <v/>
      </c>
      <c r="I733" s="162" t="str">
        <f ca="1">IFERROR(IF(ISBLANK(INDEX(Data_Base_2[],MATCH($D733,Data_Base_2[[Incumbent]:[Incumbent]],0),MATCH(I$3,Data_Base_2[#Headers],0))),"-",INDEX(Data_Base_2[],MATCH($D733,Data_Base_2[[Incumbent]:[Incumbent]],0),MATCH(I$3,Data_Base_2[#Headers],0))),"")</f>
        <v/>
      </c>
      <c r="J733" s="162" t="str">
        <f ca="1">IFERROR(IF(ISBLANK(INDEX(Data_Base_2[],MATCH($D733,Data_Base_2[[Incumbent]:[Incumbent]],0),MATCH(J$3,Data_Base_2[#Headers],0))),"-",INDEX(Data_Base_2[],MATCH($D733,Data_Base_2[[Incumbent]:[Incumbent]],0),MATCH(J$3,Data_Base_2[#Headers],0))),"")</f>
        <v/>
      </c>
      <c r="K733" s="163" t="str">
        <f ca="1">IFERROR(IF(ISBLANK(INDEX(Data_Base_2[],MATCH($D733,Data_Base_2[[Incumbent]:[Incumbent]],0),MATCH(K$3,Data_Base_2[#Headers],0))),"-",INDEX(Data_Base_2[],MATCH($D733,Data_Base_2[[Incumbent]:[Incumbent]],0),MATCH(K$3,Data_Base_2[#Headers],0))),"")</f>
        <v/>
      </c>
      <c r="L733" s="161" t="str">
        <f ca="1">IFERROR(IF(ISBLANK(INDEX(Data_Base_2[],MATCH($D733,Data_Base_2[[Incumbent]:[Incumbent]],0),MATCH(L$3,Data_Base_2[#Headers],0))),"-",INDEX(Data_Base_2[],MATCH($D733,Data_Base_2[[Incumbent]:[Incumbent]],0),MATCH(L$3,Data_Base_2[#Headers],0))),"")</f>
        <v/>
      </c>
      <c r="M733" s="161" t="str">
        <f ca="1">IFERROR(IF(ISBLANK(INDEX(Data_Base_2[],MATCH($D733,Data_Base_2[[Incumbent]:[Incumbent]],0),MATCH(M$3,Data_Base_2[#Headers],0))),"-",INDEX(Data_Base_2[],MATCH($D733,Data_Base_2[[Incumbent]:[Incumbent]],0),MATCH(M$3,Data_Base_2[#Headers],0))),"")</f>
        <v/>
      </c>
      <c r="N733" s="164" t="str">
        <f ca="1">IFERROR(IF(ISBLANK(INDEX(Data_Base_2[],MATCH($D733,Data_Base_2[[Incumbent]:[Incumbent]],0),MATCH(N$3,Data_Base_2[#Headers],0))),"-",INDEX(Data_Base_2[],MATCH($D733,Data_Base_2[[Incumbent]:[Incumbent]],0),MATCH(N$3,Data_Base_2[#Headers],0))),"")</f>
        <v/>
      </c>
      <c r="O733" s="164" t="str">
        <f ca="1">IFERROR(IF(ISBLANK(INDEX(Data_Base_2[],MATCH($D733,Data_Base_2[[Incumbent]:[Incumbent]],0),MATCH(O$3,Data_Base_2[#Headers],0))),"-",INDEX(Data_Base_2[],MATCH($D733,Data_Base_2[[Incumbent]:[Incumbent]],0),MATCH(O$3,Data_Base_2[#Headers],0))),"")</f>
        <v/>
      </c>
      <c r="P733" s="161" t="str">
        <f ca="1">IFERROR(IF(ISBLANK(INDEX(Data_Base_2[],MATCH($D733,Data_Base_2[[Incumbent]:[Incumbent]],0),MATCH(P$3,Data_Base_2[#Headers],0))),"-",INDEX(Data_Base_2[],MATCH($D733,Data_Base_2[[Incumbent]:[Incumbent]],0),MATCH(P$3,Data_Base_2[#Headers],0))),"")</f>
        <v/>
      </c>
      <c r="Q733" s="161" t="str">
        <f ca="1">IFERROR(IF(ISBLANK(INDEX(Data_Base_2[],MATCH($D733,Data_Base_2[[Incumbent]:[Incumbent]],0),MATCH(Q$3,Data_Base_2[#Headers],0))),"-",INDEX(Data_Base_2[],MATCH($D733,Data_Base_2[[Incumbent]:[Incumbent]],0),MATCH(Q$3,Data_Base_2[#Headers],0))),"")</f>
        <v/>
      </c>
      <c r="T733" t="str">
        <v>Heru Hermawan</v>
      </c>
      <c r="U733" s="140">
        <v>1</v>
      </c>
      <c r="V733" s="124" t="b">
        <v>1</v>
      </c>
      <c r="W733" s="3" t="b">
        <v>0</v>
      </c>
      <c r="X733" s="3" t="b">
        <v>0</v>
      </c>
      <c r="Y733" s="3">
        <v>0</v>
      </c>
      <c r="Z733" s="3">
        <v>0</v>
      </c>
      <c r="AA733" s="3" t="b">
        <v>1</v>
      </c>
      <c r="AB733" s="3" t="b">
        <f ca="1"/>
        <v>1</v>
      </c>
      <c r="AC733" s="99">
        <v>1</v>
      </c>
      <c r="AD733" s="99">
        <f ca="1"/>
        <v>0</v>
      </c>
    </row>
    <row r="734" spans="4:30" x14ac:dyDescent="0.25">
      <c r="D734" s="8" t="str" cm="1">
        <f t="array" aca="1" ref="D734" ca="1">IFERROR(IF($T$2="",'Data Base'!C713,INDEX(Data_Base_2[Incumbent],_xlfn.AGGREGATE(15,3,((OFFSET($AD$4,0,0,COUNTA($AD$4:AD5729),1)&gt;0)/(OFFSET($AD$4,0,0,COUNTA($AD$4:AD5729),1)&gt;0))*(ROW(OFFSET($AD$4,0,0,COUNTA($AD$4:AD5729),1))-ROW($AD$3)),ROWS($D$4:$D733)))),"")</f>
        <v/>
      </c>
      <c r="E734" s="161" t="str">
        <f ca="1">IFERROR(IF(ISBLANK(INDEX(Data_Base_2[],MATCH($D734,Data_Base_2[[Incumbent]:[Incumbent]],0),MATCH(E$3,Data_Base_2[#Headers],0))),"-",INDEX(Data_Base_2[],MATCH($D734,Data_Base_2[[Incumbent]:[Incumbent]],0),MATCH(E$3,Data_Base_2[#Headers],0))),"")</f>
        <v/>
      </c>
      <c r="F734" s="161" t="str">
        <f ca="1">IFERROR(IF(ISBLANK(INDEX(Data_Base_2[],MATCH($D734,Data_Base_2[[Incumbent]:[Incumbent]],0),MATCH(F$3,Data_Base_2[#Headers],0))),"-",INDEX(Data_Base_2[],MATCH($D734,Data_Base_2[[Incumbent]:[Incumbent]],0),MATCH(F$3,Data_Base_2[#Headers],0))),"")</f>
        <v/>
      </c>
      <c r="G734" s="161" t="str">
        <f ca="1">IFERROR(IF(ISBLANK(INDEX(Data_Base_2[],MATCH($D734,Data_Base_2[[Incumbent]:[Incumbent]],0),MATCH(G$3,Data_Base_2[#Headers],0))),"-",INDEX(Data_Base_2[],MATCH($D734,Data_Base_2[[Incumbent]:[Incumbent]],0),MATCH(G$3,Data_Base_2[#Headers],0))),"")</f>
        <v/>
      </c>
      <c r="H734" s="161" t="str">
        <f ca="1">IFERROR(IF(ISBLANK(INDEX(Data_Base_2[],MATCH($D734,Data_Base_2[[Incumbent]:[Incumbent]],0),MATCH(H$3,Data_Base_2[#Headers],0))),"-",INDEX(Data_Base_2[],MATCH($D734,Data_Base_2[[Incumbent]:[Incumbent]],0),MATCH(H$3,Data_Base_2[#Headers],0))),"")</f>
        <v/>
      </c>
      <c r="I734" s="162" t="str">
        <f ca="1">IFERROR(IF(ISBLANK(INDEX(Data_Base_2[],MATCH($D734,Data_Base_2[[Incumbent]:[Incumbent]],0),MATCH(I$3,Data_Base_2[#Headers],0))),"-",INDEX(Data_Base_2[],MATCH($D734,Data_Base_2[[Incumbent]:[Incumbent]],0),MATCH(I$3,Data_Base_2[#Headers],0))),"")</f>
        <v/>
      </c>
      <c r="J734" s="162" t="str">
        <f ca="1">IFERROR(IF(ISBLANK(INDEX(Data_Base_2[],MATCH($D734,Data_Base_2[[Incumbent]:[Incumbent]],0),MATCH(J$3,Data_Base_2[#Headers],0))),"-",INDEX(Data_Base_2[],MATCH($D734,Data_Base_2[[Incumbent]:[Incumbent]],0),MATCH(J$3,Data_Base_2[#Headers],0))),"")</f>
        <v/>
      </c>
      <c r="K734" s="163" t="str">
        <f ca="1">IFERROR(IF(ISBLANK(INDEX(Data_Base_2[],MATCH($D734,Data_Base_2[[Incumbent]:[Incumbent]],0),MATCH(K$3,Data_Base_2[#Headers],0))),"-",INDEX(Data_Base_2[],MATCH($D734,Data_Base_2[[Incumbent]:[Incumbent]],0),MATCH(K$3,Data_Base_2[#Headers],0))),"")</f>
        <v/>
      </c>
      <c r="L734" s="161" t="str">
        <f ca="1">IFERROR(IF(ISBLANK(INDEX(Data_Base_2[],MATCH($D734,Data_Base_2[[Incumbent]:[Incumbent]],0),MATCH(L$3,Data_Base_2[#Headers],0))),"-",INDEX(Data_Base_2[],MATCH($D734,Data_Base_2[[Incumbent]:[Incumbent]],0),MATCH(L$3,Data_Base_2[#Headers],0))),"")</f>
        <v/>
      </c>
      <c r="M734" s="161" t="str">
        <f ca="1">IFERROR(IF(ISBLANK(INDEX(Data_Base_2[],MATCH($D734,Data_Base_2[[Incumbent]:[Incumbent]],0),MATCH(M$3,Data_Base_2[#Headers],0))),"-",INDEX(Data_Base_2[],MATCH($D734,Data_Base_2[[Incumbent]:[Incumbent]],0),MATCH(M$3,Data_Base_2[#Headers],0))),"")</f>
        <v/>
      </c>
      <c r="N734" s="164" t="str">
        <f ca="1">IFERROR(IF(ISBLANK(INDEX(Data_Base_2[],MATCH($D734,Data_Base_2[[Incumbent]:[Incumbent]],0),MATCH(N$3,Data_Base_2[#Headers],0))),"-",INDEX(Data_Base_2[],MATCH($D734,Data_Base_2[[Incumbent]:[Incumbent]],0),MATCH(N$3,Data_Base_2[#Headers],0))),"")</f>
        <v/>
      </c>
      <c r="O734" s="164" t="str">
        <f ca="1">IFERROR(IF(ISBLANK(INDEX(Data_Base_2[],MATCH($D734,Data_Base_2[[Incumbent]:[Incumbent]],0),MATCH(O$3,Data_Base_2[#Headers],0))),"-",INDEX(Data_Base_2[],MATCH($D734,Data_Base_2[[Incumbent]:[Incumbent]],0),MATCH(O$3,Data_Base_2[#Headers],0))),"")</f>
        <v/>
      </c>
      <c r="P734" s="161" t="str">
        <f ca="1">IFERROR(IF(ISBLANK(INDEX(Data_Base_2[],MATCH($D734,Data_Base_2[[Incumbent]:[Incumbent]],0),MATCH(P$3,Data_Base_2[#Headers],0))),"-",INDEX(Data_Base_2[],MATCH($D734,Data_Base_2[[Incumbent]:[Incumbent]],0),MATCH(P$3,Data_Base_2[#Headers],0))),"")</f>
        <v/>
      </c>
      <c r="Q734" s="161" t="str">
        <f ca="1">IFERROR(IF(ISBLANK(INDEX(Data_Base_2[],MATCH($D734,Data_Base_2[[Incumbent]:[Incumbent]],0),MATCH(Q$3,Data_Base_2[#Headers],0))),"-",INDEX(Data_Base_2[],MATCH($D734,Data_Base_2[[Incumbent]:[Incumbent]],0),MATCH(Q$3,Data_Base_2[#Headers],0))),"")</f>
        <v/>
      </c>
      <c r="T734" t="str">
        <v>Irpan Irawan</v>
      </c>
      <c r="U734" s="140">
        <v>5</v>
      </c>
      <c r="V734" s="124" t="b">
        <v>1</v>
      </c>
      <c r="W734" s="3" t="b">
        <v>0</v>
      </c>
      <c r="X734" s="3" t="b">
        <v>0</v>
      </c>
      <c r="Y734" s="3">
        <v>0</v>
      </c>
      <c r="Z734" s="3">
        <v>0</v>
      </c>
      <c r="AA734" s="3" t="b">
        <v>1</v>
      </c>
      <c r="AB734" s="3" t="b">
        <f ca="1"/>
        <v>0</v>
      </c>
      <c r="AC734" s="99">
        <v>1</v>
      </c>
      <c r="AD734" s="99">
        <f ca="1"/>
        <v>0</v>
      </c>
    </row>
    <row r="735" spans="4:30" x14ac:dyDescent="0.25">
      <c r="D735" s="8" t="str" cm="1">
        <f t="array" aca="1" ref="D735" ca="1">IFERROR(IF($T$2="",'Data Base'!C714,INDEX(Data_Base_2[Incumbent],_xlfn.AGGREGATE(15,3,((OFFSET($AD$4,0,0,COUNTA($AD$4:AD5730),1)&gt;0)/(OFFSET($AD$4,0,0,COUNTA($AD$4:AD5730),1)&gt;0))*(ROW(OFFSET($AD$4,0,0,COUNTA($AD$4:AD5730),1))-ROW($AD$3)),ROWS($D$4:$D734)))),"")</f>
        <v/>
      </c>
      <c r="E735" s="161" t="str">
        <f ca="1">IFERROR(IF(ISBLANK(INDEX(Data_Base_2[],MATCH($D735,Data_Base_2[[Incumbent]:[Incumbent]],0),MATCH(E$3,Data_Base_2[#Headers],0))),"-",INDEX(Data_Base_2[],MATCH($D735,Data_Base_2[[Incumbent]:[Incumbent]],0),MATCH(E$3,Data_Base_2[#Headers],0))),"")</f>
        <v/>
      </c>
      <c r="F735" s="161" t="str">
        <f ca="1">IFERROR(IF(ISBLANK(INDEX(Data_Base_2[],MATCH($D735,Data_Base_2[[Incumbent]:[Incumbent]],0),MATCH(F$3,Data_Base_2[#Headers],0))),"-",INDEX(Data_Base_2[],MATCH($D735,Data_Base_2[[Incumbent]:[Incumbent]],0),MATCH(F$3,Data_Base_2[#Headers],0))),"")</f>
        <v/>
      </c>
      <c r="G735" s="161" t="str">
        <f ca="1">IFERROR(IF(ISBLANK(INDEX(Data_Base_2[],MATCH($D735,Data_Base_2[[Incumbent]:[Incumbent]],0),MATCH(G$3,Data_Base_2[#Headers],0))),"-",INDEX(Data_Base_2[],MATCH($D735,Data_Base_2[[Incumbent]:[Incumbent]],0),MATCH(G$3,Data_Base_2[#Headers],0))),"")</f>
        <v/>
      </c>
      <c r="H735" s="161" t="str">
        <f ca="1">IFERROR(IF(ISBLANK(INDEX(Data_Base_2[],MATCH($D735,Data_Base_2[[Incumbent]:[Incumbent]],0),MATCH(H$3,Data_Base_2[#Headers],0))),"-",INDEX(Data_Base_2[],MATCH($D735,Data_Base_2[[Incumbent]:[Incumbent]],0),MATCH(H$3,Data_Base_2[#Headers],0))),"")</f>
        <v/>
      </c>
      <c r="I735" s="162" t="str">
        <f ca="1">IFERROR(IF(ISBLANK(INDEX(Data_Base_2[],MATCH($D735,Data_Base_2[[Incumbent]:[Incumbent]],0),MATCH(I$3,Data_Base_2[#Headers],0))),"-",INDEX(Data_Base_2[],MATCH($D735,Data_Base_2[[Incumbent]:[Incumbent]],0),MATCH(I$3,Data_Base_2[#Headers],0))),"")</f>
        <v/>
      </c>
      <c r="J735" s="162" t="str">
        <f ca="1">IFERROR(IF(ISBLANK(INDEX(Data_Base_2[],MATCH($D735,Data_Base_2[[Incumbent]:[Incumbent]],0),MATCH(J$3,Data_Base_2[#Headers],0))),"-",INDEX(Data_Base_2[],MATCH($D735,Data_Base_2[[Incumbent]:[Incumbent]],0),MATCH(J$3,Data_Base_2[#Headers],0))),"")</f>
        <v/>
      </c>
      <c r="K735" s="163" t="str">
        <f ca="1">IFERROR(IF(ISBLANK(INDEX(Data_Base_2[],MATCH($D735,Data_Base_2[[Incumbent]:[Incumbent]],0),MATCH(K$3,Data_Base_2[#Headers],0))),"-",INDEX(Data_Base_2[],MATCH($D735,Data_Base_2[[Incumbent]:[Incumbent]],0),MATCH(K$3,Data_Base_2[#Headers],0))),"")</f>
        <v/>
      </c>
      <c r="L735" s="161" t="str">
        <f ca="1">IFERROR(IF(ISBLANK(INDEX(Data_Base_2[],MATCH($D735,Data_Base_2[[Incumbent]:[Incumbent]],0),MATCH(L$3,Data_Base_2[#Headers],0))),"-",INDEX(Data_Base_2[],MATCH($D735,Data_Base_2[[Incumbent]:[Incumbent]],0),MATCH(L$3,Data_Base_2[#Headers],0))),"")</f>
        <v/>
      </c>
      <c r="M735" s="161" t="str">
        <f ca="1">IFERROR(IF(ISBLANK(INDEX(Data_Base_2[],MATCH($D735,Data_Base_2[[Incumbent]:[Incumbent]],0),MATCH(M$3,Data_Base_2[#Headers],0))),"-",INDEX(Data_Base_2[],MATCH($D735,Data_Base_2[[Incumbent]:[Incumbent]],0),MATCH(M$3,Data_Base_2[#Headers],0))),"")</f>
        <v/>
      </c>
      <c r="N735" s="164" t="str">
        <f ca="1">IFERROR(IF(ISBLANK(INDEX(Data_Base_2[],MATCH($D735,Data_Base_2[[Incumbent]:[Incumbent]],0),MATCH(N$3,Data_Base_2[#Headers],0))),"-",INDEX(Data_Base_2[],MATCH($D735,Data_Base_2[[Incumbent]:[Incumbent]],0),MATCH(N$3,Data_Base_2[#Headers],0))),"")</f>
        <v/>
      </c>
      <c r="O735" s="164" t="str">
        <f ca="1">IFERROR(IF(ISBLANK(INDEX(Data_Base_2[],MATCH($D735,Data_Base_2[[Incumbent]:[Incumbent]],0),MATCH(O$3,Data_Base_2[#Headers],0))),"-",INDEX(Data_Base_2[],MATCH($D735,Data_Base_2[[Incumbent]:[Incumbent]],0),MATCH(O$3,Data_Base_2[#Headers],0))),"")</f>
        <v/>
      </c>
      <c r="P735" s="161" t="str">
        <f ca="1">IFERROR(IF(ISBLANK(INDEX(Data_Base_2[],MATCH($D735,Data_Base_2[[Incumbent]:[Incumbent]],0),MATCH(P$3,Data_Base_2[#Headers],0))),"-",INDEX(Data_Base_2[],MATCH($D735,Data_Base_2[[Incumbent]:[Incumbent]],0),MATCH(P$3,Data_Base_2[#Headers],0))),"")</f>
        <v/>
      </c>
      <c r="Q735" s="161" t="str">
        <f ca="1">IFERROR(IF(ISBLANK(INDEX(Data_Base_2[],MATCH($D735,Data_Base_2[[Incumbent]:[Incumbent]],0),MATCH(Q$3,Data_Base_2[#Headers],0))),"-",INDEX(Data_Base_2[],MATCH($D735,Data_Base_2[[Incumbent]:[Incumbent]],0),MATCH(Q$3,Data_Base_2[#Headers],0))),"")</f>
        <v/>
      </c>
      <c r="T735" t="str">
        <v>Rengga Prabualam</v>
      </c>
      <c r="U735" s="140">
        <v>3</v>
      </c>
      <c r="V735" s="124" t="b">
        <v>1</v>
      </c>
      <c r="W735" s="3" t="b">
        <v>0</v>
      </c>
      <c r="X735" s="3" t="b">
        <v>0</v>
      </c>
      <c r="Y735" s="3">
        <v>0</v>
      </c>
      <c r="Z735" s="3">
        <v>1</v>
      </c>
      <c r="AA735" s="3" t="b">
        <v>1</v>
      </c>
      <c r="AB735" s="3" t="b">
        <f ca="1"/>
        <v>0</v>
      </c>
      <c r="AC735" s="99">
        <v>1</v>
      </c>
      <c r="AD735" s="99">
        <f ca="1"/>
        <v>0</v>
      </c>
    </row>
    <row r="736" spans="4:30" x14ac:dyDescent="0.25">
      <c r="D736" s="8" t="str" cm="1">
        <f t="array" aca="1" ref="D736" ca="1">IFERROR(IF($T$2="",'Data Base'!C715,INDEX(Data_Base_2[Incumbent],_xlfn.AGGREGATE(15,3,((OFFSET($AD$4,0,0,COUNTA($AD$4:AD5731),1)&gt;0)/(OFFSET($AD$4,0,0,COUNTA($AD$4:AD5731),1)&gt;0))*(ROW(OFFSET($AD$4,0,0,COUNTA($AD$4:AD5731),1))-ROW($AD$3)),ROWS($D$4:$D735)))),"")</f>
        <v/>
      </c>
      <c r="E736" s="161" t="str">
        <f ca="1">IFERROR(IF(ISBLANK(INDEX(Data_Base_2[],MATCH($D736,Data_Base_2[[Incumbent]:[Incumbent]],0),MATCH(E$3,Data_Base_2[#Headers],0))),"-",INDEX(Data_Base_2[],MATCH($D736,Data_Base_2[[Incumbent]:[Incumbent]],0),MATCH(E$3,Data_Base_2[#Headers],0))),"")</f>
        <v/>
      </c>
      <c r="F736" s="161" t="str">
        <f ca="1">IFERROR(IF(ISBLANK(INDEX(Data_Base_2[],MATCH($D736,Data_Base_2[[Incumbent]:[Incumbent]],0),MATCH(F$3,Data_Base_2[#Headers],0))),"-",INDEX(Data_Base_2[],MATCH($D736,Data_Base_2[[Incumbent]:[Incumbent]],0),MATCH(F$3,Data_Base_2[#Headers],0))),"")</f>
        <v/>
      </c>
      <c r="G736" s="161" t="str">
        <f ca="1">IFERROR(IF(ISBLANK(INDEX(Data_Base_2[],MATCH($D736,Data_Base_2[[Incumbent]:[Incumbent]],0),MATCH(G$3,Data_Base_2[#Headers],0))),"-",INDEX(Data_Base_2[],MATCH($D736,Data_Base_2[[Incumbent]:[Incumbent]],0),MATCH(G$3,Data_Base_2[#Headers],0))),"")</f>
        <v/>
      </c>
      <c r="H736" s="161" t="str">
        <f ca="1">IFERROR(IF(ISBLANK(INDEX(Data_Base_2[],MATCH($D736,Data_Base_2[[Incumbent]:[Incumbent]],0),MATCH(H$3,Data_Base_2[#Headers],0))),"-",INDEX(Data_Base_2[],MATCH($D736,Data_Base_2[[Incumbent]:[Incumbent]],0),MATCH(H$3,Data_Base_2[#Headers],0))),"")</f>
        <v/>
      </c>
      <c r="I736" s="162" t="str">
        <f ca="1">IFERROR(IF(ISBLANK(INDEX(Data_Base_2[],MATCH($D736,Data_Base_2[[Incumbent]:[Incumbent]],0),MATCH(I$3,Data_Base_2[#Headers],0))),"-",INDEX(Data_Base_2[],MATCH($D736,Data_Base_2[[Incumbent]:[Incumbent]],0),MATCH(I$3,Data_Base_2[#Headers],0))),"")</f>
        <v/>
      </c>
      <c r="J736" s="162" t="str">
        <f ca="1">IFERROR(IF(ISBLANK(INDEX(Data_Base_2[],MATCH($D736,Data_Base_2[[Incumbent]:[Incumbent]],0),MATCH(J$3,Data_Base_2[#Headers],0))),"-",INDEX(Data_Base_2[],MATCH($D736,Data_Base_2[[Incumbent]:[Incumbent]],0),MATCH(J$3,Data_Base_2[#Headers],0))),"")</f>
        <v/>
      </c>
      <c r="K736" s="163" t="str">
        <f ca="1">IFERROR(IF(ISBLANK(INDEX(Data_Base_2[],MATCH($D736,Data_Base_2[[Incumbent]:[Incumbent]],0),MATCH(K$3,Data_Base_2[#Headers],0))),"-",INDEX(Data_Base_2[],MATCH($D736,Data_Base_2[[Incumbent]:[Incumbent]],0),MATCH(K$3,Data_Base_2[#Headers],0))),"")</f>
        <v/>
      </c>
      <c r="L736" s="161" t="str">
        <f ca="1">IFERROR(IF(ISBLANK(INDEX(Data_Base_2[],MATCH($D736,Data_Base_2[[Incumbent]:[Incumbent]],0),MATCH(L$3,Data_Base_2[#Headers],0))),"-",INDEX(Data_Base_2[],MATCH($D736,Data_Base_2[[Incumbent]:[Incumbent]],0),MATCH(L$3,Data_Base_2[#Headers],0))),"")</f>
        <v/>
      </c>
      <c r="M736" s="161" t="str">
        <f ca="1">IFERROR(IF(ISBLANK(INDEX(Data_Base_2[],MATCH($D736,Data_Base_2[[Incumbent]:[Incumbent]],0),MATCH(M$3,Data_Base_2[#Headers],0))),"-",INDEX(Data_Base_2[],MATCH($D736,Data_Base_2[[Incumbent]:[Incumbent]],0),MATCH(M$3,Data_Base_2[#Headers],0))),"")</f>
        <v/>
      </c>
      <c r="N736" s="164" t="str">
        <f ca="1">IFERROR(IF(ISBLANK(INDEX(Data_Base_2[],MATCH($D736,Data_Base_2[[Incumbent]:[Incumbent]],0),MATCH(N$3,Data_Base_2[#Headers],0))),"-",INDEX(Data_Base_2[],MATCH($D736,Data_Base_2[[Incumbent]:[Incumbent]],0),MATCH(N$3,Data_Base_2[#Headers],0))),"")</f>
        <v/>
      </c>
      <c r="O736" s="164" t="str">
        <f ca="1">IFERROR(IF(ISBLANK(INDEX(Data_Base_2[],MATCH($D736,Data_Base_2[[Incumbent]:[Incumbent]],0),MATCH(O$3,Data_Base_2[#Headers],0))),"-",INDEX(Data_Base_2[],MATCH($D736,Data_Base_2[[Incumbent]:[Incumbent]],0),MATCH(O$3,Data_Base_2[#Headers],0))),"")</f>
        <v/>
      </c>
      <c r="P736" s="161" t="str">
        <f ca="1">IFERROR(IF(ISBLANK(INDEX(Data_Base_2[],MATCH($D736,Data_Base_2[[Incumbent]:[Incumbent]],0),MATCH(P$3,Data_Base_2[#Headers],0))),"-",INDEX(Data_Base_2[],MATCH($D736,Data_Base_2[[Incumbent]:[Incumbent]],0),MATCH(P$3,Data_Base_2[#Headers],0))),"")</f>
        <v/>
      </c>
      <c r="Q736" s="161" t="str">
        <f ca="1">IFERROR(IF(ISBLANK(INDEX(Data_Base_2[],MATCH($D736,Data_Base_2[[Incumbent]:[Incumbent]],0),MATCH(Q$3,Data_Base_2[#Headers],0))),"-",INDEX(Data_Base_2[],MATCH($D736,Data_Base_2[[Incumbent]:[Incumbent]],0),MATCH(Q$3,Data_Base_2[#Headers],0))),"")</f>
        <v/>
      </c>
      <c r="T736" t="str">
        <v>Muhammad Abbas</v>
      </c>
      <c r="U736" s="140">
        <v>3</v>
      </c>
      <c r="V736" s="124" t="b">
        <v>1</v>
      </c>
      <c r="W736" s="3" t="b">
        <v>0</v>
      </c>
      <c r="X736" s="3" t="b">
        <v>0</v>
      </c>
      <c r="Y736" s="3">
        <v>0</v>
      </c>
      <c r="Z736" s="3">
        <v>1</v>
      </c>
      <c r="AA736" s="3" t="b">
        <v>1</v>
      </c>
      <c r="AB736" s="3" t="b">
        <f ca="1"/>
        <v>0</v>
      </c>
      <c r="AC736" s="99">
        <v>1</v>
      </c>
      <c r="AD736" s="99">
        <f ca="1"/>
        <v>0</v>
      </c>
    </row>
    <row r="737" spans="4:30" x14ac:dyDescent="0.25">
      <c r="D737" s="8" t="str" cm="1">
        <f t="array" aca="1" ref="D737" ca="1">IFERROR(IF($T$2="",'Data Base'!#REF!,INDEX(Data_Base_2[Incumbent],_xlfn.AGGREGATE(15,3,((OFFSET($AD$4,0,0,COUNTA($AD$4:AD5732),1)&gt;0)/(OFFSET($AD$4,0,0,COUNTA($AD$4:AD5732),1)&gt;0))*(ROW(OFFSET($AD$4,0,0,COUNTA($AD$4:AD5732),1))-ROW($AD$3)),ROWS($D$4:$D736)))),"")</f>
        <v/>
      </c>
      <c r="E737" s="161" t="str">
        <f ca="1">IFERROR(IF(ISBLANK(INDEX(Data_Base_2[],MATCH($D737,Data_Base_2[[Incumbent]:[Incumbent]],0),MATCH(E$3,Data_Base_2[#Headers],0))),"-",INDEX(Data_Base_2[],MATCH($D737,Data_Base_2[[Incumbent]:[Incumbent]],0),MATCH(E$3,Data_Base_2[#Headers],0))),"")</f>
        <v/>
      </c>
      <c r="F737" s="161" t="str">
        <f ca="1">IFERROR(IF(ISBLANK(INDEX(Data_Base_2[],MATCH($D737,Data_Base_2[[Incumbent]:[Incumbent]],0),MATCH(F$3,Data_Base_2[#Headers],0))),"-",INDEX(Data_Base_2[],MATCH($D737,Data_Base_2[[Incumbent]:[Incumbent]],0),MATCH(F$3,Data_Base_2[#Headers],0))),"")</f>
        <v/>
      </c>
      <c r="G737" s="161" t="str">
        <f ca="1">IFERROR(IF(ISBLANK(INDEX(Data_Base_2[],MATCH($D737,Data_Base_2[[Incumbent]:[Incumbent]],0),MATCH(G$3,Data_Base_2[#Headers],0))),"-",INDEX(Data_Base_2[],MATCH($D737,Data_Base_2[[Incumbent]:[Incumbent]],0),MATCH(G$3,Data_Base_2[#Headers],0))),"")</f>
        <v/>
      </c>
      <c r="H737" s="161" t="str">
        <f ca="1">IFERROR(IF(ISBLANK(INDEX(Data_Base_2[],MATCH($D737,Data_Base_2[[Incumbent]:[Incumbent]],0),MATCH(H$3,Data_Base_2[#Headers],0))),"-",INDEX(Data_Base_2[],MATCH($D737,Data_Base_2[[Incumbent]:[Incumbent]],0),MATCH(H$3,Data_Base_2[#Headers],0))),"")</f>
        <v/>
      </c>
      <c r="I737" s="162" t="str">
        <f ca="1">IFERROR(IF(ISBLANK(INDEX(Data_Base_2[],MATCH($D737,Data_Base_2[[Incumbent]:[Incumbent]],0),MATCH(I$3,Data_Base_2[#Headers],0))),"-",INDEX(Data_Base_2[],MATCH($D737,Data_Base_2[[Incumbent]:[Incumbent]],0),MATCH(I$3,Data_Base_2[#Headers],0))),"")</f>
        <v/>
      </c>
      <c r="J737" s="162" t="str">
        <f ca="1">IFERROR(IF(ISBLANK(INDEX(Data_Base_2[],MATCH($D737,Data_Base_2[[Incumbent]:[Incumbent]],0),MATCH(J$3,Data_Base_2[#Headers],0))),"-",INDEX(Data_Base_2[],MATCH($D737,Data_Base_2[[Incumbent]:[Incumbent]],0),MATCH(J$3,Data_Base_2[#Headers],0))),"")</f>
        <v/>
      </c>
      <c r="K737" s="163" t="str">
        <f ca="1">IFERROR(IF(ISBLANK(INDEX(Data_Base_2[],MATCH($D737,Data_Base_2[[Incumbent]:[Incumbent]],0),MATCH(K$3,Data_Base_2[#Headers],0))),"-",INDEX(Data_Base_2[],MATCH($D737,Data_Base_2[[Incumbent]:[Incumbent]],0),MATCH(K$3,Data_Base_2[#Headers],0))),"")</f>
        <v/>
      </c>
      <c r="L737" s="161" t="str">
        <f ca="1">IFERROR(IF(ISBLANK(INDEX(Data_Base_2[],MATCH($D737,Data_Base_2[[Incumbent]:[Incumbent]],0),MATCH(L$3,Data_Base_2[#Headers],0))),"-",INDEX(Data_Base_2[],MATCH($D737,Data_Base_2[[Incumbent]:[Incumbent]],0),MATCH(L$3,Data_Base_2[#Headers],0))),"")</f>
        <v/>
      </c>
      <c r="M737" s="161" t="str">
        <f ca="1">IFERROR(IF(ISBLANK(INDEX(Data_Base_2[],MATCH($D737,Data_Base_2[[Incumbent]:[Incumbent]],0),MATCH(M$3,Data_Base_2[#Headers],0))),"-",INDEX(Data_Base_2[],MATCH($D737,Data_Base_2[[Incumbent]:[Incumbent]],0),MATCH(M$3,Data_Base_2[#Headers],0))),"")</f>
        <v/>
      </c>
      <c r="N737" s="164" t="str">
        <f ca="1">IFERROR(IF(ISBLANK(INDEX(Data_Base_2[],MATCH($D737,Data_Base_2[[Incumbent]:[Incumbent]],0),MATCH(N$3,Data_Base_2[#Headers],0))),"-",INDEX(Data_Base_2[],MATCH($D737,Data_Base_2[[Incumbent]:[Incumbent]],0),MATCH(N$3,Data_Base_2[#Headers],0))),"")</f>
        <v/>
      </c>
      <c r="O737" s="164" t="str">
        <f ca="1">IFERROR(IF(ISBLANK(INDEX(Data_Base_2[],MATCH($D737,Data_Base_2[[Incumbent]:[Incumbent]],0),MATCH(O$3,Data_Base_2[#Headers],0))),"-",INDEX(Data_Base_2[],MATCH($D737,Data_Base_2[[Incumbent]:[Incumbent]],0),MATCH(O$3,Data_Base_2[#Headers],0))),"")</f>
        <v/>
      </c>
      <c r="P737" s="161" t="str">
        <f ca="1">IFERROR(IF(ISBLANK(INDEX(Data_Base_2[],MATCH($D737,Data_Base_2[[Incumbent]:[Incumbent]],0),MATCH(P$3,Data_Base_2[#Headers],0))),"-",INDEX(Data_Base_2[],MATCH($D737,Data_Base_2[[Incumbent]:[Incumbent]],0),MATCH(P$3,Data_Base_2[#Headers],0))),"")</f>
        <v/>
      </c>
      <c r="Q737" s="161" t="str">
        <f ca="1">IFERROR(IF(ISBLANK(INDEX(Data_Base_2[],MATCH($D737,Data_Base_2[[Incumbent]:[Incumbent]],0),MATCH(Q$3,Data_Base_2[#Headers],0))),"-",INDEX(Data_Base_2[],MATCH($D737,Data_Base_2[[Incumbent]:[Incumbent]],0),MATCH(Q$3,Data_Base_2[#Headers],0))),"")</f>
        <v/>
      </c>
      <c r="T737" t="str">
        <v>Fitrah Putranda Ramadan</v>
      </c>
      <c r="U737" s="140">
        <v>3</v>
      </c>
      <c r="V737" s="124" t="b">
        <v>1</v>
      </c>
      <c r="W737" s="3" t="b">
        <v>0</v>
      </c>
      <c r="X737" s="3" t="b">
        <v>0</v>
      </c>
      <c r="Y737" s="3">
        <v>0</v>
      </c>
      <c r="Z737" s="3">
        <v>1</v>
      </c>
      <c r="AA737" s="3" t="b">
        <v>1</v>
      </c>
      <c r="AB737" s="3" t="b">
        <f ca="1"/>
        <v>0</v>
      </c>
      <c r="AC737" s="99">
        <v>1</v>
      </c>
      <c r="AD737" s="99">
        <f ca="1"/>
        <v>0</v>
      </c>
    </row>
    <row r="738" spans="4:30" x14ac:dyDescent="0.25">
      <c r="D738" s="8" t="str" cm="1">
        <f t="array" aca="1" ref="D738" ca="1">IFERROR(IF($T$2="",'Data Base'!C716,INDEX(Data_Base_2[Incumbent],_xlfn.AGGREGATE(15,3,((OFFSET($AD$4,0,0,COUNTA($AD$4:AD5733),1)&gt;0)/(OFFSET($AD$4,0,0,COUNTA($AD$4:AD5733),1)&gt;0))*(ROW(OFFSET($AD$4,0,0,COUNTA($AD$4:AD5733),1))-ROW($AD$3)),ROWS($D$4:$D737)))),"")</f>
        <v/>
      </c>
      <c r="E738" s="161" t="str">
        <f ca="1">IFERROR(IF(ISBLANK(INDEX(Data_Base_2[],MATCH($D738,Data_Base_2[[Incumbent]:[Incumbent]],0),MATCH(E$3,Data_Base_2[#Headers],0))),"-",INDEX(Data_Base_2[],MATCH($D738,Data_Base_2[[Incumbent]:[Incumbent]],0),MATCH(E$3,Data_Base_2[#Headers],0))),"")</f>
        <v/>
      </c>
      <c r="F738" s="161" t="str">
        <f ca="1">IFERROR(IF(ISBLANK(INDEX(Data_Base_2[],MATCH($D738,Data_Base_2[[Incumbent]:[Incumbent]],0),MATCH(F$3,Data_Base_2[#Headers],0))),"-",INDEX(Data_Base_2[],MATCH($D738,Data_Base_2[[Incumbent]:[Incumbent]],0),MATCH(F$3,Data_Base_2[#Headers],0))),"")</f>
        <v/>
      </c>
      <c r="G738" s="161" t="str">
        <f ca="1">IFERROR(IF(ISBLANK(INDEX(Data_Base_2[],MATCH($D738,Data_Base_2[[Incumbent]:[Incumbent]],0),MATCH(G$3,Data_Base_2[#Headers],0))),"-",INDEX(Data_Base_2[],MATCH($D738,Data_Base_2[[Incumbent]:[Incumbent]],0),MATCH(G$3,Data_Base_2[#Headers],0))),"")</f>
        <v/>
      </c>
      <c r="H738" s="161" t="str">
        <f ca="1">IFERROR(IF(ISBLANK(INDEX(Data_Base_2[],MATCH($D738,Data_Base_2[[Incumbent]:[Incumbent]],0),MATCH(H$3,Data_Base_2[#Headers],0))),"-",INDEX(Data_Base_2[],MATCH($D738,Data_Base_2[[Incumbent]:[Incumbent]],0),MATCH(H$3,Data_Base_2[#Headers],0))),"")</f>
        <v/>
      </c>
      <c r="I738" s="162" t="str">
        <f ca="1">IFERROR(IF(ISBLANK(INDEX(Data_Base_2[],MATCH($D738,Data_Base_2[[Incumbent]:[Incumbent]],0),MATCH(I$3,Data_Base_2[#Headers],0))),"-",INDEX(Data_Base_2[],MATCH($D738,Data_Base_2[[Incumbent]:[Incumbent]],0),MATCH(I$3,Data_Base_2[#Headers],0))),"")</f>
        <v/>
      </c>
      <c r="J738" s="162" t="str">
        <f ca="1">IFERROR(IF(ISBLANK(INDEX(Data_Base_2[],MATCH($D738,Data_Base_2[[Incumbent]:[Incumbent]],0),MATCH(J$3,Data_Base_2[#Headers],0))),"-",INDEX(Data_Base_2[],MATCH($D738,Data_Base_2[[Incumbent]:[Incumbent]],0),MATCH(J$3,Data_Base_2[#Headers],0))),"")</f>
        <v/>
      </c>
      <c r="K738" s="163" t="str">
        <f ca="1">IFERROR(IF(ISBLANK(INDEX(Data_Base_2[],MATCH($D738,Data_Base_2[[Incumbent]:[Incumbent]],0),MATCH(K$3,Data_Base_2[#Headers],0))),"-",INDEX(Data_Base_2[],MATCH($D738,Data_Base_2[[Incumbent]:[Incumbent]],0),MATCH(K$3,Data_Base_2[#Headers],0))),"")</f>
        <v/>
      </c>
      <c r="L738" s="161" t="str">
        <f ca="1">IFERROR(IF(ISBLANK(INDEX(Data_Base_2[],MATCH($D738,Data_Base_2[[Incumbent]:[Incumbent]],0),MATCH(L$3,Data_Base_2[#Headers],0))),"-",INDEX(Data_Base_2[],MATCH($D738,Data_Base_2[[Incumbent]:[Incumbent]],0),MATCH(L$3,Data_Base_2[#Headers],0))),"")</f>
        <v/>
      </c>
      <c r="M738" s="161" t="str">
        <f ca="1">IFERROR(IF(ISBLANK(INDEX(Data_Base_2[],MATCH($D738,Data_Base_2[[Incumbent]:[Incumbent]],0),MATCH(M$3,Data_Base_2[#Headers],0))),"-",INDEX(Data_Base_2[],MATCH($D738,Data_Base_2[[Incumbent]:[Incumbent]],0),MATCH(M$3,Data_Base_2[#Headers],0))),"")</f>
        <v/>
      </c>
      <c r="N738" s="164" t="str">
        <f ca="1">IFERROR(IF(ISBLANK(INDEX(Data_Base_2[],MATCH($D738,Data_Base_2[[Incumbent]:[Incumbent]],0),MATCH(N$3,Data_Base_2[#Headers],0))),"-",INDEX(Data_Base_2[],MATCH($D738,Data_Base_2[[Incumbent]:[Incumbent]],0),MATCH(N$3,Data_Base_2[#Headers],0))),"")</f>
        <v/>
      </c>
      <c r="O738" s="164" t="str">
        <f ca="1">IFERROR(IF(ISBLANK(INDEX(Data_Base_2[],MATCH($D738,Data_Base_2[[Incumbent]:[Incumbent]],0),MATCH(O$3,Data_Base_2[#Headers],0))),"-",INDEX(Data_Base_2[],MATCH($D738,Data_Base_2[[Incumbent]:[Incumbent]],0),MATCH(O$3,Data_Base_2[#Headers],0))),"")</f>
        <v/>
      </c>
      <c r="P738" s="161" t="str">
        <f ca="1">IFERROR(IF(ISBLANK(INDEX(Data_Base_2[],MATCH($D738,Data_Base_2[[Incumbent]:[Incumbent]],0),MATCH(P$3,Data_Base_2[#Headers],0))),"-",INDEX(Data_Base_2[],MATCH($D738,Data_Base_2[[Incumbent]:[Incumbent]],0),MATCH(P$3,Data_Base_2[#Headers],0))),"")</f>
        <v/>
      </c>
      <c r="Q738" s="161" t="str">
        <f ca="1">IFERROR(IF(ISBLANK(INDEX(Data_Base_2[],MATCH($D738,Data_Base_2[[Incumbent]:[Incumbent]],0),MATCH(Q$3,Data_Base_2[#Headers],0))),"-",INDEX(Data_Base_2[],MATCH($D738,Data_Base_2[[Incumbent]:[Incumbent]],0),MATCH(Q$3,Data_Base_2[#Headers],0))),"")</f>
        <v/>
      </c>
      <c r="T738" t="str">
        <v>Eko Budi Prasetyo</v>
      </c>
      <c r="U738" s="140">
        <v>1</v>
      </c>
      <c r="V738" s="124" t="b">
        <v>1</v>
      </c>
      <c r="W738" s="3" t="b">
        <v>0</v>
      </c>
      <c r="X738" s="3" t="b">
        <v>0</v>
      </c>
      <c r="Y738" s="3">
        <v>0</v>
      </c>
      <c r="Z738" s="3">
        <v>0</v>
      </c>
      <c r="AA738" s="3" t="b">
        <v>1</v>
      </c>
      <c r="AB738" s="3" t="b">
        <f ca="1"/>
        <v>1</v>
      </c>
      <c r="AC738" s="99">
        <v>1</v>
      </c>
      <c r="AD738" s="99">
        <f ca="1"/>
        <v>0</v>
      </c>
    </row>
    <row r="739" spans="4:30" x14ac:dyDescent="0.25">
      <c r="D739" s="8" t="str" cm="1">
        <f t="array" aca="1" ref="D739" ca="1">IFERROR(IF($T$2="",'Data Base'!C717,INDEX(Data_Base_2[Incumbent],_xlfn.AGGREGATE(15,3,((OFFSET($AD$4,0,0,COUNTA($AD$4:AD5734),1)&gt;0)/(OFFSET($AD$4,0,0,COUNTA($AD$4:AD5734),1)&gt;0))*(ROW(OFFSET($AD$4,0,0,COUNTA($AD$4:AD5734),1))-ROW($AD$3)),ROWS($D$4:$D738)))),"")</f>
        <v/>
      </c>
      <c r="E739" s="161" t="str">
        <f ca="1">IFERROR(IF(ISBLANK(INDEX(Data_Base_2[],MATCH($D739,Data_Base_2[[Incumbent]:[Incumbent]],0),MATCH(E$3,Data_Base_2[#Headers],0))),"-",INDEX(Data_Base_2[],MATCH($D739,Data_Base_2[[Incumbent]:[Incumbent]],0),MATCH(E$3,Data_Base_2[#Headers],0))),"")</f>
        <v/>
      </c>
      <c r="F739" s="161" t="str">
        <f ca="1">IFERROR(IF(ISBLANK(INDEX(Data_Base_2[],MATCH($D739,Data_Base_2[[Incumbent]:[Incumbent]],0),MATCH(F$3,Data_Base_2[#Headers],0))),"-",INDEX(Data_Base_2[],MATCH($D739,Data_Base_2[[Incumbent]:[Incumbent]],0),MATCH(F$3,Data_Base_2[#Headers],0))),"")</f>
        <v/>
      </c>
      <c r="G739" s="161" t="str">
        <f ca="1">IFERROR(IF(ISBLANK(INDEX(Data_Base_2[],MATCH($D739,Data_Base_2[[Incumbent]:[Incumbent]],0),MATCH(G$3,Data_Base_2[#Headers],0))),"-",INDEX(Data_Base_2[],MATCH($D739,Data_Base_2[[Incumbent]:[Incumbent]],0),MATCH(G$3,Data_Base_2[#Headers],0))),"")</f>
        <v/>
      </c>
      <c r="H739" s="161" t="str">
        <f ca="1">IFERROR(IF(ISBLANK(INDEX(Data_Base_2[],MATCH($D739,Data_Base_2[[Incumbent]:[Incumbent]],0),MATCH(H$3,Data_Base_2[#Headers],0))),"-",INDEX(Data_Base_2[],MATCH($D739,Data_Base_2[[Incumbent]:[Incumbent]],0),MATCH(H$3,Data_Base_2[#Headers],0))),"")</f>
        <v/>
      </c>
      <c r="I739" s="162" t="str">
        <f ca="1">IFERROR(IF(ISBLANK(INDEX(Data_Base_2[],MATCH($D739,Data_Base_2[[Incumbent]:[Incumbent]],0),MATCH(I$3,Data_Base_2[#Headers],0))),"-",INDEX(Data_Base_2[],MATCH($D739,Data_Base_2[[Incumbent]:[Incumbent]],0),MATCH(I$3,Data_Base_2[#Headers],0))),"")</f>
        <v/>
      </c>
      <c r="J739" s="162" t="str">
        <f ca="1">IFERROR(IF(ISBLANK(INDEX(Data_Base_2[],MATCH($D739,Data_Base_2[[Incumbent]:[Incumbent]],0),MATCH(J$3,Data_Base_2[#Headers],0))),"-",INDEX(Data_Base_2[],MATCH($D739,Data_Base_2[[Incumbent]:[Incumbent]],0),MATCH(J$3,Data_Base_2[#Headers],0))),"")</f>
        <v/>
      </c>
      <c r="K739" s="163" t="str">
        <f ca="1">IFERROR(IF(ISBLANK(INDEX(Data_Base_2[],MATCH($D739,Data_Base_2[[Incumbent]:[Incumbent]],0),MATCH(K$3,Data_Base_2[#Headers],0))),"-",INDEX(Data_Base_2[],MATCH($D739,Data_Base_2[[Incumbent]:[Incumbent]],0),MATCH(K$3,Data_Base_2[#Headers],0))),"")</f>
        <v/>
      </c>
      <c r="L739" s="161" t="str">
        <f ca="1">IFERROR(IF(ISBLANK(INDEX(Data_Base_2[],MATCH($D739,Data_Base_2[[Incumbent]:[Incumbent]],0),MATCH(L$3,Data_Base_2[#Headers],0))),"-",INDEX(Data_Base_2[],MATCH($D739,Data_Base_2[[Incumbent]:[Incumbent]],0),MATCH(L$3,Data_Base_2[#Headers],0))),"")</f>
        <v/>
      </c>
      <c r="M739" s="161" t="str">
        <f ca="1">IFERROR(IF(ISBLANK(INDEX(Data_Base_2[],MATCH($D739,Data_Base_2[[Incumbent]:[Incumbent]],0),MATCH(M$3,Data_Base_2[#Headers],0))),"-",INDEX(Data_Base_2[],MATCH($D739,Data_Base_2[[Incumbent]:[Incumbent]],0),MATCH(M$3,Data_Base_2[#Headers],0))),"")</f>
        <v/>
      </c>
      <c r="N739" s="164" t="str">
        <f ca="1">IFERROR(IF(ISBLANK(INDEX(Data_Base_2[],MATCH($D739,Data_Base_2[[Incumbent]:[Incumbent]],0),MATCH(N$3,Data_Base_2[#Headers],0))),"-",INDEX(Data_Base_2[],MATCH($D739,Data_Base_2[[Incumbent]:[Incumbent]],0),MATCH(N$3,Data_Base_2[#Headers],0))),"")</f>
        <v/>
      </c>
      <c r="O739" s="164" t="str">
        <f ca="1">IFERROR(IF(ISBLANK(INDEX(Data_Base_2[],MATCH($D739,Data_Base_2[[Incumbent]:[Incumbent]],0),MATCH(O$3,Data_Base_2[#Headers],0))),"-",INDEX(Data_Base_2[],MATCH($D739,Data_Base_2[[Incumbent]:[Incumbent]],0),MATCH(O$3,Data_Base_2[#Headers],0))),"")</f>
        <v/>
      </c>
      <c r="P739" s="161" t="str">
        <f ca="1">IFERROR(IF(ISBLANK(INDEX(Data_Base_2[],MATCH($D739,Data_Base_2[[Incumbent]:[Incumbent]],0),MATCH(P$3,Data_Base_2[#Headers],0))),"-",INDEX(Data_Base_2[],MATCH($D739,Data_Base_2[[Incumbent]:[Incumbent]],0),MATCH(P$3,Data_Base_2[#Headers],0))),"")</f>
        <v/>
      </c>
      <c r="Q739" s="161" t="str">
        <f ca="1">IFERROR(IF(ISBLANK(INDEX(Data_Base_2[],MATCH($D739,Data_Base_2[[Incumbent]:[Incumbent]],0),MATCH(Q$3,Data_Base_2[#Headers],0))),"-",INDEX(Data_Base_2[],MATCH($D739,Data_Base_2[[Incumbent]:[Incumbent]],0),MATCH(Q$3,Data_Base_2[#Headers],0))),"")</f>
        <v/>
      </c>
      <c r="T739" t="str">
        <v>Sungging Agni Bhargo</v>
      </c>
      <c r="U739" s="140">
        <v>1</v>
      </c>
      <c r="V739" s="124" t="b">
        <v>1</v>
      </c>
      <c r="W739" s="3" t="b">
        <v>0</v>
      </c>
      <c r="X739" s="3" t="b">
        <v>0</v>
      </c>
      <c r="Y739" s="3">
        <v>0</v>
      </c>
      <c r="Z739" s="3">
        <v>0</v>
      </c>
      <c r="AA739" s="3" t="b">
        <v>1</v>
      </c>
      <c r="AB739" s="3" t="b">
        <f ca="1"/>
        <v>0</v>
      </c>
      <c r="AC739" s="99">
        <v>1</v>
      </c>
      <c r="AD739" s="99">
        <f ca="1"/>
        <v>0</v>
      </c>
    </row>
    <row r="740" spans="4:30" x14ac:dyDescent="0.25">
      <c r="D740" s="8" t="str" cm="1">
        <f t="array" aca="1" ref="D740" ca="1">IFERROR(IF($T$2="",'Data Base'!#REF!,INDEX(Data_Base_2[Incumbent],_xlfn.AGGREGATE(15,3,((OFFSET($AD$4,0,0,COUNTA($AD$4:AD5735),1)&gt;0)/(OFFSET($AD$4,0,0,COUNTA($AD$4:AD5735),1)&gt;0))*(ROW(OFFSET($AD$4,0,0,COUNTA($AD$4:AD5735),1))-ROW($AD$3)),ROWS($D$4:$D739)))),"")</f>
        <v/>
      </c>
      <c r="E740" s="161" t="str">
        <f ca="1">IFERROR(IF(ISBLANK(INDEX(Data_Base_2[],MATCH($D740,Data_Base_2[[Incumbent]:[Incumbent]],0),MATCH(E$3,Data_Base_2[#Headers],0))),"-",INDEX(Data_Base_2[],MATCH($D740,Data_Base_2[[Incumbent]:[Incumbent]],0),MATCH(E$3,Data_Base_2[#Headers],0))),"")</f>
        <v/>
      </c>
      <c r="F740" s="161" t="str">
        <f ca="1">IFERROR(IF(ISBLANK(INDEX(Data_Base_2[],MATCH($D740,Data_Base_2[[Incumbent]:[Incumbent]],0),MATCH(F$3,Data_Base_2[#Headers],0))),"-",INDEX(Data_Base_2[],MATCH($D740,Data_Base_2[[Incumbent]:[Incumbent]],0),MATCH(F$3,Data_Base_2[#Headers],0))),"")</f>
        <v/>
      </c>
      <c r="G740" s="161" t="str">
        <f ca="1">IFERROR(IF(ISBLANK(INDEX(Data_Base_2[],MATCH($D740,Data_Base_2[[Incumbent]:[Incumbent]],0),MATCH(G$3,Data_Base_2[#Headers],0))),"-",INDEX(Data_Base_2[],MATCH($D740,Data_Base_2[[Incumbent]:[Incumbent]],0),MATCH(G$3,Data_Base_2[#Headers],0))),"")</f>
        <v/>
      </c>
      <c r="H740" s="161" t="str">
        <f ca="1">IFERROR(IF(ISBLANK(INDEX(Data_Base_2[],MATCH($D740,Data_Base_2[[Incumbent]:[Incumbent]],0),MATCH(H$3,Data_Base_2[#Headers],0))),"-",INDEX(Data_Base_2[],MATCH($D740,Data_Base_2[[Incumbent]:[Incumbent]],0),MATCH(H$3,Data_Base_2[#Headers],0))),"")</f>
        <v/>
      </c>
      <c r="I740" s="162" t="str">
        <f ca="1">IFERROR(IF(ISBLANK(INDEX(Data_Base_2[],MATCH($D740,Data_Base_2[[Incumbent]:[Incumbent]],0),MATCH(I$3,Data_Base_2[#Headers],0))),"-",INDEX(Data_Base_2[],MATCH($D740,Data_Base_2[[Incumbent]:[Incumbent]],0),MATCH(I$3,Data_Base_2[#Headers],0))),"")</f>
        <v/>
      </c>
      <c r="J740" s="162" t="str">
        <f ca="1">IFERROR(IF(ISBLANK(INDEX(Data_Base_2[],MATCH($D740,Data_Base_2[[Incumbent]:[Incumbent]],0),MATCH(J$3,Data_Base_2[#Headers],0))),"-",INDEX(Data_Base_2[],MATCH($D740,Data_Base_2[[Incumbent]:[Incumbent]],0),MATCH(J$3,Data_Base_2[#Headers],0))),"")</f>
        <v/>
      </c>
      <c r="K740" s="163" t="str">
        <f ca="1">IFERROR(IF(ISBLANK(INDEX(Data_Base_2[],MATCH($D740,Data_Base_2[[Incumbent]:[Incumbent]],0),MATCH(K$3,Data_Base_2[#Headers],0))),"-",INDEX(Data_Base_2[],MATCH($D740,Data_Base_2[[Incumbent]:[Incumbent]],0),MATCH(K$3,Data_Base_2[#Headers],0))),"")</f>
        <v/>
      </c>
      <c r="L740" s="161" t="str">
        <f ca="1">IFERROR(IF(ISBLANK(INDEX(Data_Base_2[],MATCH($D740,Data_Base_2[[Incumbent]:[Incumbent]],0),MATCH(L$3,Data_Base_2[#Headers],0))),"-",INDEX(Data_Base_2[],MATCH($D740,Data_Base_2[[Incumbent]:[Incumbent]],0),MATCH(L$3,Data_Base_2[#Headers],0))),"")</f>
        <v/>
      </c>
      <c r="M740" s="161" t="str">
        <f ca="1">IFERROR(IF(ISBLANK(INDEX(Data_Base_2[],MATCH($D740,Data_Base_2[[Incumbent]:[Incumbent]],0),MATCH(M$3,Data_Base_2[#Headers],0))),"-",INDEX(Data_Base_2[],MATCH($D740,Data_Base_2[[Incumbent]:[Incumbent]],0),MATCH(M$3,Data_Base_2[#Headers],0))),"")</f>
        <v/>
      </c>
      <c r="N740" s="164" t="str">
        <f ca="1">IFERROR(IF(ISBLANK(INDEX(Data_Base_2[],MATCH($D740,Data_Base_2[[Incumbent]:[Incumbent]],0),MATCH(N$3,Data_Base_2[#Headers],0))),"-",INDEX(Data_Base_2[],MATCH($D740,Data_Base_2[[Incumbent]:[Incumbent]],0),MATCH(N$3,Data_Base_2[#Headers],0))),"")</f>
        <v/>
      </c>
      <c r="O740" s="164" t="str">
        <f ca="1">IFERROR(IF(ISBLANK(INDEX(Data_Base_2[],MATCH($D740,Data_Base_2[[Incumbent]:[Incumbent]],0),MATCH(O$3,Data_Base_2[#Headers],0))),"-",INDEX(Data_Base_2[],MATCH($D740,Data_Base_2[[Incumbent]:[Incumbent]],0),MATCH(O$3,Data_Base_2[#Headers],0))),"")</f>
        <v/>
      </c>
      <c r="P740" s="161" t="str">
        <f ca="1">IFERROR(IF(ISBLANK(INDEX(Data_Base_2[],MATCH($D740,Data_Base_2[[Incumbent]:[Incumbent]],0),MATCH(P$3,Data_Base_2[#Headers],0))),"-",INDEX(Data_Base_2[],MATCH($D740,Data_Base_2[[Incumbent]:[Incumbent]],0),MATCH(P$3,Data_Base_2[#Headers],0))),"")</f>
        <v/>
      </c>
      <c r="Q740" s="161" t="str">
        <f ca="1">IFERROR(IF(ISBLANK(INDEX(Data_Base_2[],MATCH($D740,Data_Base_2[[Incumbent]:[Incumbent]],0),MATCH(Q$3,Data_Base_2[#Headers],0))),"-",INDEX(Data_Base_2[],MATCH($D740,Data_Base_2[[Incumbent]:[Incumbent]],0),MATCH(Q$3,Data_Base_2[#Headers],0))),"")</f>
        <v/>
      </c>
      <c r="T740" t="str">
        <v>Astry Lestari</v>
      </c>
      <c r="U740" s="140">
        <v>1</v>
      </c>
      <c r="V740" s="124" t="b">
        <v>1</v>
      </c>
      <c r="W740" s="3" t="b">
        <v>0</v>
      </c>
      <c r="X740" s="3" t="b">
        <v>0</v>
      </c>
      <c r="Y740" s="3">
        <v>0</v>
      </c>
      <c r="Z740" s="3">
        <v>0</v>
      </c>
      <c r="AA740" s="3" t="b">
        <v>1</v>
      </c>
      <c r="AB740" s="3" t="b">
        <f ca="1"/>
        <v>1</v>
      </c>
      <c r="AC740" s="99">
        <v>1</v>
      </c>
      <c r="AD740" s="99">
        <f ca="1"/>
        <v>0</v>
      </c>
    </row>
    <row r="741" spans="4:30" x14ac:dyDescent="0.25">
      <c r="D741" s="8" t="str" cm="1">
        <f t="array" aca="1" ref="D741" ca="1">IFERROR(IF($T$2="",'Data Base'!#REF!,INDEX(Data_Base_2[Incumbent],_xlfn.AGGREGATE(15,3,((OFFSET($AD$4,0,0,COUNTA($AD$4:AD5736),1)&gt;0)/(OFFSET($AD$4,0,0,COUNTA($AD$4:AD5736),1)&gt;0))*(ROW(OFFSET($AD$4,0,0,COUNTA($AD$4:AD5736),1))-ROW($AD$3)),ROWS($D$4:$D740)))),"")</f>
        <v/>
      </c>
      <c r="E741" s="161" t="str">
        <f ca="1">IFERROR(IF(ISBLANK(INDEX(Data_Base_2[],MATCH($D741,Data_Base_2[[Incumbent]:[Incumbent]],0),MATCH(E$3,Data_Base_2[#Headers],0))),"-",INDEX(Data_Base_2[],MATCH($D741,Data_Base_2[[Incumbent]:[Incumbent]],0),MATCH(E$3,Data_Base_2[#Headers],0))),"")</f>
        <v/>
      </c>
      <c r="F741" s="161" t="str">
        <f ca="1">IFERROR(IF(ISBLANK(INDEX(Data_Base_2[],MATCH($D741,Data_Base_2[[Incumbent]:[Incumbent]],0),MATCH(F$3,Data_Base_2[#Headers],0))),"-",INDEX(Data_Base_2[],MATCH($D741,Data_Base_2[[Incumbent]:[Incumbent]],0),MATCH(F$3,Data_Base_2[#Headers],0))),"")</f>
        <v/>
      </c>
      <c r="G741" s="161" t="str">
        <f ca="1">IFERROR(IF(ISBLANK(INDEX(Data_Base_2[],MATCH($D741,Data_Base_2[[Incumbent]:[Incumbent]],0),MATCH(G$3,Data_Base_2[#Headers],0))),"-",INDEX(Data_Base_2[],MATCH($D741,Data_Base_2[[Incumbent]:[Incumbent]],0),MATCH(G$3,Data_Base_2[#Headers],0))),"")</f>
        <v/>
      </c>
      <c r="H741" s="161" t="str">
        <f ca="1">IFERROR(IF(ISBLANK(INDEX(Data_Base_2[],MATCH($D741,Data_Base_2[[Incumbent]:[Incumbent]],0),MATCH(H$3,Data_Base_2[#Headers],0))),"-",INDEX(Data_Base_2[],MATCH($D741,Data_Base_2[[Incumbent]:[Incumbent]],0),MATCH(H$3,Data_Base_2[#Headers],0))),"")</f>
        <v/>
      </c>
      <c r="I741" s="162" t="str">
        <f ca="1">IFERROR(IF(ISBLANK(INDEX(Data_Base_2[],MATCH($D741,Data_Base_2[[Incumbent]:[Incumbent]],0),MATCH(I$3,Data_Base_2[#Headers],0))),"-",INDEX(Data_Base_2[],MATCH($D741,Data_Base_2[[Incumbent]:[Incumbent]],0),MATCH(I$3,Data_Base_2[#Headers],0))),"")</f>
        <v/>
      </c>
      <c r="J741" s="162" t="str">
        <f ca="1">IFERROR(IF(ISBLANK(INDEX(Data_Base_2[],MATCH($D741,Data_Base_2[[Incumbent]:[Incumbent]],0),MATCH(J$3,Data_Base_2[#Headers],0))),"-",INDEX(Data_Base_2[],MATCH($D741,Data_Base_2[[Incumbent]:[Incumbent]],0),MATCH(J$3,Data_Base_2[#Headers],0))),"")</f>
        <v/>
      </c>
      <c r="K741" s="163" t="str">
        <f ca="1">IFERROR(IF(ISBLANK(INDEX(Data_Base_2[],MATCH($D741,Data_Base_2[[Incumbent]:[Incumbent]],0),MATCH(K$3,Data_Base_2[#Headers],0))),"-",INDEX(Data_Base_2[],MATCH($D741,Data_Base_2[[Incumbent]:[Incumbent]],0),MATCH(K$3,Data_Base_2[#Headers],0))),"")</f>
        <v/>
      </c>
      <c r="L741" s="161" t="str">
        <f ca="1">IFERROR(IF(ISBLANK(INDEX(Data_Base_2[],MATCH($D741,Data_Base_2[[Incumbent]:[Incumbent]],0),MATCH(L$3,Data_Base_2[#Headers],0))),"-",INDEX(Data_Base_2[],MATCH($D741,Data_Base_2[[Incumbent]:[Incumbent]],0),MATCH(L$3,Data_Base_2[#Headers],0))),"")</f>
        <v/>
      </c>
      <c r="M741" s="161" t="str">
        <f ca="1">IFERROR(IF(ISBLANK(INDEX(Data_Base_2[],MATCH($D741,Data_Base_2[[Incumbent]:[Incumbent]],0),MATCH(M$3,Data_Base_2[#Headers],0))),"-",INDEX(Data_Base_2[],MATCH($D741,Data_Base_2[[Incumbent]:[Incumbent]],0),MATCH(M$3,Data_Base_2[#Headers],0))),"")</f>
        <v/>
      </c>
      <c r="N741" s="164" t="str">
        <f ca="1">IFERROR(IF(ISBLANK(INDEX(Data_Base_2[],MATCH($D741,Data_Base_2[[Incumbent]:[Incumbent]],0),MATCH(N$3,Data_Base_2[#Headers],0))),"-",INDEX(Data_Base_2[],MATCH($D741,Data_Base_2[[Incumbent]:[Incumbent]],0),MATCH(N$3,Data_Base_2[#Headers],0))),"")</f>
        <v/>
      </c>
      <c r="O741" s="164" t="str">
        <f ca="1">IFERROR(IF(ISBLANK(INDEX(Data_Base_2[],MATCH($D741,Data_Base_2[[Incumbent]:[Incumbent]],0),MATCH(O$3,Data_Base_2[#Headers],0))),"-",INDEX(Data_Base_2[],MATCH($D741,Data_Base_2[[Incumbent]:[Incumbent]],0),MATCH(O$3,Data_Base_2[#Headers],0))),"")</f>
        <v/>
      </c>
      <c r="P741" s="161" t="str">
        <f ca="1">IFERROR(IF(ISBLANK(INDEX(Data_Base_2[],MATCH($D741,Data_Base_2[[Incumbent]:[Incumbent]],0),MATCH(P$3,Data_Base_2[#Headers],0))),"-",INDEX(Data_Base_2[],MATCH($D741,Data_Base_2[[Incumbent]:[Incumbent]],0),MATCH(P$3,Data_Base_2[#Headers],0))),"")</f>
        <v/>
      </c>
      <c r="Q741" s="161" t="str">
        <f ca="1">IFERROR(IF(ISBLANK(INDEX(Data_Base_2[],MATCH($D741,Data_Base_2[[Incumbent]:[Incumbent]],0),MATCH(Q$3,Data_Base_2[#Headers],0))),"-",INDEX(Data_Base_2[],MATCH($D741,Data_Base_2[[Incumbent]:[Incumbent]],0),MATCH(Q$3,Data_Base_2[#Headers],0))),"")</f>
        <v/>
      </c>
      <c r="T741" t="str">
        <v>Fransis Fabiana Dj.</v>
      </c>
      <c r="U741" s="140">
        <v>7</v>
      </c>
      <c r="V741" s="124" t="b">
        <v>1</v>
      </c>
      <c r="W741" s="3" t="b">
        <v>0</v>
      </c>
      <c r="X741" s="3" t="b">
        <v>0</v>
      </c>
      <c r="Y741" s="3">
        <v>0</v>
      </c>
      <c r="Z741" s="3">
        <v>0</v>
      </c>
      <c r="AA741" s="3" t="b">
        <v>1</v>
      </c>
      <c r="AB741" s="3" t="b">
        <f ca="1"/>
        <v>1</v>
      </c>
      <c r="AC741" s="99">
        <v>1</v>
      </c>
      <c r="AD741" s="99">
        <f ca="1"/>
        <v>0</v>
      </c>
    </row>
    <row r="742" spans="4:30" x14ac:dyDescent="0.25">
      <c r="D742" s="8" t="str" cm="1">
        <f t="array" aca="1" ref="D742" ca="1">IFERROR(IF($T$2="",'Data Base'!C718,INDEX(Data_Base_2[Incumbent],_xlfn.AGGREGATE(15,3,((OFFSET($AD$4,0,0,COUNTA($AD$4:AD5737),1)&gt;0)/(OFFSET($AD$4,0,0,COUNTA($AD$4:AD5737),1)&gt;0))*(ROW(OFFSET($AD$4,0,0,COUNTA($AD$4:AD5737),1))-ROW($AD$3)),ROWS($D$4:$D741)))),"")</f>
        <v/>
      </c>
      <c r="E742" s="161" t="str">
        <f ca="1">IFERROR(IF(ISBLANK(INDEX(Data_Base_2[],MATCH($D742,Data_Base_2[[Incumbent]:[Incumbent]],0),MATCH(E$3,Data_Base_2[#Headers],0))),"-",INDEX(Data_Base_2[],MATCH($D742,Data_Base_2[[Incumbent]:[Incumbent]],0),MATCH(E$3,Data_Base_2[#Headers],0))),"")</f>
        <v/>
      </c>
      <c r="F742" s="161" t="str">
        <f ca="1">IFERROR(IF(ISBLANK(INDEX(Data_Base_2[],MATCH($D742,Data_Base_2[[Incumbent]:[Incumbent]],0),MATCH(F$3,Data_Base_2[#Headers],0))),"-",INDEX(Data_Base_2[],MATCH($D742,Data_Base_2[[Incumbent]:[Incumbent]],0),MATCH(F$3,Data_Base_2[#Headers],0))),"")</f>
        <v/>
      </c>
      <c r="G742" s="161" t="str">
        <f ca="1">IFERROR(IF(ISBLANK(INDEX(Data_Base_2[],MATCH($D742,Data_Base_2[[Incumbent]:[Incumbent]],0),MATCH(G$3,Data_Base_2[#Headers],0))),"-",INDEX(Data_Base_2[],MATCH($D742,Data_Base_2[[Incumbent]:[Incumbent]],0),MATCH(G$3,Data_Base_2[#Headers],0))),"")</f>
        <v/>
      </c>
      <c r="H742" s="161" t="str">
        <f ca="1">IFERROR(IF(ISBLANK(INDEX(Data_Base_2[],MATCH($D742,Data_Base_2[[Incumbent]:[Incumbent]],0),MATCH(H$3,Data_Base_2[#Headers],0))),"-",INDEX(Data_Base_2[],MATCH($D742,Data_Base_2[[Incumbent]:[Incumbent]],0),MATCH(H$3,Data_Base_2[#Headers],0))),"")</f>
        <v/>
      </c>
      <c r="I742" s="162" t="str">
        <f ca="1">IFERROR(IF(ISBLANK(INDEX(Data_Base_2[],MATCH($D742,Data_Base_2[[Incumbent]:[Incumbent]],0),MATCH(I$3,Data_Base_2[#Headers],0))),"-",INDEX(Data_Base_2[],MATCH($D742,Data_Base_2[[Incumbent]:[Incumbent]],0),MATCH(I$3,Data_Base_2[#Headers],0))),"")</f>
        <v/>
      </c>
      <c r="J742" s="162" t="str">
        <f ca="1">IFERROR(IF(ISBLANK(INDEX(Data_Base_2[],MATCH($D742,Data_Base_2[[Incumbent]:[Incumbent]],0),MATCH(J$3,Data_Base_2[#Headers],0))),"-",INDEX(Data_Base_2[],MATCH($D742,Data_Base_2[[Incumbent]:[Incumbent]],0),MATCH(J$3,Data_Base_2[#Headers],0))),"")</f>
        <v/>
      </c>
      <c r="K742" s="163" t="str">
        <f ca="1">IFERROR(IF(ISBLANK(INDEX(Data_Base_2[],MATCH($D742,Data_Base_2[[Incumbent]:[Incumbent]],0),MATCH(K$3,Data_Base_2[#Headers],0))),"-",INDEX(Data_Base_2[],MATCH($D742,Data_Base_2[[Incumbent]:[Incumbent]],0),MATCH(K$3,Data_Base_2[#Headers],0))),"")</f>
        <v/>
      </c>
      <c r="L742" s="161" t="str">
        <f ca="1">IFERROR(IF(ISBLANK(INDEX(Data_Base_2[],MATCH($D742,Data_Base_2[[Incumbent]:[Incumbent]],0),MATCH(L$3,Data_Base_2[#Headers],0))),"-",INDEX(Data_Base_2[],MATCH($D742,Data_Base_2[[Incumbent]:[Incumbent]],0),MATCH(L$3,Data_Base_2[#Headers],0))),"")</f>
        <v/>
      </c>
      <c r="M742" s="161" t="str">
        <f ca="1">IFERROR(IF(ISBLANK(INDEX(Data_Base_2[],MATCH($D742,Data_Base_2[[Incumbent]:[Incumbent]],0),MATCH(M$3,Data_Base_2[#Headers],0))),"-",INDEX(Data_Base_2[],MATCH($D742,Data_Base_2[[Incumbent]:[Incumbent]],0),MATCH(M$3,Data_Base_2[#Headers],0))),"")</f>
        <v/>
      </c>
      <c r="N742" s="164" t="str">
        <f ca="1">IFERROR(IF(ISBLANK(INDEX(Data_Base_2[],MATCH($D742,Data_Base_2[[Incumbent]:[Incumbent]],0),MATCH(N$3,Data_Base_2[#Headers],0))),"-",INDEX(Data_Base_2[],MATCH($D742,Data_Base_2[[Incumbent]:[Incumbent]],0),MATCH(N$3,Data_Base_2[#Headers],0))),"")</f>
        <v/>
      </c>
      <c r="O742" s="164" t="str">
        <f ca="1">IFERROR(IF(ISBLANK(INDEX(Data_Base_2[],MATCH($D742,Data_Base_2[[Incumbent]:[Incumbent]],0),MATCH(O$3,Data_Base_2[#Headers],0))),"-",INDEX(Data_Base_2[],MATCH($D742,Data_Base_2[[Incumbent]:[Incumbent]],0),MATCH(O$3,Data_Base_2[#Headers],0))),"")</f>
        <v/>
      </c>
      <c r="P742" s="161" t="str">
        <f ca="1">IFERROR(IF(ISBLANK(INDEX(Data_Base_2[],MATCH($D742,Data_Base_2[[Incumbent]:[Incumbent]],0),MATCH(P$3,Data_Base_2[#Headers],0))),"-",INDEX(Data_Base_2[],MATCH($D742,Data_Base_2[[Incumbent]:[Incumbent]],0),MATCH(P$3,Data_Base_2[#Headers],0))),"")</f>
        <v/>
      </c>
      <c r="Q742" s="161" t="str">
        <f ca="1">IFERROR(IF(ISBLANK(INDEX(Data_Base_2[],MATCH($D742,Data_Base_2[[Incumbent]:[Incumbent]],0),MATCH(Q$3,Data_Base_2[#Headers],0))),"-",INDEX(Data_Base_2[],MATCH($D742,Data_Base_2[[Incumbent]:[Incumbent]],0),MATCH(Q$3,Data_Base_2[#Headers],0))),"")</f>
        <v/>
      </c>
      <c r="T742" t="str">
        <v>Zarmeini Diana Marga</v>
      </c>
      <c r="U742" s="140">
        <v>5</v>
      </c>
      <c r="V742" s="124" t="b">
        <v>1</v>
      </c>
      <c r="W742" s="3" t="b">
        <v>0</v>
      </c>
      <c r="X742" s="3" t="b">
        <v>0</v>
      </c>
      <c r="Y742" s="3">
        <v>0</v>
      </c>
      <c r="Z742" s="3">
        <v>0</v>
      </c>
      <c r="AA742" s="3" t="b">
        <v>1</v>
      </c>
      <c r="AB742" s="3" t="b">
        <f ca="1"/>
        <v>1</v>
      </c>
      <c r="AC742" s="99">
        <v>1</v>
      </c>
      <c r="AD742" s="99">
        <f ca="1"/>
        <v>0</v>
      </c>
    </row>
    <row r="743" spans="4:30" x14ac:dyDescent="0.25">
      <c r="D743" s="8" t="str" cm="1">
        <f t="array" aca="1" ref="D743" ca="1">IFERROR(IF($T$2="",'Data Base'!C719,INDEX(Data_Base_2[Incumbent],_xlfn.AGGREGATE(15,3,((OFFSET($AD$4,0,0,COUNTA($AD$4:AD5738),1)&gt;0)/(OFFSET($AD$4,0,0,COUNTA($AD$4:AD5738),1)&gt;0))*(ROW(OFFSET($AD$4,0,0,COUNTA($AD$4:AD5738),1))-ROW($AD$3)),ROWS($D$4:$D742)))),"")</f>
        <v/>
      </c>
      <c r="E743" s="161" t="str">
        <f ca="1">IFERROR(IF(ISBLANK(INDEX(Data_Base_2[],MATCH($D743,Data_Base_2[[Incumbent]:[Incumbent]],0),MATCH(E$3,Data_Base_2[#Headers],0))),"-",INDEX(Data_Base_2[],MATCH($D743,Data_Base_2[[Incumbent]:[Incumbent]],0),MATCH(E$3,Data_Base_2[#Headers],0))),"")</f>
        <v/>
      </c>
      <c r="F743" s="161" t="str">
        <f ca="1">IFERROR(IF(ISBLANK(INDEX(Data_Base_2[],MATCH($D743,Data_Base_2[[Incumbent]:[Incumbent]],0),MATCH(F$3,Data_Base_2[#Headers],0))),"-",INDEX(Data_Base_2[],MATCH($D743,Data_Base_2[[Incumbent]:[Incumbent]],0),MATCH(F$3,Data_Base_2[#Headers],0))),"")</f>
        <v/>
      </c>
      <c r="G743" s="161" t="str">
        <f ca="1">IFERROR(IF(ISBLANK(INDEX(Data_Base_2[],MATCH($D743,Data_Base_2[[Incumbent]:[Incumbent]],0),MATCH(G$3,Data_Base_2[#Headers],0))),"-",INDEX(Data_Base_2[],MATCH($D743,Data_Base_2[[Incumbent]:[Incumbent]],0),MATCH(G$3,Data_Base_2[#Headers],0))),"")</f>
        <v/>
      </c>
      <c r="H743" s="161" t="str">
        <f ca="1">IFERROR(IF(ISBLANK(INDEX(Data_Base_2[],MATCH($D743,Data_Base_2[[Incumbent]:[Incumbent]],0),MATCH(H$3,Data_Base_2[#Headers],0))),"-",INDEX(Data_Base_2[],MATCH($D743,Data_Base_2[[Incumbent]:[Incumbent]],0),MATCH(H$3,Data_Base_2[#Headers],0))),"")</f>
        <v/>
      </c>
      <c r="I743" s="162" t="str">
        <f ca="1">IFERROR(IF(ISBLANK(INDEX(Data_Base_2[],MATCH($D743,Data_Base_2[[Incumbent]:[Incumbent]],0),MATCH(I$3,Data_Base_2[#Headers],0))),"-",INDEX(Data_Base_2[],MATCH($D743,Data_Base_2[[Incumbent]:[Incumbent]],0),MATCH(I$3,Data_Base_2[#Headers],0))),"")</f>
        <v/>
      </c>
      <c r="J743" s="162" t="str">
        <f ca="1">IFERROR(IF(ISBLANK(INDEX(Data_Base_2[],MATCH($D743,Data_Base_2[[Incumbent]:[Incumbent]],0),MATCH(J$3,Data_Base_2[#Headers],0))),"-",INDEX(Data_Base_2[],MATCH($D743,Data_Base_2[[Incumbent]:[Incumbent]],0),MATCH(J$3,Data_Base_2[#Headers],0))),"")</f>
        <v/>
      </c>
      <c r="K743" s="163" t="str">
        <f ca="1">IFERROR(IF(ISBLANK(INDEX(Data_Base_2[],MATCH($D743,Data_Base_2[[Incumbent]:[Incumbent]],0),MATCH(K$3,Data_Base_2[#Headers],0))),"-",INDEX(Data_Base_2[],MATCH($D743,Data_Base_2[[Incumbent]:[Incumbent]],0),MATCH(K$3,Data_Base_2[#Headers],0))),"")</f>
        <v/>
      </c>
      <c r="L743" s="161" t="str">
        <f ca="1">IFERROR(IF(ISBLANK(INDEX(Data_Base_2[],MATCH($D743,Data_Base_2[[Incumbent]:[Incumbent]],0),MATCH(L$3,Data_Base_2[#Headers],0))),"-",INDEX(Data_Base_2[],MATCH($D743,Data_Base_2[[Incumbent]:[Incumbent]],0),MATCH(L$3,Data_Base_2[#Headers],0))),"")</f>
        <v/>
      </c>
      <c r="M743" s="161" t="str">
        <f ca="1">IFERROR(IF(ISBLANK(INDEX(Data_Base_2[],MATCH($D743,Data_Base_2[[Incumbent]:[Incumbent]],0),MATCH(M$3,Data_Base_2[#Headers],0))),"-",INDEX(Data_Base_2[],MATCH($D743,Data_Base_2[[Incumbent]:[Incumbent]],0),MATCH(M$3,Data_Base_2[#Headers],0))),"")</f>
        <v/>
      </c>
      <c r="N743" s="164" t="str">
        <f ca="1">IFERROR(IF(ISBLANK(INDEX(Data_Base_2[],MATCH($D743,Data_Base_2[[Incumbent]:[Incumbent]],0),MATCH(N$3,Data_Base_2[#Headers],0))),"-",INDEX(Data_Base_2[],MATCH($D743,Data_Base_2[[Incumbent]:[Incumbent]],0),MATCH(N$3,Data_Base_2[#Headers],0))),"")</f>
        <v/>
      </c>
      <c r="O743" s="164" t="str">
        <f ca="1">IFERROR(IF(ISBLANK(INDEX(Data_Base_2[],MATCH($D743,Data_Base_2[[Incumbent]:[Incumbent]],0),MATCH(O$3,Data_Base_2[#Headers],0))),"-",INDEX(Data_Base_2[],MATCH($D743,Data_Base_2[[Incumbent]:[Incumbent]],0),MATCH(O$3,Data_Base_2[#Headers],0))),"")</f>
        <v/>
      </c>
      <c r="P743" s="161" t="str">
        <f ca="1">IFERROR(IF(ISBLANK(INDEX(Data_Base_2[],MATCH($D743,Data_Base_2[[Incumbent]:[Incumbent]],0),MATCH(P$3,Data_Base_2[#Headers],0))),"-",INDEX(Data_Base_2[],MATCH($D743,Data_Base_2[[Incumbent]:[Incumbent]],0),MATCH(P$3,Data_Base_2[#Headers],0))),"")</f>
        <v/>
      </c>
      <c r="Q743" s="161" t="str">
        <f ca="1">IFERROR(IF(ISBLANK(INDEX(Data_Base_2[],MATCH($D743,Data_Base_2[[Incumbent]:[Incumbent]],0),MATCH(Q$3,Data_Base_2[#Headers],0))),"-",INDEX(Data_Base_2[],MATCH($D743,Data_Base_2[[Incumbent]:[Incumbent]],0),MATCH(Q$3,Data_Base_2[#Headers],0))),"")</f>
        <v/>
      </c>
      <c r="T743" t="str">
        <v>Agung Tri Setiawan</v>
      </c>
      <c r="U743" s="140">
        <v>4</v>
      </c>
      <c r="V743" s="124" t="b">
        <v>1</v>
      </c>
      <c r="W743" s="3" t="b">
        <v>0</v>
      </c>
      <c r="X743" s="3" t="b">
        <v>0</v>
      </c>
      <c r="Y743" s="3">
        <v>0</v>
      </c>
      <c r="Z743" s="3">
        <v>1</v>
      </c>
      <c r="AA743" s="3" t="b">
        <v>1</v>
      </c>
      <c r="AB743" s="3" t="b">
        <f ca="1"/>
        <v>0</v>
      </c>
      <c r="AC743" s="99">
        <v>1</v>
      </c>
      <c r="AD743" s="99">
        <f ca="1"/>
        <v>0</v>
      </c>
    </row>
    <row r="744" spans="4:30" x14ac:dyDescent="0.25">
      <c r="D744" s="8" t="str" cm="1">
        <f t="array" aca="1" ref="D744" ca="1">IFERROR(IF($T$2="",'Data Base'!C720,INDEX(Data_Base_2[Incumbent],_xlfn.AGGREGATE(15,3,((OFFSET($AD$4,0,0,COUNTA($AD$4:AD5739),1)&gt;0)/(OFFSET($AD$4,0,0,COUNTA($AD$4:AD5739),1)&gt;0))*(ROW(OFFSET($AD$4,0,0,COUNTA($AD$4:AD5739),1))-ROW($AD$3)),ROWS($D$4:$D743)))),"")</f>
        <v/>
      </c>
      <c r="E744" s="161" t="str">
        <f ca="1">IFERROR(IF(ISBLANK(INDEX(Data_Base_2[],MATCH($D744,Data_Base_2[[Incumbent]:[Incumbent]],0),MATCH(E$3,Data_Base_2[#Headers],0))),"-",INDEX(Data_Base_2[],MATCH($D744,Data_Base_2[[Incumbent]:[Incumbent]],0),MATCH(E$3,Data_Base_2[#Headers],0))),"")</f>
        <v/>
      </c>
      <c r="F744" s="161" t="str">
        <f ca="1">IFERROR(IF(ISBLANK(INDEX(Data_Base_2[],MATCH($D744,Data_Base_2[[Incumbent]:[Incumbent]],0),MATCH(F$3,Data_Base_2[#Headers],0))),"-",INDEX(Data_Base_2[],MATCH($D744,Data_Base_2[[Incumbent]:[Incumbent]],0),MATCH(F$3,Data_Base_2[#Headers],0))),"")</f>
        <v/>
      </c>
      <c r="G744" s="161" t="str">
        <f ca="1">IFERROR(IF(ISBLANK(INDEX(Data_Base_2[],MATCH($D744,Data_Base_2[[Incumbent]:[Incumbent]],0),MATCH(G$3,Data_Base_2[#Headers],0))),"-",INDEX(Data_Base_2[],MATCH($D744,Data_Base_2[[Incumbent]:[Incumbent]],0),MATCH(G$3,Data_Base_2[#Headers],0))),"")</f>
        <v/>
      </c>
      <c r="H744" s="161" t="str">
        <f ca="1">IFERROR(IF(ISBLANK(INDEX(Data_Base_2[],MATCH($D744,Data_Base_2[[Incumbent]:[Incumbent]],0),MATCH(H$3,Data_Base_2[#Headers],0))),"-",INDEX(Data_Base_2[],MATCH($D744,Data_Base_2[[Incumbent]:[Incumbent]],0),MATCH(H$3,Data_Base_2[#Headers],0))),"")</f>
        <v/>
      </c>
      <c r="I744" s="162" t="str">
        <f ca="1">IFERROR(IF(ISBLANK(INDEX(Data_Base_2[],MATCH($D744,Data_Base_2[[Incumbent]:[Incumbent]],0),MATCH(I$3,Data_Base_2[#Headers],0))),"-",INDEX(Data_Base_2[],MATCH($D744,Data_Base_2[[Incumbent]:[Incumbent]],0),MATCH(I$3,Data_Base_2[#Headers],0))),"")</f>
        <v/>
      </c>
      <c r="J744" s="162" t="str">
        <f ca="1">IFERROR(IF(ISBLANK(INDEX(Data_Base_2[],MATCH($D744,Data_Base_2[[Incumbent]:[Incumbent]],0),MATCH(J$3,Data_Base_2[#Headers],0))),"-",INDEX(Data_Base_2[],MATCH($D744,Data_Base_2[[Incumbent]:[Incumbent]],0),MATCH(J$3,Data_Base_2[#Headers],0))),"")</f>
        <v/>
      </c>
      <c r="K744" s="163" t="str">
        <f ca="1">IFERROR(IF(ISBLANK(INDEX(Data_Base_2[],MATCH($D744,Data_Base_2[[Incumbent]:[Incumbent]],0),MATCH(K$3,Data_Base_2[#Headers],0))),"-",INDEX(Data_Base_2[],MATCH($D744,Data_Base_2[[Incumbent]:[Incumbent]],0),MATCH(K$3,Data_Base_2[#Headers],0))),"")</f>
        <v/>
      </c>
      <c r="L744" s="161" t="str">
        <f ca="1">IFERROR(IF(ISBLANK(INDEX(Data_Base_2[],MATCH($D744,Data_Base_2[[Incumbent]:[Incumbent]],0),MATCH(L$3,Data_Base_2[#Headers],0))),"-",INDEX(Data_Base_2[],MATCH($D744,Data_Base_2[[Incumbent]:[Incumbent]],0),MATCH(L$3,Data_Base_2[#Headers],0))),"")</f>
        <v/>
      </c>
      <c r="M744" s="161" t="str">
        <f ca="1">IFERROR(IF(ISBLANK(INDEX(Data_Base_2[],MATCH($D744,Data_Base_2[[Incumbent]:[Incumbent]],0),MATCH(M$3,Data_Base_2[#Headers],0))),"-",INDEX(Data_Base_2[],MATCH($D744,Data_Base_2[[Incumbent]:[Incumbent]],0),MATCH(M$3,Data_Base_2[#Headers],0))),"")</f>
        <v/>
      </c>
      <c r="N744" s="164" t="str">
        <f ca="1">IFERROR(IF(ISBLANK(INDEX(Data_Base_2[],MATCH($D744,Data_Base_2[[Incumbent]:[Incumbent]],0),MATCH(N$3,Data_Base_2[#Headers],0))),"-",INDEX(Data_Base_2[],MATCH($D744,Data_Base_2[[Incumbent]:[Incumbent]],0),MATCH(N$3,Data_Base_2[#Headers],0))),"")</f>
        <v/>
      </c>
      <c r="O744" s="164" t="str">
        <f ca="1">IFERROR(IF(ISBLANK(INDEX(Data_Base_2[],MATCH($D744,Data_Base_2[[Incumbent]:[Incumbent]],0),MATCH(O$3,Data_Base_2[#Headers],0))),"-",INDEX(Data_Base_2[],MATCH($D744,Data_Base_2[[Incumbent]:[Incumbent]],0),MATCH(O$3,Data_Base_2[#Headers],0))),"")</f>
        <v/>
      </c>
      <c r="P744" s="161" t="str">
        <f ca="1">IFERROR(IF(ISBLANK(INDEX(Data_Base_2[],MATCH($D744,Data_Base_2[[Incumbent]:[Incumbent]],0),MATCH(P$3,Data_Base_2[#Headers],0))),"-",INDEX(Data_Base_2[],MATCH($D744,Data_Base_2[[Incumbent]:[Incumbent]],0),MATCH(P$3,Data_Base_2[#Headers],0))),"")</f>
        <v/>
      </c>
      <c r="Q744" s="161" t="str">
        <f ca="1">IFERROR(IF(ISBLANK(INDEX(Data_Base_2[],MATCH($D744,Data_Base_2[[Incumbent]:[Incumbent]],0),MATCH(Q$3,Data_Base_2[#Headers],0))),"-",INDEX(Data_Base_2[],MATCH($D744,Data_Base_2[[Incumbent]:[Incumbent]],0),MATCH(Q$3,Data_Base_2[#Headers],0))),"")</f>
        <v/>
      </c>
      <c r="T744" t="str">
        <v>Lise Lisdiyana, Dra.</v>
      </c>
      <c r="U744" s="140">
        <v>4</v>
      </c>
      <c r="V744" s="124" t="b">
        <v>1</v>
      </c>
      <c r="W744" s="3" t="b">
        <v>0</v>
      </c>
      <c r="X744" s="3" t="b">
        <v>0</v>
      </c>
      <c r="Y744" s="3">
        <v>0</v>
      </c>
      <c r="Z744" s="3">
        <v>1</v>
      </c>
      <c r="AA744" s="3" t="b">
        <v>1</v>
      </c>
      <c r="AB744" s="3" t="b">
        <f ca="1"/>
        <v>1</v>
      </c>
      <c r="AC744" s="99">
        <v>1</v>
      </c>
      <c r="AD744" s="99">
        <f ca="1"/>
        <v>0</v>
      </c>
    </row>
    <row r="745" spans="4:30" x14ac:dyDescent="0.25">
      <c r="D745" s="8" t="str" cm="1">
        <f t="array" aca="1" ref="D745" ca="1">IFERROR(IF($T$2="",'Data Base'!C721,INDEX(Data_Base_2[Incumbent],_xlfn.AGGREGATE(15,3,((OFFSET($AD$4,0,0,COUNTA($AD$4:AD5740),1)&gt;0)/(OFFSET($AD$4,0,0,COUNTA($AD$4:AD5740),1)&gt;0))*(ROW(OFFSET($AD$4,0,0,COUNTA($AD$4:AD5740),1))-ROW($AD$3)),ROWS($D$4:$D744)))),"")</f>
        <v/>
      </c>
      <c r="E745" s="161" t="str">
        <f ca="1">IFERROR(IF(ISBLANK(INDEX(Data_Base_2[],MATCH($D745,Data_Base_2[[Incumbent]:[Incumbent]],0),MATCH(E$3,Data_Base_2[#Headers],0))),"-",INDEX(Data_Base_2[],MATCH($D745,Data_Base_2[[Incumbent]:[Incumbent]],0),MATCH(E$3,Data_Base_2[#Headers],0))),"")</f>
        <v/>
      </c>
      <c r="F745" s="161" t="str">
        <f ca="1">IFERROR(IF(ISBLANK(INDEX(Data_Base_2[],MATCH($D745,Data_Base_2[[Incumbent]:[Incumbent]],0),MATCH(F$3,Data_Base_2[#Headers],0))),"-",INDEX(Data_Base_2[],MATCH($D745,Data_Base_2[[Incumbent]:[Incumbent]],0),MATCH(F$3,Data_Base_2[#Headers],0))),"")</f>
        <v/>
      </c>
      <c r="G745" s="161" t="str">
        <f ca="1">IFERROR(IF(ISBLANK(INDEX(Data_Base_2[],MATCH($D745,Data_Base_2[[Incumbent]:[Incumbent]],0),MATCH(G$3,Data_Base_2[#Headers],0))),"-",INDEX(Data_Base_2[],MATCH($D745,Data_Base_2[[Incumbent]:[Incumbent]],0),MATCH(G$3,Data_Base_2[#Headers],0))),"")</f>
        <v/>
      </c>
      <c r="H745" s="161" t="str">
        <f ca="1">IFERROR(IF(ISBLANK(INDEX(Data_Base_2[],MATCH($D745,Data_Base_2[[Incumbent]:[Incumbent]],0),MATCH(H$3,Data_Base_2[#Headers],0))),"-",INDEX(Data_Base_2[],MATCH($D745,Data_Base_2[[Incumbent]:[Incumbent]],0),MATCH(H$3,Data_Base_2[#Headers],0))),"")</f>
        <v/>
      </c>
      <c r="I745" s="162" t="str">
        <f ca="1">IFERROR(IF(ISBLANK(INDEX(Data_Base_2[],MATCH($D745,Data_Base_2[[Incumbent]:[Incumbent]],0),MATCH(I$3,Data_Base_2[#Headers],0))),"-",INDEX(Data_Base_2[],MATCH($D745,Data_Base_2[[Incumbent]:[Incumbent]],0),MATCH(I$3,Data_Base_2[#Headers],0))),"")</f>
        <v/>
      </c>
      <c r="J745" s="162" t="str">
        <f ca="1">IFERROR(IF(ISBLANK(INDEX(Data_Base_2[],MATCH($D745,Data_Base_2[[Incumbent]:[Incumbent]],0),MATCH(J$3,Data_Base_2[#Headers],0))),"-",INDEX(Data_Base_2[],MATCH($D745,Data_Base_2[[Incumbent]:[Incumbent]],0),MATCH(J$3,Data_Base_2[#Headers],0))),"")</f>
        <v/>
      </c>
      <c r="K745" s="163" t="str">
        <f ca="1">IFERROR(IF(ISBLANK(INDEX(Data_Base_2[],MATCH($D745,Data_Base_2[[Incumbent]:[Incumbent]],0),MATCH(K$3,Data_Base_2[#Headers],0))),"-",INDEX(Data_Base_2[],MATCH($D745,Data_Base_2[[Incumbent]:[Incumbent]],0),MATCH(K$3,Data_Base_2[#Headers],0))),"")</f>
        <v/>
      </c>
      <c r="L745" s="161" t="str">
        <f ca="1">IFERROR(IF(ISBLANK(INDEX(Data_Base_2[],MATCH($D745,Data_Base_2[[Incumbent]:[Incumbent]],0),MATCH(L$3,Data_Base_2[#Headers],0))),"-",INDEX(Data_Base_2[],MATCH($D745,Data_Base_2[[Incumbent]:[Incumbent]],0),MATCH(L$3,Data_Base_2[#Headers],0))),"")</f>
        <v/>
      </c>
      <c r="M745" s="161" t="str">
        <f ca="1">IFERROR(IF(ISBLANK(INDEX(Data_Base_2[],MATCH($D745,Data_Base_2[[Incumbent]:[Incumbent]],0),MATCH(M$3,Data_Base_2[#Headers],0))),"-",INDEX(Data_Base_2[],MATCH($D745,Data_Base_2[[Incumbent]:[Incumbent]],0),MATCH(M$3,Data_Base_2[#Headers],0))),"")</f>
        <v/>
      </c>
      <c r="N745" s="164" t="str">
        <f ca="1">IFERROR(IF(ISBLANK(INDEX(Data_Base_2[],MATCH($D745,Data_Base_2[[Incumbent]:[Incumbent]],0),MATCH(N$3,Data_Base_2[#Headers],0))),"-",INDEX(Data_Base_2[],MATCH($D745,Data_Base_2[[Incumbent]:[Incumbent]],0),MATCH(N$3,Data_Base_2[#Headers],0))),"")</f>
        <v/>
      </c>
      <c r="O745" s="164" t="str">
        <f ca="1">IFERROR(IF(ISBLANK(INDEX(Data_Base_2[],MATCH($D745,Data_Base_2[[Incumbent]:[Incumbent]],0),MATCH(O$3,Data_Base_2[#Headers],0))),"-",INDEX(Data_Base_2[],MATCH($D745,Data_Base_2[[Incumbent]:[Incumbent]],0),MATCH(O$3,Data_Base_2[#Headers],0))),"")</f>
        <v/>
      </c>
      <c r="P745" s="161" t="str">
        <f ca="1">IFERROR(IF(ISBLANK(INDEX(Data_Base_2[],MATCH($D745,Data_Base_2[[Incumbent]:[Incumbent]],0),MATCH(P$3,Data_Base_2[#Headers],0))),"-",INDEX(Data_Base_2[],MATCH($D745,Data_Base_2[[Incumbent]:[Incumbent]],0),MATCH(P$3,Data_Base_2[#Headers],0))),"")</f>
        <v/>
      </c>
      <c r="Q745" s="161" t="str">
        <f ca="1">IFERROR(IF(ISBLANK(INDEX(Data_Base_2[],MATCH($D745,Data_Base_2[[Incumbent]:[Incumbent]],0),MATCH(Q$3,Data_Base_2[#Headers],0))),"-",INDEX(Data_Base_2[],MATCH($D745,Data_Base_2[[Incumbent]:[Incumbent]],0),MATCH(Q$3,Data_Base_2[#Headers],0))),"")</f>
        <v/>
      </c>
      <c r="T745" t="str">
        <v>Yugo Leonardo</v>
      </c>
      <c r="U745" s="140">
        <v>2</v>
      </c>
      <c r="V745" s="124" t="b">
        <v>1</v>
      </c>
      <c r="W745" s="3" t="b">
        <v>0</v>
      </c>
      <c r="X745" s="3" t="b">
        <v>0</v>
      </c>
      <c r="Y745" s="3">
        <v>0</v>
      </c>
      <c r="Z745" s="3">
        <v>1</v>
      </c>
      <c r="AA745" s="3" t="b">
        <v>1</v>
      </c>
      <c r="AB745" s="3" t="b">
        <f ca="1"/>
        <v>1</v>
      </c>
      <c r="AC745" s="99">
        <v>1</v>
      </c>
      <c r="AD745" s="99">
        <f ca="1"/>
        <v>0</v>
      </c>
    </row>
    <row r="746" spans="4:30" x14ac:dyDescent="0.25">
      <c r="D746" s="8" t="str" cm="1">
        <f t="array" aca="1" ref="D746" ca="1">IFERROR(IF($T$2="",'Data Base'!C722,INDEX(Data_Base_2[Incumbent],_xlfn.AGGREGATE(15,3,((OFFSET($AD$4,0,0,COUNTA($AD$4:AD5741),1)&gt;0)/(OFFSET($AD$4,0,0,COUNTA($AD$4:AD5741),1)&gt;0))*(ROW(OFFSET($AD$4,0,0,COUNTA($AD$4:AD5741),1))-ROW($AD$3)),ROWS($D$4:$D745)))),"")</f>
        <v/>
      </c>
      <c r="E746" s="161" t="str">
        <f ca="1">IFERROR(IF(ISBLANK(INDEX(Data_Base_2[],MATCH($D746,Data_Base_2[[Incumbent]:[Incumbent]],0),MATCH(E$3,Data_Base_2[#Headers],0))),"-",INDEX(Data_Base_2[],MATCH($D746,Data_Base_2[[Incumbent]:[Incumbent]],0),MATCH(E$3,Data_Base_2[#Headers],0))),"")</f>
        <v/>
      </c>
      <c r="F746" s="161" t="str">
        <f ca="1">IFERROR(IF(ISBLANK(INDEX(Data_Base_2[],MATCH($D746,Data_Base_2[[Incumbent]:[Incumbent]],0),MATCH(F$3,Data_Base_2[#Headers],0))),"-",INDEX(Data_Base_2[],MATCH($D746,Data_Base_2[[Incumbent]:[Incumbent]],0),MATCH(F$3,Data_Base_2[#Headers],0))),"")</f>
        <v/>
      </c>
      <c r="G746" s="161" t="str">
        <f ca="1">IFERROR(IF(ISBLANK(INDEX(Data_Base_2[],MATCH($D746,Data_Base_2[[Incumbent]:[Incumbent]],0),MATCH(G$3,Data_Base_2[#Headers],0))),"-",INDEX(Data_Base_2[],MATCH($D746,Data_Base_2[[Incumbent]:[Incumbent]],0),MATCH(G$3,Data_Base_2[#Headers],0))),"")</f>
        <v/>
      </c>
      <c r="H746" s="161" t="str">
        <f ca="1">IFERROR(IF(ISBLANK(INDEX(Data_Base_2[],MATCH($D746,Data_Base_2[[Incumbent]:[Incumbent]],0),MATCH(H$3,Data_Base_2[#Headers],0))),"-",INDEX(Data_Base_2[],MATCH($D746,Data_Base_2[[Incumbent]:[Incumbent]],0),MATCH(H$3,Data_Base_2[#Headers],0))),"")</f>
        <v/>
      </c>
      <c r="I746" s="162" t="str">
        <f ca="1">IFERROR(IF(ISBLANK(INDEX(Data_Base_2[],MATCH($D746,Data_Base_2[[Incumbent]:[Incumbent]],0),MATCH(I$3,Data_Base_2[#Headers],0))),"-",INDEX(Data_Base_2[],MATCH($D746,Data_Base_2[[Incumbent]:[Incumbent]],0),MATCH(I$3,Data_Base_2[#Headers],0))),"")</f>
        <v/>
      </c>
      <c r="J746" s="162" t="str">
        <f ca="1">IFERROR(IF(ISBLANK(INDEX(Data_Base_2[],MATCH($D746,Data_Base_2[[Incumbent]:[Incumbent]],0),MATCH(J$3,Data_Base_2[#Headers],0))),"-",INDEX(Data_Base_2[],MATCH($D746,Data_Base_2[[Incumbent]:[Incumbent]],0),MATCH(J$3,Data_Base_2[#Headers],0))),"")</f>
        <v/>
      </c>
      <c r="K746" s="163" t="str">
        <f ca="1">IFERROR(IF(ISBLANK(INDEX(Data_Base_2[],MATCH($D746,Data_Base_2[[Incumbent]:[Incumbent]],0),MATCH(K$3,Data_Base_2[#Headers],0))),"-",INDEX(Data_Base_2[],MATCH($D746,Data_Base_2[[Incumbent]:[Incumbent]],0),MATCH(K$3,Data_Base_2[#Headers],0))),"")</f>
        <v/>
      </c>
      <c r="L746" s="161" t="str">
        <f ca="1">IFERROR(IF(ISBLANK(INDEX(Data_Base_2[],MATCH($D746,Data_Base_2[[Incumbent]:[Incumbent]],0),MATCH(L$3,Data_Base_2[#Headers],0))),"-",INDEX(Data_Base_2[],MATCH($D746,Data_Base_2[[Incumbent]:[Incumbent]],0),MATCH(L$3,Data_Base_2[#Headers],0))),"")</f>
        <v/>
      </c>
      <c r="M746" s="161" t="str">
        <f ca="1">IFERROR(IF(ISBLANK(INDEX(Data_Base_2[],MATCH($D746,Data_Base_2[[Incumbent]:[Incumbent]],0),MATCH(M$3,Data_Base_2[#Headers],0))),"-",INDEX(Data_Base_2[],MATCH($D746,Data_Base_2[[Incumbent]:[Incumbent]],0),MATCH(M$3,Data_Base_2[#Headers],0))),"")</f>
        <v/>
      </c>
      <c r="N746" s="164" t="str">
        <f ca="1">IFERROR(IF(ISBLANK(INDEX(Data_Base_2[],MATCH($D746,Data_Base_2[[Incumbent]:[Incumbent]],0),MATCH(N$3,Data_Base_2[#Headers],0))),"-",INDEX(Data_Base_2[],MATCH($D746,Data_Base_2[[Incumbent]:[Incumbent]],0),MATCH(N$3,Data_Base_2[#Headers],0))),"")</f>
        <v/>
      </c>
      <c r="O746" s="164" t="str">
        <f ca="1">IFERROR(IF(ISBLANK(INDEX(Data_Base_2[],MATCH($D746,Data_Base_2[[Incumbent]:[Incumbent]],0),MATCH(O$3,Data_Base_2[#Headers],0))),"-",INDEX(Data_Base_2[],MATCH($D746,Data_Base_2[[Incumbent]:[Incumbent]],0),MATCH(O$3,Data_Base_2[#Headers],0))),"")</f>
        <v/>
      </c>
      <c r="P746" s="161" t="str">
        <f ca="1">IFERROR(IF(ISBLANK(INDEX(Data_Base_2[],MATCH($D746,Data_Base_2[[Incumbent]:[Incumbent]],0),MATCH(P$3,Data_Base_2[#Headers],0))),"-",INDEX(Data_Base_2[],MATCH($D746,Data_Base_2[[Incumbent]:[Incumbent]],0),MATCH(P$3,Data_Base_2[#Headers],0))),"")</f>
        <v/>
      </c>
      <c r="Q746" s="161" t="str">
        <f ca="1">IFERROR(IF(ISBLANK(INDEX(Data_Base_2[],MATCH($D746,Data_Base_2[[Incumbent]:[Incumbent]],0),MATCH(Q$3,Data_Base_2[#Headers],0))),"-",INDEX(Data_Base_2[],MATCH($D746,Data_Base_2[[Incumbent]:[Incumbent]],0),MATCH(Q$3,Data_Base_2[#Headers],0))),"")</f>
        <v/>
      </c>
      <c r="T746" t="str">
        <v>Isna Arianti</v>
      </c>
      <c r="U746" s="140">
        <v>1</v>
      </c>
      <c r="V746" s="124" t="b">
        <v>1</v>
      </c>
      <c r="W746" s="3" t="b">
        <v>0</v>
      </c>
      <c r="X746" s="3" t="b">
        <v>0</v>
      </c>
      <c r="Y746" s="3">
        <v>0</v>
      </c>
      <c r="Z746" s="3">
        <v>0</v>
      </c>
      <c r="AA746" s="3" t="b">
        <v>1</v>
      </c>
      <c r="AB746" s="3" t="b">
        <f ca="1"/>
        <v>1</v>
      </c>
      <c r="AC746" s="99">
        <v>1</v>
      </c>
      <c r="AD746" s="99">
        <f ca="1"/>
        <v>0</v>
      </c>
    </row>
    <row r="747" spans="4:30" x14ac:dyDescent="0.25">
      <c r="D747" s="8" t="str" cm="1">
        <f t="array" aca="1" ref="D747" ca="1">IFERROR(IF($T$2="",'Data Base'!C723,INDEX(Data_Base_2[Incumbent],_xlfn.AGGREGATE(15,3,((OFFSET($AD$4,0,0,COUNTA($AD$4:AD5742),1)&gt;0)/(OFFSET($AD$4,0,0,COUNTA($AD$4:AD5742),1)&gt;0))*(ROW(OFFSET($AD$4,0,0,COUNTA($AD$4:AD5742),1))-ROW($AD$3)),ROWS($D$4:$D746)))),"")</f>
        <v/>
      </c>
      <c r="E747" s="161" t="str">
        <f ca="1">IFERROR(IF(ISBLANK(INDEX(Data_Base_2[],MATCH($D747,Data_Base_2[[Incumbent]:[Incumbent]],0),MATCH(E$3,Data_Base_2[#Headers],0))),"-",INDEX(Data_Base_2[],MATCH($D747,Data_Base_2[[Incumbent]:[Incumbent]],0),MATCH(E$3,Data_Base_2[#Headers],0))),"")</f>
        <v/>
      </c>
      <c r="F747" s="161" t="str">
        <f ca="1">IFERROR(IF(ISBLANK(INDEX(Data_Base_2[],MATCH($D747,Data_Base_2[[Incumbent]:[Incumbent]],0),MATCH(F$3,Data_Base_2[#Headers],0))),"-",INDEX(Data_Base_2[],MATCH($D747,Data_Base_2[[Incumbent]:[Incumbent]],0),MATCH(F$3,Data_Base_2[#Headers],0))),"")</f>
        <v/>
      </c>
      <c r="G747" s="161" t="str">
        <f ca="1">IFERROR(IF(ISBLANK(INDEX(Data_Base_2[],MATCH($D747,Data_Base_2[[Incumbent]:[Incumbent]],0),MATCH(G$3,Data_Base_2[#Headers],0))),"-",INDEX(Data_Base_2[],MATCH($D747,Data_Base_2[[Incumbent]:[Incumbent]],0),MATCH(G$3,Data_Base_2[#Headers],0))),"")</f>
        <v/>
      </c>
      <c r="H747" s="161" t="str">
        <f ca="1">IFERROR(IF(ISBLANK(INDEX(Data_Base_2[],MATCH($D747,Data_Base_2[[Incumbent]:[Incumbent]],0),MATCH(H$3,Data_Base_2[#Headers],0))),"-",INDEX(Data_Base_2[],MATCH($D747,Data_Base_2[[Incumbent]:[Incumbent]],0),MATCH(H$3,Data_Base_2[#Headers],0))),"")</f>
        <v/>
      </c>
      <c r="I747" s="162" t="str">
        <f ca="1">IFERROR(IF(ISBLANK(INDEX(Data_Base_2[],MATCH($D747,Data_Base_2[[Incumbent]:[Incumbent]],0),MATCH(I$3,Data_Base_2[#Headers],0))),"-",INDEX(Data_Base_2[],MATCH($D747,Data_Base_2[[Incumbent]:[Incumbent]],0),MATCH(I$3,Data_Base_2[#Headers],0))),"")</f>
        <v/>
      </c>
      <c r="J747" s="162" t="str">
        <f ca="1">IFERROR(IF(ISBLANK(INDEX(Data_Base_2[],MATCH($D747,Data_Base_2[[Incumbent]:[Incumbent]],0),MATCH(J$3,Data_Base_2[#Headers],0))),"-",INDEX(Data_Base_2[],MATCH($D747,Data_Base_2[[Incumbent]:[Incumbent]],0),MATCH(J$3,Data_Base_2[#Headers],0))),"")</f>
        <v/>
      </c>
      <c r="K747" s="163" t="str">
        <f ca="1">IFERROR(IF(ISBLANK(INDEX(Data_Base_2[],MATCH($D747,Data_Base_2[[Incumbent]:[Incumbent]],0),MATCH(K$3,Data_Base_2[#Headers],0))),"-",INDEX(Data_Base_2[],MATCH($D747,Data_Base_2[[Incumbent]:[Incumbent]],0),MATCH(K$3,Data_Base_2[#Headers],0))),"")</f>
        <v/>
      </c>
      <c r="L747" s="161" t="str">
        <f ca="1">IFERROR(IF(ISBLANK(INDEX(Data_Base_2[],MATCH($D747,Data_Base_2[[Incumbent]:[Incumbent]],0),MATCH(L$3,Data_Base_2[#Headers],0))),"-",INDEX(Data_Base_2[],MATCH($D747,Data_Base_2[[Incumbent]:[Incumbent]],0),MATCH(L$3,Data_Base_2[#Headers],0))),"")</f>
        <v/>
      </c>
      <c r="M747" s="161" t="str">
        <f ca="1">IFERROR(IF(ISBLANK(INDEX(Data_Base_2[],MATCH($D747,Data_Base_2[[Incumbent]:[Incumbent]],0),MATCH(M$3,Data_Base_2[#Headers],0))),"-",INDEX(Data_Base_2[],MATCH($D747,Data_Base_2[[Incumbent]:[Incumbent]],0),MATCH(M$3,Data_Base_2[#Headers],0))),"")</f>
        <v/>
      </c>
      <c r="N747" s="164" t="str">
        <f ca="1">IFERROR(IF(ISBLANK(INDEX(Data_Base_2[],MATCH($D747,Data_Base_2[[Incumbent]:[Incumbent]],0),MATCH(N$3,Data_Base_2[#Headers],0))),"-",INDEX(Data_Base_2[],MATCH($D747,Data_Base_2[[Incumbent]:[Incumbent]],0),MATCH(N$3,Data_Base_2[#Headers],0))),"")</f>
        <v/>
      </c>
      <c r="O747" s="164" t="str">
        <f ca="1">IFERROR(IF(ISBLANK(INDEX(Data_Base_2[],MATCH($D747,Data_Base_2[[Incumbent]:[Incumbent]],0),MATCH(O$3,Data_Base_2[#Headers],0))),"-",INDEX(Data_Base_2[],MATCH($D747,Data_Base_2[[Incumbent]:[Incumbent]],0),MATCH(O$3,Data_Base_2[#Headers],0))),"")</f>
        <v/>
      </c>
      <c r="P747" s="161" t="str">
        <f ca="1">IFERROR(IF(ISBLANK(INDEX(Data_Base_2[],MATCH($D747,Data_Base_2[[Incumbent]:[Incumbent]],0),MATCH(P$3,Data_Base_2[#Headers],0))),"-",INDEX(Data_Base_2[],MATCH($D747,Data_Base_2[[Incumbent]:[Incumbent]],0),MATCH(P$3,Data_Base_2[#Headers],0))),"")</f>
        <v/>
      </c>
      <c r="Q747" s="161" t="str">
        <f ca="1">IFERROR(IF(ISBLANK(INDEX(Data_Base_2[],MATCH($D747,Data_Base_2[[Incumbent]:[Incumbent]],0),MATCH(Q$3,Data_Base_2[#Headers],0))),"-",INDEX(Data_Base_2[],MATCH($D747,Data_Base_2[[Incumbent]:[Incumbent]],0),MATCH(Q$3,Data_Base_2[#Headers],0))),"")</f>
        <v/>
      </c>
      <c r="T747" t="str">
        <v>Himawan Fansuri</v>
      </c>
      <c r="U747" s="140">
        <v>6</v>
      </c>
      <c r="V747" s="124" t="b">
        <v>1</v>
      </c>
      <c r="W747" s="3" t="b">
        <v>0</v>
      </c>
      <c r="X747" s="3" t="b">
        <v>0</v>
      </c>
      <c r="Y747" s="3">
        <v>0</v>
      </c>
      <c r="Z747" s="3">
        <v>0</v>
      </c>
      <c r="AA747" s="3" t="b">
        <v>1</v>
      </c>
      <c r="AB747" s="3" t="b">
        <f ca="1"/>
        <v>1</v>
      </c>
      <c r="AC747" s="99">
        <v>1</v>
      </c>
      <c r="AD747" s="99">
        <f ca="1"/>
        <v>0</v>
      </c>
    </row>
    <row r="748" spans="4:30" x14ac:dyDescent="0.25">
      <c r="D748" s="8" t="str" cm="1">
        <f t="array" aca="1" ref="D748" ca="1">IFERROR(IF($T$2="",'Data Base'!C724,INDEX(Data_Base_2[Incumbent],_xlfn.AGGREGATE(15,3,((OFFSET($AD$4,0,0,COUNTA($AD$4:AD5743),1)&gt;0)/(OFFSET($AD$4,0,0,COUNTA($AD$4:AD5743),1)&gt;0))*(ROW(OFFSET($AD$4,0,0,COUNTA($AD$4:AD5743),1))-ROW($AD$3)),ROWS($D$4:$D747)))),"")</f>
        <v/>
      </c>
      <c r="E748" s="161" t="str">
        <f ca="1">IFERROR(IF(ISBLANK(INDEX(Data_Base_2[],MATCH($D748,Data_Base_2[[Incumbent]:[Incumbent]],0),MATCH(E$3,Data_Base_2[#Headers],0))),"-",INDEX(Data_Base_2[],MATCH($D748,Data_Base_2[[Incumbent]:[Incumbent]],0),MATCH(E$3,Data_Base_2[#Headers],0))),"")</f>
        <v/>
      </c>
      <c r="F748" s="161" t="str">
        <f ca="1">IFERROR(IF(ISBLANK(INDEX(Data_Base_2[],MATCH($D748,Data_Base_2[[Incumbent]:[Incumbent]],0),MATCH(F$3,Data_Base_2[#Headers],0))),"-",INDEX(Data_Base_2[],MATCH($D748,Data_Base_2[[Incumbent]:[Incumbent]],0),MATCH(F$3,Data_Base_2[#Headers],0))),"")</f>
        <v/>
      </c>
      <c r="G748" s="161" t="str">
        <f ca="1">IFERROR(IF(ISBLANK(INDEX(Data_Base_2[],MATCH($D748,Data_Base_2[[Incumbent]:[Incumbent]],0),MATCH(G$3,Data_Base_2[#Headers],0))),"-",INDEX(Data_Base_2[],MATCH($D748,Data_Base_2[[Incumbent]:[Incumbent]],0),MATCH(G$3,Data_Base_2[#Headers],0))),"")</f>
        <v/>
      </c>
      <c r="H748" s="161" t="str">
        <f ca="1">IFERROR(IF(ISBLANK(INDEX(Data_Base_2[],MATCH($D748,Data_Base_2[[Incumbent]:[Incumbent]],0),MATCH(H$3,Data_Base_2[#Headers],0))),"-",INDEX(Data_Base_2[],MATCH($D748,Data_Base_2[[Incumbent]:[Incumbent]],0),MATCH(H$3,Data_Base_2[#Headers],0))),"")</f>
        <v/>
      </c>
      <c r="I748" s="162" t="str">
        <f ca="1">IFERROR(IF(ISBLANK(INDEX(Data_Base_2[],MATCH($D748,Data_Base_2[[Incumbent]:[Incumbent]],0),MATCH(I$3,Data_Base_2[#Headers],0))),"-",INDEX(Data_Base_2[],MATCH($D748,Data_Base_2[[Incumbent]:[Incumbent]],0),MATCH(I$3,Data_Base_2[#Headers],0))),"")</f>
        <v/>
      </c>
      <c r="J748" s="162" t="str">
        <f ca="1">IFERROR(IF(ISBLANK(INDEX(Data_Base_2[],MATCH($D748,Data_Base_2[[Incumbent]:[Incumbent]],0),MATCH(J$3,Data_Base_2[#Headers],0))),"-",INDEX(Data_Base_2[],MATCH($D748,Data_Base_2[[Incumbent]:[Incumbent]],0),MATCH(J$3,Data_Base_2[#Headers],0))),"")</f>
        <v/>
      </c>
      <c r="K748" s="163" t="str">
        <f ca="1">IFERROR(IF(ISBLANK(INDEX(Data_Base_2[],MATCH($D748,Data_Base_2[[Incumbent]:[Incumbent]],0),MATCH(K$3,Data_Base_2[#Headers],0))),"-",INDEX(Data_Base_2[],MATCH($D748,Data_Base_2[[Incumbent]:[Incumbent]],0),MATCH(K$3,Data_Base_2[#Headers],0))),"")</f>
        <v/>
      </c>
      <c r="L748" s="161" t="str">
        <f ca="1">IFERROR(IF(ISBLANK(INDEX(Data_Base_2[],MATCH($D748,Data_Base_2[[Incumbent]:[Incumbent]],0),MATCH(L$3,Data_Base_2[#Headers],0))),"-",INDEX(Data_Base_2[],MATCH($D748,Data_Base_2[[Incumbent]:[Incumbent]],0),MATCH(L$3,Data_Base_2[#Headers],0))),"")</f>
        <v/>
      </c>
      <c r="M748" s="161" t="str">
        <f ca="1">IFERROR(IF(ISBLANK(INDEX(Data_Base_2[],MATCH($D748,Data_Base_2[[Incumbent]:[Incumbent]],0),MATCH(M$3,Data_Base_2[#Headers],0))),"-",INDEX(Data_Base_2[],MATCH($D748,Data_Base_2[[Incumbent]:[Incumbent]],0),MATCH(M$3,Data_Base_2[#Headers],0))),"")</f>
        <v/>
      </c>
      <c r="N748" s="164" t="str">
        <f ca="1">IFERROR(IF(ISBLANK(INDEX(Data_Base_2[],MATCH($D748,Data_Base_2[[Incumbent]:[Incumbent]],0),MATCH(N$3,Data_Base_2[#Headers],0))),"-",INDEX(Data_Base_2[],MATCH($D748,Data_Base_2[[Incumbent]:[Incumbent]],0),MATCH(N$3,Data_Base_2[#Headers],0))),"")</f>
        <v/>
      </c>
      <c r="O748" s="164" t="str">
        <f ca="1">IFERROR(IF(ISBLANK(INDEX(Data_Base_2[],MATCH($D748,Data_Base_2[[Incumbent]:[Incumbent]],0),MATCH(O$3,Data_Base_2[#Headers],0))),"-",INDEX(Data_Base_2[],MATCH($D748,Data_Base_2[[Incumbent]:[Incumbent]],0),MATCH(O$3,Data_Base_2[#Headers],0))),"")</f>
        <v/>
      </c>
      <c r="P748" s="161" t="str">
        <f ca="1">IFERROR(IF(ISBLANK(INDEX(Data_Base_2[],MATCH($D748,Data_Base_2[[Incumbent]:[Incumbent]],0),MATCH(P$3,Data_Base_2[#Headers],0))),"-",INDEX(Data_Base_2[],MATCH($D748,Data_Base_2[[Incumbent]:[Incumbent]],0),MATCH(P$3,Data_Base_2[#Headers],0))),"")</f>
        <v/>
      </c>
      <c r="Q748" s="161" t="str">
        <f ca="1">IFERROR(IF(ISBLANK(INDEX(Data_Base_2[],MATCH($D748,Data_Base_2[[Incumbent]:[Incumbent]],0),MATCH(Q$3,Data_Base_2[#Headers],0))),"-",INDEX(Data_Base_2[],MATCH($D748,Data_Base_2[[Incumbent]:[Incumbent]],0),MATCH(Q$3,Data_Base_2[#Headers],0))),"")</f>
        <v/>
      </c>
      <c r="T748" t="str">
        <v>Friska Lesmana</v>
      </c>
      <c r="U748" s="140">
        <v>4</v>
      </c>
      <c r="V748" s="124" t="b">
        <v>1</v>
      </c>
      <c r="W748" s="3" t="b">
        <v>0</v>
      </c>
      <c r="X748" s="3" t="b">
        <v>0</v>
      </c>
      <c r="Y748" s="3">
        <v>0</v>
      </c>
      <c r="Z748" s="3">
        <v>1</v>
      </c>
      <c r="AA748" s="3" t="b">
        <v>1</v>
      </c>
      <c r="AB748" s="3" t="b">
        <f ca="1"/>
        <v>1</v>
      </c>
      <c r="AC748" s="99">
        <v>1</v>
      </c>
      <c r="AD748" s="99">
        <f ca="1"/>
        <v>0</v>
      </c>
    </row>
    <row r="749" spans="4:30" x14ac:dyDescent="0.25">
      <c r="D749" s="8" t="str" cm="1">
        <f t="array" aca="1" ref="D749" ca="1">IFERROR(IF($T$2="",'Data Base'!C725,INDEX(Data_Base_2[Incumbent],_xlfn.AGGREGATE(15,3,((OFFSET($AD$4,0,0,COUNTA($AD$4:AD5744),1)&gt;0)/(OFFSET($AD$4,0,0,COUNTA($AD$4:AD5744),1)&gt;0))*(ROW(OFFSET($AD$4,0,0,COUNTA($AD$4:AD5744),1))-ROW($AD$3)),ROWS($D$4:$D748)))),"")</f>
        <v/>
      </c>
      <c r="E749" s="161" t="str">
        <f ca="1">IFERROR(IF(ISBLANK(INDEX(Data_Base_2[],MATCH($D749,Data_Base_2[[Incumbent]:[Incumbent]],0),MATCH(E$3,Data_Base_2[#Headers],0))),"-",INDEX(Data_Base_2[],MATCH($D749,Data_Base_2[[Incumbent]:[Incumbent]],0),MATCH(E$3,Data_Base_2[#Headers],0))),"")</f>
        <v/>
      </c>
      <c r="F749" s="161" t="str">
        <f ca="1">IFERROR(IF(ISBLANK(INDEX(Data_Base_2[],MATCH($D749,Data_Base_2[[Incumbent]:[Incumbent]],0),MATCH(F$3,Data_Base_2[#Headers],0))),"-",INDEX(Data_Base_2[],MATCH($D749,Data_Base_2[[Incumbent]:[Incumbent]],0),MATCH(F$3,Data_Base_2[#Headers],0))),"")</f>
        <v/>
      </c>
      <c r="G749" s="161" t="str">
        <f ca="1">IFERROR(IF(ISBLANK(INDEX(Data_Base_2[],MATCH($D749,Data_Base_2[[Incumbent]:[Incumbent]],0),MATCH(G$3,Data_Base_2[#Headers],0))),"-",INDEX(Data_Base_2[],MATCH($D749,Data_Base_2[[Incumbent]:[Incumbent]],0),MATCH(G$3,Data_Base_2[#Headers],0))),"")</f>
        <v/>
      </c>
      <c r="H749" s="161" t="str">
        <f ca="1">IFERROR(IF(ISBLANK(INDEX(Data_Base_2[],MATCH($D749,Data_Base_2[[Incumbent]:[Incumbent]],0),MATCH(H$3,Data_Base_2[#Headers],0))),"-",INDEX(Data_Base_2[],MATCH($D749,Data_Base_2[[Incumbent]:[Incumbent]],0),MATCH(H$3,Data_Base_2[#Headers],0))),"")</f>
        <v/>
      </c>
      <c r="I749" s="162" t="str">
        <f ca="1">IFERROR(IF(ISBLANK(INDEX(Data_Base_2[],MATCH($D749,Data_Base_2[[Incumbent]:[Incumbent]],0),MATCH(I$3,Data_Base_2[#Headers],0))),"-",INDEX(Data_Base_2[],MATCH($D749,Data_Base_2[[Incumbent]:[Incumbent]],0),MATCH(I$3,Data_Base_2[#Headers],0))),"")</f>
        <v/>
      </c>
      <c r="J749" s="162" t="str">
        <f ca="1">IFERROR(IF(ISBLANK(INDEX(Data_Base_2[],MATCH($D749,Data_Base_2[[Incumbent]:[Incumbent]],0),MATCH(J$3,Data_Base_2[#Headers],0))),"-",INDEX(Data_Base_2[],MATCH($D749,Data_Base_2[[Incumbent]:[Incumbent]],0),MATCH(J$3,Data_Base_2[#Headers],0))),"")</f>
        <v/>
      </c>
      <c r="K749" s="163" t="str">
        <f ca="1">IFERROR(IF(ISBLANK(INDEX(Data_Base_2[],MATCH($D749,Data_Base_2[[Incumbent]:[Incumbent]],0),MATCH(K$3,Data_Base_2[#Headers],0))),"-",INDEX(Data_Base_2[],MATCH($D749,Data_Base_2[[Incumbent]:[Incumbent]],0),MATCH(K$3,Data_Base_2[#Headers],0))),"")</f>
        <v/>
      </c>
      <c r="L749" s="161" t="str">
        <f ca="1">IFERROR(IF(ISBLANK(INDEX(Data_Base_2[],MATCH($D749,Data_Base_2[[Incumbent]:[Incumbent]],0),MATCH(L$3,Data_Base_2[#Headers],0))),"-",INDEX(Data_Base_2[],MATCH($D749,Data_Base_2[[Incumbent]:[Incumbent]],0),MATCH(L$3,Data_Base_2[#Headers],0))),"")</f>
        <v/>
      </c>
      <c r="M749" s="161" t="str">
        <f ca="1">IFERROR(IF(ISBLANK(INDEX(Data_Base_2[],MATCH($D749,Data_Base_2[[Incumbent]:[Incumbent]],0),MATCH(M$3,Data_Base_2[#Headers],0))),"-",INDEX(Data_Base_2[],MATCH($D749,Data_Base_2[[Incumbent]:[Incumbent]],0),MATCH(M$3,Data_Base_2[#Headers],0))),"")</f>
        <v/>
      </c>
      <c r="N749" s="164" t="str">
        <f ca="1">IFERROR(IF(ISBLANK(INDEX(Data_Base_2[],MATCH($D749,Data_Base_2[[Incumbent]:[Incumbent]],0),MATCH(N$3,Data_Base_2[#Headers],0))),"-",INDEX(Data_Base_2[],MATCH($D749,Data_Base_2[[Incumbent]:[Incumbent]],0),MATCH(N$3,Data_Base_2[#Headers],0))),"")</f>
        <v/>
      </c>
      <c r="O749" s="164" t="str">
        <f ca="1">IFERROR(IF(ISBLANK(INDEX(Data_Base_2[],MATCH($D749,Data_Base_2[[Incumbent]:[Incumbent]],0),MATCH(O$3,Data_Base_2[#Headers],0))),"-",INDEX(Data_Base_2[],MATCH($D749,Data_Base_2[[Incumbent]:[Incumbent]],0),MATCH(O$3,Data_Base_2[#Headers],0))),"")</f>
        <v/>
      </c>
      <c r="P749" s="161" t="str">
        <f ca="1">IFERROR(IF(ISBLANK(INDEX(Data_Base_2[],MATCH($D749,Data_Base_2[[Incumbent]:[Incumbent]],0),MATCH(P$3,Data_Base_2[#Headers],0))),"-",INDEX(Data_Base_2[],MATCH($D749,Data_Base_2[[Incumbent]:[Incumbent]],0),MATCH(P$3,Data_Base_2[#Headers],0))),"")</f>
        <v/>
      </c>
      <c r="Q749" s="161" t="str">
        <f ca="1">IFERROR(IF(ISBLANK(INDEX(Data_Base_2[],MATCH($D749,Data_Base_2[[Incumbent]:[Incumbent]],0),MATCH(Q$3,Data_Base_2[#Headers],0))),"-",INDEX(Data_Base_2[],MATCH($D749,Data_Base_2[[Incumbent]:[Incumbent]],0),MATCH(Q$3,Data_Base_2[#Headers],0))),"")</f>
        <v/>
      </c>
      <c r="T749" t="str">
        <v>Agustinus K. Wiratama</v>
      </c>
      <c r="U749" s="140">
        <v>7</v>
      </c>
      <c r="V749" s="124" t="b">
        <v>1</v>
      </c>
      <c r="W749" s="3" t="b">
        <v>0</v>
      </c>
      <c r="X749" s="3" t="b">
        <v>0</v>
      </c>
      <c r="Y749" s="3">
        <v>0</v>
      </c>
      <c r="Z749" s="3">
        <v>0</v>
      </c>
      <c r="AA749" s="3" t="b">
        <v>1</v>
      </c>
      <c r="AB749" s="3" t="b">
        <f ca="1"/>
        <v>1</v>
      </c>
      <c r="AC749" s="99">
        <v>1</v>
      </c>
      <c r="AD749" s="99">
        <f ca="1"/>
        <v>0</v>
      </c>
    </row>
    <row r="750" spans="4:30" x14ac:dyDescent="0.25">
      <c r="D750" s="8" t="str" cm="1">
        <f t="array" aca="1" ref="D750" ca="1">IFERROR(IF($T$2="",'Data Base'!C726,INDEX(Data_Base_2[Incumbent],_xlfn.AGGREGATE(15,3,((OFFSET($AD$4,0,0,COUNTA($AD$4:AD5745),1)&gt;0)/(OFFSET($AD$4,0,0,COUNTA($AD$4:AD5745),1)&gt;0))*(ROW(OFFSET($AD$4,0,0,COUNTA($AD$4:AD5745),1))-ROW($AD$3)),ROWS($D$4:$D749)))),"")</f>
        <v/>
      </c>
      <c r="E750" s="161" t="str">
        <f ca="1">IFERROR(IF(ISBLANK(INDEX(Data_Base_2[],MATCH($D750,Data_Base_2[[Incumbent]:[Incumbent]],0),MATCH(E$3,Data_Base_2[#Headers],0))),"-",INDEX(Data_Base_2[],MATCH($D750,Data_Base_2[[Incumbent]:[Incumbent]],0),MATCH(E$3,Data_Base_2[#Headers],0))),"")</f>
        <v/>
      </c>
      <c r="F750" s="161" t="str">
        <f ca="1">IFERROR(IF(ISBLANK(INDEX(Data_Base_2[],MATCH($D750,Data_Base_2[[Incumbent]:[Incumbent]],0),MATCH(F$3,Data_Base_2[#Headers],0))),"-",INDEX(Data_Base_2[],MATCH($D750,Data_Base_2[[Incumbent]:[Incumbent]],0),MATCH(F$3,Data_Base_2[#Headers],0))),"")</f>
        <v/>
      </c>
      <c r="G750" s="161" t="str">
        <f ca="1">IFERROR(IF(ISBLANK(INDEX(Data_Base_2[],MATCH($D750,Data_Base_2[[Incumbent]:[Incumbent]],0),MATCH(G$3,Data_Base_2[#Headers],0))),"-",INDEX(Data_Base_2[],MATCH($D750,Data_Base_2[[Incumbent]:[Incumbent]],0),MATCH(G$3,Data_Base_2[#Headers],0))),"")</f>
        <v/>
      </c>
      <c r="H750" s="161" t="str">
        <f ca="1">IFERROR(IF(ISBLANK(INDEX(Data_Base_2[],MATCH($D750,Data_Base_2[[Incumbent]:[Incumbent]],0),MATCH(H$3,Data_Base_2[#Headers],0))),"-",INDEX(Data_Base_2[],MATCH($D750,Data_Base_2[[Incumbent]:[Incumbent]],0),MATCH(H$3,Data_Base_2[#Headers],0))),"")</f>
        <v/>
      </c>
      <c r="I750" s="162" t="str">
        <f ca="1">IFERROR(IF(ISBLANK(INDEX(Data_Base_2[],MATCH($D750,Data_Base_2[[Incumbent]:[Incumbent]],0),MATCH(I$3,Data_Base_2[#Headers],0))),"-",INDEX(Data_Base_2[],MATCH($D750,Data_Base_2[[Incumbent]:[Incumbent]],0),MATCH(I$3,Data_Base_2[#Headers],0))),"")</f>
        <v/>
      </c>
      <c r="J750" s="162" t="str">
        <f ca="1">IFERROR(IF(ISBLANK(INDEX(Data_Base_2[],MATCH($D750,Data_Base_2[[Incumbent]:[Incumbent]],0),MATCH(J$3,Data_Base_2[#Headers],0))),"-",INDEX(Data_Base_2[],MATCH($D750,Data_Base_2[[Incumbent]:[Incumbent]],0),MATCH(J$3,Data_Base_2[#Headers],0))),"")</f>
        <v/>
      </c>
      <c r="K750" s="163" t="str">
        <f ca="1">IFERROR(IF(ISBLANK(INDEX(Data_Base_2[],MATCH($D750,Data_Base_2[[Incumbent]:[Incumbent]],0),MATCH(K$3,Data_Base_2[#Headers],0))),"-",INDEX(Data_Base_2[],MATCH($D750,Data_Base_2[[Incumbent]:[Incumbent]],0),MATCH(K$3,Data_Base_2[#Headers],0))),"")</f>
        <v/>
      </c>
      <c r="L750" s="161" t="str">
        <f ca="1">IFERROR(IF(ISBLANK(INDEX(Data_Base_2[],MATCH($D750,Data_Base_2[[Incumbent]:[Incumbent]],0),MATCH(L$3,Data_Base_2[#Headers],0))),"-",INDEX(Data_Base_2[],MATCH($D750,Data_Base_2[[Incumbent]:[Incumbent]],0),MATCH(L$3,Data_Base_2[#Headers],0))),"")</f>
        <v/>
      </c>
      <c r="M750" s="161" t="str">
        <f ca="1">IFERROR(IF(ISBLANK(INDEX(Data_Base_2[],MATCH($D750,Data_Base_2[[Incumbent]:[Incumbent]],0),MATCH(M$3,Data_Base_2[#Headers],0))),"-",INDEX(Data_Base_2[],MATCH($D750,Data_Base_2[[Incumbent]:[Incumbent]],0),MATCH(M$3,Data_Base_2[#Headers],0))),"")</f>
        <v/>
      </c>
      <c r="N750" s="164" t="str">
        <f ca="1">IFERROR(IF(ISBLANK(INDEX(Data_Base_2[],MATCH($D750,Data_Base_2[[Incumbent]:[Incumbent]],0),MATCH(N$3,Data_Base_2[#Headers],0))),"-",INDEX(Data_Base_2[],MATCH($D750,Data_Base_2[[Incumbent]:[Incumbent]],0),MATCH(N$3,Data_Base_2[#Headers],0))),"")</f>
        <v/>
      </c>
      <c r="O750" s="164" t="str">
        <f ca="1">IFERROR(IF(ISBLANK(INDEX(Data_Base_2[],MATCH($D750,Data_Base_2[[Incumbent]:[Incumbent]],0),MATCH(O$3,Data_Base_2[#Headers],0))),"-",INDEX(Data_Base_2[],MATCH($D750,Data_Base_2[[Incumbent]:[Incumbent]],0),MATCH(O$3,Data_Base_2[#Headers],0))),"")</f>
        <v/>
      </c>
      <c r="P750" s="161" t="str">
        <f ca="1">IFERROR(IF(ISBLANK(INDEX(Data_Base_2[],MATCH($D750,Data_Base_2[[Incumbent]:[Incumbent]],0),MATCH(P$3,Data_Base_2[#Headers],0))),"-",INDEX(Data_Base_2[],MATCH($D750,Data_Base_2[[Incumbent]:[Incumbent]],0),MATCH(P$3,Data_Base_2[#Headers],0))),"")</f>
        <v/>
      </c>
      <c r="Q750" s="161" t="str">
        <f ca="1">IFERROR(IF(ISBLANK(INDEX(Data_Base_2[],MATCH($D750,Data_Base_2[[Incumbent]:[Incumbent]],0),MATCH(Q$3,Data_Base_2[#Headers],0))),"-",INDEX(Data_Base_2[],MATCH($D750,Data_Base_2[[Incumbent]:[Incumbent]],0),MATCH(Q$3,Data_Base_2[#Headers],0))),"")</f>
        <v/>
      </c>
      <c r="T750" t="str">
        <v>Rajohan Saragih</v>
      </c>
      <c r="U750" s="140">
        <v>4</v>
      </c>
      <c r="V750" s="124" t="b">
        <v>1</v>
      </c>
      <c r="W750" s="3" t="b">
        <v>0</v>
      </c>
      <c r="X750" s="3" t="b">
        <v>0</v>
      </c>
      <c r="Y750" s="3">
        <v>0</v>
      </c>
      <c r="Z750" s="3">
        <v>1</v>
      </c>
      <c r="AA750" s="3" t="b">
        <v>1</v>
      </c>
      <c r="AB750" s="3" t="b">
        <f ca="1"/>
        <v>1</v>
      </c>
      <c r="AC750" s="99">
        <v>1</v>
      </c>
      <c r="AD750" s="99">
        <f ca="1"/>
        <v>0</v>
      </c>
    </row>
    <row r="751" spans="4:30" x14ac:dyDescent="0.25">
      <c r="D751" s="8" t="str" cm="1">
        <f t="array" aca="1" ref="D751" ca="1">IFERROR(IF($T$2="",'Data Base'!C727,INDEX(Data_Base_2[Incumbent],_xlfn.AGGREGATE(15,3,((OFFSET($AD$4,0,0,COUNTA($AD$4:AD5746),1)&gt;0)/(OFFSET($AD$4,0,0,COUNTA($AD$4:AD5746),1)&gt;0))*(ROW(OFFSET($AD$4,0,0,COUNTA($AD$4:AD5746),1))-ROW($AD$3)),ROWS($D$4:$D750)))),"")</f>
        <v/>
      </c>
      <c r="E751" s="161" t="str">
        <f ca="1">IFERROR(IF(ISBLANK(INDEX(Data_Base_2[],MATCH($D751,Data_Base_2[[Incumbent]:[Incumbent]],0),MATCH(E$3,Data_Base_2[#Headers],0))),"-",INDEX(Data_Base_2[],MATCH($D751,Data_Base_2[[Incumbent]:[Incumbent]],0),MATCH(E$3,Data_Base_2[#Headers],0))),"")</f>
        <v/>
      </c>
      <c r="F751" s="161" t="str">
        <f ca="1">IFERROR(IF(ISBLANK(INDEX(Data_Base_2[],MATCH($D751,Data_Base_2[[Incumbent]:[Incumbent]],0),MATCH(F$3,Data_Base_2[#Headers],0))),"-",INDEX(Data_Base_2[],MATCH($D751,Data_Base_2[[Incumbent]:[Incumbent]],0),MATCH(F$3,Data_Base_2[#Headers],0))),"")</f>
        <v/>
      </c>
      <c r="G751" s="161" t="str">
        <f ca="1">IFERROR(IF(ISBLANK(INDEX(Data_Base_2[],MATCH($D751,Data_Base_2[[Incumbent]:[Incumbent]],0),MATCH(G$3,Data_Base_2[#Headers],0))),"-",INDEX(Data_Base_2[],MATCH($D751,Data_Base_2[[Incumbent]:[Incumbent]],0),MATCH(G$3,Data_Base_2[#Headers],0))),"")</f>
        <v/>
      </c>
      <c r="H751" s="161" t="str">
        <f ca="1">IFERROR(IF(ISBLANK(INDEX(Data_Base_2[],MATCH($D751,Data_Base_2[[Incumbent]:[Incumbent]],0),MATCH(H$3,Data_Base_2[#Headers],0))),"-",INDEX(Data_Base_2[],MATCH($D751,Data_Base_2[[Incumbent]:[Incumbent]],0),MATCH(H$3,Data_Base_2[#Headers],0))),"")</f>
        <v/>
      </c>
      <c r="I751" s="162" t="str">
        <f ca="1">IFERROR(IF(ISBLANK(INDEX(Data_Base_2[],MATCH($D751,Data_Base_2[[Incumbent]:[Incumbent]],0),MATCH(I$3,Data_Base_2[#Headers],0))),"-",INDEX(Data_Base_2[],MATCH($D751,Data_Base_2[[Incumbent]:[Incumbent]],0),MATCH(I$3,Data_Base_2[#Headers],0))),"")</f>
        <v/>
      </c>
      <c r="J751" s="162" t="str">
        <f ca="1">IFERROR(IF(ISBLANK(INDEX(Data_Base_2[],MATCH($D751,Data_Base_2[[Incumbent]:[Incumbent]],0),MATCH(J$3,Data_Base_2[#Headers],0))),"-",INDEX(Data_Base_2[],MATCH($D751,Data_Base_2[[Incumbent]:[Incumbent]],0),MATCH(J$3,Data_Base_2[#Headers],0))),"")</f>
        <v/>
      </c>
      <c r="K751" s="163" t="str">
        <f ca="1">IFERROR(IF(ISBLANK(INDEX(Data_Base_2[],MATCH($D751,Data_Base_2[[Incumbent]:[Incumbent]],0),MATCH(K$3,Data_Base_2[#Headers],0))),"-",INDEX(Data_Base_2[],MATCH($D751,Data_Base_2[[Incumbent]:[Incumbent]],0),MATCH(K$3,Data_Base_2[#Headers],0))),"")</f>
        <v/>
      </c>
      <c r="L751" s="161" t="str">
        <f ca="1">IFERROR(IF(ISBLANK(INDEX(Data_Base_2[],MATCH($D751,Data_Base_2[[Incumbent]:[Incumbent]],0),MATCH(L$3,Data_Base_2[#Headers],0))),"-",INDEX(Data_Base_2[],MATCH($D751,Data_Base_2[[Incumbent]:[Incumbent]],0),MATCH(L$3,Data_Base_2[#Headers],0))),"")</f>
        <v/>
      </c>
      <c r="M751" s="161" t="str">
        <f ca="1">IFERROR(IF(ISBLANK(INDEX(Data_Base_2[],MATCH($D751,Data_Base_2[[Incumbent]:[Incumbent]],0),MATCH(M$3,Data_Base_2[#Headers],0))),"-",INDEX(Data_Base_2[],MATCH($D751,Data_Base_2[[Incumbent]:[Incumbent]],0),MATCH(M$3,Data_Base_2[#Headers],0))),"")</f>
        <v/>
      </c>
      <c r="N751" s="164" t="str">
        <f ca="1">IFERROR(IF(ISBLANK(INDEX(Data_Base_2[],MATCH($D751,Data_Base_2[[Incumbent]:[Incumbent]],0),MATCH(N$3,Data_Base_2[#Headers],0))),"-",INDEX(Data_Base_2[],MATCH($D751,Data_Base_2[[Incumbent]:[Incumbent]],0),MATCH(N$3,Data_Base_2[#Headers],0))),"")</f>
        <v/>
      </c>
      <c r="O751" s="164" t="str">
        <f ca="1">IFERROR(IF(ISBLANK(INDEX(Data_Base_2[],MATCH($D751,Data_Base_2[[Incumbent]:[Incumbent]],0),MATCH(O$3,Data_Base_2[#Headers],0))),"-",INDEX(Data_Base_2[],MATCH($D751,Data_Base_2[[Incumbent]:[Incumbent]],0),MATCH(O$3,Data_Base_2[#Headers],0))),"")</f>
        <v/>
      </c>
      <c r="P751" s="161" t="str">
        <f ca="1">IFERROR(IF(ISBLANK(INDEX(Data_Base_2[],MATCH($D751,Data_Base_2[[Incumbent]:[Incumbent]],0),MATCH(P$3,Data_Base_2[#Headers],0))),"-",INDEX(Data_Base_2[],MATCH($D751,Data_Base_2[[Incumbent]:[Incumbent]],0),MATCH(P$3,Data_Base_2[#Headers],0))),"")</f>
        <v/>
      </c>
      <c r="Q751" s="161" t="str">
        <f ca="1">IFERROR(IF(ISBLANK(INDEX(Data_Base_2[],MATCH($D751,Data_Base_2[[Incumbent]:[Incumbent]],0),MATCH(Q$3,Data_Base_2[#Headers],0))),"-",INDEX(Data_Base_2[],MATCH($D751,Data_Base_2[[Incumbent]:[Incumbent]],0),MATCH(Q$3,Data_Base_2[#Headers],0))),"")</f>
        <v/>
      </c>
      <c r="T751" t="str">
        <v>Roy E. Wicaksono</v>
      </c>
      <c r="U751" s="140">
        <v>4</v>
      </c>
      <c r="V751" s="124" t="b">
        <v>1</v>
      </c>
      <c r="W751" s="3" t="b">
        <v>0</v>
      </c>
      <c r="X751" s="3" t="b">
        <v>0</v>
      </c>
      <c r="Y751" s="3">
        <v>0</v>
      </c>
      <c r="Z751" s="3">
        <v>1</v>
      </c>
      <c r="AA751" s="3" t="b">
        <v>1</v>
      </c>
      <c r="AB751" s="3" t="b">
        <f ca="1"/>
        <v>1</v>
      </c>
      <c r="AC751" s="99">
        <v>1</v>
      </c>
      <c r="AD751" s="99">
        <f ca="1"/>
        <v>0</v>
      </c>
    </row>
    <row r="752" spans="4:30" x14ac:dyDescent="0.25">
      <c r="D752" s="8" t="str" cm="1">
        <f t="array" aca="1" ref="D752" ca="1">IFERROR(IF($T$2="",'Data Base'!C728,INDEX(Data_Base_2[Incumbent],_xlfn.AGGREGATE(15,3,((OFFSET($AD$4,0,0,COUNTA($AD$4:AD5747),1)&gt;0)/(OFFSET($AD$4,0,0,COUNTA($AD$4:AD5747),1)&gt;0))*(ROW(OFFSET($AD$4,0,0,COUNTA($AD$4:AD5747),1))-ROW($AD$3)),ROWS($D$4:$D751)))),"")</f>
        <v/>
      </c>
      <c r="E752" s="161" t="str">
        <f ca="1">IFERROR(IF(ISBLANK(INDEX(Data_Base_2[],MATCH($D752,Data_Base_2[[Incumbent]:[Incumbent]],0),MATCH(E$3,Data_Base_2[#Headers],0))),"-",INDEX(Data_Base_2[],MATCH($D752,Data_Base_2[[Incumbent]:[Incumbent]],0),MATCH(E$3,Data_Base_2[#Headers],0))),"")</f>
        <v/>
      </c>
      <c r="F752" s="161" t="str">
        <f ca="1">IFERROR(IF(ISBLANK(INDEX(Data_Base_2[],MATCH($D752,Data_Base_2[[Incumbent]:[Incumbent]],0),MATCH(F$3,Data_Base_2[#Headers],0))),"-",INDEX(Data_Base_2[],MATCH($D752,Data_Base_2[[Incumbent]:[Incumbent]],0),MATCH(F$3,Data_Base_2[#Headers],0))),"")</f>
        <v/>
      </c>
      <c r="G752" s="161" t="str">
        <f ca="1">IFERROR(IF(ISBLANK(INDEX(Data_Base_2[],MATCH($D752,Data_Base_2[[Incumbent]:[Incumbent]],0),MATCH(G$3,Data_Base_2[#Headers],0))),"-",INDEX(Data_Base_2[],MATCH($D752,Data_Base_2[[Incumbent]:[Incumbent]],0),MATCH(G$3,Data_Base_2[#Headers],0))),"")</f>
        <v/>
      </c>
      <c r="H752" s="161" t="str">
        <f ca="1">IFERROR(IF(ISBLANK(INDEX(Data_Base_2[],MATCH($D752,Data_Base_2[[Incumbent]:[Incumbent]],0),MATCH(H$3,Data_Base_2[#Headers],0))),"-",INDEX(Data_Base_2[],MATCH($D752,Data_Base_2[[Incumbent]:[Incumbent]],0),MATCH(H$3,Data_Base_2[#Headers],0))),"")</f>
        <v/>
      </c>
      <c r="I752" s="162" t="str">
        <f ca="1">IFERROR(IF(ISBLANK(INDEX(Data_Base_2[],MATCH($D752,Data_Base_2[[Incumbent]:[Incumbent]],0),MATCH(I$3,Data_Base_2[#Headers],0))),"-",INDEX(Data_Base_2[],MATCH($D752,Data_Base_2[[Incumbent]:[Incumbent]],0),MATCH(I$3,Data_Base_2[#Headers],0))),"")</f>
        <v/>
      </c>
      <c r="J752" s="162" t="str">
        <f ca="1">IFERROR(IF(ISBLANK(INDEX(Data_Base_2[],MATCH($D752,Data_Base_2[[Incumbent]:[Incumbent]],0),MATCH(J$3,Data_Base_2[#Headers],0))),"-",INDEX(Data_Base_2[],MATCH($D752,Data_Base_2[[Incumbent]:[Incumbent]],0),MATCH(J$3,Data_Base_2[#Headers],0))),"")</f>
        <v/>
      </c>
      <c r="K752" s="163" t="str">
        <f ca="1">IFERROR(IF(ISBLANK(INDEX(Data_Base_2[],MATCH($D752,Data_Base_2[[Incumbent]:[Incumbent]],0),MATCH(K$3,Data_Base_2[#Headers],0))),"-",INDEX(Data_Base_2[],MATCH($D752,Data_Base_2[[Incumbent]:[Incumbent]],0),MATCH(K$3,Data_Base_2[#Headers],0))),"")</f>
        <v/>
      </c>
      <c r="L752" s="161" t="str">
        <f ca="1">IFERROR(IF(ISBLANK(INDEX(Data_Base_2[],MATCH($D752,Data_Base_2[[Incumbent]:[Incumbent]],0),MATCH(L$3,Data_Base_2[#Headers],0))),"-",INDEX(Data_Base_2[],MATCH($D752,Data_Base_2[[Incumbent]:[Incumbent]],0),MATCH(L$3,Data_Base_2[#Headers],0))),"")</f>
        <v/>
      </c>
      <c r="M752" s="161" t="str">
        <f ca="1">IFERROR(IF(ISBLANK(INDEX(Data_Base_2[],MATCH($D752,Data_Base_2[[Incumbent]:[Incumbent]],0),MATCH(M$3,Data_Base_2[#Headers],0))),"-",INDEX(Data_Base_2[],MATCH($D752,Data_Base_2[[Incumbent]:[Incumbent]],0),MATCH(M$3,Data_Base_2[#Headers],0))),"")</f>
        <v/>
      </c>
      <c r="N752" s="164" t="str">
        <f ca="1">IFERROR(IF(ISBLANK(INDEX(Data_Base_2[],MATCH($D752,Data_Base_2[[Incumbent]:[Incumbent]],0),MATCH(N$3,Data_Base_2[#Headers],0))),"-",INDEX(Data_Base_2[],MATCH($D752,Data_Base_2[[Incumbent]:[Incumbent]],0),MATCH(N$3,Data_Base_2[#Headers],0))),"")</f>
        <v/>
      </c>
      <c r="O752" s="164" t="str">
        <f ca="1">IFERROR(IF(ISBLANK(INDEX(Data_Base_2[],MATCH($D752,Data_Base_2[[Incumbent]:[Incumbent]],0),MATCH(O$3,Data_Base_2[#Headers],0))),"-",INDEX(Data_Base_2[],MATCH($D752,Data_Base_2[[Incumbent]:[Incumbent]],0),MATCH(O$3,Data_Base_2[#Headers],0))),"")</f>
        <v/>
      </c>
      <c r="P752" s="161" t="str">
        <f ca="1">IFERROR(IF(ISBLANK(INDEX(Data_Base_2[],MATCH($D752,Data_Base_2[[Incumbent]:[Incumbent]],0),MATCH(P$3,Data_Base_2[#Headers],0))),"-",INDEX(Data_Base_2[],MATCH($D752,Data_Base_2[[Incumbent]:[Incumbent]],0),MATCH(P$3,Data_Base_2[#Headers],0))),"")</f>
        <v/>
      </c>
      <c r="Q752" s="161" t="str">
        <f ca="1">IFERROR(IF(ISBLANK(INDEX(Data_Base_2[],MATCH($D752,Data_Base_2[[Incumbent]:[Incumbent]],0),MATCH(Q$3,Data_Base_2[#Headers],0))),"-",INDEX(Data_Base_2[],MATCH($D752,Data_Base_2[[Incumbent]:[Incumbent]],0),MATCH(Q$3,Data_Base_2[#Headers],0))),"")</f>
        <v/>
      </c>
      <c r="T752" t="str">
        <v>Tony Thamrin</v>
      </c>
      <c r="U752" s="140">
        <v>7</v>
      </c>
      <c r="V752" s="124" t="b">
        <v>1</v>
      </c>
      <c r="W752" s="3" t="b">
        <v>0</v>
      </c>
      <c r="X752" s="3" t="b">
        <v>0</v>
      </c>
      <c r="Y752" s="3">
        <v>0</v>
      </c>
      <c r="Z752" s="3">
        <v>0</v>
      </c>
      <c r="AA752" s="3" t="b">
        <v>1</v>
      </c>
      <c r="AB752" s="3" t="b">
        <f ca="1"/>
        <v>1</v>
      </c>
      <c r="AC752" s="99">
        <v>1</v>
      </c>
      <c r="AD752" s="99">
        <f ca="1"/>
        <v>0</v>
      </c>
    </row>
    <row r="753" spans="4:30" x14ac:dyDescent="0.25">
      <c r="D753" s="8" t="str" cm="1">
        <f t="array" aca="1" ref="D753" ca="1">IFERROR(IF($T$2="",'Data Base'!C729,INDEX(Data_Base_2[Incumbent],_xlfn.AGGREGATE(15,3,((OFFSET($AD$4,0,0,COUNTA($AD$4:AD5748),1)&gt;0)/(OFFSET($AD$4,0,0,COUNTA($AD$4:AD5748),1)&gt;0))*(ROW(OFFSET($AD$4,0,0,COUNTA($AD$4:AD5748),1))-ROW($AD$3)),ROWS($D$4:$D752)))),"")</f>
        <v/>
      </c>
      <c r="E753" s="161" t="str">
        <f ca="1">IFERROR(IF(ISBLANK(INDEX(Data_Base_2[],MATCH($D753,Data_Base_2[[Incumbent]:[Incumbent]],0),MATCH(E$3,Data_Base_2[#Headers],0))),"-",INDEX(Data_Base_2[],MATCH($D753,Data_Base_2[[Incumbent]:[Incumbent]],0),MATCH(E$3,Data_Base_2[#Headers],0))),"")</f>
        <v/>
      </c>
      <c r="F753" s="161" t="str">
        <f ca="1">IFERROR(IF(ISBLANK(INDEX(Data_Base_2[],MATCH($D753,Data_Base_2[[Incumbent]:[Incumbent]],0),MATCH(F$3,Data_Base_2[#Headers],0))),"-",INDEX(Data_Base_2[],MATCH($D753,Data_Base_2[[Incumbent]:[Incumbent]],0),MATCH(F$3,Data_Base_2[#Headers],0))),"")</f>
        <v/>
      </c>
      <c r="G753" s="161" t="str">
        <f ca="1">IFERROR(IF(ISBLANK(INDEX(Data_Base_2[],MATCH($D753,Data_Base_2[[Incumbent]:[Incumbent]],0),MATCH(G$3,Data_Base_2[#Headers],0))),"-",INDEX(Data_Base_2[],MATCH($D753,Data_Base_2[[Incumbent]:[Incumbent]],0),MATCH(G$3,Data_Base_2[#Headers],0))),"")</f>
        <v/>
      </c>
      <c r="H753" s="161" t="str">
        <f ca="1">IFERROR(IF(ISBLANK(INDEX(Data_Base_2[],MATCH($D753,Data_Base_2[[Incumbent]:[Incumbent]],0),MATCH(H$3,Data_Base_2[#Headers],0))),"-",INDEX(Data_Base_2[],MATCH($D753,Data_Base_2[[Incumbent]:[Incumbent]],0),MATCH(H$3,Data_Base_2[#Headers],0))),"")</f>
        <v/>
      </c>
      <c r="I753" s="162" t="str">
        <f ca="1">IFERROR(IF(ISBLANK(INDEX(Data_Base_2[],MATCH($D753,Data_Base_2[[Incumbent]:[Incumbent]],0),MATCH(I$3,Data_Base_2[#Headers],0))),"-",INDEX(Data_Base_2[],MATCH($D753,Data_Base_2[[Incumbent]:[Incumbent]],0),MATCH(I$3,Data_Base_2[#Headers],0))),"")</f>
        <v/>
      </c>
      <c r="J753" s="162" t="str">
        <f ca="1">IFERROR(IF(ISBLANK(INDEX(Data_Base_2[],MATCH($D753,Data_Base_2[[Incumbent]:[Incumbent]],0),MATCH(J$3,Data_Base_2[#Headers],0))),"-",INDEX(Data_Base_2[],MATCH($D753,Data_Base_2[[Incumbent]:[Incumbent]],0),MATCH(J$3,Data_Base_2[#Headers],0))),"")</f>
        <v/>
      </c>
      <c r="K753" s="163" t="str">
        <f ca="1">IFERROR(IF(ISBLANK(INDEX(Data_Base_2[],MATCH($D753,Data_Base_2[[Incumbent]:[Incumbent]],0),MATCH(K$3,Data_Base_2[#Headers],0))),"-",INDEX(Data_Base_2[],MATCH($D753,Data_Base_2[[Incumbent]:[Incumbent]],0),MATCH(K$3,Data_Base_2[#Headers],0))),"")</f>
        <v/>
      </c>
      <c r="L753" s="161" t="str">
        <f ca="1">IFERROR(IF(ISBLANK(INDEX(Data_Base_2[],MATCH($D753,Data_Base_2[[Incumbent]:[Incumbent]],0),MATCH(L$3,Data_Base_2[#Headers],0))),"-",INDEX(Data_Base_2[],MATCH($D753,Data_Base_2[[Incumbent]:[Incumbent]],0),MATCH(L$3,Data_Base_2[#Headers],0))),"")</f>
        <v/>
      </c>
      <c r="M753" s="161" t="str">
        <f ca="1">IFERROR(IF(ISBLANK(INDEX(Data_Base_2[],MATCH($D753,Data_Base_2[[Incumbent]:[Incumbent]],0),MATCH(M$3,Data_Base_2[#Headers],0))),"-",INDEX(Data_Base_2[],MATCH($D753,Data_Base_2[[Incumbent]:[Incumbent]],0),MATCH(M$3,Data_Base_2[#Headers],0))),"")</f>
        <v/>
      </c>
      <c r="N753" s="164" t="str">
        <f ca="1">IFERROR(IF(ISBLANK(INDEX(Data_Base_2[],MATCH($D753,Data_Base_2[[Incumbent]:[Incumbent]],0),MATCH(N$3,Data_Base_2[#Headers],0))),"-",INDEX(Data_Base_2[],MATCH($D753,Data_Base_2[[Incumbent]:[Incumbent]],0),MATCH(N$3,Data_Base_2[#Headers],0))),"")</f>
        <v/>
      </c>
      <c r="O753" s="164" t="str">
        <f ca="1">IFERROR(IF(ISBLANK(INDEX(Data_Base_2[],MATCH($D753,Data_Base_2[[Incumbent]:[Incumbent]],0),MATCH(O$3,Data_Base_2[#Headers],0))),"-",INDEX(Data_Base_2[],MATCH($D753,Data_Base_2[[Incumbent]:[Incumbent]],0),MATCH(O$3,Data_Base_2[#Headers],0))),"")</f>
        <v/>
      </c>
      <c r="P753" s="161" t="str">
        <f ca="1">IFERROR(IF(ISBLANK(INDEX(Data_Base_2[],MATCH($D753,Data_Base_2[[Incumbent]:[Incumbent]],0),MATCH(P$3,Data_Base_2[#Headers],0))),"-",INDEX(Data_Base_2[],MATCH($D753,Data_Base_2[[Incumbent]:[Incumbent]],0),MATCH(P$3,Data_Base_2[#Headers],0))),"")</f>
        <v/>
      </c>
      <c r="Q753" s="161" t="str">
        <f ca="1">IFERROR(IF(ISBLANK(INDEX(Data_Base_2[],MATCH($D753,Data_Base_2[[Incumbent]:[Incumbent]],0),MATCH(Q$3,Data_Base_2[#Headers],0))),"-",INDEX(Data_Base_2[],MATCH($D753,Data_Base_2[[Incumbent]:[Incumbent]],0),MATCH(Q$3,Data_Base_2[#Headers],0))),"")</f>
        <v/>
      </c>
      <c r="T753" t="str">
        <v>Daniel Ortega Purba</v>
      </c>
      <c r="U753" s="140">
        <v>3</v>
      </c>
      <c r="V753" s="124" t="b">
        <v>1</v>
      </c>
      <c r="W753" s="3" t="b">
        <v>0</v>
      </c>
      <c r="X753" s="3" t="b">
        <v>0</v>
      </c>
      <c r="Y753" s="3">
        <v>0</v>
      </c>
      <c r="Z753" s="3">
        <v>1</v>
      </c>
      <c r="AA753" s="3" t="b">
        <v>1</v>
      </c>
      <c r="AB753" s="3" t="b">
        <f ca="1"/>
        <v>1</v>
      </c>
      <c r="AC753" s="99">
        <v>1</v>
      </c>
      <c r="AD753" s="99">
        <f ca="1"/>
        <v>0</v>
      </c>
    </row>
    <row r="754" spans="4:30" x14ac:dyDescent="0.25">
      <c r="D754" s="8" t="str" cm="1">
        <f t="array" aca="1" ref="D754" ca="1">IFERROR(IF($T$2="",'Data Base'!C730,INDEX(Data_Base_2[Incumbent],_xlfn.AGGREGATE(15,3,((OFFSET($AD$4,0,0,COUNTA($AD$4:AD5749),1)&gt;0)/(OFFSET($AD$4,0,0,COUNTA($AD$4:AD5749),1)&gt;0))*(ROW(OFFSET($AD$4,0,0,COUNTA($AD$4:AD5749),1))-ROW($AD$3)),ROWS($D$4:$D753)))),"")</f>
        <v/>
      </c>
      <c r="E754" s="161" t="str">
        <f ca="1">IFERROR(IF(ISBLANK(INDEX(Data_Base_2[],MATCH($D754,Data_Base_2[[Incumbent]:[Incumbent]],0),MATCH(E$3,Data_Base_2[#Headers],0))),"-",INDEX(Data_Base_2[],MATCH($D754,Data_Base_2[[Incumbent]:[Incumbent]],0),MATCH(E$3,Data_Base_2[#Headers],0))),"")</f>
        <v/>
      </c>
      <c r="F754" s="161" t="str">
        <f ca="1">IFERROR(IF(ISBLANK(INDEX(Data_Base_2[],MATCH($D754,Data_Base_2[[Incumbent]:[Incumbent]],0),MATCH(F$3,Data_Base_2[#Headers],0))),"-",INDEX(Data_Base_2[],MATCH($D754,Data_Base_2[[Incumbent]:[Incumbent]],0),MATCH(F$3,Data_Base_2[#Headers],0))),"")</f>
        <v/>
      </c>
      <c r="G754" s="161" t="str">
        <f ca="1">IFERROR(IF(ISBLANK(INDEX(Data_Base_2[],MATCH($D754,Data_Base_2[[Incumbent]:[Incumbent]],0),MATCH(G$3,Data_Base_2[#Headers],0))),"-",INDEX(Data_Base_2[],MATCH($D754,Data_Base_2[[Incumbent]:[Incumbent]],0),MATCH(G$3,Data_Base_2[#Headers],0))),"")</f>
        <v/>
      </c>
      <c r="H754" s="161" t="str">
        <f ca="1">IFERROR(IF(ISBLANK(INDEX(Data_Base_2[],MATCH($D754,Data_Base_2[[Incumbent]:[Incumbent]],0),MATCH(H$3,Data_Base_2[#Headers],0))),"-",INDEX(Data_Base_2[],MATCH($D754,Data_Base_2[[Incumbent]:[Incumbent]],0),MATCH(H$3,Data_Base_2[#Headers],0))),"")</f>
        <v/>
      </c>
      <c r="I754" s="162" t="str">
        <f ca="1">IFERROR(IF(ISBLANK(INDEX(Data_Base_2[],MATCH($D754,Data_Base_2[[Incumbent]:[Incumbent]],0),MATCH(I$3,Data_Base_2[#Headers],0))),"-",INDEX(Data_Base_2[],MATCH($D754,Data_Base_2[[Incumbent]:[Incumbent]],0),MATCH(I$3,Data_Base_2[#Headers],0))),"")</f>
        <v/>
      </c>
      <c r="J754" s="162" t="str">
        <f ca="1">IFERROR(IF(ISBLANK(INDEX(Data_Base_2[],MATCH($D754,Data_Base_2[[Incumbent]:[Incumbent]],0),MATCH(J$3,Data_Base_2[#Headers],0))),"-",INDEX(Data_Base_2[],MATCH($D754,Data_Base_2[[Incumbent]:[Incumbent]],0),MATCH(J$3,Data_Base_2[#Headers],0))),"")</f>
        <v/>
      </c>
      <c r="K754" s="163" t="str">
        <f ca="1">IFERROR(IF(ISBLANK(INDEX(Data_Base_2[],MATCH($D754,Data_Base_2[[Incumbent]:[Incumbent]],0),MATCH(K$3,Data_Base_2[#Headers],0))),"-",INDEX(Data_Base_2[],MATCH($D754,Data_Base_2[[Incumbent]:[Incumbent]],0),MATCH(K$3,Data_Base_2[#Headers],0))),"")</f>
        <v/>
      </c>
      <c r="L754" s="161" t="str">
        <f ca="1">IFERROR(IF(ISBLANK(INDEX(Data_Base_2[],MATCH($D754,Data_Base_2[[Incumbent]:[Incumbent]],0),MATCH(L$3,Data_Base_2[#Headers],0))),"-",INDEX(Data_Base_2[],MATCH($D754,Data_Base_2[[Incumbent]:[Incumbent]],0),MATCH(L$3,Data_Base_2[#Headers],0))),"")</f>
        <v/>
      </c>
      <c r="M754" s="161" t="str">
        <f ca="1">IFERROR(IF(ISBLANK(INDEX(Data_Base_2[],MATCH($D754,Data_Base_2[[Incumbent]:[Incumbent]],0),MATCH(M$3,Data_Base_2[#Headers],0))),"-",INDEX(Data_Base_2[],MATCH($D754,Data_Base_2[[Incumbent]:[Incumbent]],0),MATCH(M$3,Data_Base_2[#Headers],0))),"")</f>
        <v/>
      </c>
      <c r="N754" s="164" t="str">
        <f ca="1">IFERROR(IF(ISBLANK(INDEX(Data_Base_2[],MATCH($D754,Data_Base_2[[Incumbent]:[Incumbent]],0),MATCH(N$3,Data_Base_2[#Headers],0))),"-",INDEX(Data_Base_2[],MATCH($D754,Data_Base_2[[Incumbent]:[Incumbent]],0),MATCH(N$3,Data_Base_2[#Headers],0))),"")</f>
        <v/>
      </c>
      <c r="O754" s="164" t="str">
        <f ca="1">IFERROR(IF(ISBLANK(INDEX(Data_Base_2[],MATCH($D754,Data_Base_2[[Incumbent]:[Incumbent]],0),MATCH(O$3,Data_Base_2[#Headers],0))),"-",INDEX(Data_Base_2[],MATCH($D754,Data_Base_2[[Incumbent]:[Incumbent]],0),MATCH(O$3,Data_Base_2[#Headers],0))),"")</f>
        <v/>
      </c>
      <c r="P754" s="161" t="str">
        <f ca="1">IFERROR(IF(ISBLANK(INDEX(Data_Base_2[],MATCH($D754,Data_Base_2[[Incumbent]:[Incumbent]],0),MATCH(P$3,Data_Base_2[#Headers],0))),"-",INDEX(Data_Base_2[],MATCH($D754,Data_Base_2[[Incumbent]:[Incumbent]],0),MATCH(P$3,Data_Base_2[#Headers],0))),"")</f>
        <v/>
      </c>
      <c r="Q754" s="161" t="str">
        <f ca="1">IFERROR(IF(ISBLANK(INDEX(Data_Base_2[],MATCH($D754,Data_Base_2[[Incumbent]:[Incumbent]],0),MATCH(Q$3,Data_Base_2[#Headers],0))),"-",INDEX(Data_Base_2[],MATCH($D754,Data_Base_2[[Incumbent]:[Incumbent]],0),MATCH(Q$3,Data_Base_2[#Headers],0))),"")</f>
        <v/>
      </c>
      <c r="T754" t="str">
        <v>Wahyu Nofiyanto</v>
      </c>
      <c r="U754" s="140">
        <v>1</v>
      </c>
      <c r="V754" s="124" t="b">
        <v>1</v>
      </c>
      <c r="W754" s="3" t="b">
        <v>0</v>
      </c>
      <c r="X754" s="3" t="b">
        <v>0</v>
      </c>
      <c r="Y754" s="3">
        <v>0</v>
      </c>
      <c r="Z754" s="3">
        <v>0</v>
      </c>
      <c r="AA754" s="3" t="b">
        <v>1</v>
      </c>
      <c r="AB754" s="3" t="b">
        <f ca="1"/>
        <v>1</v>
      </c>
      <c r="AC754" s="99">
        <v>1</v>
      </c>
      <c r="AD754" s="99">
        <f ca="1"/>
        <v>0</v>
      </c>
    </row>
    <row r="755" spans="4:30" x14ac:dyDescent="0.25">
      <c r="D755" s="8" t="str" cm="1">
        <f t="array" aca="1" ref="D755" ca="1">IFERROR(IF($T$2="",'Data Base'!C731,INDEX(Data_Base_2[Incumbent],_xlfn.AGGREGATE(15,3,((OFFSET($AD$4,0,0,COUNTA($AD$4:AD5750),1)&gt;0)/(OFFSET($AD$4,0,0,COUNTA($AD$4:AD5750),1)&gt;0))*(ROW(OFFSET($AD$4,0,0,COUNTA($AD$4:AD5750),1))-ROW($AD$3)),ROWS($D$4:$D754)))),"")</f>
        <v/>
      </c>
      <c r="E755" s="161" t="str">
        <f ca="1">IFERROR(IF(ISBLANK(INDEX(Data_Base_2[],MATCH($D755,Data_Base_2[[Incumbent]:[Incumbent]],0),MATCH(E$3,Data_Base_2[#Headers],0))),"-",INDEX(Data_Base_2[],MATCH($D755,Data_Base_2[[Incumbent]:[Incumbent]],0),MATCH(E$3,Data_Base_2[#Headers],0))),"")</f>
        <v/>
      </c>
      <c r="F755" s="161" t="str">
        <f ca="1">IFERROR(IF(ISBLANK(INDEX(Data_Base_2[],MATCH($D755,Data_Base_2[[Incumbent]:[Incumbent]],0),MATCH(F$3,Data_Base_2[#Headers],0))),"-",INDEX(Data_Base_2[],MATCH($D755,Data_Base_2[[Incumbent]:[Incumbent]],0),MATCH(F$3,Data_Base_2[#Headers],0))),"")</f>
        <v/>
      </c>
      <c r="G755" s="161" t="str">
        <f ca="1">IFERROR(IF(ISBLANK(INDEX(Data_Base_2[],MATCH($D755,Data_Base_2[[Incumbent]:[Incumbent]],0),MATCH(G$3,Data_Base_2[#Headers],0))),"-",INDEX(Data_Base_2[],MATCH($D755,Data_Base_2[[Incumbent]:[Incumbent]],0),MATCH(G$3,Data_Base_2[#Headers],0))),"")</f>
        <v/>
      </c>
      <c r="H755" s="161" t="str">
        <f ca="1">IFERROR(IF(ISBLANK(INDEX(Data_Base_2[],MATCH($D755,Data_Base_2[[Incumbent]:[Incumbent]],0),MATCH(H$3,Data_Base_2[#Headers],0))),"-",INDEX(Data_Base_2[],MATCH($D755,Data_Base_2[[Incumbent]:[Incumbent]],0),MATCH(H$3,Data_Base_2[#Headers],0))),"")</f>
        <v/>
      </c>
      <c r="I755" s="162" t="str">
        <f ca="1">IFERROR(IF(ISBLANK(INDEX(Data_Base_2[],MATCH($D755,Data_Base_2[[Incumbent]:[Incumbent]],0),MATCH(I$3,Data_Base_2[#Headers],0))),"-",INDEX(Data_Base_2[],MATCH($D755,Data_Base_2[[Incumbent]:[Incumbent]],0),MATCH(I$3,Data_Base_2[#Headers],0))),"")</f>
        <v/>
      </c>
      <c r="J755" s="162" t="str">
        <f ca="1">IFERROR(IF(ISBLANK(INDEX(Data_Base_2[],MATCH($D755,Data_Base_2[[Incumbent]:[Incumbent]],0),MATCH(J$3,Data_Base_2[#Headers],0))),"-",INDEX(Data_Base_2[],MATCH($D755,Data_Base_2[[Incumbent]:[Incumbent]],0),MATCH(J$3,Data_Base_2[#Headers],0))),"")</f>
        <v/>
      </c>
      <c r="K755" s="163" t="str">
        <f ca="1">IFERROR(IF(ISBLANK(INDEX(Data_Base_2[],MATCH($D755,Data_Base_2[[Incumbent]:[Incumbent]],0),MATCH(K$3,Data_Base_2[#Headers],0))),"-",INDEX(Data_Base_2[],MATCH($D755,Data_Base_2[[Incumbent]:[Incumbent]],0),MATCH(K$3,Data_Base_2[#Headers],0))),"")</f>
        <v/>
      </c>
      <c r="L755" s="161" t="str">
        <f ca="1">IFERROR(IF(ISBLANK(INDEX(Data_Base_2[],MATCH($D755,Data_Base_2[[Incumbent]:[Incumbent]],0),MATCH(L$3,Data_Base_2[#Headers],0))),"-",INDEX(Data_Base_2[],MATCH($D755,Data_Base_2[[Incumbent]:[Incumbent]],0),MATCH(L$3,Data_Base_2[#Headers],0))),"")</f>
        <v/>
      </c>
      <c r="M755" s="161" t="str">
        <f ca="1">IFERROR(IF(ISBLANK(INDEX(Data_Base_2[],MATCH($D755,Data_Base_2[[Incumbent]:[Incumbent]],0),MATCH(M$3,Data_Base_2[#Headers],0))),"-",INDEX(Data_Base_2[],MATCH($D755,Data_Base_2[[Incumbent]:[Incumbent]],0),MATCH(M$3,Data_Base_2[#Headers],0))),"")</f>
        <v/>
      </c>
      <c r="N755" s="164" t="str">
        <f ca="1">IFERROR(IF(ISBLANK(INDEX(Data_Base_2[],MATCH($D755,Data_Base_2[[Incumbent]:[Incumbent]],0),MATCH(N$3,Data_Base_2[#Headers],0))),"-",INDEX(Data_Base_2[],MATCH($D755,Data_Base_2[[Incumbent]:[Incumbent]],0),MATCH(N$3,Data_Base_2[#Headers],0))),"")</f>
        <v/>
      </c>
      <c r="O755" s="164" t="str">
        <f ca="1">IFERROR(IF(ISBLANK(INDEX(Data_Base_2[],MATCH($D755,Data_Base_2[[Incumbent]:[Incumbent]],0),MATCH(O$3,Data_Base_2[#Headers],0))),"-",INDEX(Data_Base_2[],MATCH($D755,Data_Base_2[[Incumbent]:[Incumbent]],0),MATCH(O$3,Data_Base_2[#Headers],0))),"")</f>
        <v/>
      </c>
      <c r="P755" s="161" t="str">
        <f ca="1">IFERROR(IF(ISBLANK(INDEX(Data_Base_2[],MATCH($D755,Data_Base_2[[Incumbent]:[Incumbent]],0),MATCH(P$3,Data_Base_2[#Headers],0))),"-",INDEX(Data_Base_2[],MATCH($D755,Data_Base_2[[Incumbent]:[Incumbent]],0),MATCH(P$3,Data_Base_2[#Headers],0))),"")</f>
        <v/>
      </c>
      <c r="Q755" s="161" t="str">
        <f ca="1">IFERROR(IF(ISBLANK(INDEX(Data_Base_2[],MATCH($D755,Data_Base_2[[Incumbent]:[Incumbent]],0),MATCH(Q$3,Data_Base_2[#Headers],0))),"-",INDEX(Data_Base_2[],MATCH($D755,Data_Base_2[[Incumbent]:[Incumbent]],0),MATCH(Q$3,Data_Base_2[#Headers],0))),"")</f>
        <v/>
      </c>
      <c r="T755" t="str">
        <v>A.S.Sundiono</v>
      </c>
      <c r="U755" s="140">
        <v>5</v>
      </c>
      <c r="V755" s="124" t="b">
        <v>1</v>
      </c>
      <c r="W755" s="3" t="b">
        <v>0</v>
      </c>
      <c r="X755" s="3" t="b">
        <v>0</v>
      </c>
      <c r="Y755" s="3">
        <v>0</v>
      </c>
      <c r="Z755" s="3">
        <v>0</v>
      </c>
      <c r="AA755" s="3" t="b">
        <v>1</v>
      </c>
      <c r="AB755" s="3" t="b">
        <f ca="1"/>
        <v>1</v>
      </c>
      <c r="AC755" s="99">
        <v>1</v>
      </c>
      <c r="AD755" s="99">
        <f ca="1"/>
        <v>0</v>
      </c>
    </row>
    <row r="756" spans="4:30" x14ac:dyDescent="0.25">
      <c r="D756" s="8" t="str" cm="1">
        <f t="array" aca="1" ref="D756" ca="1">IFERROR(IF($T$2="",'Data Base'!C732,INDEX(Data_Base_2[Incumbent],_xlfn.AGGREGATE(15,3,((OFFSET($AD$4,0,0,COUNTA($AD$4:AD5751),1)&gt;0)/(OFFSET($AD$4,0,0,COUNTA($AD$4:AD5751),1)&gt;0))*(ROW(OFFSET($AD$4,0,0,COUNTA($AD$4:AD5751),1))-ROW($AD$3)),ROWS($D$4:$D755)))),"")</f>
        <v/>
      </c>
      <c r="E756" s="161" t="str">
        <f ca="1">IFERROR(IF(ISBLANK(INDEX(Data_Base_2[],MATCH($D756,Data_Base_2[[Incumbent]:[Incumbent]],0),MATCH(E$3,Data_Base_2[#Headers],0))),"-",INDEX(Data_Base_2[],MATCH($D756,Data_Base_2[[Incumbent]:[Incumbent]],0),MATCH(E$3,Data_Base_2[#Headers],0))),"")</f>
        <v/>
      </c>
      <c r="F756" s="161" t="str">
        <f ca="1">IFERROR(IF(ISBLANK(INDEX(Data_Base_2[],MATCH($D756,Data_Base_2[[Incumbent]:[Incumbent]],0),MATCH(F$3,Data_Base_2[#Headers],0))),"-",INDEX(Data_Base_2[],MATCH($D756,Data_Base_2[[Incumbent]:[Incumbent]],0),MATCH(F$3,Data_Base_2[#Headers],0))),"")</f>
        <v/>
      </c>
      <c r="G756" s="161" t="str">
        <f ca="1">IFERROR(IF(ISBLANK(INDEX(Data_Base_2[],MATCH($D756,Data_Base_2[[Incumbent]:[Incumbent]],0),MATCH(G$3,Data_Base_2[#Headers],0))),"-",INDEX(Data_Base_2[],MATCH($D756,Data_Base_2[[Incumbent]:[Incumbent]],0),MATCH(G$3,Data_Base_2[#Headers],0))),"")</f>
        <v/>
      </c>
      <c r="H756" s="161" t="str">
        <f ca="1">IFERROR(IF(ISBLANK(INDEX(Data_Base_2[],MATCH($D756,Data_Base_2[[Incumbent]:[Incumbent]],0),MATCH(H$3,Data_Base_2[#Headers],0))),"-",INDEX(Data_Base_2[],MATCH($D756,Data_Base_2[[Incumbent]:[Incumbent]],0),MATCH(H$3,Data_Base_2[#Headers],0))),"")</f>
        <v/>
      </c>
      <c r="I756" s="162" t="str">
        <f ca="1">IFERROR(IF(ISBLANK(INDEX(Data_Base_2[],MATCH($D756,Data_Base_2[[Incumbent]:[Incumbent]],0),MATCH(I$3,Data_Base_2[#Headers],0))),"-",INDEX(Data_Base_2[],MATCH($D756,Data_Base_2[[Incumbent]:[Incumbent]],0),MATCH(I$3,Data_Base_2[#Headers],0))),"")</f>
        <v/>
      </c>
      <c r="J756" s="162" t="str">
        <f ca="1">IFERROR(IF(ISBLANK(INDEX(Data_Base_2[],MATCH($D756,Data_Base_2[[Incumbent]:[Incumbent]],0),MATCH(J$3,Data_Base_2[#Headers],0))),"-",INDEX(Data_Base_2[],MATCH($D756,Data_Base_2[[Incumbent]:[Incumbent]],0),MATCH(J$3,Data_Base_2[#Headers],0))),"")</f>
        <v/>
      </c>
      <c r="K756" s="163" t="str">
        <f ca="1">IFERROR(IF(ISBLANK(INDEX(Data_Base_2[],MATCH($D756,Data_Base_2[[Incumbent]:[Incumbent]],0),MATCH(K$3,Data_Base_2[#Headers],0))),"-",INDEX(Data_Base_2[],MATCH($D756,Data_Base_2[[Incumbent]:[Incumbent]],0),MATCH(K$3,Data_Base_2[#Headers],0))),"")</f>
        <v/>
      </c>
      <c r="L756" s="161" t="str">
        <f ca="1">IFERROR(IF(ISBLANK(INDEX(Data_Base_2[],MATCH($D756,Data_Base_2[[Incumbent]:[Incumbent]],0),MATCH(L$3,Data_Base_2[#Headers],0))),"-",INDEX(Data_Base_2[],MATCH($D756,Data_Base_2[[Incumbent]:[Incumbent]],0),MATCH(L$3,Data_Base_2[#Headers],0))),"")</f>
        <v/>
      </c>
      <c r="M756" s="161" t="str">
        <f ca="1">IFERROR(IF(ISBLANK(INDEX(Data_Base_2[],MATCH($D756,Data_Base_2[[Incumbent]:[Incumbent]],0),MATCH(M$3,Data_Base_2[#Headers],0))),"-",INDEX(Data_Base_2[],MATCH($D756,Data_Base_2[[Incumbent]:[Incumbent]],0),MATCH(M$3,Data_Base_2[#Headers],0))),"")</f>
        <v/>
      </c>
      <c r="N756" s="164" t="str">
        <f ca="1">IFERROR(IF(ISBLANK(INDEX(Data_Base_2[],MATCH($D756,Data_Base_2[[Incumbent]:[Incumbent]],0),MATCH(N$3,Data_Base_2[#Headers],0))),"-",INDEX(Data_Base_2[],MATCH($D756,Data_Base_2[[Incumbent]:[Incumbent]],0),MATCH(N$3,Data_Base_2[#Headers],0))),"")</f>
        <v/>
      </c>
      <c r="O756" s="164" t="str">
        <f ca="1">IFERROR(IF(ISBLANK(INDEX(Data_Base_2[],MATCH($D756,Data_Base_2[[Incumbent]:[Incumbent]],0),MATCH(O$3,Data_Base_2[#Headers],0))),"-",INDEX(Data_Base_2[],MATCH($D756,Data_Base_2[[Incumbent]:[Incumbent]],0),MATCH(O$3,Data_Base_2[#Headers],0))),"")</f>
        <v/>
      </c>
      <c r="P756" s="161" t="str">
        <f ca="1">IFERROR(IF(ISBLANK(INDEX(Data_Base_2[],MATCH($D756,Data_Base_2[[Incumbent]:[Incumbent]],0),MATCH(P$3,Data_Base_2[#Headers],0))),"-",INDEX(Data_Base_2[],MATCH($D756,Data_Base_2[[Incumbent]:[Incumbent]],0),MATCH(P$3,Data_Base_2[#Headers],0))),"")</f>
        <v/>
      </c>
      <c r="Q756" s="161" t="str">
        <f ca="1">IFERROR(IF(ISBLANK(INDEX(Data_Base_2[],MATCH($D756,Data_Base_2[[Incumbent]:[Incumbent]],0),MATCH(Q$3,Data_Base_2[#Headers],0))),"-",INDEX(Data_Base_2[],MATCH($D756,Data_Base_2[[Incumbent]:[Incumbent]],0),MATCH(Q$3,Data_Base_2[#Headers],0))),"")</f>
        <v/>
      </c>
      <c r="T756" t="str">
        <v>Agustian Syahputra</v>
      </c>
      <c r="U756" s="140">
        <v>4</v>
      </c>
      <c r="V756" s="124" t="b">
        <v>1</v>
      </c>
      <c r="W756" s="3" t="b">
        <v>0</v>
      </c>
      <c r="X756" s="3" t="b">
        <v>0</v>
      </c>
      <c r="Y756" s="3">
        <v>0</v>
      </c>
      <c r="Z756" s="3">
        <v>1</v>
      </c>
      <c r="AA756" s="3" t="b">
        <v>1</v>
      </c>
      <c r="AB756" s="3" t="b">
        <f ca="1"/>
        <v>1</v>
      </c>
      <c r="AC756" s="99">
        <v>1</v>
      </c>
      <c r="AD756" s="99">
        <f ca="1"/>
        <v>0</v>
      </c>
    </row>
    <row r="757" spans="4:30" x14ac:dyDescent="0.25">
      <c r="D757" s="8" t="str" cm="1">
        <f t="array" aca="1" ref="D757" ca="1">IFERROR(IF($T$2="",'Data Base'!C733,INDEX(Data_Base_2[Incumbent],_xlfn.AGGREGATE(15,3,((OFFSET($AD$4,0,0,COUNTA($AD$4:AD5752),1)&gt;0)/(OFFSET($AD$4,0,0,COUNTA($AD$4:AD5752),1)&gt;0))*(ROW(OFFSET($AD$4,0,0,COUNTA($AD$4:AD5752),1))-ROW($AD$3)),ROWS($D$4:$D756)))),"")</f>
        <v/>
      </c>
      <c r="E757" s="161" t="str">
        <f ca="1">IFERROR(IF(ISBLANK(INDEX(Data_Base_2[],MATCH($D757,Data_Base_2[[Incumbent]:[Incumbent]],0),MATCH(E$3,Data_Base_2[#Headers],0))),"-",INDEX(Data_Base_2[],MATCH($D757,Data_Base_2[[Incumbent]:[Incumbent]],0),MATCH(E$3,Data_Base_2[#Headers],0))),"")</f>
        <v/>
      </c>
      <c r="F757" s="161" t="str">
        <f ca="1">IFERROR(IF(ISBLANK(INDEX(Data_Base_2[],MATCH($D757,Data_Base_2[[Incumbent]:[Incumbent]],0),MATCH(F$3,Data_Base_2[#Headers],0))),"-",INDEX(Data_Base_2[],MATCH($D757,Data_Base_2[[Incumbent]:[Incumbent]],0),MATCH(F$3,Data_Base_2[#Headers],0))),"")</f>
        <v/>
      </c>
      <c r="G757" s="161" t="str">
        <f ca="1">IFERROR(IF(ISBLANK(INDEX(Data_Base_2[],MATCH($D757,Data_Base_2[[Incumbent]:[Incumbent]],0),MATCH(G$3,Data_Base_2[#Headers],0))),"-",INDEX(Data_Base_2[],MATCH($D757,Data_Base_2[[Incumbent]:[Incumbent]],0),MATCH(G$3,Data_Base_2[#Headers],0))),"")</f>
        <v/>
      </c>
      <c r="H757" s="161" t="str">
        <f ca="1">IFERROR(IF(ISBLANK(INDEX(Data_Base_2[],MATCH($D757,Data_Base_2[[Incumbent]:[Incumbent]],0),MATCH(H$3,Data_Base_2[#Headers],0))),"-",INDEX(Data_Base_2[],MATCH($D757,Data_Base_2[[Incumbent]:[Incumbent]],0),MATCH(H$3,Data_Base_2[#Headers],0))),"")</f>
        <v/>
      </c>
      <c r="I757" s="162" t="str">
        <f ca="1">IFERROR(IF(ISBLANK(INDEX(Data_Base_2[],MATCH($D757,Data_Base_2[[Incumbent]:[Incumbent]],0),MATCH(I$3,Data_Base_2[#Headers],0))),"-",INDEX(Data_Base_2[],MATCH($D757,Data_Base_2[[Incumbent]:[Incumbent]],0),MATCH(I$3,Data_Base_2[#Headers],0))),"")</f>
        <v/>
      </c>
      <c r="J757" s="162" t="str">
        <f ca="1">IFERROR(IF(ISBLANK(INDEX(Data_Base_2[],MATCH($D757,Data_Base_2[[Incumbent]:[Incumbent]],0),MATCH(J$3,Data_Base_2[#Headers],0))),"-",INDEX(Data_Base_2[],MATCH($D757,Data_Base_2[[Incumbent]:[Incumbent]],0),MATCH(J$3,Data_Base_2[#Headers],0))),"")</f>
        <v/>
      </c>
      <c r="K757" s="163" t="str">
        <f ca="1">IFERROR(IF(ISBLANK(INDEX(Data_Base_2[],MATCH($D757,Data_Base_2[[Incumbent]:[Incumbent]],0),MATCH(K$3,Data_Base_2[#Headers],0))),"-",INDEX(Data_Base_2[],MATCH($D757,Data_Base_2[[Incumbent]:[Incumbent]],0),MATCH(K$3,Data_Base_2[#Headers],0))),"")</f>
        <v/>
      </c>
      <c r="L757" s="161" t="str">
        <f ca="1">IFERROR(IF(ISBLANK(INDEX(Data_Base_2[],MATCH($D757,Data_Base_2[[Incumbent]:[Incumbent]],0),MATCH(L$3,Data_Base_2[#Headers],0))),"-",INDEX(Data_Base_2[],MATCH($D757,Data_Base_2[[Incumbent]:[Incumbent]],0),MATCH(L$3,Data_Base_2[#Headers],0))),"")</f>
        <v/>
      </c>
      <c r="M757" s="161" t="str">
        <f ca="1">IFERROR(IF(ISBLANK(INDEX(Data_Base_2[],MATCH($D757,Data_Base_2[[Incumbent]:[Incumbent]],0),MATCH(M$3,Data_Base_2[#Headers],0))),"-",INDEX(Data_Base_2[],MATCH($D757,Data_Base_2[[Incumbent]:[Incumbent]],0),MATCH(M$3,Data_Base_2[#Headers],0))),"")</f>
        <v/>
      </c>
      <c r="N757" s="164" t="str">
        <f ca="1">IFERROR(IF(ISBLANK(INDEX(Data_Base_2[],MATCH($D757,Data_Base_2[[Incumbent]:[Incumbent]],0),MATCH(N$3,Data_Base_2[#Headers],0))),"-",INDEX(Data_Base_2[],MATCH($D757,Data_Base_2[[Incumbent]:[Incumbent]],0),MATCH(N$3,Data_Base_2[#Headers],0))),"")</f>
        <v/>
      </c>
      <c r="O757" s="164" t="str">
        <f ca="1">IFERROR(IF(ISBLANK(INDEX(Data_Base_2[],MATCH($D757,Data_Base_2[[Incumbent]:[Incumbent]],0),MATCH(O$3,Data_Base_2[#Headers],0))),"-",INDEX(Data_Base_2[],MATCH($D757,Data_Base_2[[Incumbent]:[Incumbent]],0),MATCH(O$3,Data_Base_2[#Headers],0))),"")</f>
        <v/>
      </c>
      <c r="P757" s="161" t="str">
        <f ca="1">IFERROR(IF(ISBLANK(INDEX(Data_Base_2[],MATCH($D757,Data_Base_2[[Incumbent]:[Incumbent]],0),MATCH(P$3,Data_Base_2[#Headers],0))),"-",INDEX(Data_Base_2[],MATCH($D757,Data_Base_2[[Incumbent]:[Incumbent]],0),MATCH(P$3,Data_Base_2[#Headers],0))),"")</f>
        <v/>
      </c>
      <c r="Q757" s="161" t="str">
        <f ca="1">IFERROR(IF(ISBLANK(INDEX(Data_Base_2[],MATCH($D757,Data_Base_2[[Incumbent]:[Incumbent]],0),MATCH(Q$3,Data_Base_2[#Headers],0))),"-",INDEX(Data_Base_2[],MATCH($D757,Data_Base_2[[Incumbent]:[Incumbent]],0),MATCH(Q$3,Data_Base_2[#Headers],0))),"")</f>
        <v/>
      </c>
      <c r="T757" t="str">
        <v>Yudhi Libriadianny</v>
      </c>
      <c r="U757" s="140">
        <v>2</v>
      </c>
      <c r="V757" s="124" t="b">
        <v>1</v>
      </c>
      <c r="W757" s="3" t="b">
        <v>0</v>
      </c>
      <c r="X757" s="3" t="b">
        <v>0</v>
      </c>
      <c r="Y757" s="3">
        <v>0</v>
      </c>
      <c r="Z757" s="3">
        <v>1</v>
      </c>
      <c r="AA757" s="3" t="b">
        <v>1</v>
      </c>
      <c r="AB757" s="3" t="b">
        <f ca="1"/>
        <v>1</v>
      </c>
      <c r="AC757" s="99">
        <v>1</v>
      </c>
      <c r="AD757" s="99">
        <f ca="1"/>
        <v>0</v>
      </c>
    </row>
    <row r="758" spans="4:30" x14ac:dyDescent="0.25">
      <c r="D758" s="8" t="str" cm="1">
        <f t="array" aca="1" ref="D758" ca="1">IFERROR(IF($T$2="",'Data Base'!C734,INDEX(Data_Base_2[Incumbent],_xlfn.AGGREGATE(15,3,((OFFSET($AD$4,0,0,COUNTA($AD$4:AD5753),1)&gt;0)/(OFFSET($AD$4,0,0,COUNTA($AD$4:AD5753),1)&gt;0))*(ROW(OFFSET($AD$4,0,0,COUNTA($AD$4:AD5753),1))-ROW($AD$3)),ROWS($D$4:$D757)))),"")</f>
        <v/>
      </c>
      <c r="E758" s="161" t="str">
        <f ca="1">IFERROR(IF(ISBLANK(INDEX(Data_Base_2[],MATCH($D758,Data_Base_2[[Incumbent]:[Incumbent]],0),MATCH(E$3,Data_Base_2[#Headers],0))),"-",INDEX(Data_Base_2[],MATCH($D758,Data_Base_2[[Incumbent]:[Incumbent]],0),MATCH(E$3,Data_Base_2[#Headers],0))),"")</f>
        <v/>
      </c>
      <c r="F758" s="161" t="str">
        <f ca="1">IFERROR(IF(ISBLANK(INDEX(Data_Base_2[],MATCH($D758,Data_Base_2[[Incumbent]:[Incumbent]],0),MATCH(F$3,Data_Base_2[#Headers],0))),"-",INDEX(Data_Base_2[],MATCH($D758,Data_Base_2[[Incumbent]:[Incumbent]],0),MATCH(F$3,Data_Base_2[#Headers],0))),"")</f>
        <v/>
      </c>
      <c r="G758" s="161" t="str">
        <f ca="1">IFERROR(IF(ISBLANK(INDEX(Data_Base_2[],MATCH($D758,Data_Base_2[[Incumbent]:[Incumbent]],0),MATCH(G$3,Data_Base_2[#Headers],0))),"-",INDEX(Data_Base_2[],MATCH($D758,Data_Base_2[[Incumbent]:[Incumbent]],0),MATCH(G$3,Data_Base_2[#Headers],0))),"")</f>
        <v/>
      </c>
      <c r="H758" s="161" t="str">
        <f ca="1">IFERROR(IF(ISBLANK(INDEX(Data_Base_2[],MATCH($D758,Data_Base_2[[Incumbent]:[Incumbent]],0),MATCH(H$3,Data_Base_2[#Headers],0))),"-",INDEX(Data_Base_2[],MATCH($D758,Data_Base_2[[Incumbent]:[Incumbent]],0),MATCH(H$3,Data_Base_2[#Headers],0))),"")</f>
        <v/>
      </c>
      <c r="I758" s="162" t="str">
        <f ca="1">IFERROR(IF(ISBLANK(INDEX(Data_Base_2[],MATCH($D758,Data_Base_2[[Incumbent]:[Incumbent]],0),MATCH(I$3,Data_Base_2[#Headers],0))),"-",INDEX(Data_Base_2[],MATCH($D758,Data_Base_2[[Incumbent]:[Incumbent]],0),MATCH(I$3,Data_Base_2[#Headers],0))),"")</f>
        <v/>
      </c>
      <c r="J758" s="162" t="str">
        <f ca="1">IFERROR(IF(ISBLANK(INDEX(Data_Base_2[],MATCH($D758,Data_Base_2[[Incumbent]:[Incumbent]],0),MATCH(J$3,Data_Base_2[#Headers],0))),"-",INDEX(Data_Base_2[],MATCH($D758,Data_Base_2[[Incumbent]:[Incumbent]],0),MATCH(J$3,Data_Base_2[#Headers],0))),"")</f>
        <v/>
      </c>
      <c r="K758" s="163" t="str">
        <f ca="1">IFERROR(IF(ISBLANK(INDEX(Data_Base_2[],MATCH($D758,Data_Base_2[[Incumbent]:[Incumbent]],0),MATCH(K$3,Data_Base_2[#Headers],0))),"-",INDEX(Data_Base_2[],MATCH($D758,Data_Base_2[[Incumbent]:[Incumbent]],0),MATCH(K$3,Data_Base_2[#Headers],0))),"")</f>
        <v/>
      </c>
      <c r="L758" s="161" t="str">
        <f ca="1">IFERROR(IF(ISBLANK(INDEX(Data_Base_2[],MATCH($D758,Data_Base_2[[Incumbent]:[Incumbent]],0),MATCH(L$3,Data_Base_2[#Headers],0))),"-",INDEX(Data_Base_2[],MATCH($D758,Data_Base_2[[Incumbent]:[Incumbent]],0),MATCH(L$3,Data_Base_2[#Headers],0))),"")</f>
        <v/>
      </c>
      <c r="M758" s="161" t="str">
        <f ca="1">IFERROR(IF(ISBLANK(INDEX(Data_Base_2[],MATCH($D758,Data_Base_2[[Incumbent]:[Incumbent]],0),MATCH(M$3,Data_Base_2[#Headers],0))),"-",INDEX(Data_Base_2[],MATCH($D758,Data_Base_2[[Incumbent]:[Incumbent]],0),MATCH(M$3,Data_Base_2[#Headers],0))),"")</f>
        <v/>
      </c>
      <c r="N758" s="164" t="str">
        <f ca="1">IFERROR(IF(ISBLANK(INDEX(Data_Base_2[],MATCH($D758,Data_Base_2[[Incumbent]:[Incumbent]],0),MATCH(N$3,Data_Base_2[#Headers],0))),"-",INDEX(Data_Base_2[],MATCH($D758,Data_Base_2[[Incumbent]:[Incumbent]],0),MATCH(N$3,Data_Base_2[#Headers],0))),"")</f>
        <v/>
      </c>
      <c r="O758" s="164" t="str">
        <f ca="1">IFERROR(IF(ISBLANK(INDEX(Data_Base_2[],MATCH($D758,Data_Base_2[[Incumbent]:[Incumbent]],0),MATCH(O$3,Data_Base_2[#Headers],0))),"-",INDEX(Data_Base_2[],MATCH($D758,Data_Base_2[[Incumbent]:[Incumbent]],0),MATCH(O$3,Data_Base_2[#Headers],0))),"")</f>
        <v/>
      </c>
      <c r="P758" s="161" t="str">
        <f ca="1">IFERROR(IF(ISBLANK(INDEX(Data_Base_2[],MATCH($D758,Data_Base_2[[Incumbent]:[Incumbent]],0),MATCH(P$3,Data_Base_2[#Headers],0))),"-",INDEX(Data_Base_2[],MATCH($D758,Data_Base_2[[Incumbent]:[Incumbent]],0),MATCH(P$3,Data_Base_2[#Headers],0))),"")</f>
        <v/>
      </c>
      <c r="Q758" s="161" t="str">
        <f ca="1">IFERROR(IF(ISBLANK(INDEX(Data_Base_2[],MATCH($D758,Data_Base_2[[Incumbent]:[Incumbent]],0),MATCH(Q$3,Data_Base_2[#Headers],0))),"-",INDEX(Data_Base_2[],MATCH($D758,Data_Base_2[[Incumbent]:[Incumbent]],0),MATCH(Q$3,Data_Base_2[#Headers],0))),"")</f>
        <v/>
      </c>
      <c r="T758" t="str">
        <v>Tonton M. Piskariyanto</v>
      </c>
      <c r="U758" s="140">
        <v>4</v>
      </c>
      <c r="V758" s="124" t="b">
        <v>1</v>
      </c>
      <c r="W758" s="3" t="b">
        <v>0</v>
      </c>
      <c r="X758" s="3" t="b">
        <v>0</v>
      </c>
      <c r="Y758" s="3">
        <v>0</v>
      </c>
      <c r="Z758" s="3">
        <v>1</v>
      </c>
      <c r="AA758" s="3" t="b">
        <v>1</v>
      </c>
      <c r="AB758" s="3" t="b">
        <f ca="1"/>
        <v>1</v>
      </c>
      <c r="AC758" s="99">
        <v>1</v>
      </c>
      <c r="AD758" s="99">
        <f ca="1"/>
        <v>0</v>
      </c>
    </row>
    <row r="759" spans="4:30" x14ac:dyDescent="0.25">
      <c r="D759" s="8" t="str" cm="1">
        <f t="array" aca="1" ref="D759" ca="1">IFERROR(IF($T$2="",'Data Base'!C735,INDEX(Data_Base_2[Incumbent],_xlfn.AGGREGATE(15,3,((OFFSET($AD$4,0,0,COUNTA($AD$4:AD5754),1)&gt;0)/(OFFSET($AD$4,0,0,COUNTA($AD$4:AD5754),1)&gt;0))*(ROW(OFFSET($AD$4,0,0,COUNTA($AD$4:AD5754),1))-ROW($AD$3)),ROWS($D$4:$D758)))),"")</f>
        <v/>
      </c>
      <c r="E759" s="161" t="str">
        <f ca="1">IFERROR(IF(ISBLANK(INDEX(Data_Base_2[],MATCH($D759,Data_Base_2[[Incumbent]:[Incumbent]],0),MATCH(E$3,Data_Base_2[#Headers],0))),"-",INDEX(Data_Base_2[],MATCH($D759,Data_Base_2[[Incumbent]:[Incumbent]],0),MATCH(E$3,Data_Base_2[#Headers],0))),"")</f>
        <v/>
      </c>
      <c r="F759" s="161" t="str">
        <f ca="1">IFERROR(IF(ISBLANK(INDEX(Data_Base_2[],MATCH($D759,Data_Base_2[[Incumbent]:[Incumbent]],0),MATCH(F$3,Data_Base_2[#Headers],0))),"-",INDEX(Data_Base_2[],MATCH($D759,Data_Base_2[[Incumbent]:[Incumbent]],0),MATCH(F$3,Data_Base_2[#Headers],0))),"")</f>
        <v/>
      </c>
      <c r="G759" s="161" t="str">
        <f ca="1">IFERROR(IF(ISBLANK(INDEX(Data_Base_2[],MATCH($D759,Data_Base_2[[Incumbent]:[Incumbent]],0),MATCH(G$3,Data_Base_2[#Headers],0))),"-",INDEX(Data_Base_2[],MATCH($D759,Data_Base_2[[Incumbent]:[Incumbent]],0),MATCH(G$3,Data_Base_2[#Headers],0))),"")</f>
        <v/>
      </c>
      <c r="H759" s="161" t="str">
        <f ca="1">IFERROR(IF(ISBLANK(INDEX(Data_Base_2[],MATCH($D759,Data_Base_2[[Incumbent]:[Incumbent]],0),MATCH(H$3,Data_Base_2[#Headers],0))),"-",INDEX(Data_Base_2[],MATCH($D759,Data_Base_2[[Incumbent]:[Incumbent]],0),MATCH(H$3,Data_Base_2[#Headers],0))),"")</f>
        <v/>
      </c>
      <c r="I759" s="162" t="str">
        <f ca="1">IFERROR(IF(ISBLANK(INDEX(Data_Base_2[],MATCH($D759,Data_Base_2[[Incumbent]:[Incumbent]],0),MATCH(I$3,Data_Base_2[#Headers],0))),"-",INDEX(Data_Base_2[],MATCH($D759,Data_Base_2[[Incumbent]:[Incumbent]],0),MATCH(I$3,Data_Base_2[#Headers],0))),"")</f>
        <v/>
      </c>
      <c r="J759" s="162" t="str">
        <f ca="1">IFERROR(IF(ISBLANK(INDEX(Data_Base_2[],MATCH($D759,Data_Base_2[[Incumbent]:[Incumbent]],0),MATCH(J$3,Data_Base_2[#Headers],0))),"-",INDEX(Data_Base_2[],MATCH($D759,Data_Base_2[[Incumbent]:[Incumbent]],0),MATCH(J$3,Data_Base_2[#Headers],0))),"")</f>
        <v/>
      </c>
      <c r="K759" s="163" t="str">
        <f ca="1">IFERROR(IF(ISBLANK(INDEX(Data_Base_2[],MATCH($D759,Data_Base_2[[Incumbent]:[Incumbent]],0),MATCH(K$3,Data_Base_2[#Headers],0))),"-",INDEX(Data_Base_2[],MATCH($D759,Data_Base_2[[Incumbent]:[Incumbent]],0),MATCH(K$3,Data_Base_2[#Headers],0))),"")</f>
        <v/>
      </c>
      <c r="L759" s="161" t="str">
        <f ca="1">IFERROR(IF(ISBLANK(INDEX(Data_Base_2[],MATCH($D759,Data_Base_2[[Incumbent]:[Incumbent]],0),MATCH(L$3,Data_Base_2[#Headers],0))),"-",INDEX(Data_Base_2[],MATCH($D759,Data_Base_2[[Incumbent]:[Incumbent]],0),MATCH(L$3,Data_Base_2[#Headers],0))),"")</f>
        <v/>
      </c>
      <c r="M759" s="161" t="str">
        <f ca="1">IFERROR(IF(ISBLANK(INDEX(Data_Base_2[],MATCH($D759,Data_Base_2[[Incumbent]:[Incumbent]],0),MATCH(M$3,Data_Base_2[#Headers],0))),"-",INDEX(Data_Base_2[],MATCH($D759,Data_Base_2[[Incumbent]:[Incumbent]],0),MATCH(M$3,Data_Base_2[#Headers],0))),"")</f>
        <v/>
      </c>
      <c r="N759" s="164" t="str">
        <f ca="1">IFERROR(IF(ISBLANK(INDEX(Data_Base_2[],MATCH($D759,Data_Base_2[[Incumbent]:[Incumbent]],0),MATCH(N$3,Data_Base_2[#Headers],0))),"-",INDEX(Data_Base_2[],MATCH($D759,Data_Base_2[[Incumbent]:[Incumbent]],0),MATCH(N$3,Data_Base_2[#Headers],0))),"")</f>
        <v/>
      </c>
      <c r="O759" s="164" t="str">
        <f ca="1">IFERROR(IF(ISBLANK(INDEX(Data_Base_2[],MATCH($D759,Data_Base_2[[Incumbent]:[Incumbent]],0),MATCH(O$3,Data_Base_2[#Headers],0))),"-",INDEX(Data_Base_2[],MATCH($D759,Data_Base_2[[Incumbent]:[Incumbent]],0),MATCH(O$3,Data_Base_2[#Headers],0))),"")</f>
        <v/>
      </c>
      <c r="P759" s="161" t="str">
        <f ca="1">IFERROR(IF(ISBLANK(INDEX(Data_Base_2[],MATCH($D759,Data_Base_2[[Incumbent]:[Incumbent]],0),MATCH(P$3,Data_Base_2[#Headers],0))),"-",INDEX(Data_Base_2[],MATCH($D759,Data_Base_2[[Incumbent]:[Incumbent]],0),MATCH(P$3,Data_Base_2[#Headers],0))),"")</f>
        <v/>
      </c>
      <c r="Q759" s="161" t="str">
        <f ca="1">IFERROR(IF(ISBLANK(INDEX(Data_Base_2[],MATCH($D759,Data_Base_2[[Incumbent]:[Incumbent]],0),MATCH(Q$3,Data_Base_2[#Headers],0))),"-",INDEX(Data_Base_2[],MATCH($D759,Data_Base_2[[Incumbent]:[Incumbent]],0),MATCH(Q$3,Data_Base_2[#Headers],0))),"")</f>
        <v/>
      </c>
      <c r="T759" t="str">
        <v>Manur Hutahaean</v>
      </c>
      <c r="U759" s="140">
        <v>4</v>
      </c>
      <c r="V759" s="124" t="b">
        <v>1</v>
      </c>
      <c r="W759" s="3" t="b">
        <v>0</v>
      </c>
      <c r="X759" s="3" t="b">
        <v>0</v>
      </c>
      <c r="Y759" s="3">
        <v>0</v>
      </c>
      <c r="Z759" s="3">
        <v>1</v>
      </c>
      <c r="AA759" s="3" t="b">
        <v>1</v>
      </c>
      <c r="AB759" s="3" t="b">
        <f ca="1"/>
        <v>1</v>
      </c>
      <c r="AC759" s="99">
        <v>1</v>
      </c>
      <c r="AD759" s="99">
        <f ca="1"/>
        <v>0</v>
      </c>
    </row>
    <row r="760" spans="4:30" x14ac:dyDescent="0.25">
      <c r="D760" s="8" t="str" cm="1">
        <f t="array" aca="1" ref="D760" ca="1">IFERROR(IF($T$2="",'Data Base'!C736,INDEX(Data_Base_2[Incumbent],_xlfn.AGGREGATE(15,3,((OFFSET($AD$4,0,0,COUNTA($AD$4:AD5755),1)&gt;0)/(OFFSET($AD$4,0,0,COUNTA($AD$4:AD5755),1)&gt;0))*(ROW(OFFSET($AD$4,0,0,COUNTA($AD$4:AD5755),1))-ROW($AD$3)),ROWS($D$4:$D759)))),"")</f>
        <v/>
      </c>
      <c r="E760" s="161" t="str">
        <f ca="1">IFERROR(IF(ISBLANK(INDEX(Data_Base_2[],MATCH($D760,Data_Base_2[[Incumbent]:[Incumbent]],0),MATCH(E$3,Data_Base_2[#Headers],0))),"-",INDEX(Data_Base_2[],MATCH($D760,Data_Base_2[[Incumbent]:[Incumbent]],0),MATCH(E$3,Data_Base_2[#Headers],0))),"")</f>
        <v/>
      </c>
      <c r="F760" s="161" t="str">
        <f ca="1">IFERROR(IF(ISBLANK(INDEX(Data_Base_2[],MATCH($D760,Data_Base_2[[Incumbent]:[Incumbent]],0),MATCH(F$3,Data_Base_2[#Headers],0))),"-",INDEX(Data_Base_2[],MATCH($D760,Data_Base_2[[Incumbent]:[Incumbent]],0),MATCH(F$3,Data_Base_2[#Headers],0))),"")</f>
        <v/>
      </c>
      <c r="G760" s="161" t="str">
        <f ca="1">IFERROR(IF(ISBLANK(INDEX(Data_Base_2[],MATCH($D760,Data_Base_2[[Incumbent]:[Incumbent]],0),MATCH(G$3,Data_Base_2[#Headers],0))),"-",INDEX(Data_Base_2[],MATCH($D760,Data_Base_2[[Incumbent]:[Incumbent]],0),MATCH(G$3,Data_Base_2[#Headers],0))),"")</f>
        <v/>
      </c>
      <c r="H760" s="161" t="str">
        <f ca="1">IFERROR(IF(ISBLANK(INDEX(Data_Base_2[],MATCH($D760,Data_Base_2[[Incumbent]:[Incumbent]],0),MATCH(H$3,Data_Base_2[#Headers],0))),"-",INDEX(Data_Base_2[],MATCH($D760,Data_Base_2[[Incumbent]:[Incumbent]],0),MATCH(H$3,Data_Base_2[#Headers],0))),"")</f>
        <v/>
      </c>
      <c r="I760" s="162" t="str">
        <f ca="1">IFERROR(IF(ISBLANK(INDEX(Data_Base_2[],MATCH($D760,Data_Base_2[[Incumbent]:[Incumbent]],0),MATCH(I$3,Data_Base_2[#Headers],0))),"-",INDEX(Data_Base_2[],MATCH($D760,Data_Base_2[[Incumbent]:[Incumbent]],0),MATCH(I$3,Data_Base_2[#Headers],0))),"")</f>
        <v/>
      </c>
      <c r="J760" s="162" t="str">
        <f ca="1">IFERROR(IF(ISBLANK(INDEX(Data_Base_2[],MATCH($D760,Data_Base_2[[Incumbent]:[Incumbent]],0),MATCH(J$3,Data_Base_2[#Headers],0))),"-",INDEX(Data_Base_2[],MATCH($D760,Data_Base_2[[Incumbent]:[Incumbent]],0),MATCH(J$3,Data_Base_2[#Headers],0))),"")</f>
        <v/>
      </c>
      <c r="K760" s="163" t="str">
        <f ca="1">IFERROR(IF(ISBLANK(INDEX(Data_Base_2[],MATCH($D760,Data_Base_2[[Incumbent]:[Incumbent]],0),MATCH(K$3,Data_Base_2[#Headers],0))),"-",INDEX(Data_Base_2[],MATCH($D760,Data_Base_2[[Incumbent]:[Incumbent]],0),MATCH(K$3,Data_Base_2[#Headers],0))),"")</f>
        <v/>
      </c>
      <c r="L760" s="161" t="str">
        <f ca="1">IFERROR(IF(ISBLANK(INDEX(Data_Base_2[],MATCH($D760,Data_Base_2[[Incumbent]:[Incumbent]],0),MATCH(L$3,Data_Base_2[#Headers],0))),"-",INDEX(Data_Base_2[],MATCH($D760,Data_Base_2[[Incumbent]:[Incumbent]],0),MATCH(L$3,Data_Base_2[#Headers],0))),"")</f>
        <v/>
      </c>
      <c r="M760" s="161" t="str">
        <f ca="1">IFERROR(IF(ISBLANK(INDEX(Data_Base_2[],MATCH($D760,Data_Base_2[[Incumbent]:[Incumbent]],0),MATCH(M$3,Data_Base_2[#Headers],0))),"-",INDEX(Data_Base_2[],MATCH($D760,Data_Base_2[[Incumbent]:[Incumbent]],0),MATCH(M$3,Data_Base_2[#Headers],0))),"")</f>
        <v/>
      </c>
      <c r="N760" s="164" t="str">
        <f ca="1">IFERROR(IF(ISBLANK(INDEX(Data_Base_2[],MATCH($D760,Data_Base_2[[Incumbent]:[Incumbent]],0),MATCH(N$3,Data_Base_2[#Headers],0))),"-",INDEX(Data_Base_2[],MATCH($D760,Data_Base_2[[Incumbent]:[Incumbent]],0),MATCH(N$3,Data_Base_2[#Headers],0))),"")</f>
        <v/>
      </c>
      <c r="O760" s="164" t="str">
        <f ca="1">IFERROR(IF(ISBLANK(INDEX(Data_Base_2[],MATCH($D760,Data_Base_2[[Incumbent]:[Incumbent]],0),MATCH(O$3,Data_Base_2[#Headers],0))),"-",INDEX(Data_Base_2[],MATCH($D760,Data_Base_2[[Incumbent]:[Incumbent]],0),MATCH(O$3,Data_Base_2[#Headers],0))),"")</f>
        <v/>
      </c>
      <c r="P760" s="161" t="str">
        <f ca="1">IFERROR(IF(ISBLANK(INDEX(Data_Base_2[],MATCH($D760,Data_Base_2[[Incumbent]:[Incumbent]],0),MATCH(P$3,Data_Base_2[#Headers],0))),"-",INDEX(Data_Base_2[],MATCH($D760,Data_Base_2[[Incumbent]:[Incumbent]],0),MATCH(P$3,Data_Base_2[#Headers],0))),"")</f>
        <v/>
      </c>
      <c r="Q760" s="161" t="str">
        <f ca="1">IFERROR(IF(ISBLANK(INDEX(Data_Base_2[],MATCH($D760,Data_Base_2[[Incumbent]:[Incumbent]],0),MATCH(Q$3,Data_Base_2[#Headers],0))),"-",INDEX(Data_Base_2[],MATCH($D760,Data_Base_2[[Incumbent]:[Incumbent]],0),MATCH(Q$3,Data_Base_2[#Headers],0))),"")</f>
        <v/>
      </c>
      <c r="T760" t="str">
        <v>Benyamin Suwito Rahardjo</v>
      </c>
      <c r="U760" s="140">
        <v>6</v>
      </c>
      <c r="V760" s="124" t="b">
        <v>1</v>
      </c>
      <c r="W760" s="3" t="b">
        <v>0</v>
      </c>
      <c r="X760" s="3" t="b">
        <v>0</v>
      </c>
      <c r="Y760" s="3">
        <v>0</v>
      </c>
      <c r="Z760" s="3">
        <v>0</v>
      </c>
      <c r="AA760" s="3" t="b">
        <v>1</v>
      </c>
      <c r="AB760" s="3" t="b">
        <f ca="1"/>
        <v>0</v>
      </c>
      <c r="AC760" s="99">
        <v>1</v>
      </c>
      <c r="AD760" s="99">
        <f ca="1"/>
        <v>0</v>
      </c>
    </row>
    <row r="761" spans="4:30" x14ac:dyDescent="0.25">
      <c r="D761" s="8" t="str" cm="1">
        <f t="array" aca="1" ref="D761" ca="1">IFERROR(IF($T$2="",'Data Base'!C737,INDEX(Data_Base_2[Incumbent],_xlfn.AGGREGATE(15,3,((OFFSET($AD$4,0,0,COUNTA($AD$4:AD5756),1)&gt;0)/(OFFSET($AD$4,0,0,COUNTA($AD$4:AD5756),1)&gt;0))*(ROW(OFFSET($AD$4,0,0,COUNTA($AD$4:AD5756),1))-ROW($AD$3)),ROWS($D$4:$D760)))),"")</f>
        <v/>
      </c>
      <c r="E761" s="161" t="str">
        <f ca="1">IFERROR(IF(ISBLANK(INDEX(Data_Base_2[],MATCH($D761,Data_Base_2[[Incumbent]:[Incumbent]],0),MATCH(E$3,Data_Base_2[#Headers],0))),"-",INDEX(Data_Base_2[],MATCH($D761,Data_Base_2[[Incumbent]:[Incumbent]],0),MATCH(E$3,Data_Base_2[#Headers],0))),"")</f>
        <v/>
      </c>
      <c r="F761" s="161" t="str">
        <f ca="1">IFERROR(IF(ISBLANK(INDEX(Data_Base_2[],MATCH($D761,Data_Base_2[[Incumbent]:[Incumbent]],0),MATCH(F$3,Data_Base_2[#Headers],0))),"-",INDEX(Data_Base_2[],MATCH($D761,Data_Base_2[[Incumbent]:[Incumbent]],0),MATCH(F$3,Data_Base_2[#Headers],0))),"")</f>
        <v/>
      </c>
      <c r="G761" s="161" t="str">
        <f ca="1">IFERROR(IF(ISBLANK(INDEX(Data_Base_2[],MATCH($D761,Data_Base_2[[Incumbent]:[Incumbent]],0),MATCH(G$3,Data_Base_2[#Headers],0))),"-",INDEX(Data_Base_2[],MATCH($D761,Data_Base_2[[Incumbent]:[Incumbent]],0),MATCH(G$3,Data_Base_2[#Headers],0))),"")</f>
        <v/>
      </c>
      <c r="H761" s="161" t="str">
        <f ca="1">IFERROR(IF(ISBLANK(INDEX(Data_Base_2[],MATCH($D761,Data_Base_2[[Incumbent]:[Incumbent]],0),MATCH(H$3,Data_Base_2[#Headers],0))),"-",INDEX(Data_Base_2[],MATCH($D761,Data_Base_2[[Incumbent]:[Incumbent]],0),MATCH(H$3,Data_Base_2[#Headers],0))),"")</f>
        <v/>
      </c>
      <c r="I761" s="162" t="str">
        <f ca="1">IFERROR(IF(ISBLANK(INDEX(Data_Base_2[],MATCH($D761,Data_Base_2[[Incumbent]:[Incumbent]],0),MATCH(I$3,Data_Base_2[#Headers],0))),"-",INDEX(Data_Base_2[],MATCH($D761,Data_Base_2[[Incumbent]:[Incumbent]],0),MATCH(I$3,Data_Base_2[#Headers],0))),"")</f>
        <v/>
      </c>
      <c r="J761" s="162" t="str">
        <f ca="1">IFERROR(IF(ISBLANK(INDEX(Data_Base_2[],MATCH($D761,Data_Base_2[[Incumbent]:[Incumbent]],0),MATCH(J$3,Data_Base_2[#Headers],0))),"-",INDEX(Data_Base_2[],MATCH($D761,Data_Base_2[[Incumbent]:[Incumbent]],0),MATCH(J$3,Data_Base_2[#Headers],0))),"")</f>
        <v/>
      </c>
      <c r="K761" s="163" t="str">
        <f ca="1">IFERROR(IF(ISBLANK(INDEX(Data_Base_2[],MATCH($D761,Data_Base_2[[Incumbent]:[Incumbent]],0),MATCH(K$3,Data_Base_2[#Headers],0))),"-",INDEX(Data_Base_2[],MATCH($D761,Data_Base_2[[Incumbent]:[Incumbent]],0),MATCH(K$3,Data_Base_2[#Headers],0))),"")</f>
        <v/>
      </c>
      <c r="L761" s="161" t="str">
        <f ca="1">IFERROR(IF(ISBLANK(INDEX(Data_Base_2[],MATCH($D761,Data_Base_2[[Incumbent]:[Incumbent]],0),MATCH(L$3,Data_Base_2[#Headers],0))),"-",INDEX(Data_Base_2[],MATCH($D761,Data_Base_2[[Incumbent]:[Incumbent]],0),MATCH(L$3,Data_Base_2[#Headers],0))),"")</f>
        <v/>
      </c>
      <c r="M761" s="161" t="str">
        <f ca="1">IFERROR(IF(ISBLANK(INDEX(Data_Base_2[],MATCH($D761,Data_Base_2[[Incumbent]:[Incumbent]],0),MATCH(M$3,Data_Base_2[#Headers],0))),"-",INDEX(Data_Base_2[],MATCH($D761,Data_Base_2[[Incumbent]:[Incumbent]],0),MATCH(M$3,Data_Base_2[#Headers],0))),"")</f>
        <v/>
      </c>
      <c r="N761" s="164" t="str">
        <f ca="1">IFERROR(IF(ISBLANK(INDEX(Data_Base_2[],MATCH($D761,Data_Base_2[[Incumbent]:[Incumbent]],0),MATCH(N$3,Data_Base_2[#Headers],0))),"-",INDEX(Data_Base_2[],MATCH($D761,Data_Base_2[[Incumbent]:[Incumbent]],0),MATCH(N$3,Data_Base_2[#Headers],0))),"")</f>
        <v/>
      </c>
      <c r="O761" s="164" t="str">
        <f ca="1">IFERROR(IF(ISBLANK(INDEX(Data_Base_2[],MATCH($D761,Data_Base_2[[Incumbent]:[Incumbent]],0),MATCH(O$3,Data_Base_2[#Headers],0))),"-",INDEX(Data_Base_2[],MATCH($D761,Data_Base_2[[Incumbent]:[Incumbent]],0),MATCH(O$3,Data_Base_2[#Headers],0))),"")</f>
        <v/>
      </c>
      <c r="P761" s="161" t="str">
        <f ca="1">IFERROR(IF(ISBLANK(INDEX(Data_Base_2[],MATCH($D761,Data_Base_2[[Incumbent]:[Incumbent]],0),MATCH(P$3,Data_Base_2[#Headers],0))),"-",INDEX(Data_Base_2[],MATCH($D761,Data_Base_2[[Incumbent]:[Incumbent]],0),MATCH(P$3,Data_Base_2[#Headers],0))),"")</f>
        <v/>
      </c>
      <c r="Q761" s="161" t="str">
        <f ca="1">IFERROR(IF(ISBLANK(INDEX(Data_Base_2[],MATCH($D761,Data_Base_2[[Incumbent]:[Incumbent]],0),MATCH(Q$3,Data_Base_2[#Headers],0))),"-",INDEX(Data_Base_2[],MATCH($D761,Data_Base_2[[Incumbent]:[Incumbent]],0),MATCH(Q$3,Data_Base_2[#Headers],0))),"")</f>
        <v/>
      </c>
      <c r="T761" t="str">
        <v>Nanang Budi Istiyanto</v>
      </c>
      <c r="U761" s="140">
        <v>6</v>
      </c>
      <c r="V761" s="124" t="b">
        <v>1</v>
      </c>
      <c r="W761" s="3" t="b">
        <v>0</v>
      </c>
      <c r="X761" s="3" t="b">
        <v>0</v>
      </c>
      <c r="Y761" s="3">
        <v>0</v>
      </c>
      <c r="Z761" s="3">
        <v>0</v>
      </c>
      <c r="AA761" s="3" t="b">
        <v>1</v>
      </c>
      <c r="AB761" s="3" t="b">
        <f ca="1"/>
        <v>0</v>
      </c>
      <c r="AC761" s="99">
        <v>1</v>
      </c>
      <c r="AD761" s="99">
        <f ca="1"/>
        <v>0</v>
      </c>
    </row>
    <row r="762" spans="4:30" x14ac:dyDescent="0.25">
      <c r="D762" s="8" t="str" cm="1">
        <f t="array" aca="1" ref="D762" ca="1">IFERROR(IF($T$2="",'Data Base'!C738,INDEX(Data_Base_2[Incumbent],_xlfn.AGGREGATE(15,3,((OFFSET($AD$4,0,0,COUNTA($AD$4:AD5757),1)&gt;0)/(OFFSET($AD$4,0,0,COUNTA($AD$4:AD5757),1)&gt;0))*(ROW(OFFSET($AD$4,0,0,COUNTA($AD$4:AD5757),1))-ROW($AD$3)),ROWS($D$4:$D761)))),"")</f>
        <v/>
      </c>
      <c r="E762" s="161" t="str">
        <f ca="1">IFERROR(IF(ISBLANK(INDEX(Data_Base_2[],MATCH($D762,Data_Base_2[[Incumbent]:[Incumbent]],0),MATCH(E$3,Data_Base_2[#Headers],0))),"-",INDEX(Data_Base_2[],MATCH($D762,Data_Base_2[[Incumbent]:[Incumbent]],0),MATCH(E$3,Data_Base_2[#Headers],0))),"")</f>
        <v/>
      </c>
      <c r="F762" s="161" t="str">
        <f ca="1">IFERROR(IF(ISBLANK(INDEX(Data_Base_2[],MATCH($D762,Data_Base_2[[Incumbent]:[Incumbent]],0),MATCH(F$3,Data_Base_2[#Headers],0))),"-",INDEX(Data_Base_2[],MATCH($D762,Data_Base_2[[Incumbent]:[Incumbent]],0),MATCH(F$3,Data_Base_2[#Headers],0))),"")</f>
        <v/>
      </c>
      <c r="G762" s="161" t="str">
        <f ca="1">IFERROR(IF(ISBLANK(INDEX(Data_Base_2[],MATCH($D762,Data_Base_2[[Incumbent]:[Incumbent]],0),MATCH(G$3,Data_Base_2[#Headers],0))),"-",INDEX(Data_Base_2[],MATCH($D762,Data_Base_2[[Incumbent]:[Incumbent]],0),MATCH(G$3,Data_Base_2[#Headers],0))),"")</f>
        <v/>
      </c>
      <c r="H762" s="161" t="str">
        <f ca="1">IFERROR(IF(ISBLANK(INDEX(Data_Base_2[],MATCH($D762,Data_Base_2[[Incumbent]:[Incumbent]],0),MATCH(H$3,Data_Base_2[#Headers],0))),"-",INDEX(Data_Base_2[],MATCH($D762,Data_Base_2[[Incumbent]:[Incumbent]],0),MATCH(H$3,Data_Base_2[#Headers],0))),"")</f>
        <v/>
      </c>
      <c r="I762" s="162" t="str">
        <f ca="1">IFERROR(IF(ISBLANK(INDEX(Data_Base_2[],MATCH($D762,Data_Base_2[[Incumbent]:[Incumbent]],0),MATCH(I$3,Data_Base_2[#Headers],0))),"-",INDEX(Data_Base_2[],MATCH($D762,Data_Base_2[[Incumbent]:[Incumbent]],0),MATCH(I$3,Data_Base_2[#Headers],0))),"")</f>
        <v/>
      </c>
      <c r="J762" s="162" t="str">
        <f ca="1">IFERROR(IF(ISBLANK(INDEX(Data_Base_2[],MATCH($D762,Data_Base_2[[Incumbent]:[Incumbent]],0),MATCH(J$3,Data_Base_2[#Headers],0))),"-",INDEX(Data_Base_2[],MATCH($D762,Data_Base_2[[Incumbent]:[Incumbent]],0),MATCH(J$3,Data_Base_2[#Headers],0))),"")</f>
        <v/>
      </c>
      <c r="K762" s="163" t="str">
        <f ca="1">IFERROR(IF(ISBLANK(INDEX(Data_Base_2[],MATCH($D762,Data_Base_2[[Incumbent]:[Incumbent]],0),MATCH(K$3,Data_Base_2[#Headers],0))),"-",INDEX(Data_Base_2[],MATCH($D762,Data_Base_2[[Incumbent]:[Incumbent]],0),MATCH(K$3,Data_Base_2[#Headers],0))),"")</f>
        <v/>
      </c>
      <c r="L762" s="161" t="str">
        <f ca="1">IFERROR(IF(ISBLANK(INDEX(Data_Base_2[],MATCH($D762,Data_Base_2[[Incumbent]:[Incumbent]],0),MATCH(L$3,Data_Base_2[#Headers],0))),"-",INDEX(Data_Base_2[],MATCH($D762,Data_Base_2[[Incumbent]:[Incumbent]],0),MATCH(L$3,Data_Base_2[#Headers],0))),"")</f>
        <v/>
      </c>
      <c r="M762" s="161" t="str">
        <f ca="1">IFERROR(IF(ISBLANK(INDEX(Data_Base_2[],MATCH($D762,Data_Base_2[[Incumbent]:[Incumbent]],0),MATCH(M$3,Data_Base_2[#Headers],0))),"-",INDEX(Data_Base_2[],MATCH($D762,Data_Base_2[[Incumbent]:[Incumbent]],0),MATCH(M$3,Data_Base_2[#Headers],0))),"")</f>
        <v/>
      </c>
      <c r="N762" s="164" t="str">
        <f ca="1">IFERROR(IF(ISBLANK(INDEX(Data_Base_2[],MATCH($D762,Data_Base_2[[Incumbent]:[Incumbent]],0),MATCH(N$3,Data_Base_2[#Headers],0))),"-",INDEX(Data_Base_2[],MATCH($D762,Data_Base_2[[Incumbent]:[Incumbent]],0),MATCH(N$3,Data_Base_2[#Headers],0))),"")</f>
        <v/>
      </c>
      <c r="O762" s="164" t="str">
        <f ca="1">IFERROR(IF(ISBLANK(INDEX(Data_Base_2[],MATCH($D762,Data_Base_2[[Incumbent]:[Incumbent]],0),MATCH(O$3,Data_Base_2[#Headers],0))),"-",INDEX(Data_Base_2[],MATCH($D762,Data_Base_2[[Incumbent]:[Incumbent]],0),MATCH(O$3,Data_Base_2[#Headers],0))),"")</f>
        <v/>
      </c>
      <c r="P762" s="161" t="str">
        <f ca="1">IFERROR(IF(ISBLANK(INDEX(Data_Base_2[],MATCH($D762,Data_Base_2[[Incumbent]:[Incumbent]],0),MATCH(P$3,Data_Base_2[#Headers],0))),"-",INDEX(Data_Base_2[],MATCH($D762,Data_Base_2[[Incumbent]:[Incumbent]],0),MATCH(P$3,Data_Base_2[#Headers],0))),"")</f>
        <v/>
      </c>
      <c r="Q762" s="161" t="str">
        <f ca="1">IFERROR(IF(ISBLANK(INDEX(Data_Base_2[],MATCH($D762,Data_Base_2[[Incumbent]:[Incumbent]],0),MATCH(Q$3,Data_Base_2[#Headers],0))),"-",INDEX(Data_Base_2[],MATCH($D762,Data_Base_2[[Incumbent]:[Incumbent]],0),MATCH(Q$3,Data_Base_2[#Headers],0))),"")</f>
        <v/>
      </c>
      <c r="T762" t="str">
        <v>Tani Cipto Nugroho</v>
      </c>
      <c r="U762" s="140">
        <v>4</v>
      </c>
      <c r="V762" s="124" t="b">
        <v>1</v>
      </c>
      <c r="W762" s="3" t="b">
        <v>0</v>
      </c>
      <c r="X762" s="3" t="b">
        <v>0</v>
      </c>
      <c r="Y762" s="3">
        <v>0</v>
      </c>
      <c r="Z762" s="3">
        <v>1</v>
      </c>
      <c r="AA762" s="3" t="b">
        <v>1</v>
      </c>
      <c r="AB762" s="3" t="b">
        <f ca="1"/>
        <v>0</v>
      </c>
      <c r="AC762" s="99">
        <v>1</v>
      </c>
      <c r="AD762" s="99">
        <f ca="1"/>
        <v>0</v>
      </c>
    </row>
    <row r="763" spans="4:30" x14ac:dyDescent="0.25">
      <c r="D763" s="8" t="str" cm="1">
        <f t="array" aca="1" ref="D763" ca="1">IFERROR(IF($T$2="",'Data Base'!C739,INDEX(Data_Base_2[Incumbent],_xlfn.AGGREGATE(15,3,((OFFSET($AD$4,0,0,COUNTA($AD$4:AD5758),1)&gt;0)/(OFFSET($AD$4,0,0,COUNTA($AD$4:AD5758),1)&gt;0))*(ROW(OFFSET($AD$4,0,0,COUNTA($AD$4:AD5758),1))-ROW($AD$3)),ROWS($D$4:$D762)))),"")</f>
        <v/>
      </c>
      <c r="E763" s="161" t="str">
        <f ca="1">IFERROR(IF(ISBLANK(INDEX(Data_Base_2[],MATCH($D763,Data_Base_2[[Incumbent]:[Incumbent]],0),MATCH(E$3,Data_Base_2[#Headers],0))),"-",INDEX(Data_Base_2[],MATCH($D763,Data_Base_2[[Incumbent]:[Incumbent]],0),MATCH(E$3,Data_Base_2[#Headers],0))),"")</f>
        <v/>
      </c>
      <c r="F763" s="161" t="str">
        <f ca="1">IFERROR(IF(ISBLANK(INDEX(Data_Base_2[],MATCH($D763,Data_Base_2[[Incumbent]:[Incumbent]],0),MATCH(F$3,Data_Base_2[#Headers],0))),"-",INDEX(Data_Base_2[],MATCH($D763,Data_Base_2[[Incumbent]:[Incumbent]],0),MATCH(F$3,Data_Base_2[#Headers],0))),"")</f>
        <v/>
      </c>
      <c r="G763" s="161" t="str">
        <f ca="1">IFERROR(IF(ISBLANK(INDEX(Data_Base_2[],MATCH($D763,Data_Base_2[[Incumbent]:[Incumbent]],0),MATCH(G$3,Data_Base_2[#Headers],0))),"-",INDEX(Data_Base_2[],MATCH($D763,Data_Base_2[[Incumbent]:[Incumbent]],0),MATCH(G$3,Data_Base_2[#Headers],0))),"")</f>
        <v/>
      </c>
      <c r="H763" s="161" t="str">
        <f ca="1">IFERROR(IF(ISBLANK(INDEX(Data_Base_2[],MATCH($D763,Data_Base_2[[Incumbent]:[Incumbent]],0),MATCH(H$3,Data_Base_2[#Headers],0))),"-",INDEX(Data_Base_2[],MATCH($D763,Data_Base_2[[Incumbent]:[Incumbent]],0),MATCH(H$3,Data_Base_2[#Headers],0))),"")</f>
        <v/>
      </c>
      <c r="I763" s="162" t="str">
        <f ca="1">IFERROR(IF(ISBLANK(INDEX(Data_Base_2[],MATCH($D763,Data_Base_2[[Incumbent]:[Incumbent]],0),MATCH(I$3,Data_Base_2[#Headers],0))),"-",INDEX(Data_Base_2[],MATCH($D763,Data_Base_2[[Incumbent]:[Incumbent]],0),MATCH(I$3,Data_Base_2[#Headers],0))),"")</f>
        <v/>
      </c>
      <c r="J763" s="162" t="str">
        <f ca="1">IFERROR(IF(ISBLANK(INDEX(Data_Base_2[],MATCH($D763,Data_Base_2[[Incumbent]:[Incumbent]],0),MATCH(J$3,Data_Base_2[#Headers],0))),"-",INDEX(Data_Base_2[],MATCH($D763,Data_Base_2[[Incumbent]:[Incumbent]],0),MATCH(J$3,Data_Base_2[#Headers],0))),"")</f>
        <v/>
      </c>
      <c r="K763" s="163" t="str">
        <f ca="1">IFERROR(IF(ISBLANK(INDEX(Data_Base_2[],MATCH($D763,Data_Base_2[[Incumbent]:[Incumbent]],0),MATCH(K$3,Data_Base_2[#Headers],0))),"-",INDEX(Data_Base_2[],MATCH($D763,Data_Base_2[[Incumbent]:[Incumbent]],0),MATCH(K$3,Data_Base_2[#Headers],0))),"")</f>
        <v/>
      </c>
      <c r="L763" s="161" t="str">
        <f ca="1">IFERROR(IF(ISBLANK(INDEX(Data_Base_2[],MATCH($D763,Data_Base_2[[Incumbent]:[Incumbent]],0),MATCH(L$3,Data_Base_2[#Headers],0))),"-",INDEX(Data_Base_2[],MATCH($D763,Data_Base_2[[Incumbent]:[Incumbent]],0),MATCH(L$3,Data_Base_2[#Headers],0))),"")</f>
        <v/>
      </c>
      <c r="M763" s="161" t="str">
        <f ca="1">IFERROR(IF(ISBLANK(INDEX(Data_Base_2[],MATCH($D763,Data_Base_2[[Incumbent]:[Incumbent]],0),MATCH(M$3,Data_Base_2[#Headers],0))),"-",INDEX(Data_Base_2[],MATCH($D763,Data_Base_2[[Incumbent]:[Incumbent]],0),MATCH(M$3,Data_Base_2[#Headers],0))),"")</f>
        <v/>
      </c>
      <c r="N763" s="164" t="str">
        <f ca="1">IFERROR(IF(ISBLANK(INDEX(Data_Base_2[],MATCH($D763,Data_Base_2[[Incumbent]:[Incumbent]],0),MATCH(N$3,Data_Base_2[#Headers],0))),"-",INDEX(Data_Base_2[],MATCH($D763,Data_Base_2[[Incumbent]:[Incumbent]],0),MATCH(N$3,Data_Base_2[#Headers],0))),"")</f>
        <v/>
      </c>
      <c r="O763" s="164" t="str">
        <f ca="1">IFERROR(IF(ISBLANK(INDEX(Data_Base_2[],MATCH($D763,Data_Base_2[[Incumbent]:[Incumbent]],0),MATCH(O$3,Data_Base_2[#Headers],0))),"-",INDEX(Data_Base_2[],MATCH($D763,Data_Base_2[[Incumbent]:[Incumbent]],0),MATCH(O$3,Data_Base_2[#Headers],0))),"")</f>
        <v/>
      </c>
      <c r="P763" s="161" t="str">
        <f ca="1">IFERROR(IF(ISBLANK(INDEX(Data_Base_2[],MATCH($D763,Data_Base_2[[Incumbent]:[Incumbent]],0),MATCH(P$3,Data_Base_2[#Headers],0))),"-",INDEX(Data_Base_2[],MATCH($D763,Data_Base_2[[Incumbent]:[Incumbent]],0),MATCH(P$3,Data_Base_2[#Headers],0))),"")</f>
        <v/>
      </c>
      <c r="Q763" s="161" t="str">
        <f ca="1">IFERROR(IF(ISBLANK(INDEX(Data_Base_2[],MATCH($D763,Data_Base_2[[Incumbent]:[Incumbent]],0),MATCH(Q$3,Data_Base_2[#Headers],0))),"-",INDEX(Data_Base_2[],MATCH($D763,Data_Base_2[[Incumbent]:[Incumbent]],0),MATCH(Q$3,Data_Base_2[#Headers],0))),"")</f>
        <v/>
      </c>
      <c r="T763" t="str">
        <v>Anton Heryudhanto</v>
      </c>
      <c r="U763" s="140">
        <v>4</v>
      </c>
      <c r="V763" s="124" t="b">
        <v>1</v>
      </c>
      <c r="W763" s="3" t="b">
        <v>0</v>
      </c>
      <c r="X763" s="3" t="b">
        <v>0</v>
      </c>
      <c r="Y763" s="3">
        <v>0</v>
      </c>
      <c r="Z763" s="3">
        <v>1</v>
      </c>
      <c r="AA763" s="3" t="b">
        <v>1</v>
      </c>
      <c r="AB763" s="3" t="b">
        <f ca="1"/>
        <v>0</v>
      </c>
      <c r="AC763" s="99">
        <v>1</v>
      </c>
      <c r="AD763" s="99">
        <f ca="1"/>
        <v>0</v>
      </c>
    </row>
    <row r="764" spans="4:30" x14ac:dyDescent="0.25">
      <c r="D764" s="8" t="str" cm="1">
        <f t="array" aca="1" ref="D764" ca="1">IFERROR(IF($T$2="",'Data Base'!C740,INDEX(Data_Base_2[Incumbent],_xlfn.AGGREGATE(15,3,((OFFSET($AD$4,0,0,COUNTA($AD$4:AD5759),1)&gt;0)/(OFFSET($AD$4,0,0,COUNTA($AD$4:AD5759),1)&gt;0))*(ROW(OFFSET($AD$4,0,0,COUNTA($AD$4:AD5759),1))-ROW($AD$3)),ROWS($D$4:$D763)))),"")</f>
        <v/>
      </c>
      <c r="E764" s="161" t="str">
        <f ca="1">IFERROR(IF(ISBLANK(INDEX(Data_Base_2[],MATCH($D764,Data_Base_2[[Incumbent]:[Incumbent]],0),MATCH(E$3,Data_Base_2[#Headers],0))),"-",INDEX(Data_Base_2[],MATCH($D764,Data_Base_2[[Incumbent]:[Incumbent]],0),MATCH(E$3,Data_Base_2[#Headers],0))),"")</f>
        <v/>
      </c>
      <c r="F764" s="161" t="str">
        <f ca="1">IFERROR(IF(ISBLANK(INDEX(Data_Base_2[],MATCH($D764,Data_Base_2[[Incumbent]:[Incumbent]],0),MATCH(F$3,Data_Base_2[#Headers],0))),"-",INDEX(Data_Base_2[],MATCH($D764,Data_Base_2[[Incumbent]:[Incumbent]],0),MATCH(F$3,Data_Base_2[#Headers],0))),"")</f>
        <v/>
      </c>
      <c r="G764" s="161" t="str">
        <f ca="1">IFERROR(IF(ISBLANK(INDEX(Data_Base_2[],MATCH($D764,Data_Base_2[[Incumbent]:[Incumbent]],0),MATCH(G$3,Data_Base_2[#Headers],0))),"-",INDEX(Data_Base_2[],MATCH($D764,Data_Base_2[[Incumbent]:[Incumbent]],0),MATCH(G$3,Data_Base_2[#Headers],0))),"")</f>
        <v/>
      </c>
      <c r="H764" s="161" t="str">
        <f ca="1">IFERROR(IF(ISBLANK(INDEX(Data_Base_2[],MATCH($D764,Data_Base_2[[Incumbent]:[Incumbent]],0),MATCH(H$3,Data_Base_2[#Headers],0))),"-",INDEX(Data_Base_2[],MATCH($D764,Data_Base_2[[Incumbent]:[Incumbent]],0),MATCH(H$3,Data_Base_2[#Headers],0))),"")</f>
        <v/>
      </c>
      <c r="I764" s="162" t="str">
        <f ca="1">IFERROR(IF(ISBLANK(INDEX(Data_Base_2[],MATCH($D764,Data_Base_2[[Incumbent]:[Incumbent]],0),MATCH(I$3,Data_Base_2[#Headers],0))),"-",INDEX(Data_Base_2[],MATCH($D764,Data_Base_2[[Incumbent]:[Incumbent]],0),MATCH(I$3,Data_Base_2[#Headers],0))),"")</f>
        <v/>
      </c>
      <c r="J764" s="162" t="str">
        <f ca="1">IFERROR(IF(ISBLANK(INDEX(Data_Base_2[],MATCH($D764,Data_Base_2[[Incumbent]:[Incumbent]],0),MATCH(J$3,Data_Base_2[#Headers],0))),"-",INDEX(Data_Base_2[],MATCH($D764,Data_Base_2[[Incumbent]:[Incumbent]],0),MATCH(J$3,Data_Base_2[#Headers],0))),"")</f>
        <v/>
      </c>
      <c r="K764" s="163" t="str">
        <f ca="1">IFERROR(IF(ISBLANK(INDEX(Data_Base_2[],MATCH($D764,Data_Base_2[[Incumbent]:[Incumbent]],0),MATCH(K$3,Data_Base_2[#Headers],0))),"-",INDEX(Data_Base_2[],MATCH($D764,Data_Base_2[[Incumbent]:[Incumbent]],0),MATCH(K$3,Data_Base_2[#Headers],0))),"")</f>
        <v/>
      </c>
      <c r="L764" s="161" t="str">
        <f ca="1">IFERROR(IF(ISBLANK(INDEX(Data_Base_2[],MATCH($D764,Data_Base_2[[Incumbent]:[Incumbent]],0),MATCH(L$3,Data_Base_2[#Headers],0))),"-",INDEX(Data_Base_2[],MATCH($D764,Data_Base_2[[Incumbent]:[Incumbent]],0),MATCH(L$3,Data_Base_2[#Headers],0))),"")</f>
        <v/>
      </c>
      <c r="M764" s="161" t="str">
        <f ca="1">IFERROR(IF(ISBLANK(INDEX(Data_Base_2[],MATCH($D764,Data_Base_2[[Incumbent]:[Incumbent]],0),MATCH(M$3,Data_Base_2[#Headers],0))),"-",INDEX(Data_Base_2[],MATCH($D764,Data_Base_2[[Incumbent]:[Incumbent]],0),MATCH(M$3,Data_Base_2[#Headers],0))),"")</f>
        <v/>
      </c>
      <c r="N764" s="164" t="str">
        <f ca="1">IFERROR(IF(ISBLANK(INDEX(Data_Base_2[],MATCH($D764,Data_Base_2[[Incumbent]:[Incumbent]],0),MATCH(N$3,Data_Base_2[#Headers],0))),"-",INDEX(Data_Base_2[],MATCH($D764,Data_Base_2[[Incumbent]:[Incumbent]],0),MATCH(N$3,Data_Base_2[#Headers],0))),"")</f>
        <v/>
      </c>
      <c r="O764" s="164" t="str">
        <f ca="1">IFERROR(IF(ISBLANK(INDEX(Data_Base_2[],MATCH($D764,Data_Base_2[[Incumbent]:[Incumbent]],0),MATCH(O$3,Data_Base_2[#Headers],0))),"-",INDEX(Data_Base_2[],MATCH($D764,Data_Base_2[[Incumbent]:[Incumbent]],0),MATCH(O$3,Data_Base_2[#Headers],0))),"")</f>
        <v/>
      </c>
      <c r="P764" s="161" t="str">
        <f ca="1">IFERROR(IF(ISBLANK(INDEX(Data_Base_2[],MATCH($D764,Data_Base_2[[Incumbent]:[Incumbent]],0),MATCH(P$3,Data_Base_2[#Headers],0))),"-",INDEX(Data_Base_2[],MATCH($D764,Data_Base_2[[Incumbent]:[Incumbent]],0),MATCH(P$3,Data_Base_2[#Headers],0))),"")</f>
        <v/>
      </c>
      <c r="Q764" s="161" t="str">
        <f ca="1">IFERROR(IF(ISBLANK(INDEX(Data_Base_2[],MATCH($D764,Data_Base_2[[Incumbent]:[Incumbent]],0),MATCH(Q$3,Data_Base_2[#Headers],0))),"-",INDEX(Data_Base_2[],MATCH($D764,Data_Base_2[[Incumbent]:[Incumbent]],0),MATCH(Q$3,Data_Base_2[#Headers],0))),"")</f>
        <v/>
      </c>
      <c r="T764" t="str">
        <v>Benny Chandra</v>
      </c>
      <c r="U764" s="140">
        <v>4</v>
      </c>
      <c r="V764" s="124" t="b">
        <v>1</v>
      </c>
      <c r="W764" s="3" t="b">
        <v>0</v>
      </c>
      <c r="X764" s="3" t="b">
        <v>0</v>
      </c>
      <c r="Y764" s="3">
        <v>0</v>
      </c>
      <c r="Z764" s="3">
        <v>1</v>
      </c>
      <c r="AA764" s="3" t="b">
        <v>1</v>
      </c>
      <c r="AB764" s="3" t="b">
        <f ca="1"/>
        <v>0</v>
      </c>
      <c r="AC764" s="99">
        <v>1</v>
      </c>
      <c r="AD764" s="99">
        <f ca="1"/>
        <v>0</v>
      </c>
    </row>
    <row r="765" spans="4:30" x14ac:dyDescent="0.25">
      <c r="D765" s="8" t="str" cm="1">
        <f t="array" aca="1" ref="D765" ca="1">IFERROR(IF($T$2="",'Data Base'!C741,INDEX(Data_Base_2[Incumbent],_xlfn.AGGREGATE(15,3,((OFFSET($AD$4,0,0,COUNTA($AD$4:AD5760),1)&gt;0)/(OFFSET($AD$4,0,0,COUNTA($AD$4:AD5760),1)&gt;0))*(ROW(OFFSET($AD$4,0,0,COUNTA($AD$4:AD5760),1))-ROW($AD$3)),ROWS($D$4:$D764)))),"")</f>
        <v/>
      </c>
      <c r="E765" s="161" t="str">
        <f ca="1">IFERROR(IF(ISBLANK(INDEX(Data_Base_2[],MATCH($D765,Data_Base_2[[Incumbent]:[Incumbent]],0),MATCH(E$3,Data_Base_2[#Headers],0))),"-",INDEX(Data_Base_2[],MATCH($D765,Data_Base_2[[Incumbent]:[Incumbent]],0),MATCH(E$3,Data_Base_2[#Headers],0))),"")</f>
        <v/>
      </c>
      <c r="F765" s="161" t="str">
        <f ca="1">IFERROR(IF(ISBLANK(INDEX(Data_Base_2[],MATCH($D765,Data_Base_2[[Incumbent]:[Incumbent]],0),MATCH(F$3,Data_Base_2[#Headers],0))),"-",INDEX(Data_Base_2[],MATCH($D765,Data_Base_2[[Incumbent]:[Incumbent]],0),MATCH(F$3,Data_Base_2[#Headers],0))),"")</f>
        <v/>
      </c>
      <c r="G765" s="161" t="str">
        <f ca="1">IFERROR(IF(ISBLANK(INDEX(Data_Base_2[],MATCH($D765,Data_Base_2[[Incumbent]:[Incumbent]],0),MATCH(G$3,Data_Base_2[#Headers],0))),"-",INDEX(Data_Base_2[],MATCH($D765,Data_Base_2[[Incumbent]:[Incumbent]],0),MATCH(G$3,Data_Base_2[#Headers],0))),"")</f>
        <v/>
      </c>
      <c r="H765" s="161" t="str">
        <f ca="1">IFERROR(IF(ISBLANK(INDEX(Data_Base_2[],MATCH($D765,Data_Base_2[[Incumbent]:[Incumbent]],0),MATCH(H$3,Data_Base_2[#Headers],0))),"-",INDEX(Data_Base_2[],MATCH($D765,Data_Base_2[[Incumbent]:[Incumbent]],0),MATCH(H$3,Data_Base_2[#Headers],0))),"")</f>
        <v/>
      </c>
      <c r="I765" s="162" t="str">
        <f ca="1">IFERROR(IF(ISBLANK(INDEX(Data_Base_2[],MATCH($D765,Data_Base_2[[Incumbent]:[Incumbent]],0),MATCH(I$3,Data_Base_2[#Headers],0))),"-",INDEX(Data_Base_2[],MATCH($D765,Data_Base_2[[Incumbent]:[Incumbent]],0),MATCH(I$3,Data_Base_2[#Headers],0))),"")</f>
        <v/>
      </c>
      <c r="J765" s="162" t="str">
        <f ca="1">IFERROR(IF(ISBLANK(INDEX(Data_Base_2[],MATCH($D765,Data_Base_2[[Incumbent]:[Incumbent]],0),MATCH(J$3,Data_Base_2[#Headers],0))),"-",INDEX(Data_Base_2[],MATCH($D765,Data_Base_2[[Incumbent]:[Incumbent]],0),MATCH(J$3,Data_Base_2[#Headers],0))),"")</f>
        <v/>
      </c>
      <c r="K765" s="163" t="str">
        <f ca="1">IFERROR(IF(ISBLANK(INDEX(Data_Base_2[],MATCH($D765,Data_Base_2[[Incumbent]:[Incumbent]],0),MATCH(K$3,Data_Base_2[#Headers],0))),"-",INDEX(Data_Base_2[],MATCH($D765,Data_Base_2[[Incumbent]:[Incumbent]],0),MATCH(K$3,Data_Base_2[#Headers],0))),"")</f>
        <v/>
      </c>
      <c r="L765" s="161" t="str">
        <f ca="1">IFERROR(IF(ISBLANK(INDEX(Data_Base_2[],MATCH($D765,Data_Base_2[[Incumbent]:[Incumbent]],0),MATCH(L$3,Data_Base_2[#Headers],0))),"-",INDEX(Data_Base_2[],MATCH($D765,Data_Base_2[[Incumbent]:[Incumbent]],0),MATCH(L$3,Data_Base_2[#Headers],0))),"")</f>
        <v/>
      </c>
      <c r="M765" s="161" t="str">
        <f ca="1">IFERROR(IF(ISBLANK(INDEX(Data_Base_2[],MATCH($D765,Data_Base_2[[Incumbent]:[Incumbent]],0),MATCH(M$3,Data_Base_2[#Headers],0))),"-",INDEX(Data_Base_2[],MATCH($D765,Data_Base_2[[Incumbent]:[Incumbent]],0),MATCH(M$3,Data_Base_2[#Headers],0))),"")</f>
        <v/>
      </c>
      <c r="N765" s="164" t="str">
        <f ca="1">IFERROR(IF(ISBLANK(INDEX(Data_Base_2[],MATCH($D765,Data_Base_2[[Incumbent]:[Incumbent]],0),MATCH(N$3,Data_Base_2[#Headers],0))),"-",INDEX(Data_Base_2[],MATCH($D765,Data_Base_2[[Incumbent]:[Incumbent]],0),MATCH(N$3,Data_Base_2[#Headers],0))),"")</f>
        <v/>
      </c>
      <c r="O765" s="164" t="str">
        <f ca="1">IFERROR(IF(ISBLANK(INDEX(Data_Base_2[],MATCH($D765,Data_Base_2[[Incumbent]:[Incumbent]],0),MATCH(O$3,Data_Base_2[#Headers],0))),"-",INDEX(Data_Base_2[],MATCH($D765,Data_Base_2[[Incumbent]:[Incumbent]],0),MATCH(O$3,Data_Base_2[#Headers],0))),"")</f>
        <v/>
      </c>
      <c r="P765" s="161" t="str">
        <f ca="1">IFERROR(IF(ISBLANK(INDEX(Data_Base_2[],MATCH($D765,Data_Base_2[[Incumbent]:[Incumbent]],0),MATCH(P$3,Data_Base_2[#Headers],0))),"-",INDEX(Data_Base_2[],MATCH($D765,Data_Base_2[[Incumbent]:[Incumbent]],0),MATCH(P$3,Data_Base_2[#Headers],0))),"")</f>
        <v/>
      </c>
      <c r="Q765" s="161" t="str">
        <f ca="1">IFERROR(IF(ISBLANK(INDEX(Data_Base_2[],MATCH($D765,Data_Base_2[[Incumbent]:[Incumbent]],0),MATCH(Q$3,Data_Base_2[#Headers],0))),"-",INDEX(Data_Base_2[],MATCH($D765,Data_Base_2[[Incumbent]:[Incumbent]],0),MATCH(Q$3,Data_Base_2[#Headers],0))),"")</f>
        <v/>
      </c>
      <c r="T765" t="str">
        <v>Danilast</v>
      </c>
      <c r="U765" s="140">
        <v>4</v>
      </c>
      <c r="V765" s="124" t="b">
        <v>1</v>
      </c>
      <c r="W765" s="3" t="b">
        <v>0</v>
      </c>
      <c r="X765" s="3" t="b">
        <v>0</v>
      </c>
      <c r="Y765" s="3">
        <v>0</v>
      </c>
      <c r="Z765" s="3">
        <v>1</v>
      </c>
      <c r="AA765" s="3" t="b">
        <v>1</v>
      </c>
      <c r="AB765" s="3" t="b">
        <f ca="1"/>
        <v>0</v>
      </c>
      <c r="AC765" s="99">
        <v>1</v>
      </c>
      <c r="AD765" s="99">
        <f ca="1"/>
        <v>0</v>
      </c>
    </row>
    <row r="766" spans="4:30" x14ac:dyDescent="0.25">
      <c r="D766" s="8" t="str" cm="1">
        <f t="array" aca="1" ref="D766" ca="1">IFERROR(IF($T$2="",'Data Base'!C742,INDEX(Data_Base_2[Incumbent],_xlfn.AGGREGATE(15,3,((OFFSET($AD$4,0,0,COUNTA($AD$4:AD5761),1)&gt;0)/(OFFSET($AD$4,0,0,COUNTA($AD$4:AD5761),1)&gt;0))*(ROW(OFFSET($AD$4,0,0,COUNTA($AD$4:AD5761),1))-ROW($AD$3)),ROWS($D$4:$D765)))),"")</f>
        <v/>
      </c>
      <c r="E766" s="161" t="str">
        <f ca="1">IFERROR(IF(ISBLANK(INDEX(Data_Base_2[],MATCH($D766,Data_Base_2[[Incumbent]:[Incumbent]],0),MATCH(E$3,Data_Base_2[#Headers],0))),"-",INDEX(Data_Base_2[],MATCH($D766,Data_Base_2[[Incumbent]:[Incumbent]],0),MATCH(E$3,Data_Base_2[#Headers],0))),"")</f>
        <v/>
      </c>
      <c r="F766" s="161" t="str">
        <f ca="1">IFERROR(IF(ISBLANK(INDEX(Data_Base_2[],MATCH($D766,Data_Base_2[[Incumbent]:[Incumbent]],0),MATCH(F$3,Data_Base_2[#Headers],0))),"-",INDEX(Data_Base_2[],MATCH($D766,Data_Base_2[[Incumbent]:[Incumbent]],0),MATCH(F$3,Data_Base_2[#Headers],0))),"")</f>
        <v/>
      </c>
      <c r="G766" s="161" t="str">
        <f ca="1">IFERROR(IF(ISBLANK(INDEX(Data_Base_2[],MATCH($D766,Data_Base_2[[Incumbent]:[Incumbent]],0),MATCH(G$3,Data_Base_2[#Headers],0))),"-",INDEX(Data_Base_2[],MATCH($D766,Data_Base_2[[Incumbent]:[Incumbent]],0),MATCH(G$3,Data_Base_2[#Headers],0))),"")</f>
        <v/>
      </c>
      <c r="H766" s="161" t="str">
        <f ca="1">IFERROR(IF(ISBLANK(INDEX(Data_Base_2[],MATCH($D766,Data_Base_2[[Incumbent]:[Incumbent]],0),MATCH(H$3,Data_Base_2[#Headers],0))),"-",INDEX(Data_Base_2[],MATCH($D766,Data_Base_2[[Incumbent]:[Incumbent]],0),MATCH(H$3,Data_Base_2[#Headers],0))),"")</f>
        <v/>
      </c>
      <c r="I766" s="162" t="str">
        <f ca="1">IFERROR(IF(ISBLANK(INDEX(Data_Base_2[],MATCH($D766,Data_Base_2[[Incumbent]:[Incumbent]],0),MATCH(I$3,Data_Base_2[#Headers],0))),"-",INDEX(Data_Base_2[],MATCH($D766,Data_Base_2[[Incumbent]:[Incumbent]],0),MATCH(I$3,Data_Base_2[#Headers],0))),"")</f>
        <v/>
      </c>
      <c r="J766" s="162" t="str">
        <f ca="1">IFERROR(IF(ISBLANK(INDEX(Data_Base_2[],MATCH($D766,Data_Base_2[[Incumbent]:[Incumbent]],0),MATCH(J$3,Data_Base_2[#Headers],0))),"-",INDEX(Data_Base_2[],MATCH($D766,Data_Base_2[[Incumbent]:[Incumbent]],0),MATCH(J$3,Data_Base_2[#Headers],0))),"")</f>
        <v/>
      </c>
      <c r="K766" s="163" t="str">
        <f ca="1">IFERROR(IF(ISBLANK(INDEX(Data_Base_2[],MATCH($D766,Data_Base_2[[Incumbent]:[Incumbent]],0),MATCH(K$3,Data_Base_2[#Headers],0))),"-",INDEX(Data_Base_2[],MATCH($D766,Data_Base_2[[Incumbent]:[Incumbent]],0),MATCH(K$3,Data_Base_2[#Headers],0))),"")</f>
        <v/>
      </c>
      <c r="L766" s="161" t="str">
        <f ca="1">IFERROR(IF(ISBLANK(INDEX(Data_Base_2[],MATCH($D766,Data_Base_2[[Incumbent]:[Incumbent]],0),MATCH(L$3,Data_Base_2[#Headers],0))),"-",INDEX(Data_Base_2[],MATCH($D766,Data_Base_2[[Incumbent]:[Incumbent]],0),MATCH(L$3,Data_Base_2[#Headers],0))),"")</f>
        <v/>
      </c>
      <c r="M766" s="161" t="str">
        <f ca="1">IFERROR(IF(ISBLANK(INDEX(Data_Base_2[],MATCH($D766,Data_Base_2[[Incumbent]:[Incumbent]],0),MATCH(M$3,Data_Base_2[#Headers],0))),"-",INDEX(Data_Base_2[],MATCH($D766,Data_Base_2[[Incumbent]:[Incumbent]],0),MATCH(M$3,Data_Base_2[#Headers],0))),"")</f>
        <v/>
      </c>
      <c r="N766" s="164" t="str">
        <f ca="1">IFERROR(IF(ISBLANK(INDEX(Data_Base_2[],MATCH($D766,Data_Base_2[[Incumbent]:[Incumbent]],0),MATCH(N$3,Data_Base_2[#Headers],0))),"-",INDEX(Data_Base_2[],MATCH($D766,Data_Base_2[[Incumbent]:[Incumbent]],0),MATCH(N$3,Data_Base_2[#Headers],0))),"")</f>
        <v/>
      </c>
      <c r="O766" s="164" t="str">
        <f ca="1">IFERROR(IF(ISBLANK(INDEX(Data_Base_2[],MATCH($D766,Data_Base_2[[Incumbent]:[Incumbent]],0),MATCH(O$3,Data_Base_2[#Headers],0))),"-",INDEX(Data_Base_2[],MATCH($D766,Data_Base_2[[Incumbent]:[Incumbent]],0),MATCH(O$3,Data_Base_2[#Headers],0))),"")</f>
        <v/>
      </c>
      <c r="P766" s="161" t="str">
        <f ca="1">IFERROR(IF(ISBLANK(INDEX(Data_Base_2[],MATCH($D766,Data_Base_2[[Incumbent]:[Incumbent]],0),MATCH(P$3,Data_Base_2[#Headers],0))),"-",INDEX(Data_Base_2[],MATCH($D766,Data_Base_2[[Incumbent]:[Incumbent]],0),MATCH(P$3,Data_Base_2[#Headers],0))),"")</f>
        <v/>
      </c>
      <c r="Q766" s="161" t="str">
        <f ca="1">IFERROR(IF(ISBLANK(INDEX(Data_Base_2[],MATCH($D766,Data_Base_2[[Incumbent]:[Incumbent]],0),MATCH(Q$3,Data_Base_2[#Headers],0))),"-",INDEX(Data_Base_2[],MATCH($D766,Data_Base_2[[Incumbent]:[Incumbent]],0),MATCH(Q$3,Data_Base_2[#Headers],0))),"")</f>
        <v/>
      </c>
      <c r="T766" t="str">
        <v>Soni Saputra, Spi</v>
      </c>
      <c r="U766" s="140">
        <v>4</v>
      </c>
      <c r="V766" s="124" t="b">
        <v>1</v>
      </c>
      <c r="W766" s="3" t="b">
        <v>0</v>
      </c>
      <c r="X766" s="3" t="b">
        <v>0</v>
      </c>
      <c r="Y766" s="3">
        <v>0</v>
      </c>
      <c r="Z766" s="3">
        <v>1</v>
      </c>
      <c r="AA766" s="3" t="b">
        <v>1</v>
      </c>
      <c r="AB766" s="3" t="b">
        <f ca="1"/>
        <v>0</v>
      </c>
      <c r="AC766" s="99">
        <v>1</v>
      </c>
      <c r="AD766" s="99">
        <f ca="1"/>
        <v>0</v>
      </c>
    </row>
    <row r="767" spans="4:30" x14ac:dyDescent="0.25">
      <c r="D767" s="8" t="str" cm="1">
        <f t="array" aca="1" ref="D767" ca="1">IFERROR(IF($T$2="",'Data Base'!C743,INDEX(Data_Base_2[Incumbent],_xlfn.AGGREGATE(15,3,((OFFSET($AD$4,0,0,COUNTA($AD$4:AD5762),1)&gt;0)/(OFFSET($AD$4,0,0,COUNTA($AD$4:AD5762),1)&gt;0))*(ROW(OFFSET($AD$4,0,0,COUNTA($AD$4:AD5762),1))-ROW($AD$3)),ROWS($D$4:$D766)))),"")</f>
        <v/>
      </c>
      <c r="E767" s="161" t="str">
        <f ca="1">IFERROR(IF(ISBLANK(INDEX(Data_Base_2[],MATCH($D767,Data_Base_2[[Incumbent]:[Incumbent]],0),MATCH(E$3,Data_Base_2[#Headers],0))),"-",INDEX(Data_Base_2[],MATCH($D767,Data_Base_2[[Incumbent]:[Incumbent]],0),MATCH(E$3,Data_Base_2[#Headers],0))),"")</f>
        <v/>
      </c>
      <c r="F767" s="161" t="str">
        <f ca="1">IFERROR(IF(ISBLANK(INDEX(Data_Base_2[],MATCH($D767,Data_Base_2[[Incumbent]:[Incumbent]],0),MATCH(F$3,Data_Base_2[#Headers],0))),"-",INDEX(Data_Base_2[],MATCH($D767,Data_Base_2[[Incumbent]:[Incumbent]],0),MATCH(F$3,Data_Base_2[#Headers],0))),"")</f>
        <v/>
      </c>
      <c r="G767" s="161" t="str">
        <f ca="1">IFERROR(IF(ISBLANK(INDEX(Data_Base_2[],MATCH($D767,Data_Base_2[[Incumbent]:[Incumbent]],0),MATCH(G$3,Data_Base_2[#Headers],0))),"-",INDEX(Data_Base_2[],MATCH($D767,Data_Base_2[[Incumbent]:[Incumbent]],0),MATCH(G$3,Data_Base_2[#Headers],0))),"")</f>
        <v/>
      </c>
      <c r="H767" s="161" t="str">
        <f ca="1">IFERROR(IF(ISBLANK(INDEX(Data_Base_2[],MATCH($D767,Data_Base_2[[Incumbent]:[Incumbent]],0),MATCH(H$3,Data_Base_2[#Headers],0))),"-",INDEX(Data_Base_2[],MATCH($D767,Data_Base_2[[Incumbent]:[Incumbent]],0),MATCH(H$3,Data_Base_2[#Headers],0))),"")</f>
        <v/>
      </c>
      <c r="I767" s="162" t="str">
        <f ca="1">IFERROR(IF(ISBLANK(INDEX(Data_Base_2[],MATCH($D767,Data_Base_2[[Incumbent]:[Incumbent]],0),MATCH(I$3,Data_Base_2[#Headers],0))),"-",INDEX(Data_Base_2[],MATCH($D767,Data_Base_2[[Incumbent]:[Incumbent]],0),MATCH(I$3,Data_Base_2[#Headers],0))),"")</f>
        <v/>
      </c>
      <c r="J767" s="162" t="str">
        <f ca="1">IFERROR(IF(ISBLANK(INDEX(Data_Base_2[],MATCH($D767,Data_Base_2[[Incumbent]:[Incumbent]],0),MATCH(J$3,Data_Base_2[#Headers],0))),"-",INDEX(Data_Base_2[],MATCH($D767,Data_Base_2[[Incumbent]:[Incumbent]],0),MATCH(J$3,Data_Base_2[#Headers],0))),"")</f>
        <v/>
      </c>
      <c r="K767" s="163" t="str">
        <f ca="1">IFERROR(IF(ISBLANK(INDEX(Data_Base_2[],MATCH($D767,Data_Base_2[[Incumbent]:[Incumbent]],0),MATCH(K$3,Data_Base_2[#Headers],0))),"-",INDEX(Data_Base_2[],MATCH($D767,Data_Base_2[[Incumbent]:[Incumbent]],0),MATCH(K$3,Data_Base_2[#Headers],0))),"")</f>
        <v/>
      </c>
      <c r="L767" s="161" t="str">
        <f ca="1">IFERROR(IF(ISBLANK(INDEX(Data_Base_2[],MATCH($D767,Data_Base_2[[Incumbent]:[Incumbent]],0),MATCH(L$3,Data_Base_2[#Headers],0))),"-",INDEX(Data_Base_2[],MATCH($D767,Data_Base_2[[Incumbent]:[Incumbent]],0),MATCH(L$3,Data_Base_2[#Headers],0))),"")</f>
        <v/>
      </c>
      <c r="M767" s="161" t="str">
        <f ca="1">IFERROR(IF(ISBLANK(INDEX(Data_Base_2[],MATCH($D767,Data_Base_2[[Incumbent]:[Incumbent]],0),MATCH(M$3,Data_Base_2[#Headers],0))),"-",INDEX(Data_Base_2[],MATCH($D767,Data_Base_2[[Incumbent]:[Incumbent]],0),MATCH(M$3,Data_Base_2[#Headers],0))),"")</f>
        <v/>
      </c>
      <c r="N767" s="164" t="str">
        <f ca="1">IFERROR(IF(ISBLANK(INDEX(Data_Base_2[],MATCH($D767,Data_Base_2[[Incumbent]:[Incumbent]],0),MATCH(N$3,Data_Base_2[#Headers],0))),"-",INDEX(Data_Base_2[],MATCH($D767,Data_Base_2[[Incumbent]:[Incumbent]],0),MATCH(N$3,Data_Base_2[#Headers],0))),"")</f>
        <v/>
      </c>
      <c r="O767" s="164" t="str">
        <f ca="1">IFERROR(IF(ISBLANK(INDEX(Data_Base_2[],MATCH($D767,Data_Base_2[[Incumbent]:[Incumbent]],0),MATCH(O$3,Data_Base_2[#Headers],0))),"-",INDEX(Data_Base_2[],MATCH($D767,Data_Base_2[[Incumbent]:[Incumbent]],0),MATCH(O$3,Data_Base_2[#Headers],0))),"")</f>
        <v/>
      </c>
      <c r="P767" s="161" t="str">
        <f ca="1">IFERROR(IF(ISBLANK(INDEX(Data_Base_2[],MATCH($D767,Data_Base_2[[Incumbent]:[Incumbent]],0),MATCH(P$3,Data_Base_2[#Headers],0))),"-",INDEX(Data_Base_2[],MATCH($D767,Data_Base_2[[Incumbent]:[Incumbent]],0),MATCH(P$3,Data_Base_2[#Headers],0))),"")</f>
        <v/>
      </c>
      <c r="Q767" s="161" t="str">
        <f ca="1">IFERROR(IF(ISBLANK(INDEX(Data_Base_2[],MATCH($D767,Data_Base_2[[Incumbent]:[Incumbent]],0),MATCH(Q$3,Data_Base_2[#Headers],0))),"-",INDEX(Data_Base_2[],MATCH($D767,Data_Base_2[[Incumbent]:[Incumbent]],0),MATCH(Q$3,Data_Base_2[#Headers],0))),"")</f>
        <v/>
      </c>
      <c r="T767" t="str">
        <v>Yuliana</v>
      </c>
      <c r="U767" s="140">
        <v>1</v>
      </c>
      <c r="V767" s="124" t="b">
        <v>1</v>
      </c>
      <c r="W767" s="3" t="b">
        <v>0</v>
      </c>
      <c r="X767" s="3" t="b">
        <v>0</v>
      </c>
      <c r="Y767" s="3">
        <v>0</v>
      </c>
      <c r="Z767" s="3">
        <v>0</v>
      </c>
      <c r="AA767" s="3" t="b">
        <v>1</v>
      </c>
      <c r="AB767" s="3" t="b">
        <f ca="1"/>
        <v>0</v>
      </c>
      <c r="AC767" s="99">
        <v>1</v>
      </c>
      <c r="AD767" s="99">
        <f ca="1"/>
        <v>0</v>
      </c>
    </row>
    <row r="768" spans="4:30" x14ac:dyDescent="0.25">
      <c r="D768" s="8" t="str" cm="1">
        <f t="array" aca="1" ref="D768" ca="1">IFERROR(IF($T$2="",'Data Base'!#REF!,INDEX(Data_Base_2[Incumbent],_xlfn.AGGREGATE(15,3,((OFFSET($AD$4,0,0,COUNTA($AD$4:AD5763),1)&gt;0)/(OFFSET($AD$4,0,0,COUNTA($AD$4:AD5763),1)&gt;0))*(ROW(OFFSET($AD$4,0,0,COUNTA($AD$4:AD5763),1))-ROW($AD$3)),ROWS($D$4:$D767)))),"")</f>
        <v/>
      </c>
      <c r="E768" s="161" t="str">
        <f ca="1">IFERROR(IF(ISBLANK(INDEX(Data_Base_2[],MATCH($D768,Data_Base_2[[Incumbent]:[Incumbent]],0),MATCH(E$3,Data_Base_2[#Headers],0))),"-",INDEX(Data_Base_2[],MATCH($D768,Data_Base_2[[Incumbent]:[Incumbent]],0),MATCH(E$3,Data_Base_2[#Headers],0))),"")</f>
        <v/>
      </c>
      <c r="F768" s="161" t="str">
        <f ca="1">IFERROR(IF(ISBLANK(INDEX(Data_Base_2[],MATCH($D768,Data_Base_2[[Incumbent]:[Incumbent]],0),MATCH(F$3,Data_Base_2[#Headers],0))),"-",INDEX(Data_Base_2[],MATCH($D768,Data_Base_2[[Incumbent]:[Incumbent]],0),MATCH(F$3,Data_Base_2[#Headers],0))),"")</f>
        <v/>
      </c>
      <c r="G768" s="161" t="str">
        <f ca="1">IFERROR(IF(ISBLANK(INDEX(Data_Base_2[],MATCH($D768,Data_Base_2[[Incumbent]:[Incumbent]],0),MATCH(G$3,Data_Base_2[#Headers],0))),"-",INDEX(Data_Base_2[],MATCH($D768,Data_Base_2[[Incumbent]:[Incumbent]],0),MATCH(G$3,Data_Base_2[#Headers],0))),"")</f>
        <v/>
      </c>
      <c r="H768" s="161" t="str">
        <f ca="1">IFERROR(IF(ISBLANK(INDEX(Data_Base_2[],MATCH($D768,Data_Base_2[[Incumbent]:[Incumbent]],0),MATCH(H$3,Data_Base_2[#Headers],0))),"-",INDEX(Data_Base_2[],MATCH($D768,Data_Base_2[[Incumbent]:[Incumbent]],0),MATCH(H$3,Data_Base_2[#Headers],0))),"")</f>
        <v/>
      </c>
      <c r="I768" s="162" t="str">
        <f ca="1">IFERROR(IF(ISBLANK(INDEX(Data_Base_2[],MATCH($D768,Data_Base_2[[Incumbent]:[Incumbent]],0),MATCH(I$3,Data_Base_2[#Headers],0))),"-",INDEX(Data_Base_2[],MATCH($D768,Data_Base_2[[Incumbent]:[Incumbent]],0),MATCH(I$3,Data_Base_2[#Headers],0))),"")</f>
        <v/>
      </c>
      <c r="J768" s="162" t="str">
        <f ca="1">IFERROR(IF(ISBLANK(INDEX(Data_Base_2[],MATCH($D768,Data_Base_2[[Incumbent]:[Incumbent]],0),MATCH(J$3,Data_Base_2[#Headers],0))),"-",INDEX(Data_Base_2[],MATCH($D768,Data_Base_2[[Incumbent]:[Incumbent]],0),MATCH(J$3,Data_Base_2[#Headers],0))),"")</f>
        <v/>
      </c>
      <c r="K768" s="163" t="str">
        <f ca="1">IFERROR(IF(ISBLANK(INDEX(Data_Base_2[],MATCH($D768,Data_Base_2[[Incumbent]:[Incumbent]],0),MATCH(K$3,Data_Base_2[#Headers],0))),"-",INDEX(Data_Base_2[],MATCH($D768,Data_Base_2[[Incumbent]:[Incumbent]],0),MATCH(K$3,Data_Base_2[#Headers],0))),"")</f>
        <v/>
      </c>
      <c r="L768" s="161" t="str">
        <f ca="1">IFERROR(IF(ISBLANK(INDEX(Data_Base_2[],MATCH($D768,Data_Base_2[[Incumbent]:[Incumbent]],0),MATCH(L$3,Data_Base_2[#Headers],0))),"-",INDEX(Data_Base_2[],MATCH($D768,Data_Base_2[[Incumbent]:[Incumbent]],0),MATCH(L$3,Data_Base_2[#Headers],0))),"")</f>
        <v/>
      </c>
      <c r="M768" s="161" t="str">
        <f ca="1">IFERROR(IF(ISBLANK(INDEX(Data_Base_2[],MATCH($D768,Data_Base_2[[Incumbent]:[Incumbent]],0),MATCH(M$3,Data_Base_2[#Headers],0))),"-",INDEX(Data_Base_2[],MATCH($D768,Data_Base_2[[Incumbent]:[Incumbent]],0),MATCH(M$3,Data_Base_2[#Headers],0))),"")</f>
        <v/>
      </c>
      <c r="N768" s="164" t="str">
        <f ca="1">IFERROR(IF(ISBLANK(INDEX(Data_Base_2[],MATCH($D768,Data_Base_2[[Incumbent]:[Incumbent]],0),MATCH(N$3,Data_Base_2[#Headers],0))),"-",INDEX(Data_Base_2[],MATCH($D768,Data_Base_2[[Incumbent]:[Incumbent]],0),MATCH(N$3,Data_Base_2[#Headers],0))),"")</f>
        <v/>
      </c>
      <c r="O768" s="164" t="str">
        <f ca="1">IFERROR(IF(ISBLANK(INDEX(Data_Base_2[],MATCH($D768,Data_Base_2[[Incumbent]:[Incumbent]],0),MATCH(O$3,Data_Base_2[#Headers],0))),"-",INDEX(Data_Base_2[],MATCH($D768,Data_Base_2[[Incumbent]:[Incumbent]],0),MATCH(O$3,Data_Base_2[#Headers],0))),"")</f>
        <v/>
      </c>
      <c r="P768" s="161" t="str">
        <f ca="1">IFERROR(IF(ISBLANK(INDEX(Data_Base_2[],MATCH($D768,Data_Base_2[[Incumbent]:[Incumbent]],0),MATCH(P$3,Data_Base_2[#Headers],0))),"-",INDEX(Data_Base_2[],MATCH($D768,Data_Base_2[[Incumbent]:[Incumbent]],0),MATCH(P$3,Data_Base_2[#Headers],0))),"")</f>
        <v/>
      </c>
      <c r="Q768" s="161" t="str">
        <f ca="1">IFERROR(IF(ISBLANK(INDEX(Data_Base_2[],MATCH($D768,Data_Base_2[[Incumbent]:[Incumbent]],0),MATCH(Q$3,Data_Base_2[#Headers],0))),"-",INDEX(Data_Base_2[],MATCH($D768,Data_Base_2[[Incumbent]:[Incumbent]],0),MATCH(Q$3,Data_Base_2[#Headers],0))),"")</f>
        <v/>
      </c>
      <c r="T768" t="str">
        <v>Albert Oktapianus Silaban</v>
      </c>
      <c r="U768" s="140">
        <v>1</v>
      </c>
      <c r="V768" s="124" t="b">
        <v>1</v>
      </c>
      <c r="W768" s="3" t="b">
        <v>0</v>
      </c>
      <c r="X768" s="3" t="b">
        <v>0</v>
      </c>
      <c r="Y768" s="3">
        <v>0</v>
      </c>
      <c r="Z768" s="3">
        <v>0</v>
      </c>
      <c r="AA768" s="3" t="b">
        <v>1</v>
      </c>
      <c r="AB768" s="3" t="b">
        <f ca="1"/>
        <v>0</v>
      </c>
      <c r="AC768" s="99">
        <v>1</v>
      </c>
      <c r="AD768" s="99">
        <f ca="1"/>
        <v>0</v>
      </c>
    </row>
    <row r="769" spans="4:30" x14ac:dyDescent="0.25">
      <c r="D769" s="8" t="str" cm="1">
        <f t="array" aca="1" ref="D769" ca="1">IFERROR(IF($T$2="",'Data Base'!C744,INDEX(Data_Base_2[Incumbent],_xlfn.AGGREGATE(15,3,((OFFSET($AD$4,0,0,COUNTA($AD$4:AD5764),1)&gt;0)/(OFFSET($AD$4,0,0,COUNTA($AD$4:AD5764),1)&gt;0))*(ROW(OFFSET($AD$4,0,0,COUNTA($AD$4:AD5764),1))-ROW($AD$3)),ROWS($D$4:$D768)))),"")</f>
        <v/>
      </c>
      <c r="E769" s="161" t="str">
        <f ca="1">IFERROR(IF(ISBLANK(INDEX(Data_Base_2[],MATCH($D769,Data_Base_2[[Incumbent]:[Incumbent]],0),MATCH(E$3,Data_Base_2[#Headers],0))),"-",INDEX(Data_Base_2[],MATCH($D769,Data_Base_2[[Incumbent]:[Incumbent]],0),MATCH(E$3,Data_Base_2[#Headers],0))),"")</f>
        <v/>
      </c>
      <c r="F769" s="161" t="str">
        <f ca="1">IFERROR(IF(ISBLANK(INDEX(Data_Base_2[],MATCH($D769,Data_Base_2[[Incumbent]:[Incumbent]],0),MATCH(F$3,Data_Base_2[#Headers],0))),"-",INDEX(Data_Base_2[],MATCH($D769,Data_Base_2[[Incumbent]:[Incumbent]],0),MATCH(F$3,Data_Base_2[#Headers],0))),"")</f>
        <v/>
      </c>
      <c r="G769" s="161" t="str">
        <f ca="1">IFERROR(IF(ISBLANK(INDEX(Data_Base_2[],MATCH($D769,Data_Base_2[[Incumbent]:[Incumbent]],0),MATCH(G$3,Data_Base_2[#Headers],0))),"-",INDEX(Data_Base_2[],MATCH($D769,Data_Base_2[[Incumbent]:[Incumbent]],0),MATCH(G$3,Data_Base_2[#Headers],0))),"")</f>
        <v/>
      </c>
      <c r="H769" s="161" t="str">
        <f ca="1">IFERROR(IF(ISBLANK(INDEX(Data_Base_2[],MATCH($D769,Data_Base_2[[Incumbent]:[Incumbent]],0),MATCH(H$3,Data_Base_2[#Headers],0))),"-",INDEX(Data_Base_2[],MATCH($D769,Data_Base_2[[Incumbent]:[Incumbent]],0),MATCH(H$3,Data_Base_2[#Headers],0))),"")</f>
        <v/>
      </c>
      <c r="I769" s="162" t="str">
        <f ca="1">IFERROR(IF(ISBLANK(INDEX(Data_Base_2[],MATCH($D769,Data_Base_2[[Incumbent]:[Incumbent]],0),MATCH(I$3,Data_Base_2[#Headers],0))),"-",INDEX(Data_Base_2[],MATCH($D769,Data_Base_2[[Incumbent]:[Incumbent]],0),MATCH(I$3,Data_Base_2[#Headers],0))),"")</f>
        <v/>
      </c>
      <c r="J769" s="162" t="str">
        <f ca="1">IFERROR(IF(ISBLANK(INDEX(Data_Base_2[],MATCH($D769,Data_Base_2[[Incumbent]:[Incumbent]],0),MATCH(J$3,Data_Base_2[#Headers],0))),"-",INDEX(Data_Base_2[],MATCH($D769,Data_Base_2[[Incumbent]:[Incumbent]],0),MATCH(J$3,Data_Base_2[#Headers],0))),"")</f>
        <v/>
      </c>
      <c r="K769" s="163" t="str">
        <f ca="1">IFERROR(IF(ISBLANK(INDEX(Data_Base_2[],MATCH($D769,Data_Base_2[[Incumbent]:[Incumbent]],0),MATCH(K$3,Data_Base_2[#Headers],0))),"-",INDEX(Data_Base_2[],MATCH($D769,Data_Base_2[[Incumbent]:[Incumbent]],0),MATCH(K$3,Data_Base_2[#Headers],0))),"")</f>
        <v/>
      </c>
      <c r="L769" s="161" t="str">
        <f ca="1">IFERROR(IF(ISBLANK(INDEX(Data_Base_2[],MATCH($D769,Data_Base_2[[Incumbent]:[Incumbent]],0),MATCH(L$3,Data_Base_2[#Headers],0))),"-",INDEX(Data_Base_2[],MATCH($D769,Data_Base_2[[Incumbent]:[Incumbent]],0),MATCH(L$3,Data_Base_2[#Headers],0))),"")</f>
        <v/>
      </c>
      <c r="M769" s="161" t="str">
        <f ca="1">IFERROR(IF(ISBLANK(INDEX(Data_Base_2[],MATCH($D769,Data_Base_2[[Incumbent]:[Incumbent]],0),MATCH(M$3,Data_Base_2[#Headers],0))),"-",INDEX(Data_Base_2[],MATCH($D769,Data_Base_2[[Incumbent]:[Incumbent]],0),MATCH(M$3,Data_Base_2[#Headers],0))),"")</f>
        <v/>
      </c>
      <c r="N769" s="164" t="str">
        <f ca="1">IFERROR(IF(ISBLANK(INDEX(Data_Base_2[],MATCH($D769,Data_Base_2[[Incumbent]:[Incumbent]],0),MATCH(N$3,Data_Base_2[#Headers],0))),"-",INDEX(Data_Base_2[],MATCH($D769,Data_Base_2[[Incumbent]:[Incumbent]],0),MATCH(N$3,Data_Base_2[#Headers],0))),"")</f>
        <v/>
      </c>
      <c r="O769" s="164" t="str">
        <f ca="1">IFERROR(IF(ISBLANK(INDEX(Data_Base_2[],MATCH($D769,Data_Base_2[[Incumbent]:[Incumbent]],0),MATCH(O$3,Data_Base_2[#Headers],0))),"-",INDEX(Data_Base_2[],MATCH($D769,Data_Base_2[[Incumbent]:[Incumbent]],0),MATCH(O$3,Data_Base_2[#Headers],0))),"")</f>
        <v/>
      </c>
      <c r="P769" s="161" t="str">
        <f ca="1">IFERROR(IF(ISBLANK(INDEX(Data_Base_2[],MATCH($D769,Data_Base_2[[Incumbent]:[Incumbent]],0),MATCH(P$3,Data_Base_2[#Headers],0))),"-",INDEX(Data_Base_2[],MATCH($D769,Data_Base_2[[Incumbent]:[Incumbent]],0),MATCH(P$3,Data_Base_2[#Headers],0))),"")</f>
        <v/>
      </c>
      <c r="Q769" s="161" t="str">
        <f ca="1">IFERROR(IF(ISBLANK(INDEX(Data_Base_2[],MATCH($D769,Data_Base_2[[Incumbent]:[Incumbent]],0),MATCH(Q$3,Data_Base_2[#Headers],0))),"-",INDEX(Data_Base_2[],MATCH($D769,Data_Base_2[[Incumbent]:[Incumbent]],0),MATCH(Q$3,Data_Base_2[#Headers],0))),"")</f>
        <v/>
      </c>
      <c r="T769" t="str">
        <v>Amriliadi Bintang Sopandi</v>
      </c>
      <c r="U769" s="140">
        <v>1</v>
      </c>
      <c r="V769" s="124" t="b">
        <v>1</v>
      </c>
      <c r="W769" s="3" t="b">
        <v>0</v>
      </c>
      <c r="X769" s="3" t="b">
        <v>0</v>
      </c>
      <c r="Y769" s="3">
        <v>0</v>
      </c>
      <c r="Z769" s="3">
        <v>0</v>
      </c>
      <c r="AA769" s="3" t="b">
        <v>1</v>
      </c>
      <c r="AB769" s="3" t="b">
        <f ca="1"/>
        <v>0</v>
      </c>
      <c r="AC769" s="99">
        <v>1</v>
      </c>
      <c r="AD769" s="99">
        <f ca="1"/>
        <v>0</v>
      </c>
    </row>
    <row r="770" spans="4:30" x14ac:dyDescent="0.25">
      <c r="D770" s="8" t="str" cm="1">
        <f t="array" aca="1" ref="D770" ca="1">IFERROR(IF($T$2="",'Data Base'!C745,INDEX(Data_Base_2[Incumbent],_xlfn.AGGREGATE(15,3,((OFFSET($AD$4,0,0,COUNTA($AD$4:AD5765),1)&gt;0)/(OFFSET($AD$4,0,0,COUNTA($AD$4:AD5765),1)&gt;0))*(ROW(OFFSET($AD$4,0,0,COUNTA($AD$4:AD5765),1))-ROW($AD$3)),ROWS($D$4:$D769)))),"")</f>
        <v/>
      </c>
      <c r="E770" s="161" t="str">
        <f ca="1">IFERROR(IF(ISBLANK(INDEX(Data_Base_2[],MATCH($D770,Data_Base_2[[Incumbent]:[Incumbent]],0),MATCH(E$3,Data_Base_2[#Headers],0))),"-",INDEX(Data_Base_2[],MATCH($D770,Data_Base_2[[Incumbent]:[Incumbent]],0),MATCH(E$3,Data_Base_2[#Headers],0))),"")</f>
        <v/>
      </c>
      <c r="F770" s="161" t="str">
        <f ca="1">IFERROR(IF(ISBLANK(INDEX(Data_Base_2[],MATCH($D770,Data_Base_2[[Incumbent]:[Incumbent]],0),MATCH(F$3,Data_Base_2[#Headers],0))),"-",INDEX(Data_Base_2[],MATCH($D770,Data_Base_2[[Incumbent]:[Incumbent]],0),MATCH(F$3,Data_Base_2[#Headers],0))),"")</f>
        <v/>
      </c>
      <c r="G770" s="161" t="str">
        <f ca="1">IFERROR(IF(ISBLANK(INDEX(Data_Base_2[],MATCH($D770,Data_Base_2[[Incumbent]:[Incumbent]],0),MATCH(G$3,Data_Base_2[#Headers],0))),"-",INDEX(Data_Base_2[],MATCH($D770,Data_Base_2[[Incumbent]:[Incumbent]],0),MATCH(G$3,Data_Base_2[#Headers],0))),"")</f>
        <v/>
      </c>
      <c r="H770" s="161" t="str">
        <f ca="1">IFERROR(IF(ISBLANK(INDEX(Data_Base_2[],MATCH($D770,Data_Base_2[[Incumbent]:[Incumbent]],0),MATCH(H$3,Data_Base_2[#Headers],0))),"-",INDEX(Data_Base_2[],MATCH($D770,Data_Base_2[[Incumbent]:[Incumbent]],0),MATCH(H$3,Data_Base_2[#Headers],0))),"")</f>
        <v/>
      </c>
      <c r="I770" s="162" t="str">
        <f ca="1">IFERROR(IF(ISBLANK(INDEX(Data_Base_2[],MATCH($D770,Data_Base_2[[Incumbent]:[Incumbent]],0),MATCH(I$3,Data_Base_2[#Headers],0))),"-",INDEX(Data_Base_2[],MATCH($D770,Data_Base_2[[Incumbent]:[Incumbent]],0),MATCH(I$3,Data_Base_2[#Headers],0))),"")</f>
        <v/>
      </c>
      <c r="J770" s="162" t="str">
        <f ca="1">IFERROR(IF(ISBLANK(INDEX(Data_Base_2[],MATCH($D770,Data_Base_2[[Incumbent]:[Incumbent]],0),MATCH(J$3,Data_Base_2[#Headers],0))),"-",INDEX(Data_Base_2[],MATCH($D770,Data_Base_2[[Incumbent]:[Incumbent]],0),MATCH(J$3,Data_Base_2[#Headers],0))),"")</f>
        <v/>
      </c>
      <c r="K770" s="163" t="str">
        <f ca="1">IFERROR(IF(ISBLANK(INDEX(Data_Base_2[],MATCH($D770,Data_Base_2[[Incumbent]:[Incumbent]],0),MATCH(K$3,Data_Base_2[#Headers],0))),"-",INDEX(Data_Base_2[],MATCH($D770,Data_Base_2[[Incumbent]:[Incumbent]],0),MATCH(K$3,Data_Base_2[#Headers],0))),"")</f>
        <v/>
      </c>
      <c r="L770" s="161" t="str">
        <f ca="1">IFERROR(IF(ISBLANK(INDEX(Data_Base_2[],MATCH($D770,Data_Base_2[[Incumbent]:[Incumbent]],0),MATCH(L$3,Data_Base_2[#Headers],0))),"-",INDEX(Data_Base_2[],MATCH($D770,Data_Base_2[[Incumbent]:[Incumbent]],0),MATCH(L$3,Data_Base_2[#Headers],0))),"")</f>
        <v/>
      </c>
      <c r="M770" s="161" t="str">
        <f ca="1">IFERROR(IF(ISBLANK(INDEX(Data_Base_2[],MATCH($D770,Data_Base_2[[Incumbent]:[Incumbent]],0),MATCH(M$3,Data_Base_2[#Headers],0))),"-",INDEX(Data_Base_2[],MATCH($D770,Data_Base_2[[Incumbent]:[Incumbent]],0),MATCH(M$3,Data_Base_2[#Headers],0))),"")</f>
        <v/>
      </c>
      <c r="N770" s="164" t="str">
        <f ca="1">IFERROR(IF(ISBLANK(INDEX(Data_Base_2[],MATCH($D770,Data_Base_2[[Incumbent]:[Incumbent]],0),MATCH(N$3,Data_Base_2[#Headers],0))),"-",INDEX(Data_Base_2[],MATCH($D770,Data_Base_2[[Incumbent]:[Incumbent]],0),MATCH(N$3,Data_Base_2[#Headers],0))),"")</f>
        <v/>
      </c>
      <c r="O770" s="164" t="str">
        <f ca="1">IFERROR(IF(ISBLANK(INDEX(Data_Base_2[],MATCH($D770,Data_Base_2[[Incumbent]:[Incumbent]],0),MATCH(O$3,Data_Base_2[#Headers],0))),"-",INDEX(Data_Base_2[],MATCH($D770,Data_Base_2[[Incumbent]:[Incumbent]],0),MATCH(O$3,Data_Base_2[#Headers],0))),"")</f>
        <v/>
      </c>
      <c r="P770" s="161" t="str">
        <f ca="1">IFERROR(IF(ISBLANK(INDEX(Data_Base_2[],MATCH($D770,Data_Base_2[[Incumbent]:[Incumbent]],0),MATCH(P$3,Data_Base_2[#Headers],0))),"-",INDEX(Data_Base_2[],MATCH($D770,Data_Base_2[[Incumbent]:[Incumbent]],0),MATCH(P$3,Data_Base_2[#Headers],0))),"")</f>
        <v/>
      </c>
      <c r="Q770" s="161" t="str">
        <f ca="1">IFERROR(IF(ISBLANK(INDEX(Data_Base_2[],MATCH($D770,Data_Base_2[[Incumbent]:[Incumbent]],0),MATCH(Q$3,Data_Base_2[#Headers],0))),"-",INDEX(Data_Base_2[],MATCH($D770,Data_Base_2[[Incumbent]:[Incumbent]],0),MATCH(Q$3,Data_Base_2[#Headers],0))),"")</f>
        <v/>
      </c>
      <c r="T770" t="str">
        <v>Daniel Karel G. Warouw</v>
      </c>
      <c r="U770" s="140">
        <v>1</v>
      </c>
      <c r="V770" s="124" t="b">
        <v>1</v>
      </c>
      <c r="W770" s="3" t="b">
        <v>0</v>
      </c>
      <c r="X770" s="3" t="b">
        <v>0</v>
      </c>
      <c r="Y770" s="3">
        <v>0</v>
      </c>
      <c r="Z770" s="3">
        <v>0</v>
      </c>
      <c r="AA770" s="3" t="b">
        <v>1</v>
      </c>
      <c r="AB770" s="3" t="b">
        <f ca="1"/>
        <v>0</v>
      </c>
      <c r="AC770" s="99">
        <v>1</v>
      </c>
      <c r="AD770" s="99">
        <f ca="1"/>
        <v>0</v>
      </c>
    </row>
    <row r="771" spans="4:30" x14ac:dyDescent="0.25">
      <c r="D771" s="8" t="str" cm="1">
        <f t="array" aca="1" ref="D771" ca="1">IFERROR(IF($T$2="",'Data Base'!C746,INDEX(Data_Base_2[Incumbent],_xlfn.AGGREGATE(15,3,((OFFSET($AD$4,0,0,COUNTA($AD$4:AD5766),1)&gt;0)/(OFFSET($AD$4,0,0,COUNTA($AD$4:AD5766),1)&gt;0))*(ROW(OFFSET($AD$4,0,0,COUNTA($AD$4:AD5766),1))-ROW($AD$3)),ROWS($D$4:$D770)))),"")</f>
        <v/>
      </c>
      <c r="E771" s="161" t="str">
        <f ca="1">IFERROR(IF(ISBLANK(INDEX(Data_Base_2[],MATCH($D771,Data_Base_2[[Incumbent]:[Incumbent]],0),MATCH(E$3,Data_Base_2[#Headers],0))),"-",INDEX(Data_Base_2[],MATCH($D771,Data_Base_2[[Incumbent]:[Incumbent]],0),MATCH(E$3,Data_Base_2[#Headers],0))),"")</f>
        <v/>
      </c>
      <c r="F771" s="161" t="str">
        <f ca="1">IFERROR(IF(ISBLANK(INDEX(Data_Base_2[],MATCH($D771,Data_Base_2[[Incumbent]:[Incumbent]],0),MATCH(F$3,Data_Base_2[#Headers],0))),"-",INDEX(Data_Base_2[],MATCH($D771,Data_Base_2[[Incumbent]:[Incumbent]],0),MATCH(F$3,Data_Base_2[#Headers],0))),"")</f>
        <v/>
      </c>
      <c r="G771" s="161" t="str">
        <f ca="1">IFERROR(IF(ISBLANK(INDEX(Data_Base_2[],MATCH($D771,Data_Base_2[[Incumbent]:[Incumbent]],0),MATCH(G$3,Data_Base_2[#Headers],0))),"-",INDEX(Data_Base_2[],MATCH($D771,Data_Base_2[[Incumbent]:[Incumbent]],0),MATCH(G$3,Data_Base_2[#Headers],0))),"")</f>
        <v/>
      </c>
      <c r="H771" s="161" t="str">
        <f ca="1">IFERROR(IF(ISBLANK(INDEX(Data_Base_2[],MATCH($D771,Data_Base_2[[Incumbent]:[Incumbent]],0),MATCH(H$3,Data_Base_2[#Headers],0))),"-",INDEX(Data_Base_2[],MATCH($D771,Data_Base_2[[Incumbent]:[Incumbent]],0),MATCH(H$3,Data_Base_2[#Headers],0))),"")</f>
        <v/>
      </c>
      <c r="I771" s="162" t="str">
        <f ca="1">IFERROR(IF(ISBLANK(INDEX(Data_Base_2[],MATCH($D771,Data_Base_2[[Incumbent]:[Incumbent]],0),MATCH(I$3,Data_Base_2[#Headers],0))),"-",INDEX(Data_Base_2[],MATCH($D771,Data_Base_2[[Incumbent]:[Incumbent]],0),MATCH(I$3,Data_Base_2[#Headers],0))),"")</f>
        <v/>
      </c>
      <c r="J771" s="162" t="str">
        <f ca="1">IFERROR(IF(ISBLANK(INDEX(Data_Base_2[],MATCH($D771,Data_Base_2[[Incumbent]:[Incumbent]],0),MATCH(J$3,Data_Base_2[#Headers],0))),"-",INDEX(Data_Base_2[],MATCH($D771,Data_Base_2[[Incumbent]:[Incumbent]],0),MATCH(J$3,Data_Base_2[#Headers],0))),"")</f>
        <v/>
      </c>
      <c r="K771" s="163" t="str">
        <f ca="1">IFERROR(IF(ISBLANK(INDEX(Data_Base_2[],MATCH($D771,Data_Base_2[[Incumbent]:[Incumbent]],0),MATCH(K$3,Data_Base_2[#Headers],0))),"-",INDEX(Data_Base_2[],MATCH($D771,Data_Base_2[[Incumbent]:[Incumbent]],0),MATCH(K$3,Data_Base_2[#Headers],0))),"")</f>
        <v/>
      </c>
      <c r="L771" s="161" t="str">
        <f ca="1">IFERROR(IF(ISBLANK(INDEX(Data_Base_2[],MATCH($D771,Data_Base_2[[Incumbent]:[Incumbent]],0),MATCH(L$3,Data_Base_2[#Headers],0))),"-",INDEX(Data_Base_2[],MATCH($D771,Data_Base_2[[Incumbent]:[Incumbent]],0),MATCH(L$3,Data_Base_2[#Headers],0))),"")</f>
        <v/>
      </c>
      <c r="M771" s="161" t="str">
        <f ca="1">IFERROR(IF(ISBLANK(INDEX(Data_Base_2[],MATCH($D771,Data_Base_2[[Incumbent]:[Incumbent]],0),MATCH(M$3,Data_Base_2[#Headers],0))),"-",INDEX(Data_Base_2[],MATCH($D771,Data_Base_2[[Incumbent]:[Incumbent]],0),MATCH(M$3,Data_Base_2[#Headers],0))),"")</f>
        <v/>
      </c>
      <c r="N771" s="164" t="str">
        <f ca="1">IFERROR(IF(ISBLANK(INDEX(Data_Base_2[],MATCH($D771,Data_Base_2[[Incumbent]:[Incumbent]],0),MATCH(N$3,Data_Base_2[#Headers],0))),"-",INDEX(Data_Base_2[],MATCH($D771,Data_Base_2[[Incumbent]:[Incumbent]],0),MATCH(N$3,Data_Base_2[#Headers],0))),"")</f>
        <v/>
      </c>
      <c r="O771" s="164" t="str">
        <f ca="1">IFERROR(IF(ISBLANK(INDEX(Data_Base_2[],MATCH($D771,Data_Base_2[[Incumbent]:[Incumbent]],0),MATCH(O$3,Data_Base_2[#Headers],0))),"-",INDEX(Data_Base_2[],MATCH($D771,Data_Base_2[[Incumbent]:[Incumbent]],0),MATCH(O$3,Data_Base_2[#Headers],0))),"")</f>
        <v/>
      </c>
      <c r="P771" s="161" t="str">
        <f ca="1">IFERROR(IF(ISBLANK(INDEX(Data_Base_2[],MATCH($D771,Data_Base_2[[Incumbent]:[Incumbent]],0),MATCH(P$3,Data_Base_2[#Headers],0))),"-",INDEX(Data_Base_2[],MATCH($D771,Data_Base_2[[Incumbent]:[Incumbent]],0),MATCH(P$3,Data_Base_2[#Headers],0))),"")</f>
        <v/>
      </c>
      <c r="Q771" s="161" t="str">
        <f ca="1">IFERROR(IF(ISBLANK(INDEX(Data_Base_2[],MATCH($D771,Data_Base_2[[Incumbent]:[Incumbent]],0),MATCH(Q$3,Data_Base_2[#Headers],0))),"-",INDEX(Data_Base_2[],MATCH($D771,Data_Base_2[[Incumbent]:[Incumbent]],0),MATCH(Q$3,Data_Base_2[#Headers],0))),"")</f>
        <v/>
      </c>
      <c r="T771" t="str">
        <v>Choirul May Affandi Siregar</v>
      </c>
      <c r="U771" s="140">
        <v>1</v>
      </c>
      <c r="V771" s="124" t="b">
        <v>1</v>
      </c>
      <c r="W771" s="3" t="b">
        <v>0</v>
      </c>
      <c r="X771" s="3" t="b">
        <v>0</v>
      </c>
      <c r="Y771" s="3">
        <v>0</v>
      </c>
      <c r="Z771" s="3">
        <v>0</v>
      </c>
      <c r="AA771" s="3" t="b">
        <v>1</v>
      </c>
      <c r="AB771" s="3" t="b">
        <f ca="1"/>
        <v>0</v>
      </c>
      <c r="AC771" s="99">
        <v>1</v>
      </c>
      <c r="AD771" s="99">
        <f ca="1"/>
        <v>0</v>
      </c>
    </row>
    <row r="772" spans="4:30" x14ac:dyDescent="0.25">
      <c r="D772" s="8" t="str" cm="1">
        <f t="array" aca="1" ref="D772" ca="1">IFERROR(IF($T$2="",'Data Base'!C747,INDEX(Data_Base_2[Incumbent],_xlfn.AGGREGATE(15,3,((OFFSET($AD$4,0,0,COUNTA($AD$4:AD5767),1)&gt;0)/(OFFSET($AD$4,0,0,COUNTA($AD$4:AD5767),1)&gt;0))*(ROW(OFFSET($AD$4,0,0,COUNTA($AD$4:AD5767),1))-ROW($AD$3)),ROWS($D$4:$D771)))),"")</f>
        <v/>
      </c>
      <c r="E772" s="161" t="str">
        <f ca="1">IFERROR(IF(ISBLANK(INDEX(Data_Base_2[],MATCH($D772,Data_Base_2[[Incumbent]:[Incumbent]],0),MATCH(E$3,Data_Base_2[#Headers],0))),"-",INDEX(Data_Base_2[],MATCH($D772,Data_Base_2[[Incumbent]:[Incumbent]],0),MATCH(E$3,Data_Base_2[#Headers],0))),"")</f>
        <v/>
      </c>
      <c r="F772" s="161" t="str">
        <f ca="1">IFERROR(IF(ISBLANK(INDEX(Data_Base_2[],MATCH($D772,Data_Base_2[[Incumbent]:[Incumbent]],0),MATCH(F$3,Data_Base_2[#Headers],0))),"-",INDEX(Data_Base_2[],MATCH($D772,Data_Base_2[[Incumbent]:[Incumbent]],0),MATCH(F$3,Data_Base_2[#Headers],0))),"")</f>
        <v/>
      </c>
      <c r="G772" s="161" t="str">
        <f ca="1">IFERROR(IF(ISBLANK(INDEX(Data_Base_2[],MATCH($D772,Data_Base_2[[Incumbent]:[Incumbent]],0),MATCH(G$3,Data_Base_2[#Headers],0))),"-",INDEX(Data_Base_2[],MATCH($D772,Data_Base_2[[Incumbent]:[Incumbent]],0),MATCH(G$3,Data_Base_2[#Headers],0))),"")</f>
        <v/>
      </c>
      <c r="H772" s="161" t="str">
        <f ca="1">IFERROR(IF(ISBLANK(INDEX(Data_Base_2[],MATCH($D772,Data_Base_2[[Incumbent]:[Incumbent]],0),MATCH(H$3,Data_Base_2[#Headers],0))),"-",INDEX(Data_Base_2[],MATCH($D772,Data_Base_2[[Incumbent]:[Incumbent]],0),MATCH(H$3,Data_Base_2[#Headers],0))),"")</f>
        <v/>
      </c>
      <c r="I772" s="162" t="str">
        <f ca="1">IFERROR(IF(ISBLANK(INDEX(Data_Base_2[],MATCH($D772,Data_Base_2[[Incumbent]:[Incumbent]],0),MATCH(I$3,Data_Base_2[#Headers],0))),"-",INDEX(Data_Base_2[],MATCH($D772,Data_Base_2[[Incumbent]:[Incumbent]],0),MATCH(I$3,Data_Base_2[#Headers],0))),"")</f>
        <v/>
      </c>
      <c r="J772" s="162" t="str">
        <f ca="1">IFERROR(IF(ISBLANK(INDEX(Data_Base_2[],MATCH($D772,Data_Base_2[[Incumbent]:[Incumbent]],0),MATCH(J$3,Data_Base_2[#Headers],0))),"-",INDEX(Data_Base_2[],MATCH($D772,Data_Base_2[[Incumbent]:[Incumbent]],0),MATCH(J$3,Data_Base_2[#Headers],0))),"")</f>
        <v/>
      </c>
      <c r="K772" s="163" t="str">
        <f ca="1">IFERROR(IF(ISBLANK(INDEX(Data_Base_2[],MATCH($D772,Data_Base_2[[Incumbent]:[Incumbent]],0),MATCH(K$3,Data_Base_2[#Headers],0))),"-",INDEX(Data_Base_2[],MATCH($D772,Data_Base_2[[Incumbent]:[Incumbent]],0),MATCH(K$3,Data_Base_2[#Headers],0))),"")</f>
        <v/>
      </c>
      <c r="L772" s="161" t="str">
        <f ca="1">IFERROR(IF(ISBLANK(INDEX(Data_Base_2[],MATCH($D772,Data_Base_2[[Incumbent]:[Incumbent]],0),MATCH(L$3,Data_Base_2[#Headers],0))),"-",INDEX(Data_Base_2[],MATCH($D772,Data_Base_2[[Incumbent]:[Incumbent]],0),MATCH(L$3,Data_Base_2[#Headers],0))),"")</f>
        <v/>
      </c>
      <c r="M772" s="161" t="str">
        <f ca="1">IFERROR(IF(ISBLANK(INDEX(Data_Base_2[],MATCH($D772,Data_Base_2[[Incumbent]:[Incumbent]],0),MATCH(M$3,Data_Base_2[#Headers],0))),"-",INDEX(Data_Base_2[],MATCH($D772,Data_Base_2[[Incumbent]:[Incumbent]],0),MATCH(M$3,Data_Base_2[#Headers],0))),"")</f>
        <v/>
      </c>
      <c r="N772" s="164" t="str">
        <f ca="1">IFERROR(IF(ISBLANK(INDEX(Data_Base_2[],MATCH($D772,Data_Base_2[[Incumbent]:[Incumbent]],0),MATCH(N$3,Data_Base_2[#Headers],0))),"-",INDEX(Data_Base_2[],MATCH($D772,Data_Base_2[[Incumbent]:[Incumbent]],0),MATCH(N$3,Data_Base_2[#Headers],0))),"")</f>
        <v/>
      </c>
      <c r="O772" s="164" t="str">
        <f ca="1">IFERROR(IF(ISBLANK(INDEX(Data_Base_2[],MATCH($D772,Data_Base_2[[Incumbent]:[Incumbent]],0),MATCH(O$3,Data_Base_2[#Headers],0))),"-",INDEX(Data_Base_2[],MATCH($D772,Data_Base_2[[Incumbent]:[Incumbent]],0),MATCH(O$3,Data_Base_2[#Headers],0))),"")</f>
        <v/>
      </c>
      <c r="P772" s="161" t="str">
        <f ca="1">IFERROR(IF(ISBLANK(INDEX(Data_Base_2[],MATCH($D772,Data_Base_2[[Incumbent]:[Incumbent]],0),MATCH(P$3,Data_Base_2[#Headers],0))),"-",INDEX(Data_Base_2[],MATCH($D772,Data_Base_2[[Incumbent]:[Incumbent]],0),MATCH(P$3,Data_Base_2[#Headers],0))),"")</f>
        <v/>
      </c>
      <c r="Q772" s="161" t="str">
        <f ca="1">IFERROR(IF(ISBLANK(INDEX(Data_Base_2[],MATCH($D772,Data_Base_2[[Incumbent]:[Incumbent]],0),MATCH(Q$3,Data_Base_2[#Headers],0))),"-",INDEX(Data_Base_2[],MATCH($D772,Data_Base_2[[Incumbent]:[Incumbent]],0),MATCH(Q$3,Data_Base_2[#Headers],0))),"")</f>
        <v/>
      </c>
      <c r="T772" t="str">
        <v>Maya Endah Wulandari</v>
      </c>
      <c r="U772" s="140">
        <v>1</v>
      </c>
      <c r="V772" s="124" t="b">
        <v>1</v>
      </c>
      <c r="W772" s="3" t="b">
        <v>0</v>
      </c>
      <c r="X772" s="3" t="b">
        <v>0</v>
      </c>
      <c r="Y772" s="3">
        <v>0</v>
      </c>
      <c r="Z772" s="3">
        <v>0</v>
      </c>
      <c r="AA772" s="3" t="b">
        <v>1</v>
      </c>
      <c r="AB772" s="3" t="b">
        <f ca="1"/>
        <v>0</v>
      </c>
      <c r="AC772" s="99">
        <v>1</v>
      </c>
      <c r="AD772" s="99">
        <f ca="1"/>
        <v>0</v>
      </c>
    </row>
    <row r="773" spans="4:30" x14ac:dyDescent="0.25">
      <c r="D773" s="8" t="str" cm="1">
        <f t="array" aca="1" ref="D773" ca="1">IFERROR(IF($T$2="",'Data Base'!C748,INDEX(Data_Base_2[Incumbent],_xlfn.AGGREGATE(15,3,((OFFSET($AD$4,0,0,COUNTA($AD$4:AD5768),1)&gt;0)/(OFFSET($AD$4,0,0,COUNTA($AD$4:AD5768),1)&gt;0))*(ROW(OFFSET($AD$4,0,0,COUNTA($AD$4:AD5768),1))-ROW($AD$3)),ROWS($D$4:$D772)))),"")</f>
        <v/>
      </c>
      <c r="E773" s="161" t="str">
        <f ca="1">IFERROR(IF(ISBLANK(INDEX(Data_Base_2[],MATCH($D773,Data_Base_2[[Incumbent]:[Incumbent]],0),MATCH(E$3,Data_Base_2[#Headers],0))),"-",INDEX(Data_Base_2[],MATCH($D773,Data_Base_2[[Incumbent]:[Incumbent]],0),MATCH(E$3,Data_Base_2[#Headers],0))),"")</f>
        <v/>
      </c>
      <c r="F773" s="161" t="str">
        <f ca="1">IFERROR(IF(ISBLANK(INDEX(Data_Base_2[],MATCH($D773,Data_Base_2[[Incumbent]:[Incumbent]],0),MATCH(F$3,Data_Base_2[#Headers],0))),"-",INDEX(Data_Base_2[],MATCH($D773,Data_Base_2[[Incumbent]:[Incumbent]],0),MATCH(F$3,Data_Base_2[#Headers],0))),"")</f>
        <v/>
      </c>
      <c r="G773" s="161" t="str">
        <f ca="1">IFERROR(IF(ISBLANK(INDEX(Data_Base_2[],MATCH($D773,Data_Base_2[[Incumbent]:[Incumbent]],0),MATCH(G$3,Data_Base_2[#Headers],0))),"-",INDEX(Data_Base_2[],MATCH($D773,Data_Base_2[[Incumbent]:[Incumbent]],0),MATCH(G$3,Data_Base_2[#Headers],0))),"")</f>
        <v/>
      </c>
      <c r="H773" s="161" t="str">
        <f ca="1">IFERROR(IF(ISBLANK(INDEX(Data_Base_2[],MATCH($D773,Data_Base_2[[Incumbent]:[Incumbent]],0),MATCH(H$3,Data_Base_2[#Headers],0))),"-",INDEX(Data_Base_2[],MATCH($D773,Data_Base_2[[Incumbent]:[Incumbent]],0),MATCH(H$3,Data_Base_2[#Headers],0))),"")</f>
        <v/>
      </c>
      <c r="I773" s="162" t="str">
        <f ca="1">IFERROR(IF(ISBLANK(INDEX(Data_Base_2[],MATCH($D773,Data_Base_2[[Incumbent]:[Incumbent]],0),MATCH(I$3,Data_Base_2[#Headers],0))),"-",INDEX(Data_Base_2[],MATCH($D773,Data_Base_2[[Incumbent]:[Incumbent]],0),MATCH(I$3,Data_Base_2[#Headers],0))),"")</f>
        <v/>
      </c>
      <c r="J773" s="162" t="str">
        <f ca="1">IFERROR(IF(ISBLANK(INDEX(Data_Base_2[],MATCH($D773,Data_Base_2[[Incumbent]:[Incumbent]],0),MATCH(J$3,Data_Base_2[#Headers],0))),"-",INDEX(Data_Base_2[],MATCH($D773,Data_Base_2[[Incumbent]:[Incumbent]],0),MATCH(J$3,Data_Base_2[#Headers],0))),"")</f>
        <v/>
      </c>
      <c r="K773" s="163" t="str">
        <f ca="1">IFERROR(IF(ISBLANK(INDEX(Data_Base_2[],MATCH($D773,Data_Base_2[[Incumbent]:[Incumbent]],0),MATCH(K$3,Data_Base_2[#Headers],0))),"-",INDEX(Data_Base_2[],MATCH($D773,Data_Base_2[[Incumbent]:[Incumbent]],0),MATCH(K$3,Data_Base_2[#Headers],0))),"")</f>
        <v/>
      </c>
      <c r="L773" s="161" t="str">
        <f ca="1">IFERROR(IF(ISBLANK(INDEX(Data_Base_2[],MATCH($D773,Data_Base_2[[Incumbent]:[Incumbent]],0),MATCH(L$3,Data_Base_2[#Headers],0))),"-",INDEX(Data_Base_2[],MATCH($D773,Data_Base_2[[Incumbent]:[Incumbent]],0),MATCH(L$3,Data_Base_2[#Headers],0))),"")</f>
        <v/>
      </c>
      <c r="M773" s="161" t="str">
        <f ca="1">IFERROR(IF(ISBLANK(INDEX(Data_Base_2[],MATCH($D773,Data_Base_2[[Incumbent]:[Incumbent]],0),MATCH(M$3,Data_Base_2[#Headers],0))),"-",INDEX(Data_Base_2[],MATCH($D773,Data_Base_2[[Incumbent]:[Incumbent]],0),MATCH(M$3,Data_Base_2[#Headers],0))),"")</f>
        <v/>
      </c>
      <c r="N773" s="164" t="str">
        <f ca="1">IFERROR(IF(ISBLANK(INDEX(Data_Base_2[],MATCH($D773,Data_Base_2[[Incumbent]:[Incumbent]],0),MATCH(N$3,Data_Base_2[#Headers],0))),"-",INDEX(Data_Base_2[],MATCH($D773,Data_Base_2[[Incumbent]:[Incumbent]],0),MATCH(N$3,Data_Base_2[#Headers],0))),"")</f>
        <v/>
      </c>
      <c r="O773" s="164" t="str">
        <f ca="1">IFERROR(IF(ISBLANK(INDEX(Data_Base_2[],MATCH($D773,Data_Base_2[[Incumbent]:[Incumbent]],0),MATCH(O$3,Data_Base_2[#Headers],0))),"-",INDEX(Data_Base_2[],MATCH($D773,Data_Base_2[[Incumbent]:[Incumbent]],0),MATCH(O$3,Data_Base_2[#Headers],0))),"")</f>
        <v/>
      </c>
      <c r="P773" s="161" t="str">
        <f ca="1">IFERROR(IF(ISBLANK(INDEX(Data_Base_2[],MATCH($D773,Data_Base_2[[Incumbent]:[Incumbent]],0),MATCH(P$3,Data_Base_2[#Headers],0))),"-",INDEX(Data_Base_2[],MATCH($D773,Data_Base_2[[Incumbent]:[Incumbent]],0),MATCH(P$3,Data_Base_2[#Headers],0))),"")</f>
        <v/>
      </c>
      <c r="Q773" s="161" t="str">
        <f ca="1">IFERROR(IF(ISBLANK(INDEX(Data_Base_2[],MATCH($D773,Data_Base_2[[Incumbent]:[Incumbent]],0),MATCH(Q$3,Data_Base_2[#Headers],0))),"-",INDEX(Data_Base_2[],MATCH($D773,Data_Base_2[[Incumbent]:[Incumbent]],0),MATCH(Q$3,Data_Base_2[#Headers],0))),"")</f>
        <v/>
      </c>
      <c r="T773" t="str">
        <v>Helmi Winda Sinamo</v>
      </c>
      <c r="U773" s="140">
        <v>1</v>
      </c>
      <c r="V773" s="124" t="b">
        <v>1</v>
      </c>
      <c r="W773" s="3" t="b">
        <v>0</v>
      </c>
      <c r="X773" s="3" t="b">
        <v>0</v>
      </c>
      <c r="Y773" s="3">
        <v>0</v>
      </c>
      <c r="Z773" s="3">
        <v>0</v>
      </c>
      <c r="AA773" s="3" t="b">
        <v>1</v>
      </c>
      <c r="AB773" s="3" t="b">
        <f ca="1"/>
        <v>0</v>
      </c>
      <c r="AC773" s="99">
        <v>1</v>
      </c>
      <c r="AD773" s="99">
        <f ca="1"/>
        <v>0</v>
      </c>
    </row>
    <row r="774" spans="4:30" x14ac:dyDescent="0.25">
      <c r="D774" s="8" t="str" cm="1">
        <f t="array" aca="1" ref="D774" ca="1">IFERROR(IF($T$2="",'Data Base'!C749,INDEX(Data_Base_2[Incumbent],_xlfn.AGGREGATE(15,3,((OFFSET($AD$4,0,0,COUNTA($AD$4:AD5769),1)&gt;0)/(OFFSET($AD$4,0,0,COUNTA($AD$4:AD5769),1)&gt;0))*(ROW(OFFSET($AD$4,0,0,COUNTA($AD$4:AD5769),1))-ROW($AD$3)),ROWS($D$4:$D773)))),"")</f>
        <v/>
      </c>
      <c r="E774" s="161" t="str">
        <f ca="1">IFERROR(IF(ISBLANK(INDEX(Data_Base_2[],MATCH($D774,Data_Base_2[[Incumbent]:[Incumbent]],0),MATCH(E$3,Data_Base_2[#Headers],0))),"-",INDEX(Data_Base_2[],MATCH($D774,Data_Base_2[[Incumbent]:[Incumbent]],0),MATCH(E$3,Data_Base_2[#Headers],0))),"")</f>
        <v/>
      </c>
      <c r="F774" s="161" t="str">
        <f ca="1">IFERROR(IF(ISBLANK(INDEX(Data_Base_2[],MATCH($D774,Data_Base_2[[Incumbent]:[Incumbent]],0),MATCH(F$3,Data_Base_2[#Headers],0))),"-",INDEX(Data_Base_2[],MATCH($D774,Data_Base_2[[Incumbent]:[Incumbent]],0),MATCH(F$3,Data_Base_2[#Headers],0))),"")</f>
        <v/>
      </c>
      <c r="G774" s="161" t="str">
        <f ca="1">IFERROR(IF(ISBLANK(INDEX(Data_Base_2[],MATCH($D774,Data_Base_2[[Incumbent]:[Incumbent]],0),MATCH(G$3,Data_Base_2[#Headers],0))),"-",INDEX(Data_Base_2[],MATCH($D774,Data_Base_2[[Incumbent]:[Incumbent]],0),MATCH(G$3,Data_Base_2[#Headers],0))),"")</f>
        <v/>
      </c>
      <c r="H774" s="161" t="str">
        <f ca="1">IFERROR(IF(ISBLANK(INDEX(Data_Base_2[],MATCH($D774,Data_Base_2[[Incumbent]:[Incumbent]],0),MATCH(H$3,Data_Base_2[#Headers],0))),"-",INDEX(Data_Base_2[],MATCH($D774,Data_Base_2[[Incumbent]:[Incumbent]],0),MATCH(H$3,Data_Base_2[#Headers],0))),"")</f>
        <v/>
      </c>
      <c r="I774" s="162" t="str">
        <f ca="1">IFERROR(IF(ISBLANK(INDEX(Data_Base_2[],MATCH($D774,Data_Base_2[[Incumbent]:[Incumbent]],0),MATCH(I$3,Data_Base_2[#Headers],0))),"-",INDEX(Data_Base_2[],MATCH($D774,Data_Base_2[[Incumbent]:[Incumbent]],0),MATCH(I$3,Data_Base_2[#Headers],0))),"")</f>
        <v/>
      </c>
      <c r="J774" s="162" t="str">
        <f ca="1">IFERROR(IF(ISBLANK(INDEX(Data_Base_2[],MATCH($D774,Data_Base_2[[Incumbent]:[Incumbent]],0),MATCH(J$3,Data_Base_2[#Headers],0))),"-",INDEX(Data_Base_2[],MATCH($D774,Data_Base_2[[Incumbent]:[Incumbent]],0),MATCH(J$3,Data_Base_2[#Headers],0))),"")</f>
        <v/>
      </c>
      <c r="K774" s="163" t="str">
        <f ca="1">IFERROR(IF(ISBLANK(INDEX(Data_Base_2[],MATCH($D774,Data_Base_2[[Incumbent]:[Incumbent]],0),MATCH(K$3,Data_Base_2[#Headers],0))),"-",INDEX(Data_Base_2[],MATCH($D774,Data_Base_2[[Incumbent]:[Incumbent]],0),MATCH(K$3,Data_Base_2[#Headers],0))),"")</f>
        <v/>
      </c>
      <c r="L774" s="161" t="str">
        <f ca="1">IFERROR(IF(ISBLANK(INDEX(Data_Base_2[],MATCH($D774,Data_Base_2[[Incumbent]:[Incumbent]],0),MATCH(L$3,Data_Base_2[#Headers],0))),"-",INDEX(Data_Base_2[],MATCH($D774,Data_Base_2[[Incumbent]:[Incumbent]],0),MATCH(L$3,Data_Base_2[#Headers],0))),"")</f>
        <v/>
      </c>
      <c r="M774" s="161" t="str">
        <f ca="1">IFERROR(IF(ISBLANK(INDEX(Data_Base_2[],MATCH($D774,Data_Base_2[[Incumbent]:[Incumbent]],0),MATCH(M$3,Data_Base_2[#Headers],0))),"-",INDEX(Data_Base_2[],MATCH($D774,Data_Base_2[[Incumbent]:[Incumbent]],0),MATCH(M$3,Data_Base_2[#Headers],0))),"")</f>
        <v/>
      </c>
      <c r="N774" s="164" t="str">
        <f ca="1">IFERROR(IF(ISBLANK(INDEX(Data_Base_2[],MATCH($D774,Data_Base_2[[Incumbent]:[Incumbent]],0),MATCH(N$3,Data_Base_2[#Headers],0))),"-",INDEX(Data_Base_2[],MATCH($D774,Data_Base_2[[Incumbent]:[Incumbent]],0),MATCH(N$3,Data_Base_2[#Headers],0))),"")</f>
        <v/>
      </c>
      <c r="O774" s="164" t="str">
        <f ca="1">IFERROR(IF(ISBLANK(INDEX(Data_Base_2[],MATCH($D774,Data_Base_2[[Incumbent]:[Incumbent]],0),MATCH(O$3,Data_Base_2[#Headers],0))),"-",INDEX(Data_Base_2[],MATCH($D774,Data_Base_2[[Incumbent]:[Incumbent]],0),MATCH(O$3,Data_Base_2[#Headers],0))),"")</f>
        <v/>
      </c>
      <c r="P774" s="161" t="str">
        <f ca="1">IFERROR(IF(ISBLANK(INDEX(Data_Base_2[],MATCH($D774,Data_Base_2[[Incumbent]:[Incumbent]],0),MATCH(P$3,Data_Base_2[#Headers],0))),"-",INDEX(Data_Base_2[],MATCH($D774,Data_Base_2[[Incumbent]:[Incumbent]],0),MATCH(P$3,Data_Base_2[#Headers],0))),"")</f>
        <v/>
      </c>
      <c r="Q774" s="161" t="str">
        <f ca="1">IFERROR(IF(ISBLANK(INDEX(Data_Base_2[],MATCH($D774,Data_Base_2[[Incumbent]:[Incumbent]],0),MATCH(Q$3,Data_Base_2[#Headers],0))),"-",INDEX(Data_Base_2[],MATCH($D774,Data_Base_2[[Incumbent]:[Incumbent]],0),MATCH(Q$3,Data_Base_2[#Headers],0))),"")</f>
        <v/>
      </c>
      <c r="T774" t="str">
        <v>Christian Dinata</v>
      </c>
      <c r="U774" s="140">
        <v>1</v>
      </c>
      <c r="V774" s="124" t="b">
        <v>1</v>
      </c>
      <c r="W774" s="3" t="b">
        <v>0</v>
      </c>
      <c r="X774" s="3" t="b">
        <v>0</v>
      </c>
      <c r="Y774" s="3">
        <v>0</v>
      </c>
      <c r="Z774" s="3">
        <v>0</v>
      </c>
      <c r="AA774" s="3" t="b">
        <v>1</v>
      </c>
      <c r="AB774" s="3" t="b">
        <f ca="1"/>
        <v>0</v>
      </c>
      <c r="AC774" s="99">
        <v>1</v>
      </c>
      <c r="AD774" s="99">
        <f ca="1"/>
        <v>0</v>
      </c>
    </row>
    <row r="775" spans="4:30" x14ac:dyDescent="0.25">
      <c r="D775" s="8" t="str" cm="1">
        <f t="array" aca="1" ref="D775" ca="1">IFERROR(IF($T$2="",'Data Base'!C750,INDEX(Data_Base_2[Incumbent],_xlfn.AGGREGATE(15,3,((OFFSET($AD$4,0,0,COUNTA($AD$4:AD5770),1)&gt;0)/(OFFSET($AD$4,0,0,COUNTA($AD$4:AD5770),1)&gt;0))*(ROW(OFFSET($AD$4,0,0,COUNTA($AD$4:AD5770),1))-ROW($AD$3)),ROWS($D$4:$D774)))),"")</f>
        <v/>
      </c>
      <c r="E775" s="161" t="str">
        <f ca="1">IFERROR(IF(ISBLANK(INDEX(Data_Base_2[],MATCH($D775,Data_Base_2[[Incumbent]:[Incumbent]],0),MATCH(E$3,Data_Base_2[#Headers],0))),"-",INDEX(Data_Base_2[],MATCH($D775,Data_Base_2[[Incumbent]:[Incumbent]],0),MATCH(E$3,Data_Base_2[#Headers],0))),"")</f>
        <v/>
      </c>
      <c r="F775" s="161" t="str">
        <f ca="1">IFERROR(IF(ISBLANK(INDEX(Data_Base_2[],MATCH($D775,Data_Base_2[[Incumbent]:[Incumbent]],0),MATCH(F$3,Data_Base_2[#Headers],0))),"-",INDEX(Data_Base_2[],MATCH($D775,Data_Base_2[[Incumbent]:[Incumbent]],0),MATCH(F$3,Data_Base_2[#Headers],0))),"")</f>
        <v/>
      </c>
      <c r="G775" s="161" t="str">
        <f ca="1">IFERROR(IF(ISBLANK(INDEX(Data_Base_2[],MATCH($D775,Data_Base_2[[Incumbent]:[Incumbent]],0),MATCH(G$3,Data_Base_2[#Headers],0))),"-",INDEX(Data_Base_2[],MATCH($D775,Data_Base_2[[Incumbent]:[Incumbent]],0),MATCH(G$3,Data_Base_2[#Headers],0))),"")</f>
        <v/>
      </c>
      <c r="H775" s="161" t="str">
        <f ca="1">IFERROR(IF(ISBLANK(INDEX(Data_Base_2[],MATCH($D775,Data_Base_2[[Incumbent]:[Incumbent]],0),MATCH(H$3,Data_Base_2[#Headers],0))),"-",INDEX(Data_Base_2[],MATCH($D775,Data_Base_2[[Incumbent]:[Incumbent]],0),MATCH(H$3,Data_Base_2[#Headers],0))),"")</f>
        <v/>
      </c>
      <c r="I775" s="162" t="str">
        <f ca="1">IFERROR(IF(ISBLANK(INDEX(Data_Base_2[],MATCH($D775,Data_Base_2[[Incumbent]:[Incumbent]],0),MATCH(I$3,Data_Base_2[#Headers],0))),"-",INDEX(Data_Base_2[],MATCH($D775,Data_Base_2[[Incumbent]:[Incumbent]],0),MATCH(I$3,Data_Base_2[#Headers],0))),"")</f>
        <v/>
      </c>
      <c r="J775" s="162" t="str">
        <f ca="1">IFERROR(IF(ISBLANK(INDEX(Data_Base_2[],MATCH($D775,Data_Base_2[[Incumbent]:[Incumbent]],0),MATCH(J$3,Data_Base_2[#Headers],0))),"-",INDEX(Data_Base_2[],MATCH($D775,Data_Base_2[[Incumbent]:[Incumbent]],0),MATCH(J$3,Data_Base_2[#Headers],0))),"")</f>
        <v/>
      </c>
      <c r="K775" s="163" t="str">
        <f ca="1">IFERROR(IF(ISBLANK(INDEX(Data_Base_2[],MATCH($D775,Data_Base_2[[Incumbent]:[Incumbent]],0),MATCH(K$3,Data_Base_2[#Headers],0))),"-",INDEX(Data_Base_2[],MATCH($D775,Data_Base_2[[Incumbent]:[Incumbent]],0),MATCH(K$3,Data_Base_2[#Headers],0))),"")</f>
        <v/>
      </c>
      <c r="L775" s="161" t="str">
        <f ca="1">IFERROR(IF(ISBLANK(INDEX(Data_Base_2[],MATCH($D775,Data_Base_2[[Incumbent]:[Incumbent]],0),MATCH(L$3,Data_Base_2[#Headers],0))),"-",INDEX(Data_Base_2[],MATCH($D775,Data_Base_2[[Incumbent]:[Incumbent]],0),MATCH(L$3,Data_Base_2[#Headers],0))),"")</f>
        <v/>
      </c>
      <c r="M775" s="161" t="str">
        <f ca="1">IFERROR(IF(ISBLANK(INDEX(Data_Base_2[],MATCH($D775,Data_Base_2[[Incumbent]:[Incumbent]],0),MATCH(M$3,Data_Base_2[#Headers],0))),"-",INDEX(Data_Base_2[],MATCH($D775,Data_Base_2[[Incumbent]:[Incumbent]],0),MATCH(M$3,Data_Base_2[#Headers],0))),"")</f>
        <v/>
      </c>
      <c r="N775" s="164" t="str">
        <f ca="1">IFERROR(IF(ISBLANK(INDEX(Data_Base_2[],MATCH($D775,Data_Base_2[[Incumbent]:[Incumbent]],0),MATCH(N$3,Data_Base_2[#Headers],0))),"-",INDEX(Data_Base_2[],MATCH($D775,Data_Base_2[[Incumbent]:[Incumbent]],0),MATCH(N$3,Data_Base_2[#Headers],0))),"")</f>
        <v/>
      </c>
      <c r="O775" s="164" t="str">
        <f ca="1">IFERROR(IF(ISBLANK(INDEX(Data_Base_2[],MATCH($D775,Data_Base_2[[Incumbent]:[Incumbent]],0),MATCH(O$3,Data_Base_2[#Headers],0))),"-",INDEX(Data_Base_2[],MATCH($D775,Data_Base_2[[Incumbent]:[Incumbent]],0),MATCH(O$3,Data_Base_2[#Headers],0))),"")</f>
        <v/>
      </c>
      <c r="P775" s="161" t="str">
        <f ca="1">IFERROR(IF(ISBLANK(INDEX(Data_Base_2[],MATCH($D775,Data_Base_2[[Incumbent]:[Incumbent]],0),MATCH(P$3,Data_Base_2[#Headers],0))),"-",INDEX(Data_Base_2[],MATCH($D775,Data_Base_2[[Incumbent]:[Incumbent]],0),MATCH(P$3,Data_Base_2[#Headers],0))),"")</f>
        <v/>
      </c>
      <c r="Q775" s="161" t="str">
        <f ca="1">IFERROR(IF(ISBLANK(INDEX(Data_Base_2[],MATCH($D775,Data_Base_2[[Incumbent]:[Incumbent]],0),MATCH(Q$3,Data_Base_2[#Headers],0))),"-",INDEX(Data_Base_2[],MATCH($D775,Data_Base_2[[Incumbent]:[Incumbent]],0),MATCH(Q$3,Data_Base_2[#Headers],0))),"")</f>
        <v/>
      </c>
      <c r="T775" t="str">
        <v>Adiyat Anugrah</v>
      </c>
      <c r="U775" s="140">
        <v>4</v>
      </c>
      <c r="V775" s="124" t="b">
        <v>1</v>
      </c>
      <c r="W775" s="3" t="b">
        <v>0</v>
      </c>
      <c r="X775" s="3" t="b">
        <v>0</v>
      </c>
      <c r="Y775" s="3">
        <v>0</v>
      </c>
      <c r="Z775" s="3">
        <v>1</v>
      </c>
      <c r="AA775" s="3" t="b">
        <v>1</v>
      </c>
      <c r="AB775" s="3" t="b">
        <f ca="1"/>
        <v>1</v>
      </c>
      <c r="AC775" s="99">
        <v>1</v>
      </c>
      <c r="AD775" s="99">
        <f ca="1"/>
        <v>0</v>
      </c>
    </row>
    <row r="776" spans="4:30" x14ac:dyDescent="0.25">
      <c r="D776" s="8" t="str" cm="1">
        <f t="array" aca="1" ref="D776" ca="1">IFERROR(IF($T$2="",'Data Base'!C751,INDEX(Data_Base_2[Incumbent],_xlfn.AGGREGATE(15,3,((OFFSET($AD$4,0,0,COUNTA($AD$4:AD5771),1)&gt;0)/(OFFSET($AD$4,0,0,COUNTA($AD$4:AD5771),1)&gt;0))*(ROW(OFFSET($AD$4,0,0,COUNTA($AD$4:AD5771),1))-ROW($AD$3)),ROWS($D$4:$D775)))),"")</f>
        <v/>
      </c>
      <c r="E776" s="161" t="str">
        <f ca="1">IFERROR(IF(ISBLANK(INDEX(Data_Base_2[],MATCH($D776,Data_Base_2[[Incumbent]:[Incumbent]],0),MATCH(E$3,Data_Base_2[#Headers],0))),"-",INDEX(Data_Base_2[],MATCH($D776,Data_Base_2[[Incumbent]:[Incumbent]],0),MATCH(E$3,Data_Base_2[#Headers],0))),"")</f>
        <v/>
      </c>
      <c r="F776" s="161" t="str">
        <f ca="1">IFERROR(IF(ISBLANK(INDEX(Data_Base_2[],MATCH($D776,Data_Base_2[[Incumbent]:[Incumbent]],0),MATCH(F$3,Data_Base_2[#Headers],0))),"-",INDEX(Data_Base_2[],MATCH($D776,Data_Base_2[[Incumbent]:[Incumbent]],0),MATCH(F$3,Data_Base_2[#Headers],0))),"")</f>
        <v/>
      </c>
      <c r="G776" s="161" t="str">
        <f ca="1">IFERROR(IF(ISBLANK(INDEX(Data_Base_2[],MATCH($D776,Data_Base_2[[Incumbent]:[Incumbent]],0),MATCH(G$3,Data_Base_2[#Headers],0))),"-",INDEX(Data_Base_2[],MATCH($D776,Data_Base_2[[Incumbent]:[Incumbent]],0),MATCH(G$3,Data_Base_2[#Headers],0))),"")</f>
        <v/>
      </c>
      <c r="H776" s="161" t="str">
        <f ca="1">IFERROR(IF(ISBLANK(INDEX(Data_Base_2[],MATCH($D776,Data_Base_2[[Incumbent]:[Incumbent]],0),MATCH(H$3,Data_Base_2[#Headers],0))),"-",INDEX(Data_Base_2[],MATCH($D776,Data_Base_2[[Incumbent]:[Incumbent]],0),MATCH(H$3,Data_Base_2[#Headers],0))),"")</f>
        <v/>
      </c>
      <c r="I776" s="162" t="str">
        <f ca="1">IFERROR(IF(ISBLANK(INDEX(Data_Base_2[],MATCH($D776,Data_Base_2[[Incumbent]:[Incumbent]],0),MATCH(I$3,Data_Base_2[#Headers],0))),"-",INDEX(Data_Base_2[],MATCH($D776,Data_Base_2[[Incumbent]:[Incumbent]],0),MATCH(I$3,Data_Base_2[#Headers],0))),"")</f>
        <v/>
      </c>
      <c r="J776" s="162" t="str">
        <f ca="1">IFERROR(IF(ISBLANK(INDEX(Data_Base_2[],MATCH($D776,Data_Base_2[[Incumbent]:[Incumbent]],0),MATCH(J$3,Data_Base_2[#Headers],0))),"-",INDEX(Data_Base_2[],MATCH($D776,Data_Base_2[[Incumbent]:[Incumbent]],0),MATCH(J$3,Data_Base_2[#Headers],0))),"")</f>
        <v/>
      </c>
      <c r="K776" s="163" t="str">
        <f ca="1">IFERROR(IF(ISBLANK(INDEX(Data_Base_2[],MATCH($D776,Data_Base_2[[Incumbent]:[Incumbent]],0),MATCH(K$3,Data_Base_2[#Headers],0))),"-",INDEX(Data_Base_2[],MATCH($D776,Data_Base_2[[Incumbent]:[Incumbent]],0),MATCH(K$3,Data_Base_2[#Headers],0))),"")</f>
        <v/>
      </c>
      <c r="L776" s="161" t="str">
        <f ca="1">IFERROR(IF(ISBLANK(INDEX(Data_Base_2[],MATCH($D776,Data_Base_2[[Incumbent]:[Incumbent]],0),MATCH(L$3,Data_Base_2[#Headers],0))),"-",INDEX(Data_Base_2[],MATCH($D776,Data_Base_2[[Incumbent]:[Incumbent]],0),MATCH(L$3,Data_Base_2[#Headers],0))),"")</f>
        <v/>
      </c>
      <c r="M776" s="161" t="str">
        <f ca="1">IFERROR(IF(ISBLANK(INDEX(Data_Base_2[],MATCH($D776,Data_Base_2[[Incumbent]:[Incumbent]],0),MATCH(M$3,Data_Base_2[#Headers],0))),"-",INDEX(Data_Base_2[],MATCH($D776,Data_Base_2[[Incumbent]:[Incumbent]],0),MATCH(M$3,Data_Base_2[#Headers],0))),"")</f>
        <v/>
      </c>
      <c r="N776" s="164" t="str">
        <f ca="1">IFERROR(IF(ISBLANK(INDEX(Data_Base_2[],MATCH($D776,Data_Base_2[[Incumbent]:[Incumbent]],0),MATCH(N$3,Data_Base_2[#Headers],0))),"-",INDEX(Data_Base_2[],MATCH($D776,Data_Base_2[[Incumbent]:[Incumbent]],0),MATCH(N$3,Data_Base_2[#Headers],0))),"")</f>
        <v/>
      </c>
      <c r="O776" s="164" t="str">
        <f ca="1">IFERROR(IF(ISBLANK(INDEX(Data_Base_2[],MATCH($D776,Data_Base_2[[Incumbent]:[Incumbent]],0),MATCH(O$3,Data_Base_2[#Headers],0))),"-",INDEX(Data_Base_2[],MATCH($D776,Data_Base_2[[Incumbent]:[Incumbent]],0),MATCH(O$3,Data_Base_2[#Headers],0))),"")</f>
        <v/>
      </c>
      <c r="P776" s="161" t="str">
        <f ca="1">IFERROR(IF(ISBLANK(INDEX(Data_Base_2[],MATCH($D776,Data_Base_2[[Incumbent]:[Incumbent]],0),MATCH(P$3,Data_Base_2[#Headers],0))),"-",INDEX(Data_Base_2[],MATCH($D776,Data_Base_2[[Incumbent]:[Incumbent]],0),MATCH(P$3,Data_Base_2[#Headers],0))),"")</f>
        <v/>
      </c>
      <c r="Q776" s="161" t="str">
        <f ca="1">IFERROR(IF(ISBLANK(INDEX(Data_Base_2[],MATCH($D776,Data_Base_2[[Incumbent]:[Incumbent]],0),MATCH(Q$3,Data_Base_2[#Headers],0))),"-",INDEX(Data_Base_2[],MATCH($D776,Data_Base_2[[Incumbent]:[Incumbent]],0),MATCH(Q$3,Data_Base_2[#Headers],0))),"")</f>
        <v/>
      </c>
      <c r="T776" t="str">
        <v>Muhammad Waras</v>
      </c>
      <c r="U776" s="140">
        <v>9</v>
      </c>
      <c r="V776" s="124" t="b">
        <v>1</v>
      </c>
      <c r="W776" s="3" t="b">
        <v>0</v>
      </c>
      <c r="X776" s="3" t="b">
        <v>0</v>
      </c>
      <c r="Y776" s="3">
        <v>0</v>
      </c>
      <c r="Z776" s="3">
        <v>0</v>
      </c>
      <c r="AA776" s="3" t="b">
        <v>1</v>
      </c>
      <c r="AB776" s="3" t="b">
        <f ca="1"/>
        <v>1</v>
      </c>
      <c r="AC776" s="99">
        <v>1</v>
      </c>
      <c r="AD776" s="99">
        <f ca="1"/>
        <v>0</v>
      </c>
    </row>
    <row r="777" spans="4:30" x14ac:dyDescent="0.25">
      <c r="D777" s="8" t="str" cm="1">
        <f t="array" aca="1" ref="D777" ca="1">IFERROR(IF($T$2="",'Data Base'!C752,INDEX(Data_Base_2[Incumbent],_xlfn.AGGREGATE(15,3,((OFFSET($AD$4,0,0,COUNTA($AD$4:AD5772),1)&gt;0)/(OFFSET($AD$4,0,0,COUNTA($AD$4:AD5772),1)&gt;0))*(ROW(OFFSET($AD$4,0,0,COUNTA($AD$4:AD5772),1))-ROW($AD$3)),ROWS($D$4:$D776)))),"")</f>
        <v/>
      </c>
      <c r="E777" s="161" t="str">
        <f ca="1">IFERROR(IF(ISBLANK(INDEX(Data_Base_2[],MATCH($D777,Data_Base_2[[Incumbent]:[Incumbent]],0),MATCH(E$3,Data_Base_2[#Headers],0))),"-",INDEX(Data_Base_2[],MATCH($D777,Data_Base_2[[Incumbent]:[Incumbent]],0),MATCH(E$3,Data_Base_2[#Headers],0))),"")</f>
        <v/>
      </c>
      <c r="F777" s="161" t="str">
        <f ca="1">IFERROR(IF(ISBLANK(INDEX(Data_Base_2[],MATCH($D777,Data_Base_2[[Incumbent]:[Incumbent]],0),MATCH(F$3,Data_Base_2[#Headers],0))),"-",INDEX(Data_Base_2[],MATCH($D777,Data_Base_2[[Incumbent]:[Incumbent]],0),MATCH(F$3,Data_Base_2[#Headers],0))),"")</f>
        <v/>
      </c>
      <c r="G777" s="161" t="str">
        <f ca="1">IFERROR(IF(ISBLANK(INDEX(Data_Base_2[],MATCH($D777,Data_Base_2[[Incumbent]:[Incumbent]],0),MATCH(G$3,Data_Base_2[#Headers],0))),"-",INDEX(Data_Base_2[],MATCH($D777,Data_Base_2[[Incumbent]:[Incumbent]],0),MATCH(G$3,Data_Base_2[#Headers],0))),"")</f>
        <v/>
      </c>
      <c r="H777" s="161" t="str">
        <f ca="1">IFERROR(IF(ISBLANK(INDEX(Data_Base_2[],MATCH($D777,Data_Base_2[[Incumbent]:[Incumbent]],0),MATCH(H$3,Data_Base_2[#Headers],0))),"-",INDEX(Data_Base_2[],MATCH($D777,Data_Base_2[[Incumbent]:[Incumbent]],0),MATCH(H$3,Data_Base_2[#Headers],0))),"")</f>
        <v/>
      </c>
      <c r="I777" s="162" t="str">
        <f ca="1">IFERROR(IF(ISBLANK(INDEX(Data_Base_2[],MATCH($D777,Data_Base_2[[Incumbent]:[Incumbent]],0),MATCH(I$3,Data_Base_2[#Headers],0))),"-",INDEX(Data_Base_2[],MATCH($D777,Data_Base_2[[Incumbent]:[Incumbent]],0),MATCH(I$3,Data_Base_2[#Headers],0))),"")</f>
        <v/>
      </c>
      <c r="J777" s="162" t="str">
        <f ca="1">IFERROR(IF(ISBLANK(INDEX(Data_Base_2[],MATCH($D777,Data_Base_2[[Incumbent]:[Incumbent]],0),MATCH(J$3,Data_Base_2[#Headers],0))),"-",INDEX(Data_Base_2[],MATCH($D777,Data_Base_2[[Incumbent]:[Incumbent]],0),MATCH(J$3,Data_Base_2[#Headers],0))),"")</f>
        <v/>
      </c>
      <c r="K777" s="163" t="str">
        <f ca="1">IFERROR(IF(ISBLANK(INDEX(Data_Base_2[],MATCH($D777,Data_Base_2[[Incumbent]:[Incumbent]],0),MATCH(K$3,Data_Base_2[#Headers],0))),"-",INDEX(Data_Base_2[],MATCH($D777,Data_Base_2[[Incumbent]:[Incumbent]],0),MATCH(K$3,Data_Base_2[#Headers],0))),"")</f>
        <v/>
      </c>
      <c r="L777" s="161" t="str">
        <f ca="1">IFERROR(IF(ISBLANK(INDEX(Data_Base_2[],MATCH($D777,Data_Base_2[[Incumbent]:[Incumbent]],0),MATCH(L$3,Data_Base_2[#Headers],0))),"-",INDEX(Data_Base_2[],MATCH($D777,Data_Base_2[[Incumbent]:[Incumbent]],0),MATCH(L$3,Data_Base_2[#Headers],0))),"")</f>
        <v/>
      </c>
      <c r="M777" s="161" t="str">
        <f ca="1">IFERROR(IF(ISBLANK(INDEX(Data_Base_2[],MATCH($D777,Data_Base_2[[Incumbent]:[Incumbent]],0),MATCH(M$3,Data_Base_2[#Headers],0))),"-",INDEX(Data_Base_2[],MATCH($D777,Data_Base_2[[Incumbent]:[Incumbent]],0),MATCH(M$3,Data_Base_2[#Headers],0))),"")</f>
        <v/>
      </c>
      <c r="N777" s="164" t="str">
        <f ca="1">IFERROR(IF(ISBLANK(INDEX(Data_Base_2[],MATCH($D777,Data_Base_2[[Incumbent]:[Incumbent]],0),MATCH(N$3,Data_Base_2[#Headers],0))),"-",INDEX(Data_Base_2[],MATCH($D777,Data_Base_2[[Incumbent]:[Incumbent]],0),MATCH(N$3,Data_Base_2[#Headers],0))),"")</f>
        <v/>
      </c>
      <c r="O777" s="164" t="str">
        <f ca="1">IFERROR(IF(ISBLANK(INDEX(Data_Base_2[],MATCH($D777,Data_Base_2[[Incumbent]:[Incumbent]],0),MATCH(O$3,Data_Base_2[#Headers],0))),"-",INDEX(Data_Base_2[],MATCH($D777,Data_Base_2[[Incumbent]:[Incumbent]],0),MATCH(O$3,Data_Base_2[#Headers],0))),"")</f>
        <v/>
      </c>
      <c r="P777" s="161" t="str">
        <f ca="1">IFERROR(IF(ISBLANK(INDEX(Data_Base_2[],MATCH($D777,Data_Base_2[[Incumbent]:[Incumbent]],0),MATCH(P$3,Data_Base_2[#Headers],0))),"-",INDEX(Data_Base_2[],MATCH($D777,Data_Base_2[[Incumbent]:[Incumbent]],0),MATCH(P$3,Data_Base_2[#Headers],0))),"")</f>
        <v/>
      </c>
      <c r="Q777" s="161" t="str">
        <f ca="1">IFERROR(IF(ISBLANK(INDEX(Data_Base_2[],MATCH($D777,Data_Base_2[[Incumbent]:[Incumbent]],0),MATCH(Q$3,Data_Base_2[#Headers],0))),"-",INDEX(Data_Base_2[],MATCH($D777,Data_Base_2[[Incumbent]:[Incumbent]],0),MATCH(Q$3,Data_Base_2[#Headers],0))),"")</f>
        <v/>
      </c>
      <c r="T777" t="str">
        <v>Doddy Trisna Damanik</v>
      </c>
      <c r="U777" s="140">
        <v>5</v>
      </c>
      <c r="V777" s="124" t="b">
        <v>1</v>
      </c>
      <c r="W777" s="3" t="b">
        <v>0</v>
      </c>
      <c r="X777" s="3" t="b">
        <v>0</v>
      </c>
      <c r="Y777" s="3">
        <v>0</v>
      </c>
      <c r="Z777" s="3">
        <v>0</v>
      </c>
      <c r="AA777" s="3" t="b">
        <v>1</v>
      </c>
      <c r="AB777" s="3" t="b">
        <f ca="1"/>
        <v>1</v>
      </c>
      <c r="AC777" s="99">
        <v>1</v>
      </c>
      <c r="AD777" s="99">
        <f ca="1"/>
        <v>0</v>
      </c>
    </row>
    <row r="778" spans="4:30" x14ac:dyDescent="0.25">
      <c r="D778" s="8" t="str" cm="1">
        <f t="array" aca="1" ref="D778" ca="1">IFERROR(IF($T$2="",'Data Base'!C753,INDEX(Data_Base_2[Incumbent],_xlfn.AGGREGATE(15,3,((OFFSET($AD$4,0,0,COUNTA($AD$4:AD5773),1)&gt;0)/(OFFSET($AD$4,0,0,COUNTA($AD$4:AD5773),1)&gt;0))*(ROW(OFFSET($AD$4,0,0,COUNTA($AD$4:AD5773),1))-ROW($AD$3)),ROWS($D$4:$D777)))),"")</f>
        <v/>
      </c>
      <c r="E778" s="161" t="str">
        <f ca="1">IFERROR(IF(ISBLANK(INDEX(Data_Base_2[],MATCH($D778,Data_Base_2[[Incumbent]:[Incumbent]],0),MATCH(E$3,Data_Base_2[#Headers],0))),"-",INDEX(Data_Base_2[],MATCH($D778,Data_Base_2[[Incumbent]:[Incumbent]],0),MATCH(E$3,Data_Base_2[#Headers],0))),"")</f>
        <v/>
      </c>
      <c r="F778" s="161" t="str">
        <f ca="1">IFERROR(IF(ISBLANK(INDEX(Data_Base_2[],MATCH($D778,Data_Base_2[[Incumbent]:[Incumbent]],0),MATCH(F$3,Data_Base_2[#Headers],0))),"-",INDEX(Data_Base_2[],MATCH($D778,Data_Base_2[[Incumbent]:[Incumbent]],0),MATCH(F$3,Data_Base_2[#Headers],0))),"")</f>
        <v/>
      </c>
      <c r="G778" s="161" t="str">
        <f ca="1">IFERROR(IF(ISBLANK(INDEX(Data_Base_2[],MATCH($D778,Data_Base_2[[Incumbent]:[Incumbent]],0),MATCH(G$3,Data_Base_2[#Headers],0))),"-",INDEX(Data_Base_2[],MATCH($D778,Data_Base_2[[Incumbent]:[Incumbent]],0),MATCH(G$3,Data_Base_2[#Headers],0))),"")</f>
        <v/>
      </c>
      <c r="H778" s="161" t="str">
        <f ca="1">IFERROR(IF(ISBLANK(INDEX(Data_Base_2[],MATCH($D778,Data_Base_2[[Incumbent]:[Incumbent]],0),MATCH(H$3,Data_Base_2[#Headers],0))),"-",INDEX(Data_Base_2[],MATCH($D778,Data_Base_2[[Incumbent]:[Incumbent]],0),MATCH(H$3,Data_Base_2[#Headers],0))),"")</f>
        <v/>
      </c>
      <c r="I778" s="162" t="str">
        <f ca="1">IFERROR(IF(ISBLANK(INDEX(Data_Base_2[],MATCH($D778,Data_Base_2[[Incumbent]:[Incumbent]],0),MATCH(I$3,Data_Base_2[#Headers],0))),"-",INDEX(Data_Base_2[],MATCH($D778,Data_Base_2[[Incumbent]:[Incumbent]],0),MATCH(I$3,Data_Base_2[#Headers],0))),"")</f>
        <v/>
      </c>
      <c r="J778" s="162" t="str">
        <f ca="1">IFERROR(IF(ISBLANK(INDEX(Data_Base_2[],MATCH($D778,Data_Base_2[[Incumbent]:[Incumbent]],0),MATCH(J$3,Data_Base_2[#Headers],0))),"-",INDEX(Data_Base_2[],MATCH($D778,Data_Base_2[[Incumbent]:[Incumbent]],0),MATCH(J$3,Data_Base_2[#Headers],0))),"")</f>
        <v/>
      </c>
      <c r="K778" s="163" t="str">
        <f ca="1">IFERROR(IF(ISBLANK(INDEX(Data_Base_2[],MATCH($D778,Data_Base_2[[Incumbent]:[Incumbent]],0),MATCH(K$3,Data_Base_2[#Headers],0))),"-",INDEX(Data_Base_2[],MATCH($D778,Data_Base_2[[Incumbent]:[Incumbent]],0),MATCH(K$3,Data_Base_2[#Headers],0))),"")</f>
        <v/>
      </c>
      <c r="L778" s="161" t="str">
        <f ca="1">IFERROR(IF(ISBLANK(INDEX(Data_Base_2[],MATCH($D778,Data_Base_2[[Incumbent]:[Incumbent]],0),MATCH(L$3,Data_Base_2[#Headers],0))),"-",INDEX(Data_Base_2[],MATCH($D778,Data_Base_2[[Incumbent]:[Incumbent]],0),MATCH(L$3,Data_Base_2[#Headers],0))),"")</f>
        <v/>
      </c>
      <c r="M778" s="161" t="str">
        <f ca="1">IFERROR(IF(ISBLANK(INDEX(Data_Base_2[],MATCH($D778,Data_Base_2[[Incumbent]:[Incumbent]],0),MATCH(M$3,Data_Base_2[#Headers],0))),"-",INDEX(Data_Base_2[],MATCH($D778,Data_Base_2[[Incumbent]:[Incumbent]],0),MATCH(M$3,Data_Base_2[#Headers],0))),"")</f>
        <v/>
      </c>
      <c r="N778" s="164" t="str">
        <f ca="1">IFERROR(IF(ISBLANK(INDEX(Data_Base_2[],MATCH($D778,Data_Base_2[[Incumbent]:[Incumbent]],0),MATCH(N$3,Data_Base_2[#Headers],0))),"-",INDEX(Data_Base_2[],MATCH($D778,Data_Base_2[[Incumbent]:[Incumbent]],0),MATCH(N$3,Data_Base_2[#Headers],0))),"")</f>
        <v/>
      </c>
      <c r="O778" s="164" t="str">
        <f ca="1">IFERROR(IF(ISBLANK(INDEX(Data_Base_2[],MATCH($D778,Data_Base_2[[Incumbent]:[Incumbent]],0),MATCH(O$3,Data_Base_2[#Headers],0))),"-",INDEX(Data_Base_2[],MATCH($D778,Data_Base_2[[Incumbent]:[Incumbent]],0),MATCH(O$3,Data_Base_2[#Headers],0))),"")</f>
        <v/>
      </c>
      <c r="P778" s="161" t="str">
        <f ca="1">IFERROR(IF(ISBLANK(INDEX(Data_Base_2[],MATCH($D778,Data_Base_2[[Incumbent]:[Incumbent]],0),MATCH(P$3,Data_Base_2[#Headers],0))),"-",INDEX(Data_Base_2[],MATCH($D778,Data_Base_2[[Incumbent]:[Incumbent]],0),MATCH(P$3,Data_Base_2[#Headers],0))),"")</f>
        <v/>
      </c>
      <c r="Q778" s="161" t="str">
        <f ca="1">IFERROR(IF(ISBLANK(INDEX(Data_Base_2[],MATCH($D778,Data_Base_2[[Incumbent]:[Incumbent]],0),MATCH(Q$3,Data_Base_2[#Headers],0))),"-",INDEX(Data_Base_2[],MATCH($D778,Data_Base_2[[Incumbent]:[Incumbent]],0),MATCH(Q$3,Data_Base_2[#Headers],0))),"")</f>
        <v/>
      </c>
      <c r="T778" t="str">
        <v>Sjahwarsja Imral, Ir.</v>
      </c>
      <c r="U778" s="140">
        <v>7</v>
      </c>
      <c r="V778" s="124" t="b">
        <v>1</v>
      </c>
      <c r="W778" s="3" t="b">
        <v>0</v>
      </c>
      <c r="X778" s="3" t="b">
        <v>0</v>
      </c>
      <c r="Y778" s="3">
        <v>0</v>
      </c>
      <c r="Z778" s="3">
        <v>0</v>
      </c>
      <c r="AA778" s="3" t="b">
        <v>1</v>
      </c>
      <c r="AB778" s="3" t="b">
        <f ca="1"/>
        <v>0</v>
      </c>
      <c r="AC778" s="99">
        <v>1</v>
      </c>
      <c r="AD778" s="99">
        <f ca="1"/>
        <v>0</v>
      </c>
    </row>
    <row r="779" spans="4:30" x14ac:dyDescent="0.25">
      <c r="D779" s="8" t="str" cm="1">
        <f t="array" aca="1" ref="D779" ca="1">IFERROR(IF($T$2="",'Data Base'!C754,INDEX(Data_Base_2[Incumbent],_xlfn.AGGREGATE(15,3,((OFFSET($AD$4,0,0,COUNTA($AD$4:AD5774),1)&gt;0)/(OFFSET($AD$4,0,0,COUNTA($AD$4:AD5774),1)&gt;0))*(ROW(OFFSET($AD$4,0,0,COUNTA($AD$4:AD5774),1))-ROW($AD$3)),ROWS($D$4:$D778)))),"")</f>
        <v/>
      </c>
      <c r="E779" s="161" t="str">
        <f ca="1">IFERROR(IF(ISBLANK(INDEX(Data_Base_2[],MATCH($D779,Data_Base_2[[Incumbent]:[Incumbent]],0),MATCH(E$3,Data_Base_2[#Headers],0))),"-",INDEX(Data_Base_2[],MATCH($D779,Data_Base_2[[Incumbent]:[Incumbent]],0),MATCH(E$3,Data_Base_2[#Headers],0))),"")</f>
        <v/>
      </c>
      <c r="F779" s="161" t="str">
        <f ca="1">IFERROR(IF(ISBLANK(INDEX(Data_Base_2[],MATCH($D779,Data_Base_2[[Incumbent]:[Incumbent]],0),MATCH(F$3,Data_Base_2[#Headers],0))),"-",INDEX(Data_Base_2[],MATCH($D779,Data_Base_2[[Incumbent]:[Incumbent]],0),MATCH(F$3,Data_Base_2[#Headers],0))),"")</f>
        <v/>
      </c>
      <c r="G779" s="161" t="str">
        <f ca="1">IFERROR(IF(ISBLANK(INDEX(Data_Base_2[],MATCH($D779,Data_Base_2[[Incumbent]:[Incumbent]],0),MATCH(G$3,Data_Base_2[#Headers],0))),"-",INDEX(Data_Base_2[],MATCH($D779,Data_Base_2[[Incumbent]:[Incumbent]],0),MATCH(G$3,Data_Base_2[#Headers],0))),"")</f>
        <v/>
      </c>
      <c r="H779" s="161" t="str">
        <f ca="1">IFERROR(IF(ISBLANK(INDEX(Data_Base_2[],MATCH($D779,Data_Base_2[[Incumbent]:[Incumbent]],0),MATCH(H$3,Data_Base_2[#Headers],0))),"-",INDEX(Data_Base_2[],MATCH($D779,Data_Base_2[[Incumbent]:[Incumbent]],0),MATCH(H$3,Data_Base_2[#Headers],0))),"")</f>
        <v/>
      </c>
      <c r="I779" s="162" t="str">
        <f ca="1">IFERROR(IF(ISBLANK(INDEX(Data_Base_2[],MATCH($D779,Data_Base_2[[Incumbent]:[Incumbent]],0),MATCH(I$3,Data_Base_2[#Headers],0))),"-",INDEX(Data_Base_2[],MATCH($D779,Data_Base_2[[Incumbent]:[Incumbent]],0),MATCH(I$3,Data_Base_2[#Headers],0))),"")</f>
        <v/>
      </c>
      <c r="J779" s="162" t="str">
        <f ca="1">IFERROR(IF(ISBLANK(INDEX(Data_Base_2[],MATCH($D779,Data_Base_2[[Incumbent]:[Incumbent]],0),MATCH(J$3,Data_Base_2[#Headers],0))),"-",INDEX(Data_Base_2[],MATCH($D779,Data_Base_2[[Incumbent]:[Incumbent]],0),MATCH(J$3,Data_Base_2[#Headers],0))),"")</f>
        <v/>
      </c>
      <c r="K779" s="163" t="str">
        <f ca="1">IFERROR(IF(ISBLANK(INDEX(Data_Base_2[],MATCH($D779,Data_Base_2[[Incumbent]:[Incumbent]],0),MATCH(K$3,Data_Base_2[#Headers],0))),"-",INDEX(Data_Base_2[],MATCH($D779,Data_Base_2[[Incumbent]:[Incumbent]],0),MATCH(K$3,Data_Base_2[#Headers],0))),"")</f>
        <v/>
      </c>
      <c r="L779" s="161" t="str">
        <f ca="1">IFERROR(IF(ISBLANK(INDEX(Data_Base_2[],MATCH($D779,Data_Base_2[[Incumbent]:[Incumbent]],0),MATCH(L$3,Data_Base_2[#Headers],0))),"-",INDEX(Data_Base_2[],MATCH($D779,Data_Base_2[[Incumbent]:[Incumbent]],0),MATCH(L$3,Data_Base_2[#Headers],0))),"")</f>
        <v/>
      </c>
      <c r="M779" s="161" t="str">
        <f ca="1">IFERROR(IF(ISBLANK(INDEX(Data_Base_2[],MATCH($D779,Data_Base_2[[Incumbent]:[Incumbent]],0),MATCH(M$3,Data_Base_2[#Headers],0))),"-",INDEX(Data_Base_2[],MATCH($D779,Data_Base_2[[Incumbent]:[Incumbent]],0),MATCH(M$3,Data_Base_2[#Headers],0))),"")</f>
        <v/>
      </c>
      <c r="N779" s="164" t="str">
        <f ca="1">IFERROR(IF(ISBLANK(INDEX(Data_Base_2[],MATCH($D779,Data_Base_2[[Incumbent]:[Incumbent]],0),MATCH(N$3,Data_Base_2[#Headers],0))),"-",INDEX(Data_Base_2[],MATCH($D779,Data_Base_2[[Incumbent]:[Incumbent]],0),MATCH(N$3,Data_Base_2[#Headers],0))),"")</f>
        <v/>
      </c>
      <c r="O779" s="164" t="str">
        <f ca="1">IFERROR(IF(ISBLANK(INDEX(Data_Base_2[],MATCH($D779,Data_Base_2[[Incumbent]:[Incumbent]],0),MATCH(O$3,Data_Base_2[#Headers],0))),"-",INDEX(Data_Base_2[],MATCH($D779,Data_Base_2[[Incumbent]:[Incumbent]],0),MATCH(O$3,Data_Base_2[#Headers],0))),"")</f>
        <v/>
      </c>
      <c r="P779" s="161" t="str">
        <f ca="1">IFERROR(IF(ISBLANK(INDEX(Data_Base_2[],MATCH($D779,Data_Base_2[[Incumbent]:[Incumbent]],0),MATCH(P$3,Data_Base_2[#Headers],0))),"-",INDEX(Data_Base_2[],MATCH($D779,Data_Base_2[[Incumbent]:[Incumbent]],0),MATCH(P$3,Data_Base_2[#Headers],0))),"")</f>
        <v/>
      </c>
      <c r="Q779" s="161" t="str">
        <f ca="1">IFERROR(IF(ISBLANK(INDEX(Data_Base_2[],MATCH($D779,Data_Base_2[[Incumbent]:[Incumbent]],0),MATCH(Q$3,Data_Base_2[#Headers],0))),"-",INDEX(Data_Base_2[],MATCH($D779,Data_Base_2[[Incumbent]:[Incumbent]],0),MATCH(Q$3,Data_Base_2[#Headers],0))),"")</f>
        <v/>
      </c>
      <c r="T779" t="str">
        <v>Nengsih Samady</v>
      </c>
      <c r="U779" s="140">
        <v>6</v>
      </c>
      <c r="V779" s="124" t="b">
        <v>1</v>
      </c>
      <c r="W779" s="3" t="b">
        <v>0</v>
      </c>
      <c r="X779" s="3" t="b">
        <v>0</v>
      </c>
      <c r="Y779" s="3">
        <v>0</v>
      </c>
      <c r="Z779" s="3">
        <v>0</v>
      </c>
      <c r="AA779" s="3" t="b">
        <v>1</v>
      </c>
      <c r="AB779" s="3" t="b">
        <f ca="1"/>
        <v>1</v>
      </c>
      <c r="AC779" s="99">
        <v>1</v>
      </c>
      <c r="AD779" s="99">
        <f ca="1"/>
        <v>0</v>
      </c>
    </row>
    <row r="780" spans="4:30" x14ac:dyDescent="0.25">
      <c r="D780" s="8" t="str" cm="1">
        <f t="array" aca="1" ref="D780" ca="1">IFERROR(IF($T$2="",'Data Base'!C755,INDEX(Data_Base_2[Incumbent],_xlfn.AGGREGATE(15,3,((OFFSET($AD$4,0,0,COUNTA($AD$4:AD5775),1)&gt;0)/(OFFSET($AD$4,0,0,COUNTA($AD$4:AD5775),1)&gt;0))*(ROW(OFFSET($AD$4,0,0,COUNTA($AD$4:AD5775),1))-ROW($AD$3)),ROWS($D$4:$D779)))),"")</f>
        <v/>
      </c>
      <c r="E780" s="161" t="str">
        <f ca="1">IFERROR(IF(ISBLANK(INDEX(Data_Base_2[],MATCH($D780,Data_Base_2[[Incumbent]:[Incumbent]],0),MATCH(E$3,Data_Base_2[#Headers],0))),"-",INDEX(Data_Base_2[],MATCH($D780,Data_Base_2[[Incumbent]:[Incumbent]],0),MATCH(E$3,Data_Base_2[#Headers],0))),"")</f>
        <v/>
      </c>
      <c r="F780" s="161" t="str">
        <f ca="1">IFERROR(IF(ISBLANK(INDEX(Data_Base_2[],MATCH($D780,Data_Base_2[[Incumbent]:[Incumbent]],0),MATCH(F$3,Data_Base_2[#Headers],0))),"-",INDEX(Data_Base_2[],MATCH($D780,Data_Base_2[[Incumbent]:[Incumbent]],0),MATCH(F$3,Data_Base_2[#Headers],0))),"")</f>
        <v/>
      </c>
      <c r="G780" s="161" t="str">
        <f ca="1">IFERROR(IF(ISBLANK(INDEX(Data_Base_2[],MATCH($D780,Data_Base_2[[Incumbent]:[Incumbent]],0),MATCH(G$3,Data_Base_2[#Headers],0))),"-",INDEX(Data_Base_2[],MATCH($D780,Data_Base_2[[Incumbent]:[Incumbent]],0),MATCH(G$3,Data_Base_2[#Headers],0))),"")</f>
        <v/>
      </c>
      <c r="H780" s="161" t="str">
        <f ca="1">IFERROR(IF(ISBLANK(INDEX(Data_Base_2[],MATCH($D780,Data_Base_2[[Incumbent]:[Incumbent]],0),MATCH(H$3,Data_Base_2[#Headers],0))),"-",INDEX(Data_Base_2[],MATCH($D780,Data_Base_2[[Incumbent]:[Incumbent]],0),MATCH(H$3,Data_Base_2[#Headers],0))),"")</f>
        <v/>
      </c>
      <c r="I780" s="162" t="str">
        <f ca="1">IFERROR(IF(ISBLANK(INDEX(Data_Base_2[],MATCH($D780,Data_Base_2[[Incumbent]:[Incumbent]],0),MATCH(I$3,Data_Base_2[#Headers],0))),"-",INDEX(Data_Base_2[],MATCH($D780,Data_Base_2[[Incumbent]:[Incumbent]],0),MATCH(I$3,Data_Base_2[#Headers],0))),"")</f>
        <v/>
      </c>
      <c r="J780" s="162" t="str">
        <f ca="1">IFERROR(IF(ISBLANK(INDEX(Data_Base_2[],MATCH($D780,Data_Base_2[[Incumbent]:[Incumbent]],0),MATCH(J$3,Data_Base_2[#Headers],0))),"-",INDEX(Data_Base_2[],MATCH($D780,Data_Base_2[[Incumbent]:[Incumbent]],0),MATCH(J$3,Data_Base_2[#Headers],0))),"")</f>
        <v/>
      </c>
      <c r="K780" s="163" t="str">
        <f ca="1">IFERROR(IF(ISBLANK(INDEX(Data_Base_2[],MATCH($D780,Data_Base_2[[Incumbent]:[Incumbent]],0),MATCH(K$3,Data_Base_2[#Headers],0))),"-",INDEX(Data_Base_2[],MATCH($D780,Data_Base_2[[Incumbent]:[Incumbent]],0),MATCH(K$3,Data_Base_2[#Headers],0))),"")</f>
        <v/>
      </c>
      <c r="L780" s="161" t="str">
        <f ca="1">IFERROR(IF(ISBLANK(INDEX(Data_Base_2[],MATCH($D780,Data_Base_2[[Incumbent]:[Incumbent]],0),MATCH(L$3,Data_Base_2[#Headers],0))),"-",INDEX(Data_Base_2[],MATCH($D780,Data_Base_2[[Incumbent]:[Incumbent]],0),MATCH(L$3,Data_Base_2[#Headers],0))),"")</f>
        <v/>
      </c>
      <c r="M780" s="161" t="str">
        <f ca="1">IFERROR(IF(ISBLANK(INDEX(Data_Base_2[],MATCH($D780,Data_Base_2[[Incumbent]:[Incumbent]],0),MATCH(M$3,Data_Base_2[#Headers],0))),"-",INDEX(Data_Base_2[],MATCH($D780,Data_Base_2[[Incumbent]:[Incumbent]],0),MATCH(M$3,Data_Base_2[#Headers],0))),"")</f>
        <v/>
      </c>
      <c r="N780" s="164" t="str">
        <f ca="1">IFERROR(IF(ISBLANK(INDEX(Data_Base_2[],MATCH($D780,Data_Base_2[[Incumbent]:[Incumbent]],0),MATCH(N$3,Data_Base_2[#Headers],0))),"-",INDEX(Data_Base_2[],MATCH($D780,Data_Base_2[[Incumbent]:[Incumbent]],0),MATCH(N$3,Data_Base_2[#Headers],0))),"")</f>
        <v/>
      </c>
      <c r="O780" s="164" t="str">
        <f ca="1">IFERROR(IF(ISBLANK(INDEX(Data_Base_2[],MATCH($D780,Data_Base_2[[Incumbent]:[Incumbent]],0),MATCH(O$3,Data_Base_2[#Headers],0))),"-",INDEX(Data_Base_2[],MATCH($D780,Data_Base_2[[Incumbent]:[Incumbent]],0),MATCH(O$3,Data_Base_2[#Headers],0))),"")</f>
        <v/>
      </c>
      <c r="P780" s="161" t="str">
        <f ca="1">IFERROR(IF(ISBLANK(INDEX(Data_Base_2[],MATCH($D780,Data_Base_2[[Incumbent]:[Incumbent]],0),MATCH(P$3,Data_Base_2[#Headers],0))),"-",INDEX(Data_Base_2[],MATCH($D780,Data_Base_2[[Incumbent]:[Incumbent]],0),MATCH(P$3,Data_Base_2[#Headers],0))),"")</f>
        <v/>
      </c>
      <c r="Q780" s="161" t="str">
        <f ca="1">IFERROR(IF(ISBLANK(INDEX(Data_Base_2[],MATCH($D780,Data_Base_2[[Incumbent]:[Incumbent]],0),MATCH(Q$3,Data_Base_2[#Headers],0))),"-",INDEX(Data_Base_2[],MATCH($D780,Data_Base_2[[Incumbent]:[Incumbent]],0),MATCH(Q$3,Data_Base_2[#Headers],0))),"")</f>
        <v/>
      </c>
      <c r="T780" t="str">
        <v>Kamal Sidik, ST</v>
      </c>
      <c r="U780" s="140">
        <v>6</v>
      </c>
      <c r="V780" s="124" t="b">
        <v>1</v>
      </c>
      <c r="W780" s="3" t="b">
        <v>0</v>
      </c>
      <c r="X780" s="3" t="b">
        <v>0</v>
      </c>
      <c r="Y780" s="3">
        <v>0</v>
      </c>
      <c r="Z780" s="3">
        <v>0</v>
      </c>
      <c r="AA780" s="3" t="b">
        <v>1</v>
      </c>
      <c r="AB780" s="3" t="b">
        <f ca="1"/>
        <v>1</v>
      </c>
      <c r="AC780" s="99">
        <v>1</v>
      </c>
      <c r="AD780" s="99">
        <f ca="1"/>
        <v>0</v>
      </c>
    </row>
    <row r="781" spans="4:30" x14ac:dyDescent="0.25">
      <c r="D781" s="8" t="str" cm="1">
        <f t="array" aca="1" ref="D781" ca="1">IFERROR(IF($T$2="",'Data Base'!C756,INDEX(Data_Base_2[Incumbent],_xlfn.AGGREGATE(15,3,((OFFSET($AD$4,0,0,COUNTA($AD$4:AD5776),1)&gt;0)/(OFFSET($AD$4,0,0,COUNTA($AD$4:AD5776),1)&gt;0))*(ROW(OFFSET($AD$4,0,0,COUNTA($AD$4:AD5776),1))-ROW($AD$3)),ROWS($D$4:$D780)))),"")</f>
        <v/>
      </c>
      <c r="E781" s="161" t="str">
        <f ca="1">IFERROR(IF(ISBLANK(INDEX(Data_Base_2[],MATCH($D781,Data_Base_2[[Incumbent]:[Incumbent]],0),MATCH(E$3,Data_Base_2[#Headers],0))),"-",INDEX(Data_Base_2[],MATCH($D781,Data_Base_2[[Incumbent]:[Incumbent]],0),MATCH(E$3,Data_Base_2[#Headers],0))),"")</f>
        <v/>
      </c>
      <c r="F781" s="161" t="str">
        <f ca="1">IFERROR(IF(ISBLANK(INDEX(Data_Base_2[],MATCH($D781,Data_Base_2[[Incumbent]:[Incumbent]],0),MATCH(F$3,Data_Base_2[#Headers],0))),"-",INDEX(Data_Base_2[],MATCH($D781,Data_Base_2[[Incumbent]:[Incumbent]],0),MATCH(F$3,Data_Base_2[#Headers],0))),"")</f>
        <v/>
      </c>
      <c r="G781" s="161" t="str">
        <f ca="1">IFERROR(IF(ISBLANK(INDEX(Data_Base_2[],MATCH($D781,Data_Base_2[[Incumbent]:[Incumbent]],0),MATCH(G$3,Data_Base_2[#Headers],0))),"-",INDEX(Data_Base_2[],MATCH($D781,Data_Base_2[[Incumbent]:[Incumbent]],0),MATCH(G$3,Data_Base_2[#Headers],0))),"")</f>
        <v/>
      </c>
      <c r="H781" s="161" t="str">
        <f ca="1">IFERROR(IF(ISBLANK(INDEX(Data_Base_2[],MATCH($D781,Data_Base_2[[Incumbent]:[Incumbent]],0),MATCH(H$3,Data_Base_2[#Headers],0))),"-",INDEX(Data_Base_2[],MATCH($D781,Data_Base_2[[Incumbent]:[Incumbent]],0),MATCH(H$3,Data_Base_2[#Headers],0))),"")</f>
        <v/>
      </c>
      <c r="I781" s="162" t="str">
        <f ca="1">IFERROR(IF(ISBLANK(INDEX(Data_Base_2[],MATCH($D781,Data_Base_2[[Incumbent]:[Incumbent]],0),MATCH(I$3,Data_Base_2[#Headers],0))),"-",INDEX(Data_Base_2[],MATCH($D781,Data_Base_2[[Incumbent]:[Incumbent]],0),MATCH(I$3,Data_Base_2[#Headers],0))),"")</f>
        <v/>
      </c>
      <c r="J781" s="162" t="str">
        <f ca="1">IFERROR(IF(ISBLANK(INDEX(Data_Base_2[],MATCH($D781,Data_Base_2[[Incumbent]:[Incumbent]],0),MATCH(J$3,Data_Base_2[#Headers],0))),"-",INDEX(Data_Base_2[],MATCH($D781,Data_Base_2[[Incumbent]:[Incumbent]],0),MATCH(J$3,Data_Base_2[#Headers],0))),"")</f>
        <v/>
      </c>
      <c r="K781" s="163" t="str">
        <f ca="1">IFERROR(IF(ISBLANK(INDEX(Data_Base_2[],MATCH($D781,Data_Base_2[[Incumbent]:[Incumbent]],0),MATCH(K$3,Data_Base_2[#Headers],0))),"-",INDEX(Data_Base_2[],MATCH($D781,Data_Base_2[[Incumbent]:[Incumbent]],0),MATCH(K$3,Data_Base_2[#Headers],0))),"")</f>
        <v/>
      </c>
      <c r="L781" s="161" t="str">
        <f ca="1">IFERROR(IF(ISBLANK(INDEX(Data_Base_2[],MATCH($D781,Data_Base_2[[Incumbent]:[Incumbent]],0),MATCH(L$3,Data_Base_2[#Headers],0))),"-",INDEX(Data_Base_2[],MATCH($D781,Data_Base_2[[Incumbent]:[Incumbent]],0),MATCH(L$3,Data_Base_2[#Headers],0))),"")</f>
        <v/>
      </c>
      <c r="M781" s="161" t="str">
        <f ca="1">IFERROR(IF(ISBLANK(INDEX(Data_Base_2[],MATCH($D781,Data_Base_2[[Incumbent]:[Incumbent]],0),MATCH(M$3,Data_Base_2[#Headers],0))),"-",INDEX(Data_Base_2[],MATCH($D781,Data_Base_2[[Incumbent]:[Incumbent]],0),MATCH(M$3,Data_Base_2[#Headers],0))),"")</f>
        <v/>
      </c>
      <c r="N781" s="164" t="str">
        <f ca="1">IFERROR(IF(ISBLANK(INDEX(Data_Base_2[],MATCH($D781,Data_Base_2[[Incumbent]:[Incumbent]],0),MATCH(N$3,Data_Base_2[#Headers],0))),"-",INDEX(Data_Base_2[],MATCH($D781,Data_Base_2[[Incumbent]:[Incumbent]],0),MATCH(N$3,Data_Base_2[#Headers],0))),"")</f>
        <v/>
      </c>
      <c r="O781" s="164" t="str">
        <f ca="1">IFERROR(IF(ISBLANK(INDEX(Data_Base_2[],MATCH($D781,Data_Base_2[[Incumbent]:[Incumbent]],0),MATCH(O$3,Data_Base_2[#Headers],0))),"-",INDEX(Data_Base_2[],MATCH($D781,Data_Base_2[[Incumbent]:[Incumbent]],0),MATCH(O$3,Data_Base_2[#Headers],0))),"")</f>
        <v/>
      </c>
      <c r="P781" s="161" t="str">
        <f ca="1">IFERROR(IF(ISBLANK(INDEX(Data_Base_2[],MATCH($D781,Data_Base_2[[Incumbent]:[Incumbent]],0),MATCH(P$3,Data_Base_2[#Headers],0))),"-",INDEX(Data_Base_2[],MATCH($D781,Data_Base_2[[Incumbent]:[Incumbent]],0),MATCH(P$3,Data_Base_2[#Headers],0))),"")</f>
        <v/>
      </c>
      <c r="Q781" s="161" t="str">
        <f ca="1">IFERROR(IF(ISBLANK(INDEX(Data_Base_2[],MATCH($D781,Data_Base_2[[Incumbent]:[Incumbent]],0),MATCH(Q$3,Data_Base_2[#Headers],0))),"-",INDEX(Data_Base_2[],MATCH($D781,Data_Base_2[[Incumbent]:[Incumbent]],0),MATCH(Q$3,Data_Base_2[#Headers],0))),"")</f>
        <v/>
      </c>
      <c r="T781" t="str">
        <v>Joko Priyatmoko, SE</v>
      </c>
      <c r="U781" s="140">
        <v>4</v>
      </c>
      <c r="V781" s="124" t="b">
        <v>1</v>
      </c>
      <c r="W781" s="3" t="b">
        <v>0</v>
      </c>
      <c r="X781" s="3" t="b">
        <v>0</v>
      </c>
      <c r="Y781" s="3">
        <v>0</v>
      </c>
      <c r="Z781" s="3">
        <v>1</v>
      </c>
      <c r="AA781" s="3" t="b">
        <v>1</v>
      </c>
      <c r="AB781" s="3" t="b">
        <f ca="1"/>
        <v>1</v>
      </c>
      <c r="AC781" s="99">
        <v>1</v>
      </c>
      <c r="AD781" s="99">
        <f ca="1"/>
        <v>0</v>
      </c>
    </row>
    <row r="782" spans="4:30" x14ac:dyDescent="0.25">
      <c r="D782" s="8" t="str" cm="1">
        <f t="array" aca="1" ref="D782" ca="1">IFERROR(IF($T$2="",'Data Base'!C757,INDEX(Data_Base_2[Incumbent],_xlfn.AGGREGATE(15,3,((OFFSET($AD$4,0,0,COUNTA($AD$4:AD5777),1)&gt;0)/(OFFSET($AD$4,0,0,COUNTA($AD$4:AD5777),1)&gt;0))*(ROW(OFFSET($AD$4,0,0,COUNTA($AD$4:AD5777),1))-ROW($AD$3)),ROWS($D$4:$D781)))),"")</f>
        <v/>
      </c>
      <c r="E782" s="161" t="str">
        <f ca="1">IFERROR(IF(ISBLANK(INDEX(Data_Base_2[],MATCH($D782,Data_Base_2[[Incumbent]:[Incumbent]],0),MATCH(E$3,Data_Base_2[#Headers],0))),"-",INDEX(Data_Base_2[],MATCH($D782,Data_Base_2[[Incumbent]:[Incumbent]],0),MATCH(E$3,Data_Base_2[#Headers],0))),"")</f>
        <v/>
      </c>
      <c r="F782" s="161" t="str">
        <f ca="1">IFERROR(IF(ISBLANK(INDEX(Data_Base_2[],MATCH($D782,Data_Base_2[[Incumbent]:[Incumbent]],0),MATCH(F$3,Data_Base_2[#Headers],0))),"-",INDEX(Data_Base_2[],MATCH($D782,Data_Base_2[[Incumbent]:[Incumbent]],0),MATCH(F$3,Data_Base_2[#Headers],0))),"")</f>
        <v/>
      </c>
      <c r="G782" s="161" t="str">
        <f ca="1">IFERROR(IF(ISBLANK(INDEX(Data_Base_2[],MATCH($D782,Data_Base_2[[Incumbent]:[Incumbent]],0),MATCH(G$3,Data_Base_2[#Headers],0))),"-",INDEX(Data_Base_2[],MATCH($D782,Data_Base_2[[Incumbent]:[Incumbent]],0),MATCH(G$3,Data_Base_2[#Headers],0))),"")</f>
        <v/>
      </c>
      <c r="H782" s="161" t="str">
        <f ca="1">IFERROR(IF(ISBLANK(INDEX(Data_Base_2[],MATCH($D782,Data_Base_2[[Incumbent]:[Incumbent]],0),MATCH(H$3,Data_Base_2[#Headers],0))),"-",INDEX(Data_Base_2[],MATCH($D782,Data_Base_2[[Incumbent]:[Incumbent]],0),MATCH(H$3,Data_Base_2[#Headers],0))),"")</f>
        <v/>
      </c>
      <c r="I782" s="162" t="str">
        <f ca="1">IFERROR(IF(ISBLANK(INDEX(Data_Base_2[],MATCH($D782,Data_Base_2[[Incumbent]:[Incumbent]],0),MATCH(I$3,Data_Base_2[#Headers],0))),"-",INDEX(Data_Base_2[],MATCH($D782,Data_Base_2[[Incumbent]:[Incumbent]],0),MATCH(I$3,Data_Base_2[#Headers],0))),"")</f>
        <v/>
      </c>
      <c r="J782" s="162" t="str">
        <f ca="1">IFERROR(IF(ISBLANK(INDEX(Data_Base_2[],MATCH($D782,Data_Base_2[[Incumbent]:[Incumbent]],0),MATCH(J$3,Data_Base_2[#Headers],0))),"-",INDEX(Data_Base_2[],MATCH($D782,Data_Base_2[[Incumbent]:[Incumbent]],0),MATCH(J$3,Data_Base_2[#Headers],0))),"")</f>
        <v/>
      </c>
      <c r="K782" s="163" t="str">
        <f ca="1">IFERROR(IF(ISBLANK(INDEX(Data_Base_2[],MATCH($D782,Data_Base_2[[Incumbent]:[Incumbent]],0),MATCH(K$3,Data_Base_2[#Headers],0))),"-",INDEX(Data_Base_2[],MATCH($D782,Data_Base_2[[Incumbent]:[Incumbent]],0),MATCH(K$3,Data_Base_2[#Headers],0))),"")</f>
        <v/>
      </c>
      <c r="L782" s="161" t="str">
        <f ca="1">IFERROR(IF(ISBLANK(INDEX(Data_Base_2[],MATCH($D782,Data_Base_2[[Incumbent]:[Incumbent]],0),MATCH(L$3,Data_Base_2[#Headers],0))),"-",INDEX(Data_Base_2[],MATCH($D782,Data_Base_2[[Incumbent]:[Incumbent]],0),MATCH(L$3,Data_Base_2[#Headers],0))),"")</f>
        <v/>
      </c>
      <c r="M782" s="161" t="str">
        <f ca="1">IFERROR(IF(ISBLANK(INDEX(Data_Base_2[],MATCH($D782,Data_Base_2[[Incumbent]:[Incumbent]],0),MATCH(M$3,Data_Base_2[#Headers],0))),"-",INDEX(Data_Base_2[],MATCH($D782,Data_Base_2[[Incumbent]:[Incumbent]],0),MATCH(M$3,Data_Base_2[#Headers],0))),"")</f>
        <v/>
      </c>
      <c r="N782" s="164" t="str">
        <f ca="1">IFERROR(IF(ISBLANK(INDEX(Data_Base_2[],MATCH($D782,Data_Base_2[[Incumbent]:[Incumbent]],0),MATCH(N$3,Data_Base_2[#Headers],0))),"-",INDEX(Data_Base_2[],MATCH($D782,Data_Base_2[[Incumbent]:[Incumbent]],0),MATCH(N$3,Data_Base_2[#Headers],0))),"")</f>
        <v/>
      </c>
      <c r="O782" s="164" t="str">
        <f ca="1">IFERROR(IF(ISBLANK(INDEX(Data_Base_2[],MATCH($D782,Data_Base_2[[Incumbent]:[Incumbent]],0),MATCH(O$3,Data_Base_2[#Headers],0))),"-",INDEX(Data_Base_2[],MATCH($D782,Data_Base_2[[Incumbent]:[Incumbent]],0),MATCH(O$3,Data_Base_2[#Headers],0))),"")</f>
        <v/>
      </c>
      <c r="P782" s="161" t="str">
        <f ca="1">IFERROR(IF(ISBLANK(INDEX(Data_Base_2[],MATCH($D782,Data_Base_2[[Incumbent]:[Incumbent]],0),MATCH(P$3,Data_Base_2[#Headers],0))),"-",INDEX(Data_Base_2[],MATCH($D782,Data_Base_2[[Incumbent]:[Incumbent]],0),MATCH(P$3,Data_Base_2[#Headers],0))),"")</f>
        <v/>
      </c>
      <c r="Q782" s="161" t="str">
        <f ca="1">IFERROR(IF(ISBLANK(INDEX(Data_Base_2[],MATCH($D782,Data_Base_2[[Incumbent]:[Incumbent]],0),MATCH(Q$3,Data_Base_2[#Headers],0))),"-",INDEX(Data_Base_2[],MATCH($D782,Data_Base_2[[Incumbent]:[Incumbent]],0),MATCH(Q$3,Data_Base_2[#Headers],0))),"")</f>
        <v/>
      </c>
      <c r="T782" t="str">
        <v>M. Febrianto</v>
      </c>
      <c r="U782" s="140">
        <v>2</v>
      </c>
      <c r="V782" s="124" t="b">
        <v>1</v>
      </c>
      <c r="W782" s="3" t="b">
        <v>0</v>
      </c>
      <c r="X782" s="3" t="b">
        <v>0</v>
      </c>
      <c r="Y782" s="3">
        <v>0</v>
      </c>
      <c r="Z782" s="3">
        <v>1</v>
      </c>
      <c r="AA782" s="3" t="b">
        <v>1</v>
      </c>
      <c r="AB782" s="3" t="b">
        <f ca="1"/>
        <v>1</v>
      </c>
      <c r="AC782" s="99">
        <v>1</v>
      </c>
      <c r="AD782" s="99">
        <f ca="1"/>
        <v>0</v>
      </c>
    </row>
    <row r="783" spans="4:30" x14ac:dyDescent="0.25">
      <c r="D783" s="8" t="str" cm="1">
        <f t="array" aca="1" ref="D783" ca="1">IFERROR(IF($T$2="",'Data Base'!C758,INDEX(Data_Base_2[Incumbent],_xlfn.AGGREGATE(15,3,((OFFSET($AD$4,0,0,COUNTA($AD$4:AD5778),1)&gt;0)/(OFFSET($AD$4,0,0,COUNTA($AD$4:AD5778),1)&gt;0))*(ROW(OFFSET($AD$4,0,0,COUNTA($AD$4:AD5778),1))-ROW($AD$3)),ROWS($D$4:$D782)))),"")</f>
        <v/>
      </c>
      <c r="E783" s="161" t="str">
        <f ca="1">IFERROR(IF(ISBLANK(INDEX(Data_Base_2[],MATCH($D783,Data_Base_2[[Incumbent]:[Incumbent]],0),MATCH(E$3,Data_Base_2[#Headers],0))),"-",INDEX(Data_Base_2[],MATCH($D783,Data_Base_2[[Incumbent]:[Incumbent]],0),MATCH(E$3,Data_Base_2[#Headers],0))),"")</f>
        <v/>
      </c>
      <c r="F783" s="161" t="str">
        <f ca="1">IFERROR(IF(ISBLANK(INDEX(Data_Base_2[],MATCH($D783,Data_Base_2[[Incumbent]:[Incumbent]],0),MATCH(F$3,Data_Base_2[#Headers],0))),"-",INDEX(Data_Base_2[],MATCH($D783,Data_Base_2[[Incumbent]:[Incumbent]],0),MATCH(F$3,Data_Base_2[#Headers],0))),"")</f>
        <v/>
      </c>
      <c r="G783" s="161" t="str">
        <f ca="1">IFERROR(IF(ISBLANK(INDEX(Data_Base_2[],MATCH($D783,Data_Base_2[[Incumbent]:[Incumbent]],0),MATCH(G$3,Data_Base_2[#Headers],0))),"-",INDEX(Data_Base_2[],MATCH($D783,Data_Base_2[[Incumbent]:[Incumbent]],0),MATCH(G$3,Data_Base_2[#Headers],0))),"")</f>
        <v/>
      </c>
      <c r="H783" s="161" t="str">
        <f ca="1">IFERROR(IF(ISBLANK(INDEX(Data_Base_2[],MATCH($D783,Data_Base_2[[Incumbent]:[Incumbent]],0),MATCH(H$3,Data_Base_2[#Headers],0))),"-",INDEX(Data_Base_2[],MATCH($D783,Data_Base_2[[Incumbent]:[Incumbent]],0),MATCH(H$3,Data_Base_2[#Headers],0))),"")</f>
        <v/>
      </c>
      <c r="I783" s="162" t="str">
        <f ca="1">IFERROR(IF(ISBLANK(INDEX(Data_Base_2[],MATCH($D783,Data_Base_2[[Incumbent]:[Incumbent]],0),MATCH(I$3,Data_Base_2[#Headers],0))),"-",INDEX(Data_Base_2[],MATCH($D783,Data_Base_2[[Incumbent]:[Incumbent]],0),MATCH(I$3,Data_Base_2[#Headers],0))),"")</f>
        <v/>
      </c>
      <c r="J783" s="162" t="str">
        <f ca="1">IFERROR(IF(ISBLANK(INDEX(Data_Base_2[],MATCH($D783,Data_Base_2[[Incumbent]:[Incumbent]],0),MATCH(J$3,Data_Base_2[#Headers],0))),"-",INDEX(Data_Base_2[],MATCH($D783,Data_Base_2[[Incumbent]:[Incumbent]],0),MATCH(J$3,Data_Base_2[#Headers],0))),"")</f>
        <v/>
      </c>
      <c r="K783" s="163" t="str">
        <f ca="1">IFERROR(IF(ISBLANK(INDEX(Data_Base_2[],MATCH($D783,Data_Base_2[[Incumbent]:[Incumbent]],0),MATCH(K$3,Data_Base_2[#Headers],0))),"-",INDEX(Data_Base_2[],MATCH($D783,Data_Base_2[[Incumbent]:[Incumbent]],0),MATCH(K$3,Data_Base_2[#Headers],0))),"")</f>
        <v/>
      </c>
      <c r="L783" s="161" t="str">
        <f ca="1">IFERROR(IF(ISBLANK(INDEX(Data_Base_2[],MATCH($D783,Data_Base_2[[Incumbent]:[Incumbent]],0),MATCH(L$3,Data_Base_2[#Headers],0))),"-",INDEX(Data_Base_2[],MATCH($D783,Data_Base_2[[Incumbent]:[Incumbent]],0),MATCH(L$3,Data_Base_2[#Headers],0))),"")</f>
        <v/>
      </c>
      <c r="M783" s="161" t="str">
        <f ca="1">IFERROR(IF(ISBLANK(INDEX(Data_Base_2[],MATCH($D783,Data_Base_2[[Incumbent]:[Incumbent]],0),MATCH(M$3,Data_Base_2[#Headers],0))),"-",INDEX(Data_Base_2[],MATCH($D783,Data_Base_2[[Incumbent]:[Incumbent]],0),MATCH(M$3,Data_Base_2[#Headers],0))),"")</f>
        <v/>
      </c>
      <c r="N783" s="164" t="str">
        <f ca="1">IFERROR(IF(ISBLANK(INDEX(Data_Base_2[],MATCH($D783,Data_Base_2[[Incumbent]:[Incumbent]],0),MATCH(N$3,Data_Base_2[#Headers],0))),"-",INDEX(Data_Base_2[],MATCH($D783,Data_Base_2[[Incumbent]:[Incumbent]],0),MATCH(N$3,Data_Base_2[#Headers],0))),"")</f>
        <v/>
      </c>
      <c r="O783" s="164" t="str">
        <f ca="1">IFERROR(IF(ISBLANK(INDEX(Data_Base_2[],MATCH($D783,Data_Base_2[[Incumbent]:[Incumbent]],0),MATCH(O$3,Data_Base_2[#Headers],0))),"-",INDEX(Data_Base_2[],MATCH($D783,Data_Base_2[[Incumbent]:[Incumbent]],0),MATCH(O$3,Data_Base_2[#Headers],0))),"")</f>
        <v/>
      </c>
      <c r="P783" s="161" t="str">
        <f ca="1">IFERROR(IF(ISBLANK(INDEX(Data_Base_2[],MATCH($D783,Data_Base_2[[Incumbent]:[Incumbent]],0),MATCH(P$3,Data_Base_2[#Headers],0))),"-",INDEX(Data_Base_2[],MATCH($D783,Data_Base_2[[Incumbent]:[Incumbent]],0),MATCH(P$3,Data_Base_2[#Headers],0))),"")</f>
        <v/>
      </c>
      <c r="Q783" s="161" t="str">
        <f ca="1">IFERROR(IF(ISBLANK(INDEX(Data_Base_2[],MATCH($D783,Data_Base_2[[Incumbent]:[Incumbent]],0),MATCH(Q$3,Data_Base_2[#Headers],0))),"-",INDEX(Data_Base_2[],MATCH($D783,Data_Base_2[[Incumbent]:[Incumbent]],0),MATCH(Q$3,Data_Base_2[#Headers],0))),"")</f>
        <v/>
      </c>
      <c r="T783" t="str">
        <v>Fahruli Susanto</v>
      </c>
      <c r="U783" s="140">
        <v>1</v>
      </c>
      <c r="V783" s="124" t="b">
        <v>1</v>
      </c>
      <c r="W783" s="3" t="b">
        <v>0</v>
      </c>
      <c r="X783" s="3" t="b">
        <v>0</v>
      </c>
      <c r="Y783" s="3">
        <v>0</v>
      </c>
      <c r="Z783" s="3">
        <v>0</v>
      </c>
      <c r="AA783" s="3" t="b">
        <v>1</v>
      </c>
      <c r="AB783" s="3" t="b">
        <f ca="1"/>
        <v>0</v>
      </c>
      <c r="AC783" s="99">
        <v>1</v>
      </c>
      <c r="AD783" s="99">
        <f ca="1"/>
        <v>0</v>
      </c>
    </row>
    <row r="784" spans="4:30" x14ac:dyDescent="0.25">
      <c r="D784" s="8" t="str" cm="1">
        <f t="array" aca="1" ref="D784" ca="1">IFERROR(IF($T$2="",'Data Base'!C759,INDEX(Data_Base_2[Incumbent],_xlfn.AGGREGATE(15,3,((OFFSET($AD$4,0,0,COUNTA($AD$4:AD5779),1)&gt;0)/(OFFSET($AD$4,0,0,COUNTA($AD$4:AD5779),1)&gt;0))*(ROW(OFFSET($AD$4,0,0,COUNTA($AD$4:AD5779),1))-ROW($AD$3)),ROWS($D$4:$D783)))),"")</f>
        <v/>
      </c>
      <c r="E784" s="161" t="str">
        <f ca="1">IFERROR(IF(ISBLANK(INDEX(Data_Base_2[],MATCH($D784,Data_Base_2[[Incumbent]:[Incumbent]],0),MATCH(E$3,Data_Base_2[#Headers],0))),"-",INDEX(Data_Base_2[],MATCH($D784,Data_Base_2[[Incumbent]:[Incumbent]],0),MATCH(E$3,Data_Base_2[#Headers],0))),"")</f>
        <v/>
      </c>
      <c r="F784" s="161" t="str">
        <f ca="1">IFERROR(IF(ISBLANK(INDEX(Data_Base_2[],MATCH($D784,Data_Base_2[[Incumbent]:[Incumbent]],0),MATCH(F$3,Data_Base_2[#Headers],0))),"-",INDEX(Data_Base_2[],MATCH($D784,Data_Base_2[[Incumbent]:[Incumbent]],0),MATCH(F$3,Data_Base_2[#Headers],0))),"")</f>
        <v/>
      </c>
      <c r="G784" s="161" t="str">
        <f ca="1">IFERROR(IF(ISBLANK(INDEX(Data_Base_2[],MATCH($D784,Data_Base_2[[Incumbent]:[Incumbent]],0),MATCH(G$3,Data_Base_2[#Headers],0))),"-",INDEX(Data_Base_2[],MATCH($D784,Data_Base_2[[Incumbent]:[Incumbent]],0),MATCH(G$3,Data_Base_2[#Headers],0))),"")</f>
        <v/>
      </c>
      <c r="H784" s="161" t="str">
        <f ca="1">IFERROR(IF(ISBLANK(INDEX(Data_Base_2[],MATCH($D784,Data_Base_2[[Incumbent]:[Incumbent]],0),MATCH(H$3,Data_Base_2[#Headers],0))),"-",INDEX(Data_Base_2[],MATCH($D784,Data_Base_2[[Incumbent]:[Incumbent]],0),MATCH(H$3,Data_Base_2[#Headers],0))),"")</f>
        <v/>
      </c>
      <c r="I784" s="162" t="str">
        <f ca="1">IFERROR(IF(ISBLANK(INDEX(Data_Base_2[],MATCH($D784,Data_Base_2[[Incumbent]:[Incumbent]],0),MATCH(I$3,Data_Base_2[#Headers],0))),"-",INDEX(Data_Base_2[],MATCH($D784,Data_Base_2[[Incumbent]:[Incumbent]],0),MATCH(I$3,Data_Base_2[#Headers],0))),"")</f>
        <v/>
      </c>
      <c r="J784" s="162" t="str">
        <f ca="1">IFERROR(IF(ISBLANK(INDEX(Data_Base_2[],MATCH($D784,Data_Base_2[[Incumbent]:[Incumbent]],0),MATCH(J$3,Data_Base_2[#Headers],0))),"-",INDEX(Data_Base_2[],MATCH($D784,Data_Base_2[[Incumbent]:[Incumbent]],0),MATCH(J$3,Data_Base_2[#Headers],0))),"")</f>
        <v/>
      </c>
      <c r="K784" s="163" t="str">
        <f ca="1">IFERROR(IF(ISBLANK(INDEX(Data_Base_2[],MATCH($D784,Data_Base_2[[Incumbent]:[Incumbent]],0),MATCH(K$3,Data_Base_2[#Headers],0))),"-",INDEX(Data_Base_2[],MATCH($D784,Data_Base_2[[Incumbent]:[Incumbent]],0),MATCH(K$3,Data_Base_2[#Headers],0))),"")</f>
        <v/>
      </c>
      <c r="L784" s="161" t="str">
        <f ca="1">IFERROR(IF(ISBLANK(INDEX(Data_Base_2[],MATCH($D784,Data_Base_2[[Incumbent]:[Incumbent]],0),MATCH(L$3,Data_Base_2[#Headers],0))),"-",INDEX(Data_Base_2[],MATCH($D784,Data_Base_2[[Incumbent]:[Incumbent]],0),MATCH(L$3,Data_Base_2[#Headers],0))),"")</f>
        <v/>
      </c>
      <c r="M784" s="161" t="str">
        <f ca="1">IFERROR(IF(ISBLANK(INDEX(Data_Base_2[],MATCH($D784,Data_Base_2[[Incumbent]:[Incumbent]],0),MATCH(M$3,Data_Base_2[#Headers],0))),"-",INDEX(Data_Base_2[],MATCH($D784,Data_Base_2[[Incumbent]:[Incumbent]],0),MATCH(M$3,Data_Base_2[#Headers],0))),"")</f>
        <v/>
      </c>
      <c r="N784" s="164" t="str">
        <f ca="1">IFERROR(IF(ISBLANK(INDEX(Data_Base_2[],MATCH($D784,Data_Base_2[[Incumbent]:[Incumbent]],0),MATCH(N$3,Data_Base_2[#Headers],0))),"-",INDEX(Data_Base_2[],MATCH($D784,Data_Base_2[[Incumbent]:[Incumbent]],0),MATCH(N$3,Data_Base_2[#Headers],0))),"")</f>
        <v/>
      </c>
      <c r="O784" s="164" t="str">
        <f ca="1">IFERROR(IF(ISBLANK(INDEX(Data_Base_2[],MATCH($D784,Data_Base_2[[Incumbent]:[Incumbent]],0),MATCH(O$3,Data_Base_2[#Headers],0))),"-",INDEX(Data_Base_2[],MATCH($D784,Data_Base_2[[Incumbent]:[Incumbent]],0),MATCH(O$3,Data_Base_2[#Headers],0))),"")</f>
        <v/>
      </c>
      <c r="P784" s="161" t="str">
        <f ca="1">IFERROR(IF(ISBLANK(INDEX(Data_Base_2[],MATCH($D784,Data_Base_2[[Incumbent]:[Incumbent]],0),MATCH(P$3,Data_Base_2[#Headers],0))),"-",INDEX(Data_Base_2[],MATCH($D784,Data_Base_2[[Incumbent]:[Incumbent]],0),MATCH(P$3,Data_Base_2[#Headers],0))),"")</f>
        <v/>
      </c>
      <c r="Q784" s="161" t="str">
        <f ca="1">IFERROR(IF(ISBLANK(INDEX(Data_Base_2[],MATCH($D784,Data_Base_2[[Incumbent]:[Incumbent]],0),MATCH(Q$3,Data_Base_2[#Headers],0))),"-",INDEX(Data_Base_2[],MATCH($D784,Data_Base_2[[Incumbent]:[Incumbent]],0),MATCH(Q$3,Data_Base_2[#Headers],0))),"")</f>
        <v/>
      </c>
      <c r="T784" t="str">
        <v>Rudi Rizal</v>
      </c>
      <c r="U784" s="140">
        <v>1</v>
      </c>
      <c r="V784" s="124" t="b">
        <v>1</v>
      </c>
      <c r="W784" s="3" t="b">
        <v>0</v>
      </c>
      <c r="X784" s="3" t="b">
        <v>0</v>
      </c>
      <c r="Y784" s="3">
        <v>0</v>
      </c>
      <c r="Z784" s="3">
        <v>0</v>
      </c>
      <c r="AA784" s="3" t="b">
        <v>1</v>
      </c>
      <c r="AB784" s="3" t="b">
        <f ca="1"/>
        <v>1</v>
      </c>
      <c r="AC784" s="99">
        <v>1</v>
      </c>
      <c r="AD784" s="99">
        <f ca="1"/>
        <v>0</v>
      </c>
    </row>
    <row r="785" spans="4:30" x14ac:dyDescent="0.25">
      <c r="D785" s="8" t="str" cm="1">
        <f t="array" aca="1" ref="D785" ca="1">IFERROR(IF($T$2="",'Data Base'!C760,INDEX(Data_Base_2[Incumbent],_xlfn.AGGREGATE(15,3,((OFFSET($AD$4,0,0,COUNTA($AD$4:AD5780),1)&gt;0)/(OFFSET($AD$4,0,0,COUNTA($AD$4:AD5780),1)&gt;0))*(ROW(OFFSET($AD$4,0,0,COUNTA($AD$4:AD5780),1))-ROW($AD$3)),ROWS($D$4:$D784)))),"")</f>
        <v/>
      </c>
      <c r="E785" s="161" t="str">
        <f ca="1">IFERROR(IF(ISBLANK(INDEX(Data_Base_2[],MATCH($D785,Data_Base_2[[Incumbent]:[Incumbent]],0),MATCH(E$3,Data_Base_2[#Headers],0))),"-",INDEX(Data_Base_2[],MATCH($D785,Data_Base_2[[Incumbent]:[Incumbent]],0),MATCH(E$3,Data_Base_2[#Headers],0))),"")</f>
        <v/>
      </c>
      <c r="F785" s="161" t="str">
        <f ca="1">IFERROR(IF(ISBLANK(INDEX(Data_Base_2[],MATCH($D785,Data_Base_2[[Incumbent]:[Incumbent]],0),MATCH(F$3,Data_Base_2[#Headers],0))),"-",INDEX(Data_Base_2[],MATCH($D785,Data_Base_2[[Incumbent]:[Incumbent]],0),MATCH(F$3,Data_Base_2[#Headers],0))),"")</f>
        <v/>
      </c>
      <c r="G785" s="161" t="str">
        <f ca="1">IFERROR(IF(ISBLANK(INDEX(Data_Base_2[],MATCH($D785,Data_Base_2[[Incumbent]:[Incumbent]],0),MATCH(G$3,Data_Base_2[#Headers],0))),"-",INDEX(Data_Base_2[],MATCH($D785,Data_Base_2[[Incumbent]:[Incumbent]],0),MATCH(G$3,Data_Base_2[#Headers],0))),"")</f>
        <v/>
      </c>
      <c r="H785" s="161" t="str">
        <f ca="1">IFERROR(IF(ISBLANK(INDEX(Data_Base_2[],MATCH($D785,Data_Base_2[[Incumbent]:[Incumbent]],0),MATCH(H$3,Data_Base_2[#Headers],0))),"-",INDEX(Data_Base_2[],MATCH($D785,Data_Base_2[[Incumbent]:[Incumbent]],0),MATCH(H$3,Data_Base_2[#Headers],0))),"")</f>
        <v/>
      </c>
      <c r="I785" s="162" t="str">
        <f ca="1">IFERROR(IF(ISBLANK(INDEX(Data_Base_2[],MATCH($D785,Data_Base_2[[Incumbent]:[Incumbent]],0),MATCH(I$3,Data_Base_2[#Headers],0))),"-",INDEX(Data_Base_2[],MATCH($D785,Data_Base_2[[Incumbent]:[Incumbent]],0),MATCH(I$3,Data_Base_2[#Headers],0))),"")</f>
        <v/>
      </c>
      <c r="J785" s="162" t="str">
        <f ca="1">IFERROR(IF(ISBLANK(INDEX(Data_Base_2[],MATCH($D785,Data_Base_2[[Incumbent]:[Incumbent]],0),MATCH(J$3,Data_Base_2[#Headers],0))),"-",INDEX(Data_Base_2[],MATCH($D785,Data_Base_2[[Incumbent]:[Incumbent]],0),MATCH(J$3,Data_Base_2[#Headers],0))),"")</f>
        <v/>
      </c>
      <c r="K785" s="163" t="str">
        <f ca="1">IFERROR(IF(ISBLANK(INDEX(Data_Base_2[],MATCH($D785,Data_Base_2[[Incumbent]:[Incumbent]],0),MATCH(K$3,Data_Base_2[#Headers],0))),"-",INDEX(Data_Base_2[],MATCH($D785,Data_Base_2[[Incumbent]:[Incumbent]],0),MATCH(K$3,Data_Base_2[#Headers],0))),"")</f>
        <v/>
      </c>
      <c r="L785" s="161" t="str">
        <f ca="1">IFERROR(IF(ISBLANK(INDEX(Data_Base_2[],MATCH($D785,Data_Base_2[[Incumbent]:[Incumbent]],0),MATCH(L$3,Data_Base_2[#Headers],0))),"-",INDEX(Data_Base_2[],MATCH($D785,Data_Base_2[[Incumbent]:[Incumbent]],0),MATCH(L$3,Data_Base_2[#Headers],0))),"")</f>
        <v/>
      </c>
      <c r="M785" s="161" t="str">
        <f ca="1">IFERROR(IF(ISBLANK(INDEX(Data_Base_2[],MATCH($D785,Data_Base_2[[Incumbent]:[Incumbent]],0),MATCH(M$3,Data_Base_2[#Headers],0))),"-",INDEX(Data_Base_2[],MATCH($D785,Data_Base_2[[Incumbent]:[Incumbent]],0),MATCH(M$3,Data_Base_2[#Headers],0))),"")</f>
        <v/>
      </c>
      <c r="N785" s="164" t="str">
        <f ca="1">IFERROR(IF(ISBLANK(INDEX(Data_Base_2[],MATCH($D785,Data_Base_2[[Incumbent]:[Incumbent]],0),MATCH(N$3,Data_Base_2[#Headers],0))),"-",INDEX(Data_Base_2[],MATCH($D785,Data_Base_2[[Incumbent]:[Incumbent]],0),MATCH(N$3,Data_Base_2[#Headers],0))),"")</f>
        <v/>
      </c>
      <c r="O785" s="164" t="str">
        <f ca="1">IFERROR(IF(ISBLANK(INDEX(Data_Base_2[],MATCH($D785,Data_Base_2[[Incumbent]:[Incumbent]],0),MATCH(O$3,Data_Base_2[#Headers],0))),"-",INDEX(Data_Base_2[],MATCH($D785,Data_Base_2[[Incumbent]:[Incumbent]],0),MATCH(O$3,Data_Base_2[#Headers],0))),"")</f>
        <v/>
      </c>
      <c r="P785" s="161" t="str">
        <f ca="1">IFERROR(IF(ISBLANK(INDEX(Data_Base_2[],MATCH($D785,Data_Base_2[[Incumbent]:[Incumbent]],0),MATCH(P$3,Data_Base_2[#Headers],0))),"-",INDEX(Data_Base_2[],MATCH($D785,Data_Base_2[[Incumbent]:[Incumbent]],0),MATCH(P$3,Data_Base_2[#Headers],0))),"")</f>
        <v/>
      </c>
      <c r="Q785" s="161" t="str">
        <f ca="1">IFERROR(IF(ISBLANK(INDEX(Data_Base_2[],MATCH($D785,Data_Base_2[[Incumbent]:[Incumbent]],0),MATCH(Q$3,Data_Base_2[#Headers],0))),"-",INDEX(Data_Base_2[],MATCH($D785,Data_Base_2[[Incumbent]:[Incumbent]],0),MATCH(Q$3,Data_Base_2[#Headers],0))),"")</f>
        <v/>
      </c>
      <c r="T785" t="str">
        <v>Pramujo Sri Hatmoko</v>
      </c>
      <c r="U785" s="140">
        <v>2</v>
      </c>
      <c r="V785" s="124" t="b">
        <v>1</v>
      </c>
      <c r="W785" s="3" t="b">
        <v>0</v>
      </c>
      <c r="X785" s="3" t="b">
        <v>0</v>
      </c>
      <c r="Y785" s="3">
        <v>0</v>
      </c>
      <c r="Z785" s="3">
        <v>1</v>
      </c>
      <c r="AA785" s="3" t="b">
        <v>1</v>
      </c>
      <c r="AB785" s="3" t="b">
        <f ca="1"/>
        <v>1</v>
      </c>
      <c r="AC785" s="99">
        <v>1</v>
      </c>
      <c r="AD785" s="99">
        <f ca="1"/>
        <v>0</v>
      </c>
    </row>
    <row r="786" spans="4:30" x14ac:dyDescent="0.25">
      <c r="D786" s="8" t="str" cm="1">
        <f t="array" aca="1" ref="D786" ca="1">IFERROR(IF($T$2="",'Data Base'!C761,INDEX(Data_Base_2[Incumbent],_xlfn.AGGREGATE(15,3,((OFFSET($AD$4,0,0,COUNTA($AD$4:AD5781),1)&gt;0)/(OFFSET($AD$4,0,0,COUNTA($AD$4:AD5781),1)&gt;0))*(ROW(OFFSET($AD$4,0,0,COUNTA($AD$4:AD5781),1))-ROW($AD$3)),ROWS($D$4:$D785)))),"")</f>
        <v/>
      </c>
      <c r="E786" s="161" t="str">
        <f ca="1">IFERROR(IF(ISBLANK(INDEX(Data_Base_2[],MATCH($D786,Data_Base_2[[Incumbent]:[Incumbent]],0),MATCH(E$3,Data_Base_2[#Headers],0))),"-",INDEX(Data_Base_2[],MATCH($D786,Data_Base_2[[Incumbent]:[Incumbent]],0),MATCH(E$3,Data_Base_2[#Headers],0))),"")</f>
        <v/>
      </c>
      <c r="F786" s="161" t="str">
        <f ca="1">IFERROR(IF(ISBLANK(INDEX(Data_Base_2[],MATCH($D786,Data_Base_2[[Incumbent]:[Incumbent]],0),MATCH(F$3,Data_Base_2[#Headers],0))),"-",INDEX(Data_Base_2[],MATCH($D786,Data_Base_2[[Incumbent]:[Incumbent]],0),MATCH(F$3,Data_Base_2[#Headers],0))),"")</f>
        <v/>
      </c>
      <c r="G786" s="161" t="str">
        <f ca="1">IFERROR(IF(ISBLANK(INDEX(Data_Base_2[],MATCH($D786,Data_Base_2[[Incumbent]:[Incumbent]],0),MATCH(G$3,Data_Base_2[#Headers],0))),"-",INDEX(Data_Base_2[],MATCH($D786,Data_Base_2[[Incumbent]:[Incumbent]],0),MATCH(G$3,Data_Base_2[#Headers],0))),"")</f>
        <v/>
      </c>
      <c r="H786" s="161" t="str">
        <f ca="1">IFERROR(IF(ISBLANK(INDEX(Data_Base_2[],MATCH($D786,Data_Base_2[[Incumbent]:[Incumbent]],0),MATCH(H$3,Data_Base_2[#Headers],0))),"-",INDEX(Data_Base_2[],MATCH($D786,Data_Base_2[[Incumbent]:[Incumbent]],0),MATCH(H$3,Data_Base_2[#Headers],0))),"")</f>
        <v/>
      </c>
      <c r="I786" s="162" t="str">
        <f ca="1">IFERROR(IF(ISBLANK(INDEX(Data_Base_2[],MATCH($D786,Data_Base_2[[Incumbent]:[Incumbent]],0),MATCH(I$3,Data_Base_2[#Headers],0))),"-",INDEX(Data_Base_2[],MATCH($D786,Data_Base_2[[Incumbent]:[Incumbent]],0),MATCH(I$3,Data_Base_2[#Headers],0))),"")</f>
        <v/>
      </c>
      <c r="J786" s="162" t="str">
        <f ca="1">IFERROR(IF(ISBLANK(INDEX(Data_Base_2[],MATCH($D786,Data_Base_2[[Incumbent]:[Incumbent]],0),MATCH(J$3,Data_Base_2[#Headers],0))),"-",INDEX(Data_Base_2[],MATCH($D786,Data_Base_2[[Incumbent]:[Incumbent]],0),MATCH(J$3,Data_Base_2[#Headers],0))),"")</f>
        <v/>
      </c>
      <c r="K786" s="163" t="str">
        <f ca="1">IFERROR(IF(ISBLANK(INDEX(Data_Base_2[],MATCH($D786,Data_Base_2[[Incumbent]:[Incumbent]],0),MATCH(K$3,Data_Base_2[#Headers],0))),"-",INDEX(Data_Base_2[],MATCH($D786,Data_Base_2[[Incumbent]:[Incumbent]],0),MATCH(K$3,Data_Base_2[#Headers],0))),"")</f>
        <v/>
      </c>
      <c r="L786" s="161" t="str">
        <f ca="1">IFERROR(IF(ISBLANK(INDEX(Data_Base_2[],MATCH($D786,Data_Base_2[[Incumbent]:[Incumbent]],0),MATCH(L$3,Data_Base_2[#Headers],0))),"-",INDEX(Data_Base_2[],MATCH($D786,Data_Base_2[[Incumbent]:[Incumbent]],0),MATCH(L$3,Data_Base_2[#Headers],0))),"")</f>
        <v/>
      </c>
      <c r="M786" s="161" t="str">
        <f ca="1">IFERROR(IF(ISBLANK(INDEX(Data_Base_2[],MATCH($D786,Data_Base_2[[Incumbent]:[Incumbent]],0),MATCH(M$3,Data_Base_2[#Headers],0))),"-",INDEX(Data_Base_2[],MATCH($D786,Data_Base_2[[Incumbent]:[Incumbent]],0),MATCH(M$3,Data_Base_2[#Headers],0))),"")</f>
        <v/>
      </c>
      <c r="N786" s="164" t="str">
        <f ca="1">IFERROR(IF(ISBLANK(INDEX(Data_Base_2[],MATCH($D786,Data_Base_2[[Incumbent]:[Incumbent]],0),MATCH(N$3,Data_Base_2[#Headers],0))),"-",INDEX(Data_Base_2[],MATCH($D786,Data_Base_2[[Incumbent]:[Incumbent]],0),MATCH(N$3,Data_Base_2[#Headers],0))),"")</f>
        <v/>
      </c>
      <c r="O786" s="164" t="str">
        <f ca="1">IFERROR(IF(ISBLANK(INDEX(Data_Base_2[],MATCH($D786,Data_Base_2[[Incumbent]:[Incumbent]],0),MATCH(O$3,Data_Base_2[#Headers],0))),"-",INDEX(Data_Base_2[],MATCH($D786,Data_Base_2[[Incumbent]:[Incumbent]],0),MATCH(O$3,Data_Base_2[#Headers],0))),"")</f>
        <v/>
      </c>
      <c r="P786" s="161" t="str">
        <f ca="1">IFERROR(IF(ISBLANK(INDEX(Data_Base_2[],MATCH($D786,Data_Base_2[[Incumbent]:[Incumbent]],0),MATCH(P$3,Data_Base_2[#Headers],0))),"-",INDEX(Data_Base_2[],MATCH($D786,Data_Base_2[[Incumbent]:[Incumbent]],0),MATCH(P$3,Data_Base_2[#Headers],0))),"")</f>
        <v/>
      </c>
      <c r="Q786" s="161" t="str">
        <f ca="1">IFERROR(IF(ISBLANK(INDEX(Data_Base_2[],MATCH($D786,Data_Base_2[[Incumbent]:[Incumbent]],0),MATCH(Q$3,Data_Base_2[#Headers],0))),"-",INDEX(Data_Base_2[],MATCH($D786,Data_Base_2[[Incumbent]:[Incumbent]],0),MATCH(Q$3,Data_Base_2[#Headers],0))),"")</f>
        <v/>
      </c>
      <c r="T786" t="str">
        <v>Rico Haryanto P Hutabalian</v>
      </c>
      <c r="U786" s="140">
        <v>7</v>
      </c>
      <c r="V786" s="124" t="b">
        <v>1</v>
      </c>
      <c r="W786" s="3" t="b">
        <v>0</v>
      </c>
      <c r="X786" s="3" t="b">
        <v>0</v>
      </c>
      <c r="Y786" s="3">
        <v>0</v>
      </c>
      <c r="Z786" s="3">
        <v>0</v>
      </c>
      <c r="AA786" s="3" t="b">
        <v>1</v>
      </c>
      <c r="AB786" s="3" t="b">
        <f ca="1"/>
        <v>1</v>
      </c>
      <c r="AC786" s="99">
        <v>1</v>
      </c>
      <c r="AD786" s="99">
        <f ca="1"/>
        <v>0</v>
      </c>
    </row>
    <row r="787" spans="4:30" x14ac:dyDescent="0.25">
      <c r="D787" s="8" t="str" cm="1">
        <f t="array" aca="1" ref="D787" ca="1">IFERROR(IF($T$2="",'Data Base'!C762,INDEX(Data_Base_2[Incumbent],_xlfn.AGGREGATE(15,3,((OFFSET($AD$4,0,0,COUNTA($AD$4:AD5782),1)&gt;0)/(OFFSET($AD$4,0,0,COUNTA($AD$4:AD5782),1)&gt;0))*(ROW(OFFSET($AD$4,0,0,COUNTA($AD$4:AD5782),1))-ROW($AD$3)),ROWS($D$4:$D786)))),"")</f>
        <v/>
      </c>
      <c r="E787" s="161" t="str">
        <f ca="1">IFERROR(IF(ISBLANK(INDEX(Data_Base_2[],MATCH($D787,Data_Base_2[[Incumbent]:[Incumbent]],0),MATCH(E$3,Data_Base_2[#Headers],0))),"-",INDEX(Data_Base_2[],MATCH($D787,Data_Base_2[[Incumbent]:[Incumbent]],0),MATCH(E$3,Data_Base_2[#Headers],0))),"")</f>
        <v/>
      </c>
      <c r="F787" s="161" t="str">
        <f ca="1">IFERROR(IF(ISBLANK(INDEX(Data_Base_2[],MATCH($D787,Data_Base_2[[Incumbent]:[Incumbent]],0),MATCH(F$3,Data_Base_2[#Headers],0))),"-",INDEX(Data_Base_2[],MATCH($D787,Data_Base_2[[Incumbent]:[Incumbent]],0),MATCH(F$3,Data_Base_2[#Headers],0))),"")</f>
        <v/>
      </c>
      <c r="G787" s="161" t="str">
        <f ca="1">IFERROR(IF(ISBLANK(INDEX(Data_Base_2[],MATCH($D787,Data_Base_2[[Incumbent]:[Incumbent]],0),MATCH(G$3,Data_Base_2[#Headers],0))),"-",INDEX(Data_Base_2[],MATCH($D787,Data_Base_2[[Incumbent]:[Incumbent]],0),MATCH(G$3,Data_Base_2[#Headers],0))),"")</f>
        <v/>
      </c>
      <c r="H787" s="161" t="str">
        <f ca="1">IFERROR(IF(ISBLANK(INDEX(Data_Base_2[],MATCH($D787,Data_Base_2[[Incumbent]:[Incumbent]],0),MATCH(H$3,Data_Base_2[#Headers],0))),"-",INDEX(Data_Base_2[],MATCH($D787,Data_Base_2[[Incumbent]:[Incumbent]],0),MATCH(H$3,Data_Base_2[#Headers],0))),"")</f>
        <v/>
      </c>
      <c r="I787" s="162" t="str">
        <f ca="1">IFERROR(IF(ISBLANK(INDEX(Data_Base_2[],MATCH($D787,Data_Base_2[[Incumbent]:[Incumbent]],0),MATCH(I$3,Data_Base_2[#Headers],0))),"-",INDEX(Data_Base_2[],MATCH($D787,Data_Base_2[[Incumbent]:[Incumbent]],0),MATCH(I$3,Data_Base_2[#Headers],0))),"")</f>
        <v/>
      </c>
      <c r="J787" s="162" t="str">
        <f ca="1">IFERROR(IF(ISBLANK(INDEX(Data_Base_2[],MATCH($D787,Data_Base_2[[Incumbent]:[Incumbent]],0),MATCH(J$3,Data_Base_2[#Headers],0))),"-",INDEX(Data_Base_2[],MATCH($D787,Data_Base_2[[Incumbent]:[Incumbent]],0),MATCH(J$3,Data_Base_2[#Headers],0))),"")</f>
        <v/>
      </c>
      <c r="K787" s="163" t="str">
        <f ca="1">IFERROR(IF(ISBLANK(INDEX(Data_Base_2[],MATCH($D787,Data_Base_2[[Incumbent]:[Incumbent]],0),MATCH(K$3,Data_Base_2[#Headers],0))),"-",INDEX(Data_Base_2[],MATCH($D787,Data_Base_2[[Incumbent]:[Incumbent]],0),MATCH(K$3,Data_Base_2[#Headers],0))),"")</f>
        <v/>
      </c>
      <c r="L787" s="161" t="str">
        <f ca="1">IFERROR(IF(ISBLANK(INDEX(Data_Base_2[],MATCH($D787,Data_Base_2[[Incumbent]:[Incumbent]],0),MATCH(L$3,Data_Base_2[#Headers],0))),"-",INDEX(Data_Base_2[],MATCH($D787,Data_Base_2[[Incumbent]:[Incumbent]],0),MATCH(L$3,Data_Base_2[#Headers],0))),"")</f>
        <v/>
      </c>
      <c r="M787" s="161" t="str">
        <f ca="1">IFERROR(IF(ISBLANK(INDEX(Data_Base_2[],MATCH($D787,Data_Base_2[[Incumbent]:[Incumbent]],0),MATCH(M$3,Data_Base_2[#Headers],0))),"-",INDEX(Data_Base_2[],MATCH($D787,Data_Base_2[[Incumbent]:[Incumbent]],0),MATCH(M$3,Data_Base_2[#Headers],0))),"")</f>
        <v/>
      </c>
      <c r="N787" s="164" t="str">
        <f ca="1">IFERROR(IF(ISBLANK(INDEX(Data_Base_2[],MATCH($D787,Data_Base_2[[Incumbent]:[Incumbent]],0),MATCH(N$3,Data_Base_2[#Headers],0))),"-",INDEX(Data_Base_2[],MATCH($D787,Data_Base_2[[Incumbent]:[Incumbent]],0),MATCH(N$3,Data_Base_2[#Headers],0))),"")</f>
        <v/>
      </c>
      <c r="O787" s="164" t="str">
        <f ca="1">IFERROR(IF(ISBLANK(INDEX(Data_Base_2[],MATCH($D787,Data_Base_2[[Incumbent]:[Incumbent]],0),MATCH(O$3,Data_Base_2[#Headers],0))),"-",INDEX(Data_Base_2[],MATCH($D787,Data_Base_2[[Incumbent]:[Incumbent]],0),MATCH(O$3,Data_Base_2[#Headers],0))),"")</f>
        <v/>
      </c>
      <c r="P787" s="161" t="str">
        <f ca="1">IFERROR(IF(ISBLANK(INDEX(Data_Base_2[],MATCH($D787,Data_Base_2[[Incumbent]:[Incumbent]],0),MATCH(P$3,Data_Base_2[#Headers],0))),"-",INDEX(Data_Base_2[],MATCH($D787,Data_Base_2[[Incumbent]:[Incumbent]],0),MATCH(P$3,Data_Base_2[#Headers],0))),"")</f>
        <v/>
      </c>
      <c r="Q787" s="161" t="str">
        <f ca="1">IFERROR(IF(ISBLANK(INDEX(Data_Base_2[],MATCH($D787,Data_Base_2[[Incumbent]:[Incumbent]],0),MATCH(Q$3,Data_Base_2[#Headers],0))),"-",INDEX(Data_Base_2[],MATCH($D787,Data_Base_2[[Incumbent]:[Incumbent]],0),MATCH(Q$3,Data_Base_2[#Headers],0))),"")</f>
        <v/>
      </c>
      <c r="T787" t="str">
        <v>Eri Epriyanto</v>
      </c>
      <c r="U787" s="140">
        <v>4</v>
      </c>
      <c r="V787" s="124" t="b">
        <v>1</v>
      </c>
      <c r="W787" s="3" t="b">
        <v>0</v>
      </c>
      <c r="X787" s="3" t="b">
        <v>0</v>
      </c>
      <c r="Y787" s="3">
        <v>0</v>
      </c>
      <c r="Z787" s="3">
        <v>1</v>
      </c>
      <c r="AA787" s="3" t="b">
        <v>1</v>
      </c>
      <c r="AB787" s="3" t="b">
        <f ca="1"/>
        <v>1</v>
      </c>
      <c r="AC787" s="99">
        <v>1</v>
      </c>
      <c r="AD787" s="99">
        <f ca="1"/>
        <v>0</v>
      </c>
    </row>
    <row r="788" spans="4:30" x14ac:dyDescent="0.25">
      <c r="D788" s="8" t="str" cm="1">
        <f t="array" aca="1" ref="D788" ca="1">IFERROR(IF($T$2="",'Data Base'!C763,INDEX(Data_Base_2[Incumbent],_xlfn.AGGREGATE(15,3,((OFFSET($AD$4,0,0,COUNTA($AD$4:AD5783),1)&gt;0)/(OFFSET($AD$4,0,0,COUNTA($AD$4:AD5783),1)&gt;0))*(ROW(OFFSET($AD$4,0,0,COUNTA($AD$4:AD5783),1))-ROW($AD$3)),ROWS($D$4:$D787)))),"")</f>
        <v/>
      </c>
      <c r="E788" s="161" t="str">
        <f ca="1">IFERROR(IF(ISBLANK(INDEX(Data_Base_2[],MATCH($D788,Data_Base_2[[Incumbent]:[Incumbent]],0),MATCH(E$3,Data_Base_2[#Headers],0))),"-",INDEX(Data_Base_2[],MATCH($D788,Data_Base_2[[Incumbent]:[Incumbent]],0),MATCH(E$3,Data_Base_2[#Headers],0))),"")</f>
        <v/>
      </c>
      <c r="F788" s="161" t="str">
        <f ca="1">IFERROR(IF(ISBLANK(INDEX(Data_Base_2[],MATCH($D788,Data_Base_2[[Incumbent]:[Incumbent]],0),MATCH(F$3,Data_Base_2[#Headers],0))),"-",INDEX(Data_Base_2[],MATCH($D788,Data_Base_2[[Incumbent]:[Incumbent]],0),MATCH(F$3,Data_Base_2[#Headers],0))),"")</f>
        <v/>
      </c>
      <c r="G788" s="161" t="str">
        <f ca="1">IFERROR(IF(ISBLANK(INDEX(Data_Base_2[],MATCH($D788,Data_Base_2[[Incumbent]:[Incumbent]],0),MATCH(G$3,Data_Base_2[#Headers],0))),"-",INDEX(Data_Base_2[],MATCH($D788,Data_Base_2[[Incumbent]:[Incumbent]],0),MATCH(G$3,Data_Base_2[#Headers],0))),"")</f>
        <v/>
      </c>
      <c r="H788" s="161" t="str">
        <f ca="1">IFERROR(IF(ISBLANK(INDEX(Data_Base_2[],MATCH($D788,Data_Base_2[[Incumbent]:[Incumbent]],0),MATCH(H$3,Data_Base_2[#Headers],0))),"-",INDEX(Data_Base_2[],MATCH($D788,Data_Base_2[[Incumbent]:[Incumbent]],0),MATCH(H$3,Data_Base_2[#Headers],0))),"")</f>
        <v/>
      </c>
      <c r="I788" s="162" t="str">
        <f ca="1">IFERROR(IF(ISBLANK(INDEX(Data_Base_2[],MATCH($D788,Data_Base_2[[Incumbent]:[Incumbent]],0),MATCH(I$3,Data_Base_2[#Headers],0))),"-",INDEX(Data_Base_2[],MATCH($D788,Data_Base_2[[Incumbent]:[Incumbent]],0),MATCH(I$3,Data_Base_2[#Headers],0))),"")</f>
        <v/>
      </c>
      <c r="J788" s="162" t="str">
        <f ca="1">IFERROR(IF(ISBLANK(INDEX(Data_Base_2[],MATCH($D788,Data_Base_2[[Incumbent]:[Incumbent]],0),MATCH(J$3,Data_Base_2[#Headers],0))),"-",INDEX(Data_Base_2[],MATCH($D788,Data_Base_2[[Incumbent]:[Incumbent]],0),MATCH(J$3,Data_Base_2[#Headers],0))),"")</f>
        <v/>
      </c>
      <c r="K788" s="163" t="str">
        <f ca="1">IFERROR(IF(ISBLANK(INDEX(Data_Base_2[],MATCH($D788,Data_Base_2[[Incumbent]:[Incumbent]],0),MATCH(K$3,Data_Base_2[#Headers],0))),"-",INDEX(Data_Base_2[],MATCH($D788,Data_Base_2[[Incumbent]:[Incumbent]],0),MATCH(K$3,Data_Base_2[#Headers],0))),"")</f>
        <v/>
      </c>
      <c r="L788" s="161" t="str">
        <f ca="1">IFERROR(IF(ISBLANK(INDEX(Data_Base_2[],MATCH($D788,Data_Base_2[[Incumbent]:[Incumbent]],0),MATCH(L$3,Data_Base_2[#Headers],0))),"-",INDEX(Data_Base_2[],MATCH($D788,Data_Base_2[[Incumbent]:[Incumbent]],0),MATCH(L$3,Data_Base_2[#Headers],0))),"")</f>
        <v/>
      </c>
      <c r="M788" s="161" t="str">
        <f ca="1">IFERROR(IF(ISBLANK(INDEX(Data_Base_2[],MATCH($D788,Data_Base_2[[Incumbent]:[Incumbent]],0),MATCH(M$3,Data_Base_2[#Headers],0))),"-",INDEX(Data_Base_2[],MATCH($D788,Data_Base_2[[Incumbent]:[Incumbent]],0),MATCH(M$3,Data_Base_2[#Headers],0))),"")</f>
        <v/>
      </c>
      <c r="N788" s="164" t="str">
        <f ca="1">IFERROR(IF(ISBLANK(INDEX(Data_Base_2[],MATCH($D788,Data_Base_2[[Incumbent]:[Incumbent]],0),MATCH(N$3,Data_Base_2[#Headers],0))),"-",INDEX(Data_Base_2[],MATCH($D788,Data_Base_2[[Incumbent]:[Incumbent]],0),MATCH(N$3,Data_Base_2[#Headers],0))),"")</f>
        <v/>
      </c>
      <c r="O788" s="164" t="str">
        <f ca="1">IFERROR(IF(ISBLANK(INDEX(Data_Base_2[],MATCH($D788,Data_Base_2[[Incumbent]:[Incumbent]],0),MATCH(O$3,Data_Base_2[#Headers],0))),"-",INDEX(Data_Base_2[],MATCH($D788,Data_Base_2[[Incumbent]:[Incumbent]],0),MATCH(O$3,Data_Base_2[#Headers],0))),"")</f>
        <v/>
      </c>
      <c r="P788" s="161" t="str">
        <f ca="1">IFERROR(IF(ISBLANK(INDEX(Data_Base_2[],MATCH($D788,Data_Base_2[[Incumbent]:[Incumbent]],0),MATCH(P$3,Data_Base_2[#Headers],0))),"-",INDEX(Data_Base_2[],MATCH($D788,Data_Base_2[[Incumbent]:[Incumbent]],0),MATCH(P$3,Data_Base_2[#Headers],0))),"")</f>
        <v/>
      </c>
      <c r="Q788" s="161" t="str">
        <f ca="1">IFERROR(IF(ISBLANK(INDEX(Data_Base_2[],MATCH($D788,Data_Base_2[[Incumbent]:[Incumbent]],0),MATCH(Q$3,Data_Base_2[#Headers],0))),"-",INDEX(Data_Base_2[],MATCH($D788,Data_Base_2[[Incumbent]:[Incumbent]],0),MATCH(Q$3,Data_Base_2[#Headers],0))),"")</f>
        <v/>
      </c>
      <c r="T788" t="str">
        <v>Donni Iandes A. Siagian</v>
      </c>
      <c r="U788" s="140">
        <v>4</v>
      </c>
      <c r="V788" s="124" t="b">
        <v>1</v>
      </c>
      <c r="W788" s="3" t="b">
        <v>0</v>
      </c>
      <c r="X788" s="3" t="b">
        <v>0</v>
      </c>
      <c r="Y788" s="3">
        <v>0</v>
      </c>
      <c r="Z788" s="3">
        <v>1</v>
      </c>
      <c r="AA788" s="3" t="b">
        <v>1</v>
      </c>
      <c r="AB788" s="3" t="b">
        <f ca="1"/>
        <v>1</v>
      </c>
      <c r="AC788" s="99">
        <v>1</v>
      </c>
      <c r="AD788" s="99">
        <f ca="1"/>
        <v>0</v>
      </c>
    </row>
    <row r="789" spans="4:30" x14ac:dyDescent="0.25">
      <c r="D789" s="8" t="str" cm="1">
        <f t="array" aca="1" ref="D789" ca="1">IFERROR(IF($T$2="",'Data Base'!C764,INDEX(Data_Base_2[Incumbent],_xlfn.AGGREGATE(15,3,((OFFSET($AD$4,0,0,COUNTA($AD$4:AD5784),1)&gt;0)/(OFFSET($AD$4,0,0,COUNTA($AD$4:AD5784),1)&gt;0))*(ROW(OFFSET($AD$4,0,0,COUNTA($AD$4:AD5784),1))-ROW($AD$3)),ROWS($D$4:$D788)))),"")</f>
        <v/>
      </c>
      <c r="E789" s="161" t="str">
        <f ca="1">IFERROR(IF(ISBLANK(INDEX(Data_Base_2[],MATCH($D789,Data_Base_2[[Incumbent]:[Incumbent]],0),MATCH(E$3,Data_Base_2[#Headers],0))),"-",INDEX(Data_Base_2[],MATCH($D789,Data_Base_2[[Incumbent]:[Incumbent]],0),MATCH(E$3,Data_Base_2[#Headers],0))),"")</f>
        <v/>
      </c>
      <c r="F789" s="161" t="str">
        <f ca="1">IFERROR(IF(ISBLANK(INDEX(Data_Base_2[],MATCH($D789,Data_Base_2[[Incumbent]:[Incumbent]],0),MATCH(F$3,Data_Base_2[#Headers],0))),"-",INDEX(Data_Base_2[],MATCH($D789,Data_Base_2[[Incumbent]:[Incumbent]],0),MATCH(F$3,Data_Base_2[#Headers],0))),"")</f>
        <v/>
      </c>
      <c r="G789" s="161" t="str">
        <f ca="1">IFERROR(IF(ISBLANK(INDEX(Data_Base_2[],MATCH($D789,Data_Base_2[[Incumbent]:[Incumbent]],0),MATCH(G$3,Data_Base_2[#Headers],0))),"-",INDEX(Data_Base_2[],MATCH($D789,Data_Base_2[[Incumbent]:[Incumbent]],0),MATCH(G$3,Data_Base_2[#Headers],0))),"")</f>
        <v/>
      </c>
      <c r="H789" s="161" t="str">
        <f ca="1">IFERROR(IF(ISBLANK(INDEX(Data_Base_2[],MATCH($D789,Data_Base_2[[Incumbent]:[Incumbent]],0),MATCH(H$3,Data_Base_2[#Headers],0))),"-",INDEX(Data_Base_2[],MATCH($D789,Data_Base_2[[Incumbent]:[Incumbent]],0),MATCH(H$3,Data_Base_2[#Headers],0))),"")</f>
        <v/>
      </c>
      <c r="I789" s="162" t="str">
        <f ca="1">IFERROR(IF(ISBLANK(INDEX(Data_Base_2[],MATCH($D789,Data_Base_2[[Incumbent]:[Incumbent]],0),MATCH(I$3,Data_Base_2[#Headers],0))),"-",INDEX(Data_Base_2[],MATCH($D789,Data_Base_2[[Incumbent]:[Incumbent]],0),MATCH(I$3,Data_Base_2[#Headers],0))),"")</f>
        <v/>
      </c>
      <c r="J789" s="162" t="str">
        <f ca="1">IFERROR(IF(ISBLANK(INDEX(Data_Base_2[],MATCH($D789,Data_Base_2[[Incumbent]:[Incumbent]],0),MATCH(J$3,Data_Base_2[#Headers],0))),"-",INDEX(Data_Base_2[],MATCH($D789,Data_Base_2[[Incumbent]:[Incumbent]],0),MATCH(J$3,Data_Base_2[#Headers],0))),"")</f>
        <v/>
      </c>
      <c r="K789" s="163" t="str">
        <f ca="1">IFERROR(IF(ISBLANK(INDEX(Data_Base_2[],MATCH($D789,Data_Base_2[[Incumbent]:[Incumbent]],0),MATCH(K$3,Data_Base_2[#Headers],0))),"-",INDEX(Data_Base_2[],MATCH($D789,Data_Base_2[[Incumbent]:[Incumbent]],0),MATCH(K$3,Data_Base_2[#Headers],0))),"")</f>
        <v/>
      </c>
      <c r="L789" s="161" t="str">
        <f ca="1">IFERROR(IF(ISBLANK(INDEX(Data_Base_2[],MATCH($D789,Data_Base_2[[Incumbent]:[Incumbent]],0),MATCH(L$3,Data_Base_2[#Headers],0))),"-",INDEX(Data_Base_2[],MATCH($D789,Data_Base_2[[Incumbent]:[Incumbent]],0),MATCH(L$3,Data_Base_2[#Headers],0))),"")</f>
        <v/>
      </c>
      <c r="M789" s="161" t="str">
        <f ca="1">IFERROR(IF(ISBLANK(INDEX(Data_Base_2[],MATCH($D789,Data_Base_2[[Incumbent]:[Incumbent]],0),MATCH(M$3,Data_Base_2[#Headers],0))),"-",INDEX(Data_Base_2[],MATCH($D789,Data_Base_2[[Incumbent]:[Incumbent]],0),MATCH(M$3,Data_Base_2[#Headers],0))),"")</f>
        <v/>
      </c>
      <c r="N789" s="164" t="str">
        <f ca="1">IFERROR(IF(ISBLANK(INDEX(Data_Base_2[],MATCH($D789,Data_Base_2[[Incumbent]:[Incumbent]],0),MATCH(N$3,Data_Base_2[#Headers],0))),"-",INDEX(Data_Base_2[],MATCH($D789,Data_Base_2[[Incumbent]:[Incumbent]],0),MATCH(N$3,Data_Base_2[#Headers],0))),"")</f>
        <v/>
      </c>
      <c r="O789" s="164" t="str">
        <f ca="1">IFERROR(IF(ISBLANK(INDEX(Data_Base_2[],MATCH($D789,Data_Base_2[[Incumbent]:[Incumbent]],0),MATCH(O$3,Data_Base_2[#Headers],0))),"-",INDEX(Data_Base_2[],MATCH($D789,Data_Base_2[[Incumbent]:[Incumbent]],0),MATCH(O$3,Data_Base_2[#Headers],0))),"")</f>
        <v/>
      </c>
      <c r="P789" s="161" t="str">
        <f ca="1">IFERROR(IF(ISBLANK(INDEX(Data_Base_2[],MATCH($D789,Data_Base_2[[Incumbent]:[Incumbent]],0),MATCH(P$3,Data_Base_2[#Headers],0))),"-",INDEX(Data_Base_2[],MATCH($D789,Data_Base_2[[Incumbent]:[Incumbent]],0),MATCH(P$3,Data_Base_2[#Headers],0))),"")</f>
        <v/>
      </c>
      <c r="Q789" s="161" t="str">
        <f ca="1">IFERROR(IF(ISBLANK(INDEX(Data_Base_2[],MATCH($D789,Data_Base_2[[Incumbent]:[Incumbent]],0),MATCH(Q$3,Data_Base_2[#Headers],0))),"-",INDEX(Data_Base_2[],MATCH($D789,Data_Base_2[[Incumbent]:[Incumbent]],0),MATCH(Q$3,Data_Base_2[#Headers],0))),"")</f>
        <v/>
      </c>
      <c r="T789" t="str">
        <v>Bayu Setiawan</v>
      </c>
      <c r="U789" s="140">
        <v>2</v>
      </c>
      <c r="V789" s="124" t="b">
        <v>1</v>
      </c>
      <c r="W789" s="3" t="b">
        <v>0</v>
      </c>
      <c r="X789" s="3" t="b">
        <v>0</v>
      </c>
      <c r="Y789" s="3">
        <v>0</v>
      </c>
      <c r="Z789" s="3">
        <v>1</v>
      </c>
      <c r="AA789" s="3" t="b">
        <v>1</v>
      </c>
      <c r="AB789" s="3" t="b">
        <f ca="1"/>
        <v>0</v>
      </c>
      <c r="AC789" s="99">
        <v>1</v>
      </c>
      <c r="AD789" s="99">
        <f ca="1"/>
        <v>0</v>
      </c>
    </row>
    <row r="790" spans="4:30" x14ac:dyDescent="0.25">
      <c r="D790" s="8" t="str" cm="1">
        <f t="array" aca="1" ref="D790" ca="1">IFERROR(IF($T$2="",'Data Base'!C765,INDEX(Data_Base_2[Incumbent],_xlfn.AGGREGATE(15,3,((OFFSET($AD$4,0,0,COUNTA($AD$4:AD5785),1)&gt;0)/(OFFSET($AD$4,0,0,COUNTA($AD$4:AD5785),1)&gt;0))*(ROW(OFFSET($AD$4,0,0,COUNTA($AD$4:AD5785),1))-ROW($AD$3)),ROWS($D$4:$D789)))),"")</f>
        <v/>
      </c>
      <c r="E790" s="161" t="str">
        <f ca="1">IFERROR(IF(ISBLANK(INDEX(Data_Base_2[],MATCH($D790,Data_Base_2[[Incumbent]:[Incumbent]],0),MATCH(E$3,Data_Base_2[#Headers],0))),"-",INDEX(Data_Base_2[],MATCH($D790,Data_Base_2[[Incumbent]:[Incumbent]],0),MATCH(E$3,Data_Base_2[#Headers],0))),"")</f>
        <v/>
      </c>
      <c r="F790" s="161" t="str">
        <f ca="1">IFERROR(IF(ISBLANK(INDEX(Data_Base_2[],MATCH($D790,Data_Base_2[[Incumbent]:[Incumbent]],0),MATCH(F$3,Data_Base_2[#Headers],0))),"-",INDEX(Data_Base_2[],MATCH($D790,Data_Base_2[[Incumbent]:[Incumbent]],0),MATCH(F$3,Data_Base_2[#Headers],0))),"")</f>
        <v/>
      </c>
      <c r="G790" s="161" t="str">
        <f ca="1">IFERROR(IF(ISBLANK(INDEX(Data_Base_2[],MATCH($D790,Data_Base_2[[Incumbent]:[Incumbent]],0),MATCH(G$3,Data_Base_2[#Headers],0))),"-",INDEX(Data_Base_2[],MATCH($D790,Data_Base_2[[Incumbent]:[Incumbent]],0),MATCH(G$3,Data_Base_2[#Headers],0))),"")</f>
        <v/>
      </c>
      <c r="H790" s="161" t="str">
        <f ca="1">IFERROR(IF(ISBLANK(INDEX(Data_Base_2[],MATCH($D790,Data_Base_2[[Incumbent]:[Incumbent]],0),MATCH(H$3,Data_Base_2[#Headers],0))),"-",INDEX(Data_Base_2[],MATCH($D790,Data_Base_2[[Incumbent]:[Incumbent]],0),MATCH(H$3,Data_Base_2[#Headers],0))),"")</f>
        <v/>
      </c>
      <c r="I790" s="162" t="str">
        <f ca="1">IFERROR(IF(ISBLANK(INDEX(Data_Base_2[],MATCH($D790,Data_Base_2[[Incumbent]:[Incumbent]],0),MATCH(I$3,Data_Base_2[#Headers],0))),"-",INDEX(Data_Base_2[],MATCH($D790,Data_Base_2[[Incumbent]:[Incumbent]],0),MATCH(I$3,Data_Base_2[#Headers],0))),"")</f>
        <v/>
      </c>
      <c r="J790" s="162" t="str">
        <f ca="1">IFERROR(IF(ISBLANK(INDEX(Data_Base_2[],MATCH($D790,Data_Base_2[[Incumbent]:[Incumbent]],0),MATCH(J$3,Data_Base_2[#Headers],0))),"-",INDEX(Data_Base_2[],MATCH($D790,Data_Base_2[[Incumbent]:[Incumbent]],0),MATCH(J$3,Data_Base_2[#Headers],0))),"")</f>
        <v/>
      </c>
      <c r="K790" s="163" t="str">
        <f ca="1">IFERROR(IF(ISBLANK(INDEX(Data_Base_2[],MATCH($D790,Data_Base_2[[Incumbent]:[Incumbent]],0),MATCH(K$3,Data_Base_2[#Headers],0))),"-",INDEX(Data_Base_2[],MATCH($D790,Data_Base_2[[Incumbent]:[Incumbent]],0),MATCH(K$3,Data_Base_2[#Headers],0))),"")</f>
        <v/>
      </c>
      <c r="L790" s="161" t="str">
        <f ca="1">IFERROR(IF(ISBLANK(INDEX(Data_Base_2[],MATCH($D790,Data_Base_2[[Incumbent]:[Incumbent]],0),MATCH(L$3,Data_Base_2[#Headers],0))),"-",INDEX(Data_Base_2[],MATCH($D790,Data_Base_2[[Incumbent]:[Incumbent]],0),MATCH(L$3,Data_Base_2[#Headers],0))),"")</f>
        <v/>
      </c>
      <c r="M790" s="161" t="str">
        <f ca="1">IFERROR(IF(ISBLANK(INDEX(Data_Base_2[],MATCH($D790,Data_Base_2[[Incumbent]:[Incumbent]],0),MATCH(M$3,Data_Base_2[#Headers],0))),"-",INDEX(Data_Base_2[],MATCH($D790,Data_Base_2[[Incumbent]:[Incumbent]],0),MATCH(M$3,Data_Base_2[#Headers],0))),"")</f>
        <v/>
      </c>
      <c r="N790" s="164" t="str">
        <f ca="1">IFERROR(IF(ISBLANK(INDEX(Data_Base_2[],MATCH($D790,Data_Base_2[[Incumbent]:[Incumbent]],0),MATCH(N$3,Data_Base_2[#Headers],0))),"-",INDEX(Data_Base_2[],MATCH($D790,Data_Base_2[[Incumbent]:[Incumbent]],0),MATCH(N$3,Data_Base_2[#Headers],0))),"")</f>
        <v/>
      </c>
      <c r="O790" s="164" t="str">
        <f ca="1">IFERROR(IF(ISBLANK(INDEX(Data_Base_2[],MATCH($D790,Data_Base_2[[Incumbent]:[Incumbent]],0),MATCH(O$3,Data_Base_2[#Headers],0))),"-",INDEX(Data_Base_2[],MATCH($D790,Data_Base_2[[Incumbent]:[Incumbent]],0),MATCH(O$3,Data_Base_2[#Headers],0))),"")</f>
        <v/>
      </c>
      <c r="P790" s="161" t="str">
        <f ca="1">IFERROR(IF(ISBLANK(INDEX(Data_Base_2[],MATCH($D790,Data_Base_2[[Incumbent]:[Incumbent]],0),MATCH(P$3,Data_Base_2[#Headers],0))),"-",INDEX(Data_Base_2[],MATCH($D790,Data_Base_2[[Incumbent]:[Incumbent]],0),MATCH(P$3,Data_Base_2[#Headers],0))),"")</f>
        <v/>
      </c>
      <c r="Q790" s="161" t="str">
        <f ca="1">IFERROR(IF(ISBLANK(INDEX(Data_Base_2[],MATCH($D790,Data_Base_2[[Incumbent]:[Incumbent]],0),MATCH(Q$3,Data_Base_2[#Headers],0))),"-",INDEX(Data_Base_2[],MATCH($D790,Data_Base_2[[Incumbent]:[Incumbent]],0),MATCH(Q$3,Data_Base_2[#Headers],0))),"")</f>
        <v/>
      </c>
      <c r="T790" t="str">
        <v>Nandra Nettra</v>
      </c>
      <c r="U790" s="140">
        <v>5</v>
      </c>
      <c r="V790" s="124" t="b">
        <v>1</v>
      </c>
      <c r="W790" s="3" t="b">
        <v>0</v>
      </c>
      <c r="X790" s="3" t="b">
        <v>0</v>
      </c>
      <c r="Y790" s="3">
        <v>0</v>
      </c>
      <c r="Z790" s="3">
        <v>0</v>
      </c>
      <c r="AA790" s="3" t="b">
        <v>1</v>
      </c>
      <c r="AB790" s="3" t="b">
        <f ca="1"/>
        <v>0</v>
      </c>
      <c r="AC790" s="99">
        <v>1</v>
      </c>
      <c r="AD790" s="99">
        <f ca="1"/>
        <v>0</v>
      </c>
    </row>
    <row r="791" spans="4:30" x14ac:dyDescent="0.25">
      <c r="D791" s="8" t="str" cm="1">
        <f t="array" aca="1" ref="D791" ca="1">IFERROR(IF($T$2="",'Data Base'!C766,INDEX(Data_Base_2[Incumbent],_xlfn.AGGREGATE(15,3,((OFFSET($AD$4,0,0,COUNTA($AD$4:AD5786),1)&gt;0)/(OFFSET($AD$4,0,0,COUNTA($AD$4:AD5786),1)&gt;0))*(ROW(OFFSET($AD$4,0,0,COUNTA($AD$4:AD5786),1))-ROW($AD$3)),ROWS($D$4:$D790)))),"")</f>
        <v/>
      </c>
      <c r="E791" s="161" t="str">
        <f ca="1">IFERROR(IF(ISBLANK(INDEX(Data_Base_2[],MATCH($D791,Data_Base_2[[Incumbent]:[Incumbent]],0),MATCH(E$3,Data_Base_2[#Headers],0))),"-",INDEX(Data_Base_2[],MATCH($D791,Data_Base_2[[Incumbent]:[Incumbent]],0),MATCH(E$3,Data_Base_2[#Headers],0))),"")</f>
        <v/>
      </c>
      <c r="F791" s="161" t="str">
        <f ca="1">IFERROR(IF(ISBLANK(INDEX(Data_Base_2[],MATCH($D791,Data_Base_2[[Incumbent]:[Incumbent]],0),MATCH(F$3,Data_Base_2[#Headers],0))),"-",INDEX(Data_Base_2[],MATCH($D791,Data_Base_2[[Incumbent]:[Incumbent]],0),MATCH(F$3,Data_Base_2[#Headers],0))),"")</f>
        <v/>
      </c>
      <c r="G791" s="161" t="str">
        <f ca="1">IFERROR(IF(ISBLANK(INDEX(Data_Base_2[],MATCH($D791,Data_Base_2[[Incumbent]:[Incumbent]],0),MATCH(G$3,Data_Base_2[#Headers],0))),"-",INDEX(Data_Base_2[],MATCH($D791,Data_Base_2[[Incumbent]:[Incumbent]],0),MATCH(G$3,Data_Base_2[#Headers],0))),"")</f>
        <v/>
      </c>
      <c r="H791" s="161" t="str">
        <f ca="1">IFERROR(IF(ISBLANK(INDEX(Data_Base_2[],MATCH($D791,Data_Base_2[[Incumbent]:[Incumbent]],0),MATCH(H$3,Data_Base_2[#Headers],0))),"-",INDEX(Data_Base_2[],MATCH($D791,Data_Base_2[[Incumbent]:[Incumbent]],0),MATCH(H$3,Data_Base_2[#Headers],0))),"")</f>
        <v/>
      </c>
      <c r="I791" s="162" t="str">
        <f ca="1">IFERROR(IF(ISBLANK(INDEX(Data_Base_2[],MATCH($D791,Data_Base_2[[Incumbent]:[Incumbent]],0),MATCH(I$3,Data_Base_2[#Headers],0))),"-",INDEX(Data_Base_2[],MATCH($D791,Data_Base_2[[Incumbent]:[Incumbent]],0),MATCH(I$3,Data_Base_2[#Headers],0))),"")</f>
        <v/>
      </c>
      <c r="J791" s="162" t="str">
        <f ca="1">IFERROR(IF(ISBLANK(INDEX(Data_Base_2[],MATCH($D791,Data_Base_2[[Incumbent]:[Incumbent]],0),MATCH(J$3,Data_Base_2[#Headers],0))),"-",INDEX(Data_Base_2[],MATCH($D791,Data_Base_2[[Incumbent]:[Incumbent]],0),MATCH(J$3,Data_Base_2[#Headers],0))),"")</f>
        <v/>
      </c>
      <c r="K791" s="163" t="str">
        <f ca="1">IFERROR(IF(ISBLANK(INDEX(Data_Base_2[],MATCH($D791,Data_Base_2[[Incumbent]:[Incumbent]],0),MATCH(K$3,Data_Base_2[#Headers],0))),"-",INDEX(Data_Base_2[],MATCH($D791,Data_Base_2[[Incumbent]:[Incumbent]],0),MATCH(K$3,Data_Base_2[#Headers],0))),"")</f>
        <v/>
      </c>
      <c r="L791" s="161" t="str">
        <f ca="1">IFERROR(IF(ISBLANK(INDEX(Data_Base_2[],MATCH($D791,Data_Base_2[[Incumbent]:[Incumbent]],0),MATCH(L$3,Data_Base_2[#Headers],0))),"-",INDEX(Data_Base_2[],MATCH($D791,Data_Base_2[[Incumbent]:[Incumbent]],0),MATCH(L$3,Data_Base_2[#Headers],0))),"")</f>
        <v/>
      </c>
      <c r="M791" s="161" t="str">
        <f ca="1">IFERROR(IF(ISBLANK(INDEX(Data_Base_2[],MATCH($D791,Data_Base_2[[Incumbent]:[Incumbent]],0),MATCH(M$3,Data_Base_2[#Headers],0))),"-",INDEX(Data_Base_2[],MATCH($D791,Data_Base_2[[Incumbent]:[Incumbent]],0),MATCH(M$3,Data_Base_2[#Headers],0))),"")</f>
        <v/>
      </c>
      <c r="N791" s="164" t="str">
        <f ca="1">IFERROR(IF(ISBLANK(INDEX(Data_Base_2[],MATCH($D791,Data_Base_2[[Incumbent]:[Incumbent]],0),MATCH(N$3,Data_Base_2[#Headers],0))),"-",INDEX(Data_Base_2[],MATCH($D791,Data_Base_2[[Incumbent]:[Incumbent]],0),MATCH(N$3,Data_Base_2[#Headers],0))),"")</f>
        <v/>
      </c>
      <c r="O791" s="164" t="str">
        <f ca="1">IFERROR(IF(ISBLANK(INDEX(Data_Base_2[],MATCH($D791,Data_Base_2[[Incumbent]:[Incumbent]],0),MATCH(O$3,Data_Base_2[#Headers],0))),"-",INDEX(Data_Base_2[],MATCH($D791,Data_Base_2[[Incumbent]:[Incumbent]],0),MATCH(O$3,Data_Base_2[#Headers],0))),"")</f>
        <v/>
      </c>
      <c r="P791" s="161" t="str">
        <f ca="1">IFERROR(IF(ISBLANK(INDEX(Data_Base_2[],MATCH($D791,Data_Base_2[[Incumbent]:[Incumbent]],0),MATCH(P$3,Data_Base_2[#Headers],0))),"-",INDEX(Data_Base_2[],MATCH($D791,Data_Base_2[[Incumbent]:[Incumbent]],0),MATCH(P$3,Data_Base_2[#Headers],0))),"")</f>
        <v/>
      </c>
      <c r="Q791" s="161" t="str">
        <f ca="1">IFERROR(IF(ISBLANK(INDEX(Data_Base_2[],MATCH($D791,Data_Base_2[[Incumbent]:[Incumbent]],0),MATCH(Q$3,Data_Base_2[#Headers],0))),"-",INDEX(Data_Base_2[],MATCH($D791,Data_Base_2[[Incumbent]:[Incumbent]],0),MATCH(Q$3,Data_Base_2[#Headers],0))),"")</f>
        <v/>
      </c>
      <c r="T791" t="str">
        <v>Eco Hariyadi</v>
      </c>
      <c r="U791" s="140">
        <v>2</v>
      </c>
      <c r="V791" s="124" t="b">
        <v>1</v>
      </c>
      <c r="W791" s="3" t="b">
        <v>0</v>
      </c>
      <c r="X791" s="3" t="b">
        <v>0</v>
      </c>
      <c r="Y791" s="3">
        <v>0</v>
      </c>
      <c r="Z791" s="3">
        <v>1</v>
      </c>
      <c r="AA791" s="3" t="b">
        <v>1</v>
      </c>
      <c r="AB791" s="3" t="b">
        <f ca="1"/>
        <v>1</v>
      </c>
      <c r="AC791" s="99">
        <v>1</v>
      </c>
      <c r="AD791" s="99">
        <f ca="1"/>
        <v>0</v>
      </c>
    </row>
    <row r="792" spans="4:30" x14ac:dyDescent="0.25">
      <c r="D792" s="8" t="str" cm="1">
        <f t="array" aca="1" ref="D792" ca="1">IFERROR(IF($T$2="",'Data Base'!C767,INDEX(Data_Base_2[Incumbent],_xlfn.AGGREGATE(15,3,((OFFSET($AD$4,0,0,COUNTA($AD$4:AD5787),1)&gt;0)/(OFFSET($AD$4,0,0,COUNTA($AD$4:AD5787),1)&gt;0))*(ROW(OFFSET($AD$4,0,0,COUNTA($AD$4:AD5787),1))-ROW($AD$3)),ROWS($D$4:$D791)))),"")</f>
        <v/>
      </c>
      <c r="E792" s="161" t="str">
        <f ca="1">IFERROR(IF(ISBLANK(INDEX(Data_Base_2[],MATCH($D792,Data_Base_2[[Incumbent]:[Incumbent]],0),MATCH(E$3,Data_Base_2[#Headers],0))),"-",INDEX(Data_Base_2[],MATCH($D792,Data_Base_2[[Incumbent]:[Incumbent]],0),MATCH(E$3,Data_Base_2[#Headers],0))),"")</f>
        <v/>
      </c>
      <c r="F792" s="161" t="str">
        <f ca="1">IFERROR(IF(ISBLANK(INDEX(Data_Base_2[],MATCH($D792,Data_Base_2[[Incumbent]:[Incumbent]],0),MATCH(F$3,Data_Base_2[#Headers],0))),"-",INDEX(Data_Base_2[],MATCH($D792,Data_Base_2[[Incumbent]:[Incumbent]],0),MATCH(F$3,Data_Base_2[#Headers],0))),"")</f>
        <v/>
      </c>
      <c r="G792" s="161" t="str">
        <f ca="1">IFERROR(IF(ISBLANK(INDEX(Data_Base_2[],MATCH($D792,Data_Base_2[[Incumbent]:[Incumbent]],0),MATCH(G$3,Data_Base_2[#Headers],0))),"-",INDEX(Data_Base_2[],MATCH($D792,Data_Base_2[[Incumbent]:[Incumbent]],0),MATCH(G$3,Data_Base_2[#Headers],0))),"")</f>
        <v/>
      </c>
      <c r="H792" s="161" t="str">
        <f ca="1">IFERROR(IF(ISBLANK(INDEX(Data_Base_2[],MATCH($D792,Data_Base_2[[Incumbent]:[Incumbent]],0),MATCH(H$3,Data_Base_2[#Headers],0))),"-",INDEX(Data_Base_2[],MATCH($D792,Data_Base_2[[Incumbent]:[Incumbent]],0),MATCH(H$3,Data_Base_2[#Headers],0))),"")</f>
        <v/>
      </c>
      <c r="I792" s="162" t="str">
        <f ca="1">IFERROR(IF(ISBLANK(INDEX(Data_Base_2[],MATCH($D792,Data_Base_2[[Incumbent]:[Incumbent]],0),MATCH(I$3,Data_Base_2[#Headers],0))),"-",INDEX(Data_Base_2[],MATCH($D792,Data_Base_2[[Incumbent]:[Incumbent]],0),MATCH(I$3,Data_Base_2[#Headers],0))),"")</f>
        <v/>
      </c>
      <c r="J792" s="162" t="str">
        <f ca="1">IFERROR(IF(ISBLANK(INDEX(Data_Base_2[],MATCH($D792,Data_Base_2[[Incumbent]:[Incumbent]],0),MATCH(J$3,Data_Base_2[#Headers],0))),"-",INDEX(Data_Base_2[],MATCH($D792,Data_Base_2[[Incumbent]:[Incumbent]],0),MATCH(J$3,Data_Base_2[#Headers],0))),"")</f>
        <v/>
      </c>
      <c r="K792" s="163" t="str">
        <f ca="1">IFERROR(IF(ISBLANK(INDEX(Data_Base_2[],MATCH($D792,Data_Base_2[[Incumbent]:[Incumbent]],0),MATCH(K$3,Data_Base_2[#Headers],0))),"-",INDEX(Data_Base_2[],MATCH($D792,Data_Base_2[[Incumbent]:[Incumbent]],0),MATCH(K$3,Data_Base_2[#Headers],0))),"")</f>
        <v/>
      </c>
      <c r="L792" s="161" t="str">
        <f ca="1">IFERROR(IF(ISBLANK(INDEX(Data_Base_2[],MATCH($D792,Data_Base_2[[Incumbent]:[Incumbent]],0),MATCH(L$3,Data_Base_2[#Headers],0))),"-",INDEX(Data_Base_2[],MATCH($D792,Data_Base_2[[Incumbent]:[Incumbent]],0),MATCH(L$3,Data_Base_2[#Headers],0))),"")</f>
        <v/>
      </c>
      <c r="M792" s="161" t="str">
        <f ca="1">IFERROR(IF(ISBLANK(INDEX(Data_Base_2[],MATCH($D792,Data_Base_2[[Incumbent]:[Incumbent]],0),MATCH(M$3,Data_Base_2[#Headers],0))),"-",INDEX(Data_Base_2[],MATCH($D792,Data_Base_2[[Incumbent]:[Incumbent]],0),MATCH(M$3,Data_Base_2[#Headers],0))),"")</f>
        <v/>
      </c>
      <c r="N792" s="164" t="str">
        <f ca="1">IFERROR(IF(ISBLANK(INDEX(Data_Base_2[],MATCH($D792,Data_Base_2[[Incumbent]:[Incumbent]],0),MATCH(N$3,Data_Base_2[#Headers],0))),"-",INDEX(Data_Base_2[],MATCH($D792,Data_Base_2[[Incumbent]:[Incumbent]],0),MATCH(N$3,Data_Base_2[#Headers],0))),"")</f>
        <v/>
      </c>
      <c r="O792" s="164" t="str">
        <f ca="1">IFERROR(IF(ISBLANK(INDEX(Data_Base_2[],MATCH($D792,Data_Base_2[[Incumbent]:[Incumbent]],0),MATCH(O$3,Data_Base_2[#Headers],0))),"-",INDEX(Data_Base_2[],MATCH($D792,Data_Base_2[[Incumbent]:[Incumbent]],0),MATCH(O$3,Data_Base_2[#Headers],0))),"")</f>
        <v/>
      </c>
      <c r="P792" s="161" t="str">
        <f ca="1">IFERROR(IF(ISBLANK(INDEX(Data_Base_2[],MATCH($D792,Data_Base_2[[Incumbent]:[Incumbent]],0),MATCH(P$3,Data_Base_2[#Headers],0))),"-",INDEX(Data_Base_2[],MATCH($D792,Data_Base_2[[Incumbent]:[Incumbent]],0),MATCH(P$3,Data_Base_2[#Headers],0))),"")</f>
        <v/>
      </c>
      <c r="Q792" s="161" t="str">
        <f ca="1">IFERROR(IF(ISBLANK(INDEX(Data_Base_2[],MATCH($D792,Data_Base_2[[Incumbent]:[Incumbent]],0),MATCH(Q$3,Data_Base_2[#Headers],0))),"-",INDEX(Data_Base_2[],MATCH($D792,Data_Base_2[[Incumbent]:[Incumbent]],0),MATCH(Q$3,Data_Base_2[#Headers],0))),"")</f>
        <v/>
      </c>
      <c r="T792" t="str">
        <v>Hermawan Syah</v>
      </c>
      <c r="U792" s="140">
        <v>1</v>
      </c>
      <c r="V792" s="124" t="b">
        <v>1</v>
      </c>
      <c r="W792" s="3" t="b">
        <v>0</v>
      </c>
      <c r="X792" s="3" t="b">
        <v>0</v>
      </c>
      <c r="Y792" s="3">
        <v>0</v>
      </c>
      <c r="Z792" s="3">
        <v>0</v>
      </c>
      <c r="AA792" s="3" t="b">
        <v>1</v>
      </c>
      <c r="AB792" s="3" t="b">
        <f ca="1"/>
        <v>1</v>
      </c>
      <c r="AC792" s="99">
        <v>1</v>
      </c>
      <c r="AD792" s="99">
        <f ca="1"/>
        <v>0</v>
      </c>
    </row>
    <row r="793" spans="4:30" x14ac:dyDescent="0.25">
      <c r="D793" s="8" t="str" cm="1">
        <f t="array" aca="1" ref="D793" ca="1">IFERROR(IF($T$2="",'Data Base'!C768,INDEX(Data_Base_2[Incumbent],_xlfn.AGGREGATE(15,3,((OFFSET($AD$4,0,0,COUNTA($AD$4:AD5788),1)&gt;0)/(OFFSET($AD$4,0,0,COUNTA($AD$4:AD5788),1)&gt;0))*(ROW(OFFSET($AD$4,0,0,COUNTA($AD$4:AD5788),1))-ROW($AD$3)),ROWS($D$4:$D792)))),"")</f>
        <v/>
      </c>
      <c r="E793" s="161" t="str">
        <f ca="1">IFERROR(IF(ISBLANK(INDEX(Data_Base_2[],MATCH($D793,Data_Base_2[[Incumbent]:[Incumbent]],0),MATCH(E$3,Data_Base_2[#Headers],0))),"-",INDEX(Data_Base_2[],MATCH($D793,Data_Base_2[[Incumbent]:[Incumbent]],0),MATCH(E$3,Data_Base_2[#Headers],0))),"")</f>
        <v/>
      </c>
      <c r="F793" s="161" t="str">
        <f ca="1">IFERROR(IF(ISBLANK(INDEX(Data_Base_2[],MATCH($D793,Data_Base_2[[Incumbent]:[Incumbent]],0),MATCH(F$3,Data_Base_2[#Headers],0))),"-",INDEX(Data_Base_2[],MATCH($D793,Data_Base_2[[Incumbent]:[Incumbent]],0),MATCH(F$3,Data_Base_2[#Headers],0))),"")</f>
        <v/>
      </c>
      <c r="G793" s="161" t="str">
        <f ca="1">IFERROR(IF(ISBLANK(INDEX(Data_Base_2[],MATCH($D793,Data_Base_2[[Incumbent]:[Incumbent]],0),MATCH(G$3,Data_Base_2[#Headers],0))),"-",INDEX(Data_Base_2[],MATCH($D793,Data_Base_2[[Incumbent]:[Incumbent]],0),MATCH(G$3,Data_Base_2[#Headers],0))),"")</f>
        <v/>
      </c>
      <c r="H793" s="161" t="str">
        <f ca="1">IFERROR(IF(ISBLANK(INDEX(Data_Base_2[],MATCH($D793,Data_Base_2[[Incumbent]:[Incumbent]],0),MATCH(H$3,Data_Base_2[#Headers],0))),"-",INDEX(Data_Base_2[],MATCH($D793,Data_Base_2[[Incumbent]:[Incumbent]],0),MATCH(H$3,Data_Base_2[#Headers],0))),"")</f>
        <v/>
      </c>
      <c r="I793" s="162" t="str">
        <f ca="1">IFERROR(IF(ISBLANK(INDEX(Data_Base_2[],MATCH($D793,Data_Base_2[[Incumbent]:[Incumbent]],0),MATCH(I$3,Data_Base_2[#Headers],0))),"-",INDEX(Data_Base_2[],MATCH($D793,Data_Base_2[[Incumbent]:[Incumbent]],0),MATCH(I$3,Data_Base_2[#Headers],0))),"")</f>
        <v/>
      </c>
      <c r="J793" s="162" t="str">
        <f ca="1">IFERROR(IF(ISBLANK(INDEX(Data_Base_2[],MATCH($D793,Data_Base_2[[Incumbent]:[Incumbent]],0),MATCH(J$3,Data_Base_2[#Headers],0))),"-",INDEX(Data_Base_2[],MATCH($D793,Data_Base_2[[Incumbent]:[Incumbent]],0),MATCH(J$3,Data_Base_2[#Headers],0))),"")</f>
        <v/>
      </c>
      <c r="K793" s="163" t="str">
        <f ca="1">IFERROR(IF(ISBLANK(INDEX(Data_Base_2[],MATCH($D793,Data_Base_2[[Incumbent]:[Incumbent]],0),MATCH(K$3,Data_Base_2[#Headers],0))),"-",INDEX(Data_Base_2[],MATCH($D793,Data_Base_2[[Incumbent]:[Incumbent]],0),MATCH(K$3,Data_Base_2[#Headers],0))),"")</f>
        <v/>
      </c>
      <c r="L793" s="161" t="str">
        <f ca="1">IFERROR(IF(ISBLANK(INDEX(Data_Base_2[],MATCH($D793,Data_Base_2[[Incumbent]:[Incumbent]],0),MATCH(L$3,Data_Base_2[#Headers],0))),"-",INDEX(Data_Base_2[],MATCH($D793,Data_Base_2[[Incumbent]:[Incumbent]],0),MATCH(L$3,Data_Base_2[#Headers],0))),"")</f>
        <v/>
      </c>
      <c r="M793" s="161" t="str">
        <f ca="1">IFERROR(IF(ISBLANK(INDEX(Data_Base_2[],MATCH($D793,Data_Base_2[[Incumbent]:[Incumbent]],0),MATCH(M$3,Data_Base_2[#Headers],0))),"-",INDEX(Data_Base_2[],MATCH($D793,Data_Base_2[[Incumbent]:[Incumbent]],0),MATCH(M$3,Data_Base_2[#Headers],0))),"")</f>
        <v/>
      </c>
      <c r="N793" s="164" t="str">
        <f ca="1">IFERROR(IF(ISBLANK(INDEX(Data_Base_2[],MATCH($D793,Data_Base_2[[Incumbent]:[Incumbent]],0),MATCH(N$3,Data_Base_2[#Headers],0))),"-",INDEX(Data_Base_2[],MATCH($D793,Data_Base_2[[Incumbent]:[Incumbent]],0),MATCH(N$3,Data_Base_2[#Headers],0))),"")</f>
        <v/>
      </c>
      <c r="O793" s="164" t="str">
        <f ca="1">IFERROR(IF(ISBLANK(INDEX(Data_Base_2[],MATCH($D793,Data_Base_2[[Incumbent]:[Incumbent]],0),MATCH(O$3,Data_Base_2[#Headers],0))),"-",INDEX(Data_Base_2[],MATCH($D793,Data_Base_2[[Incumbent]:[Incumbent]],0),MATCH(O$3,Data_Base_2[#Headers],0))),"")</f>
        <v/>
      </c>
      <c r="P793" s="161" t="str">
        <f ca="1">IFERROR(IF(ISBLANK(INDEX(Data_Base_2[],MATCH($D793,Data_Base_2[[Incumbent]:[Incumbent]],0),MATCH(P$3,Data_Base_2[#Headers],0))),"-",INDEX(Data_Base_2[],MATCH($D793,Data_Base_2[[Incumbent]:[Incumbent]],0),MATCH(P$3,Data_Base_2[#Headers],0))),"")</f>
        <v/>
      </c>
      <c r="Q793" s="161" t="str">
        <f ca="1">IFERROR(IF(ISBLANK(INDEX(Data_Base_2[],MATCH($D793,Data_Base_2[[Incumbent]:[Incumbent]],0),MATCH(Q$3,Data_Base_2[#Headers],0))),"-",INDEX(Data_Base_2[],MATCH($D793,Data_Base_2[[Incumbent]:[Incumbent]],0),MATCH(Q$3,Data_Base_2[#Headers],0))),"")</f>
        <v/>
      </c>
      <c r="T793" t="str">
        <v>Uus Pramana</v>
      </c>
      <c r="U793" s="140">
        <v>2</v>
      </c>
      <c r="V793" s="124" t="b">
        <v>1</v>
      </c>
      <c r="W793" s="3" t="b">
        <v>0</v>
      </c>
      <c r="X793" s="3" t="b">
        <v>0</v>
      </c>
      <c r="Y793" s="3">
        <v>0</v>
      </c>
      <c r="Z793" s="3">
        <v>1</v>
      </c>
      <c r="AA793" s="3" t="b">
        <v>1</v>
      </c>
      <c r="AB793" s="3" t="b">
        <f ca="1"/>
        <v>0</v>
      </c>
      <c r="AC793" s="99">
        <v>1</v>
      </c>
      <c r="AD793" s="99">
        <f ca="1"/>
        <v>0</v>
      </c>
    </row>
    <row r="794" spans="4:30" x14ac:dyDescent="0.25">
      <c r="D794" s="8" t="str" cm="1">
        <f t="array" aca="1" ref="D794" ca="1">IFERROR(IF($T$2="",'Data Base'!C769,INDEX(Data_Base_2[Incumbent],_xlfn.AGGREGATE(15,3,((OFFSET($AD$4,0,0,COUNTA($AD$4:AD5789),1)&gt;0)/(OFFSET($AD$4,0,0,COUNTA($AD$4:AD5789),1)&gt;0))*(ROW(OFFSET($AD$4,0,0,COUNTA($AD$4:AD5789),1))-ROW($AD$3)),ROWS($D$4:$D793)))),"")</f>
        <v/>
      </c>
      <c r="E794" s="161" t="str">
        <f ca="1">IFERROR(IF(ISBLANK(INDEX(Data_Base_2[],MATCH($D794,Data_Base_2[[Incumbent]:[Incumbent]],0),MATCH(E$3,Data_Base_2[#Headers],0))),"-",INDEX(Data_Base_2[],MATCH($D794,Data_Base_2[[Incumbent]:[Incumbent]],0),MATCH(E$3,Data_Base_2[#Headers],0))),"")</f>
        <v/>
      </c>
      <c r="F794" s="161" t="str">
        <f ca="1">IFERROR(IF(ISBLANK(INDEX(Data_Base_2[],MATCH($D794,Data_Base_2[[Incumbent]:[Incumbent]],0),MATCH(F$3,Data_Base_2[#Headers],0))),"-",INDEX(Data_Base_2[],MATCH($D794,Data_Base_2[[Incumbent]:[Incumbent]],0),MATCH(F$3,Data_Base_2[#Headers],0))),"")</f>
        <v/>
      </c>
      <c r="G794" s="161" t="str">
        <f ca="1">IFERROR(IF(ISBLANK(INDEX(Data_Base_2[],MATCH($D794,Data_Base_2[[Incumbent]:[Incumbent]],0),MATCH(G$3,Data_Base_2[#Headers],0))),"-",INDEX(Data_Base_2[],MATCH($D794,Data_Base_2[[Incumbent]:[Incumbent]],0),MATCH(G$3,Data_Base_2[#Headers],0))),"")</f>
        <v/>
      </c>
      <c r="H794" s="161" t="str">
        <f ca="1">IFERROR(IF(ISBLANK(INDEX(Data_Base_2[],MATCH($D794,Data_Base_2[[Incumbent]:[Incumbent]],0),MATCH(H$3,Data_Base_2[#Headers],0))),"-",INDEX(Data_Base_2[],MATCH($D794,Data_Base_2[[Incumbent]:[Incumbent]],0),MATCH(H$3,Data_Base_2[#Headers],0))),"")</f>
        <v/>
      </c>
      <c r="I794" s="162" t="str">
        <f ca="1">IFERROR(IF(ISBLANK(INDEX(Data_Base_2[],MATCH($D794,Data_Base_2[[Incumbent]:[Incumbent]],0),MATCH(I$3,Data_Base_2[#Headers],0))),"-",INDEX(Data_Base_2[],MATCH($D794,Data_Base_2[[Incumbent]:[Incumbent]],0),MATCH(I$3,Data_Base_2[#Headers],0))),"")</f>
        <v/>
      </c>
      <c r="J794" s="162" t="str">
        <f ca="1">IFERROR(IF(ISBLANK(INDEX(Data_Base_2[],MATCH($D794,Data_Base_2[[Incumbent]:[Incumbent]],0),MATCH(J$3,Data_Base_2[#Headers],0))),"-",INDEX(Data_Base_2[],MATCH($D794,Data_Base_2[[Incumbent]:[Incumbent]],0),MATCH(J$3,Data_Base_2[#Headers],0))),"")</f>
        <v/>
      </c>
      <c r="K794" s="163" t="str">
        <f ca="1">IFERROR(IF(ISBLANK(INDEX(Data_Base_2[],MATCH($D794,Data_Base_2[[Incumbent]:[Incumbent]],0),MATCH(K$3,Data_Base_2[#Headers],0))),"-",INDEX(Data_Base_2[],MATCH($D794,Data_Base_2[[Incumbent]:[Incumbent]],0),MATCH(K$3,Data_Base_2[#Headers],0))),"")</f>
        <v/>
      </c>
      <c r="L794" s="161" t="str">
        <f ca="1">IFERROR(IF(ISBLANK(INDEX(Data_Base_2[],MATCH($D794,Data_Base_2[[Incumbent]:[Incumbent]],0),MATCH(L$3,Data_Base_2[#Headers],0))),"-",INDEX(Data_Base_2[],MATCH($D794,Data_Base_2[[Incumbent]:[Incumbent]],0),MATCH(L$3,Data_Base_2[#Headers],0))),"")</f>
        <v/>
      </c>
      <c r="M794" s="161" t="str">
        <f ca="1">IFERROR(IF(ISBLANK(INDEX(Data_Base_2[],MATCH($D794,Data_Base_2[[Incumbent]:[Incumbent]],0),MATCH(M$3,Data_Base_2[#Headers],0))),"-",INDEX(Data_Base_2[],MATCH($D794,Data_Base_2[[Incumbent]:[Incumbent]],0),MATCH(M$3,Data_Base_2[#Headers],0))),"")</f>
        <v/>
      </c>
      <c r="N794" s="164" t="str">
        <f ca="1">IFERROR(IF(ISBLANK(INDEX(Data_Base_2[],MATCH($D794,Data_Base_2[[Incumbent]:[Incumbent]],0),MATCH(N$3,Data_Base_2[#Headers],0))),"-",INDEX(Data_Base_2[],MATCH($D794,Data_Base_2[[Incumbent]:[Incumbent]],0),MATCH(N$3,Data_Base_2[#Headers],0))),"")</f>
        <v/>
      </c>
      <c r="O794" s="164" t="str">
        <f ca="1">IFERROR(IF(ISBLANK(INDEX(Data_Base_2[],MATCH($D794,Data_Base_2[[Incumbent]:[Incumbent]],0),MATCH(O$3,Data_Base_2[#Headers],0))),"-",INDEX(Data_Base_2[],MATCH($D794,Data_Base_2[[Incumbent]:[Incumbent]],0),MATCH(O$3,Data_Base_2[#Headers],0))),"")</f>
        <v/>
      </c>
      <c r="P794" s="161" t="str">
        <f ca="1">IFERROR(IF(ISBLANK(INDEX(Data_Base_2[],MATCH($D794,Data_Base_2[[Incumbent]:[Incumbent]],0),MATCH(P$3,Data_Base_2[#Headers],0))),"-",INDEX(Data_Base_2[],MATCH($D794,Data_Base_2[[Incumbent]:[Incumbent]],0),MATCH(P$3,Data_Base_2[#Headers],0))),"")</f>
        <v/>
      </c>
      <c r="Q794" s="161" t="str">
        <f ca="1">IFERROR(IF(ISBLANK(INDEX(Data_Base_2[],MATCH($D794,Data_Base_2[[Incumbent]:[Incumbent]],0),MATCH(Q$3,Data_Base_2[#Headers],0))),"-",INDEX(Data_Base_2[],MATCH($D794,Data_Base_2[[Incumbent]:[Incumbent]],0),MATCH(Q$3,Data_Base_2[#Headers],0))),"")</f>
        <v/>
      </c>
      <c r="T794" t="str">
        <v>Muhammad Annas Suanda</v>
      </c>
      <c r="U794" s="140">
        <v>1</v>
      </c>
      <c r="V794" s="124" t="b">
        <v>1</v>
      </c>
      <c r="W794" s="3" t="b">
        <v>0</v>
      </c>
      <c r="X794" s="3" t="b">
        <v>0</v>
      </c>
      <c r="Y794" s="3">
        <v>0</v>
      </c>
      <c r="Z794" s="3">
        <v>0</v>
      </c>
      <c r="AA794" s="3" t="b">
        <v>1</v>
      </c>
      <c r="AB794" s="3" t="b">
        <f ca="1"/>
        <v>1</v>
      </c>
      <c r="AC794" s="99">
        <v>1</v>
      </c>
      <c r="AD794" s="99">
        <f ca="1"/>
        <v>0</v>
      </c>
    </row>
    <row r="795" spans="4:30" x14ac:dyDescent="0.25">
      <c r="D795" s="8" t="str" cm="1">
        <f t="array" aca="1" ref="D795" ca="1">IFERROR(IF($T$2="",'Data Base'!C770,INDEX(Data_Base_2[Incumbent],_xlfn.AGGREGATE(15,3,((OFFSET($AD$4,0,0,COUNTA($AD$4:AD5790),1)&gt;0)/(OFFSET($AD$4,0,0,COUNTA($AD$4:AD5790),1)&gt;0))*(ROW(OFFSET($AD$4,0,0,COUNTA($AD$4:AD5790),1))-ROW($AD$3)),ROWS($D$4:$D794)))),"")</f>
        <v/>
      </c>
      <c r="E795" s="161" t="str">
        <f ca="1">IFERROR(IF(ISBLANK(INDEX(Data_Base_2[],MATCH($D795,Data_Base_2[[Incumbent]:[Incumbent]],0),MATCH(E$3,Data_Base_2[#Headers],0))),"-",INDEX(Data_Base_2[],MATCH($D795,Data_Base_2[[Incumbent]:[Incumbent]],0),MATCH(E$3,Data_Base_2[#Headers],0))),"")</f>
        <v/>
      </c>
      <c r="F795" s="161" t="str">
        <f ca="1">IFERROR(IF(ISBLANK(INDEX(Data_Base_2[],MATCH($D795,Data_Base_2[[Incumbent]:[Incumbent]],0),MATCH(F$3,Data_Base_2[#Headers],0))),"-",INDEX(Data_Base_2[],MATCH($D795,Data_Base_2[[Incumbent]:[Incumbent]],0),MATCH(F$3,Data_Base_2[#Headers],0))),"")</f>
        <v/>
      </c>
      <c r="G795" s="161" t="str">
        <f ca="1">IFERROR(IF(ISBLANK(INDEX(Data_Base_2[],MATCH($D795,Data_Base_2[[Incumbent]:[Incumbent]],0),MATCH(G$3,Data_Base_2[#Headers],0))),"-",INDEX(Data_Base_2[],MATCH($D795,Data_Base_2[[Incumbent]:[Incumbent]],0),MATCH(G$3,Data_Base_2[#Headers],0))),"")</f>
        <v/>
      </c>
      <c r="H795" s="161" t="str">
        <f ca="1">IFERROR(IF(ISBLANK(INDEX(Data_Base_2[],MATCH($D795,Data_Base_2[[Incumbent]:[Incumbent]],0),MATCH(H$3,Data_Base_2[#Headers],0))),"-",INDEX(Data_Base_2[],MATCH($D795,Data_Base_2[[Incumbent]:[Incumbent]],0),MATCH(H$3,Data_Base_2[#Headers],0))),"")</f>
        <v/>
      </c>
      <c r="I795" s="162" t="str">
        <f ca="1">IFERROR(IF(ISBLANK(INDEX(Data_Base_2[],MATCH($D795,Data_Base_2[[Incumbent]:[Incumbent]],0),MATCH(I$3,Data_Base_2[#Headers],0))),"-",INDEX(Data_Base_2[],MATCH($D795,Data_Base_2[[Incumbent]:[Incumbent]],0),MATCH(I$3,Data_Base_2[#Headers],0))),"")</f>
        <v/>
      </c>
      <c r="J795" s="162" t="str">
        <f ca="1">IFERROR(IF(ISBLANK(INDEX(Data_Base_2[],MATCH($D795,Data_Base_2[[Incumbent]:[Incumbent]],0),MATCH(J$3,Data_Base_2[#Headers],0))),"-",INDEX(Data_Base_2[],MATCH($D795,Data_Base_2[[Incumbent]:[Incumbent]],0),MATCH(J$3,Data_Base_2[#Headers],0))),"")</f>
        <v/>
      </c>
      <c r="K795" s="163" t="str">
        <f ca="1">IFERROR(IF(ISBLANK(INDEX(Data_Base_2[],MATCH($D795,Data_Base_2[[Incumbent]:[Incumbent]],0),MATCH(K$3,Data_Base_2[#Headers],0))),"-",INDEX(Data_Base_2[],MATCH($D795,Data_Base_2[[Incumbent]:[Incumbent]],0),MATCH(K$3,Data_Base_2[#Headers],0))),"")</f>
        <v/>
      </c>
      <c r="L795" s="161" t="str">
        <f ca="1">IFERROR(IF(ISBLANK(INDEX(Data_Base_2[],MATCH($D795,Data_Base_2[[Incumbent]:[Incumbent]],0),MATCH(L$3,Data_Base_2[#Headers],0))),"-",INDEX(Data_Base_2[],MATCH($D795,Data_Base_2[[Incumbent]:[Incumbent]],0),MATCH(L$3,Data_Base_2[#Headers],0))),"")</f>
        <v/>
      </c>
      <c r="M795" s="161" t="str">
        <f ca="1">IFERROR(IF(ISBLANK(INDEX(Data_Base_2[],MATCH($D795,Data_Base_2[[Incumbent]:[Incumbent]],0),MATCH(M$3,Data_Base_2[#Headers],0))),"-",INDEX(Data_Base_2[],MATCH($D795,Data_Base_2[[Incumbent]:[Incumbent]],0),MATCH(M$3,Data_Base_2[#Headers],0))),"")</f>
        <v/>
      </c>
      <c r="N795" s="164" t="str">
        <f ca="1">IFERROR(IF(ISBLANK(INDEX(Data_Base_2[],MATCH($D795,Data_Base_2[[Incumbent]:[Incumbent]],0),MATCH(N$3,Data_Base_2[#Headers],0))),"-",INDEX(Data_Base_2[],MATCH($D795,Data_Base_2[[Incumbent]:[Incumbent]],0),MATCH(N$3,Data_Base_2[#Headers],0))),"")</f>
        <v/>
      </c>
      <c r="O795" s="164" t="str">
        <f ca="1">IFERROR(IF(ISBLANK(INDEX(Data_Base_2[],MATCH($D795,Data_Base_2[[Incumbent]:[Incumbent]],0),MATCH(O$3,Data_Base_2[#Headers],0))),"-",INDEX(Data_Base_2[],MATCH($D795,Data_Base_2[[Incumbent]:[Incumbent]],0),MATCH(O$3,Data_Base_2[#Headers],0))),"")</f>
        <v/>
      </c>
      <c r="P795" s="161" t="str">
        <f ca="1">IFERROR(IF(ISBLANK(INDEX(Data_Base_2[],MATCH($D795,Data_Base_2[[Incumbent]:[Incumbent]],0),MATCH(P$3,Data_Base_2[#Headers],0))),"-",INDEX(Data_Base_2[],MATCH($D795,Data_Base_2[[Incumbent]:[Incumbent]],0),MATCH(P$3,Data_Base_2[#Headers],0))),"")</f>
        <v/>
      </c>
      <c r="Q795" s="161" t="str">
        <f ca="1">IFERROR(IF(ISBLANK(INDEX(Data_Base_2[],MATCH($D795,Data_Base_2[[Incumbent]:[Incumbent]],0),MATCH(Q$3,Data_Base_2[#Headers],0))),"-",INDEX(Data_Base_2[],MATCH($D795,Data_Base_2[[Incumbent]:[Incumbent]],0),MATCH(Q$3,Data_Base_2[#Headers],0))),"")</f>
        <v/>
      </c>
      <c r="T795" t="str">
        <v>T. Eddy Hariyanto</v>
      </c>
      <c r="U795" s="140" t="str">
        <v>NA</v>
      </c>
      <c r="V795" s="124" t="b">
        <v>1</v>
      </c>
      <c r="W795" s="3" t="b">
        <v>0</v>
      </c>
      <c r="X795" s="3" t="b">
        <v>0</v>
      </c>
      <c r="Y795" s="3">
        <v>0</v>
      </c>
      <c r="Z795" s="3">
        <v>0</v>
      </c>
      <c r="AA795" s="3" t="b">
        <v>1</v>
      </c>
      <c r="AB795" s="3" t="b">
        <f ca="1"/>
        <v>0</v>
      </c>
      <c r="AC795" s="99">
        <v>1</v>
      </c>
      <c r="AD795" s="99">
        <f ca="1"/>
        <v>0</v>
      </c>
    </row>
    <row r="796" spans="4:30" x14ac:dyDescent="0.25">
      <c r="D796" s="8" t="str" cm="1">
        <f t="array" aca="1" ref="D796" ca="1">IFERROR(IF($T$2="",'Data Base'!C771,INDEX(Data_Base_2[Incumbent],_xlfn.AGGREGATE(15,3,((OFFSET($AD$4,0,0,COUNTA($AD$4:AD5791),1)&gt;0)/(OFFSET($AD$4,0,0,COUNTA($AD$4:AD5791),1)&gt;0))*(ROW(OFFSET($AD$4,0,0,COUNTA($AD$4:AD5791),1))-ROW($AD$3)),ROWS($D$4:$D795)))),"")</f>
        <v/>
      </c>
      <c r="E796" s="161" t="str">
        <f ca="1">IFERROR(IF(ISBLANK(INDEX(Data_Base_2[],MATCH($D796,Data_Base_2[[Incumbent]:[Incumbent]],0),MATCH(E$3,Data_Base_2[#Headers],0))),"-",INDEX(Data_Base_2[],MATCH($D796,Data_Base_2[[Incumbent]:[Incumbent]],0),MATCH(E$3,Data_Base_2[#Headers],0))),"")</f>
        <v/>
      </c>
      <c r="F796" s="161" t="str">
        <f ca="1">IFERROR(IF(ISBLANK(INDEX(Data_Base_2[],MATCH($D796,Data_Base_2[[Incumbent]:[Incumbent]],0),MATCH(F$3,Data_Base_2[#Headers],0))),"-",INDEX(Data_Base_2[],MATCH($D796,Data_Base_2[[Incumbent]:[Incumbent]],0),MATCH(F$3,Data_Base_2[#Headers],0))),"")</f>
        <v/>
      </c>
      <c r="G796" s="161" t="str">
        <f ca="1">IFERROR(IF(ISBLANK(INDEX(Data_Base_2[],MATCH($D796,Data_Base_2[[Incumbent]:[Incumbent]],0),MATCH(G$3,Data_Base_2[#Headers],0))),"-",INDEX(Data_Base_2[],MATCH($D796,Data_Base_2[[Incumbent]:[Incumbent]],0),MATCH(G$3,Data_Base_2[#Headers],0))),"")</f>
        <v/>
      </c>
      <c r="H796" s="161" t="str">
        <f ca="1">IFERROR(IF(ISBLANK(INDEX(Data_Base_2[],MATCH($D796,Data_Base_2[[Incumbent]:[Incumbent]],0),MATCH(H$3,Data_Base_2[#Headers],0))),"-",INDEX(Data_Base_2[],MATCH($D796,Data_Base_2[[Incumbent]:[Incumbent]],0),MATCH(H$3,Data_Base_2[#Headers],0))),"")</f>
        <v/>
      </c>
      <c r="I796" s="162" t="str">
        <f ca="1">IFERROR(IF(ISBLANK(INDEX(Data_Base_2[],MATCH($D796,Data_Base_2[[Incumbent]:[Incumbent]],0),MATCH(I$3,Data_Base_2[#Headers],0))),"-",INDEX(Data_Base_2[],MATCH($D796,Data_Base_2[[Incumbent]:[Incumbent]],0),MATCH(I$3,Data_Base_2[#Headers],0))),"")</f>
        <v/>
      </c>
      <c r="J796" s="162" t="str">
        <f ca="1">IFERROR(IF(ISBLANK(INDEX(Data_Base_2[],MATCH($D796,Data_Base_2[[Incumbent]:[Incumbent]],0),MATCH(J$3,Data_Base_2[#Headers],0))),"-",INDEX(Data_Base_2[],MATCH($D796,Data_Base_2[[Incumbent]:[Incumbent]],0),MATCH(J$3,Data_Base_2[#Headers],0))),"")</f>
        <v/>
      </c>
      <c r="K796" s="163" t="str">
        <f ca="1">IFERROR(IF(ISBLANK(INDEX(Data_Base_2[],MATCH($D796,Data_Base_2[[Incumbent]:[Incumbent]],0),MATCH(K$3,Data_Base_2[#Headers],0))),"-",INDEX(Data_Base_2[],MATCH($D796,Data_Base_2[[Incumbent]:[Incumbent]],0),MATCH(K$3,Data_Base_2[#Headers],0))),"")</f>
        <v/>
      </c>
      <c r="L796" s="161" t="str">
        <f ca="1">IFERROR(IF(ISBLANK(INDEX(Data_Base_2[],MATCH($D796,Data_Base_2[[Incumbent]:[Incumbent]],0),MATCH(L$3,Data_Base_2[#Headers],0))),"-",INDEX(Data_Base_2[],MATCH($D796,Data_Base_2[[Incumbent]:[Incumbent]],0),MATCH(L$3,Data_Base_2[#Headers],0))),"")</f>
        <v/>
      </c>
      <c r="M796" s="161" t="str">
        <f ca="1">IFERROR(IF(ISBLANK(INDEX(Data_Base_2[],MATCH($D796,Data_Base_2[[Incumbent]:[Incumbent]],0),MATCH(M$3,Data_Base_2[#Headers],0))),"-",INDEX(Data_Base_2[],MATCH($D796,Data_Base_2[[Incumbent]:[Incumbent]],0),MATCH(M$3,Data_Base_2[#Headers],0))),"")</f>
        <v/>
      </c>
      <c r="N796" s="164" t="str">
        <f ca="1">IFERROR(IF(ISBLANK(INDEX(Data_Base_2[],MATCH($D796,Data_Base_2[[Incumbent]:[Incumbent]],0),MATCH(N$3,Data_Base_2[#Headers],0))),"-",INDEX(Data_Base_2[],MATCH($D796,Data_Base_2[[Incumbent]:[Incumbent]],0),MATCH(N$3,Data_Base_2[#Headers],0))),"")</f>
        <v/>
      </c>
      <c r="O796" s="164" t="str">
        <f ca="1">IFERROR(IF(ISBLANK(INDEX(Data_Base_2[],MATCH($D796,Data_Base_2[[Incumbent]:[Incumbent]],0),MATCH(O$3,Data_Base_2[#Headers],0))),"-",INDEX(Data_Base_2[],MATCH($D796,Data_Base_2[[Incumbent]:[Incumbent]],0),MATCH(O$3,Data_Base_2[#Headers],0))),"")</f>
        <v/>
      </c>
      <c r="P796" s="161" t="str">
        <f ca="1">IFERROR(IF(ISBLANK(INDEX(Data_Base_2[],MATCH($D796,Data_Base_2[[Incumbent]:[Incumbent]],0),MATCH(P$3,Data_Base_2[#Headers],0))),"-",INDEX(Data_Base_2[],MATCH($D796,Data_Base_2[[Incumbent]:[Incumbent]],0),MATCH(P$3,Data_Base_2[#Headers],0))),"")</f>
        <v/>
      </c>
      <c r="Q796" s="161" t="str">
        <f ca="1">IFERROR(IF(ISBLANK(INDEX(Data_Base_2[],MATCH($D796,Data_Base_2[[Incumbent]:[Incumbent]],0),MATCH(Q$3,Data_Base_2[#Headers],0))),"-",INDEX(Data_Base_2[],MATCH($D796,Data_Base_2[[Incumbent]:[Incumbent]],0),MATCH(Q$3,Data_Base_2[#Headers],0))),"")</f>
        <v/>
      </c>
      <c r="T796" t="str">
        <v>Sumardoyono, SP</v>
      </c>
      <c r="U796" s="140">
        <v>5</v>
      </c>
      <c r="V796" s="124" t="b">
        <v>1</v>
      </c>
      <c r="W796" s="3" t="b">
        <v>1</v>
      </c>
      <c r="X796" s="3" t="b">
        <v>0</v>
      </c>
      <c r="Y796" s="3">
        <v>1</v>
      </c>
      <c r="Z796" s="3">
        <v>0</v>
      </c>
      <c r="AA796" s="3" t="b">
        <v>1</v>
      </c>
      <c r="AB796" s="3" t="b">
        <f ca="1"/>
        <v>0</v>
      </c>
      <c r="AC796" s="99">
        <v>1</v>
      </c>
      <c r="AD796" s="99">
        <f ca="1"/>
        <v>0</v>
      </c>
    </row>
    <row r="797" spans="4:30" x14ac:dyDescent="0.25">
      <c r="D797" s="8" t="str" cm="1">
        <f t="array" aca="1" ref="D797" ca="1">IFERROR(IF($T$2="",'Data Base'!C772,INDEX(Data_Base_2[Incumbent],_xlfn.AGGREGATE(15,3,((OFFSET($AD$4,0,0,COUNTA($AD$4:AD5792),1)&gt;0)/(OFFSET($AD$4,0,0,COUNTA($AD$4:AD5792),1)&gt;0))*(ROW(OFFSET($AD$4,0,0,COUNTA($AD$4:AD5792),1))-ROW($AD$3)),ROWS($D$4:$D796)))),"")</f>
        <v/>
      </c>
      <c r="E797" s="161" t="str">
        <f ca="1">IFERROR(IF(ISBLANK(INDEX(Data_Base_2[],MATCH($D797,Data_Base_2[[Incumbent]:[Incumbent]],0),MATCH(E$3,Data_Base_2[#Headers],0))),"-",INDEX(Data_Base_2[],MATCH($D797,Data_Base_2[[Incumbent]:[Incumbent]],0),MATCH(E$3,Data_Base_2[#Headers],0))),"")</f>
        <v/>
      </c>
      <c r="F797" s="161" t="str">
        <f ca="1">IFERROR(IF(ISBLANK(INDEX(Data_Base_2[],MATCH($D797,Data_Base_2[[Incumbent]:[Incumbent]],0),MATCH(F$3,Data_Base_2[#Headers],0))),"-",INDEX(Data_Base_2[],MATCH($D797,Data_Base_2[[Incumbent]:[Incumbent]],0),MATCH(F$3,Data_Base_2[#Headers],0))),"")</f>
        <v/>
      </c>
      <c r="G797" s="161" t="str">
        <f ca="1">IFERROR(IF(ISBLANK(INDEX(Data_Base_2[],MATCH($D797,Data_Base_2[[Incumbent]:[Incumbent]],0),MATCH(G$3,Data_Base_2[#Headers],0))),"-",INDEX(Data_Base_2[],MATCH($D797,Data_Base_2[[Incumbent]:[Incumbent]],0),MATCH(G$3,Data_Base_2[#Headers],0))),"")</f>
        <v/>
      </c>
      <c r="H797" s="161" t="str">
        <f ca="1">IFERROR(IF(ISBLANK(INDEX(Data_Base_2[],MATCH($D797,Data_Base_2[[Incumbent]:[Incumbent]],0),MATCH(H$3,Data_Base_2[#Headers],0))),"-",INDEX(Data_Base_2[],MATCH($D797,Data_Base_2[[Incumbent]:[Incumbent]],0),MATCH(H$3,Data_Base_2[#Headers],0))),"")</f>
        <v/>
      </c>
      <c r="I797" s="162" t="str">
        <f ca="1">IFERROR(IF(ISBLANK(INDEX(Data_Base_2[],MATCH($D797,Data_Base_2[[Incumbent]:[Incumbent]],0),MATCH(I$3,Data_Base_2[#Headers],0))),"-",INDEX(Data_Base_2[],MATCH($D797,Data_Base_2[[Incumbent]:[Incumbent]],0),MATCH(I$3,Data_Base_2[#Headers],0))),"")</f>
        <v/>
      </c>
      <c r="J797" s="162" t="str">
        <f ca="1">IFERROR(IF(ISBLANK(INDEX(Data_Base_2[],MATCH($D797,Data_Base_2[[Incumbent]:[Incumbent]],0),MATCH(J$3,Data_Base_2[#Headers],0))),"-",INDEX(Data_Base_2[],MATCH($D797,Data_Base_2[[Incumbent]:[Incumbent]],0),MATCH(J$3,Data_Base_2[#Headers],0))),"")</f>
        <v/>
      </c>
      <c r="K797" s="163" t="str">
        <f ca="1">IFERROR(IF(ISBLANK(INDEX(Data_Base_2[],MATCH($D797,Data_Base_2[[Incumbent]:[Incumbent]],0),MATCH(K$3,Data_Base_2[#Headers],0))),"-",INDEX(Data_Base_2[],MATCH($D797,Data_Base_2[[Incumbent]:[Incumbent]],0),MATCH(K$3,Data_Base_2[#Headers],0))),"")</f>
        <v/>
      </c>
      <c r="L797" s="161" t="str">
        <f ca="1">IFERROR(IF(ISBLANK(INDEX(Data_Base_2[],MATCH($D797,Data_Base_2[[Incumbent]:[Incumbent]],0),MATCH(L$3,Data_Base_2[#Headers],0))),"-",INDEX(Data_Base_2[],MATCH($D797,Data_Base_2[[Incumbent]:[Incumbent]],0),MATCH(L$3,Data_Base_2[#Headers],0))),"")</f>
        <v/>
      </c>
      <c r="M797" s="161" t="str">
        <f ca="1">IFERROR(IF(ISBLANK(INDEX(Data_Base_2[],MATCH($D797,Data_Base_2[[Incumbent]:[Incumbent]],0),MATCH(M$3,Data_Base_2[#Headers],0))),"-",INDEX(Data_Base_2[],MATCH($D797,Data_Base_2[[Incumbent]:[Incumbent]],0),MATCH(M$3,Data_Base_2[#Headers],0))),"")</f>
        <v/>
      </c>
      <c r="N797" s="164" t="str">
        <f ca="1">IFERROR(IF(ISBLANK(INDEX(Data_Base_2[],MATCH($D797,Data_Base_2[[Incumbent]:[Incumbent]],0),MATCH(N$3,Data_Base_2[#Headers],0))),"-",INDEX(Data_Base_2[],MATCH($D797,Data_Base_2[[Incumbent]:[Incumbent]],0),MATCH(N$3,Data_Base_2[#Headers],0))),"")</f>
        <v/>
      </c>
      <c r="O797" s="164" t="str">
        <f ca="1">IFERROR(IF(ISBLANK(INDEX(Data_Base_2[],MATCH($D797,Data_Base_2[[Incumbent]:[Incumbent]],0),MATCH(O$3,Data_Base_2[#Headers],0))),"-",INDEX(Data_Base_2[],MATCH($D797,Data_Base_2[[Incumbent]:[Incumbent]],0),MATCH(O$3,Data_Base_2[#Headers],0))),"")</f>
        <v/>
      </c>
      <c r="P797" s="161" t="str">
        <f ca="1">IFERROR(IF(ISBLANK(INDEX(Data_Base_2[],MATCH($D797,Data_Base_2[[Incumbent]:[Incumbent]],0),MATCH(P$3,Data_Base_2[#Headers],0))),"-",INDEX(Data_Base_2[],MATCH($D797,Data_Base_2[[Incumbent]:[Incumbent]],0),MATCH(P$3,Data_Base_2[#Headers],0))),"")</f>
        <v/>
      </c>
      <c r="Q797" s="161" t="str">
        <f ca="1">IFERROR(IF(ISBLANK(INDEX(Data_Base_2[],MATCH($D797,Data_Base_2[[Incumbent]:[Incumbent]],0),MATCH(Q$3,Data_Base_2[#Headers],0))),"-",INDEX(Data_Base_2[],MATCH($D797,Data_Base_2[[Incumbent]:[Incumbent]],0),MATCH(Q$3,Data_Base_2[#Headers],0))),"")</f>
        <v/>
      </c>
      <c r="T797" t="str">
        <v>Benny Tjoeng</v>
      </c>
      <c r="U797" s="140" t="str">
        <v>NA</v>
      </c>
      <c r="V797" s="124" t="b">
        <v>1</v>
      </c>
      <c r="W797" s="3" t="b">
        <v>0</v>
      </c>
      <c r="X797" s="3" t="b">
        <v>0</v>
      </c>
      <c r="Y797" s="3">
        <v>0</v>
      </c>
      <c r="Z797" s="3">
        <v>0</v>
      </c>
      <c r="AA797" s="3" t="b">
        <v>1</v>
      </c>
      <c r="AB797" s="3" t="b">
        <f ca="1"/>
        <v>0</v>
      </c>
      <c r="AC797" s="99">
        <v>1</v>
      </c>
      <c r="AD797" s="99">
        <f ca="1"/>
        <v>0</v>
      </c>
    </row>
    <row r="798" spans="4:30" x14ac:dyDescent="0.25">
      <c r="D798" s="8" t="str" cm="1">
        <f t="array" aca="1" ref="D798" ca="1">IFERROR(IF($T$2="",'Data Base'!C773,INDEX(Data_Base_2[Incumbent],_xlfn.AGGREGATE(15,3,((OFFSET($AD$4,0,0,COUNTA($AD$4:AD5793),1)&gt;0)/(OFFSET($AD$4,0,0,COUNTA($AD$4:AD5793),1)&gt;0))*(ROW(OFFSET($AD$4,0,0,COUNTA($AD$4:AD5793),1))-ROW($AD$3)),ROWS($D$4:$D797)))),"")</f>
        <v/>
      </c>
      <c r="E798" s="161" t="str">
        <f ca="1">IFERROR(IF(ISBLANK(INDEX(Data_Base_2[],MATCH($D798,Data_Base_2[[Incumbent]:[Incumbent]],0),MATCH(E$3,Data_Base_2[#Headers],0))),"-",INDEX(Data_Base_2[],MATCH($D798,Data_Base_2[[Incumbent]:[Incumbent]],0),MATCH(E$3,Data_Base_2[#Headers],0))),"")</f>
        <v/>
      </c>
      <c r="F798" s="161" t="str">
        <f ca="1">IFERROR(IF(ISBLANK(INDEX(Data_Base_2[],MATCH($D798,Data_Base_2[[Incumbent]:[Incumbent]],0),MATCH(F$3,Data_Base_2[#Headers],0))),"-",INDEX(Data_Base_2[],MATCH($D798,Data_Base_2[[Incumbent]:[Incumbent]],0),MATCH(F$3,Data_Base_2[#Headers],0))),"")</f>
        <v/>
      </c>
      <c r="G798" s="161" t="str">
        <f ca="1">IFERROR(IF(ISBLANK(INDEX(Data_Base_2[],MATCH($D798,Data_Base_2[[Incumbent]:[Incumbent]],0),MATCH(G$3,Data_Base_2[#Headers],0))),"-",INDEX(Data_Base_2[],MATCH($D798,Data_Base_2[[Incumbent]:[Incumbent]],0),MATCH(G$3,Data_Base_2[#Headers],0))),"")</f>
        <v/>
      </c>
      <c r="H798" s="161" t="str">
        <f ca="1">IFERROR(IF(ISBLANK(INDEX(Data_Base_2[],MATCH($D798,Data_Base_2[[Incumbent]:[Incumbent]],0),MATCH(H$3,Data_Base_2[#Headers],0))),"-",INDEX(Data_Base_2[],MATCH($D798,Data_Base_2[[Incumbent]:[Incumbent]],0),MATCH(H$3,Data_Base_2[#Headers],0))),"")</f>
        <v/>
      </c>
      <c r="I798" s="162" t="str">
        <f ca="1">IFERROR(IF(ISBLANK(INDEX(Data_Base_2[],MATCH($D798,Data_Base_2[[Incumbent]:[Incumbent]],0),MATCH(I$3,Data_Base_2[#Headers],0))),"-",INDEX(Data_Base_2[],MATCH($D798,Data_Base_2[[Incumbent]:[Incumbent]],0),MATCH(I$3,Data_Base_2[#Headers],0))),"")</f>
        <v/>
      </c>
      <c r="J798" s="162" t="str">
        <f ca="1">IFERROR(IF(ISBLANK(INDEX(Data_Base_2[],MATCH($D798,Data_Base_2[[Incumbent]:[Incumbent]],0),MATCH(J$3,Data_Base_2[#Headers],0))),"-",INDEX(Data_Base_2[],MATCH($D798,Data_Base_2[[Incumbent]:[Incumbent]],0),MATCH(J$3,Data_Base_2[#Headers],0))),"")</f>
        <v/>
      </c>
      <c r="K798" s="163" t="str">
        <f ca="1">IFERROR(IF(ISBLANK(INDEX(Data_Base_2[],MATCH($D798,Data_Base_2[[Incumbent]:[Incumbent]],0),MATCH(K$3,Data_Base_2[#Headers],0))),"-",INDEX(Data_Base_2[],MATCH($D798,Data_Base_2[[Incumbent]:[Incumbent]],0),MATCH(K$3,Data_Base_2[#Headers],0))),"")</f>
        <v/>
      </c>
      <c r="L798" s="161" t="str">
        <f ca="1">IFERROR(IF(ISBLANK(INDEX(Data_Base_2[],MATCH($D798,Data_Base_2[[Incumbent]:[Incumbent]],0),MATCH(L$3,Data_Base_2[#Headers],0))),"-",INDEX(Data_Base_2[],MATCH($D798,Data_Base_2[[Incumbent]:[Incumbent]],0),MATCH(L$3,Data_Base_2[#Headers],0))),"")</f>
        <v/>
      </c>
      <c r="M798" s="161" t="str">
        <f ca="1">IFERROR(IF(ISBLANK(INDEX(Data_Base_2[],MATCH($D798,Data_Base_2[[Incumbent]:[Incumbent]],0),MATCH(M$3,Data_Base_2[#Headers],0))),"-",INDEX(Data_Base_2[],MATCH($D798,Data_Base_2[[Incumbent]:[Incumbent]],0),MATCH(M$3,Data_Base_2[#Headers],0))),"")</f>
        <v/>
      </c>
      <c r="N798" s="164" t="str">
        <f ca="1">IFERROR(IF(ISBLANK(INDEX(Data_Base_2[],MATCH($D798,Data_Base_2[[Incumbent]:[Incumbent]],0),MATCH(N$3,Data_Base_2[#Headers],0))),"-",INDEX(Data_Base_2[],MATCH($D798,Data_Base_2[[Incumbent]:[Incumbent]],0),MATCH(N$3,Data_Base_2[#Headers],0))),"")</f>
        <v/>
      </c>
      <c r="O798" s="164" t="str">
        <f ca="1">IFERROR(IF(ISBLANK(INDEX(Data_Base_2[],MATCH($D798,Data_Base_2[[Incumbent]:[Incumbent]],0),MATCH(O$3,Data_Base_2[#Headers],0))),"-",INDEX(Data_Base_2[],MATCH($D798,Data_Base_2[[Incumbent]:[Incumbent]],0),MATCH(O$3,Data_Base_2[#Headers],0))),"")</f>
        <v/>
      </c>
      <c r="P798" s="161" t="str">
        <f ca="1">IFERROR(IF(ISBLANK(INDEX(Data_Base_2[],MATCH($D798,Data_Base_2[[Incumbent]:[Incumbent]],0),MATCH(P$3,Data_Base_2[#Headers],0))),"-",INDEX(Data_Base_2[],MATCH($D798,Data_Base_2[[Incumbent]:[Incumbent]],0),MATCH(P$3,Data_Base_2[#Headers],0))),"")</f>
        <v/>
      </c>
      <c r="Q798" s="161" t="str">
        <f ca="1">IFERROR(IF(ISBLANK(INDEX(Data_Base_2[],MATCH($D798,Data_Base_2[[Incumbent]:[Incumbent]],0),MATCH(Q$3,Data_Base_2[#Headers],0))),"-",INDEX(Data_Base_2[],MATCH($D798,Data_Base_2[[Incumbent]:[Incumbent]],0),MATCH(Q$3,Data_Base_2[#Headers],0))),"")</f>
        <v/>
      </c>
      <c r="T798" t="str">
        <v>Joefly J. Bahroeny</v>
      </c>
      <c r="U798" s="140" t="str">
        <v>NA</v>
      </c>
      <c r="V798" s="124" t="b">
        <v>1</v>
      </c>
      <c r="W798" s="3" t="b">
        <v>0</v>
      </c>
      <c r="X798" s="3" t="b">
        <v>0</v>
      </c>
      <c r="Y798" s="3">
        <v>0</v>
      </c>
      <c r="Z798" s="3">
        <v>0</v>
      </c>
      <c r="AA798" s="3" t="b">
        <v>1</v>
      </c>
      <c r="AB798" s="3" t="b">
        <f ca="1"/>
        <v>0</v>
      </c>
      <c r="AC798" s="99">
        <v>1</v>
      </c>
      <c r="AD798" s="99">
        <f ca="1"/>
        <v>0</v>
      </c>
    </row>
    <row r="799" spans="4:30" x14ac:dyDescent="0.25">
      <c r="D799" s="8" t="str" cm="1">
        <f t="array" aca="1" ref="D799" ca="1">IFERROR(IF($T$2="",'Data Base'!C774,INDEX(Data_Base_2[Incumbent],_xlfn.AGGREGATE(15,3,((OFFSET($AD$4,0,0,COUNTA($AD$4:AD5794),1)&gt;0)/(OFFSET($AD$4,0,0,COUNTA($AD$4:AD5794),1)&gt;0))*(ROW(OFFSET($AD$4,0,0,COUNTA($AD$4:AD5794),1))-ROW($AD$3)),ROWS($D$4:$D798)))),"")</f>
        <v/>
      </c>
      <c r="E799" s="161" t="str">
        <f ca="1">IFERROR(IF(ISBLANK(INDEX(Data_Base_2[],MATCH($D799,Data_Base_2[[Incumbent]:[Incumbent]],0),MATCH(E$3,Data_Base_2[#Headers],0))),"-",INDEX(Data_Base_2[],MATCH($D799,Data_Base_2[[Incumbent]:[Incumbent]],0),MATCH(E$3,Data_Base_2[#Headers],0))),"")</f>
        <v/>
      </c>
      <c r="F799" s="161" t="str">
        <f ca="1">IFERROR(IF(ISBLANK(INDEX(Data_Base_2[],MATCH($D799,Data_Base_2[[Incumbent]:[Incumbent]],0),MATCH(F$3,Data_Base_2[#Headers],0))),"-",INDEX(Data_Base_2[],MATCH($D799,Data_Base_2[[Incumbent]:[Incumbent]],0),MATCH(F$3,Data_Base_2[#Headers],0))),"")</f>
        <v/>
      </c>
      <c r="G799" s="161" t="str">
        <f ca="1">IFERROR(IF(ISBLANK(INDEX(Data_Base_2[],MATCH($D799,Data_Base_2[[Incumbent]:[Incumbent]],0),MATCH(G$3,Data_Base_2[#Headers],0))),"-",INDEX(Data_Base_2[],MATCH($D799,Data_Base_2[[Incumbent]:[Incumbent]],0),MATCH(G$3,Data_Base_2[#Headers],0))),"")</f>
        <v/>
      </c>
      <c r="H799" s="161" t="str">
        <f ca="1">IFERROR(IF(ISBLANK(INDEX(Data_Base_2[],MATCH($D799,Data_Base_2[[Incumbent]:[Incumbent]],0),MATCH(H$3,Data_Base_2[#Headers],0))),"-",INDEX(Data_Base_2[],MATCH($D799,Data_Base_2[[Incumbent]:[Incumbent]],0),MATCH(H$3,Data_Base_2[#Headers],0))),"")</f>
        <v/>
      </c>
      <c r="I799" s="162" t="str">
        <f ca="1">IFERROR(IF(ISBLANK(INDEX(Data_Base_2[],MATCH($D799,Data_Base_2[[Incumbent]:[Incumbent]],0),MATCH(I$3,Data_Base_2[#Headers],0))),"-",INDEX(Data_Base_2[],MATCH($D799,Data_Base_2[[Incumbent]:[Incumbent]],0),MATCH(I$3,Data_Base_2[#Headers],0))),"")</f>
        <v/>
      </c>
      <c r="J799" s="162" t="str">
        <f ca="1">IFERROR(IF(ISBLANK(INDEX(Data_Base_2[],MATCH($D799,Data_Base_2[[Incumbent]:[Incumbent]],0),MATCH(J$3,Data_Base_2[#Headers],0))),"-",INDEX(Data_Base_2[],MATCH($D799,Data_Base_2[[Incumbent]:[Incumbent]],0),MATCH(J$3,Data_Base_2[#Headers],0))),"")</f>
        <v/>
      </c>
      <c r="K799" s="163" t="str">
        <f ca="1">IFERROR(IF(ISBLANK(INDEX(Data_Base_2[],MATCH($D799,Data_Base_2[[Incumbent]:[Incumbent]],0),MATCH(K$3,Data_Base_2[#Headers],0))),"-",INDEX(Data_Base_2[],MATCH($D799,Data_Base_2[[Incumbent]:[Incumbent]],0),MATCH(K$3,Data_Base_2[#Headers],0))),"")</f>
        <v/>
      </c>
      <c r="L799" s="161" t="str">
        <f ca="1">IFERROR(IF(ISBLANK(INDEX(Data_Base_2[],MATCH($D799,Data_Base_2[[Incumbent]:[Incumbent]],0),MATCH(L$3,Data_Base_2[#Headers],0))),"-",INDEX(Data_Base_2[],MATCH($D799,Data_Base_2[[Incumbent]:[Incumbent]],0),MATCH(L$3,Data_Base_2[#Headers],0))),"")</f>
        <v/>
      </c>
      <c r="M799" s="161" t="str">
        <f ca="1">IFERROR(IF(ISBLANK(INDEX(Data_Base_2[],MATCH($D799,Data_Base_2[[Incumbent]:[Incumbent]],0),MATCH(M$3,Data_Base_2[#Headers],0))),"-",INDEX(Data_Base_2[],MATCH($D799,Data_Base_2[[Incumbent]:[Incumbent]],0),MATCH(M$3,Data_Base_2[#Headers],0))),"")</f>
        <v/>
      </c>
      <c r="N799" s="164" t="str">
        <f ca="1">IFERROR(IF(ISBLANK(INDEX(Data_Base_2[],MATCH($D799,Data_Base_2[[Incumbent]:[Incumbent]],0),MATCH(N$3,Data_Base_2[#Headers],0))),"-",INDEX(Data_Base_2[],MATCH($D799,Data_Base_2[[Incumbent]:[Incumbent]],0),MATCH(N$3,Data_Base_2[#Headers],0))),"")</f>
        <v/>
      </c>
      <c r="O799" s="164" t="str">
        <f ca="1">IFERROR(IF(ISBLANK(INDEX(Data_Base_2[],MATCH($D799,Data_Base_2[[Incumbent]:[Incumbent]],0),MATCH(O$3,Data_Base_2[#Headers],0))),"-",INDEX(Data_Base_2[],MATCH($D799,Data_Base_2[[Incumbent]:[Incumbent]],0),MATCH(O$3,Data_Base_2[#Headers],0))),"")</f>
        <v/>
      </c>
      <c r="P799" s="161" t="str">
        <f ca="1">IFERROR(IF(ISBLANK(INDEX(Data_Base_2[],MATCH($D799,Data_Base_2[[Incumbent]:[Incumbent]],0),MATCH(P$3,Data_Base_2[#Headers],0))),"-",INDEX(Data_Base_2[],MATCH($D799,Data_Base_2[[Incumbent]:[Incumbent]],0),MATCH(P$3,Data_Base_2[#Headers],0))),"")</f>
        <v/>
      </c>
      <c r="Q799" s="161" t="str">
        <f ca="1">IFERROR(IF(ISBLANK(INDEX(Data_Base_2[],MATCH($D799,Data_Base_2[[Incumbent]:[Incumbent]],0),MATCH(Q$3,Data_Base_2[#Headers],0))),"-",INDEX(Data_Base_2[],MATCH($D799,Data_Base_2[[Incumbent]:[Incumbent]],0),MATCH(Q$3,Data_Base_2[#Headers],0))),"")</f>
        <v/>
      </c>
      <c r="T799" t="str">
        <v>JOHNNY PONTO</v>
      </c>
      <c r="U799" s="140" t="str">
        <v>NA</v>
      </c>
      <c r="V799" s="124" t="b">
        <v>1</v>
      </c>
      <c r="W799" s="3" t="b">
        <v>0</v>
      </c>
      <c r="X799" s="3" t="b">
        <v>0</v>
      </c>
      <c r="Y799" s="3">
        <v>0</v>
      </c>
      <c r="Z799" s="3">
        <v>0</v>
      </c>
      <c r="AA799" s="3" t="b">
        <v>1</v>
      </c>
      <c r="AB799" s="3" t="b">
        <f ca="1"/>
        <v>0</v>
      </c>
      <c r="AC799" s="99">
        <v>1</v>
      </c>
      <c r="AD799" s="99">
        <f ca="1"/>
        <v>0</v>
      </c>
    </row>
    <row r="800" spans="4:30" x14ac:dyDescent="0.25">
      <c r="D800" s="8" t="str" cm="1">
        <f t="array" aca="1" ref="D800" ca="1">IFERROR(IF($T$2="",'Data Base'!C775,INDEX(Data_Base_2[Incumbent],_xlfn.AGGREGATE(15,3,((OFFSET($AD$4,0,0,COUNTA($AD$4:AD5795),1)&gt;0)/(OFFSET($AD$4,0,0,COUNTA($AD$4:AD5795),1)&gt;0))*(ROW(OFFSET($AD$4,0,0,COUNTA($AD$4:AD5795),1))-ROW($AD$3)),ROWS($D$4:$D799)))),"")</f>
        <v/>
      </c>
      <c r="E800" s="161" t="str">
        <f ca="1">IFERROR(IF(ISBLANK(INDEX(Data_Base_2[],MATCH($D800,Data_Base_2[[Incumbent]:[Incumbent]],0),MATCH(E$3,Data_Base_2[#Headers],0))),"-",INDEX(Data_Base_2[],MATCH($D800,Data_Base_2[[Incumbent]:[Incumbent]],0),MATCH(E$3,Data_Base_2[#Headers],0))),"")</f>
        <v/>
      </c>
      <c r="F800" s="161" t="str">
        <f ca="1">IFERROR(IF(ISBLANK(INDEX(Data_Base_2[],MATCH($D800,Data_Base_2[[Incumbent]:[Incumbent]],0),MATCH(F$3,Data_Base_2[#Headers],0))),"-",INDEX(Data_Base_2[],MATCH($D800,Data_Base_2[[Incumbent]:[Incumbent]],0),MATCH(F$3,Data_Base_2[#Headers],0))),"")</f>
        <v/>
      </c>
      <c r="G800" s="161" t="str">
        <f ca="1">IFERROR(IF(ISBLANK(INDEX(Data_Base_2[],MATCH($D800,Data_Base_2[[Incumbent]:[Incumbent]],0),MATCH(G$3,Data_Base_2[#Headers],0))),"-",INDEX(Data_Base_2[],MATCH($D800,Data_Base_2[[Incumbent]:[Incumbent]],0),MATCH(G$3,Data_Base_2[#Headers],0))),"")</f>
        <v/>
      </c>
      <c r="H800" s="161" t="str">
        <f ca="1">IFERROR(IF(ISBLANK(INDEX(Data_Base_2[],MATCH($D800,Data_Base_2[[Incumbent]:[Incumbent]],0),MATCH(H$3,Data_Base_2[#Headers],0))),"-",INDEX(Data_Base_2[],MATCH($D800,Data_Base_2[[Incumbent]:[Incumbent]],0),MATCH(H$3,Data_Base_2[#Headers],0))),"")</f>
        <v/>
      </c>
      <c r="I800" s="162" t="str">
        <f ca="1">IFERROR(IF(ISBLANK(INDEX(Data_Base_2[],MATCH($D800,Data_Base_2[[Incumbent]:[Incumbent]],0),MATCH(I$3,Data_Base_2[#Headers],0))),"-",INDEX(Data_Base_2[],MATCH($D800,Data_Base_2[[Incumbent]:[Incumbent]],0),MATCH(I$3,Data_Base_2[#Headers],0))),"")</f>
        <v/>
      </c>
      <c r="J800" s="162" t="str">
        <f ca="1">IFERROR(IF(ISBLANK(INDEX(Data_Base_2[],MATCH($D800,Data_Base_2[[Incumbent]:[Incumbent]],0),MATCH(J$3,Data_Base_2[#Headers],0))),"-",INDEX(Data_Base_2[],MATCH($D800,Data_Base_2[[Incumbent]:[Incumbent]],0),MATCH(J$3,Data_Base_2[#Headers],0))),"")</f>
        <v/>
      </c>
      <c r="K800" s="163" t="str">
        <f ca="1">IFERROR(IF(ISBLANK(INDEX(Data_Base_2[],MATCH($D800,Data_Base_2[[Incumbent]:[Incumbent]],0),MATCH(K$3,Data_Base_2[#Headers],0))),"-",INDEX(Data_Base_2[],MATCH($D800,Data_Base_2[[Incumbent]:[Incumbent]],0),MATCH(K$3,Data_Base_2[#Headers],0))),"")</f>
        <v/>
      </c>
      <c r="L800" s="161" t="str">
        <f ca="1">IFERROR(IF(ISBLANK(INDEX(Data_Base_2[],MATCH($D800,Data_Base_2[[Incumbent]:[Incumbent]],0),MATCH(L$3,Data_Base_2[#Headers],0))),"-",INDEX(Data_Base_2[],MATCH($D800,Data_Base_2[[Incumbent]:[Incumbent]],0),MATCH(L$3,Data_Base_2[#Headers],0))),"")</f>
        <v/>
      </c>
      <c r="M800" s="161" t="str">
        <f ca="1">IFERROR(IF(ISBLANK(INDEX(Data_Base_2[],MATCH($D800,Data_Base_2[[Incumbent]:[Incumbent]],0),MATCH(M$3,Data_Base_2[#Headers],0))),"-",INDEX(Data_Base_2[],MATCH($D800,Data_Base_2[[Incumbent]:[Incumbent]],0),MATCH(M$3,Data_Base_2[#Headers],0))),"")</f>
        <v/>
      </c>
      <c r="N800" s="164" t="str">
        <f ca="1">IFERROR(IF(ISBLANK(INDEX(Data_Base_2[],MATCH($D800,Data_Base_2[[Incumbent]:[Incumbent]],0),MATCH(N$3,Data_Base_2[#Headers],0))),"-",INDEX(Data_Base_2[],MATCH($D800,Data_Base_2[[Incumbent]:[Incumbent]],0),MATCH(N$3,Data_Base_2[#Headers],0))),"")</f>
        <v/>
      </c>
      <c r="O800" s="164" t="str">
        <f ca="1">IFERROR(IF(ISBLANK(INDEX(Data_Base_2[],MATCH($D800,Data_Base_2[[Incumbent]:[Incumbent]],0),MATCH(O$3,Data_Base_2[#Headers],0))),"-",INDEX(Data_Base_2[],MATCH($D800,Data_Base_2[[Incumbent]:[Incumbent]],0),MATCH(O$3,Data_Base_2[#Headers],0))),"")</f>
        <v/>
      </c>
      <c r="P800" s="161" t="str">
        <f ca="1">IFERROR(IF(ISBLANK(INDEX(Data_Base_2[],MATCH($D800,Data_Base_2[[Incumbent]:[Incumbent]],0),MATCH(P$3,Data_Base_2[#Headers],0))),"-",INDEX(Data_Base_2[],MATCH($D800,Data_Base_2[[Incumbent]:[Incumbent]],0),MATCH(P$3,Data_Base_2[#Headers],0))),"")</f>
        <v/>
      </c>
      <c r="Q800" s="161" t="str">
        <f ca="1">IFERROR(IF(ISBLANK(INDEX(Data_Base_2[],MATCH($D800,Data_Base_2[[Incumbent]:[Incumbent]],0),MATCH(Q$3,Data_Base_2[#Headers],0))),"-",INDEX(Data_Base_2[],MATCH($D800,Data_Base_2[[Incumbent]:[Incumbent]],0),MATCH(Q$3,Data_Base_2[#Headers],0))),"")</f>
        <v/>
      </c>
      <c r="T800" t="str">
        <v>MHD IDRUS NASUTION</v>
      </c>
      <c r="U800" s="140" t="str">
        <v>PKWT</v>
      </c>
      <c r="V800" s="124" t="b">
        <v>1</v>
      </c>
      <c r="W800" s="3" t="b">
        <v>0</v>
      </c>
      <c r="X800" s="3" t="b">
        <v>0</v>
      </c>
      <c r="Y800" s="3">
        <v>0</v>
      </c>
      <c r="Z800" s="3">
        <v>0</v>
      </c>
      <c r="AA800" s="3" t="b">
        <v>1</v>
      </c>
      <c r="AB800" s="3" t="b">
        <f ca="1"/>
        <v>0</v>
      </c>
      <c r="AC800" s="99">
        <v>1</v>
      </c>
      <c r="AD800" s="99">
        <f ca="1"/>
        <v>0</v>
      </c>
    </row>
    <row r="801" spans="4:30" x14ac:dyDescent="0.25">
      <c r="D801" s="8" t="str" cm="1">
        <f t="array" aca="1" ref="D801" ca="1">IFERROR(IF($T$2="",'Data Base'!C776,INDEX(Data_Base_2[Incumbent],_xlfn.AGGREGATE(15,3,((OFFSET($AD$4,0,0,COUNTA($AD$4:AD5796),1)&gt;0)/(OFFSET($AD$4,0,0,COUNTA($AD$4:AD5796),1)&gt;0))*(ROW(OFFSET($AD$4,0,0,COUNTA($AD$4:AD5796),1))-ROW($AD$3)),ROWS($D$4:$D800)))),"")</f>
        <v/>
      </c>
      <c r="E801" s="161" t="str">
        <f ca="1">IFERROR(IF(ISBLANK(INDEX(Data_Base_2[],MATCH($D801,Data_Base_2[[Incumbent]:[Incumbent]],0),MATCH(E$3,Data_Base_2[#Headers],0))),"-",INDEX(Data_Base_2[],MATCH($D801,Data_Base_2[[Incumbent]:[Incumbent]],0),MATCH(E$3,Data_Base_2[#Headers],0))),"")</f>
        <v/>
      </c>
      <c r="F801" s="161" t="str">
        <f ca="1">IFERROR(IF(ISBLANK(INDEX(Data_Base_2[],MATCH($D801,Data_Base_2[[Incumbent]:[Incumbent]],0),MATCH(F$3,Data_Base_2[#Headers],0))),"-",INDEX(Data_Base_2[],MATCH($D801,Data_Base_2[[Incumbent]:[Incumbent]],0),MATCH(F$3,Data_Base_2[#Headers],0))),"")</f>
        <v/>
      </c>
      <c r="G801" s="161" t="str">
        <f ca="1">IFERROR(IF(ISBLANK(INDEX(Data_Base_2[],MATCH($D801,Data_Base_2[[Incumbent]:[Incumbent]],0),MATCH(G$3,Data_Base_2[#Headers],0))),"-",INDEX(Data_Base_2[],MATCH($D801,Data_Base_2[[Incumbent]:[Incumbent]],0),MATCH(G$3,Data_Base_2[#Headers],0))),"")</f>
        <v/>
      </c>
      <c r="H801" s="161" t="str">
        <f ca="1">IFERROR(IF(ISBLANK(INDEX(Data_Base_2[],MATCH($D801,Data_Base_2[[Incumbent]:[Incumbent]],0),MATCH(H$3,Data_Base_2[#Headers],0))),"-",INDEX(Data_Base_2[],MATCH($D801,Data_Base_2[[Incumbent]:[Incumbent]],0),MATCH(H$3,Data_Base_2[#Headers],0))),"")</f>
        <v/>
      </c>
      <c r="I801" s="162" t="str">
        <f ca="1">IFERROR(IF(ISBLANK(INDEX(Data_Base_2[],MATCH($D801,Data_Base_2[[Incumbent]:[Incumbent]],0),MATCH(I$3,Data_Base_2[#Headers],0))),"-",INDEX(Data_Base_2[],MATCH($D801,Data_Base_2[[Incumbent]:[Incumbent]],0),MATCH(I$3,Data_Base_2[#Headers],0))),"")</f>
        <v/>
      </c>
      <c r="J801" s="162" t="str">
        <f ca="1">IFERROR(IF(ISBLANK(INDEX(Data_Base_2[],MATCH($D801,Data_Base_2[[Incumbent]:[Incumbent]],0),MATCH(J$3,Data_Base_2[#Headers],0))),"-",INDEX(Data_Base_2[],MATCH($D801,Data_Base_2[[Incumbent]:[Incumbent]],0),MATCH(J$3,Data_Base_2[#Headers],0))),"")</f>
        <v/>
      </c>
      <c r="K801" s="163" t="str">
        <f ca="1">IFERROR(IF(ISBLANK(INDEX(Data_Base_2[],MATCH($D801,Data_Base_2[[Incumbent]:[Incumbent]],0),MATCH(K$3,Data_Base_2[#Headers],0))),"-",INDEX(Data_Base_2[],MATCH($D801,Data_Base_2[[Incumbent]:[Incumbent]],0),MATCH(K$3,Data_Base_2[#Headers],0))),"")</f>
        <v/>
      </c>
      <c r="L801" s="161" t="str">
        <f ca="1">IFERROR(IF(ISBLANK(INDEX(Data_Base_2[],MATCH($D801,Data_Base_2[[Incumbent]:[Incumbent]],0),MATCH(L$3,Data_Base_2[#Headers],0))),"-",INDEX(Data_Base_2[],MATCH($D801,Data_Base_2[[Incumbent]:[Incumbent]],0),MATCH(L$3,Data_Base_2[#Headers],0))),"")</f>
        <v/>
      </c>
      <c r="M801" s="161" t="str">
        <f ca="1">IFERROR(IF(ISBLANK(INDEX(Data_Base_2[],MATCH($D801,Data_Base_2[[Incumbent]:[Incumbent]],0),MATCH(M$3,Data_Base_2[#Headers],0))),"-",INDEX(Data_Base_2[],MATCH($D801,Data_Base_2[[Incumbent]:[Incumbent]],0),MATCH(M$3,Data_Base_2[#Headers],0))),"")</f>
        <v/>
      </c>
      <c r="N801" s="164" t="str">
        <f ca="1">IFERROR(IF(ISBLANK(INDEX(Data_Base_2[],MATCH($D801,Data_Base_2[[Incumbent]:[Incumbent]],0),MATCH(N$3,Data_Base_2[#Headers],0))),"-",INDEX(Data_Base_2[],MATCH($D801,Data_Base_2[[Incumbent]:[Incumbent]],0),MATCH(N$3,Data_Base_2[#Headers],0))),"")</f>
        <v/>
      </c>
      <c r="O801" s="164" t="str">
        <f ca="1">IFERROR(IF(ISBLANK(INDEX(Data_Base_2[],MATCH($D801,Data_Base_2[[Incumbent]:[Incumbent]],0),MATCH(O$3,Data_Base_2[#Headers],0))),"-",INDEX(Data_Base_2[],MATCH($D801,Data_Base_2[[Incumbent]:[Incumbent]],0),MATCH(O$3,Data_Base_2[#Headers],0))),"")</f>
        <v/>
      </c>
      <c r="P801" s="161" t="str">
        <f ca="1">IFERROR(IF(ISBLANK(INDEX(Data_Base_2[],MATCH($D801,Data_Base_2[[Incumbent]:[Incumbent]],0),MATCH(P$3,Data_Base_2[#Headers],0))),"-",INDEX(Data_Base_2[],MATCH($D801,Data_Base_2[[Incumbent]:[Incumbent]],0),MATCH(P$3,Data_Base_2[#Headers],0))),"")</f>
        <v/>
      </c>
      <c r="Q801" s="161" t="str">
        <f ca="1">IFERROR(IF(ISBLANK(INDEX(Data_Base_2[],MATCH($D801,Data_Base_2[[Incumbent]:[Incumbent]],0),MATCH(Q$3,Data_Base_2[#Headers],0))),"-",INDEX(Data_Base_2[],MATCH($D801,Data_Base_2[[Incumbent]:[Incumbent]],0),MATCH(Q$3,Data_Base_2[#Headers],0))),"")</f>
        <v/>
      </c>
      <c r="T801" t="str">
        <v>M. Hanafi Sinaga</v>
      </c>
      <c r="U801" s="140" t="str">
        <v>PKWT</v>
      </c>
      <c r="V801" s="124" t="b">
        <v>1</v>
      </c>
      <c r="W801" s="3" t="b">
        <v>0</v>
      </c>
      <c r="X801" s="3" t="b">
        <v>0</v>
      </c>
      <c r="Y801" s="3">
        <v>0</v>
      </c>
      <c r="Z801" s="3">
        <v>0</v>
      </c>
      <c r="AA801" s="3" t="b">
        <v>1</v>
      </c>
      <c r="AB801" s="3" t="b">
        <f ca="1"/>
        <v>0</v>
      </c>
      <c r="AC801" s="99">
        <v>1</v>
      </c>
      <c r="AD801" s="99">
        <f ca="1"/>
        <v>0</v>
      </c>
    </row>
    <row r="802" spans="4:30" x14ac:dyDescent="0.25">
      <c r="D802" s="8" t="str" cm="1">
        <f t="array" aca="1" ref="D802" ca="1">IFERROR(IF($T$2="",'Data Base'!C777,INDEX(Data_Base_2[Incumbent],_xlfn.AGGREGATE(15,3,((OFFSET($AD$4,0,0,COUNTA($AD$4:AD5797),1)&gt;0)/(OFFSET($AD$4,0,0,COUNTA($AD$4:AD5797),1)&gt;0))*(ROW(OFFSET($AD$4,0,0,COUNTA($AD$4:AD5797),1))-ROW($AD$3)),ROWS($D$4:$D801)))),"")</f>
        <v/>
      </c>
      <c r="E802" s="161" t="str">
        <f ca="1">IFERROR(IF(ISBLANK(INDEX(Data_Base_2[],MATCH($D802,Data_Base_2[[Incumbent]:[Incumbent]],0),MATCH(E$3,Data_Base_2[#Headers],0))),"-",INDEX(Data_Base_2[],MATCH($D802,Data_Base_2[[Incumbent]:[Incumbent]],0),MATCH(E$3,Data_Base_2[#Headers],0))),"")</f>
        <v/>
      </c>
      <c r="F802" s="161" t="str">
        <f ca="1">IFERROR(IF(ISBLANK(INDEX(Data_Base_2[],MATCH($D802,Data_Base_2[[Incumbent]:[Incumbent]],0),MATCH(F$3,Data_Base_2[#Headers],0))),"-",INDEX(Data_Base_2[],MATCH($D802,Data_Base_2[[Incumbent]:[Incumbent]],0),MATCH(F$3,Data_Base_2[#Headers],0))),"")</f>
        <v/>
      </c>
      <c r="G802" s="161" t="str">
        <f ca="1">IFERROR(IF(ISBLANK(INDEX(Data_Base_2[],MATCH($D802,Data_Base_2[[Incumbent]:[Incumbent]],0),MATCH(G$3,Data_Base_2[#Headers],0))),"-",INDEX(Data_Base_2[],MATCH($D802,Data_Base_2[[Incumbent]:[Incumbent]],0),MATCH(G$3,Data_Base_2[#Headers],0))),"")</f>
        <v/>
      </c>
      <c r="H802" s="161" t="str">
        <f ca="1">IFERROR(IF(ISBLANK(INDEX(Data_Base_2[],MATCH($D802,Data_Base_2[[Incumbent]:[Incumbent]],0),MATCH(H$3,Data_Base_2[#Headers],0))),"-",INDEX(Data_Base_2[],MATCH($D802,Data_Base_2[[Incumbent]:[Incumbent]],0),MATCH(H$3,Data_Base_2[#Headers],0))),"")</f>
        <v/>
      </c>
      <c r="I802" s="162" t="str">
        <f ca="1">IFERROR(IF(ISBLANK(INDEX(Data_Base_2[],MATCH($D802,Data_Base_2[[Incumbent]:[Incumbent]],0),MATCH(I$3,Data_Base_2[#Headers],0))),"-",INDEX(Data_Base_2[],MATCH($D802,Data_Base_2[[Incumbent]:[Incumbent]],0),MATCH(I$3,Data_Base_2[#Headers],0))),"")</f>
        <v/>
      </c>
      <c r="J802" s="162" t="str">
        <f ca="1">IFERROR(IF(ISBLANK(INDEX(Data_Base_2[],MATCH($D802,Data_Base_2[[Incumbent]:[Incumbent]],0),MATCH(J$3,Data_Base_2[#Headers],0))),"-",INDEX(Data_Base_2[],MATCH($D802,Data_Base_2[[Incumbent]:[Incumbent]],0),MATCH(J$3,Data_Base_2[#Headers],0))),"")</f>
        <v/>
      </c>
      <c r="K802" s="163" t="str">
        <f ca="1">IFERROR(IF(ISBLANK(INDEX(Data_Base_2[],MATCH($D802,Data_Base_2[[Incumbent]:[Incumbent]],0),MATCH(K$3,Data_Base_2[#Headers],0))),"-",INDEX(Data_Base_2[],MATCH($D802,Data_Base_2[[Incumbent]:[Incumbent]],0),MATCH(K$3,Data_Base_2[#Headers],0))),"")</f>
        <v/>
      </c>
      <c r="L802" s="161" t="str">
        <f ca="1">IFERROR(IF(ISBLANK(INDEX(Data_Base_2[],MATCH($D802,Data_Base_2[[Incumbent]:[Incumbent]],0),MATCH(L$3,Data_Base_2[#Headers],0))),"-",INDEX(Data_Base_2[],MATCH($D802,Data_Base_2[[Incumbent]:[Incumbent]],0),MATCH(L$3,Data_Base_2[#Headers],0))),"")</f>
        <v/>
      </c>
      <c r="M802" s="161" t="str">
        <f ca="1">IFERROR(IF(ISBLANK(INDEX(Data_Base_2[],MATCH($D802,Data_Base_2[[Incumbent]:[Incumbent]],0),MATCH(M$3,Data_Base_2[#Headers],0))),"-",INDEX(Data_Base_2[],MATCH($D802,Data_Base_2[[Incumbent]:[Incumbent]],0),MATCH(M$3,Data_Base_2[#Headers],0))),"")</f>
        <v/>
      </c>
      <c r="N802" s="164" t="str">
        <f ca="1">IFERROR(IF(ISBLANK(INDEX(Data_Base_2[],MATCH($D802,Data_Base_2[[Incumbent]:[Incumbent]],0),MATCH(N$3,Data_Base_2[#Headers],0))),"-",INDEX(Data_Base_2[],MATCH($D802,Data_Base_2[[Incumbent]:[Incumbent]],0),MATCH(N$3,Data_Base_2[#Headers],0))),"")</f>
        <v/>
      </c>
      <c r="O802" s="164" t="str">
        <f ca="1">IFERROR(IF(ISBLANK(INDEX(Data_Base_2[],MATCH($D802,Data_Base_2[[Incumbent]:[Incumbent]],0),MATCH(O$3,Data_Base_2[#Headers],0))),"-",INDEX(Data_Base_2[],MATCH($D802,Data_Base_2[[Incumbent]:[Incumbent]],0),MATCH(O$3,Data_Base_2[#Headers],0))),"")</f>
        <v/>
      </c>
      <c r="P802" s="161" t="str">
        <f ca="1">IFERROR(IF(ISBLANK(INDEX(Data_Base_2[],MATCH($D802,Data_Base_2[[Incumbent]:[Incumbent]],0),MATCH(P$3,Data_Base_2[#Headers],0))),"-",INDEX(Data_Base_2[],MATCH($D802,Data_Base_2[[Incumbent]:[Incumbent]],0),MATCH(P$3,Data_Base_2[#Headers],0))),"")</f>
        <v/>
      </c>
      <c r="Q802" s="161" t="str">
        <f ca="1">IFERROR(IF(ISBLANK(INDEX(Data_Base_2[],MATCH($D802,Data_Base_2[[Incumbent]:[Incumbent]],0),MATCH(Q$3,Data_Base_2[#Headers],0))),"-",INDEX(Data_Base_2[],MATCH($D802,Data_Base_2[[Incumbent]:[Incumbent]],0),MATCH(Q$3,Data_Base_2[#Headers],0))),"")</f>
        <v/>
      </c>
      <c r="T802" t="str">
        <v>Ariyanto</v>
      </c>
      <c r="U802" s="140" t="str">
        <v>PKWT</v>
      </c>
      <c r="V802" s="124" t="b">
        <v>1</v>
      </c>
      <c r="W802" s="3" t="b">
        <v>0</v>
      </c>
      <c r="X802" s="3" t="b">
        <v>0</v>
      </c>
      <c r="Y802" s="3">
        <v>0</v>
      </c>
      <c r="Z802" s="3">
        <v>0</v>
      </c>
      <c r="AA802" s="3" t="b">
        <v>1</v>
      </c>
      <c r="AB802" s="3" t="b">
        <f ca="1"/>
        <v>0</v>
      </c>
      <c r="AC802" s="99">
        <v>1</v>
      </c>
      <c r="AD802" s="99">
        <f ca="1"/>
        <v>0</v>
      </c>
    </row>
    <row r="803" spans="4:30" x14ac:dyDescent="0.25">
      <c r="D803" s="8" t="str" cm="1">
        <f t="array" aca="1" ref="D803" ca="1">IFERROR(IF($T$2="",'Data Base'!C778,INDEX(Data_Base_2[Incumbent],_xlfn.AGGREGATE(15,3,((OFFSET($AD$4,0,0,COUNTA($AD$4:AD5798),1)&gt;0)/(OFFSET($AD$4,0,0,COUNTA($AD$4:AD5798),1)&gt;0))*(ROW(OFFSET($AD$4,0,0,COUNTA($AD$4:AD5798),1))-ROW($AD$3)),ROWS($D$4:$D802)))),"")</f>
        <v/>
      </c>
      <c r="E803" s="161" t="str">
        <f ca="1">IFERROR(IF(ISBLANK(INDEX(Data_Base_2[],MATCH($D803,Data_Base_2[[Incumbent]:[Incumbent]],0),MATCH(E$3,Data_Base_2[#Headers],0))),"-",INDEX(Data_Base_2[],MATCH($D803,Data_Base_2[[Incumbent]:[Incumbent]],0),MATCH(E$3,Data_Base_2[#Headers],0))),"")</f>
        <v/>
      </c>
      <c r="F803" s="161" t="str">
        <f ca="1">IFERROR(IF(ISBLANK(INDEX(Data_Base_2[],MATCH($D803,Data_Base_2[[Incumbent]:[Incumbent]],0),MATCH(F$3,Data_Base_2[#Headers],0))),"-",INDEX(Data_Base_2[],MATCH($D803,Data_Base_2[[Incumbent]:[Incumbent]],0),MATCH(F$3,Data_Base_2[#Headers],0))),"")</f>
        <v/>
      </c>
      <c r="G803" s="161" t="str">
        <f ca="1">IFERROR(IF(ISBLANK(INDEX(Data_Base_2[],MATCH($D803,Data_Base_2[[Incumbent]:[Incumbent]],0),MATCH(G$3,Data_Base_2[#Headers],0))),"-",INDEX(Data_Base_2[],MATCH($D803,Data_Base_2[[Incumbent]:[Incumbent]],0),MATCH(G$3,Data_Base_2[#Headers],0))),"")</f>
        <v/>
      </c>
      <c r="H803" s="161" t="str">
        <f ca="1">IFERROR(IF(ISBLANK(INDEX(Data_Base_2[],MATCH($D803,Data_Base_2[[Incumbent]:[Incumbent]],0),MATCH(H$3,Data_Base_2[#Headers],0))),"-",INDEX(Data_Base_2[],MATCH($D803,Data_Base_2[[Incumbent]:[Incumbent]],0),MATCH(H$3,Data_Base_2[#Headers],0))),"")</f>
        <v/>
      </c>
      <c r="I803" s="162" t="str">
        <f ca="1">IFERROR(IF(ISBLANK(INDEX(Data_Base_2[],MATCH($D803,Data_Base_2[[Incumbent]:[Incumbent]],0),MATCH(I$3,Data_Base_2[#Headers],0))),"-",INDEX(Data_Base_2[],MATCH($D803,Data_Base_2[[Incumbent]:[Incumbent]],0),MATCH(I$3,Data_Base_2[#Headers],0))),"")</f>
        <v/>
      </c>
      <c r="J803" s="162" t="str">
        <f ca="1">IFERROR(IF(ISBLANK(INDEX(Data_Base_2[],MATCH($D803,Data_Base_2[[Incumbent]:[Incumbent]],0),MATCH(J$3,Data_Base_2[#Headers],0))),"-",INDEX(Data_Base_2[],MATCH($D803,Data_Base_2[[Incumbent]:[Incumbent]],0),MATCH(J$3,Data_Base_2[#Headers],0))),"")</f>
        <v/>
      </c>
      <c r="K803" s="163" t="str">
        <f ca="1">IFERROR(IF(ISBLANK(INDEX(Data_Base_2[],MATCH($D803,Data_Base_2[[Incumbent]:[Incumbent]],0),MATCH(K$3,Data_Base_2[#Headers],0))),"-",INDEX(Data_Base_2[],MATCH($D803,Data_Base_2[[Incumbent]:[Incumbent]],0),MATCH(K$3,Data_Base_2[#Headers],0))),"")</f>
        <v/>
      </c>
      <c r="L803" s="161" t="str">
        <f ca="1">IFERROR(IF(ISBLANK(INDEX(Data_Base_2[],MATCH($D803,Data_Base_2[[Incumbent]:[Incumbent]],0),MATCH(L$3,Data_Base_2[#Headers],0))),"-",INDEX(Data_Base_2[],MATCH($D803,Data_Base_2[[Incumbent]:[Incumbent]],0),MATCH(L$3,Data_Base_2[#Headers],0))),"")</f>
        <v/>
      </c>
      <c r="M803" s="161" t="str">
        <f ca="1">IFERROR(IF(ISBLANK(INDEX(Data_Base_2[],MATCH($D803,Data_Base_2[[Incumbent]:[Incumbent]],0),MATCH(M$3,Data_Base_2[#Headers],0))),"-",INDEX(Data_Base_2[],MATCH($D803,Data_Base_2[[Incumbent]:[Incumbent]],0),MATCH(M$3,Data_Base_2[#Headers],0))),"")</f>
        <v/>
      </c>
      <c r="N803" s="164" t="str">
        <f ca="1">IFERROR(IF(ISBLANK(INDEX(Data_Base_2[],MATCH($D803,Data_Base_2[[Incumbent]:[Incumbent]],0),MATCH(N$3,Data_Base_2[#Headers],0))),"-",INDEX(Data_Base_2[],MATCH($D803,Data_Base_2[[Incumbent]:[Incumbent]],0),MATCH(N$3,Data_Base_2[#Headers],0))),"")</f>
        <v/>
      </c>
      <c r="O803" s="164" t="str">
        <f ca="1">IFERROR(IF(ISBLANK(INDEX(Data_Base_2[],MATCH($D803,Data_Base_2[[Incumbent]:[Incumbent]],0),MATCH(O$3,Data_Base_2[#Headers],0))),"-",INDEX(Data_Base_2[],MATCH($D803,Data_Base_2[[Incumbent]:[Incumbent]],0),MATCH(O$3,Data_Base_2[#Headers],0))),"")</f>
        <v/>
      </c>
      <c r="P803" s="161" t="str">
        <f ca="1">IFERROR(IF(ISBLANK(INDEX(Data_Base_2[],MATCH($D803,Data_Base_2[[Incumbent]:[Incumbent]],0),MATCH(P$3,Data_Base_2[#Headers],0))),"-",INDEX(Data_Base_2[],MATCH($D803,Data_Base_2[[Incumbent]:[Incumbent]],0),MATCH(P$3,Data_Base_2[#Headers],0))),"")</f>
        <v/>
      </c>
      <c r="Q803" s="161" t="str">
        <f ca="1">IFERROR(IF(ISBLANK(INDEX(Data_Base_2[],MATCH($D803,Data_Base_2[[Incumbent]:[Incumbent]],0),MATCH(Q$3,Data_Base_2[#Headers],0))),"-",INDEX(Data_Base_2[],MATCH($D803,Data_Base_2[[Incumbent]:[Incumbent]],0),MATCH(Q$3,Data_Base_2[#Headers],0))),"")</f>
        <v/>
      </c>
      <c r="T803" t="str">
        <v>Muhammad Caturiansyah</v>
      </c>
      <c r="U803" s="140" t="str">
        <v>PKWT</v>
      </c>
      <c r="V803" s="124" t="b">
        <v>1</v>
      </c>
      <c r="W803" s="3" t="b">
        <v>0</v>
      </c>
      <c r="X803" s="3" t="b">
        <v>0</v>
      </c>
      <c r="Y803" s="3">
        <v>0</v>
      </c>
      <c r="Z803" s="3">
        <v>0</v>
      </c>
      <c r="AA803" s="3" t="b">
        <v>1</v>
      </c>
      <c r="AB803" s="3" t="b">
        <f ca="1"/>
        <v>0</v>
      </c>
      <c r="AC803" s="99">
        <v>1</v>
      </c>
      <c r="AD803" s="99">
        <f ca="1"/>
        <v>0</v>
      </c>
    </row>
    <row r="804" spans="4:30" x14ac:dyDescent="0.25">
      <c r="D804" s="8" t="str" cm="1">
        <f t="array" aca="1" ref="D804" ca="1">IFERROR(IF($T$2="",'Data Base'!C779,INDEX(Data_Base_2[Incumbent],_xlfn.AGGREGATE(15,3,((OFFSET($AD$4,0,0,COUNTA($AD$4:AD5799),1)&gt;0)/(OFFSET($AD$4,0,0,COUNTA($AD$4:AD5799),1)&gt;0))*(ROW(OFFSET($AD$4,0,0,COUNTA($AD$4:AD5799),1))-ROW($AD$3)),ROWS($D$4:$D803)))),"")</f>
        <v/>
      </c>
      <c r="E804" s="161" t="str">
        <f ca="1">IFERROR(IF(ISBLANK(INDEX(Data_Base_2[],MATCH($D804,Data_Base_2[[Incumbent]:[Incumbent]],0),MATCH(E$3,Data_Base_2[#Headers],0))),"-",INDEX(Data_Base_2[],MATCH($D804,Data_Base_2[[Incumbent]:[Incumbent]],0),MATCH(E$3,Data_Base_2[#Headers],0))),"")</f>
        <v/>
      </c>
      <c r="F804" s="161" t="str">
        <f ca="1">IFERROR(IF(ISBLANK(INDEX(Data_Base_2[],MATCH($D804,Data_Base_2[[Incumbent]:[Incumbent]],0),MATCH(F$3,Data_Base_2[#Headers],0))),"-",INDEX(Data_Base_2[],MATCH($D804,Data_Base_2[[Incumbent]:[Incumbent]],0),MATCH(F$3,Data_Base_2[#Headers],0))),"")</f>
        <v/>
      </c>
      <c r="G804" s="161" t="str">
        <f ca="1">IFERROR(IF(ISBLANK(INDEX(Data_Base_2[],MATCH($D804,Data_Base_2[[Incumbent]:[Incumbent]],0),MATCH(G$3,Data_Base_2[#Headers],0))),"-",INDEX(Data_Base_2[],MATCH($D804,Data_Base_2[[Incumbent]:[Incumbent]],0),MATCH(G$3,Data_Base_2[#Headers],0))),"")</f>
        <v/>
      </c>
      <c r="H804" s="161" t="str">
        <f ca="1">IFERROR(IF(ISBLANK(INDEX(Data_Base_2[],MATCH($D804,Data_Base_2[[Incumbent]:[Incumbent]],0),MATCH(H$3,Data_Base_2[#Headers],0))),"-",INDEX(Data_Base_2[],MATCH($D804,Data_Base_2[[Incumbent]:[Incumbent]],0),MATCH(H$3,Data_Base_2[#Headers],0))),"")</f>
        <v/>
      </c>
      <c r="I804" s="162" t="str">
        <f ca="1">IFERROR(IF(ISBLANK(INDEX(Data_Base_2[],MATCH($D804,Data_Base_2[[Incumbent]:[Incumbent]],0),MATCH(I$3,Data_Base_2[#Headers],0))),"-",INDEX(Data_Base_2[],MATCH($D804,Data_Base_2[[Incumbent]:[Incumbent]],0),MATCH(I$3,Data_Base_2[#Headers],0))),"")</f>
        <v/>
      </c>
      <c r="J804" s="162" t="str">
        <f ca="1">IFERROR(IF(ISBLANK(INDEX(Data_Base_2[],MATCH($D804,Data_Base_2[[Incumbent]:[Incumbent]],0),MATCH(J$3,Data_Base_2[#Headers],0))),"-",INDEX(Data_Base_2[],MATCH($D804,Data_Base_2[[Incumbent]:[Incumbent]],0),MATCH(J$3,Data_Base_2[#Headers],0))),"")</f>
        <v/>
      </c>
      <c r="K804" s="163" t="str">
        <f ca="1">IFERROR(IF(ISBLANK(INDEX(Data_Base_2[],MATCH($D804,Data_Base_2[[Incumbent]:[Incumbent]],0),MATCH(K$3,Data_Base_2[#Headers],0))),"-",INDEX(Data_Base_2[],MATCH($D804,Data_Base_2[[Incumbent]:[Incumbent]],0),MATCH(K$3,Data_Base_2[#Headers],0))),"")</f>
        <v/>
      </c>
      <c r="L804" s="161" t="str">
        <f ca="1">IFERROR(IF(ISBLANK(INDEX(Data_Base_2[],MATCH($D804,Data_Base_2[[Incumbent]:[Incumbent]],0),MATCH(L$3,Data_Base_2[#Headers],0))),"-",INDEX(Data_Base_2[],MATCH($D804,Data_Base_2[[Incumbent]:[Incumbent]],0),MATCH(L$3,Data_Base_2[#Headers],0))),"")</f>
        <v/>
      </c>
      <c r="M804" s="161" t="str">
        <f ca="1">IFERROR(IF(ISBLANK(INDEX(Data_Base_2[],MATCH($D804,Data_Base_2[[Incumbent]:[Incumbent]],0),MATCH(M$3,Data_Base_2[#Headers],0))),"-",INDEX(Data_Base_2[],MATCH($D804,Data_Base_2[[Incumbent]:[Incumbent]],0),MATCH(M$3,Data_Base_2[#Headers],0))),"")</f>
        <v/>
      </c>
      <c r="N804" s="164" t="str">
        <f ca="1">IFERROR(IF(ISBLANK(INDEX(Data_Base_2[],MATCH($D804,Data_Base_2[[Incumbent]:[Incumbent]],0),MATCH(N$3,Data_Base_2[#Headers],0))),"-",INDEX(Data_Base_2[],MATCH($D804,Data_Base_2[[Incumbent]:[Incumbent]],0),MATCH(N$3,Data_Base_2[#Headers],0))),"")</f>
        <v/>
      </c>
      <c r="O804" s="164" t="str">
        <f ca="1">IFERROR(IF(ISBLANK(INDEX(Data_Base_2[],MATCH($D804,Data_Base_2[[Incumbent]:[Incumbent]],0),MATCH(O$3,Data_Base_2[#Headers],0))),"-",INDEX(Data_Base_2[],MATCH($D804,Data_Base_2[[Incumbent]:[Incumbent]],0),MATCH(O$3,Data_Base_2[#Headers],0))),"")</f>
        <v/>
      </c>
      <c r="P804" s="161" t="str">
        <f ca="1">IFERROR(IF(ISBLANK(INDEX(Data_Base_2[],MATCH($D804,Data_Base_2[[Incumbent]:[Incumbent]],0),MATCH(P$3,Data_Base_2[#Headers],0))),"-",INDEX(Data_Base_2[],MATCH($D804,Data_Base_2[[Incumbent]:[Incumbent]],0),MATCH(P$3,Data_Base_2[#Headers],0))),"")</f>
        <v/>
      </c>
      <c r="Q804" s="161" t="str">
        <f ca="1">IFERROR(IF(ISBLANK(INDEX(Data_Base_2[],MATCH($D804,Data_Base_2[[Incumbent]:[Incumbent]],0),MATCH(Q$3,Data_Base_2[#Headers],0))),"-",INDEX(Data_Base_2[],MATCH($D804,Data_Base_2[[Incumbent]:[Incumbent]],0),MATCH(Q$3,Data_Base_2[#Headers],0))),"")</f>
        <v/>
      </c>
      <c r="T804" t="str">
        <v>Abdul Manan</v>
      </c>
      <c r="U804" s="140" t="str">
        <v>PKWT</v>
      </c>
      <c r="V804" s="124" t="b">
        <v>1</v>
      </c>
      <c r="W804" s="3" t="b">
        <v>0</v>
      </c>
      <c r="X804" s="3" t="b">
        <v>0</v>
      </c>
      <c r="Y804" s="3">
        <v>0</v>
      </c>
      <c r="Z804" s="3">
        <v>0</v>
      </c>
      <c r="AA804" s="3" t="b">
        <v>1</v>
      </c>
      <c r="AB804" s="3" t="b">
        <f ca="1"/>
        <v>0</v>
      </c>
      <c r="AC804" s="99">
        <v>1</v>
      </c>
      <c r="AD804" s="99">
        <f ca="1"/>
        <v>0</v>
      </c>
    </row>
    <row r="805" spans="4:30" x14ac:dyDescent="0.25">
      <c r="D805" s="8" t="str" cm="1">
        <f t="array" aca="1" ref="D805" ca="1">IFERROR(IF($T$2="",'Data Base'!C780,INDEX(Data_Base_2[Incumbent],_xlfn.AGGREGATE(15,3,((OFFSET($AD$4,0,0,COUNTA($AD$4:AD5800),1)&gt;0)/(OFFSET($AD$4,0,0,COUNTA($AD$4:AD5800),1)&gt;0))*(ROW(OFFSET($AD$4,0,0,COUNTA($AD$4:AD5800),1))-ROW($AD$3)),ROWS($D$4:$D804)))),"")</f>
        <v/>
      </c>
      <c r="E805" s="161" t="str">
        <f ca="1">IFERROR(IF(ISBLANK(INDEX(Data_Base_2[],MATCH($D805,Data_Base_2[[Incumbent]:[Incumbent]],0),MATCH(E$3,Data_Base_2[#Headers],0))),"-",INDEX(Data_Base_2[],MATCH($D805,Data_Base_2[[Incumbent]:[Incumbent]],0),MATCH(E$3,Data_Base_2[#Headers],0))),"")</f>
        <v/>
      </c>
      <c r="F805" s="161" t="str">
        <f ca="1">IFERROR(IF(ISBLANK(INDEX(Data_Base_2[],MATCH($D805,Data_Base_2[[Incumbent]:[Incumbent]],0),MATCH(F$3,Data_Base_2[#Headers],0))),"-",INDEX(Data_Base_2[],MATCH($D805,Data_Base_2[[Incumbent]:[Incumbent]],0),MATCH(F$3,Data_Base_2[#Headers],0))),"")</f>
        <v/>
      </c>
      <c r="G805" s="161" t="str">
        <f ca="1">IFERROR(IF(ISBLANK(INDEX(Data_Base_2[],MATCH($D805,Data_Base_2[[Incumbent]:[Incumbent]],0),MATCH(G$3,Data_Base_2[#Headers],0))),"-",INDEX(Data_Base_2[],MATCH($D805,Data_Base_2[[Incumbent]:[Incumbent]],0),MATCH(G$3,Data_Base_2[#Headers],0))),"")</f>
        <v/>
      </c>
      <c r="H805" s="161" t="str">
        <f ca="1">IFERROR(IF(ISBLANK(INDEX(Data_Base_2[],MATCH($D805,Data_Base_2[[Incumbent]:[Incumbent]],0),MATCH(H$3,Data_Base_2[#Headers],0))),"-",INDEX(Data_Base_2[],MATCH($D805,Data_Base_2[[Incumbent]:[Incumbent]],0),MATCH(H$3,Data_Base_2[#Headers],0))),"")</f>
        <v/>
      </c>
      <c r="I805" s="162" t="str">
        <f ca="1">IFERROR(IF(ISBLANK(INDEX(Data_Base_2[],MATCH($D805,Data_Base_2[[Incumbent]:[Incumbent]],0),MATCH(I$3,Data_Base_2[#Headers],0))),"-",INDEX(Data_Base_2[],MATCH($D805,Data_Base_2[[Incumbent]:[Incumbent]],0),MATCH(I$3,Data_Base_2[#Headers],0))),"")</f>
        <v/>
      </c>
      <c r="J805" s="162" t="str">
        <f ca="1">IFERROR(IF(ISBLANK(INDEX(Data_Base_2[],MATCH($D805,Data_Base_2[[Incumbent]:[Incumbent]],0),MATCH(J$3,Data_Base_2[#Headers],0))),"-",INDEX(Data_Base_2[],MATCH($D805,Data_Base_2[[Incumbent]:[Incumbent]],0),MATCH(J$3,Data_Base_2[#Headers],0))),"")</f>
        <v/>
      </c>
      <c r="K805" s="163" t="str">
        <f ca="1">IFERROR(IF(ISBLANK(INDEX(Data_Base_2[],MATCH($D805,Data_Base_2[[Incumbent]:[Incumbent]],0),MATCH(K$3,Data_Base_2[#Headers],0))),"-",INDEX(Data_Base_2[],MATCH($D805,Data_Base_2[[Incumbent]:[Incumbent]],0),MATCH(K$3,Data_Base_2[#Headers],0))),"")</f>
        <v/>
      </c>
      <c r="L805" s="161" t="str">
        <f ca="1">IFERROR(IF(ISBLANK(INDEX(Data_Base_2[],MATCH($D805,Data_Base_2[[Incumbent]:[Incumbent]],0),MATCH(L$3,Data_Base_2[#Headers],0))),"-",INDEX(Data_Base_2[],MATCH($D805,Data_Base_2[[Incumbent]:[Incumbent]],0),MATCH(L$3,Data_Base_2[#Headers],0))),"")</f>
        <v/>
      </c>
      <c r="M805" s="161" t="str">
        <f ca="1">IFERROR(IF(ISBLANK(INDEX(Data_Base_2[],MATCH($D805,Data_Base_2[[Incumbent]:[Incumbent]],0),MATCH(M$3,Data_Base_2[#Headers],0))),"-",INDEX(Data_Base_2[],MATCH($D805,Data_Base_2[[Incumbent]:[Incumbent]],0),MATCH(M$3,Data_Base_2[#Headers],0))),"")</f>
        <v/>
      </c>
      <c r="N805" s="164" t="str">
        <f ca="1">IFERROR(IF(ISBLANK(INDEX(Data_Base_2[],MATCH($D805,Data_Base_2[[Incumbent]:[Incumbent]],0),MATCH(N$3,Data_Base_2[#Headers],0))),"-",INDEX(Data_Base_2[],MATCH($D805,Data_Base_2[[Incumbent]:[Incumbent]],0),MATCH(N$3,Data_Base_2[#Headers],0))),"")</f>
        <v/>
      </c>
      <c r="O805" s="164" t="str">
        <f ca="1">IFERROR(IF(ISBLANK(INDEX(Data_Base_2[],MATCH($D805,Data_Base_2[[Incumbent]:[Incumbent]],0),MATCH(O$3,Data_Base_2[#Headers],0))),"-",INDEX(Data_Base_2[],MATCH($D805,Data_Base_2[[Incumbent]:[Incumbent]],0),MATCH(O$3,Data_Base_2[#Headers],0))),"")</f>
        <v/>
      </c>
      <c r="P805" s="161" t="str">
        <f ca="1">IFERROR(IF(ISBLANK(INDEX(Data_Base_2[],MATCH($D805,Data_Base_2[[Incumbent]:[Incumbent]],0),MATCH(P$3,Data_Base_2[#Headers],0))),"-",INDEX(Data_Base_2[],MATCH($D805,Data_Base_2[[Incumbent]:[Incumbent]],0),MATCH(P$3,Data_Base_2[#Headers],0))),"")</f>
        <v/>
      </c>
      <c r="Q805" s="161" t="str">
        <f ca="1">IFERROR(IF(ISBLANK(INDEX(Data_Base_2[],MATCH($D805,Data_Base_2[[Incumbent]:[Incumbent]],0),MATCH(Q$3,Data_Base_2[#Headers],0))),"-",INDEX(Data_Base_2[],MATCH($D805,Data_Base_2[[Incumbent]:[Incumbent]],0),MATCH(Q$3,Data_Base_2[#Headers],0))),"")</f>
        <v/>
      </c>
      <c r="T805" t="str">
        <v>Gentur Biwahyudi</v>
      </c>
      <c r="U805" s="140" t="str">
        <v>PKWT</v>
      </c>
      <c r="V805" s="124" t="b">
        <v>1</v>
      </c>
      <c r="W805" s="3" t="b">
        <v>0</v>
      </c>
      <c r="X805" s="3" t="b">
        <v>0</v>
      </c>
      <c r="Y805" s="3">
        <v>0</v>
      </c>
      <c r="Z805" s="3">
        <v>0</v>
      </c>
      <c r="AA805" s="3" t="b">
        <v>1</v>
      </c>
      <c r="AB805" s="3" t="b">
        <f ca="1"/>
        <v>0</v>
      </c>
      <c r="AC805" s="99">
        <v>1</v>
      </c>
      <c r="AD805" s="99">
        <f ca="1"/>
        <v>0</v>
      </c>
    </row>
    <row r="806" spans="4:30" x14ac:dyDescent="0.25">
      <c r="D806" s="8" t="str" cm="1">
        <f t="array" aca="1" ref="D806" ca="1">IFERROR(IF($T$2="",'Data Base'!C781,INDEX(Data_Base_2[Incumbent],_xlfn.AGGREGATE(15,3,((OFFSET($AD$4,0,0,COUNTA($AD$4:AD5801),1)&gt;0)/(OFFSET($AD$4,0,0,COUNTA($AD$4:AD5801),1)&gt;0))*(ROW(OFFSET($AD$4,0,0,COUNTA($AD$4:AD5801),1))-ROW($AD$3)),ROWS($D$4:$D805)))),"")</f>
        <v/>
      </c>
      <c r="E806" s="161" t="str">
        <f ca="1">IFERROR(IF(ISBLANK(INDEX(Data_Base_2[],MATCH($D806,Data_Base_2[[Incumbent]:[Incumbent]],0),MATCH(E$3,Data_Base_2[#Headers],0))),"-",INDEX(Data_Base_2[],MATCH($D806,Data_Base_2[[Incumbent]:[Incumbent]],0),MATCH(E$3,Data_Base_2[#Headers],0))),"")</f>
        <v/>
      </c>
      <c r="F806" s="161" t="str">
        <f ca="1">IFERROR(IF(ISBLANK(INDEX(Data_Base_2[],MATCH($D806,Data_Base_2[[Incumbent]:[Incumbent]],0),MATCH(F$3,Data_Base_2[#Headers],0))),"-",INDEX(Data_Base_2[],MATCH($D806,Data_Base_2[[Incumbent]:[Incumbent]],0),MATCH(F$3,Data_Base_2[#Headers],0))),"")</f>
        <v/>
      </c>
      <c r="G806" s="161" t="str">
        <f ca="1">IFERROR(IF(ISBLANK(INDEX(Data_Base_2[],MATCH($D806,Data_Base_2[[Incumbent]:[Incumbent]],0),MATCH(G$3,Data_Base_2[#Headers],0))),"-",INDEX(Data_Base_2[],MATCH($D806,Data_Base_2[[Incumbent]:[Incumbent]],0),MATCH(G$3,Data_Base_2[#Headers],0))),"")</f>
        <v/>
      </c>
      <c r="H806" s="161" t="str">
        <f ca="1">IFERROR(IF(ISBLANK(INDEX(Data_Base_2[],MATCH($D806,Data_Base_2[[Incumbent]:[Incumbent]],0),MATCH(H$3,Data_Base_2[#Headers],0))),"-",INDEX(Data_Base_2[],MATCH($D806,Data_Base_2[[Incumbent]:[Incumbent]],0),MATCH(H$3,Data_Base_2[#Headers],0))),"")</f>
        <v/>
      </c>
      <c r="I806" s="162" t="str">
        <f ca="1">IFERROR(IF(ISBLANK(INDEX(Data_Base_2[],MATCH($D806,Data_Base_2[[Incumbent]:[Incumbent]],0),MATCH(I$3,Data_Base_2[#Headers],0))),"-",INDEX(Data_Base_2[],MATCH($D806,Data_Base_2[[Incumbent]:[Incumbent]],0),MATCH(I$3,Data_Base_2[#Headers],0))),"")</f>
        <v/>
      </c>
      <c r="J806" s="162" t="str">
        <f ca="1">IFERROR(IF(ISBLANK(INDEX(Data_Base_2[],MATCH($D806,Data_Base_2[[Incumbent]:[Incumbent]],0),MATCH(J$3,Data_Base_2[#Headers],0))),"-",INDEX(Data_Base_2[],MATCH($D806,Data_Base_2[[Incumbent]:[Incumbent]],0),MATCH(J$3,Data_Base_2[#Headers],0))),"")</f>
        <v/>
      </c>
      <c r="K806" s="163" t="str">
        <f ca="1">IFERROR(IF(ISBLANK(INDEX(Data_Base_2[],MATCH($D806,Data_Base_2[[Incumbent]:[Incumbent]],0),MATCH(K$3,Data_Base_2[#Headers],0))),"-",INDEX(Data_Base_2[],MATCH($D806,Data_Base_2[[Incumbent]:[Incumbent]],0),MATCH(K$3,Data_Base_2[#Headers],0))),"")</f>
        <v/>
      </c>
      <c r="L806" s="161" t="str">
        <f ca="1">IFERROR(IF(ISBLANK(INDEX(Data_Base_2[],MATCH($D806,Data_Base_2[[Incumbent]:[Incumbent]],0),MATCH(L$3,Data_Base_2[#Headers],0))),"-",INDEX(Data_Base_2[],MATCH($D806,Data_Base_2[[Incumbent]:[Incumbent]],0),MATCH(L$3,Data_Base_2[#Headers],0))),"")</f>
        <v/>
      </c>
      <c r="M806" s="161" t="str">
        <f ca="1">IFERROR(IF(ISBLANK(INDEX(Data_Base_2[],MATCH($D806,Data_Base_2[[Incumbent]:[Incumbent]],0),MATCH(M$3,Data_Base_2[#Headers],0))),"-",INDEX(Data_Base_2[],MATCH($D806,Data_Base_2[[Incumbent]:[Incumbent]],0),MATCH(M$3,Data_Base_2[#Headers],0))),"")</f>
        <v/>
      </c>
      <c r="N806" s="164" t="str">
        <f ca="1">IFERROR(IF(ISBLANK(INDEX(Data_Base_2[],MATCH($D806,Data_Base_2[[Incumbent]:[Incumbent]],0),MATCH(N$3,Data_Base_2[#Headers],0))),"-",INDEX(Data_Base_2[],MATCH($D806,Data_Base_2[[Incumbent]:[Incumbent]],0),MATCH(N$3,Data_Base_2[#Headers],0))),"")</f>
        <v/>
      </c>
      <c r="O806" s="164" t="str">
        <f ca="1">IFERROR(IF(ISBLANK(INDEX(Data_Base_2[],MATCH($D806,Data_Base_2[[Incumbent]:[Incumbent]],0),MATCH(O$3,Data_Base_2[#Headers],0))),"-",INDEX(Data_Base_2[],MATCH($D806,Data_Base_2[[Incumbent]:[Incumbent]],0),MATCH(O$3,Data_Base_2[#Headers],0))),"")</f>
        <v/>
      </c>
      <c r="P806" s="161" t="str">
        <f ca="1">IFERROR(IF(ISBLANK(INDEX(Data_Base_2[],MATCH($D806,Data_Base_2[[Incumbent]:[Incumbent]],0),MATCH(P$3,Data_Base_2[#Headers],0))),"-",INDEX(Data_Base_2[],MATCH($D806,Data_Base_2[[Incumbent]:[Incumbent]],0),MATCH(P$3,Data_Base_2[#Headers],0))),"")</f>
        <v/>
      </c>
      <c r="Q806" s="161" t="str">
        <f ca="1">IFERROR(IF(ISBLANK(INDEX(Data_Base_2[],MATCH($D806,Data_Base_2[[Incumbent]:[Incumbent]],0),MATCH(Q$3,Data_Base_2[#Headers],0))),"-",INDEX(Data_Base_2[],MATCH($D806,Data_Base_2[[Incumbent]:[Incumbent]],0),MATCH(Q$3,Data_Base_2[#Headers],0))),"")</f>
        <v/>
      </c>
      <c r="T806" t="str">
        <v>SAMSIDIN</v>
      </c>
      <c r="U806" s="140" t="str">
        <v>PKWT</v>
      </c>
      <c r="V806" s="124" t="b">
        <v>1</v>
      </c>
      <c r="W806" s="3" t="b">
        <v>0</v>
      </c>
      <c r="X806" s="3" t="b">
        <v>0</v>
      </c>
      <c r="Y806" s="3">
        <v>0</v>
      </c>
      <c r="Z806" s="3">
        <v>0</v>
      </c>
      <c r="AA806" s="3" t="b">
        <v>1</v>
      </c>
      <c r="AB806" s="3" t="b">
        <f ca="1"/>
        <v>0</v>
      </c>
      <c r="AC806" s="99">
        <v>1</v>
      </c>
      <c r="AD806" s="99">
        <f ca="1"/>
        <v>0</v>
      </c>
    </row>
    <row r="807" spans="4:30" x14ac:dyDescent="0.25">
      <c r="D807" s="8" t="str" cm="1">
        <f t="array" aca="1" ref="D807" ca="1">IFERROR(IF($T$2="",'Data Base'!C782,INDEX(Data_Base_2[Incumbent],_xlfn.AGGREGATE(15,3,((OFFSET($AD$4,0,0,COUNTA($AD$4:AD5802),1)&gt;0)/(OFFSET($AD$4,0,0,COUNTA($AD$4:AD5802),1)&gt;0))*(ROW(OFFSET($AD$4,0,0,COUNTA($AD$4:AD5802),1))-ROW($AD$3)),ROWS($D$4:$D806)))),"")</f>
        <v/>
      </c>
      <c r="E807" s="161" t="str">
        <f ca="1">IFERROR(IF(ISBLANK(INDEX(Data_Base_2[],MATCH($D807,Data_Base_2[[Incumbent]:[Incumbent]],0),MATCH(E$3,Data_Base_2[#Headers],0))),"-",INDEX(Data_Base_2[],MATCH($D807,Data_Base_2[[Incumbent]:[Incumbent]],0),MATCH(E$3,Data_Base_2[#Headers],0))),"")</f>
        <v/>
      </c>
      <c r="F807" s="161" t="str">
        <f ca="1">IFERROR(IF(ISBLANK(INDEX(Data_Base_2[],MATCH($D807,Data_Base_2[[Incumbent]:[Incumbent]],0),MATCH(F$3,Data_Base_2[#Headers],0))),"-",INDEX(Data_Base_2[],MATCH($D807,Data_Base_2[[Incumbent]:[Incumbent]],0),MATCH(F$3,Data_Base_2[#Headers],0))),"")</f>
        <v/>
      </c>
      <c r="G807" s="161" t="str">
        <f ca="1">IFERROR(IF(ISBLANK(INDEX(Data_Base_2[],MATCH($D807,Data_Base_2[[Incumbent]:[Incumbent]],0),MATCH(G$3,Data_Base_2[#Headers],0))),"-",INDEX(Data_Base_2[],MATCH($D807,Data_Base_2[[Incumbent]:[Incumbent]],0),MATCH(G$3,Data_Base_2[#Headers],0))),"")</f>
        <v/>
      </c>
      <c r="H807" s="161" t="str">
        <f ca="1">IFERROR(IF(ISBLANK(INDEX(Data_Base_2[],MATCH($D807,Data_Base_2[[Incumbent]:[Incumbent]],0),MATCH(H$3,Data_Base_2[#Headers],0))),"-",INDEX(Data_Base_2[],MATCH($D807,Data_Base_2[[Incumbent]:[Incumbent]],0),MATCH(H$3,Data_Base_2[#Headers],0))),"")</f>
        <v/>
      </c>
      <c r="I807" s="162" t="str">
        <f ca="1">IFERROR(IF(ISBLANK(INDEX(Data_Base_2[],MATCH($D807,Data_Base_2[[Incumbent]:[Incumbent]],0),MATCH(I$3,Data_Base_2[#Headers],0))),"-",INDEX(Data_Base_2[],MATCH($D807,Data_Base_2[[Incumbent]:[Incumbent]],0),MATCH(I$3,Data_Base_2[#Headers],0))),"")</f>
        <v/>
      </c>
      <c r="J807" s="162" t="str">
        <f ca="1">IFERROR(IF(ISBLANK(INDEX(Data_Base_2[],MATCH($D807,Data_Base_2[[Incumbent]:[Incumbent]],0),MATCH(J$3,Data_Base_2[#Headers],0))),"-",INDEX(Data_Base_2[],MATCH($D807,Data_Base_2[[Incumbent]:[Incumbent]],0),MATCH(J$3,Data_Base_2[#Headers],0))),"")</f>
        <v/>
      </c>
      <c r="K807" s="163" t="str">
        <f ca="1">IFERROR(IF(ISBLANK(INDEX(Data_Base_2[],MATCH($D807,Data_Base_2[[Incumbent]:[Incumbent]],0),MATCH(K$3,Data_Base_2[#Headers],0))),"-",INDEX(Data_Base_2[],MATCH($D807,Data_Base_2[[Incumbent]:[Incumbent]],0),MATCH(K$3,Data_Base_2[#Headers],0))),"")</f>
        <v/>
      </c>
      <c r="L807" s="161" t="str">
        <f ca="1">IFERROR(IF(ISBLANK(INDEX(Data_Base_2[],MATCH($D807,Data_Base_2[[Incumbent]:[Incumbent]],0),MATCH(L$3,Data_Base_2[#Headers],0))),"-",INDEX(Data_Base_2[],MATCH($D807,Data_Base_2[[Incumbent]:[Incumbent]],0),MATCH(L$3,Data_Base_2[#Headers],0))),"")</f>
        <v/>
      </c>
      <c r="M807" s="161" t="str">
        <f ca="1">IFERROR(IF(ISBLANK(INDEX(Data_Base_2[],MATCH($D807,Data_Base_2[[Incumbent]:[Incumbent]],0),MATCH(M$3,Data_Base_2[#Headers],0))),"-",INDEX(Data_Base_2[],MATCH($D807,Data_Base_2[[Incumbent]:[Incumbent]],0),MATCH(M$3,Data_Base_2[#Headers],0))),"")</f>
        <v/>
      </c>
      <c r="N807" s="164" t="str">
        <f ca="1">IFERROR(IF(ISBLANK(INDEX(Data_Base_2[],MATCH($D807,Data_Base_2[[Incumbent]:[Incumbent]],0),MATCH(N$3,Data_Base_2[#Headers],0))),"-",INDEX(Data_Base_2[],MATCH($D807,Data_Base_2[[Incumbent]:[Incumbent]],0),MATCH(N$3,Data_Base_2[#Headers],0))),"")</f>
        <v/>
      </c>
      <c r="O807" s="164" t="str">
        <f ca="1">IFERROR(IF(ISBLANK(INDEX(Data_Base_2[],MATCH($D807,Data_Base_2[[Incumbent]:[Incumbent]],0),MATCH(O$3,Data_Base_2[#Headers],0))),"-",INDEX(Data_Base_2[],MATCH($D807,Data_Base_2[[Incumbent]:[Incumbent]],0),MATCH(O$3,Data_Base_2[#Headers],0))),"")</f>
        <v/>
      </c>
      <c r="P807" s="161" t="str">
        <f ca="1">IFERROR(IF(ISBLANK(INDEX(Data_Base_2[],MATCH($D807,Data_Base_2[[Incumbent]:[Incumbent]],0),MATCH(P$3,Data_Base_2[#Headers],0))),"-",INDEX(Data_Base_2[],MATCH($D807,Data_Base_2[[Incumbent]:[Incumbent]],0),MATCH(P$3,Data_Base_2[#Headers],0))),"")</f>
        <v/>
      </c>
      <c r="Q807" s="161" t="str">
        <f ca="1">IFERROR(IF(ISBLANK(INDEX(Data_Base_2[],MATCH($D807,Data_Base_2[[Incumbent]:[Incumbent]],0),MATCH(Q$3,Data_Base_2[#Headers],0))),"-",INDEX(Data_Base_2[],MATCH($D807,Data_Base_2[[Incumbent]:[Incumbent]],0),MATCH(Q$3,Data_Base_2[#Headers],0))),"")</f>
        <v/>
      </c>
      <c r="T807" t="str">
        <v>Muhammad Riyan Ananda Pohan</v>
      </c>
      <c r="U807" s="140" t="str">
        <v>PKWT</v>
      </c>
      <c r="V807" s="124" t="b">
        <v>1</v>
      </c>
      <c r="W807" s="3" t="b">
        <v>0</v>
      </c>
      <c r="X807" s="3" t="b">
        <v>0</v>
      </c>
      <c r="Y807" s="3">
        <v>1</v>
      </c>
      <c r="Z807" s="3">
        <v>0</v>
      </c>
      <c r="AA807" s="3" t="b">
        <v>1</v>
      </c>
      <c r="AB807" s="3" t="b">
        <f ca="1"/>
        <v>0</v>
      </c>
      <c r="AC807" s="99">
        <v>1</v>
      </c>
      <c r="AD807" s="99">
        <f ca="1"/>
        <v>0</v>
      </c>
    </row>
    <row r="808" spans="4:30" x14ac:dyDescent="0.25">
      <c r="D808" s="8" t="str" cm="1">
        <f t="array" aca="1" ref="D808" ca="1">IFERROR(IF($T$2="",'Data Base'!C783,INDEX(Data_Base_2[Incumbent],_xlfn.AGGREGATE(15,3,((OFFSET($AD$4,0,0,COUNTA($AD$4:AD5803),1)&gt;0)/(OFFSET($AD$4,0,0,COUNTA($AD$4:AD5803),1)&gt;0))*(ROW(OFFSET($AD$4,0,0,COUNTA($AD$4:AD5803),1))-ROW($AD$3)),ROWS($D$4:$D807)))),"")</f>
        <v/>
      </c>
      <c r="E808" s="161" t="str">
        <f ca="1">IFERROR(IF(ISBLANK(INDEX(Data_Base_2[],MATCH($D808,Data_Base_2[[Incumbent]:[Incumbent]],0),MATCH(E$3,Data_Base_2[#Headers],0))),"-",INDEX(Data_Base_2[],MATCH($D808,Data_Base_2[[Incumbent]:[Incumbent]],0),MATCH(E$3,Data_Base_2[#Headers],0))),"")</f>
        <v/>
      </c>
      <c r="F808" s="161" t="str">
        <f ca="1">IFERROR(IF(ISBLANK(INDEX(Data_Base_2[],MATCH($D808,Data_Base_2[[Incumbent]:[Incumbent]],0),MATCH(F$3,Data_Base_2[#Headers],0))),"-",INDEX(Data_Base_2[],MATCH($D808,Data_Base_2[[Incumbent]:[Incumbent]],0),MATCH(F$3,Data_Base_2[#Headers],0))),"")</f>
        <v/>
      </c>
      <c r="G808" s="161" t="str">
        <f ca="1">IFERROR(IF(ISBLANK(INDEX(Data_Base_2[],MATCH($D808,Data_Base_2[[Incumbent]:[Incumbent]],0),MATCH(G$3,Data_Base_2[#Headers],0))),"-",INDEX(Data_Base_2[],MATCH($D808,Data_Base_2[[Incumbent]:[Incumbent]],0),MATCH(G$3,Data_Base_2[#Headers],0))),"")</f>
        <v/>
      </c>
      <c r="H808" s="161" t="str">
        <f ca="1">IFERROR(IF(ISBLANK(INDEX(Data_Base_2[],MATCH($D808,Data_Base_2[[Incumbent]:[Incumbent]],0),MATCH(H$3,Data_Base_2[#Headers],0))),"-",INDEX(Data_Base_2[],MATCH($D808,Data_Base_2[[Incumbent]:[Incumbent]],0),MATCH(H$3,Data_Base_2[#Headers],0))),"")</f>
        <v/>
      </c>
      <c r="I808" s="162" t="str">
        <f ca="1">IFERROR(IF(ISBLANK(INDEX(Data_Base_2[],MATCH($D808,Data_Base_2[[Incumbent]:[Incumbent]],0),MATCH(I$3,Data_Base_2[#Headers],0))),"-",INDEX(Data_Base_2[],MATCH($D808,Data_Base_2[[Incumbent]:[Incumbent]],0),MATCH(I$3,Data_Base_2[#Headers],0))),"")</f>
        <v/>
      </c>
      <c r="J808" s="162" t="str">
        <f ca="1">IFERROR(IF(ISBLANK(INDEX(Data_Base_2[],MATCH($D808,Data_Base_2[[Incumbent]:[Incumbent]],0),MATCH(J$3,Data_Base_2[#Headers],0))),"-",INDEX(Data_Base_2[],MATCH($D808,Data_Base_2[[Incumbent]:[Incumbent]],0),MATCH(J$3,Data_Base_2[#Headers],0))),"")</f>
        <v/>
      </c>
      <c r="K808" s="163" t="str">
        <f ca="1">IFERROR(IF(ISBLANK(INDEX(Data_Base_2[],MATCH($D808,Data_Base_2[[Incumbent]:[Incumbent]],0),MATCH(K$3,Data_Base_2[#Headers],0))),"-",INDEX(Data_Base_2[],MATCH($D808,Data_Base_2[[Incumbent]:[Incumbent]],0),MATCH(K$3,Data_Base_2[#Headers],0))),"")</f>
        <v/>
      </c>
      <c r="L808" s="161" t="str">
        <f ca="1">IFERROR(IF(ISBLANK(INDEX(Data_Base_2[],MATCH($D808,Data_Base_2[[Incumbent]:[Incumbent]],0),MATCH(L$3,Data_Base_2[#Headers],0))),"-",INDEX(Data_Base_2[],MATCH($D808,Data_Base_2[[Incumbent]:[Incumbent]],0),MATCH(L$3,Data_Base_2[#Headers],0))),"")</f>
        <v/>
      </c>
      <c r="M808" s="161" t="str">
        <f ca="1">IFERROR(IF(ISBLANK(INDEX(Data_Base_2[],MATCH($D808,Data_Base_2[[Incumbent]:[Incumbent]],0),MATCH(M$3,Data_Base_2[#Headers],0))),"-",INDEX(Data_Base_2[],MATCH($D808,Data_Base_2[[Incumbent]:[Incumbent]],0),MATCH(M$3,Data_Base_2[#Headers],0))),"")</f>
        <v/>
      </c>
      <c r="N808" s="164" t="str">
        <f ca="1">IFERROR(IF(ISBLANK(INDEX(Data_Base_2[],MATCH($D808,Data_Base_2[[Incumbent]:[Incumbent]],0),MATCH(N$3,Data_Base_2[#Headers],0))),"-",INDEX(Data_Base_2[],MATCH($D808,Data_Base_2[[Incumbent]:[Incumbent]],0),MATCH(N$3,Data_Base_2[#Headers],0))),"")</f>
        <v/>
      </c>
      <c r="O808" s="164" t="str">
        <f ca="1">IFERROR(IF(ISBLANK(INDEX(Data_Base_2[],MATCH($D808,Data_Base_2[[Incumbent]:[Incumbent]],0),MATCH(O$3,Data_Base_2[#Headers],0))),"-",INDEX(Data_Base_2[],MATCH($D808,Data_Base_2[[Incumbent]:[Incumbent]],0),MATCH(O$3,Data_Base_2[#Headers],0))),"")</f>
        <v/>
      </c>
      <c r="P808" s="161" t="str">
        <f ca="1">IFERROR(IF(ISBLANK(INDEX(Data_Base_2[],MATCH($D808,Data_Base_2[[Incumbent]:[Incumbent]],0),MATCH(P$3,Data_Base_2[#Headers],0))),"-",INDEX(Data_Base_2[],MATCH($D808,Data_Base_2[[Incumbent]:[Incumbent]],0),MATCH(P$3,Data_Base_2[#Headers],0))),"")</f>
        <v/>
      </c>
      <c r="Q808" s="161" t="str">
        <f ca="1">IFERROR(IF(ISBLANK(INDEX(Data_Base_2[],MATCH($D808,Data_Base_2[[Incumbent]:[Incumbent]],0),MATCH(Q$3,Data_Base_2[#Headers],0))),"-",INDEX(Data_Base_2[],MATCH($D808,Data_Base_2[[Incumbent]:[Incumbent]],0),MATCH(Q$3,Data_Base_2[#Headers],0))),"")</f>
        <v/>
      </c>
      <c r="T808" t="str">
        <v>Zulkifli Caniago</v>
      </c>
      <c r="U808" s="140">
        <v>1</v>
      </c>
      <c r="V808" s="124" t="b">
        <v>1</v>
      </c>
      <c r="W808" s="3" t="b">
        <v>1</v>
      </c>
      <c r="X808" s="3" t="b">
        <v>0</v>
      </c>
      <c r="Y808" s="3">
        <v>1</v>
      </c>
      <c r="Z808" s="3">
        <v>0</v>
      </c>
      <c r="AA808" s="3" t="b">
        <v>1</v>
      </c>
      <c r="AB808" s="3" t="b">
        <f ca="1"/>
        <v>0</v>
      </c>
      <c r="AC808" s="99">
        <v>1</v>
      </c>
      <c r="AD808" s="99">
        <f ca="1"/>
        <v>0</v>
      </c>
    </row>
    <row r="809" spans="4:30" x14ac:dyDescent="0.25">
      <c r="D809" s="8" t="str" cm="1">
        <f t="array" aca="1" ref="D809" ca="1">IFERROR(IF($T$2="",'Data Base'!C784,INDEX(Data_Base_2[Incumbent],_xlfn.AGGREGATE(15,3,((OFFSET($AD$4,0,0,COUNTA($AD$4:AD5804),1)&gt;0)/(OFFSET($AD$4,0,0,COUNTA($AD$4:AD5804),1)&gt;0))*(ROW(OFFSET($AD$4,0,0,COUNTA($AD$4:AD5804),1))-ROW($AD$3)),ROWS($D$4:$D808)))),"")</f>
        <v/>
      </c>
      <c r="E809" s="161" t="str">
        <f ca="1">IFERROR(IF(ISBLANK(INDEX(Data_Base_2[],MATCH($D809,Data_Base_2[[Incumbent]:[Incumbent]],0),MATCH(E$3,Data_Base_2[#Headers],0))),"-",INDEX(Data_Base_2[],MATCH($D809,Data_Base_2[[Incumbent]:[Incumbent]],0),MATCH(E$3,Data_Base_2[#Headers],0))),"")</f>
        <v/>
      </c>
      <c r="F809" s="161" t="str">
        <f ca="1">IFERROR(IF(ISBLANK(INDEX(Data_Base_2[],MATCH($D809,Data_Base_2[[Incumbent]:[Incumbent]],0),MATCH(F$3,Data_Base_2[#Headers],0))),"-",INDEX(Data_Base_2[],MATCH($D809,Data_Base_2[[Incumbent]:[Incumbent]],0),MATCH(F$3,Data_Base_2[#Headers],0))),"")</f>
        <v/>
      </c>
      <c r="G809" s="161" t="str">
        <f ca="1">IFERROR(IF(ISBLANK(INDEX(Data_Base_2[],MATCH($D809,Data_Base_2[[Incumbent]:[Incumbent]],0),MATCH(G$3,Data_Base_2[#Headers],0))),"-",INDEX(Data_Base_2[],MATCH($D809,Data_Base_2[[Incumbent]:[Incumbent]],0),MATCH(G$3,Data_Base_2[#Headers],0))),"")</f>
        <v/>
      </c>
      <c r="H809" s="161" t="str">
        <f ca="1">IFERROR(IF(ISBLANK(INDEX(Data_Base_2[],MATCH($D809,Data_Base_2[[Incumbent]:[Incumbent]],0),MATCH(H$3,Data_Base_2[#Headers],0))),"-",INDEX(Data_Base_2[],MATCH($D809,Data_Base_2[[Incumbent]:[Incumbent]],0),MATCH(H$3,Data_Base_2[#Headers],0))),"")</f>
        <v/>
      </c>
      <c r="I809" s="162" t="str">
        <f ca="1">IFERROR(IF(ISBLANK(INDEX(Data_Base_2[],MATCH($D809,Data_Base_2[[Incumbent]:[Incumbent]],0),MATCH(I$3,Data_Base_2[#Headers],0))),"-",INDEX(Data_Base_2[],MATCH($D809,Data_Base_2[[Incumbent]:[Incumbent]],0),MATCH(I$3,Data_Base_2[#Headers],0))),"")</f>
        <v/>
      </c>
      <c r="J809" s="162" t="str">
        <f ca="1">IFERROR(IF(ISBLANK(INDEX(Data_Base_2[],MATCH($D809,Data_Base_2[[Incumbent]:[Incumbent]],0),MATCH(J$3,Data_Base_2[#Headers],0))),"-",INDEX(Data_Base_2[],MATCH($D809,Data_Base_2[[Incumbent]:[Incumbent]],0),MATCH(J$3,Data_Base_2[#Headers],0))),"")</f>
        <v/>
      </c>
      <c r="K809" s="163" t="str">
        <f ca="1">IFERROR(IF(ISBLANK(INDEX(Data_Base_2[],MATCH($D809,Data_Base_2[[Incumbent]:[Incumbent]],0),MATCH(K$3,Data_Base_2[#Headers],0))),"-",INDEX(Data_Base_2[],MATCH($D809,Data_Base_2[[Incumbent]:[Incumbent]],0),MATCH(K$3,Data_Base_2[#Headers],0))),"")</f>
        <v/>
      </c>
      <c r="L809" s="161" t="str">
        <f ca="1">IFERROR(IF(ISBLANK(INDEX(Data_Base_2[],MATCH($D809,Data_Base_2[[Incumbent]:[Incumbent]],0),MATCH(L$3,Data_Base_2[#Headers],0))),"-",INDEX(Data_Base_2[],MATCH($D809,Data_Base_2[[Incumbent]:[Incumbent]],0),MATCH(L$3,Data_Base_2[#Headers],0))),"")</f>
        <v/>
      </c>
      <c r="M809" s="161" t="str">
        <f ca="1">IFERROR(IF(ISBLANK(INDEX(Data_Base_2[],MATCH($D809,Data_Base_2[[Incumbent]:[Incumbent]],0),MATCH(M$3,Data_Base_2[#Headers],0))),"-",INDEX(Data_Base_2[],MATCH($D809,Data_Base_2[[Incumbent]:[Incumbent]],0),MATCH(M$3,Data_Base_2[#Headers],0))),"")</f>
        <v/>
      </c>
      <c r="N809" s="164" t="str">
        <f ca="1">IFERROR(IF(ISBLANK(INDEX(Data_Base_2[],MATCH($D809,Data_Base_2[[Incumbent]:[Incumbent]],0),MATCH(N$3,Data_Base_2[#Headers],0))),"-",INDEX(Data_Base_2[],MATCH($D809,Data_Base_2[[Incumbent]:[Incumbent]],0),MATCH(N$3,Data_Base_2[#Headers],0))),"")</f>
        <v/>
      </c>
      <c r="O809" s="164" t="str">
        <f ca="1">IFERROR(IF(ISBLANK(INDEX(Data_Base_2[],MATCH($D809,Data_Base_2[[Incumbent]:[Incumbent]],0),MATCH(O$3,Data_Base_2[#Headers],0))),"-",INDEX(Data_Base_2[],MATCH($D809,Data_Base_2[[Incumbent]:[Incumbent]],0),MATCH(O$3,Data_Base_2[#Headers],0))),"")</f>
        <v/>
      </c>
      <c r="P809" s="161" t="str">
        <f ca="1">IFERROR(IF(ISBLANK(INDEX(Data_Base_2[],MATCH($D809,Data_Base_2[[Incumbent]:[Incumbent]],0),MATCH(P$3,Data_Base_2[#Headers],0))),"-",INDEX(Data_Base_2[],MATCH($D809,Data_Base_2[[Incumbent]:[Incumbent]],0),MATCH(P$3,Data_Base_2[#Headers],0))),"")</f>
        <v/>
      </c>
      <c r="Q809" s="161" t="str">
        <f ca="1">IFERROR(IF(ISBLANK(INDEX(Data_Base_2[],MATCH($D809,Data_Base_2[[Incumbent]:[Incumbent]],0),MATCH(Q$3,Data_Base_2[#Headers],0))),"-",INDEX(Data_Base_2[],MATCH($D809,Data_Base_2[[Incumbent]:[Incumbent]],0),MATCH(Q$3,Data_Base_2[#Headers],0))),"")</f>
        <v/>
      </c>
      <c r="T809" t="str">
        <v>Ruslan Tika</v>
      </c>
      <c r="U809" s="140">
        <v>1</v>
      </c>
      <c r="V809" s="124" t="b">
        <v>1</v>
      </c>
      <c r="W809" s="3" t="b">
        <v>0</v>
      </c>
      <c r="X809" s="3" t="b">
        <v>0</v>
      </c>
      <c r="Y809" s="3">
        <v>1</v>
      </c>
      <c r="Z809" s="3">
        <v>0</v>
      </c>
      <c r="AA809" s="3" t="b">
        <v>1</v>
      </c>
      <c r="AB809" s="3" t="b">
        <f ca="1"/>
        <v>0</v>
      </c>
      <c r="AC809" s="99">
        <v>0</v>
      </c>
      <c r="AD809" s="99">
        <f ca="1"/>
        <v>0</v>
      </c>
    </row>
    <row r="810" spans="4:30" x14ac:dyDescent="0.25">
      <c r="D810" s="8" t="str" cm="1">
        <f t="array" aca="1" ref="D810" ca="1">IFERROR(IF($T$2="",'Data Base'!C785,INDEX(Data_Base_2[Incumbent],_xlfn.AGGREGATE(15,3,((OFFSET($AD$4,0,0,COUNTA($AD$4:AD5805),1)&gt;0)/(OFFSET($AD$4,0,0,COUNTA($AD$4:AD5805),1)&gt;0))*(ROW(OFFSET($AD$4,0,0,COUNTA($AD$4:AD5805),1))-ROW($AD$3)),ROWS($D$4:$D809)))),"")</f>
        <v/>
      </c>
      <c r="E810" s="161" t="str">
        <f ca="1">IFERROR(IF(ISBLANK(INDEX(Data_Base_2[],MATCH($D810,Data_Base_2[[Incumbent]:[Incumbent]],0),MATCH(E$3,Data_Base_2[#Headers],0))),"-",INDEX(Data_Base_2[],MATCH($D810,Data_Base_2[[Incumbent]:[Incumbent]],0),MATCH(E$3,Data_Base_2[#Headers],0))),"")</f>
        <v/>
      </c>
      <c r="F810" s="161" t="str">
        <f ca="1">IFERROR(IF(ISBLANK(INDEX(Data_Base_2[],MATCH($D810,Data_Base_2[[Incumbent]:[Incumbent]],0),MATCH(F$3,Data_Base_2[#Headers],0))),"-",INDEX(Data_Base_2[],MATCH($D810,Data_Base_2[[Incumbent]:[Incumbent]],0),MATCH(F$3,Data_Base_2[#Headers],0))),"")</f>
        <v/>
      </c>
      <c r="G810" s="161" t="str">
        <f ca="1">IFERROR(IF(ISBLANK(INDEX(Data_Base_2[],MATCH($D810,Data_Base_2[[Incumbent]:[Incumbent]],0),MATCH(G$3,Data_Base_2[#Headers],0))),"-",INDEX(Data_Base_2[],MATCH($D810,Data_Base_2[[Incumbent]:[Incumbent]],0),MATCH(G$3,Data_Base_2[#Headers],0))),"")</f>
        <v/>
      </c>
      <c r="H810" s="161" t="str">
        <f ca="1">IFERROR(IF(ISBLANK(INDEX(Data_Base_2[],MATCH($D810,Data_Base_2[[Incumbent]:[Incumbent]],0),MATCH(H$3,Data_Base_2[#Headers],0))),"-",INDEX(Data_Base_2[],MATCH($D810,Data_Base_2[[Incumbent]:[Incumbent]],0),MATCH(H$3,Data_Base_2[#Headers],0))),"")</f>
        <v/>
      </c>
      <c r="I810" s="162" t="str">
        <f ca="1">IFERROR(IF(ISBLANK(INDEX(Data_Base_2[],MATCH($D810,Data_Base_2[[Incumbent]:[Incumbent]],0),MATCH(I$3,Data_Base_2[#Headers],0))),"-",INDEX(Data_Base_2[],MATCH($D810,Data_Base_2[[Incumbent]:[Incumbent]],0),MATCH(I$3,Data_Base_2[#Headers],0))),"")</f>
        <v/>
      </c>
      <c r="J810" s="162" t="str">
        <f ca="1">IFERROR(IF(ISBLANK(INDEX(Data_Base_2[],MATCH($D810,Data_Base_2[[Incumbent]:[Incumbent]],0),MATCH(J$3,Data_Base_2[#Headers],0))),"-",INDEX(Data_Base_2[],MATCH($D810,Data_Base_2[[Incumbent]:[Incumbent]],0),MATCH(J$3,Data_Base_2[#Headers],0))),"")</f>
        <v/>
      </c>
      <c r="K810" s="163" t="str">
        <f ca="1">IFERROR(IF(ISBLANK(INDEX(Data_Base_2[],MATCH($D810,Data_Base_2[[Incumbent]:[Incumbent]],0),MATCH(K$3,Data_Base_2[#Headers],0))),"-",INDEX(Data_Base_2[],MATCH($D810,Data_Base_2[[Incumbent]:[Incumbent]],0),MATCH(K$3,Data_Base_2[#Headers],0))),"")</f>
        <v/>
      </c>
      <c r="L810" s="161" t="str">
        <f ca="1">IFERROR(IF(ISBLANK(INDEX(Data_Base_2[],MATCH($D810,Data_Base_2[[Incumbent]:[Incumbent]],0),MATCH(L$3,Data_Base_2[#Headers],0))),"-",INDEX(Data_Base_2[],MATCH($D810,Data_Base_2[[Incumbent]:[Incumbent]],0),MATCH(L$3,Data_Base_2[#Headers],0))),"")</f>
        <v/>
      </c>
      <c r="M810" s="161" t="str">
        <f ca="1">IFERROR(IF(ISBLANK(INDEX(Data_Base_2[],MATCH($D810,Data_Base_2[[Incumbent]:[Incumbent]],0),MATCH(M$3,Data_Base_2[#Headers],0))),"-",INDEX(Data_Base_2[],MATCH($D810,Data_Base_2[[Incumbent]:[Incumbent]],0),MATCH(M$3,Data_Base_2[#Headers],0))),"")</f>
        <v/>
      </c>
      <c r="N810" s="164" t="str">
        <f ca="1">IFERROR(IF(ISBLANK(INDEX(Data_Base_2[],MATCH($D810,Data_Base_2[[Incumbent]:[Incumbent]],0),MATCH(N$3,Data_Base_2[#Headers],0))),"-",INDEX(Data_Base_2[],MATCH($D810,Data_Base_2[[Incumbent]:[Incumbent]],0),MATCH(N$3,Data_Base_2[#Headers],0))),"")</f>
        <v/>
      </c>
      <c r="O810" s="164" t="str">
        <f ca="1">IFERROR(IF(ISBLANK(INDEX(Data_Base_2[],MATCH($D810,Data_Base_2[[Incumbent]:[Incumbent]],0),MATCH(O$3,Data_Base_2[#Headers],0))),"-",INDEX(Data_Base_2[],MATCH($D810,Data_Base_2[[Incumbent]:[Incumbent]],0),MATCH(O$3,Data_Base_2[#Headers],0))),"")</f>
        <v/>
      </c>
      <c r="P810" s="161" t="str">
        <f ca="1">IFERROR(IF(ISBLANK(INDEX(Data_Base_2[],MATCH($D810,Data_Base_2[[Incumbent]:[Incumbent]],0),MATCH(P$3,Data_Base_2[#Headers],0))),"-",INDEX(Data_Base_2[],MATCH($D810,Data_Base_2[[Incumbent]:[Incumbent]],0),MATCH(P$3,Data_Base_2[#Headers],0))),"")</f>
        <v/>
      </c>
      <c r="Q810" s="161" t="str">
        <f ca="1">IFERROR(IF(ISBLANK(INDEX(Data_Base_2[],MATCH($D810,Data_Base_2[[Incumbent]:[Incumbent]],0),MATCH(Q$3,Data_Base_2[#Headers],0))),"-",INDEX(Data_Base_2[],MATCH($D810,Data_Base_2[[Incumbent]:[Incumbent]],0),MATCH(Q$3,Data_Base_2[#Headers],0))),"")</f>
        <v/>
      </c>
      <c r="T810" t="str">
        <v>Agus Hariadi</v>
      </c>
      <c r="U810" s="140">
        <v>1</v>
      </c>
      <c r="V810" s="124" t="b">
        <v>1</v>
      </c>
      <c r="W810" s="3" t="b">
        <v>0</v>
      </c>
      <c r="X810" s="3" t="b">
        <v>0</v>
      </c>
      <c r="Y810" s="3">
        <v>1</v>
      </c>
      <c r="Z810" s="3">
        <v>0</v>
      </c>
      <c r="AA810" s="3" t="b">
        <v>1</v>
      </c>
      <c r="AB810" s="3" t="b">
        <f ca="1"/>
        <v>0</v>
      </c>
      <c r="AC810" s="99">
        <v>1</v>
      </c>
      <c r="AD810" s="99">
        <f ca="1"/>
        <v>0</v>
      </c>
    </row>
    <row r="811" spans="4:30" x14ac:dyDescent="0.25">
      <c r="D811" s="8" t="str" cm="1">
        <f t="array" aca="1" ref="D811" ca="1">IFERROR(IF($T$2="",'Data Base'!C786,INDEX(Data_Base_2[Incumbent],_xlfn.AGGREGATE(15,3,((OFFSET($AD$4,0,0,COUNTA($AD$4:AD5806),1)&gt;0)/(OFFSET($AD$4,0,0,COUNTA($AD$4:AD5806),1)&gt;0))*(ROW(OFFSET($AD$4,0,0,COUNTA($AD$4:AD5806),1))-ROW($AD$3)),ROWS($D$4:$D810)))),"")</f>
        <v/>
      </c>
      <c r="E811" s="161" t="str">
        <f ca="1">IFERROR(IF(ISBLANK(INDEX(Data_Base_2[],MATCH($D811,Data_Base_2[[Incumbent]:[Incumbent]],0),MATCH(E$3,Data_Base_2[#Headers],0))),"-",INDEX(Data_Base_2[],MATCH($D811,Data_Base_2[[Incumbent]:[Incumbent]],0),MATCH(E$3,Data_Base_2[#Headers],0))),"")</f>
        <v/>
      </c>
      <c r="F811" s="161" t="str">
        <f ca="1">IFERROR(IF(ISBLANK(INDEX(Data_Base_2[],MATCH($D811,Data_Base_2[[Incumbent]:[Incumbent]],0),MATCH(F$3,Data_Base_2[#Headers],0))),"-",INDEX(Data_Base_2[],MATCH($D811,Data_Base_2[[Incumbent]:[Incumbent]],0),MATCH(F$3,Data_Base_2[#Headers],0))),"")</f>
        <v/>
      </c>
      <c r="G811" s="161" t="str">
        <f ca="1">IFERROR(IF(ISBLANK(INDEX(Data_Base_2[],MATCH($D811,Data_Base_2[[Incumbent]:[Incumbent]],0),MATCH(G$3,Data_Base_2[#Headers],0))),"-",INDEX(Data_Base_2[],MATCH($D811,Data_Base_2[[Incumbent]:[Incumbent]],0),MATCH(G$3,Data_Base_2[#Headers],0))),"")</f>
        <v/>
      </c>
      <c r="H811" s="161" t="str">
        <f ca="1">IFERROR(IF(ISBLANK(INDEX(Data_Base_2[],MATCH($D811,Data_Base_2[[Incumbent]:[Incumbent]],0),MATCH(H$3,Data_Base_2[#Headers],0))),"-",INDEX(Data_Base_2[],MATCH($D811,Data_Base_2[[Incumbent]:[Incumbent]],0),MATCH(H$3,Data_Base_2[#Headers],0))),"")</f>
        <v/>
      </c>
      <c r="I811" s="162" t="str">
        <f ca="1">IFERROR(IF(ISBLANK(INDEX(Data_Base_2[],MATCH($D811,Data_Base_2[[Incumbent]:[Incumbent]],0),MATCH(I$3,Data_Base_2[#Headers],0))),"-",INDEX(Data_Base_2[],MATCH($D811,Data_Base_2[[Incumbent]:[Incumbent]],0),MATCH(I$3,Data_Base_2[#Headers],0))),"")</f>
        <v/>
      </c>
      <c r="J811" s="162" t="str">
        <f ca="1">IFERROR(IF(ISBLANK(INDEX(Data_Base_2[],MATCH($D811,Data_Base_2[[Incumbent]:[Incumbent]],0),MATCH(J$3,Data_Base_2[#Headers],0))),"-",INDEX(Data_Base_2[],MATCH($D811,Data_Base_2[[Incumbent]:[Incumbent]],0),MATCH(J$3,Data_Base_2[#Headers],0))),"")</f>
        <v/>
      </c>
      <c r="K811" s="163" t="str">
        <f ca="1">IFERROR(IF(ISBLANK(INDEX(Data_Base_2[],MATCH($D811,Data_Base_2[[Incumbent]:[Incumbent]],0),MATCH(K$3,Data_Base_2[#Headers],0))),"-",INDEX(Data_Base_2[],MATCH($D811,Data_Base_2[[Incumbent]:[Incumbent]],0),MATCH(K$3,Data_Base_2[#Headers],0))),"")</f>
        <v/>
      </c>
      <c r="L811" s="161" t="str">
        <f ca="1">IFERROR(IF(ISBLANK(INDEX(Data_Base_2[],MATCH($D811,Data_Base_2[[Incumbent]:[Incumbent]],0),MATCH(L$3,Data_Base_2[#Headers],0))),"-",INDEX(Data_Base_2[],MATCH($D811,Data_Base_2[[Incumbent]:[Incumbent]],0),MATCH(L$3,Data_Base_2[#Headers],0))),"")</f>
        <v/>
      </c>
      <c r="M811" s="161" t="str">
        <f ca="1">IFERROR(IF(ISBLANK(INDEX(Data_Base_2[],MATCH($D811,Data_Base_2[[Incumbent]:[Incumbent]],0),MATCH(M$3,Data_Base_2[#Headers],0))),"-",INDEX(Data_Base_2[],MATCH($D811,Data_Base_2[[Incumbent]:[Incumbent]],0),MATCH(M$3,Data_Base_2[#Headers],0))),"")</f>
        <v/>
      </c>
      <c r="N811" s="164" t="str">
        <f ca="1">IFERROR(IF(ISBLANK(INDEX(Data_Base_2[],MATCH($D811,Data_Base_2[[Incumbent]:[Incumbent]],0),MATCH(N$3,Data_Base_2[#Headers],0))),"-",INDEX(Data_Base_2[],MATCH($D811,Data_Base_2[[Incumbent]:[Incumbent]],0),MATCH(N$3,Data_Base_2[#Headers],0))),"")</f>
        <v/>
      </c>
      <c r="O811" s="164" t="str">
        <f ca="1">IFERROR(IF(ISBLANK(INDEX(Data_Base_2[],MATCH($D811,Data_Base_2[[Incumbent]:[Incumbent]],0),MATCH(O$3,Data_Base_2[#Headers],0))),"-",INDEX(Data_Base_2[],MATCH($D811,Data_Base_2[[Incumbent]:[Incumbent]],0),MATCH(O$3,Data_Base_2[#Headers],0))),"")</f>
        <v/>
      </c>
      <c r="P811" s="161" t="str">
        <f ca="1">IFERROR(IF(ISBLANK(INDEX(Data_Base_2[],MATCH($D811,Data_Base_2[[Incumbent]:[Incumbent]],0),MATCH(P$3,Data_Base_2[#Headers],0))),"-",INDEX(Data_Base_2[],MATCH($D811,Data_Base_2[[Incumbent]:[Incumbent]],0),MATCH(P$3,Data_Base_2[#Headers],0))),"")</f>
        <v/>
      </c>
      <c r="Q811" s="161" t="str">
        <f ca="1">IFERROR(IF(ISBLANK(INDEX(Data_Base_2[],MATCH($D811,Data_Base_2[[Incumbent]:[Incumbent]],0),MATCH(Q$3,Data_Base_2[#Headers],0))),"-",INDEX(Data_Base_2[],MATCH($D811,Data_Base_2[[Incumbent]:[Incumbent]],0),MATCH(Q$3,Data_Base_2[#Headers],0))),"")</f>
        <v/>
      </c>
      <c r="W811" s="3"/>
      <c r="X811" s="3"/>
      <c r="Y811" s="3"/>
      <c r="Z811" s="3"/>
      <c r="AA811" s="3"/>
      <c r="AB811" s="3"/>
      <c r="AC811" s="99"/>
      <c r="AD811" s="99"/>
    </row>
    <row r="812" spans="4:30" x14ac:dyDescent="0.25">
      <c r="D812" s="8" t="str" cm="1">
        <f t="array" aca="1" ref="D812" ca="1">IFERROR(IF($T$2="",'Data Base'!C787,INDEX(Data_Base_2[Incumbent],_xlfn.AGGREGATE(15,3,((OFFSET($AD$4,0,0,COUNTA($AD$4:AD5807),1)&gt;0)/(OFFSET($AD$4,0,0,COUNTA($AD$4:AD5807),1)&gt;0))*(ROW(OFFSET($AD$4,0,0,COUNTA($AD$4:AD5807),1))-ROW($AD$3)),ROWS($D$4:$D811)))),"")</f>
        <v/>
      </c>
      <c r="E812" s="161" t="str">
        <f ca="1">IFERROR(IF(ISBLANK(INDEX(Data_Base_2[],MATCH($D812,Data_Base_2[[Incumbent]:[Incumbent]],0),MATCH(E$3,Data_Base_2[#Headers],0))),"-",INDEX(Data_Base_2[],MATCH($D812,Data_Base_2[[Incumbent]:[Incumbent]],0),MATCH(E$3,Data_Base_2[#Headers],0))),"")</f>
        <v/>
      </c>
      <c r="F812" s="161" t="str">
        <f ca="1">IFERROR(IF(ISBLANK(INDEX(Data_Base_2[],MATCH($D812,Data_Base_2[[Incumbent]:[Incumbent]],0),MATCH(F$3,Data_Base_2[#Headers],0))),"-",INDEX(Data_Base_2[],MATCH($D812,Data_Base_2[[Incumbent]:[Incumbent]],0),MATCH(F$3,Data_Base_2[#Headers],0))),"")</f>
        <v/>
      </c>
      <c r="G812" s="161" t="str">
        <f ca="1">IFERROR(IF(ISBLANK(INDEX(Data_Base_2[],MATCH($D812,Data_Base_2[[Incumbent]:[Incumbent]],0),MATCH(G$3,Data_Base_2[#Headers],0))),"-",INDEX(Data_Base_2[],MATCH($D812,Data_Base_2[[Incumbent]:[Incumbent]],0),MATCH(G$3,Data_Base_2[#Headers],0))),"")</f>
        <v/>
      </c>
      <c r="H812" s="161" t="str">
        <f ca="1">IFERROR(IF(ISBLANK(INDEX(Data_Base_2[],MATCH($D812,Data_Base_2[[Incumbent]:[Incumbent]],0),MATCH(H$3,Data_Base_2[#Headers],0))),"-",INDEX(Data_Base_2[],MATCH($D812,Data_Base_2[[Incumbent]:[Incumbent]],0),MATCH(H$3,Data_Base_2[#Headers],0))),"")</f>
        <v/>
      </c>
      <c r="I812" s="162" t="str">
        <f ca="1">IFERROR(IF(ISBLANK(INDEX(Data_Base_2[],MATCH($D812,Data_Base_2[[Incumbent]:[Incumbent]],0),MATCH(I$3,Data_Base_2[#Headers],0))),"-",INDEX(Data_Base_2[],MATCH($D812,Data_Base_2[[Incumbent]:[Incumbent]],0),MATCH(I$3,Data_Base_2[#Headers],0))),"")</f>
        <v/>
      </c>
      <c r="J812" s="162" t="str">
        <f ca="1">IFERROR(IF(ISBLANK(INDEX(Data_Base_2[],MATCH($D812,Data_Base_2[[Incumbent]:[Incumbent]],0),MATCH(J$3,Data_Base_2[#Headers],0))),"-",INDEX(Data_Base_2[],MATCH($D812,Data_Base_2[[Incumbent]:[Incumbent]],0),MATCH(J$3,Data_Base_2[#Headers],0))),"")</f>
        <v/>
      </c>
      <c r="K812" s="163" t="str">
        <f ca="1">IFERROR(IF(ISBLANK(INDEX(Data_Base_2[],MATCH($D812,Data_Base_2[[Incumbent]:[Incumbent]],0),MATCH(K$3,Data_Base_2[#Headers],0))),"-",INDEX(Data_Base_2[],MATCH($D812,Data_Base_2[[Incumbent]:[Incumbent]],0),MATCH(K$3,Data_Base_2[#Headers],0))),"")</f>
        <v/>
      </c>
      <c r="L812" s="161" t="str">
        <f ca="1">IFERROR(IF(ISBLANK(INDEX(Data_Base_2[],MATCH($D812,Data_Base_2[[Incumbent]:[Incumbent]],0),MATCH(L$3,Data_Base_2[#Headers],0))),"-",INDEX(Data_Base_2[],MATCH($D812,Data_Base_2[[Incumbent]:[Incumbent]],0),MATCH(L$3,Data_Base_2[#Headers],0))),"")</f>
        <v/>
      </c>
      <c r="M812" s="161" t="str">
        <f ca="1">IFERROR(IF(ISBLANK(INDEX(Data_Base_2[],MATCH($D812,Data_Base_2[[Incumbent]:[Incumbent]],0),MATCH(M$3,Data_Base_2[#Headers],0))),"-",INDEX(Data_Base_2[],MATCH($D812,Data_Base_2[[Incumbent]:[Incumbent]],0),MATCH(M$3,Data_Base_2[#Headers],0))),"")</f>
        <v/>
      </c>
      <c r="N812" s="164" t="str">
        <f ca="1">IFERROR(IF(ISBLANK(INDEX(Data_Base_2[],MATCH($D812,Data_Base_2[[Incumbent]:[Incumbent]],0),MATCH(N$3,Data_Base_2[#Headers],0))),"-",INDEX(Data_Base_2[],MATCH($D812,Data_Base_2[[Incumbent]:[Incumbent]],0),MATCH(N$3,Data_Base_2[#Headers],0))),"")</f>
        <v/>
      </c>
      <c r="O812" s="164" t="str">
        <f ca="1">IFERROR(IF(ISBLANK(INDEX(Data_Base_2[],MATCH($D812,Data_Base_2[[Incumbent]:[Incumbent]],0),MATCH(O$3,Data_Base_2[#Headers],0))),"-",INDEX(Data_Base_2[],MATCH($D812,Data_Base_2[[Incumbent]:[Incumbent]],0),MATCH(O$3,Data_Base_2[#Headers],0))),"")</f>
        <v/>
      </c>
      <c r="P812" s="161" t="str">
        <f ca="1">IFERROR(IF(ISBLANK(INDEX(Data_Base_2[],MATCH($D812,Data_Base_2[[Incumbent]:[Incumbent]],0),MATCH(P$3,Data_Base_2[#Headers],0))),"-",INDEX(Data_Base_2[],MATCH($D812,Data_Base_2[[Incumbent]:[Incumbent]],0),MATCH(P$3,Data_Base_2[#Headers],0))),"")</f>
        <v/>
      </c>
      <c r="Q812" s="161" t="str">
        <f ca="1">IFERROR(IF(ISBLANK(INDEX(Data_Base_2[],MATCH($D812,Data_Base_2[[Incumbent]:[Incumbent]],0),MATCH(Q$3,Data_Base_2[#Headers],0))),"-",INDEX(Data_Base_2[],MATCH($D812,Data_Base_2[[Incumbent]:[Incumbent]],0),MATCH(Q$3,Data_Base_2[#Headers],0))),"")</f>
        <v/>
      </c>
      <c r="W812" s="3"/>
      <c r="X812" s="3"/>
      <c r="Y812" s="3"/>
      <c r="Z812" s="3"/>
      <c r="AA812" s="3"/>
      <c r="AB812" s="3"/>
      <c r="AC812" s="99"/>
      <c r="AD812" s="99"/>
    </row>
    <row r="813" spans="4:30" x14ac:dyDescent="0.25">
      <c r="D813" s="8" t="str" cm="1">
        <f t="array" aca="1" ref="D813" ca="1">IFERROR(IF($T$2="",'Data Base'!C788,INDEX(Data_Base_2[Incumbent],_xlfn.AGGREGATE(15,3,((OFFSET($AD$4,0,0,COUNTA($AD$4:AD5808),1)&gt;0)/(OFFSET($AD$4,0,0,COUNTA($AD$4:AD5808),1)&gt;0))*(ROW(OFFSET($AD$4,0,0,COUNTA($AD$4:AD5808),1))-ROW($AD$3)),ROWS($D$4:$D812)))),"")</f>
        <v/>
      </c>
      <c r="E813" s="161" t="str">
        <f ca="1">IFERROR(IF(ISBLANK(INDEX(Data_Base_2[],MATCH($D813,Data_Base_2[[Incumbent]:[Incumbent]],0),MATCH(E$3,Data_Base_2[#Headers],0))),"-",INDEX(Data_Base_2[],MATCH($D813,Data_Base_2[[Incumbent]:[Incumbent]],0),MATCH(E$3,Data_Base_2[#Headers],0))),"")</f>
        <v/>
      </c>
      <c r="F813" s="161" t="str">
        <f ca="1">IFERROR(IF(ISBLANK(INDEX(Data_Base_2[],MATCH($D813,Data_Base_2[[Incumbent]:[Incumbent]],0),MATCH(F$3,Data_Base_2[#Headers],0))),"-",INDEX(Data_Base_2[],MATCH($D813,Data_Base_2[[Incumbent]:[Incumbent]],0),MATCH(F$3,Data_Base_2[#Headers],0))),"")</f>
        <v/>
      </c>
      <c r="G813" s="161" t="str">
        <f ca="1">IFERROR(IF(ISBLANK(INDEX(Data_Base_2[],MATCH($D813,Data_Base_2[[Incumbent]:[Incumbent]],0),MATCH(G$3,Data_Base_2[#Headers],0))),"-",INDEX(Data_Base_2[],MATCH($D813,Data_Base_2[[Incumbent]:[Incumbent]],0),MATCH(G$3,Data_Base_2[#Headers],0))),"")</f>
        <v/>
      </c>
      <c r="H813" s="161" t="str">
        <f ca="1">IFERROR(IF(ISBLANK(INDEX(Data_Base_2[],MATCH($D813,Data_Base_2[[Incumbent]:[Incumbent]],0),MATCH(H$3,Data_Base_2[#Headers],0))),"-",INDEX(Data_Base_2[],MATCH($D813,Data_Base_2[[Incumbent]:[Incumbent]],0),MATCH(H$3,Data_Base_2[#Headers],0))),"")</f>
        <v/>
      </c>
      <c r="I813" s="162" t="str">
        <f ca="1">IFERROR(IF(ISBLANK(INDEX(Data_Base_2[],MATCH($D813,Data_Base_2[[Incumbent]:[Incumbent]],0),MATCH(I$3,Data_Base_2[#Headers],0))),"-",INDEX(Data_Base_2[],MATCH($D813,Data_Base_2[[Incumbent]:[Incumbent]],0),MATCH(I$3,Data_Base_2[#Headers],0))),"")</f>
        <v/>
      </c>
      <c r="J813" s="162" t="str">
        <f ca="1">IFERROR(IF(ISBLANK(INDEX(Data_Base_2[],MATCH($D813,Data_Base_2[[Incumbent]:[Incumbent]],0),MATCH(J$3,Data_Base_2[#Headers],0))),"-",INDEX(Data_Base_2[],MATCH($D813,Data_Base_2[[Incumbent]:[Incumbent]],0),MATCH(J$3,Data_Base_2[#Headers],0))),"")</f>
        <v/>
      </c>
      <c r="K813" s="163" t="str">
        <f ca="1">IFERROR(IF(ISBLANK(INDEX(Data_Base_2[],MATCH($D813,Data_Base_2[[Incumbent]:[Incumbent]],0),MATCH(K$3,Data_Base_2[#Headers],0))),"-",INDEX(Data_Base_2[],MATCH($D813,Data_Base_2[[Incumbent]:[Incumbent]],0),MATCH(K$3,Data_Base_2[#Headers],0))),"")</f>
        <v/>
      </c>
      <c r="L813" s="161" t="str">
        <f ca="1">IFERROR(IF(ISBLANK(INDEX(Data_Base_2[],MATCH($D813,Data_Base_2[[Incumbent]:[Incumbent]],0),MATCH(L$3,Data_Base_2[#Headers],0))),"-",INDEX(Data_Base_2[],MATCH($D813,Data_Base_2[[Incumbent]:[Incumbent]],0),MATCH(L$3,Data_Base_2[#Headers],0))),"")</f>
        <v/>
      </c>
      <c r="M813" s="161" t="str">
        <f ca="1">IFERROR(IF(ISBLANK(INDEX(Data_Base_2[],MATCH($D813,Data_Base_2[[Incumbent]:[Incumbent]],0),MATCH(M$3,Data_Base_2[#Headers],0))),"-",INDEX(Data_Base_2[],MATCH($D813,Data_Base_2[[Incumbent]:[Incumbent]],0),MATCH(M$3,Data_Base_2[#Headers],0))),"")</f>
        <v/>
      </c>
      <c r="N813" s="164" t="str">
        <f ca="1">IFERROR(IF(ISBLANK(INDEX(Data_Base_2[],MATCH($D813,Data_Base_2[[Incumbent]:[Incumbent]],0),MATCH(N$3,Data_Base_2[#Headers],0))),"-",INDEX(Data_Base_2[],MATCH($D813,Data_Base_2[[Incumbent]:[Incumbent]],0),MATCH(N$3,Data_Base_2[#Headers],0))),"")</f>
        <v/>
      </c>
      <c r="O813" s="164" t="str">
        <f ca="1">IFERROR(IF(ISBLANK(INDEX(Data_Base_2[],MATCH($D813,Data_Base_2[[Incumbent]:[Incumbent]],0),MATCH(O$3,Data_Base_2[#Headers],0))),"-",INDEX(Data_Base_2[],MATCH($D813,Data_Base_2[[Incumbent]:[Incumbent]],0),MATCH(O$3,Data_Base_2[#Headers],0))),"")</f>
        <v/>
      </c>
      <c r="P813" s="161" t="str">
        <f ca="1">IFERROR(IF(ISBLANK(INDEX(Data_Base_2[],MATCH($D813,Data_Base_2[[Incumbent]:[Incumbent]],0),MATCH(P$3,Data_Base_2[#Headers],0))),"-",INDEX(Data_Base_2[],MATCH($D813,Data_Base_2[[Incumbent]:[Incumbent]],0),MATCH(P$3,Data_Base_2[#Headers],0))),"")</f>
        <v/>
      </c>
      <c r="Q813" s="161" t="str">
        <f ca="1">IFERROR(IF(ISBLANK(INDEX(Data_Base_2[],MATCH($D813,Data_Base_2[[Incumbent]:[Incumbent]],0),MATCH(Q$3,Data_Base_2[#Headers],0))),"-",INDEX(Data_Base_2[],MATCH($D813,Data_Base_2[[Incumbent]:[Incumbent]],0),MATCH(Q$3,Data_Base_2[#Headers],0))),"")</f>
        <v/>
      </c>
      <c r="W813" s="3"/>
      <c r="X813" s="3"/>
      <c r="Y813" s="3"/>
      <c r="Z813" s="3"/>
      <c r="AA813" s="3"/>
      <c r="AB813" s="3"/>
      <c r="AC813" s="99"/>
      <c r="AD813" s="99"/>
    </row>
    <row r="814" spans="4:30" x14ac:dyDescent="0.25">
      <c r="D814" s="8" t="str" cm="1">
        <f t="array" aca="1" ref="D814" ca="1">IFERROR(IF($T$2="",'Data Base'!C789,INDEX(Data_Base_2[Incumbent],_xlfn.AGGREGATE(15,3,((OFFSET($AD$4,0,0,COUNTA($AD$4:AD5809),1)&gt;0)/(OFFSET($AD$4,0,0,COUNTA($AD$4:AD5809),1)&gt;0))*(ROW(OFFSET($AD$4,0,0,COUNTA($AD$4:AD5809),1))-ROW($AD$3)),ROWS($D$4:$D813)))),"")</f>
        <v/>
      </c>
      <c r="E814" s="161" t="str">
        <f ca="1">IFERROR(IF(ISBLANK(INDEX(Data_Base_2[],MATCH($D814,Data_Base_2[[Incumbent]:[Incumbent]],0),MATCH(E$3,Data_Base_2[#Headers],0))),"-",INDEX(Data_Base_2[],MATCH($D814,Data_Base_2[[Incumbent]:[Incumbent]],0),MATCH(E$3,Data_Base_2[#Headers],0))),"")</f>
        <v/>
      </c>
      <c r="F814" s="161" t="str">
        <f ca="1">IFERROR(IF(ISBLANK(INDEX(Data_Base_2[],MATCH($D814,Data_Base_2[[Incumbent]:[Incumbent]],0),MATCH(F$3,Data_Base_2[#Headers],0))),"-",INDEX(Data_Base_2[],MATCH($D814,Data_Base_2[[Incumbent]:[Incumbent]],0),MATCH(F$3,Data_Base_2[#Headers],0))),"")</f>
        <v/>
      </c>
      <c r="G814" s="161" t="str">
        <f ca="1">IFERROR(IF(ISBLANK(INDEX(Data_Base_2[],MATCH($D814,Data_Base_2[[Incumbent]:[Incumbent]],0),MATCH(G$3,Data_Base_2[#Headers],0))),"-",INDEX(Data_Base_2[],MATCH($D814,Data_Base_2[[Incumbent]:[Incumbent]],0),MATCH(G$3,Data_Base_2[#Headers],0))),"")</f>
        <v/>
      </c>
      <c r="H814" s="161" t="str">
        <f ca="1">IFERROR(IF(ISBLANK(INDEX(Data_Base_2[],MATCH($D814,Data_Base_2[[Incumbent]:[Incumbent]],0),MATCH(H$3,Data_Base_2[#Headers],0))),"-",INDEX(Data_Base_2[],MATCH($D814,Data_Base_2[[Incumbent]:[Incumbent]],0),MATCH(H$3,Data_Base_2[#Headers],0))),"")</f>
        <v/>
      </c>
      <c r="I814" s="162" t="str">
        <f ca="1">IFERROR(IF(ISBLANK(INDEX(Data_Base_2[],MATCH($D814,Data_Base_2[[Incumbent]:[Incumbent]],0),MATCH(I$3,Data_Base_2[#Headers],0))),"-",INDEX(Data_Base_2[],MATCH($D814,Data_Base_2[[Incumbent]:[Incumbent]],0),MATCH(I$3,Data_Base_2[#Headers],0))),"")</f>
        <v/>
      </c>
      <c r="J814" s="162" t="str">
        <f ca="1">IFERROR(IF(ISBLANK(INDEX(Data_Base_2[],MATCH($D814,Data_Base_2[[Incumbent]:[Incumbent]],0),MATCH(J$3,Data_Base_2[#Headers],0))),"-",INDEX(Data_Base_2[],MATCH($D814,Data_Base_2[[Incumbent]:[Incumbent]],0),MATCH(J$3,Data_Base_2[#Headers],0))),"")</f>
        <v/>
      </c>
      <c r="K814" s="163" t="str">
        <f ca="1">IFERROR(IF(ISBLANK(INDEX(Data_Base_2[],MATCH($D814,Data_Base_2[[Incumbent]:[Incumbent]],0),MATCH(K$3,Data_Base_2[#Headers],0))),"-",INDEX(Data_Base_2[],MATCH($D814,Data_Base_2[[Incumbent]:[Incumbent]],0),MATCH(K$3,Data_Base_2[#Headers],0))),"")</f>
        <v/>
      </c>
      <c r="L814" s="161" t="str">
        <f ca="1">IFERROR(IF(ISBLANK(INDEX(Data_Base_2[],MATCH($D814,Data_Base_2[[Incumbent]:[Incumbent]],0),MATCH(L$3,Data_Base_2[#Headers],0))),"-",INDEX(Data_Base_2[],MATCH($D814,Data_Base_2[[Incumbent]:[Incumbent]],0),MATCH(L$3,Data_Base_2[#Headers],0))),"")</f>
        <v/>
      </c>
      <c r="M814" s="161" t="str">
        <f ca="1">IFERROR(IF(ISBLANK(INDEX(Data_Base_2[],MATCH($D814,Data_Base_2[[Incumbent]:[Incumbent]],0),MATCH(M$3,Data_Base_2[#Headers],0))),"-",INDEX(Data_Base_2[],MATCH($D814,Data_Base_2[[Incumbent]:[Incumbent]],0),MATCH(M$3,Data_Base_2[#Headers],0))),"")</f>
        <v/>
      </c>
      <c r="N814" s="164" t="str">
        <f ca="1">IFERROR(IF(ISBLANK(INDEX(Data_Base_2[],MATCH($D814,Data_Base_2[[Incumbent]:[Incumbent]],0),MATCH(N$3,Data_Base_2[#Headers],0))),"-",INDEX(Data_Base_2[],MATCH($D814,Data_Base_2[[Incumbent]:[Incumbent]],0),MATCH(N$3,Data_Base_2[#Headers],0))),"")</f>
        <v/>
      </c>
      <c r="O814" s="164" t="str">
        <f ca="1">IFERROR(IF(ISBLANK(INDEX(Data_Base_2[],MATCH($D814,Data_Base_2[[Incumbent]:[Incumbent]],0),MATCH(O$3,Data_Base_2[#Headers],0))),"-",INDEX(Data_Base_2[],MATCH($D814,Data_Base_2[[Incumbent]:[Incumbent]],0),MATCH(O$3,Data_Base_2[#Headers],0))),"")</f>
        <v/>
      </c>
      <c r="P814" s="161" t="str">
        <f ca="1">IFERROR(IF(ISBLANK(INDEX(Data_Base_2[],MATCH($D814,Data_Base_2[[Incumbent]:[Incumbent]],0),MATCH(P$3,Data_Base_2[#Headers],0))),"-",INDEX(Data_Base_2[],MATCH($D814,Data_Base_2[[Incumbent]:[Incumbent]],0),MATCH(P$3,Data_Base_2[#Headers],0))),"")</f>
        <v/>
      </c>
      <c r="Q814" s="161" t="str">
        <f ca="1">IFERROR(IF(ISBLANK(INDEX(Data_Base_2[],MATCH($D814,Data_Base_2[[Incumbent]:[Incumbent]],0),MATCH(Q$3,Data_Base_2[#Headers],0))),"-",INDEX(Data_Base_2[],MATCH($D814,Data_Base_2[[Incumbent]:[Incumbent]],0),MATCH(Q$3,Data_Base_2[#Headers],0))),"")</f>
        <v/>
      </c>
      <c r="W814" s="3"/>
      <c r="X814" s="3"/>
      <c r="Y814" s="3"/>
      <c r="Z814" s="3"/>
      <c r="AA814" s="3"/>
      <c r="AB814" s="3"/>
      <c r="AC814" s="99"/>
      <c r="AD814" s="99"/>
    </row>
    <row r="815" spans="4:30" x14ac:dyDescent="0.25">
      <c r="D815" s="8" t="str" cm="1">
        <f t="array" aca="1" ref="D815" ca="1">IFERROR(IF($T$2="",'Data Base'!C790,INDEX(Data_Base_2[Incumbent],_xlfn.AGGREGATE(15,3,((OFFSET($AD$4,0,0,COUNTA($AD$4:AD5810),1)&gt;0)/(OFFSET($AD$4,0,0,COUNTA($AD$4:AD5810),1)&gt;0))*(ROW(OFFSET($AD$4,0,0,COUNTA($AD$4:AD5810),1))-ROW($AD$3)),ROWS($D$4:$D814)))),"")</f>
        <v/>
      </c>
      <c r="E815" s="161" t="str">
        <f ca="1">IFERROR(IF(ISBLANK(INDEX(Data_Base_2[],MATCH($D815,Data_Base_2[[Incumbent]:[Incumbent]],0),MATCH(E$3,Data_Base_2[#Headers],0))),"-",INDEX(Data_Base_2[],MATCH($D815,Data_Base_2[[Incumbent]:[Incumbent]],0),MATCH(E$3,Data_Base_2[#Headers],0))),"")</f>
        <v/>
      </c>
      <c r="F815" s="161" t="str">
        <f ca="1">IFERROR(IF(ISBLANK(INDEX(Data_Base_2[],MATCH($D815,Data_Base_2[[Incumbent]:[Incumbent]],0),MATCH(F$3,Data_Base_2[#Headers],0))),"-",INDEX(Data_Base_2[],MATCH($D815,Data_Base_2[[Incumbent]:[Incumbent]],0),MATCH(F$3,Data_Base_2[#Headers],0))),"")</f>
        <v/>
      </c>
      <c r="G815" s="161" t="str">
        <f ca="1">IFERROR(IF(ISBLANK(INDEX(Data_Base_2[],MATCH($D815,Data_Base_2[[Incumbent]:[Incumbent]],0),MATCH(G$3,Data_Base_2[#Headers],0))),"-",INDEX(Data_Base_2[],MATCH($D815,Data_Base_2[[Incumbent]:[Incumbent]],0),MATCH(G$3,Data_Base_2[#Headers],0))),"")</f>
        <v/>
      </c>
      <c r="H815" s="161" t="str">
        <f ca="1">IFERROR(IF(ISBLANK(INDEX(Data_Base_2[],MATCH($D815,Data_Base_2[[Incumbent]:[Incumbent]],0),MATCH(H$3,Data_Base_2[#Headers],0))),"-",INDEX(Data_Base_2[],MATCH($D815,Data_Base_2[[Incumbent]:[Incumbent]],0),MATCH(H$3,Data_Base_2[#Headers],0))),"")</f>
        <v/>
      </c>
      <c r="I815" s="162" t="str">
        <f ca="1">IFERROR(IF(ISBLANK(INDEX(Data_Base_2[],MATCH($D815,Data_Base_2[[Incumbent]:[Incumbent]],0),MATCH(I$3,Data_Base_2[#Headers],0))),"-",INDEX(Data_Base_2[],MATCH($D815,Data_Base_2[[Incumbent]:[Incumbent]],0),MATCH(I$3,Data_Base_2[#Headers],0))),"")</f>
        <v/>
      </c>
      <c r="J815" s="162" t="str">
        <f ca="1">IFERROR(IF(ISBLANK(INDEX(Data_Base_2[],MATCH($D815,Data_Base_2[[Incumbent]:[Incumbent]],0),MATCH(J$3,Data_Base_2[#Headers],0))),"-",INDEX(Data_Base_2[],MATCH($D815,Data_Base_2[[Incumbent]:[Incumbent]],0),MATCH(J$3,Data_Base_2[#Headers],0))),"")</f>
        <v/>
      </c>
      <c r="K815" s="163" t="str">
        <f ca="1">IFERROR(IF(ISBLANK(INDEX(Data_Base_2[],MATCH($D815,Data_Base_2[[Incumbent]:[Incumbent]],0),MATCH(K$3,Data_Base_2[#Headers],0))),"-",INDEX(Data_Base_2[],MATCH($D815,Data_Base_2[[Incumbent]:[Incumbent]],0),MATCH(K$3,Data_Base_2[#Headers],0))),"")</f>
        <v/>
      </c>
      <c r="L815" s="161" t="str">
        <f ca="1">IFERROR(IF(ISBLANK(INDEX(Data_Base_2[],MATCH($D815,Data_Base_2[[Incumbent]:[Incumbent]],0),MATCH(L$3,Data_Base_2[#Headers],0))),"-",INDEX(Data_Base_2[],MATCH($D815,Data_Base_2[[Incumbent]:[Incumbent]],0),MATCH(L$3,Data_Base_2[#Headers],0))),"")</f>
        <v/>
      </c>
      <c r="M815" s="161" t="str">
        <f ca="1">IFERROR(IF(ISBLANK(INDEX(Data_Base_2[],MATCH($D815,Data_Base_2[[Incumbent]:[Incumbent]],0),MATCH(M$3,Data_Base_2[#Headers],0))),"-",INDEX(Data_Base_2[],MATCH($D815,Data_Base_2[[Incumbent]:[Incumbent]],0),MATCH(M$3,Data_Base_2[#Headers],0))),"")</f>
        <v/>
      </c>
      <c r="N815" s="164" t="str">
        <f ca="1">IFERROR(IF(ISBLANK(INDEX(Data_Base_2[],MATCH($D815,Data_Base_2[[Incumbent]:[Incumbent]],0),MATCH(N$3,Data_Base_2[#Headers],0))),"-",INDEX(Data_Base_2[],MATCH($D815,Data_Base_2[[Incumbent]:[Incumbent]],0),MATCH(N$3,Data_Base_2[#Headers],0))),"")</f>
        <v/>
      </c>
      <c r="O815" s="164" t="str">
        <f ca="1">IFERROR(IF(ISBLANK(INDEX(Data_Base_2[],MATCH($D815,Data_Base_2[[Incumbent]:[Incumbent]],0),MATCH(O$3,Data_Base_2[#Headers],0))),"-",INDEX(Data_Base_2[],MATCH($D815,Data_Base_2[[Incumbent]:[Incumbent]],0),MATCH(O$3,Data_Base_2[#Headers],0))),"")</f>
        <v/>
      </c>
      <c r="P815" s="161" t="str">
        <f ca="1">IFERROR(IF(ISBLANK(INDEX(Data_Base_2[],MATCH($D815,Data_Base_2[[Incumbent]:[Incumbent]],0),MATCH(P$3,Data_Base_2[#Headers],0))),"-",INDEX(Data_Base_2[],MATCH($D815,Data_Base_2[[Incumbent]:[Incumbent]],0),MATCH(P$3,Data_Base_2[#Headers],0))),"")</f>
        <v/>
      </c>
      <c r="Q815" s="161" t="str">
        <f ca="1">IFERROR(IF(ISBLANK(INDEX(Data_Base_2[],MATCH($D815,Data_Base_2[[Incumbent]:[Incumbent]],0),MATCH(Q$3,Data_Base_2[#Headers],0))),"-",INDEX(Data_Base_2[],MATCH($D815,Data_Base_2[[Incumbent]:[Incumbent]],0),MATCH(Q$3,Data_Base_2[#Headers],0))),"")</f>
        <v/>
      </c>
      <c r="W815" s="3"/>
      <c r="X815" s="3"/>
      <c r="Y815" s="3"/>
      <c r="Z815" s="3"/>
      <c r="AA815" s="3"/>
      <c r="AB815" s="3"/>
      <c r="AC815" s="99"/>
      <c r="AD815" s="99"/>
    </row>
    <row r="816" spans="4:30" x14ac:dyDescent="0.25">
      <c r="D816" s="8" t="str" cm="1">
        <f t="array" aca="1" ref="D816" ca="1">IFERROR(IF($T$2="",'Data Base'!C791,INDEX(Data_Base_2[Incumbent],_xlfn.AGGREGATE(15,3,((OFFSET($AD$4,0,0,COUNTA($AD$4:AD5811),1)&gt;0)/(OFFSET($AD$4,0,0,COUNTA($AD$4:AD5811),1)&gt;0))*(ROW(OFFSET($AD$4,0,0,COUNTA($AD$4:AD5811),1))-ROW($AD$3)),ROWS($D$4:$D815)))),"")</f>
        <v/>
      </c>
      <c r="E816" s="161" t="str">
        <f ca="1">IFERROR(IF(ISBLANK(INDEX(Data_Base_2[],MATCH($D816,Data_Base_2[[Incumbent]:[Incumbent]],0),MATCH(E$3,Data_Base_2[#Headers],0))),"-",INDEX(Data_Base_2[],MATCH($D816,Data_Base_2[[Incumbent]:[Incumbent]],0),MATCH(E$3,Data_Base_2[#Headers],0))),"")</f>
        <v/>
      </c>
      <c r="F816" s="161" t="str">
        <f ca="1">IFERROR(IF(ISBLANK(INDEX(Data_Base_2[],MATCH($D816,Data_Base_2[[Incumbent]:[Incumbent]],0),MATCH(F$3,Data_Base_2[#Headers],0))),"-",INDEX(Data_Base_2[],MATCH($D816,Data_Base_2[[Incumbent]:[Incumbent]],0),MATCH(F$3,Data_Base_2[#Headers],0))),"")</f>
        <v/>
      </c>
      <c r="G816" s="161" t="str">
        <f ca="1">IFERROR(IF(ISBLANK(INDEX(Data_Base_2[],MATCH($D816,Data_Base_2[[Incumbent]:[Incumbent]],0),MATCH(G$3,Data_Base_2[#Headers],0))),"-",INDEX(Data_Base_2[],MATCH($D816,Data_Base_2[[Incumbent]:[Incumbent]],0),MATCH(G$3,Data_Base_2[#Headers],0))),"")</f>
        <v/>
      </c>
      <c r="H816" s="161" t="str">
        <f ca="1">IFERROR(IF(ISBLANK(INDEX(Data_Base_2[],MATCH($D816,Data_Base_2[[Incumbent]:[Incumbent]],0),MATCH(H$3,Data_Base_2[#Headers],0))),"-",INDEX(Data_Base_2[],MATCH($D816,Data_Base_2[[Incumbent]:[Incumbent]],0),MATCH(H$3,Data_Base_2[#Headers],0))),"")</f>
        <v/>
      </c>
      <c r="I816" s="162" t="str">
        <f ca="1">IFERROR(IF(ISBLANK(INDEX(Data_Base_2[],MATCH($D816,Data_Base_2[[Incumbent]:[Incumbent]],0),MATCH(I$3,Data_Base_2[#Headers],0))),"-",INDEX(Data_Base_2[],MATCH($D816,Data_Base_2[[Incumbent]:[Incumbent]],0),MATCH(I$3,Data_Base_2[#Headers],0))),"")</f>
        <v/>
      </c>
      <c r="J816" s="162" t="str">
        <f ca="1">IFERROR(IF(ISBLANK(INDEX(Data_Base_2[],MATCH($D816,Data_Base_2[[Incumbent]:[Incumbent]],0),MATCH(J$3,Data_Base_2[#Headers],0))),"-",INDEX(Data_Base_2[],MATCH($D816,Data_Base_2[[Incumbent]:[Incumbent]],0),MATCH(J$3,Data_Base_2[#Headers],0))),"")</f>
        <v/>
      </c>
      <c r="K816" s="163" t="str">
        <f ca="1">IFERROR(IF(ISBLANK(INDEX(Data_Base_2[],MATCH($D816,Data_Base_2[[Incumbent]:[Incumbent]],0),MATCH(K$3,Data_Base_2[#Headers],0))),"-",INDEX(Data_Base_2[],MATCH($D816,Data_Base_2[[Incumbent]:[Incumbent]],0),MATCH(K$3,Data_Base_2[#Headers],0))),"")</f>
        <v/>
      </c>
      <c r="L816" s="161" t="str">
        <f ca="1">IFERROR(IF(ISBLANK(INDEX(Data_Base_2[],MATCH($D816,Data_Base_2[[Incumbent]:[Incumbent]],0),MATCH(L$3,Data_Base_2[#Headers],0))),"-",INDEX(Data_Base_2[],MATCH($D816,Data_Base_2[[Incumbent]:[Incumbent]],0),MATCH(L$3,Data_Base_2[#Headers],0))),"")</f>
        <v/>
      </c>
      <c r="M816" s="161" t="str">
        <f ca="1">IFERROR(IF(ISBLANK(INDEX(Data_Base_2[],MATCH($D816,Data_Base_2[[Incumbent]:[Incumbent]],0),MATCH(M$3,Data_Base_2[#Headers],0))),"-",INDEX(Data_Base_2[],MATCH($D816,Data_Base_2[[Incumbent]:[Incumbent]],0),MATCH(M$3,Data_Base_2[#Headers],0))),"")</f>
        <v/>
      </c>
      <c r="N816" s="164" t="str">
        <f ca="1">IFERROR(IF(ISBLANK(INDEX(Data_Base_2[],MATCH($D816,Data_Base_2[[Incumbent]:[Incumbent]],0),MATCH(N$3,Data_Base_2[#Headers],0))),"-",INDEX(Data_Base_2[],MATCH($D816,Data_Base_2[[Incumbent]:[Incumbent]],0),MATCH(N$3,Data_Base_2[#Headers],0))),"")</f>
        <v/>
      </c>
      <c r="O816" s="164" t="str">
        <f ca="1">IFERROR(IF(ISBLANK(INDEX(Data_Base_2[],MATCH($D816,Data_Base_2[[Incumbent]:[Incumbent]],0),MATCH(O$3,Data_Base_2[#Headers],0))),"-",INDEX(Data_Base_2[],MATCH($D816,Data_Base_2[[Incumbent]:[Incumbent]],0),MATCH(O$3,Data_Base_2[#Headers],0))),"")</f>
        <v/>
      </c>
      <c r="P816" s="161" t="str">
        <f ca="1">IFERROR(IF(ISBLANK(INDEX(Data_Base_2[],MATCH($D816,Data_Base_2[[Incumbent]:[Incumbent]],0),MATCH(P$3,Data_Base_2[#Headers],0))),"-",INDEX(Data_Base_2[],MATCH($D816,Data_Base_2[[Incumbent]:[Incumbent]],0),MATCH(P$3,Data_Base_2[#Headers],0))),"")</f>
        <v/>
      </c>
      <c r="Q816" s="161" t="str">
        <f ca="1">IFERROR(IF(ISBLANK(INDEX(Data_Base_2[],MATCH($D816,Data_Base_2[[Incumbent]:[Incumbent]],0),MATCH(Q$3,Data_Base_2[#Headers],0))),"-",INDEX(Data_Base_2[],MATCH($D816,Data_Base_2[[Incumbent]:[Incumbent]],0),MATCH(Q$3,Data_Base_2[#Headers],0))),"")</f>
        <v/>
      </c>
      <c r="W816" s="3"/>
      <c r="X816" s="3"/>
      <c r="Y816" s="3"/>
      <c r="Z816" s="3"/>
      <c r="AA816" s="3"/>
      <c r="AB816" s="3"/>
      <c r="AC816" s="99"/>
      <c r="AD816" s="99"/>
    </row>
    <row r="817" spans="4:30" x14ac:dyDescent="0.25">
      <c r="D817" s="8" t="str" cm="1">
        <f t="array" aca="1" ref="D817" ca="1">IFERROR(IF($T$2="",'Data Base'!C792,INDEX(Data_Base_2[Incumbent],_xlfn.AGGREGATE(15,3,((OFFSET($AD$4,0,0,COUNTA($AD$4:AD5812),1)&gt;0)/(OFFSET($AD$4,0,0,COUNTA($AD$4:AD5812),1)&gt;0))*(ROW(OFFSET($AD$4,0,0,COUNTA($AD$4:AD5812),1))-ROW($AD$3)),ROWS($D$4:$D816)))),"")</f>
        <v/>
      </c>
      <c r="E817" s="161" t="str">
        <f ca="1">IFERROR(IF(ISBLANK(INDEX(Data_Base_2[],MATCH($D817,Data_Base_2[[Incumbent]:[Incumbent]],0),MATCH(E$3,Data_Base_2[#Headers],0))),"-",INDEX(Data_Base_2[],MATCH($D817,Data_Base_2[[Incumbent]:[Incumbent]],0),MATCH(E$3,Data_Base_2[#Headers],0))),"")</f>
        <v/>
      </c>
      <c r="F817" s="161" t="str">
        <f ca="1">IFERROR(IF(ISBLANK(INDEX(Data_Base_2[],MATCH($D817,Data_Base_2[[Incumbent]:[Incumbent]],0),MATCH(F$3,Data_Base_2[#Headers],0))),"-",INDEX(Data_Base_2[],MATCH($D817,Data_Base_2[[Incumbent]:[Incumbent]],0),MATCH(F$3,Data_Base_2[#Headers],0))),"")</f>
        <v/>
      </c>
      <c r="G817" s="161" t="str">
        <f ca="1">IFERROR(IF(ISBLANK(INDEX(Data_Base_2[],MATCH($D817,Data_Base_2[[Incumbent]:[Incumbent]],0),MATCH(G$3,Data_Base_2[#Headers],0))),"-",INDEX(Data_Base_2[],MATCH($D817,Data_Base_2[[Incumbent]:[Incumbent]],0),MATCH(G$3,Data_Base_2[#Headers],0))),"")</f>
        <v/>
      </c>
      <c r="H817" s="161" t="str">
        <f ca="1">IFERROR(IF(ISBLANK(INDEX(Data_Base_2[],MATCH($D817,Data_Base_2[[Incumbent]:[Incumbent]],0),MATCH(H$3,Data_Base_2[#Headers],0))),"-",INDEX(Data_Base_2[],MATCH($D817,Data_Base_2[[Incumbent]:[Incumbent]],0),MATCH(H$3,Data_Base_2[#Headers],0))),"")</f>
        <v/>
      </c>
      <c r="I817" s="162" t="str">
        <f ca="1">IFERROR(IF(ISBLANK(INDEX(Data_Base_2[],MATCH($D817,Data_Base_2[[Incumbent]:[Incumbent]],0),MATCH(I$3,Data_Base_2[#Headers],0))),"-",INDEX(Data_Base_2[],MATCH($D817,Data_Base_2[[Incumbent]:[Incumbent]],0),MATCH(I$3,Data_Base_2[#Headers],0))),"")</f>
        <v/>
      </c>
      <c r="J817" s="162" t="str">
        <f ca="1">IFERROR(IF(ISBLANK(INDEX(Data_Base_2[],MATCH($D817,Data_Base_2[[Incumbent]:[Incumbent]],0),MATCH(J$3,Data_Base_2[#Headers],0))),"-",INDEX(Data_Base_2[],MATCH($D817,Data_Base_2[[Incumbent]:[Incumbent]],0),MATCH(J$3,Data_Base_2[#Headers],0))),"")</f>
        <v/>
      </c>
      <c r="K817" s="163" t="str">
        <f ca="1">IFERROR(IF(ISBLANK(INDEX(Data_Base_2[],MATCH($D817,Data_Base_2[[Incumbent]:[Incumbent]],0),MATCH(K$3,Data_Base_2[#Headers],0))),"-",INDEX(Data_Base_2[],MATCH($D817,Data_Base_2[[Incumbent]:[Incumbent]],0),MATCH(K$3,Data_Base_2[#Headers],0))),"")</f>
        <v/>
      </c>
      <c r="L817" s="161" t="str">
        <f ca="1">IFERROR(IF(ISBLANK(INDEX(Data_Base_2[],MATCH($D817,Data_Base_2[[Incumbent]:[Incumbent]],0),MATCH(L$3,Data_Base_2[#Headers],0))),"-",INDEX(Data_Base_2[],MATCH($D817,Data_Base_2[[Incumbent]:[Incumbent]],0),MATCH(L$3,Data_Base_2[#Headers],0))),"")</f>
        <v/>
      </c>
      <c r="M817" s="161" t="str">
        <f ca="1">IFERROR(IF(ISBLANK(INDEX(Data_Base_2[],MATCH($D817,Data_Base_2[[Incumbent]:[Incumbent]],0),MATCH(M$3,Data_Base_2[#Headers],0))),"-",INDEX(Data_Base_2[],MATCH($D817,Data_Base_2[[Incumbent]:[Incumbent]],0),MATCH(M$3,Data_Base_2[#Headers],0))),"")</f>
        <v/>
      </c>
      <c r="N817" s="164" t="str">
        <f ca="1">IFERROR(IF(ISBLANK(INDEX(Data_Base_2[],MATCH($D817,Data_Base_2[[Incumbent]:[Incumbent]],0),MATCH(N$3,Data_Base_2[#Headers],0))),"-",INDEX(Data_Base_2[],MATCH($D817,Data_Base_2[[Incumbent]:[Incumbent]],0),MATCH(N$3,Data_Base_2[#Headers],0))),"")</f>
        <v/>
      </c>
      <c r="O817" s="164" t="str">
        <f ca="1">IFERROR(IF(ISBLANK(INDEX(Data_Base_2[],MATCH($D817,Data_Base_2[[Incumbent]:[Incumbent]],0),MATCH(O$3,Data_Base_2[#Headers],0))),"-",INDEX(Data_Base_2[],MATCH($D817,Data_Base_2[[Incumbent]:[Incumbent]],0),MATCH(O$3,Data_Base_2[#Headers],0))),"")</f>
        <v/>
      </c>
      <c r="P817" s="161" t="str">
        <f ca="1">IFERROR(IF(ISBLANK(INDEX(Data_Base_2[],MATCH($D817,Data_Base_2[[Incumbent]:[Incumbent]],0),MATCH(P$3,Data_Base_2[#Headers],0))),"-",INDEX(Data_Base_2[],MATCH($D817,Data_Base_2[[Incumbent]:[Incumbent]],0),MATCH(P$3,Data_Base_2[#Headers],0))),"")</f>
        <v/>
      </c>
      <c r="Q817" s="161" t="str">
        <f ca="1">IFERROR(IF(ISBLANK(INDEX(Data_Base_2[],MATCH($D817,Data_Base_2[[Incumbent]:[Incumbent]],0),MATCH(Q$3,Data_Base_2[#Headers],0))),"-",INDEX(Data_Base_2[],MATCH($D817,Data_Base_2[[Incumbent]:[Incumbent]],0),MATCH(Q$3,Data_Base_2[#Headers],0))),"")</f>
        <v/>
      </c>
      <c r="W817" s="3"/>
      <c r="X817" s="3"/>
      <c r="Y817" s="3"/>
      <c r="Z817" s="3"/>
      <c r="AA817" s="3"/>
      <c r="AB817" s="3"/>
      <c r="AC817" s="99"/>
      <c r="AD817" s="99"/>
    </row>
    <row r="818" spans="4:30" x14ac:dyDescent="0.25">
      <c r="D818" s="8" t="str" cm="1">
        <f t="array" aca="1" ref="D818" ca="1">IFERROR(IF($T$2="",'Data Base'!C793,INDEX(Data_Base_2[Incumbent],_xlfn.AGGREGATE(15,3,((OFFSET($AD$4,0,0,COUNTA($AD$4:AD5813),1)&gt;0)/(OFFSET($AD$4,0,0,COUNTA($AD$4:AD5813),1)&gt;0))*(ROW(OFFSET($AD$4,0,0,COUNTA($AD$4:AD5813),1))-ROW($AD$3)),ROWS($D$4:$D817)))),"")</f>
        <v/>
      </c>
      <c r="E818" s="161" t="str">
        <f ca="1">IFERROR(IF(ISBLANK(INDEX(Data_Base_2[],MATCH($D818,Data_Base_2[[Incumbent]:[Incumbent]],0),MATCH(E$3,Data_Base_2[#Headers],0))),"-",INDEX(Data_Base_2[],MATCH($D818,Data_Base_2[[Incumbent]:[Incumbent]],0),MATCH(E$3,Data_Base_2[#Headers],0))),"")</f>
        <v/>
      </c>
      <c r="F818" s="161" t="str">
        <f ca="1">IFERROR(IF(ISBLANK(INDEX(Data_Base_2[],MATCH($D818,Data_Base_2[[Incumbent]:[Incumbent]],0),MATCH(F$3,Data_Base_2[#Headers],0))),"-",INDEX(Data_Base_2[],MATCH($D818,Data_Base_2[[Incumbent]:[Incumbent]],0),MATCH(F$3,Data_Base_2[#Headers],0))),"")</f>
        <v/>
      </c>
      <c r="G818" s="161" t="str">
        <f ca="1">IFERROR(IF(ISBLANK(INDEX(Data_Base_2[],MATCH($D818,Data_Base_2[[Incumbent]:[Incumbent]],0),MATCH(G$3,Data_Base_2[#Headers],0))),"-",INDEX(Data_Base_2[],MATCH($D818,Data_Base_2[[Incumbent]:[Incumbent]],0),MATCH(G$3,Data_Base_2[#Headers],0))),"")</f>
        <v/>
      </c>
      <c r="H818" s="161" t="str">
        <f ca="1">IFERROR(IF(ISBLANK(INDEX(Data_Base_2[],MATCH($D818,Data_Base_2[[Incumbent]:[Incumbent]],0),MATCH(H$3,Data_Base_2[#Headers],0))),"-",INDEX(Data_Base_2[],MATCH($D818,Data_Base_2[[Incumbent]:[Incumbent]],0),MATCH(H$3,Data_Base_2[#Headers],0))),"")</f>
        <v/>
      </c>
      <c r="I818" s="162" t="str">
        <f ca="1">IFERROR(IF(ISBLANK(INDEX(Data_Base_2[],MATCH($D818,Data_Base_2[[Incumbent]:[Incumbent]],0),MATCH(I$3,Data_Base_2[#Headers],0))),"-",INDEX(Data_Base_2[],MATCH($D818,Data_Base_2[[Incumbent]:[Incumbent]],0),MATCH(I$3,Data_Base_2[#Headers],0))),"")</f>
        <v/>
      </c>
      <c r="J818" s="162" t="str">
        <f ca="1">IFERROR(IF(ISBLANK(INDEX(Data_Base_2[],MATCH($D818,Data_Base_2[[Incumbent]:[Incumbent]],0),MATCH(J$3,Data_Base_2[#Headers],0))),"-",INDEX(Data_Base_2[],MATCH($D818,Data_Base_2[[Incumbent]:[Incumbent]],0),MATCH(J$3,Data_Base_2[#Headers],0))),"")</f>
        <v/>
      </c>
      <c r="K818" s="163" t="str">
        <f ca="1">IFERROR(IF(ISBLANK(INDEX(Data_Base_2[],MATCH($D818,Data_Base_2[[Incumbent]:[Incumbent]],0),MATCH(K$3,Data_Base_2[#Headers],0))),"-",INDEX(Data_Base_2[],MATCH($D818,Data_Base_2[[Incumbent]:[Incumbent]],0),MATCH(K$3,Data_Base_2[#Headers],0))),"")</f>
        <v/>
      </c>
      <c r="L818" s="161" t="str">
        <f ca="1">IFERROR(IF(ISBLANK(INDEX(Data_Base_2[],MATCH($D818,Data_Base_2[[Incumbent]:[Incumbent]],0),MATCH(L$3,Data_Base_2[#Headers],0))),"-",INDEX(Data_Base_2[],MATCH($D818,Data_Base_2[[Incumbent]:[Incumbent]],0),MATCH(L$3,Data_Base_2[#Headers],0))),"")</f>
        <v/>
      </c>
      <c r="M818" s="161" t="str">
        <f ca="1">IFERROR(IF(ISBLANK(INDEX(Data_Base_2[],MATCH($D818,Data_Base_2[[Incumbent]:[Incumbent]],0),MATCH(M$3,Data_Base_2[#Headers],0))),"-",INDEX(Data_Base_2[],MATCH($D818,Data_Base_2[[Incumbent]:[Incumbent]],0),MATCH(M$3,Data_Base_2[#Headers],0))),"")</f>
        <v/>
      </c>
      <c r="N818" s="164" t="str">
        <f ca="1">IFERROR(IF(ISBLANK(INDEX(Data_Base_2[],MATCH($D818,Data_Base_2[[Incumbent]:[Incumbent]],0),MATCH(N$3,Data_Base_2[#Headers],0))),"-",INDEX(Data_Base_2[],MATCH($D818,Data_Base_2[[Incumbent]:[Incumbent]],0),MATCH(N$3,Data_Base_2[#Headers],0))),"")</f>
        <v/>
      </c>
      <c r="O818" s="164" t="str">
        <f ca="1">IFERROR(IF(ISBLANK(INDEX(Data_Base_2[],MATCH($D818,Data_Base_2[[Incumbent]:[Incumbent]],0),MATCH(O$3,Data_Base_2[#Headers],0))),"-",INDEX(Data_Base_2[],MATCH($D818,Data_Base_2[[Incumbent]:[Incumbent]],0),MATCH(O$3,Data_Base_2[#Headers],0))),"")</f>
        <v/>
      </c>
      <c r="P818" s="161" t="str">
        <f ca="1">IFERROR(IF(ISBLANK(INDEX(Data_Base_2[],MATCH($D818,Data_Base_2[[Incumbent]:[Incumbent]],0),MATCH(P$3,Data_Base_2[#Headers],0))),"-",INDEX(Data_Base_2[],MATCH($D818,Data_Base_2[[Incumbent]:[Incumbent]],0),MATCH(P$3,Data_Base_2[#Headers],0))),"")</f>
        <v/>
      </c>
      <c r="Q818" s="161" t="str">
        <f ca="1">IFERROR(IF(ISBLANK(INDEX(Data_Base_2[],MATCH($D818,Data_Base_2[[Incumbent]:[Incumbent]],0),MATCH(Q$3,Data_Base_2[#Headers],0))),"-",INDEX(Data_Base_2[],MATCH($D818,Data_Base_2[[Incumbent]:[Incumbent]],0),MATCH(Q$3,Data_Base_2[#Headers],0))),"")</f>
        <v/>
      </c>
      <c r="W818" s="3"/>
      <c r="X818" s="3"/>
      <c r="Y818" s="3"/>
      <c r="Z818" s="3"/>
      <c r="AA818" s="3"/>
      <c r="AB818" s="3"/>
      <c r="AC818" s="99"/>
      <c r="AD818" s="99"/>
    </row>
    <row r="819" spans="4:30" x14ac:dyDescent="0.25">
      <c r="D819" s="8" t="str" cm="1">
        <f t="array" aca="1" ref="D819" ca="1">IFERROR(IF($T$2="",'Data Base'!C794,INDEX(Data_Base_2[Incumbent],_xlfn.AGGREGATE(15,3,((OFFSET($AD$4,0,0,COUNTA($AD$4:AD5814),1)&gt;0)/(OFFSET($AD$4,0,0,COUNTA($AD$4:AD5814),1)&gt;0))*(ROW(OFFSET($AD$4,0,0,COUNTA($AD$4:AD5814),1))-ROW($AD$3)),ROWS($D$4:$D818)))),"")</f>
        <v/>
      </c>
      <c r="E819" s="161" t="str">
        <f ca="1">IFERROR(IF(ISBLANK(INDEX(Data_Base_2[],MATCH($D819,Data_Base_2[[Incumbent]:[Incumbent]],0),MATCH(E$3,Data_Base_2[#Headers],0))),"-",INDEX(Data_Base_2[],MATCH($D819,Data_Base_2[[Incumbent]:[Incumbent]],0),MATCH(E$3,Data_Base_2[#Headers],0))),"")</f>
        <v/>
      </c>
      <c r="F819" s="161" t="str">
        <f ca="1">IFERROR(IF(ISBLANK(INDEX(Data_Base_2[],MATCH($D819,Data_Base_2[[Incumbent]:[Incumbent]],0),MATCH(F$3,Data_Base_2[#Headers],0))),"-",INDEX(Data_Base_2[],MATCH($D819,Data_Base_2[[Incumbent]:[Incumbent]],0),MATCH(F$3,Data_Base_2[#Headers],0))),"")</f>
        <v/>
      </c>
      <c r="G819" s="161" t="str">
        <f ca="1">IFERROR(IF(ISBLANK(INDEX(Data_Base_2[],MATCH($D819,Data_Base_2[[Incumbent]:[Incumbent]],0),MATCH(G$3,Data_Base_2[#Headers],0))),"-",INDEX(Data_Base_2[],MATCH($D819,Data_Base_2[[Incumbent]:[Incumbent]],0),MATCH(G$3,Data_Base_2[#Headers],0))),"")</f>
        <v/>
      </c>
      <c r="H819" s="161" t="str">
        <f ca="1">IFERROR(IF(ISBLANK(INDEX(Data_Base_2[],MATCH($D819,Data_Base_2[[Incumbent]:[Incumbent]],0),MATCH(H$3,Data_Base_2[#Headers],0))),"-",INDEX(Data_Base_2[],MATCH($D819,Data_Base_2[[Incumbent]:[Incumbent]],0),MATCH(H$3,Data_Base_2[#Headers],0))),"")</f>
        <v/>
      </c>
      <c r="I819" s="162" t="str">
        <f ca="1">IFERROR(IF(ISBLANK(INDEX(Data_Base_2[],MATCH($D819,Data_Base_2[[Incumbent]:[Incumbent]],0),MATCH(I$3,Data_Base_2[#Headers],0))),"-",INDEX(Data_Base_2[],MATCH($D819,Data_Base_2[[Incumbent]:[Incumbent]],0),MATCH(I$3,Data_Base_2[#Headers],0))),"")</f>
        <v/>
      </c>
      <c r="J819" s="162" t="str">
        <f ca="1">IFERROR(IF(ISBLANK(INDEX(Data_Base_2[],MATCH($D819,Data_Base_2[[Incumbent]:[Incumbent]],0),MATCH(J$3,Data_Base_2[#Headers],0))),"-",INDEX(Data_Base_2[],MATCH($D819,Data_Base_2[[Incumbent]:[Incumbent]],0),MATCH(J$3,Data_Base_2[#Headers],0))),"")</f>
        <v/>
      </c>
      <c r="K819" s="163" t="str">
        <f ca="1">IFERROR(IF(ISBLANK(INDEX(Data_Base_2[],MATCH($D819,Data_Base_2[[Incumbent]:[Incumbent]],0),MATCH(K$3,Data_Base_2[#Headers],0))),"-",INDEX(Data_Base_2[],MATCH($D819,Data_Base_2[[Incumbent]:[Incumbent]],0),MATCH(K$3,Data_Base_2[#Headers],0))),"")</f>
        <v/>
      </c>
      <c r="L819" s="161" t="str">
        <f ca="1">IFERROR(IF(ISBLANK(INDEX(Data_Base_2[],MATCH($D819,Data_Base_2[[Incumbent]:[Incumbent]],0),MATCH(L$3,Data_Base_2[#Headers],0))),"-",INDEX(Data_Base_2[],MATCH($D819,Data_Base_2[[Incumbent]:[Incumbent]],0),MATCH(L$3,Data_Base_2[#Headers],0))),"")</f>
        <v/>
      </c>
      <c r="M819" s="161" t="str">
        <f ca="1">IFERROR(IF(ISBLANK(INDEX(Data_Base_2[],MATCH($D819,Data_Base_2[[Incumbent]:[Incumbent]],0),MATCH(M$3,Data_Base_2[#Headers],0))),"-",INDEX(Data_Base_2[],MATCH($D819,Data_Base_2[[Incumbent]:[Incumbent]],0),MATCH(M$3,Data_Base_2[#Headers],0))),"")</f>
        <v/>
      </c>
      <c r="N819" s="164" t="str">
        <f ca="1">IFERROR(IF(ISBLANK(INDEX(Data_Base_2[],MATCH($D819,Data_Base_2[[Incumbent]:[Incumbent]],0),MATCH(N$3,Data_Base_2[#Headers],0))),"-",INDEX(Data_Base_2[],MATCH($D819,Data_Base_2[[Incumbent]:[Incumbent]],0),MATCH(N$3,Data_Base_2[#Headers],0))),"")</f>
        <v/>
      </c>
      <c r="O819" s="164" t="str">
        <f ca="1">IFERROR(IF(ISBLANK(INDEX(Data_Base_2[],MATCH($D819,Data_Base_2[[Incumbent]:[Incumbent]],0),MATCH(O$3,Data_Base_2[#Headers],0))),"-",INDEX(Data_Base_2[],MATCH($D819,Data_Base_2[[Incumbent]:[Incumbent]],0),MATCH(O$3,Data_Base_2[#Headers],0))),"")</f>
        <v/>
      </c>
      <c r="P819" s="161" t="str">
        <f ca="1">IFERROR(IF(ISBLANK(INDEX(Data_Base_2[],MATCH($D819,Data_Base_2[[Incumbent]:[Incumbent]],0),MATCH(P$3,Data_Base_2[#Headers],0))),"-",INDEX(Data_Base_2[],MATCH($D819,Data_Base_2[[Incumbent]:[Incumbent]],0),MATCH(P$3,Data_Base_2[#Headers],0))),"")</f>
        <v/>
      </c>
      <c r="Q819" s="161" t="str">
        <f ca="1">IFERROR(IF(ISBLANK(INDEX(Data_Base_2[],MATCH($D819,Data_Base_2[[Incumbent]:[Incumbent]],0),MATCH(Q$3,Data_Base_2[#Headers],0))),"-",INDEX(Data_Base_2[],MATCH($D819,Data_Base_2[[Incumbent]:[Incumbent]],0),MATCH(Q$3,Data_Base_2[#Headers],0))),"")</f>
        <v/>
      </c>
    </row>
    <row r="820" spans="4:30" x14ac:dyDescent="0.25">
      <c r="AC820" s="98"/>
    </row>
    <row r="821" spans="4:30" x14ac:dyDescent="0.25">
      <c r="AC821" s="98"/>
    </row>
    <row r="822" spans="4:30" x14ac:dyDescent="0.25">
      <c r="AC822" s="98"/>
    </row>
    <row r="900" spans="8:8" x14ac:dyDescent="0.25">
      <c r="H900" s="101" t="s">
        <v>914</v>
      </c>
    </row>
  </sheetData>
  <mergeCells count="5">
    <mergeCell ref="I1:J1"/>
    <mergeCell ref="B7:C7"/>
    <mergeCell ref="B8:C8"/>
    <mergeCell ref="B14:C14"/>
    <mergeCell ref="B9:C9"/>
  </mergeCells>
  <conditionalFormatting sqref="D5:Q815 D816:D820 E816:Q819">
    <cfRule type="expression" dxfId="44" priority="3">
      <formula>AND($D5&lt;&gt;"",ISEVEN(ROW($D5)))</formula>
    </cfRule>
  </conditionalFormatting>
  <pageMargins left="0.7" right="0.7" top="0.75" bottom="0.75" header="0.3" footer="0.3"/>
  <drawing r:id="rId1"/>
  <legacyDrawing r:id="rId2"/>
  <controls>
    <mc:AlternateContent xmlns:mc="http://schemas.openxmlformats.org/markup-compatibility/2006">
      <mc:Choice Requires="x14">
        <control shapeId="39940" r:id="rId3" name="NameBoard">
          <controlPr defaultSize="0" autoLine="0" linkedCell="$T$2" listFillRange="'Data Base'!C4:C810" r:id="rId4">
            <anchor moveWithCells="1">
              <from>
                <xdr:col>0</xdr:col>
                <xdr:colOff>0</xdr:colOff>
                <xdr:row>2</xdr:row>
                <xdr:rowOff>0</xdr:rowOff>
              </from>
              <to>
                <xdr:col>2</xdr:col>
                <xdr:colOff>0</xdr:colOff>
                <xdr:row>3</xdr:row>
                <xdr:rowOff>0</xdr:rowOff>
              </to>
            </anchor>
          </controlPr>
        </control>
      </mc:Choice>
      <mc:Fallback>
        <control shapeId="39940" r:id="rId3" name="NameBoard"/>
      </mc:Fallback>
    </mc:AlternateContent>
    <mc:AlternateContent xmlns:mc="http://schemas.openxmlformats.org/markup-compatibility/2006">
      <mc:Choice Requires="x14">
        <control shapeId="39956" r:id="rId5" name="SpinButton2">
          <controlPr defaultSize="0" autoLine="0" linkedCell="G2" r:id="rId6">
            <anchor moveWithCells="1">
              <from>
                <xdr:col>7</xdr:col>
                <xdr:colOff>0</xdr:colOff>
                <xdr:row>0</xdr:row>
                <xdr:rowOff>0</xdr:rowOff>
              </from>
              <to>
                <xdr:col>7</xdr:col>
                <xdr:colOff>200025</xdr:colOff>
                <xdr:row>2</xdr:row>
                <xdr:rowOff>0</xdr:rowOff>
              </to>
            </anchor>
          </controlPr>
        </control>
      </mc:Choice>
      <mc:Fallback>
        <control shapeId="39956" r:id="rId5" name="SpinButton2"/>
      </mc:Fallback>
    </mc:AlternateContent>
    <mc:AlternateContent xmlns:mc="http://schemas.openxmlformats.org/markup-compatibility/2006">
      <mc:Choice Requires="x14">
        <control shapeId="39957" r:id="rId7" name="SpinButton3">
          <controlPr defaultSize="0" autoLine="0" linkedCell="H2" r:id="rId6">
            <anchor moveWithCells="1">
              <from>
                <xdr:col>8</xdr:col>
                <xdr:colOff>0</xdr:colOff>
                <xdr:row>0</xdr:row>
                <xdr:rowOff>0</xdr:rowOff>
              </from>
              <to>
                <xdr:col>8</xdr:col>
                <xdr:colOff>200025</xdr:colOff>
                <xdr:row>2</xdr:row>
                <xdr:rowOff>0</xdr:rowOff>
              </to>
            </anchor>
          </controlPr>
        </control>
      </mc:Choice>
      <mc:Fallback>
        <control shapeId="39957" r:id="rId7" name="SpinButton3"/>
      </mc:Fallback>
    </mc:AlternateContent>
    <mc:AlternateContent xmlns:mc="http://schemas.openxmlformats.org/markup-compatibility/2006">
      <mc:Choice Requires="x14">
        <control shapeId="39958" r:id="rId8" name="SpinButton1">
          <controlPr defaultSize="0" autoLine="0" linkedCell="F2" r:id="rId6">
            <anchor moveWithCells="1">
              <from>
                <xdr:col>6</xdr:col>
                <xdr:colOff>0</xdr:colOff>
                <xdr:row>0</xdr:row>
                <xdr:rowOff>0</xdr:rowOff>
              </from>
              <to>
                <xdr:col>6</xdr:col>
                <xdr:colOff>200025</xdr:colOff>
                <xdr:row>2</xdr:row>
                <xdr:rowOff>0</xdr:rowOff>
              </to>
            </anchor>
          </controlPr>
        </control>
      </mc:Choice>
      <mc:Fallback>
        <control shapeId="39958" r:id="rId8" name="SpinButton1"/>
      </mc:Fallback>
    </mc:AlternateContent>
  </controls>
  <tableParts count="1">
    <tablePart r:id="rId9"/>
  </tableParts>
  <extLst>
    <ext xmlns:x15="http://schemas.microsoft.com/office/spreadsheetml/2010/11/main" uri="{3A4CF648-6AED-40f4-86FF-DC5316D8AED3}">
      <x14:slicerList xmlns:x14="http://schemas.microsoft.com/office/spreadsheetml/2009/9/main">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tabColor theme="9" tint="-0.499984740745262"/>
  </sheetPr>
  <dimension ref="A3:W810"/>
  <sheetViews>
    <sheetView showGridLines="0" zoomScale="85" zoomScaleNormal="85" workbookViewId="0">
      <pane xSplit="3" ySplit="3" topLeftCell="D347" activePane="bottomRight" state="frozen"/>
      <selection pane="topRight" activeCell="D1" sqref="D1"/>
      <selection pane="bottomLeft" activeCell="A4" sqref="A4"/>
      <selection pane="bottomRight" activeCell="C353" sqref="C4:C810"/>
    </sheetView>
  </sheetViews>
  <sheetFormatPr defaultRowHeight="15" x14ac:dyDescent="0.25"/>
  <cols>
    <col min="1" max="1" width="15.140625" style="7" bestFit="1" customWidth="1"/>
    <col min="2" max="2" width="10.28515625" style="7" bestFit="1" customWidth="1"/>
    <col min="3" max="3" width="34.5703125" style="7" bestFit="1" customWidth="1"/>
    <col min="4" max="4" width="17.85546875" style="7" bestFit="1" customWidth="1"/>
    <col min="5" max="5" width="28.140625" style="7" bestFit="1" customWidth="1"/>
    <col min="6" max="6" width="39.28515625" style="7" bestFit="1" customWidth="1"/>
    <col min="7" max="7" width="33.85546875" style="7" bestFit="1" customWidth="1"/>
    <col min="8" max="8" width="50.7109375" style="7" bestFit="1" customWidth="1"/>
    <col min="9" max="9" width="16" style="7" bestFit="1" customWidth="1"/>
    <col min="10" max="10" width="61.42578125" style="7" bestFit="1" customWidth="1"/>
    <col min="11" max="11" width="18.140625" style="169" bestFit="1" customWidth="1"/>
    <col min="12" max="12" width="18.140625" style="7" bestFit="1" customWidth="1"/>
    <col min="13" max="13" width="8.85546875" style="7" bestFit="1" customWidth="1"/>
    <col min="14" max="14" width="22.28515625" style="7" bestFit="1" customWidth="1"/>
    <col min="15" max="15" width="8" style="7" bestFit="1" customWidth="1"/>
    <col min="16" max="16" width="13.7109375" style="7" bestFit="1" customWidth="1"/>
    <col min="17" max="17" width="16.7109375" style="7" bestFit="1" customWidth="1"/>
    <col min="18" max="18" width="14.5703125" style="7" bestFit="1" customWidth="1"/>
    <col min="19" max="19" width="66.7109375" style="7" bestFit="1" customWidth="1"/>
    <col min="20" max="20" width="12.42578125" style="7" bestFit="1" customWidth="1"/>
    <col min="21" max="21" width="13.42578125" style="7" bestFit="1" customWidth="1"/>
    <col min="22" max="22" width="20" style="7" bestFit="1" customWidth="1"/>
    <col min="23" max="23" width="18.28515625" style="7" bestFit="1" customWidth="1"/>
    <col min="24" max="24" width="9.140625" style="7"/>
    <col min="25" max="25" width="10.28515625" style="7" bestFit="1" customWidth="1"/>
    <col min="26" max="16384" width="9.140625" style="7"/>
  </cols>
  <sheetData>
    <row r="3" spans="1:23" x14ac:dyDescent="0.25">
      <c r="A3" s="188" t="s">
        <v>1</v>
      </c>
      <c r="B3" s="189" t="s">
        <v>811</v>
      </c>
      <c r="C3" s="188" t="s">
        <v>981</v>
      </c>
      <c r="D3" s="189" t="s">
        <v>2267</v>
      </c>
      <c r="E3" s="189" t="s">
        <v>983</v>
      </c>
      <c r="F3" s="189" t="s">
        <v>1429</v>
      </c>
      <c r="G3" s="189" t="s">
        <v>1029</v>
      </c>
      <c r="H3" s="188" t="s">
        <v>3020</v>
      </c>
      <c r="I3" s="188" t="s">
        <v>3021</v>
      </c>
      <c r="J3" s="188" t="s">
        <v>4916</v>
      </c>
      <c r="K3" s="189" t="s">
        <v>989</v>
      </c>
      <c r="L3" s="189" t="s">
        <v>810</v>
      </c>
      <c r="M3" s="189" t="s">
        <v>103</v>
      </c>
      <c r="N3" s="189" t="s">
        <v>1031</v>
      </c>
      <c r="O3" s="189" t="s">
        <v>984</v>
      </c>
      <c r="P3" s="189" t="s">
        <v>2286</v>
      </c>
      <c r="Q3" s="189" t="s">
        <v>2287</v>
      </c>
      <c r="R3" s="189" t="s">
        <v>102</v>
      </c>
      <c r="S3" s="188" t="s">
        <v>3025</v>
      </c>
      <c r="T3" s="189" t="s">
        <v>2288</v>
      </c>
      <c r="U3" s="189" t="s">
        <v>2268</v>
      </c>
      <c r="V3" s="188" t="s">
        <v>2289</v>
      </c>
      <c r="W3" s="189" t="s">
        <v>985</v>
      </c>
    </row>
    <row r="4" spans="1:23" x14ac:dyDescent="0.25">
      <c r="A4" s="222" t="s">
        <v>27</v>
      </c>
      <c r="B4" s="223">
        <v>50142298</v>
      </c>
      <c r="C4" s="224" t="s">
        <v>712</v>
      </c>
      <c r="D4" s="224" t="s">
        <v>2269</v>
      </c>
      <c r="E4" s="224" t="s">
        <v>67</v>
      </c>
      <c r="F4" s="224" t="s">
        <v>5309</v>
      </c>
      <c r="G4" s="224" t="s">
        <v>68</v>
      </c>
      <c r="H4" s="224" t="s">
        <v>28</v>
      </c>
      <c r="I4" s="224">
        <v>5</v>
      </c>
      <c r="J4" s="224" t="s">
        <v>5413</v>
      </c>
      <c r="K4" s="225" t="s">
        <v>814</v>
      </c>
      <c r="L4" s="224" t="s">
        <v>815</v>
      </c>
      <c r="M4" s="224">
        <v>1</v>
      </c>
      <c r="N4" s="224" t="s">
        <v>702</v>
      </c>
      <c r="O4" s="224"/>
      <c r="P4" s="226">
        <v>44044</v>
      </c>
      <c r="Q4" s="226"/>
      <c r="R4" s="226"/>
      <c r="S4" s="224"/>
      <c r="T4" s="226">
        <v>35383</v>
      </c>
      <c r="U4" s="227">
        <v>25.391666666666666</v>
      </c>
      <c r="V4" s="228">
        <v>55471</v>
      </c>
      <c r="W4" s="229">
        <v>29.608333333333334</v>
      </c>
    </row>
    <row r="5" spans="1:23" x14ac:dyDescent="0.25">
      <c r="A5" s="230" t="s">
        <v>27</v>
      </c>
      <c r="B5" s="231">
        <v>50144878</v>
      </c>
      <c r="C5" s="232" t="s">
        <v>1426</v>
      </c>
      <c r="D5" s="232" t="s">
        <v>2269</v>
      </c>
      <c r="E5" s="232" t="s">
        <v>67</v>
      </c>
      <c r="F5" s="232" t="s">
        <v>5616</v>
      </c>
      <c r="G5" s="232" t="s">
        <v>70</v>
      </c>
      <c r="H5" s="232" t="s">
        <v>28</v>
      </c>
      <c r="I5" s="232">
        <v>5</v>
      </c>
      <c r="J5" s="232" t="s">
        <v>5413</v>
      </c>
      <c r="K5" s="233" t="s">
        <v>814</v>
      </c>
      <c r="L5" s="232" t="s">
        <v>815</v>
      </c>
      <c r="M5" s="234">
        <v>1</v>
      </c>
      <c r="N5" s="235" t="s">
        <v>702</v>
      </c>
      <c r="O5" s="236" t="s">
        <v>110</v>
      </c>
      <c r="P5" s="237">
        <v>44242</v>
      </c>
      <c r="Q5" s="237"/>
      <c r="R5" s="237"/>
      <c r="S5" s="232"/>
      <c r="T5" s="237">
        <v>34972</v>
      </c>
      <c r="U5" s="235">
        <v>26.513888888888889</v>
      </c>
      <c r="V5" s="238">
        <v>55061</v>
      </c>
      <c r="W5" s="239">
        <v>28.486111111111111</v>
      </c>
    </row>
    <row r="6" spans="1:23" x14ac:dyDescent="0.25">
      <c r="A6" s="230" t="s">
        <v>27</v>
      </c>
      <c r="B6" s="231">
        <v>50144874</v>
      </c>
      <c r="C6" s="232" t="s">
        <v>737</v>
      </c>
      <c r="D6" s="232" t="s">
        <v>2269</v>
      </c>
      <c r="E6" s="232" t="s">
        <v>67</v>
      </c>
      <c r="F6" s="232" t="s">
        <v>5616</v>
      </c>
      <c r="G6" s="232" t="s">
        <v>70</v>
      </c>
      <c r="H6" s="232" t="s">
        <v>28</v>
      </c>
      <c r="I6" s="232">
        <v>5</v>
      </c>
      <c r="J6" s="232" t="s">
        <v>5422</v>
      </c>
      <c r="K6" s="233" t="s">
        <v>814</v>
      </c>
      <c r="L6" s="232" t="s">
        <v>815</v>
      </c>
      <c r="M6" s="234">
        <v>1</v>
      </c>
      <c r="N6" s="235" t="s">
        <v>702</v>
      </c>
      <c r="O6" s="236" t="s">
        <v>111</v>
      </c>
      <c r="P6" s="237">
        <v>44242</v>
      </c>
      <c r="Q6" s="237"/>
      <c r="R6" s="237"/>
      <c r="S6" s="232"/>
      <c r="T6" s="237">
        <v>35096</v>
      </c>
      <c r="U6" s="235">
        <v>26.177777777777777</v>
      </c>
      <c r="V6" s="238">
        <v>55185</v>
      </c>
      <c r="W6" s="239">
        <v>28.822222222222223</v>
      </c>
    </row>
    <row r="7" spans="1:23" x14ac:dyDescent="0.25">
      <c r="A7" s="230" t="s">
        <v>27</v>
      </c>
      <c r="B7" s="231">
        <v>50142299</v>
      </c>
      <c r="C7" s="232" t="s">
        <v>713</v>
      </c>
      <c r="D7" s="232" t="s">
        <v>2269</v>
      </c>
      <c r="E7" s="232" t="s">
        <v>67</v>
      </c>
      <c r="F7" s="232" t="s">
        <v>5617</v>
      </c>
      <c r="G7" s="232" t="s">
        <v>71</v>
      </c>
      <c r="H7" s="232" t="s">
        <v>28</v>
      </c>
      <c r="I7" s="232">
        <v>5</v>
      </c>
      <c r="J7" s="232" t="s">
        <v>5422</v>
      </c>
      <c r="K7" s="233" t="s">
        <v>818</v>
      </c>
      <c r="L7" s="232" t="s">
        <v>815</v>
      </c>
      <c r="M7" s="234">
        <v>1</v>
      </c>
      <c r="N7" s="235" t="s">
        <v>702</v>
      </c>
      <c r="O7" s="236" t="s">
        <v>168</v>
      </c>
      <c r="P7" s="237">
        <v>44044</v>
      </c>
      <c r="Q7" s="237"/>
      <c r="R7" s="237"/>
      <c r="S7" s="232"/>
      <c r="T7" s="237">
        <v>35366</v>
      </c>
      <c r="U7" s="235">
        <v>25.43611111111111</v>
      </c>
      <c r="V7" s="238">
        <v>55454</v>
      </c>
      <c r="W7" s="239">
        <v>29.56388888888889</v>
      </c>
    </row>
    <row r="8" spans="1:23" x14ac:dyDescent="0.25">
      <c r="A8" s="230" t="s">
        <v>27</v>
      </c>
      <c r="B8" s="231">
        <v>50142297</v>
      </c>
      <c r="C8" s="232" t="s">
        <v>711</v>
      </c>
      <c r="D8" s="232" t="s">
        <v>2269</v>
      </c>
      <c r="E8" s="232" t="s">
        <v>46</v>
      </c>
      <c r="F8" s="232" t="s">
        <v>5618</v>
      </c>
      <c r="G8" s="232" t="s">
        <v>48</v>
      </c>
      <c r="H8" s="232" t="s">
        <v>28</v>
      </c>
      <c r="I8" s="232">
        <v>5</v>
      </c>
      <c r="J8" s="232" t="s">
        <v>5424</v>
      </c>
      <c r="K8" s="233" t="s">
        <v>814</v>
      </c>
      <c r="L8" s="232" t="s">
        <v>815</v>
      </c>
      <c r="M8" s="234">
        <v>1</v>
      </c>
      <c r="N8" s="235" t="s">
        <v>702</v>
      </c>
      <c r="O8" s="236">
        <v>20</v>
      </c>
      <c r="P8" s="237">
        <v>44044</v>
      </c>
      <c r="Q8" s="237"/>
      <c r="R8" s="237"/>
      <c r="S8" s="232"/>
      <c r="T8" s="237">
        <v>34725</v>
      </c>
      <c r="U8" s="235">
        <v>27.191666666666666</v>
      </c>
      <c r="V8" s="238">
        <v>54814</v>
      </c>
      <c r="W8" s="239">
        <v>27.808333333333334</v>
      </c>
    </row>
    <row r="9" spans="1:23" x14ac:dyDescent="0.25">
      <c r="A9" s="230" t="s">
        <v>27</v>
      </c>
      <c r="B9" s="231">
        <v>50144877</v>
      </c>
      <c r="C9" s="232" t="s">
        <v>740</v>
      </c>
      <c r="D9" s="232" t="s">
        <v>2269</v>
      </c>
      <c r="E9" s="232" t="s">
        <v>46</v>
      </c>
      <c r="F9" s="232" t="s">
        <v>5619</v>
      </c>
      <c r="G9" s="232" t="s">
        <v>50</v>
      </c>
      <c r="H9" s="232" t="s">
        <v>28</v>
      </c>
      <c r="I9" s="232">
        <v>5</v>
      </c>
      <c r="J9" s="232" t="s">
        <v>5412</v>
      </c>
      <c r="K9" s="233" t="s">
        <v>818</v>
      </c>
      <c r="L9" s="232" t="s">
        <v>815</v>
      </c>
      <c r="M9" s="234">
        <v>1</v>
      </c>
      <c r="N9" s="235" t="s">
        <v>702</v>
      </c>
      <c r="O9" s="236">
        <v>25</v>
      </c>
      <c r="P9" s="237">
        <v>44242</v>
      </c>
      <c r="Q9" s="237"/>
      <c r="R9" s="237"/>
      <c r="S9" s="232"/>
      <c r="T9" s="237">
        <v>35571</v>
      </c>
      <c r="U9" s="235">
        <v>24.872222222222224</v>
      </c>
      <c r="V9" s="238">
        <v>55660</v>
      </c>
      <c r="W9" s="239">
        <v>30.127777777777776</v>
      </c>
    </row>
    <row r="10" spans="1:23" x14ac:dyDescent="0.25">
      <c r="A10" s="230" t="s">
        <v>27</v>
      </c>
      <c r="B10" s="231">
        <v>50144875</v>
      </c>
      <c r="C10" s="232" t="s">
        <v>738</v>
      </c>
      <c r="D10" s="232" t="s">
        <v>2269</v>
      </c>
      <c r="E10" s="232" t="s">
        <v>46</v>
      </c>
      <c r="F10" s="232" t="s">
        <v>5620</v>
      </c>
      <c r="G10" s="232" t="s">
        <v>51</v>
      </c>
      <c r="H10" s="232" t="s">
        <v>28</v>
      </c>
      <c r="I10" s="232">
        <v>5</v>
      </c>
      <c r="J10" s="232" t="s">
        <v>5413</v>
      </c>
      <c r="K10" s="233" t="s">
        <v>818</v>
      </c>
      <c r="L10" s="232" t="s">
        <v>914</v>
      </c>
      <c r="M10" s="234">
        <v>1</v>
      </c>
      <c r="N10" s="235" t="s">
        <v>702</v>
      </c>
      <c r="O10" s="236">
        <v>26</v>
      </c>
      <c r="P10" s="237">
        <v>44242</v>
      </c>
      <c r="Q10" s="237"/>
      <c r="R10" s="237"/>
      <c r="S10" s="232"/>
      <c r="T10" s="237">
        <v>35870</v>
      </c>
      <c r="U10" s="235">
        <v>24.052777777777777</v>
      </c>
      <c r="V10" s="238">
        <v>55959</v>
      </c>
      <c r="W10" s="239">
        <v>30.947222222222223</v>
      </c>
    </row>
    <row r="11" spans="1:23" x14ac:dyDescent="0.25">
      <c r="A11" s="230" t="s">
        <v>27</v>
      </c>
      <c r="B11" s="231">
        <v>50144881</v>
      </c>
      <c r="C11" s="232" t="s">
        <v>744</v>
      </c>
      <c r="D11" s="232" t="s">
        <v>2269</v>
      </c>
      <c r="E11" s="232" t="s">
        <v>46</v>
      </c>
      <c r="F11" s="232" t="s">
        <v>5620</v>
      </c>
      <c r="G11" s="232" t="s">
        <v>51</v>
      </c>
      <c r="H11" s="232" t="s">
        <v>28</v>
      </c>
      <c r="I11" s="232">
        <v>5</v>
      </c>
      <c r="J11" s="232" t="s">
        <v>5477</v>
      </c>
      <c r="K11" s="233" t="s">
        <v>818</v>
      </c>
      <c r="L11" s="232" t="s">
        <v>914</v>
      </c>
      <c r="M11" s="234">
        <v>1</v>
      </c>
      <c r="N11" s="235" t="s">
        <v>702</v>
      </c>
      <c r="O11" s="236">
        <v>24</v>
      </c>
      <c r="P11" s="237">
        <v>44256</v>
      </c>
      <c r="Q11" s="237"/>
      <c r="R11" s="237"/>
      <c r="S11" s="232"/>
      <c r="T11" s="237">
        <v>35771</v>
      </c>
      <c r="U11" s="235">
        <v>24.327777777777779</v>
      </c>
      <c r="V11" s="238">
        <v>55860</v>
      </c>
      <c r="W11" s="239">
        <v>30.672222222222221</v>
      </c>
    </row>
    <row r="12" spans="1:23" x14ac:dyDescent="0.25">
      <c r="A12" s="230" t="s">
        <v>6</v>
      </c>
      <c r="B12" s="231">
        <v>50142312</v>
      </c>
      <c r="C12" s="232" t="s">
        <v>715</v>
      </c>
      <c r="D12" s="232" t="s">
        <v>2272</v>
      </c>
      <c r="E12" s="232" t="s">
        <v>11</v>
      </c>
      <c r="F12" s="232" t="s">
        <v>5621</v>
      </c>
      <c r="G12" s="232" t="s">
        <v>81</v>
      </c>
      <c r="H12" s="232" t="s">
        <v>7</v>
      </c>
      <c r="I12" s="232">
        <v>5</v>
      </c>
      <c r="J12" s="232" t="s">
        <v>824</v>
      </c>
      <c r="K12" s="233" t="s">
        <v>818</v>
      </c>
      <c r="L12" s="232" t="s">
        <v>815</v>
      </c>
      <c r="M12" s="234">
        <v>1</v>
      </c>
      <c r="N12" s="235" t="s">
        <v>702</v>
      </c>
      <c r="O12" s="236">
        <v>15</v>
      </c>
      <c r="P12" s="237">
        <v>44049</v>
      </c>
      <c r="Q12" s="237"/>
      <c r="R12" s="237"/>
      <c r="S12" s="232"/>
      <c r="T12" s="237">
        <v>35587</v>
      </c>
      <c r="U12" s="235">
        <v>24.830555555555556</v>
      </c>
      <c r="V12" s="238">
        <v>55676</v>
      </c>
      <c r="W12" s="239">
        <v>30.169444444444444</v>
      </c>
    </row>
    <row r="13" spans="1:23" x14ac:dyDescent="0.25">
      <c r="A13" s="230" t="s">
        <v>6</v>
      </c>
      <c r="B13" s="231">
        <v>50142700</v>
      </c>
      <c r="C13" s="232" t="s">
        <v>727</v>
      </c>
      <c r="D13" s="232" t="s">
        <v>2272</v>
      </c>
      <c r="E13" s="232" t="s">
        <v>11</v>
      </c>
      <c r="F13" s="232" t="s">
        <v>5622</v>
      </c>
      <c r="G13" s="232" t="s">
        <v>14</v>
      </c>
      <c r="H13" s="232" t="s">
        <v>7</v>
      </c>
      <c r="I13" s="232">
        <v>5</v>
      </c>
      <c r="J13" s="232" t="s">
        <v>831</v>
      </c>
      <c r="K13" s="233" t="s">
        <v>818</v>
      </c>
      <c r="L13" s="232" t="s">
        <v>815</v>
      </c>
      <c r="M13" s="234">
        <v>1</v>
      </c>
      <c r="N13" s="235" t="s">
        <v>702</v>
      </c>
      <c r="O13" s="236">
        <v>8</v>
      </c>
      <c r="P13" s="237">
        <v>44081</v>
      </c>
      <c r="Q13" s="237"/>
      <c r="R13" s="237"/>
      <c r="S13" s="232"/>
      <c r="T13" s="237">
        <v>34623</v>
      </c>
      <c r="U13" s="235">
        <v>27.469444444444445</v>
      </c>
      <c r="V13" s="238">
        <v>54712</v>
      </c>
      <c r="W13" s="239">
        <v>27.530555555555555</v>
      </c>
    </row>
    <row r="14" spans="1:23" x14ac:dyDescent="0.25">
      <c r="A14" s="230" t="s">
        <v>27</v>
      </c>
      <c r="B14" s="231">
        <v>50144880</v>
      </c>
      <c r="C14" s="232" t="s">
        <v>743</v>
      </c>
      <c r="D14" s="232" t="s">
        <v>2276</v>
      </c>
      <c r="E14" s="232" t="s">
        <v>5623</v>
      </c>
      <c r="F14" s="232" t="s">
        <v>5624</v>
      </c>
      <c r="G14" s="232" t="s">
        <v>5625</v>
      </c>
      <c r="H14" s="232" t="s">
        <v>28</v>
      </c>
      <c r="I14" s="232">
        <v>5</v>
      </c>
      <c r="J14" s="232" t="s">
        <v>5412</v>
      </c>
      <c r="K14" s="233" t="s">
        <v>814</v>
      </c>
      <c r="L14" s="232" t="s">
        <v>842</v>
      </c>
      <c r="M14" s="234">
        <v>1</v>
      </c>
      <c r="N14" s="235" t="s">
        <v>702</v>
      </c>
      <c r="O14" s="236">
        <v>22</v>
      </c>
      <c r="P14" s="237">
        <v>44242</v>
      </c>
      <c r="Q14" s="237"/>
      <c r="R14" s="237"/>
      <c r="S14" s="232"/>
      <c r="T14" s="237">
        <v>35875</v>
      </c>
      <c r="U14" s="235">
        <v>24.038888888888888</v>
      </c>
      <c r="V14" s="238">
        <v>55964</v>
      </c>
      <c r="W14" s="239">
        <v>30.961111111111112</v>
      </c>
    </row>
    <row r="15" spans="1:23" x14ac:dyDescent="0.25">
      <c r="A15" s="230" t="s">
        <v>29</v>
      </c>
      <c r="B15" s="231">
        <v>50143763</v>
      </c>
      <c r="C15" s="232" t="s">
        <v>1244</v>
      </c>
      <c r="D15" s="232" t="s">
        <v>2269</v>
      </c>
      <c r="E15" s="232" t="s">
        <v>67</v>
      </c>
      <c r="F15" s="232" t="s">
        <v>5626</v>
      </c>
      <c r="G15" s="232" t="s">
        <v>69</v>
      </c>
      <c r="H15" s="232" t="s">
        <v>30</v>
      </c>
      <c r="I15" s="232">
        <v>5</v>
      </c>
      <c r="J15" s="232" t="s">
        <v>5593</v>
      </c>
      <c r="K15" s="233" t="s">
        <v>814</v>
      </c>
      <c r="L15" s="232" t="s">
        <v>815</v>
      </c>
      <c r="M15" s="234">
        <v>1</v>
      </c>
      <c r="N15" s="235" t="s">
        <v>702</v>
      </c>
      <c r="O15" s="236">
        <v>12</v>
      </c>
      <c r="P15" s="237">
        <v>44153</v>
      </c>
      <c r="Q15" s="237"/>
      <c r="R15" s="237"/>
      <c r="S15" s="232"/>
      <c r="T15" s="237">
        <v>35512</v>
      </c>
      <c r="U15" s="235">
        <v>25.033333333333335</v>
      </c>
      <c r="V15" s="238">
        <v>55601</v>
      </c>
      <c r="W15" s="239">
        <v>29.966666666666665</v>
      </c>
    </row>
    <row r="16" spans="1:23" x14ac:dyDescent="0.25">
      <c r="A16" s="230" t="s">
        <v>29</v>
      </c>
      <c r="B16" s="231">
        <v>50146749</v>
      </c>
      <c r="C16" s="232" t="s">
        <v>751</v>
      </c>
      <c r="D16" s="232" t="s">
        <v>2269</v>
      </c>
      <c r="E16" s="232" t="s">
        <v>46</v>
      </c>
      <c r="F16" s="232" t="s">
        <v>5619</v>
      </c>
      <c r="G16" s="232" t="s">
        <v>50</v>
      </c>
      <c r="H16" s="232" t="s">
        <v>30</v>
      </c>
      <c r="I16" s="232">
        <v>5</v>
      </c>
      <c r="J16" s="232" t="s">
        <v>5597</v>
      </c>
      <c r="K16" s="233" t="s">
        <v>818</v>
      </c>
      <c r="L16" s="232" t="s">
        <v>815</v>
      </c>
      <c r="M16" s="234">
        <v>1</v>
      </c>
      <c r="N16" s="235" t="s">
        <v>702</v>
      </c>
      <c r="O16" s="236">
        <v>14</v>
      </c>
      <c r="P16" s="237">
        <v>44348</v>
      </c>
      <c r="Q16" s="237"/>
      <c r="R16" s="237"/>
      <c r="S16" s="232"/>
      <c r="T16" s="237">
        <v>34737</v>
      </c>
      <c r="U16" s="235">
        <v>27.161111111111111</v>
      </c>
      <c r="V16" s="238">
        <v>54826</v>
      </c>
      <c r="W16" s="239">
        <v>27.838888888888889</v>
      </c>
    </row>
    <row r="17" spans="1:23" x14ac:dyDescent="0.25">
      <c r="A17" s="230" t="s">
        <v>27</v>
      </c>
      <c r="B17" s="231">
        <v>50144879</v>
      </c>
      <c r="C17" s="232" t="s">
        <v>742</v>
      </c>
      <c r="D17" s="232" t="s">
        <v>2278</v>
      </c>
      <c r="E17" s="232" t="s">
        <v>5623</v>
      </c>
      <c r="F17" s="232" t="s">
        <v>5627</v>
      </c>
      <c r="G17" s="232" t="s">
        <v>88</v>
      </c>
      <c r="H17" s="232" t="s">
        <v>28</v>
      </c>
      <c r="I17" s="232">
        <v>5</v>
      </c>
      <c r="J17" s="232" t="s">
        <v>5411</v>
      </c>
      <c r="K17" s="233" t="s">
        <v>814</v>
      </c>
      <c r="L17" s="232" t="s">
        <v>839</v>
      </c>
      <c r="M17" s="234">
        <v>1</v>
      </c>
      <c r="N17" s="235" t="s">
        <v>702</v>
      </c>
      <c r="O17" s="236">
        <v>15</v>
      </c>
      <c r="P17" s="237">
        <v>44242</v>
      </c>
      <c r="Q17" s="237"/>
      <c r="R17" s="237"/>
      <c r="S17" s="232"/>
      <c r="T17" s="237">
        <v>35621</v>
      </c>
      <c r="U17" s="235">
        <v>24.736111111111111</v>
      </c>
      <c r="V17" s="238">
        <v>55710</v>
      </c>
      <c r="W17" s="239">
        <v>30.263888888888889</v>
      </c>
    </row>
    <row r="18" spans="1:23" x14ac:dyDescent="0.25">
      <c r="A18" s="230" t="s">
        <v>29</v>
      </c>
      <c r="B18" s="231">
        <v>50143764</v>
      </c>
      <c r="C18" s="232" t="s">
        <v>730</v>
      </c>
      <c r="D18" s="232" t="s">
        <v>2278</v>
      </c>
      <c r="E18" s="232" t="s">
        <v>5623</v>
      </c>
      <c r="F18" s="232" t="s">
        <v>5627</v>
      </c>
      <c r="G18" s="232" t="s">
        <v>88</v>
      </c>
      <c r="H18" s="240" t="s">
        <v>30</v>
      </c>
      <c r="I18" s="232">
        <v>5</v>
      </c>
      <c r="J18" s="232" t="s">
        <v>5594</v>
      </c>
      <c r="K18" s="233" t="s">
        <v>814</v>
      </c>
      <c r="L18" s="232" t="s">
        <v>839</v>
      </c>
      <c r="M18" s="234">
        <v>1</v>
      </c>
      <c r="N18" s="235" t="s">
        <v>702</v>
      </c>
      <c r="O18" s="236" t="s">
        <v>135</v>
      </c>
      <c r="P18" s="237">
        <v>44153</v>
      </c>
      <c r="Q18" s="237"/>
      <c r="R18" s="237"/>
      <c r="S18" s="232"/>
      <c r="T18" s="237">
        <v>34761</v>
      </c>
      <c r="U18" s="235">
        <v>27.088888888888889</v>
      </c>
      <c r="V18" s="238">
        <v>54850</v>
      </c>
      <c r="W18" s="239">
        <v>27.911111111111111</v>
      </c>
    </row>
    <row r="19" spans="1:23" x14ac:dyDescent="0.25">
      <c r="A19" s="230" t="s">
        <v>27</v>
      </c>
      <c r="B19" s="231">
        <v>50142291</v>
      </c>
      <c r="C19" s="232" t="s">
        <v>708</v>
      </c>
      <c r="D19" s="232" t="s">
        <v>2280</v>
      </c>
      <c r="E19" s="232" t="s">
        <v>41</v>
      </c>
      <c r="F19" s="232" t="s">
        <v>5628</v>
      </c>
      <c r="G19" s="232" t="s">
        <v>42</v>
      </c>
      <c r="H19" s="232" t="s">
        <v>28</v>
      </c>
      <c r="I19" s="232">
        <v>5</v>
      </c>
      <c r="J19" s="232" t="s">
        <v>5422</v>
      </c>
      <c r="K19" s="233" t="s">
        <v>818</v>
      </c>
      <c r="L19" s="232" t="s">
        <v>815</v>
      </c>
      <c r="M19" s="234">
        <v>1</v>
      </c>
      <c r="N19" s="235" t="s">
        <v>702</v>
      </c>
      <c r="O19" s="236">
        <v>9</v>
      </c>
      <c r="P19" s="237">
        <v>44044</v>
      </c>
      <c r="Q19" s="237"/>
      <c r="R19" s="237"/>
      <c r="S19" s="232"/>
      <c r="T19" s="237">
        <v>34228</v>
      </c>
      <c r="U19" s="235">
        <v>28.552777777777777</v>
      </c>
      <c r="V19" s="238">
        <v>54317</v>
      </c>
      <c r="W19" s="239">
        <v>26.447222222222223</v>
      </c>
    </row>
    <row r="20" spans="1:23" x14ac:dyDescent="0.25">
      <c r="A20" s="230" t="s">
        <v>27</v>
      </c>
      <c r="B20" s="231">
        <v>50144873</v>
      </c>
      <c r="C20" s="232" t="s">
        <v>736</v>
      </c>
      <c r="D20" s="232" t="s">
        <v>2280</v>
      </c>
      <c r="E20" s="232" t="s">
        <v>41</v>
      </c>
      <c r="F20" s="232" t="s">
        <v>5629</v>
      </c>
      <c r="G20" s="232" t="s">
        <v>44</v>
      </c>
      <c r="H20" s="232" t="s">
        <v>28</v>
      </c>
      <c r="I20" s="232">
        <v>5</v>
      </c>
      <c r="J20" s="232" t="s">
        <v>5413</v>
      </c>
      <c r="K20" s="233" t="s">
        <v>814</v>
      </c>
      <c r="L20" s="232" t="s">
        <v>815</v>
      </c>
      <c r="M20" s="234">
        <v>1</v>
      </c>
      <c r="N20" s="235" t="s">
        <v>702</v>
      </c>
      <c r="O20" s="236">
        <v>23</v>
      </c>
      <c r="P20" s="237">
        <v>44242</v>
      </c>
      <c r="Q20" s="237"/>
      <c r="R20" s="237"/>
      <c r="S20" s="232"/>
      <c r="T20" s="237">
        <v>35331</v>
      </c>
      <c r="U20" s="235">
        <v>25.533333333333335</v>
      </c>
      <c r="V20" s="238">
        <v>55419</v>
      </c>
      <c r="W20" s="239">
        <v>29.466666666666665</v>
      </c>
    </row>
    <row r="21" spans="1:23" x14ac:dyDescent="0.25">
      <c r="A21" s="230" t="s">
        <v>6</v>
      </c>
      <c r="B21" s="231">
        <v>50142342</v>
      </c>
      <c r="C21" s="232" t="s">
        <v>718</v>
      </c>
      <c r="D21" s="232" t="s">
        <v>2272</v>
      </c>
      <c r="E21" s="232" t="s">
        <v>19</v>
      </c>
      <c r="F21" s="232" t="s">
        <v>5630</v>
      </c>
      <c r="G21" s="232" t="s">
        <v>21</v>
      </c>
      <c r="H21" s="232" t="s">
        <v>7</v>
      </c>
      <c r="I21" s="232">
        <v>5</v>
      </c>
      <c r="J21" s="232" t="s">
        <v>5584</v>
      </c>
      <c r="K21" s="233" t="s">
        <v>814</v>
      </c>
      <c r="L21" s="232" t="s">
        <v>815</v>
      </c>
      <c r="M21" s="234">
        <v>1</v>
      </c>
      <c r="N21" s="235" t="s">
        <v>702</v>
      </c>
      <c r="O21" s="236">
        <v>13</v>
      </c>
      <c r="P21" s="237">
        <v>44049</v>
      </c>
      <c r="Q21" s="237"/>
      <c r="R21" s="237"/>
      <c r="S21" s="232"/>
      <c r="T21" s="237">
        <v>35414</v>
      </c>
      <c r="U21" s="235">
        <v>25.305555555555557</v>
      </c>
      <c r="V21" s="238">
        <v>55502</v>
      </c>
      <c r="W21" s="239">
        <v>29.694444444444443</v>
      </c>
    </row>
    <row r="22" spans="1:23" x14ac:dyDescent="0.25">
      <c r="A22" s="230" t="s">
        <v>27</v>
      </c>
      <c r="B22" s="231">
        <v>50142293</v>
      </c>
      <c r="C22" s="232" t="s">
        <v>709</v>
      </c>
      <c r="D22" s="232" t="s">
        <v>2272</v>
      </c>
      <c r="E22" s="232" t="s">
        <v>58</v>
      </c>
      <c r="F22" s="232" t="s">
        <v>5631</v>
      </c>
      <c r="G22" s="232" t="s">
        <v>60</v>
      </c>
      <c r="H22" s="232" t="s">
        <v>28</v>
      </c>
      <c r="I22" s="232">
        <v>5</v>
      </c>
      <c r="J22" s="232" t="s">
        <v>5413</v>
      </c>
      <c r="K22" s="233" t="s">
        <v>814</v>
      </c>
      <c r="L22" s="232" t="s">
        <v>815</v>
      </c>
      <c r="M22" s="234">
        <v>1</v>
      </c>
      <c r="N22" s="235" t="s">
        <v>702</v>
      </c>
      <c r="O22" s="236">
        <v>11</v>
      </c>
      <c r="P22" s="237">
        <v>44044</v>
      </c>
      <c r="Q22" s="237"/>
      <c r="R22" s="237"/>
      <c r="S22" s="232"/>
      <c r="T22" s="237">
        <v>35639</v>
      </c>
      <c r="U22" s="235">
        <v>24.68611111111111</v>
      </c>
      <c r="V22" s="238">
        <v>55728</v>
      </c>
      <c r="W22" s="239">
        <v>30.31388888888889</v>
      </c>
    </row>
    <row r="23" spans="1:23" x14ac:dyDescent="0.25">
      <c r="A23" s="230" t="s">
        <v>27</v>
      </c>
      <c r="B23" s="231">
        <v>50144872</v>
      </c>
      <c r="C23" s="232" t="s">
        <v>735</v>
      </c>
      <c r="D23" s="232" t="s">
        <v>2272</v>
      </c>
      <c r="E23" s="232" t="s">
        <v>58</v>
      </c>
      <c r="F23" s="232" t="s">
        <v>5631</v>
      </c>
      <c r="G23" s="232" t="s">
        <v>60</v>
      </c>
      <c r="H23" s="232" t="s">
        <v>28</v>
      </c>
      <c r="I23" s="232">
        <v>5</v>
      </c>
      <c r="J23" s="232" t="s">
        <v>5595</v>
      </c>
      <c r="K23" s="233" t="s">
        <v>814</v>
      </c>
      <c r="L23" s="232" t="s">
        <v>815</v>
      </c>
      <c r="M23" s="234">
        <v>1</v>
      </c>
      <c r="N23" s="235" t="s">
        <v>702</v>
      </c>
      <c r="O23" s="236">
        <v>3</v>
      </c>
      <c r="P23" s="237">
        <v>44242</v>
      </c>
      <c r="Q23" s="237"/>
      <c r="R23" s="237"/>
      <c r="S23" s="232"/>
      <c r="T23" s="237">
        <v>34979</v>
      </c>
      <c r="U23" s="235">
        <v>26.494444444444444</v>
      </c>
      <c r="V23" s="238">
        <v>55068</v>
      </c>
      <c r="W23" s="239">
        <v>28.505555555555556</v>
      </c>
    </row>
    <row r="24" spans="1:23" x14ac:dyDescent="0.25">
      <c r="A24" s="230" t="s">
        <v>6</v>
      </c>
      <c r="B24" s="231">
        <v>50142343</v>
      </c>
      <c r="C24" s="232" t="s">
        <v>719</v>
      </c>
      <c r="D24" s="232" t="s">
        <v>2269</v>
      </c>
      <c r="E24" s="232" t="s">
        <v>22</v>
      </c>
      <c r="F24" s="232" t="s">
        <v>5632</v>
      </c>
      <c r="G24" s="232" t="s">
        <v>24</v>
      </c>
      <c r="H24" s="232" t="s">
        <v>7</v>
      </c>
      <c r="I24" s="232">
        <v>5</v>
      </c>
      <c r="J24" s="232" t="s">
        <v>5544</v>
      </c>
      <c r="K24" s="233" t="s">
        <v>825</v>
      </c>
      <c r="L24" s="232" t="s">
        <v>842</v>
      </c>
      <c r="M24" s="234">
        <v>1</v>
      </c>
      <c r="N24" s="235" t="s">
        <v>702</v>
      </c>
      <c r="O24" s="236">
        <v>5</v>
      </c>
      <c r="P24" s="237">
        <v>44049</v>
      </c>
      <c r="Q24" s="237"/>
      <c r="R24" s="237"/>
      <c r="S24" s="232"/>
      <c r="T24" s="237">
        <v>34743</v>
      </c>
      <c r="U24" s="235">
        <v>27.144444444444446</v>
      </c>
      <c r="V24" s="238">
        <v>54832</v>
      </c>
      <c r="W24" s="239">
        <v>27.855555555555554</v>
      </c>
    </row>
    <row r="25" spans="1:23" x14ac:dyDescent="0.25">
      <c r="A25" s="230" t="s">
        <v>29</v>
      </c>
      <c r="B25" s="231">
        <v>50148363</v>
      </c>
      <c r="C25" s="232" t="s">
        <v>766</v>
      </c>
      <c r="D25" s="232" t="s">
        <v>2272</v>
      </c>
      <c r="E25" s="232" t="s">
        <v>896</v>
      </c>
      <c r="F25" s="232" t="s">
        <v>5633</v>
      </c>
      <c r="G25" s="232" t="s">
        <v>91</v>
      </c>
      <c r="H25" s="232" t="s">
        <v>30</v>
      </c>
      <c r="I25" s="232">
        <v>5</v>
      </c>
      <c r="J25" s="232" t="s">
        <v>5607</v>
      </c>
      <c r="K25" s="233" t="s">
        <v>825</v>
      </c>
      <c r="L25" s="232" t="s">
        <v>815</v>
      </c>
      <c r="M25" s="234" t="s">
        <v>5634</v>
      </c>
      <c r="N25" s="235" t="s">
        <v>702</v>
      </c>
      <c r="O25" s="236" t="s">
        <v>111</v>
      </c>
      <c r="P25" s="237">
        <v>44467</v>
      </c>
      <c r="Q25" s="237"/>
      <c r="R25" s="237"/>
      <c r="S25" s="232"/>
      <c r="T25" s="237">
        <v>32145</v>
      </c>
      <c r="U25" s="235">
        <v>34.255555555555553</v>
      </c>
      <c r="V25" s="238">
        <v>44648</v>
      </c>
      <c r="W25" s="239">
        <v>1.9444444444444445E-2</v>
      </c>
    </row>
    <row r="26" spans="1:23" x14ac:dyDescent="0.25">
      <c r="A26" s="230"/>
      <c r="B26" s="231">
        <v>50100564</v>
      </c>
      <c r="C26" s="232" t="s">
        <v>610</v>
      </c>
      <c r="D26" s="232" t="s">
        <v>2270</v>
      </c>
      <c r="E26" s="232" t="s">
        <v>1443</v>
      </c>
      <c r="F26" s="232" t="s">
        <v>1437</v>
      </c>
      <c r="G26" s="232" t="s">
        <v>5635</v>
      </c>
      <c r="H26" s="232" t="s">
        <v>1444</v>
      </c>
      <c r="I26" s="232" t="s">
        <v>702</v>
      </c>
      <c r="J26" s="232" t="s">
        <v>3922</v>
      </c>
      <c r="K26" s="233" t="s">
        <v>702</v>
      </c>
      <c r="L26" s="232" t="s">
        <v>702</v>
      </c>
      <c r="M26" s="234">
        <v>1</v>
      </c>
      <c r="N26" s="235">
        <v>2.6666666666666665</v>
      </c>
      <c r="O26" s="236">
        <v>16</v>
      </c>
      <c r="P26" s="237">
        <v>42795</v>
      </c>
      <c r="Q26" s="237"/>
      <c r="R26" s="237"/>
      <c r="S26" s="232" t="s">
        <v>4918</v>
      </c>
      <c r="T26" s="237">
        <v>34209</v>
      </c>
      <c r="U26" s="235">
        <v>28.602777777777778</v>
      </c>
      <c r="V26" s="238">
        <v>54302</v>
      </c>
      <c r="W26" s="239">
        <v>26.405555555555555</v>
      </c>
    </row>
    <row r="27" spans="1:23" x14ac:dyDescent="0.25">
      <c r="A27" s="230"/>
      <c r="B27" s="231">
        <v>50148055</v>
      </c>
      <c r="C27" s="232" t="s">
        <v>765</v>
      </c>
      <c r="D27" s="232" t="s">
        <v>2270</v>
      </c>
      <c r="E27" s="232" t="s">
        <v>1431</v>
      </c>
      <c r="F27" s="232" t="s">
        <v>1437</v>
      </c>
      <c r="G27" s="232" t="s">
        <v>5635</v>
      </c>
      <c r="H27" s="232" t="s">
        <v>80</v>
      </c>
      <c r="I27" s="232">
        <v>5</v>
      </c>
      <c r="J27" s="232" t="s">
        <v>5606</v>
      </c>
      <c r="K27" s="233" t="s">
        <v>702</v>
      </c>
      <c r="L27" s="232" t="s">
        <v>702</v>
      </c>
      <c r="M27" s="234" t="s">
        <v>5634</v>
      </c>
      <c r="N27" s="235" t="s">
        <v>702</v>
      </c>
      <c r="O27" s="236" t="s">
        <v>135</v>
      </c>
      <c r="P27" s="237">
        <v>44445</v>
      </c>
      <c r="Q27" s="237"/>
      <c r="R27" s="237"/>
      <c r="S27" s="232"/>
      <c r="T27" s="237">
        <v>34222</v>
      </c>
      <c r="U27" s="235">
        <v>28.569444444444443</v>
      </c>
      <c r="V27" s="238">
        <v>44626</v>
      </c>
      <c r="W27" s="239">
        <v>8.0555555555555561E-2</v>
      </c>
    </row>
    <row r="28" spans="1:23" x14ac:dyDescent="0.25">
      <c r="A28" s="230"/>
      <c r="B28" s="231">
        <v>50148412</v>
      </c>
      <c r="C28" s="232" t="s">
        <v>768</v>
      </c>
      <c r="D28" s="232" t="s">
        <v>2269</v>
      </c>
      <c r="E28" s="232" t="s">
        <v>1431</v>
      </c>
      <c r="F28" s="232" t="s">
        <v>5636</v>
      </c>
      <c r="G28" s="232" t="s">
        <v>5635</v>
      </c>
      <c r="H28" s="232" t="s">
        <v>80</v>
      </c>
      <c r="I28" s="232">
        <v>5</v>
      </c>
      <c r="J28" s="232" t="s">
        <v>1631</v>
      </c>
      <c r="K28" s="233" t="s">
        <v>702</v>
      </c>
      <c r="L28" s="232" t="s">
        <v>702</v>
      </c>
      <c r="M28" s="234" t="s">
        <v>5634</v>
      </c>
      <c r="N28" s="235" t="s">
        <v>702</v>
      </c>
      <c r="O28" s="236">
        <v>19</v>
      </c>
      <c r="P28" s="237">
        <v>44459</v>
      </c>
      <c r="Q28" s="237"/>
      <c r="R28" s="237"/>
      <c r="S28" s="232"/>
      <c r="T28" s="237">
        <v>35642</v>
      </c>
      <c r="U28" s="235">
        <v>24.680555555555557</v>
      </c>
      <c r="V28" s="238">
        <v>44640</v>
      </c>
      <c r="W28" s="239">
        <v>4.1666666666666664E-2</v>
      </c>
    </row>
    <row r="29" spans="1:23" x14ac:dyDescent="0.25">
      <c r="A29" s="230"/>
      <c r="B29" s="231">
        <v>50148427</v>
      </c>
      <c r="C29" s="232" t="s">
        <v>1164</v>
      </c>
      <c r="D29" s="232" t="s">
        <v>2269</v>
      </c>
      <c r="E29" s="232" t="s">
        <v>1431</v>
      </c>
      <c r="F29" s="232" t="s">
        <v>5636</v>
      </c>
      <c r="G29" s="232" t="s">
        <v>5635</v>
      </c>
      <c r="H29" s="232" t="s">
        <v>80</v>
      </c>
      <c r="I29" s="232">
        <v>5</v>
      </c>
      <c r="J29" s="232" t="s">
        <v>1631</v>
      </c>
      <c r="K29" s="233" t="s">
        <v>702</v>
      </c>
      <c r="L29" s="232" t="s">
        <v>702</v>
      </c>
      <c r="M29" s="234" t="s">
        <v>5634</v>
      </c>
      <c r="N29" s="235" t="s">
        <v>702</v>
      </c>
      <c r="O29" s="236">
        <v>4</v>
      </c>
      <c r="P29" s="237">
        <v>44459</v>
      </c>
      <c r="Q29" s="237"/>
      <c r="R29" s="237"/>
      <c r="S29" s="232"/>
      <c r="T29" s="237">
        <v>35542</v>
      </c>
      <c r="U29" s="235">
        <v>24.952777777777779</v>
      </c>
      <c r="V29" s="238">
        <v>44640</v>
      </c>
      <c r="W29" s="239">
        <v>4.1666666666666664E-2</v>
      </c>
    </row>
    <row r="30" spans="1:23" x14ac:dyDescent="0.25">
      <c r="A30" s="241" t="s">
        <v>6</v>
      </c>
      <c r="B30" s="231">
        <v>50148428</v>
      </c>
      <c r="C30" s="232" t="s">
        <v>769</v>
      </c>
      <c r="D30" s="232" t="s">
        <v>2269</v>
      </c>
      <c r="E30" s="232" t="s">
        <v>1431</v>
      </c>
      <c r="F30" s="232" t="s">
        <v>5636</v>
      </c>
      <c r="G30" s="232" t="s">
        <v>5635</v>
      </c>
      <c r="H30" s="232" t="s">
        <v>80</v>
      </c>
      <c r="I30" s="232">
        <v>5</v>
      </c>
      <c r="J30" s="232" t="s">
        <v>1631</v>
      </c>
      <c r="K30" s="233" t="s">
        <v>702</v>
      </c>
      <c r="L30" s="232" t="s">
        <v>702</v>
      </c>
      <c r="M30" s="234" t="s">
        <v>5634</v>
      </c>
      <c r="N30" s="235" t="s">
        <v>702</v>
      </c>
      <c r="O30" s="236">
        <v>7</v>
      </c>
      <c r="P30" s="237">
        <v>44459</v>
      </c>
      <c r="Q30" s="237"/>
      <c r="R30" s="237"/>
      <c r="S30" s="232"/>
      <c r="T30" s="237">
        <v>35560</v>
      </c>
      <c r="U30" s="235">
        <v>24.902777777777779</v>
      </c>
      <c r="V30" s="238">
        <v>44640</v>
      </c>
      <c r="W30" s="239">
        <v>4.1666666666666664E-2</v>
      </c>
    </row>
    <row r="31" spans="1:23" x14ac:dyDescent="0.25">
      <c r="A31" s="230"/>
      <c r="B31" s="231">
        <v>50148429</v>
      </c>
      <c r="C31" s="232" t="s">
        <v>770</v>
      </c>
      <c r="D31" s="232" t="s">
        <v>2269</v>
      </c>
      <c r="E31" s="232" t="s">
        <v>1431</v>
      </c>
      <c r="F31" s="232" t="s">
        <v>5636</v>
      </c>
      <c r="G31" s="232" t="s">
        <v>5635</v>
      </c>
      <c r="H31" s="232" t="s">
        <v>80</v>
      </c>
      <c r="I31" s="232">
        <v>5</v>
      </c>
      <c r="J31" s="232" t="s">
        <v>1631</v>
      </c>
      <c r="K31" s="233" t="s">
        <v>702</v>
      </c>
      <c r="L31" s="232" t="s">
        <v>702</v>
      </c>
      <c r="M31" s="234" t="s">
        <v>5634</v>
      </c>
      <c r="N31" s="235" t="s">
        <v>702</v>
      </c>
      <c r="O31" s="236" t="s">
        <v>135</v>
      </c>
      <c r="P31" s="237">
        <v>44459</v>
      </c>
      <c r="Q31" s="237"/>
      <c r="R31" s="237"/>
      <c r="S31" s="232"/>
      <c r="T31" s="237">
        <v>34856</v>
      </c>
      <c r="U31" s="235">
        <v>26.830555555555556</v>
      </c>
      <c r="V31" s="238">
        <v>44640</v>
      </c>
      <c r="W31" s="239">
        <v>4.1666666666666664E-2</v>
      </c>
    </row>
    <row r="32" spans="1:23" x14ac:dyDescent="0.25">
      <c r="A32" s="230"/>
      <c r="B32" s="231">
        <v>50148430</v>
      </c>
      <c r="C32" s="232" t="s">
        <v>771</v>
      </c>
      <c r="D32" s="232" t="s">
        <v>2269</v>
      </c>
      <c r="E32" s="232" t="s">
        <v>1431</v>
      </c>
      <c r="F32" s="232" t="s">
        <v>5636</v>
      </c>
      <c r="G32" s="232" t="s">
        <v>5635</v>
      </c>
      <c r="H32" s="232" t="s">
        <v>80</v>
      </c>
      <c r="I32" s="232">
        <v>5</v>
      </c>
      <c r="J32" s="232" t="s">
        <v>1631</v>
      </c>
      <c r="K32" s="233" t="s">
        <v>702</v>
      </c>
      <c r="L32" s="232" t="s">
        <v>702</v>
      </c>
      <c r="M32" s="234" t="s">
        <v>5634</v>
      </c>
      <c r="N32" s="235" t="s">
        <v>702</v>
      </c>
      <c r="O32" s="236">
        <v>21</v>
      </c>
      <c r="P32" s="237">
        <v>44459</v>
      </c>
      <c r="Q32" s="237"/>
      <c r="R32" s="237"/>
      <c r="S32" s="232"/>
      <c r="T32" s="237">
        <v>35967</v>
      </c>
      <c r="U32" s="235">
        <v>23.788888888888888</v>
      </c>
      <c r="V32" s="238">
        <v>44640</v>
      </c>
      <c r="W32" s="239">
        <v>4.1666666666666664E-2</v>
      </c>
    </row>
    <row r="33" spans="1:23" x14ac:dyDescent="0.25">
      <c r="A33" s="230"/>
      <c r="B33" s="231">
        <v>50148451</v>
      </c>
      <c r="C33" s="232" t="s">
        <v>772</v>
      </c>
      <c r="D33" s="232" t="s">
        <v>2269</v>
      </c>
      <c r="E33" s="232" t="s">
        <v>1431</v>
      </c>
      <c r="F33" s="232" t="s">
        <v>5636</v>
      </c>
      <c r="G33" s="232" t="s">
        <v>5635</v>
      </c>
      <c r="H33" s="232" t="s">
        <v>80</v>
      </c>
      <c r="I33" s="232">
        <v>5</v>
      </c>
      <c r="J33" s="232" t="s">
        <v>1638</v>
      </c>
      <c r="K33" s="233" t="s">
        <v>702</v>
      </c>
      <c r="L33" s="232" t="s">
        <v>702</v>
      </c>
      <c r="M33" s="234" t="s">
        <v>5634</v>
      </c>
      <c r="N33" s="235" t="s">
        <v>702</v>
      </c>
      <c r="O33" s="236">
        <v>17</v>
      </c>
      <c r="P33" s="237">
        <v>44454</v>
      </c>
      <c r="Q33" s="237"/>
      <c r="R33" s="237"/>
      <c r="S33" s="232"/>
      <c r="T33" s="237">
        <v>34684</v>
      </c>
      <c r="U33" s="235">
        <v>27.302777777777777</v>
      </c>
      <c r="V33" s="238">
        <v>44635</v>
      </c>
      <c r="W33" s="239">
        <v>5.5555555555555552E-2</v>
      </c>
    </row>
    <row r="34" spans="1:23" x14ac:dyDescent="0.25">
      <c r="A34" s="230"/>
      <c r="B34" s="231">
        <v>50148452</v>
      </c>
      <c r="C34" s="232" t="s">
        <v>773</v>
      </c>
      <c r="D34" s="232" t="s">
        <v>2269</v>
      </c>
      <c r="E34" s="232" t="s">
        <v>1431</v>
      </c>
      <c r="F34" s="232" t="s">
        <v>5636</v>
      </c>
      <c r="G34" s="232" t="s">
        <v>5635</v>
      </c>
      <c r="H34" s="232" t="s">
        <v>80</v>
      </c>
      <c r="I34" s="232">
        <v>5</v>
      </c>
      <c r="J34" s="232" t="s">
        <v>1638</v>
      </c>
      <c r="K34" s="233" t="s">
        <v>702</v>
      </c>
      <c r="L34" s="232" t="s">
        <v>702</v>
      </c>
      <c r="M34" s="234" t="s">
        <v>5634</v>
      </c>
      <c r="N34" s="235" t="s">
        <v>702</v>
      </c>
      <c r="O34" s="236"/>
      <c r="P34" s="237">
        <v>44454</v>
      </c>
      <c r="Q34" s="237"/>
      <c r="R34" s="237"/>
      <c r="S34" s="232"/>
      <c r="T34" s="237">
        <v>35807</v>
      </c>
      <c r="U34" s="235">
        <v>24.230555555555554</v>
      </c>
      <c r="V34" s="238">
        <v>44635</v>
      </c>
      <c r="W34" s="239">
        <v>5.5555555555555552E-2</v>
      </c>
    </row>
    <row r="35" spans="1:23" x14ac:dyDescent="0.25">
      <c r="A35" s="230"/>
      <c r="B35" s="231">
        <v>50148456</v>
      </c>
      <c r="C35" s="232" t="s">
        <v>774</v>
      </c>
      <c r="D35" s="232" t="s">
        <v>2269</v>
      </c>
      <c r="E35" s="232" t="s">
        <v>1431</v>
      </c>
      <c r="F35" s="232" t="s">
        <v>5636</v>
      </c>
      <c r="G35" s="232" t="s">
        <v>5635</v>
      </c>
      <c r="H35" s="232" t="s">
        <v>80</v>
      </c>
      <c r="I35" s="232">
        <v>5</v>
      </c>
      <c r="J35" s="232" t="s">
        <v>1638</v>
      </c>
      <c r="K35" s="233" t="s">
        <v>702</v>
      </c>
      <c r="L35" s="232" t="s">
        <v>702</v>
      </c>
      <c r="M35" s="234" t="s">
        <v>5634</v>
      </c>
      <c r="N35" s="235" t="s">
        <v>702</v>
      </c>
      <c r="O35" s="236"/>
      <c r="P35" s="237">
        <v>44454</v>
      </c>
      <c r="Q35" s="237"/>
      <c r="R35" s="237"/>
      <c r="S35" s="232"/>
      <c r="T35" s="237">
        <v>35604</v>
      </c>
      <c r="U35" s="235">
        <v>24.783333333333335</v>
      </c>
      <c r="V35" s="238">
        <v>44635</v>
      </c>
      <c r="W35" s="239">
        <v>5.5555555555555552E-2</v>
      </c>
    </row>
    <row r="36" spans="1:23" x14ac:dyDescent="0.25">
      <c r="A36" s="230"/>
      <c r="B36" s="231">
        <v>50148460</v>
      </c>
      <c r="C36" s="232" t="s">
        <v>776</v>
      </c>
      <c r="D36" s="232" t="s">
        <v>2269</v>
      </c>
      <c r="E36" s="232" t="s">
        <v>1431</v>
      </c>
      <c r="F36" s="232" t="s">
        <v>5636</v>
      </c>
      <c r="G36" s="232" t="s">
        <v>5635</v>
      </c>
      <c r="H36" s="232" t="s">
        <v>80</v>
      </c>
      <c r="I36" s="232">
        <v>5</v>
      </c>
      <c r="J36" s="232" t="s">
        <v>1638</v>
      </c>
      <c r="K36" s="233" t="s">
        <v>702</v>
      </c>
      <c r="L36" s="232" t="s">
        <v>702</v>
      </c>
      <c r="M36" s="234" t="s">
        <v>5634</v>
      </c>
      <c r="N36" s="235" t="s">
        <v>702</v>
      </c>
      <c r="O36" s="236"/>
      <c r="P36" s="237">
        <v>44454</v>
      </c>
      <c r="Q36" s="237"/>
      <c r="R36" s="237"/>
      <c r="S36" s="232"/>
      <c r="T36" s="237">
        <v>34330</v>
      </c>
      <c r="U36" s="235">
        <v>28.272222222222222</v>
      </c>
      <c r="V36" s="238">
        <v>44635</v>
      </c>
      <c r="W36" s="239">
        <v>5.5555555555555552E-2</v>
      </c>
    </row>
    <row r="37" spans="1:23" x14ac:dyDescent="0.25">
      <c r="A37" s="230"/>
      <c r="B37" s="231">
        <v>50148461</v>
      </c>
      <c r="C37" s="232" t="s">
        <v>777</v>
      </c>
      <c r="D37" s="232" t="s">
        <v>2269</v>
      </c>
      <c r="E37" s="232" t="s">
        <v>1431</v>
      </c>
      <c r="F37" s="232" t="s">
        <v>5636</v>
      </c>
      <c r="G37" s="232" t="s">
        <v>5635</v>
      </c>
      <c r="H37" s="232" t="s">
        <v>80</v>
      </c>
      <c r="I37" s="232">
        <v>5</v>
      </c>
      <c r="J37" s="232" t="s">
        <v>1638</v>
      </c>
      <c r="K37" s="233" t="s">
        <v>702</v>
      </c>
      <c r="L37" s="232" t="s">
        <v>702</v>
      </c>
      <c r="M37" s="234" t="s">
        <v>5634</v>
      </c>
      <c r="N37" s="235" t="s">
        <v>702</v>
      </c>
      <c r="O37" s="236"/>
      <c r="P37" s="237">
        <v>44454</v>
      </c>
      <c r="Q37" s="237"/>
      <c r="R37" s="237"/>
      <c r="S37" s="232"/>
      <c r="T37" s="237">
        <v>35989</v>
      </c>
      <c r="U37" s="235">
        <v>23.727777777777778</v>
      </c>
      <c r="V37" s="238">
        <v>44635</v>
      </c>
      <c r="W37" s="239">
        <v>5.5555555555555552E-2</v>
      </c>
    </row>
    <row r="38" spans="1:23" x14ac:dyDescent="0.25">
      <c r="A38" s="230"/>
      <c r="B38" s="231">
        <v>50148463</v>
      </c>
      <c r="C38" s="232" t="s">
        <v>778</v>
      </c>
      <c r="D38" s="232" t="s">
        <v>2269</v>
      </c>
      <c r="E38" s="232" t="s">
        <v>1431</v>
      </c>
      <c r="F38" s="232" t="s">
        <v>5636</v>
      </c>
      <c r="G38" s="232" t="s">
        <v>5635</v>
      </c>
      <c r="H38" s="232" t="s">
        <v>80</v>
      </c>
      <c r="I38" s="232">
        <v>5</v>
      </c>
      <c r="J38" s="232" t="s">
        <v>1638</v>
      </c>
      <c r="K38" s="233" t="s">
        <v>702</v>
      </c>
      <c r="L38" s="232" t="s">
        <v>702</v>
      </c>
      <c r="M38" s="234" t="s">
        <v>5634</v>
      </c>
      <c r="N38" s="235" t="s">
        <v>702</v>
      </c>
      <c r="O38" s="236"/>
      <c r="P38" s="237">
        <v>44454</v>
      </c>
      <c r="Q38" s="237"/>
      <c r="R38" s="237"/>
      <c r="S38" s="232"/>
      <c r="T38" s="237">
        <v>35534</v>
      </c>
      <c r="U38" s="235">
        <v>24.975000000000001</v>
      </c>
      <c r="V38" s="238">
        <v>44635</v>
      </c>
      <c r="W38" s="239">
        <v>5.5555555555555552E-2</v>
      </c>
    </row>
    <row r="39" spans="1:23" x14ac:dyDescent="0.25">
      <c r="A39" s="230"/>
      <c r="B39" s="231">
        <v>50148609</v>
      </c>
      <c r="C39" s="232" t="s">
        <v>781</v>
      </c>
      <c r="D39" s="232" t="s">
        <v>2269</v>
      </c>
      <c r="E39" s="232" t="s">
        <v>1431</v>
      </c>
      <c r="F39" s="232" t="s">
        <v>5636</v>
      </c>
      <c r="G39" s="232" t="s">
        <v>5635</v>
      </c>
      <c r="H39" s="232" t="s">
        <v>80</v>
      </c>
      <c r="I39" s="232">
        <v>5</v>
      </c>
      <c r="J39" s="232" t="s">
        <v>5606</v>
      </c>
      <c r="K39" s="233" t="s">
        <v>702</v>
      </c>
      <c r="L39" s="232" t="s">
        <v>702</v>
      </c>
      <c r="M39" s="234" t="s">
        <v>5634</v>
      </c>
      <c r="N39" s="235" t="s">
        <v>702</v>
      </c>
      <c r="O39" s="236"/>
      <c r="P39" s="237">
        <v>44481</v>
      </c>
      <c r="Q39" s="237"/>
      <c r="R39" s="237"/>
      <c r="S39" s="232"/>
      <c r="T39" s="237">
        <v>35916</v>
      </c>
      <c r="U39" s="235">
        <v>23.927777777777777</v>
      </c>
      <c r="V39" s="238">
        <v>44663</v>
      </c>
      <c r="W39" s="239">
        <v>1.9444444444444445E-2</v>
      </c>
    </row>
    <row r="40" spans="1:23" x14ac:dyDescent="0.25">
      <c r="A40" s="230"/>
      <c r="B40" s="231">
        <v>50048304</v>
      </c>
      <c r="C40" s="232" t="s">
        <v>569</v>
      </c>
      <c r="D40" s="232" t="s">
        <v>2271</v>
      </c>
      <c r="E40" s="232" t="s">
        <v>1459</v>
      </c>
      <c r="F40" s="232" t="s">
        <v>1452</v>
      </c>
      <c r="G40" s="232" t="s">
        <v>5637</v>
      </c>
      <c r="H40" s="232" t="s">
        <v>5527</v>
      </c>
      <c r="I40" s="232" t="s">
        <v>702</v>
      </c>
      <c r="J40" s="232" t="s">
        <v>1460</v>
      </c>
      <c r="K40" s="233" t="s">
        <v>702</v>
      </c>
      <c r="L40" s="232" t="s">
        <v>702</v>
      </c>
      <c r="M40" s="234">
        <v>1</v>
      </c>
      <c r="N40" s="235">
        <v>2.6666666666666665</v>
      </c>
      <c r="O40" s="236"/>
      <c r="P40" s="237">
        <v>42219</v>
      </c>
      <c r="Q40" s="237"/>
      <c r="R40" s="237"/>
      <c r="S40" s="232" t="s">
        <v>4919</v>
      </c>
      <c r="T40" s="237">
        <v>34301</v>
      </c>
      <c r="U40" s="235">
        <v>28.352777777777778</v>
      </c>
      <c r="V40" s="238">
        <v>54390</v>
      </c>
      <c r="W40" s="239">
        <v>26.647222222222222</v>
      </c>
    </row>
    <row r="41" spans="1:23" x14ac:dyDescent="0.25">
      <c r="A41" s="230"/>
      <c r="B41" s="231">
        <v>50148616</v>
      </c>
      <c r="C41" s="232" t="s">
        <v>782</v>
      </c>
      <c r="D41" s="232" t="s">
        <v>2269</v>
      </c>
      <c r="E41" s="232" t="s">
        <v>1431</v>
      </c>
      <c r="F41" s="232" t="s">
        <v>5636</v>
      </c>
      <c r="G41" s="232" t="s">
        <v>5635</v>
      </c>
      <c r="H41" s="232" t="s">
        <v>80</v>
      </c>
      <c r="I41" s="232">
        <v>5</v>
      </c>
      <c r="J41" s="232" t="s">
        <v>5606</v>
      </c>
      <c r="K41" s="233" t="s">
        <v>702</v>
      </c>
      <c r="L41" s="232" t="s">
        <v>702</v>
      </c>
      <c r="M41" s="234" t="s">
        <v>5634</v>
      </c>
      <c r="N41" s="235" t="s">
        <v>702</v>
      </c>
      <c r="O41" s="236"/>
      <c r="P41" s="237">
        <v>44481</v>
      </c>
      <c r="Q41" s="237"/>
      <c r="R41" s="237"/>
      <c r="S41" s="232"/>
      <c r="T41" s="237">
        <v>36016</v>
      </c>
      <c r="U41" s="235">
        <v>23.655555555555555</v>
      </c>
      <c r="V41" s="238">
        <v>44663</v>
      </c>
      <c r="W41" s="239">
        <v>1.9444444444444445E-2</v>
      </c>
    </row>
    <row r="42" spans="1:23" x14ac:dyDescent="0.25">
      <c r="A42" s="230"/>
      <c r="B42" s="231">
        <v>50149080</v>
      </c>
      <c r="C42" s="232" t="s">
        <v>785</v>
      </c>
      <c r="D42" s="232" t="s">
        <v>2269</v>
      </c>
      <c r="E42" s="232" t="s">
        <v>1431</v>
      </c>
      <c r="F42" s="232" t="s">
        <v>5636</v>
      </c>
      <c r="G42" s="232" t="s">
        <v>5635</v>
      </c>
      <c r="H42" s="232" t="s">
        <v>80</v>
      </c>
      <c r="I42" s="232">
        <v>5</v>
      </c>
      <c r="J42" s="232" t="s">
        <v>1638</v>
      </c>
      <c r="K42" s="233" t="s">
        <v>702</v>
      </c>
      <c r="L42" s="232" t="s">
        <v>702</v>
      </c>
      <c r="M42" s="234" t="s">
        <v>5634</v>
      </c>
      <c r="N42" s="235" t="s">
        <v>702</v>
      </c>
      <c r="O42" s="236"/>
      <c r="P42" s="237">
        <v>44511</v>
      </c>
      <c r="Q42" s="237"/>
      <c r="R42" s="237"/>
      <c r="S42" s="232"/>
      <c r="T42" s="237">
        <v>34478</v>
      </c>
      <c r="U42" s="235">
        <v>27.863888888888887</v>
      </c>
      <c r="V42" s="238">
        <v>44692</v>
      </c>
      <c r="W42" s="239">
        <v>0.1</v>
      </c>
    </row>
    <row r="43" spans="1:23" x14ac:dyDescent="0.25">
      <c r="A43" s="230"/>
      <c r="B43" s="231">
        <v>50149081</v>
      </c>
      <c r="C43" s="232" t="s">
        <v>786</v>
      </c>
      <c r="D43" s="232" t="s">
        <v>2269</v>
      </c>
      <c r="E43" s="232" t="s">
        <v>1431</v>
      </c>
      <c r="F43" s="232" t="s">
        <v>5636</v>
      </c>
      <c r="G43" s="232" t="s">
        <v>5635</v>
      </c>
      <c r="H43" s="232" t="s">
        <v>80</v>
      </c>
      <c r="I43" s="232">
        <v>5</v>
      </c>
      <c r="J43" s="232" t="s">
        <v>1638</v>
      </c>
      <c r="K43" s="233" t="s">
        <v>702</v>
      </c>
      <c r="L43" s="232" t="s">
        <v>702</v>
      </c>
      <c r="M43" s="234" t="s">
        <v>5634</v>
      </c>
      <c r="N43" s="235" t="s">
        <v>702</v>
      </c>
      <c r="O43" s="236"/>
      <c r="P43" s="237">
        <v>44511</v>
      </c>
      <c r="Q43" s="237"/>
      <c r="R43" s="237"/>
      <c r="S43" s="232"/>
      <c r="T43" s="237">
        <v>34768</v>
      </c>
      <c r="U43" s="235">
        <v>27.069444444444443</v>
      </c>
      <c r="V43" s="238">
        <v>44692</v>
      </c>
      <c r="W43" s="239">
        <v>0.1</v>
      </c>
    </row>
    <row r="44" spans="1:23" x14ac:dyDescent="0.25">
      <c r="A44" s="230"/>
      <c r="B44" s="231">
        <v>50149083</v>
      </c>
      <c r="C44" s="232" t="s">
        <v>787</v>
      </c>
      <c r="D44" s="232" t="s">
        <v>2269</v>
      </c>
      <c r="E44" s="232" t="s">
        <v>1431</v>
      </c>
      <c r="F44" s="232" t="s">
        <v>5636</v>
      </c>
      <c r="G44" s="232" t="s">
        <v>5635</v>
      </c>
      <c r="H44" s="232" t="s">
        <v>80</v>
      </c>
      <c r="I44" s="232">
        <v>5</v>
      </c>
      <c r="J44" s="232" t="s">
        <v>1638</v>
      </c>
      <c r="K44" s="233" t="s">
        <v>702</v>
      </c>
      <c r="L44" s="232" t="s">
        <v>702</v>
      </c>
      <c r="M44" s="234" t="s">
        <v>5634</v>
      </c>
      <c r="N44" s="235" t="s">
        <v>702</v>
      </c>
      <c r="O44" s="236"/>
      <c r="P44" s="237">
        <v>44511</v>
      </c>
      <c r="Q44" s="237"/>
      <c r="R44" s="237"/>
      <c r="S44" s="232"/>
      <c r="T44" s="237">
        <v>36386</v>
      </c>
      <c r="U44" s="235">
        <v>22.641666666666666</v>
      </c>
      <c r="V44" s="238">
        <v>44692</v>
      </c>
      <c r="W44" s="239">
        <v>0.1</v>
      </c>
    </row>
    <row r="45" spans="1:23" x14ac:dyDescent="0.25">
      <c r="A45" s="230"/>
      <c r="B45" s="231">
        <v>50149084</v>
      </c>
      <c r="C45" s="232" t="s">
        <v>788</v>
      </c>
      <c r="D45" s="232" t="s">
        <v>2269</v>
      </c>
      <c r="E45" s="232" t="s">
        <v>1431</v>
      </c>
      <c r="F45" s="232" t="s">
        <v>5636</v>
      </c>
      <c r="G45" s="232" t="s">
        <v>5635</v>
      </c>
      <c r="H45" s="232" t="s">
        <v>80</v>
      </c>
      <c r="I45" s="232">
        <v>5</v>
      </c>
      <c r="J45" s="232" t="s">
        <v>1638</v>
      </c>
      <c r="K45" s="233" t="s">
        <v>702</v>
      </c>
      <c r="L45" s="232" t="s">
        <v>702</v>
      </c>
      <c r="M45" s="234" t="s">
        <v>5634</v>
      </c>
      <c r="N45" s="235" t="s">
        <v>702</v>
      </c>
      <c r="O45" s="236"/>
      <c r="P45" s="237">
        <v>44511</v>
      </c>
      <c r="Q45" s="237"/>
      <c r="R45" s="237"/>
      <c r="S45" s="232"/>
      <c r="T45" s="237">
        <v>35320</v>
      </c>
      <c r="U45" s="235">
        <v>25.56388888888889</v>
      </c>
      <c r="V45" s="238">
        <v>44692</v>
      </c>
      <c r="W45" s="239">
        <v>0.1</v>
      </c>
    </row>
    <row r="46" spans="1:23" x14ac:dyDescent="0.25">
      <c r="A46" s="230"/>
      <c r="B46" s="231">
        <v>50149085</v>
      </c>
      <c r="C46" s="232" t="s">
        <v>789</v>
      </c>
      <c r="D46" s="232" t="s">
        <v>2269</v>
      </c>
      <c r="E46" s="232" t="s">
        <v>1431</v>
      </c>
      <c r="F46" s="232" t="s">
        <v>5636</v>
      </c>
      <c r="G46" s="232" t="s">
        <v>5635</v>
      </c>
      <c r="H46" s="232" t="s">
        <v>80</v>
      </c>
      <c r="I46" s="232">
        <v>5</v>
      </c>
      <c r="J46" s="232" t="s">
        <v>1638</v>
      </c>
      <c r="K46" s="233" t="s">
        <v>702</v>
      </c>
      <c r="L46" s="232" t="s">
        <v>702</v>
      </c>
      <c r="M46" s="234" t="s">
        <v>5634</v>
      </c>
      <c r="N46" s="235" t="s">
        <v>702</v>
      </c>
      <c r="O46" s="236"/>
      <c r="P46" s="237">
        <v>44511</v>
      </c>
      <c r="Q46" s="237"/>
      <c r="R46" s="237"/>
      <c r="S46" s="232"/>
      <c r="T46" s="237">
        <v>35952</v>
      </c>
      <c r="U46" s="235">
        <v>23.830555555555556</v>
      </c>
      <c r="V46" s="238">
        <v>44692</v>
      </c>
      <c r="W46" s="239">
        <v>0.1</v>
      </c>
    </row>
    <row r="47" spans="1:23" x14ac:dyDescent="0.25">
      <c r="A47" s="230"/>
      <c r="B47" s="231">
        <v>50149086</v>
      </c>
      <c r="C47" s="232" t="s">
        <v>790</v>
      </c>
      <c r="D47" s="232" t="s">
        <v>2269</v>
      </c>
      <c r="E47" s="232" t="s">
        <v>1431</v>
      </c>
      <c r="F47" s="232" t="s">
        <v>5636</v>
      </c>
      <c r="G47" s="232" t="s">
        <v>5635</v>
      </c>
      <c r="H47" s="232" t="s">
        <v>80</v>
      </c>
      <c r="I47" s="232">
        <v>5</v>
      </c>
      <c r="J47" s="232" t="s">
        <v>1638</v>
      </c>
      <c r="K47" s="233" t="s">
        <v>702</v>
      </c>
      <c r="L47" s="232" t="s">
        <v>702</v>
      </c>
      <c r="M47" s="234" t="s">
        <v>5634</v>
      </c>
      <c r="N47" s="235" t="s">
        <v>702</v>
      </c>
      <c r="O47" s="236"/>
      <c r="P47" s="237">
        <v>44511</v>
      </c>
      <c r="Q47" s="237"/>
      <c r="R47" s="237"/>
      <c r="S47" s="232"/>
      <c r="T47" s="237">
        <v>35682</v>
      </c>
      <c r="U47" s="235">
        <v>24.572222222222223</v>
      </c>
      <c r="V47" s="238">
        <v>44692</v>
      </c>
      <c r="W47" s="239">
        <v>0.1</v>
      </c>
    </row>
    <row r="48" spans="1:23" x14ac:dyDescent="0.25">
      <c r="A48" s="230"/>
      <c r="B48" s="231">
        <v>50149087</v>
      </c>
      <c r="C48" s="232" t="s">
        <v>791</v>
      </c>
      <c r="D48" s="232" t="s">
        <v>2269</v>
      </c>
      <c r="E48" s="232" t="s">
        <v>1431</v>
      </c>
      <c r="F48" s="232" t="s">
        <v>5636</v>
      </c>
      <c r="G48" s="232" t="s">
        <v>5635</v>
      </c>
      <c r="H48" s="232" t="s">
        <v>80</v>
      </c>
      <c r="I48" s="232">
        <v>5</v>
      </c>
      <c r="J48" s="232" t="s">
        <v>1638</v>
      </c>
      <c r="K48" s="233" t="s">
        <v>702</v>
      </c>
      <c r="L48" s="232" t="s">
        <v>702</v>
      </c>
      <c r="M48" s="234" t="s">
        <v>5634</v>
      </c>
      <c r="N48" s="235" t="s">
        <v>702</v>
      </c>
      <c r="O48" s="236"/>
      <c r="P48" s="237">
        <v>44511</v>
      </c>
      <c r="Q48" s="237"/>
      <c r="R48" s="237"/>
      <c r="S48" s="232"/>
      <c r="T48" s="237">
        <v>35251</v>
      </c>
      <c r="U48" s="235">
        <v>25.75</v>
      </c>
      <c r="V48" s="238">
        <v>44692</v>
      </c>
      <c r="W48" s="239">
        <v>0.1</v>
      </c>
    </row>
    <row r="49" spans="1:23" x14ac:dyDescent="0.25">
      <c r="A49" s="230"/>
      <c r="B49" s="231">
        <v>50149088</v>
      </c>
      <c r="C49" s="232" t="s">
        <v>792</v>
      </c>
      <c r="D49" s="232" t="s">
        <v>2269</v>
      </c>
      <c r="E49" s="232" t="s">
        <v>1431</v>
      </c>
      <c r="F49" s="232" t="s">
        <v>5636</v>
      </c>
      <c r="G49" s="232" t="s">
        <v>5635</v>
      </c>
      <c r="H49" s="232" t="s">
        <v>80</v>
      </c>
      <c r="I49" s="232">
        <v>5</v>
      </c>
      <c r="J49" s="232" t="s">
        <v>1638</v>
      </c>
      <c r="K49" s="233" t="s">
        <v>702</v>
      </c>
      <c r="L49" s="232" t="s">
        <v>702</v>
      </c>
      <c r="M49" s="234" t="s">
        <v>5634</v>
      </c>
      <c r="N49" s="235" t="s">
        <v>702</v>
      </c>
      <c r="O49" s="236"/>
      <c r="P49" s="237">
        <v>44511</v>
      </c>
      <c r="Q49" s="237"/>
      <c r="R49" s="237"/>
      <c r="S49" s="232"/>
      <c r="T49" s="237">
        <v>35633</v>
      </c>
      <c r="U49" s="235">
        <v>24.702777777777779</v>
      </c>
      <c r="V49" s="238">
        <v>44692</v>
      </c>
      <c r="W49" s="239">
        <v>0.1</v>
      </c>
    </row>
    <row r="50" spans="1:23" x14ac:dyDescent="0.25">
      <c r="A50" s="230"/>
      <c r="B50" s="231">
        <v>50149090</v>
      </c>
      <c r="C50" s="232" t="s">
        <v>793</v>
      </c>
      <c r="D50" s="232" t="s">
        <v>2269</v>
      </c>
      <c r="E50" s="232" t="s">
        <v>1431</v>
      </c>
      <c r="F50" s="232" t="s">
        <v>5636</v>
      </c>
      <c r="G50" s="232" t="s">
        <v>5635</v>
      </c>
      <c r="H50" s="232" t="s">
        <v>80</v>
      </c>
      <c r="I50" s="232">
        <v>5</v>
      </c>
      <c r="J50" s="232" t="s">
        <v>1638</v>
      </c>
      <c r="K50" s="233" t="s">
        <v>702</v>
      </c>
      <c r="L50" s="232" t="s">
        <v>702</v>
      </c>
      <c r="M50" s="234" t="s">
        <v>5634</v>
      </c>
      <c r="N50" s="235" t="s">
        <v>702</v>
      </c>
      <c r="O50" s="236"/>
      <c r="P50" s="237">
        <v>44511</v>
      </c>
      <c r="Q50" s="237"/>
      <c r="R50" s="237"/>
      <c r="S50" s="232"/>
      <c r="T50" s="237">
        <v>35618</v>
      </c>
      <c r="U50" s="235">
        <v>24.744444444444444</v>
      </c>
      <c r="V50" s="238">
        <v>44692</v>
      </c>
      <c r="W50" s="239">
        <v>0.1</v>
      </c>
    </row>
    <row r="51" spans="1:23" x14ac:dyDescent="0.25">
      <c r="A51" s="230"/>
      <c r="B51" s="231">
        <v>50149091</v>
      </c>
      <c r="C51" s="232" t="s">
        <v>794</v>
      </c>
      <c r="D51" s="232" t="s">
        <v>2269</v>
      </c>
      <c r="E51" s="232" t="s">
        <v>1431</v>
      </c>
      <c r="F51" s="232" t="s">
        <v>5636</v>
      </c>
      <c r="G51" s="232" t="s">
        <v>5635</v>
      </c>
      <c r="H51" s="232" t="s">
        <v>80</v>
      </c>
      <c r="I51" s="232">
        <v>5</v>
      </c>
      <c r="J51" s="232" t="s">
        <v>1638</v>
      </c>
      <c r="K51" s="233" t="s">
        <v>702</v>
      </c>
      <c r="L51" s="232" t="s">
        <v>702</v>
      </c>
      <c r="M51" s="234" t="s">
        <v>5634</v>
      </c>
      <c r="N51" s="235" t="s">
        <v>702</v>
      </c>
      <c r="O51" s="236"/>
      <c r="P51" s="237">
        <v>44511</v>
      </c>
      <c r="Q51" s="237"/>
      <c r="R51" s="237"/>
      <c r="S51" s="232"/>
      <c r="T51" s="237">
        <v>35380</v>
      </c>
      <c r="U51" s="235">
        <v>25.4</v>
      </c>
      <c r="V51" s="238">
        <v>44692</v>
      </c>
      <c r="W51" s="239">
        <v>0.1</v>
      </c>
    </row>
    <row r="52" spans="1:23" x14ac:dyDescent="0.25">
      <c r="A52" s="230"/>
      <c r="B52" s="231">
        <v>50149714</v>
      </c>
      <c r="C52" s="232" t="s">
        <v>797</v>
      </c>
      <c r="D52" s="232" t="s">
        <v>2269</v>
      </c>
      <c r="E52" s="232" t="s">
        <v>1431</v>
      </c>
      <c r="F52" s="232" t="s">
        <v>5636</v>
      </c>
      <c r="G52" s="232" t="s">
        <v>5635</v>
      </c>
      <c r="H52" s="232" t="s">
        <v>80</v>
      </c>
      <c r="I52" s="232">
        <v>5</v>
      </c>
      <c r="J52" s="232" t="s">
        <v>1631</v>
      </c>
      <c r="K52" s="233" t="s">
        <v>702</v>
      </c>
      <c r="L52" s="232" t="s">
        <v>702</v>
      </c>
      <c r="M52" s="234" t="s">
        <v>5634</v>
      </c>
      <c r="N52" s="235" t="s">
        <v>702</v>
      </c>
      <c r="O52" s="236"/>
      <c r="P52" s="237">
        <v>44545</v>
      </c>
      <c r="Q52" s="237"/>
      <c r="R52" s="237"/>
      <c r="S52" s="232"/>
      <c r="T52" s="237">
        <v>35518</v>
      </c>
      <c r="U52" s="235">
        <v>25.016666666666666</v>
      </c>
      <c r="V52" s="238">
        <v>44727</v>
      </c>
      <c r="W52" s="239">
        <v>0.19444444444444445</v>
      </c>
    </row>
    <row r="53" spans="1:23" x14ac:dyDescent="0.25">
      <c r="A53" s="230"/>
      <c r="B53" s="231">
        <v>50149727</v>
      </c>
      <c r="C53" s="232" t="s">
        <v>798</v>
      </c>
      <c r="D53" s="232" t="s">
        <v>2269</v>
      </c>
      <c r="E53" s="232" t="s">
        <v>1431</v>
      </c>
      <c r="F53" s="232" t="s">
        <v>5636</v>
      </c>
      <c r="G53" s="232" t="s">
        <v>5635</v>
      </c>
      <c r="H53" s="232" t="s">
        <v>80</v>
      </c>
      <c r="I53" s="232">
        <v>5</v>
      </c>
      <c r="J53" s="232" t="s">
        <v>1631</v>
      </c>
      <c r="K53" s="233" t="s">
        <v>702</v>
      </c>
      <c r="L53" s="232" t="s">
        <v>702</v>
      </c>
      <c r="M53" s="234" t="s">
        <v>5634</v>
      </c>
      <c r="N53" s="235" t="s">
        <v>702</v>
      </c>
      <c r="O53" s="236"/>
      <c r="P53" s="237">
        <v>44545</v>
      </c>
      <c r="Q53" s="237"/>
      <c r="R53" s="237"/>
      <c r="S53" s="232"/>
      <c r="T53" s="237">
        <v>35336</v>
      </c>
      <c r="U53" s="235">
        <v>25.519444444444446</v>
      </c>
      <c r="V53" s="238">
        <v>44727</v>
      </c>
      <c r="W53" s="239">
        <v>0.19444444444444445</v>
      </c>
    </row>
    <row r="54" spans="1:23" x14ac:dyDescent="0.25">
      <c r="A54" s="230"/>
      <c r="B54" s="231">
        <v>50149728</v>
      </c>
      <c r="C54" s="232" t="s">
        <v>799</v>
      </c>
      <c r="D54" s="232" t="s">
        <v>2269</v>
      </c>
      <c r="E54" s="232" t="s">
        <v>1431</v>
      </c>
      <c r="F54" s="232" t="s">
        <v>5636</v>
      </c>
      <c r="G54" s="232" t="s">
        <v>5635</v>
      </c>
      <c r="H54" s="232" t="s">
        <v>80</v>
      </c>
      <c r="I54" s="232">
        <v>5</v>
      </c>
      <c r="J54" s="232" t="s">
        <v>1631</v>
      </c>
      <c r="K54" s="233" t="s">
        <v>702</v>
      </c>
      <c r="L54" s="232" t="s">
        <v>702</v>
      </c>
      <c r="M54" s="234" t="s">
        <v>5634</v>
      </c>
      <c r="N54" s="235" t="s">
        <v>702</v>
      </c>
      <c r="O54" s="236"/>
      <c r="P54" s="237">
        <v>44545</v>
      </c>
      <c r="Q54" s="237"/>
      <c r="R54" s="237"/>
      <c r="S54" s="232"/>
      <c r="T54" s="237">
        <v>34999</v>
      </c>
      <c r="U54" s="235">
        <v>26.43888888888889</v>
      </c>
      <c r="V54" s="238">
        <v>44727</v>
      </c>
      <c r="W54" s="239">
        <v>0.19444444444444445</v>
      </c>
    </row>
    <row r="55" spans="1:23" x14ac:dyDescent="0.25">
      <c r="A55" s="230"/>
      <c r="B55" s="231">
        <v>50149730</v>
      </c>
      <c r="C55" s="232" t="s">
        <v>800</v>
      </c>
      <c r="D55" s="232" t="s">
        <v>2269</v>
      </c>
      <c r="E55" s="232" t="s">
        <v>1431</v>
      </c>
      <c r="F55" s="232" t="s">
        <v>5636</v>
      </c>
      <c r="G55" s="232" t="s">
        <v>5635</v>
      </c>
      <c r="H55" s="232" t="s">
        <v>80</v>
      </c>
      <c r="I55" s="232">
        <v>5</v>
      </c>
      <c r="J55" s="232" t="s">
        <v>1631</v>
      </c>
      <c r="K55" s="233" t="s">
        <v>702</v>
      </c>
      <c r="L55" s="232" t="s">
        <v>702</v>
      </c>
      <c r="M55" s="234" t="s">
        <v>5634</v>
      </c>
      <c r="N55" s="235" t="s">
        <v>702</v>
      </c>
      <c r="O55" s="236"/>
      <c r="P55" s="237">
        <v>44545</v>
      </c>
      <c r="Q55" s="237"/>
      <c r="R55" s="237"/>
      <c r="S55" s="232"/>
      <c r="T55" s="237">
        <v>34837</v>
      </c>
      <c r="U55" s="235">
        <v>26.880555555555556</v>
      </c>
      <c r="V55" s="238">
        <v>44727</v>
      </c>
      <c r="W55" s="239">
        <v>0.19444444444444445</v>
      </c>
    </row>
    <row r="56" spans="1:23" x14ac:dyDescent="0.25">
      <c r="A56" s="230"/>
      <c r="B56" s="231">
        <v>50149739</v>
      </c>
      <c r="C56" s="232" t="s">
        <v>801</v>
      </c>
      <c r="D56" s="232" t="s">
        <v>2269</v>
      </c>
      <c r="E56" s="232" t="s">
        <v>1431</v>
      </c>
      <c r="F56" s="232" t="s">
        <v>5636</v>
      </c>
      <c r="G56" s="232" t="s">
        <v>5635</v>
      </c>
      <c r="H56" s="232" t="s">
        <v>80</v>
      </c>
      <c r="I56" s="232">
        <v>5</v>
      </c>
      <c r="J56" s="232" t="s">
        <v>1631</v>
      </c>
      <c r="K56" s="233" t="s">
        <v>702</v>
      </c>
      <c r="L56" s="232" t="s">
        <v>702</v>
      </c>
      <c r="M56" s="234" t="s">
        <v>5634</v>
      </c>
      <c r="N56" s="235" t="s">
        <v>702</v>
      </c>
      <c r="O56" s="236"/>
      <c r="P56" s="237">
        <v>44545</v>
      </c>
      <c r="Q56" s="237"/>
      <c r="R56" s="237"/>
      <c r="S56" s="232"/>
      <c r="T56" s="237">
        <v>35134</v>
      </c>
      <c r="U56" s="235">
        <v>26.069444444444443</v>
      </c>
      <c r="V56" s="238">
        <v>44727</v>
      </c>
      <c r="W56" s="239">
        <v>0.19444444444444445</v>
      </c>
    </row>
    <row r="57" spans="1:23" x14ac:dyDescent="0.25">
      <c r="A57" s="230"/>
      <c r="B57" s="231">
        <v>50052926</v>
      </c>
      <c r="C57" s="232" t="s">
        <v>587</v>
      </c>
      <c r="D57" s="232" t="s">
        <v>2275</v>
      </c>
      <c r="E57" s="232" t="s">
        <v>1451</v>
      </c>
      <c r="F57" s="232" t="s">
        <v>1479</v>
      </c>
      <c r="G57" s="232" t="s">
        <v>5638</v>
      </c>
      <c r="H57" s="232" t="s">
        <v>4905</v>
      </c>
      <c r="I57" s="232" t="s">
        <v>702</v>
      </c>
      <c r="J57" s="232" t="s">
        <v>1485</v>
      </c>
      <c r="K57" s="233" t="s">
        <v>702</v>
      </c>
      <c r="L57" s="232" t="s">
        <v>702</v>
      </c>
      <c r="M57" s="234">
        <v>1</v>
      </c>
      <c r="N57" s="235">
        <v>2.3333333333333335</v>
      </c>
      <c r="O57" s="236"/>
      <c r="P57" s="237">
        <v>42461</v>
      </c>
      <c r="Q57" s="237"/>
      <c r="R57" s="237"/>
      <c r="S57" s="232" t="s">
        <v>4920</v>
      </c>
      <c r="T57" s="237">
        <v>33562</v>
      </c>
      <c r="U57" s="235">
        <v>30.375</v>
      </c>
      <c r="V57" s="238">
        <v>53652</v>
      </c>
      <c r="W57" s="239">
        <v>24.627777777777776</v>
      </c>
    </row>
    <row r="58" spans="1:23" x14ac:dyDescent="0.25">
      <c r="A58" s="230"/>
      <c r="B58" s="231">
        <v>50145426</v>
      </c>
      <c r="C58" s="232" t="s">
        <v>745</v>
      </c>
      <c r="D58" s="232" t="s">
        <v>2275</v>
      </c>
      <c r="E58" s="232" t="s">
        <v>1451</v>
      </c>
      <c r="F58" s="232" t="s">
        <v>1479</v>
      </c>
      <c r="G58" s="232" t="s">
        <v>5638</v>
      </c>
      <c r="H58" s="232" t="s">
        <v>5385</v>
      </c>
      <c r="I58" s="232" t="s">
        <v>702</v>
      </c>
      <c r="J58" s="232" t="s">
        <v>1454</v>
      </c>
      <c r="K58" s="233" t="s">
        <v>702</v>
      </c>
      <c r="L58" s="232" t="s">
        <v>702</v>
      </c>
      <c r="M58" s="234">
        <v>1</v>
      </c>
      <c r="N58" s="235" t="s">
        <v>702</v>
      </c>
      <c r="O58" s="236"/>
      <c r="P58" s="237">
        <v>44256</v>
      </c>
      <c r="Q58" s="237"/>
      <c r="R58" s="237"/>
      <c r="S58" s="232"/>
      <c r="T58" s="237">
        <v>35241</v>
      </c>
      <c r="U58" s="235">
        <v>25.777777777777779</v>
      </c>
      <c r="V58" s="238">
        <v>55329</v>
      </c>
      <c r="W58" s="239">
        <v>29.222222222222221</v>
      </c>
    </row>
    <row r="59" spans="1:23" x14ac:dyDescent="0.25">
      <c r="A59" s="230"/>
      <c r="B59" s="231">
        <v>50132741</v>
      </c>
      <c r="C59" s="232" t="s">
        <v>1217</v>
      </c>
      <c r="D59" s="232" t="s">
        <v>2275</v>
      </c>
      <c r="E59" s="232" t="s">
        <v>1451</v>
      </c>
      <c r="F59" s="232" t="s">
        <v>1479</v>
      </c>
      <c r="G59" s="232" t="s">
        <v>5638</v>
      </c>
      <c r="H59" s="232" t="s">
        <v>5384</v>
      </c>
      <c r="I59" s="232" t="s">
        <v>702</v>
      </c>
      <c r="J59" s="232" t="s">
        <v>1490</v>
      </c>
      <c r="K59" s="233" t="s">
        <v>702</v>
      </c>
      <c r="L59" s="232" t="s">
        <v>702</v>
      </c>
      <c r="M59" s="234">
        <v>1</v>
      </c>
      <c r="N59" s="235">
        <v>2.5</v>
      </c>
      <c r="O59" s="236"/>
      <c r="P59" s="237">
        <v>43556</v>
      </c>
      <c r="Q59" s="237"/>
      <c r="R59" s="237"/>
      <c r="S59" s="232" t="s">
        <v>4921</v>
      </c>
      <c r="T59" s="237">
        <v>35343</v>
      </c>
      <c r="U59" s="235">
        <v>25.5</v>
      </c>
      <c r="V59" s="238">
        <v>55431</v>
      </c>
      <c r="W59" s="239">
        <v>29.5</v>
      </c>
    </row>
    <row r="60" spans="1:23" x14ac:dyDescent="0.25">
      <c r="A60" s="230"/>
      <c r="B60" s="231">
        <v>50044023</v>
      </c>
      <c r="C60" s="232" t="s">
        <v>542</v>
      </c>
      <c r="D60" s="232" t="s">
        <v>2275</v>
      </c>
      <c r="E60" s="232" t="s">
        <v>1448</v>
      </c>
      <c r="F60" s="232" t="s">
        <v>1479</v>
      </c>
      <c r="G60" s="232" t="s">
        <v>5638</v>
      </c>
      <c r="H60" s="232" t="s">
        <v>3849</v>
      </c>
      <c r="I60" s="232" t="s">
        <v>702</v>
      </c>
      <c r="J60" s="232" t="s">
        <v>3962</v>
      </c>
      <c r="K60" s="233" t="s">
        <v>702</v>
      </c>
      <c r="L60" s="232" t="s">
        <v>702</v>
      </c>
      <c r="M60" s="234">
        <v>1</v>
      </c>
      <c r="N60" s="235">
        <v>2</v>
      </c>
      <c r="O60" s="236"/>
      <c r="P60" s="237">
        <v>42051</v>
      </c>
      <c r="Q60" s="237"/>
      <c r="R60" s="237"/>
      <c r="S60" s="232" t="s">
        <v>4922</v>
      </c>
      <c r="T60" s="237">
        <v>32760</v>
      </c>
      <c r="U60" s="235">
        <v>32.572222222222223</v>
      </c>
      <c r="V60" s="238">
        <v>52849</v>
      </c>
      <c r="W60" s="239">
        <v>22.427777777777777</v>
      </c>
    </row>
    <row r="61" spans="1:23" x14ac:dyDescent="0.25">
      <c r="A61" s="230"/>
      <c r="B61" s="231">
        <v>50036784</v>
      </c>
      <c r="C61" s="232" t="s">
        <v>496</v>
      </c>
      <c r="D61" s="232" t="s">
        <v>2270</v>
      </c>
      <c r="E61" s="232" t="s">
        <v>1459</v>
      </c>
      <c r="F61" s="232" t="s">
        <v>1437</v>
      </c>
      <c r="G61" s="232" t="s">
        <v>5635</v>
      </c>
      <c r="H61" s="232" t="s">
        <v>869</v>
      </c>
      <c r="I61" s="232" t="s">
        <v>702</v>
      </c>
      <c r="J61" s="232" t="s">
        <v>1678</v>
      </c>
      <c r="K61" s="233" t="s">
        <v>702</v>
      </c>
      <c r="L61" s="232" t="s">
        <v>702</v>
      </c>
      <c r="M61" s="234">
        <v>2</v>
      </c>
      <c r="N61" s="235">
        <v>3</v>
      </c>
      <c r="O61" s="236"/>
      <c r="P61" s="237">
        <v>41761</v>
      </c>
      <c r="Q61" s="237"/>
      <c r="R61" s="237"/>
      <c r="S61" s="232" t="s">
        <v>4923</v>
      </c>
      <c r="T61" s="237">
        <v>27508</v>
      </c>
      <c r="U61" s="235">
        <v>46.947222222222223</v>
      </c>
      <c r="V61" s="238">
        <v>47597</v>
      </c>
      <c r="W61" s="239">
        <v>8.0527777777777771</v>
      </c>
    </row>
    <row r="62" spans="1:23" x14ac:dyDescent="0.25">
      <c r="A62" s="230"/>
      <c r="B62" s="231">
        <v>50040810</v>
      </c>
      <c r="C62" s="232" t="s">
        <v>532</v>
      </c>
      <c r="D62" s="232" t="s">
        <v>2275</v>
      </c>
      <c r="E62" s="232" t="s">
        <v>1443</v>
      </c>
      <c r="F62" s="232" t="s">
        <v>1479</v>
      </c>
      <c r="G62" s="232" t="s">
        <v>5638</v>
      </c>
      <c r="H62" s="232" t="s">
        <v>1444</v>
      </c>
      <c r="I62" s="232" t="s">
        <v>702</v>
      </c>
      <c r="J62" s="232" t="s">
        <v>1502</v>
      </c>
      <c r="K62" s="233" t="s">
        <v>702</v>
      </c>
      <c r="L62" s="232" t="s">
        <v>702</v>
      </c>
      <c r="M62" s="234">
        <v>1</v>
      </c>
      <c r="N62" s="235">
        <v>2.6666666666666665</v>
      </c>
      <c r="O62" s="236"/>
      <c r="P62" s="237">
        <v>41953</v>
      </c>
      <c r="Q62" s="237"/>
      <c r="R62" s="237"/>
      <c r="S62" s="232" t="s">
        <v>1503</v>
      </c>
      <c r="T62" s="237">
        <v>33666</v>
      </c>
      <c r="U62" s="235">
        <v>30.088888888888889</v>
      </c>
      <c r="V62" s="238">
        <v>53754</v>
      </c>
      <c r="W62" s="239">
        <v>24.911111111111111</v>
      </c>
    </row>
    <row r="63" spans="1:23" x14ac:dyDescent="0.25">
      <c r="A63" s="230"/>
      <c r="B63" s="231">
        <v>50146172</v>
      </c>
      <c r="C63" s="232" t="s">
        <v>749</v>
      </c>
      <c r="D63" s="232" t="s">
        <v>2270</v>
      </c>
      <c r="E63" s="232" t="s">
        <v>1464</v>
      </c>
      <c r="F63" s="232" t="s">
        <v>1437</v>
      </c>
      <c r="G63" s="232" t="s">
        <v>5635</v>
      </c>
      <c r="H63" s="232" t="s">
        <v>5552</v>
      </c>
      <c r="I63" s="232" t="s">
        <v>702</v>
      </c>
      <c r="J63" s="232" t="s">
        <v>1795</v>
      </c>
      <c r="K63" s="233" t="s">
        <v>702</v>
      </c>
      <c r="L63" s="232" t="s">
        <v>702</v>
      </c>
      <c r="M63" s="234" t="s">
        <v>5634</v>
      </c>
      <c r="N63" s="235" t="s">
        <v>702</v>
      </c>
      <c r="O63" s="236"/>
      <c r="P63" s="237">
        <v>44256</v>
      </c>
      <c r="Q63" s="237"/>
      <c r="R63" s="237"/>
      <c r="S63" s="232"/>
      <c r="T63" s="237">
        <v>22589</v>
      </c>
      <c r="U63" s="235">
        <v>60.419444444444444</v>
      </c>
      <c r="V63" s="238">
        <v>44621</v>
      </c>
      <c r="W63" s="239">
        <v>9.4444444444444442E-2</v>
      </c>
    </row>
    <row r="64" spans="1:23" x14ac:dyDescent="0.25">
      <c r="A64" s="230"/>
      <c r="B64" s="231">
        <v>50147257</v>
      </c>
      <c r="C64" s="232" t="s">
        <v>759</v>
      </c>
      <c r="D64" s="232" t="s">
        <v>2269</v>
      </c>
      <c r="E64" s="232" t="s">
        <v>1464</v>
      </c>
      <c r="F64" s="232" t="s">
        <v>5620</v>
      </c>
      <c r="G64" s="232" t="s">
        <v>5635</v>
      </c>
      <c r="H64" s="232" t="s">
        <v>5550</v>
      </c>
      <c r="I64" s="232" t="s">
        <v>702</v>
      </c>
      <c r="J64" s="232" t="s">
        <v>5603</v>
      </c>
      <c r="K64" s="233" t="s">
        <v>702</v>
      </c>
      <c r="L64" s="232" t="s">
        <v>702</v>
      </c>
      <c r="M64" s="234" t="s">
        <v>5634</v>
      </c>
      <c r="N64" s="235" t="s">
        <v>702</v>
      </c>
      <c r="O64" s="236"/>
      <c r="P64" s="237">
        <v>44378</v>
      </c>
      <c r="Q64" s="237"/>
      <c r="R64" s="237"/>
      <c r="S64" s="232"/>
      <c r="T64" s="237">
        <v>26353</v>
      </c>
      <c r="U64" s="235">
        <v>50.113888888888887</v>
      </c>
      <c r="V64" s="238">
        <v>44743</v>
      </c>
      <c r="W64" s="239">
        <v>0.2388888888888889</v>
      </c>
    </row>
    <row r="65" spans="1:23" x14ac:dyDescent="0.25">
      <c r="A65" s="230"/>
      <c r="B65" s="231">
        <v>50099403</v>
      </c>
      <c r="C65" s="232" t="s">
        <v>609</v>
      </c>
      <c r="D65" s="232" t="s">
        <v>2271</v>
      </c>
      <c r="E65" s="232" t="s">
        <v>1464</v>
      </c>
      <c r="F65" s="232" t="s">
        <v>1452</v>
      </c>
      <c r="G65" s="232" t="s">
        <v>5637</v>
      </c>
      <c r="H65" s="232" t="s">
        <v>5540</v>
      </c>
      <c r="I65" s="232" t="s">
        <v>702</v>
      </c>
      <c r="J65" s="232" t="s">
        <v>1700</v>
      </c>
      <c r="K65" s="233" t="s">
        <v>702</v>
      </c>
      <c r="L65" s="232" t="s">
        <v>702</v>
      </c>
      <c r="M65" s="234">
        <v>4</v>
      </c>
      <c r="N65" s="235">
        <v>3.3333333333333335</v>
      </c>
      <c r="O65" s="236"/>
      <c r="P65" s="237">
        <v>42738</v>
      </c>
      <c r="Q65" s="237"/>
      <c r="R65" s="237"/>
      <c r="S65" s="232" t="s">
        <v>1701</v>
      </c>
      <c r="T65" s="237">
        <v>26161</v>
      </c>
      <c r="U65" s="235">
        <v>50.636111111111113</v>
      </c>
      <c r="V65" s="238">
        <v>46250</v>
      </c>
      <c r="W65" s="239">
        <v>4.3638888888888889</v>
      </c>
    </row>
    <row r="66" spans="1:23" x14ac:dyDescent="0.25">
      <c r="A66" s="230"/>
      <c r="B66" s="231">
        <v>50148530</v>
      </c>
      <c r="C66" s="232" t="s">
        <v>780</v>
      </c>
      <c r="D66" s="232" t="s">
        <v>2272</v>
      </c>
      <c r="E66" s="232" t="s">
        <v>1464</v>
      </c>
      <c r="F66" s="232" t="s">
        <v>5639</v>
      </c>
      <c r="G66" s="232" t="s">
        <v>5637</v>
      </c>
      <c r="H66" s="232" t="s">
        <v>5552</v>
      </c>
      <c r="I66" s="232" t="s">
        <v>702</v>
      </c>
      <c r="J66" s="232" t="s">
        <v>1534</v>
      </c>
      <c r="K66" s="233" t="s">
        <v>702</v>
      </c>
      <c r="L66" s="232" t="s">
        <v>702</v>
      </c>
      <c r="M66" s="234" t="s">
        <v>5634</v>
      </c>
      <c r="N66" s="235" t="s">
        <v>702</v>
      </c>
      <c r="O66" s="236"/>
      <c r="P66" s="237">
        <v>44479</v>
      </c>
      <c r="Q66" s="237"/>
      <c r="R66" s="237"/>
      <c r="S66" s="232"/>
      <c r="T66" s="237">
        <v>26556</v>
      </c>
      <c r="U66" s="235">
        <v>49.55833333333333</v>
      </c>
      <c r="V66" s="238">
        <v>44844</v>
      </c>
      <c r="W66" s="239">
        <v>0.51388888888888884</v>
      </c>
    </row>
    <row r="67" spans="1:23" x14ac:dyDescent="0.25">
      <c r="A67" s="230"/>
      <c r="B67" s="231">
        <v>50089121</v>
      </c>
      <c r="C67" s="232" t="s">
        <v>603</v>
      </c>
      <c r="D67" s="232" t="s">
        <v>2275</v>
      </c>
      <c r="E67" s="232" t="s">
        <v>1464</v>
      </c>
      <c r="F67" s="232" t="s">
        <v>5640</v>
      </c>
      <c r="G67" s="232" t="s">
        <v>5638</v>
      </c>
      <c r="H67" s="232" t="s">
        <v>5550</v>
      </c>
      <c r="I67" s="232" t="s">
        <v>702</v>
      </c>
      <c r="J67" s="232" t="s">
        <v>5551</v>
      </c>
      <c r="K67" s="233" t="s">
        <v>702</v>
      </c>
      <c r="L67" s="232" t="s">
        <v>702</v>
      </c>
      <c r="M67" s="234">
        <v>1</v>
      </c>
      <c r="N67" s="235">
        <v>2.3333333333333335</v>
      </c>
      <c r="O67" s="236"/>
      <c r="P67" s="237">
        <v>42646</v>
      </c>
      <c r="Q67" s="237"/>
      <c r="R67" s="237"/>
      <c r="S67" s="232" t="s">
        <v>4925</v>
      </c>
      <c r="T67" s="237">
        <v>29798</v>
      </c>
      <c r="U67" s="235">
        <v>40.680555555555557</v>
      </c>
      <c r="V67" s="238">
        <v>49887</v>
      </c>
      <c r="W67" s="239">
        <v>14.322222222222223</v>
      </c>
    </row>
    <row r="68" spans="1:23" x14ac:dyDescent="0.25">
      <c r="A68" s="230"/>
      <c r="B68" s="231">
        <v>50148528</v>
      </c>
      <c r="C68" s="232" t="s">
        <v>779</v>
      </c>
      <c r="D68" s="232" t="s">
        <v>2272</v>
      </c>
      <c r="E68" s="232" t="s">
        <v>1464</v>
      </c>
      <c r="F68" s="232" t="s">
        <v>5641</v>
      </c>
      <c r="G68" s="232" t="s">
        <v>5637</v>
      </c>
      <c r="H68" s="232" t="s">
        <v>5552</v>
      </c>
      <c r="I68" s="232" t="s">
        <v>702</v>
      </c>
      <c r="J68" s="232" t="s">
        <v>1534</v>
      </c>
      <c r="K68" s="233" t="s">
        <v>702</v>
      </c>
      <c r="L68" s="232" t="s">
        <v>702</v>
      </c>
      <c r="M68" s="234" t="s">
        <v>5634</v>
      </c>
      <c r="N68" s="235" t="s">
        <v>702</v>
      </c>
      <c r="O68" s="236"/>
      <c r="P68" s="237">
        <v>44479</v>
      </c>
      <c r="Q68" s="237"/>
      <c r="R68" s="237"/>
      <c r="S68" s="232"/>
      <c r="T68" s="237">
        <v>25089</v>
      </c>
      <c r="U68" s="235">
        <v>53.575000000000003</v>
      </c>
      <c r="V68" s="238">
        <v>44844</v>
      </c>
      <c r="W68" s="239">
        <v>0.51388888888888884</v>
      </c>
    </row>
    <row r="69" spans="1:23" x14ac:dyDescent="0.25">
      <c r="A69" s="230"/>
      <c r="B69" s="231">
        <v>50148057</v>
      </c>
      <c r="C69" s="232" t="s">
        <v>1201</v>
      </c>
      <c r="D69" s="232" t="s">
        <v>2271</v>
      </c>
      <c r="E69" s="232" t="s">
        <v>1464</v>
      </c>
      <c r="F69" s="232" t="s">
        <v>1452</v>
      </c>
      <c r="G69" s="232" t="s">
        <v>5637</v>
      </c>
      <c r="H69" s="232" t="s">
        <v>5552</v>
      </c>
      <c r="I69" s="232" t="s">
        <v>702</v>
      </c>
      <c r="J69" s="232" t="s">
        <v>1534</v>
      </c>
      <c r="K69" s="233" t="s">
        <v>702</v>
      </c>
      <c r="L69" s="232" t="s">
        <v>702</v>
      </c>
      <c r="M69" s="234" t="s">
        <v>5634</v>
      </c>
      <c r="N69" s="235" t="s">
        <v>702</v>
      </c>
      <c r="O69" s="236"/>
      <c r="P69" s="237">
        <v>43733</v>
      </c>
      <c r="Q69" s="237"/>
      <c r="R69" s="237"/>
      <c r="S69" s="232"/>
      <c r="T69" s="237">
        <v>29830</v>
      </c>
      <c r="U69" s="235">
        <v>40.594444444444441</v>
      </c>
      <c r="V69" s="238">
        <v>44829</v>
      </c>
      <c r="W69" s="239">
        <v>0.47222222222222221</v>
      </c>
    </row>
    <row r="70" spans="1:23" x14ac:dyDescent="0.25">
      <c r="A70" s="230"/>
      <c r="B70" s="231">
        <v>50147405</v>
      </c>
      <c r="C70" s="232" t="s">
        <v>760</v>
      </c>
      <c r="D70" s="232" t="s">
        <v>2272</v>
      </c>
      <c r="E70" s="232" t="s">
        <v>1464</v>
      </c>
      <c r="F70" s="232" t="s">
        <v>5642</v>
      </c>
      <c r="G70" s="232" t="s">
        <v>5637</v>
      </c>
      <c r="H70" s="232" t="s">
        <v>5552</v>
      </c>
      <c r="I70" s="232" t="s">
        <v>702</v>
      </c>
      <c r="J70" s="232" t="s">
        <v>1534</v>
      </c>
      <c r="K70" s="233" t="s">
        <v>702</v>
      </c>
      <c r="L70" s="232" t="s">
        <v>702</v>
      </c>
      <c r="M70" s="234" t="s">
        <v>5634</v>
      </c>
      <c r="N70" s="235" t="s">
        <v>702</v>
      </c>
      <c r="O70" s="236"/>
      <c r="P70" s="237">
        <v>44409</v>
      </c>
      <c r="Q70" s="237"/>
      <c r="R70" s="237"/>
      <c r="S70" s="232"/>
      <c r="T70" s="237">
        <v>30592</v>
      </c>
      <c r="U70" s="235">
        <v>38.505555555555553</v>
      </c>
      <c r="V70" s="238">
        <v>44774</v>
      </c>
      <c r="W70" s="239">
        <v>0.32222222222222224</v>
      </c>
    </row>
    <row r="71" spans="1:23" x14ac:dyDescent="0.25">
      <c r="A71" s="230"/>
      <c r="B71" s="231">
        <v>50147407</v>
      </c>
      <c r="C71" s="232" t="s">
        <v>761</v>
      </c>
      <c r="D71" s="232" t="s">
        <v>2272</v>
      </c>
      <c r="E71" s="232" t="s">
        <v>1464</v>
      </c>
      <c r="F71" s="232" t="s">
        <v>5643</v>
      </c>
      <c r="G71" s="232" t="s">
        <v>5637</v>
      </c>
      <c r="H71" s="232" t="s">
        <v>5552</v>
      </c>
      <c r="I71" s="232" t="s">
        <v>702</v>
      </c>
      <c r="J71" s="232" t="s">
        <v>1534</v>
      </c>
      <c r="K71" s="233" t="s">
        <v>702</v>
      </c>
      <c r="L71" s="232" t="s">
        <v>702</v>
      </c>
      <c r="M71" s="234" t="s">
        <v>5634</v>
      </c>
      <c r="N71" s="235" t="s">
        <v>702</v>
      </c>
      <c r="O71" s="236"/>
      <c r="P71" s="237">
        <v>44409</v>
      </c>
      <c r="Q71" s="237"/>
      <c r="R71" s="237"/>
      <c r="S71" s="232"/>
      <c r="T71" s="237">
        <v>30042</v>
      </c>
      <c r="U71" s="235">
        <v>40.011111111111113</v>
      </c>
      <c r="V71" s="238">
        <v>44774</v>
      </c>
      <c r="W71" s="239">
        <v>0.32222222222222224</v>
      </c>
    </row>
    <row r="72" spans="1:23" x14ac:dyDescent="0.25">
      <c r="A72" s="230"/>
      <c r="B72" s="231">
        <v>50146157</v>
      </c>
      <c r="C72" s="232" t="s">
        <v>746</v>
      </c>
      <c r="D72" s="232" t="s">
        <v>2272</v>
      </c>
      <c r="E72" s="232" t="s">
        <v>1464</v>
      </c>
      <c r="F72" s="232" t="s">
        <v>5642</v>
      </c>
      <c r="G72" s="232" t="s">
        <v>5637</v>
      </c>
      <c r="H72" s="232" t="s">
        <v>5552</v>
      </c>
      <c r="I72" s="232" t="s">
        <v>702</v>
      </c>
      <c r="J72" s="232" t="s">
        <v>1534</v>
      </c>
      <c r="K72" s="233" t="s">
        <v>702</v>
      </c>
      <c r="L72" s="232" t="s">
        <v>702</v>
      </c>
      <c r="M72" s="234" t="s">
        <v>5634</v>
      </c>
      <c r="N72" s="235" t="s">
        <v>702</v>
      </c>
      <c r="O72" s="236"/>
      <c r="P72" s="237">
        <v>43525</v>
      </c>
      <c r="Q72" s="237"/>
      <c r="R72" s="237"/>
      <c r="S72" s="232"/>
      <c r="T72" s="237">
        <v>29645</v>
      </c>
      <c r="U72" s="235">
        <v>41.097222222222221</v>
      </c>
      <c r="V72" s="238">
        <v>44621</v>
      </c>
      <c r="W72" s="239">
        <v>9.4444444444444442E-2</v>
      </c>
    </row>
    <row r="73" spans="1:23" x14ac:dyDescent="0.25">
      <c r="A73" s="230"/>
      <c r="B73" s="231">
        <v>50146158</v>
      </c>
      <c r="C73" s="232" t="s">
        <v>747</v>
      </c>
      <c r="D73" s="232" t="s">
        <v>2272</v>
      </c>
      <c r="E73" s="232" t="s">
        <v>1464</v>
      </c>
      <c r="F73" s="232" t="s">
        <v>5633</v>
      </c>
      <c r="G73" s="232" t="s">
        <v>5637</v>
      </c>
      <c r="H73" s="232" t="s">
        <v>5552</v>
      </c>
      <c r="I73" s="232" t="s">
        <v>702</v>
      </c>
      <c r="J73" s="232" t="s">
        <v>5596</v>
      </c>
      <c r="K73" s="233" t="s">
        <v>702</v>
      </c>
      <c r="L73" s="232" t="s">
        <v>702</v>
      </c>
      <c r="M73" s="234" t="s">
        <v>5634</v>
      </c>
      <c r="N73" s="235" t="s">
        <v>702</v>
      </c>
      <c r="O73" s="236"/>
      <c r="P73" s="237">
        <v>43525</v>
      </c>
      <c r="Q73" s="237"/>
      <c r="R73" s="237"/>
      <c r="S73" s="232"/>
      <c r="T73" s="237">
        <v>32364</v>
      </c>
      <c r="U73" s="235">
        <v>33.655555555555559</v>
      </c>
      <c r="V73" s="238">
        <v>44621</v>
      </c>
      <c r="W73" s="239">
        <v>9.4444444444444442E-2</v>
      </c>
    </row>
    <row r="74" spans="1:23" x14ac:dyDescent="0.25">
      <c r="A74" s="230"/>
      <c r="B74" s="231">
        <v>50146159</v>
      </c>
      <c r="C74" s="232" t="s">
        <v>748</v>
      </c>
      <c r="D74" s="232" t="s">
        <v>2272</v>
      </c>
      <c r="E74" s="232" t="s">
        <v>1464</v>
      </c>
      <c r="F74" s="232" t="s">
        <v>5644</v>
      </c>
      <c r="G74" s="232" t="s">
        <v>5637</v>
      </c>
      <c r="H74" s="232" t="s">
        <v>5552</v>
      </c>
      <c r="I74" s="232" t="s">
        <v>702</v>
      </c>
      <c r="J74" s="232" t="s">
        <v>5596</v>
      </c>
      <c r="K74" s="233" t="s">
        <v>702</v>
      </c>
      <c r="L74" s="232" t="s">
        <v>702</v>
      </c>
      <c r="M74" s="234" t="s">
        <v>5634</v>
      </c>
      <c r="N74" s="235" t="s">
        <v>702</v>
      </c>
      <c r="O74" s="236"/>
      <c r="P74" s="237">
        <v>43525</v>
      </c>
      <c r="Q74" s="237"/>
      <c r="R74" s="237"/>
      <c r="S74" s="232"/>
      <c r="T74" s="237">
        <v>33112</v>
      </c>
      <c r="U74" s="235">
        <v>31.605555555555554</v>
      </c>
      <c r="V74" s="238">
        <v>44621</v>
      </c>
      <c r="W74" s="239">
        <v>9.4444444444444442E-2</v>
      </c>
    </row>
    <row r="75" spans="1:23" x14ac:dyDescent="0.25">
      <c r="A75" s="241" t="s">
        <v>27</v>
      </c>
      <c r="B75" s="231">
        <v>50144871</v>
      </c>
      <c r="C75" s="232" t="s">
        <v>734</v>
      </c>
      <c r="D75" s="232" t="s">
        <v>2280</v>
      </c>
      <c r="E75" s="232" t="s">
        <v>41</v>
      </c>
      <c r="F75" s="232" t="s">
        <v>5628</v>
      </c>
      <c r="G75" s="232" t="s">
        <v>42</v>
      </c>
      <c r="H75" s="232" t="s">
        <v>28</v>
      </c>
      <c r="I75" s="232">
        <v>5</v>
      </c>
      <c r="J75" s="232" t="s">
        <v>5412</v>
      </c>
      <c r="K75" s="233" t="s">
        <v>818</v>
      </c>
      <c r="L75" s="232" t="s">
        <v>815</v>
      </c>
      <c r="M75" s="234">
        <v>1</v>
      </c>
      <c r="N75" s="235" t="s">
        <v>702</v>
      </c>
      <c r="O75" s="236"/>
      <c r="P75" s="237">
        <v>44270</v>
      </c>
      <c r="Q75" s="237"/>
      <c r="R75" s="237"/>
      <c r="S75" s="232"/>
      <c r="T75" s="237">
        <v>35626</v>
      </c>
      <c r="U75" s="235">
        <v>24.722222222222221</v>
      </c>
      <c r="V75" s="238">
        <v>55715</v>
      </c>
      <c r="W75" s="239">
        <v>30.277777777777779</v>
      </c>
    </row>
    <row r="76" spans="1:23" x14ac:dyDescent="0.25">
      <c r="A76" s="230"/>
      <c r="B76" s="231">
        <v>50044099</v>
      </c>
      <c r="C76" s="232" t="s">
        <v>543</v>
      </c>
      <c r="D76" s="232" t="s">
        <v>2275</v>
      </c>
      <c r="E76" s="232" t="s">
        <v>1725</v>
      </c>
      <c r="F76" s="232" t="s">
        <v>1479</v>
      </c>
      <c r="G76" s="232" t="s">
        <v>5638</v>
      </c>
      <c r="H76" s="232" t="s">
        <v>5383</v>
      </c>
      <c r="I76" s="232" t="s">
        <v>702</v>
      </c>
      <c r="J76" s="232" t="s">
        <v>1726</v>
      </c>
      <c r="K76" s="233" t="s">
        <v>702</v>
      </c>
      <c r="L76" s="232" t="s">
        <v>702</v>
      </c>
      <c r="M76" s="234">
        <v>4</v>
      </c>
      <c r="N76" s="235">
        <v>3</v>
      </c>
      <c r="O76" s="236"/>
      <c r="P76" s="237">
        <v>42051</v>
      </c>
      <c r="Q76" s="237"/>
      <c r="R76" s="237"/>
      <c r="S76" s="232" t="s">
        <v>5009</v>
      </c>
      <c r="T76" s="237">
        <v>27649</v>
      </c>
      <c r="U76" s="235">
        <v>46.56388888888889</v>
      </c>
      <c r="V76" s="238">
        <v>47738</v>
      </c>
      <c r="W76" s="239">
        <v>8.4361111111111118</v>
      </c>
    </row>
    <row r="77" spans="1:23" x14ac:dyDescent="0.25">
      <c r="A77" s="230"/>
      <c r="B77" s="231">
        <v>50108643</v>
      </c>
      <c r="C77" s="232" t="s">
        <v>640</v>
      </c>
      <c r="D77" s="232" t="s">
        <v>2275</v>
      </c>
      <c r="E77" s="232" t="s">
        <v>1725</v>
      </c>
      <c r="F77" s="232" t="s">
        <v>1479</v>
      </c>
      <c r="G77" s="232" t="s">
        <v>5638</v>
      </c>
      <c r="H77" s="232" t="s">
        <v>5372</v>
      </c>
      <c r="I77" s="232" t="s">
        <v>702</v>
      </c>
      <c r="J77" s="232" t="s">
        <v>1728</v>
      </c>
      <c r="K77" s="233" t="s">
        <v>702</v>
      </c>
      <c r="L77" s="232" t="s">
        <v>702</v>
      </c>
      <c r="M77" s="234">
        <v>5</v>
      </c>
      <c r="N77" s="235">
        <v>3.3333333333333335</v>
      </c>
      <c r="O77" s="236"/>
      <c r="P77" s="237">
        <v>43070</v>
      </c>
      <c r="Q77" s="237"/>
      <c r="R77" s="237"/>
      <c r="S77" s="232" t="s">
        <v>4926</v>
      </c>
      <c r="T77" s="237">
        <v>29194</v>
      </c>
      <c r="U77" s="235">
        <v>42.333333333333336</v>
      </c>
      <c r="V77" s="238">
        <v>49283</v>
      </c>
      <c r="W77" s="239">
        <v>12.666666666666666</v>
      </c>
    </row>
    <row r="78" spans="1:23" x14ac:dyDescent="0.25">
      <c r="A78" s="230"/>
      <c r="B78" s="231">
        <v>50125371</v>
      </c>
      <c r="C78" s="232" t="s">
        <v>1208</v>
      </c>
      <c r="D78" s="232" t="s">
        <v>2275</v>
      </c>
      <c r="E78" s="232" t="s">
        <v>1725</v>
      </c>
      <c r="F78" s="232" t="s">
        <v>1479</v>
      </c>
      <c r="G78" s="232" t="s">
        <v>5638</v>
      </c>
      <c r="H78" s="232" t="s">
        <v>5508</v>
      </c>
      <c r="I78" s="232" t="s">
        <v>702</v>
      </c>
      <c r="J78" s="232" t="s">
        <v>1732</v>
      </c>
      <c r="K78" s="233" t="s">
        <v>702</v>
      </c>
      <c r="L78" s="232" t="s">
        <v>702</v>
      </c>
      <c r="M78" s="234">
        <v>2</v>
      </c>
      <c r="N78" s="235">
        <v>3</v>
      </c>
      <c r="O78" s="236"/>
      <c r="P78" s="237">
        <v>43435</v>
      </c>
      <c r="Q78" s="237"/>
      <c r="R78" s="237"/>
      <c r="S78" s="232" t="s">
        <v>1733</v>
      </c>
      <c r="T78" s="237">
        <v>26861</v>
      </c>
      <c r="U78" s="235">
        <v>48.719444444444441</v>
      </c>
      <c r="V78" s="238">
        <v>46950</v>
      </c>
      <c r="W78" s="239">
        <v>6.2805555555555559</v>
      </c>
    </row>
    <row r="79" spans="1:23" x14ac:dyDescent="0.25">
      <c r="A79" s="230"/>
      <c r="B79" s="231">
        <v>50140225</v>
      </c>
      <c r="C79" s="232" t="s">
        <v>704</v>
      </c>
      <c r="D79" s="232" t="s">
        <v>2272</v>
      </c>
      <c r="E79" s="232" t="s">
        <v>1464</v>
      </c>
      <c r="F79" s="232" t="s">
        <v>5645</v>
      </c>
      <c r="G79" s="232" t="s">
        <v>5637</v>
      </c>
      <c r="H79" s="232" t="s">
        <v>5552</v>
      </c>
      <c r="I79" s="232" t="s">
        <v>702</v>
      </c>
      <c r="J79" s="232" t="s">
        <v>1534</v>
      </c>
      <c r="K79" s="233" t="s">
        <v>702</v>
      </c>
      <c r="L79" s="232" t="s">
        <v>702</v>
      </c>
      <c r="M79" s="234">
        <v>1</v>
      </c>
      <c r="N79" s="235">
        <v>2</v>
      </c>
      <c r="O79" s="236"/>
      <c r="P79" s="237">
        <v>42226</v>
      </c>
      <c r="Q79" s="237"/>
      <c r="R79" s="237"/>
      <c r="S79" s="232"/>
      <c r="T79" s="237">
        <v>29446</v>
      </c>
      <c r="U79" s="235">
        <v>41.644444444444446</v>
      </c>
      <c r="V79" s="238">
        <v>49534</v>
      </c>
      <c r="W79" s="239">
        <v>13.355555555555556</v>
      </c>
    </row>
    <row r="80" spans="1:23" x14ac:dyDescent="0.25">
      <c r="A80" s="230"/>
      <c r="B80" s="231">
        <v>50140224</v>
      </c>
      <c r="C80" s="232" t="s">
        <v>703</v>
      </c>
      <c r="D80" s="232" t="s">
        <v>2272</v>
      </c>
      <c r="E80" s="232" t="s">
        <v>1464</v>
      </c>
      <c r="F80" s="232" t="s">
        <v>5646</v>
      </c>
      <c r="G80" s="232" t="s">
        <v>5637</v>
      </c>
      <c r="H80" s="232" t="s">
        <v>5552</v>
      </c>
      <c r="I80" s="232" t="s">
        <v>702</v>
      </c>
      <c r="J80" s="232" t="s">
        <v>1534</v>
      </c>
      <c r="K80" s="233" t="s">
        <v>702</v>
      </c>
      <c r="L80" s="232" t="s">
        <v>702</v>
      </c>
      <c r="M80" s="234">
        <v>1</v>
      </c>
      <c r="N80" s="235">
        <v>3</v>
      </c>
      <c r="O80" s="236"/>
      <c r="P80" s="237">
        <v>43466</v>
      </c>
      <c r="Q80" s="237"/>
      <c r="R80" s="237"/>
      <c r="S80" s="232"/>
      <c r="T80" s="237">
        <v>28355</v>
      </c>
      <c r="U80" s="235">
        <v>44.630555555555553</v>
      </c>
      <c r="V80" s="238">
        <v>48444</v>
      </c>
      <c r="W80" s="239">
        <v>10.369444444444444</v>
      </c>
    </row>
    <row r="81" spans="1:23" x14ac:dyDescent="0.25">
      <c r="A81" s="230"/>
      <c r="B81" s="231">
        <v>50149191</v>
      </c>
      <c r="C81" s="232" t="s">
        <v>795</v>
      </c>
      <c r="D81" s="232" t="s">
        <v>2278</v>
      </c>
      <c r="E81" s="232" t="s">
        <v>1725</v>
      </c>
      <c r="F81" s="232" t="s">
        <v>1475</v>
      </c>
      <c r="G81" s="232" t="s">
        <v>5638</v>
      </c>
      <c r="H81" s="232" t="s">
        <v>5370</v>
      </c>
      <c r="I81" s="232" t="s">
        <v>702</v>
      </c>
      <c r="J81" s="232" t="s">
        <v>5376</v>
      </c>
      <c r="K81" s="233" t="s">
        <v>702</v>
      </c>
      <c r="L81" s="232" t="s">
        <v>702</v>
      </c>
      <c r="M81" s="234" t="s">
        <v>5634</v>
      </c>
      <c r="N81" s="235" t="s">
        <v>702</v>
      </c>
      <c r="O81" s="236"/>
      <c r="P81" s="237">
        <v>44533</v>
      </c>
      <c r="Q81" s="237"/>
      <c r="R81" s="237"/>
      <c r="S81" s="232"/>
      <c r="T81" s="237">
        <v>27565</v>
      </c>
      <c r="U81" s="235">
        <v>46.791666666666664</v>
      </c>
      <c r="V81" s="238">
        <v>44715</v>
      </c>
      <c r="W81" s="239">
        <v>0.16111111111111112</v>
      </c>
    </row>
    <row r="82" spans="1:23" x14ac:dyDescent="0.25">
      <c r="A82" s="230"/>
      <c r="B82" s="231">
        <v>50140562</v>
      </c>
      <c r="C82" s="232" t="s">
        <v>1211</v>
      </c>
      <c r="D82" s="232" t="s">
        <v>2278</v>
      </c>
      <c r="E82" s="232" t="s">
        <v>1725</v>
      </c>
      <c r="F82" s="232" t="s">
        <v>1475</v>
      </c>
      <c r="G82" s="232" t="s">
        <v>5647</v>
      </c>
      <c r="H82" s="232" t="s">
        <v>5388</v>
      </c>
      <c r="I82" s="232" t="s">
        <v>702</v>
      </c>
      <c r="J82" s="232" t="s">
        <v>5579</v>
      </c>
      <c r="K82" s="233" t="s">
        <v>702</v>
      </c>
      <c r="L82" s="232" t="s">
        <v>702</v>
      </c>
      <c r="M82" s="234">
        <v>3</v>
      </c>
      <c r="N82" s="235">
        <v>2</v>
      </c>
      <c r="O82" s="236"/>
      <c r="P82" s="237">
        <v>43892</v>
      </c>
      <c r="Q82" s="237"/>
      <c r="R82" s="237"/>
      <c r="S82" s="232" t="s">
        <v>4927</v>
      </c>
      <c r="T82" s="237">
        <v>31253</v>
      </c>
      <c r="U82" s="235">
        <v>36.694444444444443</v>
      </c>
      <c r="V82" s="238">
        <v>51342</v>
      </c>
      <c r="W82" s="239">
        <v>18.305555555555557</v>
      </c>
    </row>
    <row r="83" spans="1:23" x14ac:dyDescent="0.25">
      <c r="A83" s="230"/>
      <c r="B83" s="231">
        <v>50148907</v>
      </c>
      <c r="C83" s="232" t="s">
        <v>1212</v>
      </c>
      <c r="D83" s="232" t="s">
        <v>2278</v>
      </c>
      <c r="E83" s="232" t="s">
        <v>1725</v>
      </c>
      <c r="F83" s="232" t="s">
        <v>1475</v>
      </c>
      <c r="G83" s="232" t="s">
        <v>5638</v>
      </c>
      <c r="H83" s="232" t="s">
        <v>5388</v>
      </c>
      <c r="I83" s="232" t="s">
        <v>702</v>
      </c>
      <c r="J83" s="232" t="s">
        <v>5610</v>
      </c>
      <c r="K83" s="233" t="s">
        <v>702</v>
      </c>
      <c r="L83" s="232" t="s">
        <v>702</v>
      </c>
      <c r="M83" s="234" t="s">
        <v>5634</v>
      </c>
      <c r="N83" s="235" t="s">
        <v>702</v>
      </c>
      <c r="O83" s="236"/>
      <c r="P83" s="237">
        <v>44508</v>
      </c>
      <c r="Q83" s="237"/>
      <c r="R83" s="237"/>
      <c r="S83" s="232"/>
      <c r="T83" s="237">
        <v>30142</v>
      </c>
      <c r="U83" s="235">
        <v>39.736111111111114</v>
      </c>
      <c r="V83" s="238">
        <v>44689</v>
      </c>
      <c r="W83" s="239">
        <v>9.166666666666666E-2</v>
      </c>
    </row>
    <row r="84" spans="1:23" x14ac:dyDescent="0.25">
      <c r="A84" s="241"/>
      <c r="B84" s="231">
        <v>50148835</v>
      </c>
      <c r="C84" s="232" t="s">
        <v>783</v>
      </c>
      <c r="D84" s="232" t="s">
        <v>2275</v>
      </c>
      <c r="E84" s="232" t="s">
        <v>1431</v>
      </c>
      <c r="F84" s="232" t="s">
        <v>1479</v>
      </c>
      <c r="G84" s="232" t="s">
        <v>5638</v>
      </c>
      <c r="H84" s="232" t="s">
        <v>5329</v>
      </c>
      <c r="I84" s="232" t="s">
        <v>702</v>
      </c>
      <c r="J84" s="232" t="s">
        <v>5609</v>
      </c>
      <c r="K84" s="233" t="s">
        <v>702</v>
      </c>
      <c r="L84" s="232" t="s">
        <v>702</v>
      </c>
      <c r="M84" s="234" t="s">
        <v>5634</v>
      </c>
      <c r="N84" s="235" t="s">
        <v>702</v>
      </c>
      <c r="O84" s="236"/>
      <c r="P84" s="237">
        <v>44501</v>
      </c>
      <c r="Q84" s="237"/>
      <c r="R84" s="237"/>
      <c r="S84" s="232"/>
      <c r="T84" s="237">
        <v>30128</v>
      </c>
      <c r="U84" s="235">
        <v>39.774999999999999</v>
      </c>
      <c r="V84" s="238">
        <v>44682</v>
      </c>
      <c r="W84" s="239">
        <v>7.2222222222222215E-2</v>
      </c>
    </row>
    <row r="85" spans="1:23" x14ac:dyDescent="0.25">
      <c r="A85" s="230" t="s">
        <v>4</v>
      </c>
      <c r="B85" s="231">
        <v>50030695</v>
      </c>
      <c r="C85" s="232" t="s">
        <v>191</v>
      </c>
      <c r="D85" s="232" t="s">
        <v>2272</v>
      </c>
      <c r="E85" s="232" t="s">
        <v>25</v>
      </c>
      <c r="F85" s="232" t="s">
        <v>5648</v>
      </c>
      <c r="G85" s="232" t="s">
        <v>31</v>
      </c>
      <c r="H85" s="232" t="s">
        <v>5</v>
      </c>
      <c r="I85" s="232" t="s">
        <v>702</v>
      </c>
      <c r="J85" s="232" t="s">
        <v>870</v>
      </c>
      <c r="K85" s="233" t="s">
        <v>814</v>
      </c>
      <c r="L85" s="232" t="s">
        <v>815</v>
      </c>
      <c r="M85" s="234">
        <v>2</v>
      </c>
      <c r="N85" s="235">
        <v>3</v>
      </c>
      <c r="O85" s="236"/>
      <c r="P85" s="237">
        <v>36586</v>
      </c>
      <c r="Q85" s="237">
        <v>42370</v>
      </c>
      <c r="R85" s="237">
        <v>42795</v>
      </c>
      <c r="S85" s="232" t="s">
        <v>859</v>
      </c>
      <c r="T85" s="237">
        <v>25491</v>
      </c>
      <c r="U85" s="235">
        <v>52.472222222222221</v>
      </c>
      <c r="V85" s="238">
        <v>45580</v>
      </c>
      <c r="W85" s="239">
        <v>2.5277777777777777</v>
      </c>
    </row>
    <row r="86" spans="1:23" x14ac:dyDescent="0.25">
      <c r="A86" s="230"/>
      <c r="B86" s="231">
        <v>50144828</v>
      </c>
      <c r="C86" s="232" t="s">
        <v>733</v>
      </c>
      <c r="D86" s="232" t="s">
        <v>2275</v>
      </c>
      <c r="E86" s="232" t="s">
        <v>1451</v>
      </c>
      <c r="F86" s="232" t="s">
        <v>1479</v>
      </c>
      <c r="G86" s="232" t="s">
        <v>5638</v>
      </c>
      <c r="H86" s="232" t="s">
        <v>5385</v>
      </c>
      <c r="I86" s="232" t="s">
        <v>702</v>
      </c>
      <c r="J86" s="232" t="s">
        <v>1669</v>
      </c>
      <c r="K86" s="233" t="s">
        <v>702</v>
      </c>
      <c r="L86" s="232" t="s">
        <v>702</v>
      </c>
      <c r="M86" s="234" t="s">
        <v>5634</v>
      </c>
      <c r="N86" s="235" t="s">
        <v>702</v>
      </c>
      <c r="O86" s="236"/>
      <c r="P86" s="237">
        <v>44440</v>
      </c>
      <c r="Q86" s="237"/>
      <c r="R86" s="237"/>
      <c r="S86" s="232"/>
      <c r="T86" s="237">
        <v>34537</v>
      </c>
      <c r="U86" s="235">
        <v>27.702777777777779</v>
      </c>
      <c r="V86" s="238">
        <v>44621</v>
      </c>
      <c r="W86" s="239">
        <v>9.4444444444444442E-2</v>
      </c>
    </row>
    <row r="87" spans="1:23" x14ac:dyDescent="0.25">
      <c r="A87" s="230"/>
      <c r="B87" s="231">
        <v>50141702</v>
      </c>
      <c r="C87" s="232" t="s">
        <v>1219</v>
      </c>
      <c r="D87" s="232" t="s">
        <v>2275</v>
      </c>
      <c r="E87" s="232" t="s">
        <v>1440</v>
      </c>
      <c r="F87" s="232" t="s">
        <v>1479</v>
      </c>
      <c r="G87" s="232" t="s">
        <v>5638</v>
      </c>
      <c r="H87" s="232" t="s">
        <v>5373</v>
      </c>
      <c r="I87" s="232" t="s">
        <v>702</v>
      </c>
      <c r="J87" s="232" t="s">
        <v>1761</v>
      </c>
      <c r="K87" s="233" t="s">
        <v>702</v>
      </c>
      <c r="L87" s="232" t="s">
        <v>702</v>
      </c>
      <c r="M87" s="234">
        <v>6</v>
      </c>
      <c r="N87" s="235">
        <v>2</v>
      </c>
      <c r="O87" s="236"/>
      <c r="P87" s="237">
        <v>43983</v>
      </c>
      <c r="Q87" s="237"/>
      <c r="R87" s="237"/>
      <c r="S87" s="232"/>
      <c r="T87" s="237">
        <v>30966</v>
      </c>
      <c r="U87" s="235">
        <v>37.483333333333334</v>
      </c>
      <c r="V87" s="238">
        <v>51054</v>
      </c>
      <c r="W87" s="239">
        <v>17.516666666666666</v>
      </c>
    </row>
    <row r="88" spans="1:23" x14ac:dyDescent="0.25">
      <c r="A88" s="230"/>
      <c r="B88" s="231">
        <v>50144438</v>
      </c>
      <c r="C88" s="232" t="s">
        <v>731</v>
      </c>
      <c r="D88" s="232" t="s">
        <v>2275</v>
      </c>
      <c r="E88" s="232" t="s">
        <v>1440</v>
      </c>
      <c r="F88" s="232" t="s">
        <v>1479</v>
      </c>
      <c r="G88" s="232" t="s">
        <v>5638</v>
      </c>
      <c r="H88" s="232" t="s">
        <v>4735</v>
      </c>
      <c r="I88" s="232" t="s">
        <v>702</v>
      </c>
      <c r="J88" s="232" t="s">
        <v>1763</v>
      </c>
      <c r="K88" s="233" t="s">
        <v>702</v>
      </c>
      <c r="L88" s="232" t="s">
        <v>702</v>
      </c>
      <c r="M88" s="234">
        <v>2</v>
      </c>
      <c r="N88" s="235" t="s">
        <v>702</v>
      </c>
      <c r="O88" s="236"/>
      <c r="P88" s="237">
        <v>44211</v>
      </c>
      <c r="Q88" s="237"/>
      <c r="R88" s="237"/>
      <c r="S88" s="232"/>
      <c r="T88" s="237">
        <v>35764</v>
      </c>
      <c r="U88" s="235">
        <v>24.347222222222221</v>
      </c>
      <c r="V88" s="238">
        <v>55853</v>
      </c>
      <c r="W88" s="239">
        <v>30.652777777777779</v>
      </c>
    </row>
    <row r="89" spans="1:23" x14ac:dyDescent="0.25">
      <c r="A89" s="230"/>
      <c r="B89" s="231">
        <v>50143575</v>
      </c>
      <c r="C89" s="232" t="s">
        <v>728</v>
      </c>
      <c r="D89" s="232" t="s">
        <v>2275</v>
      </c>
      <c r="E89" s="232" t="s">
        <v>1440</v>
      </c>
      <c r="F89" s="232" t="s">
        <v>1479</v>
      </c>
      <c r="G89" s="232" t="s">
        <v>5638</v>
      </c>
      <c r="H89" s="232" t="s">
        <v>4015</v>
      </c>
      <c r="I89" s="232" t="s">
        <v>702</v>
      </c>
      <c r="J89" s="232" t="s">
        <v>1763</v>
      </c>
      <c r="K89" s="233" t="s">
        <v>702</v>
      </c>
      <c r="L89" s="232" t="s">
        <v>702</v>
      </c>
      <c r="M89" s="234">
        <v>4</v>
      </c>
      <c r="N89" s="235" t="s">
        <v>702</v>
      </c>
      <c r="O89" s="236"/>
      <c r="P89" s="237">
        <v>44138</v>
      </c>
      <c r="Q89" s="237"/>
      <c r="R89" s="237"/>
      <c r="S89" s="232"/>
      <c r="T89" s="237">
        <v>33213</v>
      </c>
      <c r="U89" s="235">
        <v>31.330555555555556</v>
      </c>
      <c r="V89" s="238">
        <v>53302</v>
      </c>
      <c r="W89" s="239">
        <v>23.669444444444444</v>
      </c>
    </row>
    <row r="90" spans="1:23" x14ac:dyDescent="0.25">
      <c r="A90" s="230"/>
      <c r="B90" s="231">
        <v>50148837</v>
      </c>
      <c r="C90" s="232" t="s">
        <v>784</v>
      </c>
      <c r="D90" s="232" t="s">
        <v>2275</v>
      </c>
      <c r="E90" s="232" t="s">
        <v>1440</v>
      </c>
      <c r="F90" s="232" t="s">
        <v>1479</v>
      </c>
      <c r="G90" s="232" t="s">
        <v>5638</v>
      </c>
      <c r="H90" s="232" t="s">
        <v>4735</v>
      </c>
      <c r="I90" s="232" t="s">
        <v>702</v>
      </c>
      <c r="J90" s="232" t="s">
        <v>1765</v>
      </c>
      <c r="K90" s="233" t="s">
        <v>702</v>
      </c>
      <c r="L90" s="232" t="s">
        <v>702</v>
      </c>
      <c r="M90" s="234" t="s">
        <v>5634</v>
      </c>
      <c r="N90" s="235" t="s">
        <v>702</v>
      </c>
      <c r="O90" s="236"/>
      <c r="P90" s="237">
        <v>44501</v>
      </c>
      <c r="Q90" s="237"/>
      <c r="R90" s="237"/>
      <c r="S90" s="232"/>
      <c r="T90" s="237">
        <v>33447</v>
      </c>
      <c r="U90" s="235">
        <v>30.68611111111111</v>
      </c>
      <c r="V90" s="238">
        <v>44682</v>
      </c>
      <c r="W90" s="239">
        <v>7.2222222222222215E-2</v>
      </c>
    </row>
    <row r="91" spans="1:23" x14ac:dyDescent="0.25">
      <c r="A91" s="241" t="s">
        <v>6</v>
      </c>
      <c r="B91" s="231">
        <v>50135187</v>
      </c>
      <c r="C91" s="232" t="s">
        <v>697</v>
      </c>
      <c r="D91" s="232" t="s">
        <v>2269</v>
      </c>
      <c r="E91" s="232" t="s">
        <v>19</v>
      </c>
      <c r="F91" s="232" t="s">
        <v>5649</v>
      </c>
      <c r="G91" s="232" t="s">
        <v>5635</v>
      </c>
      <c r="H91" s="232" t="s">
        <v>80</v>
      </c>
      <c r="I91" s="232">
        <v>5</v>
      </c>
      <c r="J91" s="232" t="s">
        <v>1631</v>
      </c>
      <c r="K91" s="233" t="s">
        <v>702</v>
      </c>
      <c r="L91" s="232" t="s">
        <v>702</v>
      </c>
      <c r="M91" s="234">
        <v>1</v>
      </c>
      <c r="N91" s="235">
        <v>2</v>
      </c>
      <c r="O91" s="236"/>
      <c r="P91" s="237">
        <v>43661</v>
      </c>
      <c r="Q91" s="237"/>
      <c r="R91" s="237"/>
      <c r="S91" s="232" t="s">
        <v>4929</v>
      </c>
      <c r="T91" s="237">
        <v>35012</v>
      </c>
      <c r="U91" s="235">
        <v>26.405555555555555</v>
      </c>
      <c r="V91" s="238">
        <v>55101</v>
      </c>
      <c r="W91" s="239">
        <v>28.594444444444445</v>
      </c>
    </row>
    <row r="92" spans="1:23" x14ac:dyDescent="0.25">
      <c r="A92" s="230"/>
      <c r="B92" s="231">
        <v>50031143</v>
      </c>
      <c r="C92" s="232" t="s">
        <v>358</v>
      </c>
      <c r="D92" s="232" t="s">
        <v>2269</v>
      </c>
      <c r="E92" s="232" t="s">
        <v>1616</v>
      </c>
      <c r="F92" s="232" t="s">
        <v>5650</v>
      </c>
      <c r="G92" s="232" t="s">
        <v>5651</v>
      </c>
      <c r="H92" s="232" t="s">
        <v>5402</v>
      </c>
      <c r="I92" s="232" t="s">
        <v>702</v>
      </c>
      <c r="J92" s="232" t="s">
        <v>5466</v>
      </c>
      <c r="K92" s="233" t="s">
        <v>702</v>
      </c>
      <c r="L92" s="232" t="s">
        <v>702</v>
      </c>
      <c r="M92" s="234">
        <v>1</v>
      </c>
      <c r="N92" s="235">
        <v>3</v>
      </c>
      <c r="O92" s="236"/>
      <c r="P92" s="237">
        <v>41533</v>
      </c>
      <c r="Q92" s="237"/>
      <c r="R92" s="237"/>
      <c r="S92" s="232" t="s">
        <v>1820</v>
      </c>
      <c r="T92" s="237">
        <v>32974</v>
      </c>
      <c r="U92" s="235">
        <v>31.983333333333334</v>
      </c>
      <c r="V92" s="238">
        <v>53063</v>
      </c>
      <c r="W92" s="239">
        <v>23.016666666666666</v>
      </c>
    </row>
    <row r="93" spans="1:23" x14ac:dyDescent="0.25">
      <c r="A93" s="230"/>
      <c r="B93" s="231">
        <v>50031142</v>
      </c>
      <c r="C93" s="232" t="s">
        <v>357</v>
      </c>
      <c r="D93" s="232" t="s">
        <v>2269</v>
      </c>
      <c r="E93" s="232" t="s">
        <v>1616</v>
      </c>
      <c r="F93" s="232" t="s">
        <v>5650</v>
      </c>
      <c r="G93" s="232" t="s">
        <v>5651</v>
      </c>
      <c r="H93" s="232" t="s">
        <v>5402</v>
      </c>
      <c r="I93" s="232" t="s">
        <v>702</v>
      </c>
      <c r="J93" s="232" t="s">
        <v>1624</v>
      </c>
      <c r="K93" s="233" t="s">
        <v>702</v>
      </c>
      <c r="L93" s="232" t="s">
        <v>702</v>
      </c>
      <c r="M93" s="234">
        <v>1</v>
      </c>
      <c r="N93" s="235">
        <v>2.6666666666666665</v>
      </c>
      <c r="O93" s="236"/>
      <c r="P93" s="237">
        <v>41533</v>
      </c>
      <c r="Q93" s="237"/>
      <c r="R93" s="237"/>
      <c r="S93" s="232" t="s">
        <v>4930</v>
      </c>
      <c r="T93" s="237">
        <v>32993</v>
      </c>
      <c r="U93" s="235">
        <v>31.930555555555557</v>
      </c>
      <c r="V93" s="238">
        <v>53082</v>
      </c>
      <c r="W93" s="239">
        <v>23.069444444444443</v>
      </c>
    </row>
    <row r="94" spans="1:23" x14ac:dyDescent="0.25">
      <c r="A94" s="230"/>
      <c r="B94" s="231">
        <v>50132742</v>
      </c>
      <c r="C94" s="232" t="s">
        <v>679</v>
      </c>
      <c r="D94" s="232" t="s">
        <v>2275</v>
      </c>
      <c r="E94" s="232" t="s">
        <v>1456</v>
      </c>
      <c r="F94" s="232" t="s">
        <v>1479</v>
      </c>
      <c r="G94" s="232" t="s">
        <v>5638</v>
      </c>
      <c r="H94" s="232" t="s">
        <v>1457</v>
      </c>
      <c r="I94" s="232" t="s">
        <v>702</v>
      </c>
      <c r="J94" s="232" t="s">
        <v>1773</v>
      </c>
      <c r="K94" s="233" t="s">
        <v>702</v>
      </c>
      <c r="L94" s="232" t="s">
        <v>702</v>
      </c>
      <c r="M94" s="234">
        <v>2</v>
      </c>
      <c r="N94" s="235">
        <v>2.5</v>
      </c>
      <c r="O94" s="236"/>
      <c r="P94" s="237">
        <v>43556</v>
      </c>
      <c r="Q94" s="237"/>
      <c r="R94" s="237"/>
      <c r="S94" s="232" t="s">
        <v>4931</v>
      </c>
      <c r="T94" s="237">
        <v>33821</v>
      </c>
      <c r="U94" s="235">
        <v>29.666666666666668</v>
      </c>
      <c r="V94" s="238">
        <v>53909</v>
      </c>
      <c r="W94" s="239">
        <v>25.333333333333332</v>
      </c>
    </row>
    <row r="95" spans="1:23" x14ac:dyDescent="0.25">
      <c r="A95" s="230"/>
      <c r="B95" s="231">
        <v>50131680</v>
      </c>
      <c r="C95" s="232" t="s">
        <v>677</v>
      </c>
      <c r="D95" s="232" t="s">
        <v>2275</v>
      </c>
      <c r="E95" s="232" t="s">
        <v>1443</v>
      </c>
      <c r="F95" s="232" t="s">
        <v>1479</v>
      </c>
      <c r="G95" s="232" t="s">
        <v>5638</v>
      </c>
      <c r="H95" s="232" t="s">
        <v>1977</v>
      </c>
      <c r="I95" s="232" t="s">
        <v>702</v>
      </c>
      <c r="J95" s="232" t="s">
        <v>1775</v>
      </c>
      <c r="K95" s="233" t="s">
        <v>702</v>
      </c>
      <c r="L95" s="232" t="s">
        <v>702</v>
      </c>
      <c r="M95" s="234">
        <v>3</v>
      </c>
      <c r="N95" s="235">
        <v>3</v>
      </c>
      <c r="O95" s="236"/>
      <c r="P95" s="237">
        <v>43521</v>
      </c>
      <c r="Q95" s="237"/>
      <c r="R95" s="237"/>
      <c r="S95" s="232" t="s">
        <v>1776</v>
      </c>
      <c r="T95" s="237">
        <v>32355</v>
      </c>
      <c r="U95" s="235">
        <v>33.680555555555557</v>
      </c>
      <c r="V95" s="238">
        <v>52443</v>
      </c>
      <c r="W95" s="239">
        <v>21.322222222222223</v>
      </c>
    </row>
    <row r="96" spans="1:23" x14ac:dyDescent="0.25">
      <c r="A96" s="230"/>
      <c r="B96" s="231">
        <v>50045444</v>
      </c>
      <c r="C96" s="232" t="s">
        <v>550</v>
      </c>
      <c r="D96" s="232" t="s">
        <v>2275</v>
      </c>
      <c r="E96" s="232" t="s">
        <v>1448</v>
      </c>
      <c r="F96" s="232" t="s">
        <v>1479</v>
      </c>
      <c r="G96" s="232" t="s">
        <v>5638</v>
      </c>
      <c r="H96" s="232" t="s">
        <v>3849</v>
      </c>
      <c r="I96" s="232" t="s">
        <v>702</v>
      </c>
      <c r="J96" s="232" t="s">
        <v>1781</v>
      </c>
      <c r="K96" s="233" t="s">
        <v>702</v>
      </c>
      <c r="L96" s="232" t="s">
        <v>702</v>
      </c>
      <c r="M96" s="234">
        <v>2</v>
      </c>
      <c r="N96" s="235">
        <v>2.6666666666666665</v>
      </c>
      <c r="O96" s="236"/>
      <c r="P96" s="237">
        <v>42079</v>
      </c>
      <c r="Q96" s="237"/>
      <c r="R96" s="237"/>
      <c r="S96" s="232" t="s">
        <v>1782</v>
      </c>
      <c r="T96" s="237">
        <v>31921</v>
      </c>
      <c r="U96" s="235">
        <v>34.863888888888887</v>
      </c>
      <c r="V96" s="238">
        <v>52010</v>
      </c>
      <c r="W96" s="239">
        <v>20.136111111111113</v>
      </c>
    </row>
    <row r="97" spans="1:23" x14ac:dyDescent="0.25">
      <c r="A97" s="230"/>
      <c r="B97" s="231">
        <v>50148381</v>
      </c>
      <c r="C97" s="232" t="s">
        <v>767</v>
      </c>
      <c r="D97" s="232" t="s">
        <v>2275</v>
      </c>
      <c r="E97" s="232" t="s">
        <v>5652</v>
      </c>
      <c r="F97" s="232" t="s">
        <v>1479</v>
      </c>
      <c r="G97" s="232" t="s">
        <v>5638</v>
      </c>
      <c r="H97" s="232" t="s">
        <v>5608</v>
      </c>
      <c r="I97" s="232" t="s">
        <v>702</v>
      </c>
      <c r="J97" s="232" t="s">
        <v>3804</v>
      </c>
      <c r="K97" s="233" t="s">
        <v>702</v>
      </c>
      <c r="L97" s="232" t="s">
        <v>702</v>
      </c>
      <c r="M97" s="234" t="s">
        <v>5634</v>
      </c>
      <c r="N97" s="235" t="s">
        <v>702</v>
      </c>
      <c r="O97" s="236"/>
      <c r="P97" s="237">
        <v>44470</v>
      </c>
      <c r="Q97" s="237"/>
      <c r="R97" s="237"/>
      <c r="S97" s="232"/>
      <c r="T97" s="237">
        <v>35242</v>
      </c>
      <c r="U97" s="235">
        <v>25.774999999999999</v>
      </c>
      <c r="V97" s="238">
        <v>44652</v>
      </c>
      <c r="W97" s="239">
        <v>1.1111111111111112E-2</v>
      </c>
    </row>
    <row r="98" spans="1:23" x14ac:dyDescent="0.25">
      <c r="A98" s="230" t="s">
        <v>4</v>
      </c>
      <c r="B98" s="231">
        <v>50085980</v>
      </c>
      <c r="C98" s="232" t="s">
        <v>593</v>
      </c>
      <c r="D98" s="232" t="s">
        <v>2272</v>
      </c>
      <c r="E98" s="232" t="s">
        <v>34</v>
      </c>
      <c r="F98" s="232" t="s">
        <v>5653</v>
      </c>
      <c r="G98" s="232" t="s">
        <v>36</v>
      </c>
      <c r="H98" s="232" t="s">
        <v>5</v>
      </c>
      <c r="I98" s="232" t="s">
        <v>702</v>
      </c>
      <c r="J98" s="232" t="s">
        <v>878</v>
      </c>
      <c r="K98" s="233" t="s">
        <v>825</v>
      </c>
      <c r="L98" s="232" t="s">
        <v>842</v>
      </c>
      <c r="M98" s="234">
        <v>1</v>
      </c>
      <c r="N98" s="235">
        <v>3.3333333333333335</v>
      </c>
      <c r="O98" s="236"/>
      <c r="P98" s="237">
        <v>36192</v>
      </c>
      <c r="Q98" s="237">
        <v>42522</v>
      </c>
      <c r="R98" s="237">
        <v>38869</v>
      </c>
      <c r="S98" s="232" t="s">
        <v>4979</v>
      </c>
      <c r="T98" s="237">
        <v>27124</v>
      </c>
      <c r="U98" s="235">
        <v>48</v>
      </c>
      <c r="V98" s="238">
        <v>47213</v>
      </c>
      <c r="W98" s="239">
        <v>7</v>
      </c>
    </row>
    <row r="99" spans="1:23" x14ac:dyDescent="0.25">
      <c r="A99" s="230"/>
      <c r="B99" s="231">
        <v>999</v>
      </c>
      <c r="C99" s="232" t="s">
        <v>1333</v>
      </c>
      <c r="D99" s="232" t="s">
        <v>2275</v>
      </c>
      <c r="E99" s="232" t="s">
        <v>1431</v>
      </c>
      <c r="F99" s="232" t="s">
        <v>1479</v>
      </c>
      <c r="G99" s="232" t="s">
        <v>5638</v>
      </c>
      <c r="H99" s="232" t="s">
        <v>967</v>
      </c>
      <c r="I99" s="232" t="s">
        <v>702</v>
      </c>
      <c r="J99" s="232" t="s">
        <v>5327</v>
      </c>
      <c r="K99" s="233" t="s">
        <v>702</v>
      </c>
      <c r="L99" s="232" t="s">
        <v>702</v>
      </c>
      <c r="M99" s="234">
        <v>9</v>
      </c>
      <c r="N99" s="235" t="s">
        <v>702</v>
      </c>
      <c r="O99" s="236"/>
      <c r="P99" s="237">
        <v>33662</v>
      </c>
      <c r="Q99" s="237"/>
      <c r="R99" s="237"/>
      <c r="S99" s="232"/>
      <c r="T99" s="237">
        <v>24230</v>
      </c>
      <c r="U99" s="235">
        <v>55.922222222222224</v>
      </c>
      <c r="V99" s="238">
        <v>44319</v>
      </c>
      <c r="W99" s="239">
        <v>0.92222222222222228</v>
      </c>
    </row>
    <row r="100" spans="1:23" x14ac:dyDescent="0.25">
      <c r="A100" s="230"/>
      <c r="B100" s="231">
        <v>20002027</v>
      </c>
      <c r="C100" s="232" t="s">
        <v>107</v>
      </c>
      <c r="D100" s="232" t="s">
        <v>2275</v>
      </c>
      <c r="E100" s="232" t="s">
        <v>1431</v>
      </c>
      <c r="F100" s="232" t="s">
        <v>1479</v>
      </c>
      <c r="G100" s="232" t="s">
        <v>5638</v>
      </c>
      <c r="H100" s="232" t="s">
        <v>5329</v>
      </c>
      <c r="I100" s="232" t="s">
        <v>702</v>
      </c>
      <c r="J100" s="232" t="s">
        <v>5330</v>
      </c>
      <c r="K100" s="233" t="s">
        <v>702</v>
      </c>
      <c r="L100" s="232" t="s">
        <v>702</v>
      </c>
      <c r="M100" s="234">
        <v>18</v>
      </c>
      <c r="N100" s="235">
        <v>3</v>
      </c>
      <c r="O100" s="236"/>
      <c r="P100" s="237">
        <v>37926</v>
      </c>
      <c r="Q100" s="237"/>
      <c r="R100" s="237"/>
      <c r="S100" s="232" t="s">
        <v>4932</v>
      </c>
      <c r="T100" s="237">
        <v>27404</v>
      </c>
      <c r="U100" s="235">
        <v>47.236111111111114</v>
      </c>
      <c r="V100" s="238">
        <v>47493</v>
      </c>
      <c r="W100" s="239">
        <v>7.7638888888888893</v>
      </c>
    </row>
    <row r="101" spans="1:23" x14ac:dyDescent="0.25">
      <c r="A101" s="230"/>
      <c r="B101" s="231">
        <v>2100379</v>
      </c>
      <c r="C101" s="232" t="s">
        <v>1334</v>
      </c>
      <c r="D101" s="232" t="s">
        <v>2275</v>
      </c>
      <c r="E101" s="232" t="s">
        <v>1451</v>
      </c>
      <c r="F101" s="232" t="s">
        <v>1479</v>
      </c>
      <c r="G101" s="232" t="s">
        <v>5638</v>
      </c>
      <c r="H101" s="232" t="s">
        <v>1841</v>
      </c>
      <c r="I101" s="232" t="s">
        <v>702</v>
      </c>
      <c r="J101" s="232" t="s">
        <v>5328</v>
      </c>
      <c r="K101" s="233" t="s">
        <v>702</v>
      </c>
      <c r="L101" s="232" t="s">
        <v>702</v>
      </c>
      <c r="M101" s="234">
        <v>5</v>
      </c>
      <c r="N101" s="235" t="s">
        <v>702</v>
      </c>
      <c r="O101" s="236"/>
      <c r="P101" s="237">
        <v>36723</v>
      </c>
      <c r="Q101" s="237"/>
      <c r="R101" s="237"/>
      <c r="S101" s="232"/>
      <c r="T101" s="237">
        <v>27595</v>
      </c>
      <c r="U101" s="235">
        <v>46.708333333333336</v>
      </c>
      <c r="V101" s="238">
        <v>47684</v>
      </c>
      <c r="W101" s="239">
        <v>8.2916666666666661</v>
      </c>
    </row>
    <row r="102" spans="1:23" x14ac:dyDescent="0.25">
      <c r="A102" s="230"/>
      <c r="B102" s="231">
        <v>50021479</v>
      </c>
      <c r="C102" s="240" t="s">
        <v>5293</v>
      </c>
      <c r="D102" s="232" t="s">
        <v>2275</v>
      </c>
      <c r="E102" s="232" t="s">
        <v>1451</v>
      </c>
      <c r="F102" s="232" t="s">
        <v>1479</v>
      </c>
      <c r="G102" s="232" t="s">
        <v>5638</v>
      </c>
      <c r="H102" s="232" t="s">
        <v>5378</v>
      </c>
      <c r="I102" s="232" t="s">
        <v>702</v>
      </c>
      <c r="J102" s="232" t="s">
        <v>5379</v>
      </c>
      <c r="K102" s="233" t="s">
        <v>702</v>
      </c>
      <c r="L102" s="232" t="s">
        <v>702</v>
      </c>
      <c r="M102" s="234">
        <v>6</v>
      </c>
      <c r="N102" s="235" t="s">
        <v>702</v>
      </c>
      <c r="O102" s="236"/>
      <c r="P102" s="237">
        <v>40071</v>
      </c>
      <c r="Q102" s="237"/>
      <c r="R102" s="237"/>
      <c r="S102" s="232"/>
      <c r="T102" s="237">
        <v>26675</v>
      </c>
      <c r="U102" s="235">
        <v>49.233333333333334</v>
      </c>
      <c r="V102" s="238">
        <v>46763</v>
      </c>
      <c r="W102" s="239">
        <v>5.7666666666666666</v>
      </c>
    </row>
    <row r="103" spans="1:23" x14ac:dyDescent="0.25">
      <c r="A103" s="230" t="s">
        <v>4</v>
      </c>
      <c r="B103" s="231">
        <v>50031348</v>
      </c>
      <c r="C103" s="232" t="s">
        <v>407</v>
      </c>
      <c r="D103" s="232" t="s">
        <v>2280</v>
      </c>
      <c r="E103" s="232" t="s">
        <v>41</v>
      </c>
      <c r="F103" s="232" t="s">
        <v>5654</v>
      </c>
      <c r="G103" s="232" t="s">
        <v>42</v>
      </c>
      <c r="H103" s="232" t="s">
        <v>5</v>
      </c>
      <c r="I103" s="232" t="s">
        <v>702</v>
      </c>
      <c r="J103" s="232" t="s">
        <v>889</v>
      </c>
      <c r="K103" s="233" t="s">
        <v>818</v>
      </c>
      <c r="L103" s="232" t="s">
        <v>815</v>
      </c>
      <c r="M103" s="234">
        <v>3</v>
      </c>
      <c r="N103" s="235">
        <v>3.3333333333333335</v>
      </c>
      <c r="O103" s="236"/>
      <c r="P103" s="237">
        <v>40665</v>
      </c>
      <c r="Q103" s="237">
        <v>43466</v>
      </c>
      <c r="R103" s="237">
        <v>41792</v>
      </c>
      <c r="S103" s="232" t="s">
        <v>5101</v>
      </c>
      <c r="T103" s="237">
        <v>32370</v>
      </c>
      <c r="U103" s="235">
        <v>33.638888888888886</v>
      </c>
      <c r="V103" s="238">
        <v>52458</v>
      </c>
      <c r="W103" s="239">
        <v>21.361111111111111</v>
      </c>
    </row>
    <row r="104" spans="1:23" x14ac:dyDescent="0.25">
      <c r="A104" s="230"/>
      <c r="B104" s="231">
        <v>50031409</v>
      </c>
      <c r="C104" s="232" t="s">
        <v>2284</v>
      </c>
      <c r="D104" s="232" t="s">
        <v>2271</v>
      </c>
      <c r="E104" s="232" t="s">
        <v>1436</v>
      </c>
      <c r="F104" s="232" t="s">
        <v>1452</v>
      </c>
      <c r="G104" s="232" t="s">
        <v>5637</v>
      </c>
      <c r="H104" s="232" t="s">
        <v>5364</v>
      </c>
      <c r="I104" s="232" t="s">
        <v>702</v>
      </c>
      <c r="J104" s="232" t="s">
        <v>1438</v>
      </c>
      <c r="K104" s="233" t="s">
        <v>702</v>
      </c>
      <c r="L104" s="232" t="s">
        <v>702</v>
      </c>
      <c r="M104" s="234">
        <v>2</v>
      </c>
      <c r="N104" s="235">
        <v>3</v>
      </c>
      <c r="O104" s="236"/>
      <c r="P104" s="237">
        <v>36039</v>
      </c>
      <c r="Q104" s="237"/>
      <c r="R104" s="237"/>
      <c r="S104" s="232" t="s">
        <v>5010</v>
      </c>
      <c r="T104" s="237">
        <v>24932</v>
      </c>
      <c r="U104" s="235">
        <v>54.00277777777778</v>
      </c>
      <c r="V104" s="238"/>
      <c r="W104" s="239">
        <v>122.26388888888889</v>
      </c>
    </row>
    <row r="105" spans="1:23" x14ac:dyDescent="0.25">
      <c r="A105" s="230" t="s">
        <v>6</v>
      </c>
      <c r="B105" s="231">
        <v>50148017</v>
      </c>
      <c r="C105" s="232" t="s">
        <v>764</v>
      </c>
      <c r="D105" s="232" t="s">
        <v>2272</v>
      </c>
      <c r="E105" s="232" t="s">
        <v>11</v>
      </c>
      <c r="F105" s="232" t="s">
        <v>5622</v>
      </c>
      <c r="G105" s="232" t="s">
        <v>14</v>
      </c>
      <c r="H105" s="232" t="s">
        <v>7</v>
      </c>
      <c r="I105" s="232">
        <v>5</v>
      </c>
      <c r="J105" s="232" t="s">
        <v>831</v>
      </c>
      <c r="K105" s="233" t="s">
        <v>818</v>
      </c>
      <c r="L105" s="232" t="s">
        <v>815</v>
      </c>
      <c r="M105" s="234">
        <v>1</v>
      </c>
      <c r="N105" s="235" t="s">
        <v>702</v>
      </c>
      <c r="O105" s="236"/>
      <c r="P105" s="237">
        <v>37681</v>
      </c>
      <c r="Q105" s="237">
        <v>44440</v>
      </c>
      <c r="R105" s="237"/>
      <c r="S105" s="232"/>
      <c r="T105" s="237">
        <v>27915</v>
      </c>
      <c r="U105" s="235">
        <v>45.836111111111109</v>
      </c>
      <c r="V105" s="238">
        <v>48003</v>
      </c>
      <c r="W105" s="239">
        <v>9.1638888888888896</v>
      </c>
    </row>
    <row r="106" spans="1:23" x14ac:dyDescent="0.25">
      <c r="A106" s="230" t="s">
        <v>29</v>
      </c>
      <c r="B106" s="231">
        <v>50146760</v>
      </c>
      <c r="C106" s="232" t="s">
        <v>756</v>
      </c>
      <c r="D106" s="232" t="s">
        <v>2269</v>
      </c>
      <c r="E106" s="232" t="s">
        <v>67</v>
      </c>
      <c r="F106" s="232" t="s">
        <v>5309</v>
      </c>
      <c r="G106" s="232" t="s">
        <v>68</v>
      </c>
      <c r="H106" s="232" t="s">
        <v>30</v>
      </c>
      <c r="I106" s="232">
        <v>5</v>
      </c>
      <c r="J106" s="232" t="s">
        <v>5602</v>
      </c>
      <c r="K106" s="233" t="s">
        <v>814</v>
      </c>
      <c r="L106" s="232" t="s">
        <v>815</v>
      </c>
      <c r="M106" s="234">
        <v>1</v>
      </c>
      <c r="N106" s="235" t="s">
        <v>702</v>
      </c>
      <c r="O106" s="236"/>
      <c r="P106" s="237">
        <v>42991</v>
      </c>
      <c r="Q106" s="237">
        <v>44317</v>
      </c>
      <c r="R106" s="237"/>
      <c r="S106" s="232"/>
      <c r="T106" s="237">
        <v>33608</v>
      </c>
      <c r="U106" s="235">
        <v>30.25</v>
      </c>
      <c r="V106" s="238">
        <v>53697</v>
      </c>
      <c r="W106" s="239">
        <v>24.75</v>
      </c>
    </row>
    <row r="107" spans="1:23" x14ac:dyDescent="0.25">
      <c r="A107" s="230" t="s">
        <v>4</v>
      </c>
      <c r="B107" s="231">
        <v>50147634</v>
      </c>
      <c r="C107" s="232" t="s">
        <v>762</v>
      </c>
      <c r="D107" s="232" t="s">
        <v>2279</v>
      </c>
      <c r="E107" s="232" t="s">
        <v>5623</v>
      </c>
      <c r="F107" s="232" t="s">
        <v>5655</v>
      </c>
      <c r="G107" s="232" t="s">
        <v>89</v>
      </c>
      <c r="H107" s="232" t="s">
        <v>5</v>
      </c>
      <c r="I107" s="232" t="s">
        <v>702</v>
      </c>
      <c r="J107" s="232" t="s">
        <v>5604</v>
      </c>
      <c r="K107" s="233" t="s">
        <v>825</v>
      </c>
      <c r="L107" s="232" t="s">
        <v>839</v>
      </c>
      <c r="M107" s="234">
        <v>1</v>
      </c>
      <c r="N107" s="235" t="s">
        <v>702</v>
      </c>
      <c r="O107" s="236"/>
      <c r="P107" s="237">
        <v>36892</v>
      </c>
      <c r="Q107" s="237">
        <v>44409</v>
      </c>
      <c r="R107" s="237"/>
      <c r="S107" s="232"/>
      <c r="T107" s="237">
        <v>28628</v>
      </c>
      <c r="U107" s="235">
        <v>43.880555555555553</v>
      </c>
      <c r="V107" s="238">
        <v>48717</v>
      </c>
      <c r="W107" s="239">
        <v>11.119444444444444</v>
      </c>
    </row>
    <row r="108" spans="1:23" x14ac:dyDescent="0.25">
      <c r="A108" s="230" t="s">
        <v>4</v>
      </c>
      <c r="B108" s="231">
        <v>50085981</v>
      </c>
      <c r="C108" s="232" t="s">
        <v>594</v>
      </c>
      <c r="D108" s="232" t="s">
        <v>2272</v>
      </c>
      <c r="E108" s="232" t="s">
        <v>896</v>
      </c>
      <c r="F108" s="232" t="s">
        <v>5656</v>
      </c>
      <c r="G108" s="232" t="s">
        <v>90</v>
      </c>
      <c r="H108" s="232" t="s">
        <v>5</v>
      </c>
      <c r="I108" s="232" t="s">
        <v>702</v>
      </c>
      <c r="J108" s="232" t="s">
        <v>899</v>
      </c>
      <c r="K108" s="233" t="s">
        <v>825</v>
      </c>
      <c r="L108" s="232" t="s">
        <v>815</v>
      </c>
      <c r="M108" s="234">
        <v>2</v>
      </c>
      <c r="N108" s="235">
        <v>3.3333333333333335</v>
      </c>
      <c r="O108" s="236"/>
      <c r="P108" s="237">
        <v>38504</v>
      </c>
      <c r="Q108" s="237">
        <v>43466</v>
      </c>
      <c r="R108" s="237">
        <v>39458</v>
      </c>
      <c r="S108" s="232" t="s">
        <v>4981</v>
      </c>
      <c r="T108" s="237">
        <v>30804</v>
      </c>
      <c r="U108" s="235">
        <v>37.924999999999997</v>
      </c>
      <c r="V108" s="238">
        <v>50892</v>
      </c>
      <c r="W108" s="239">
        <v>17.074999999999999</v>
      </c>
    </row>
    <row r="109" spans="1:23" x14ac:dyDescent="0.25">
      <c r="A109" s="230" t="s">
        <v>29</v>
      </c>
      <c r="B109" s="231">
        <v>50148009</v>
      </c>
      <c r="C109" s="232" t="s">
        <v>763</v>
      </c>
      <c r="D109" s="232" t="s">
        <v>2272</v>
      </c>
      <c r="E109" s="232" t="s">
        <v>52</v>
      </c>
      <c r="F109" s="232" t="s">
        <v>5645</v>
      </c>
      <c r="G109" s="232" t="s">
        <v>54</v>
      </c>
      <c r="H109" s="232" t="s">
        <v>30</v>
      </c>
      <c r="I109" s="232">
        <v>5</v>
      </c>
      <c r="J109" s="232" t="s">
        <v>5605</v>
      </c>
      <c r="K109" s="233" t="s">
        <v>818</v>
      </c>
      <c r="L109" s="232" t="s">
        <v>815</v>
      </c>
      <c r="M109" s="234">
        <v>1</v>
      </c>
      <c r="N109" s="235" t="s">
        <v>702</v>
      </c>
      <c r="O109" s="236"/>
      <c r="P109" s="237">
        <v>41852</v>
      </c>
      <c r="Q109" s="237">
        <v>44440</v>
      </c>
      <c r="R109" s="237"/>
      <c r="S109" s="232"/>
      <c r="T109" s="237">
        <v>35079</v>
      </c>
      <c r="U109" s="235">
        <v>26.222222222222221</v>
      </c>
      <c r="V109" s="238">
        <v>55168</v>
      </c>
      <c r="W109" s="239">
        <v>28.777777777777779</v>
      </c>
    </row>
    <row r="110" spans="1:23" x14ac:dyDescent="0.25">
      <c r="A110" s="230" t="s">
        <v>4</v>
      </c>
      <c r="B110" s="231">
        <v>50146759</v>
      </c>
      <c r="C110" s="232" t="s">
        <v>1319</v>
      </c>
      <c r="D110" s="232" t="s">
        <v>2272</v>
      </c>
      <c r="E110" s="232" t="s">
        <v>19</v>
      </c>
      <c r="F110" s="232" t="s">
        <v>5630</v>
      </c>
      <c r="G110" s="232" t="s">
        <v>21</v>
      </c>
      <c r="H110" s="232" t="s">
        <v>5</v>
      </c>
      <c r="I110" s="232" t="s">
        <v>702</v>
      </c>
      <c r="J110" s="232" t="s">
        <v>5601</v>
      </c>
      <c r="K110" s="233" t="s">
        <v>814</v>
      </c>
      <c r="L110" s="232" t="s">
        <v>815</v>
      </c>
      <c r="M110" s="234">
        <v>1</v>
      </c>
      <c r="N110" s="235" t="s">
        <v>702</v>
      </c>
      <c r="O110" s="236"/>
      <c r="P110" s="237">
        <v>39815</v>
      </c>
      <c r="Q110" s="237">
        <v>44317</v>
      </c>
      <c r="R110" s="237"/>
      <c r="S110" s="232"/>
      <c r="T110" s="237">
        <v>32607</v>
      </c>
      <c r="U110" s="235">
        <v>32.988888888888887</v>
      </c>
      <c r="V110" s="238">
        <v>52696</v>
      </c>
      <c r="W110" s="239">
        <v>22.011111111111113</v>
      </c>
    </row>
    <row r="111" spans="1:23" x14ac:dyDescent="0.25">
      <c r="A111" s="230"/>
      <c r="B111" s="231">
        <v>50031217</v>
      </c>
      <c r="C111" s="232" t="s">
        <v>364</v>
      </c>
      <c r="D111" s="232" t="s">
        <v>2269</v>
      </c>
      <c r="E111" s="232" t="s">
        <v>1431</v>
      </c>
      <c r="F111" s="232" t="s">
        <v>5636</v>
      </c>
      <c r="G111" s="232" t="s">
        <v>5635</v>
      </c>
      <c r="H111" s="232" t="s">
        <v>5343</v>
      </c>
      <c r="I111" s="232" t="s">
        <v>702</v>
      </c>
      <c r="J111" s="232" t="s">
        <v>1434</v>
      </c>
      <c r="K111" s="233" t="s">
        <v>702</v>
      </c>
      <c r="L111" s="232" t="s">
        <v>702</v>
      </c>
      <c r="M111" s="234">
        <v>1</v>
      </c>
      <c r="N111" s="235">
        <v>2.5</v>
      </c>
      <c r="O111" s="236"/>
      <c r="P111" s="237">
        <v>38078</v>
      </c>
      <c r="Q111" s="237">
        <v>43466</v>
      </c>
      <c r="R111" s="237"/>
      <c r="S111" s="232" t="s">
        <v>4934</v>
      </c>
      <c r="T111" s="237">
        <v>31031</v>
      </c>
      <c r="U111" s="235">
        <v>37.305555555555557</v>
      </c>
      <c r="V111" s="238">
        <v>51119</v>
      </c>
      <c r="W111" s="239">
        <v>17.694444444444443</v>
      </c>
    </row>
    <row r="112" spans="1:23" x14ac:dyDescent="0.25">
      <c r="A112" s="230"/>
      <c r="B112" s="231">
        <v>50031231</v>
      </c>
      <c r="C112" s="232" t="s">
        <v>1170</v>
      </c>
      <c r="D112" s="232" t="s">
        <v>2270</v>
      </c>
      <c r="E112" s="232" t="s">
        <v>1436</v>
      </c>
      <c r="F112" s="232" t="s">
        <v>1437</v>
      </c>
      <c r="G112" s="232" t="s">
        <v>5635</v>
      </c>
      <c r="H112" s="232" t="s">
        <v>5364</v>
      </c>
      <c r="I112" s="232" t="s">
        <v>702</v>
      </c>
      <c r="J112" s="232" t="s">
        <v>1438</v>
      </c>
      <c r="K112" s="233" t="s">
        <v>702</v>
      </c>
      <c r="L112" s="232" t="s">
        <v>702</v>
      </c>
      <c r="M112" s="234">
        <v>1</v>
      </c>
      <c r="N112" s="235">
        <v>2.6666666666666665</v>
      </c>
      <c r="O112" s="236"/>
      <c r="P112" s="237">
        <v>38069</v>
      </c>
      <c r="Q112" s="237">
        <v>43009</v>
      </c>
      <c r="R112" s="237"/>
      <c r="S112" s="232" t="s">
        <v>1439</v>
      </c>
      <c r="T112" s="237">
        <v>29517</v>
      </c>
      <c r="U112" s="235">
        <v>41.45</v>
      </c>
      <c r="V112" s="238">
        <v>49605</v>
      </c>
      <c r="W112" s="239">
        <v>13.55</v>
      </c>
    </row>
    <row r="113" spans="1:23" x14ac:dyDescent="0.25">
      <c r="A113" s="230"/>
      <c r="B113" s="231">
        <v>50031232</v>
      </c>
      <c r="C113" s="232" t="s">
        <v>367</v>
      </c>
      <c r="D113" s="232" t="s">
        <v>2270</v>
      </c>
      <c r="E113" s="232" t="s">
        <v>1440</v>
      </c>
      <c r="F113" s="232" t="s">
        <v>1437</v>
      </c>
      <c r="G113" s="232" t="s">
        <v>5635</v>
      </c>
      <c r="H113" s="232" t="s">
        <v>4735</v>
      </c>
      <c r="I113" s="232" t="s">
        <v>702</v>
      </c>
      <c r="J113" s="232" t="s">
        <v>1441</v>
      </c>
      <c r="K113" s="233" t="s">
        <v>702</v>
      </c>
      <c r="L113" s="232" t="s">
        <v>702</v>
      </c>
      <c r="M113" s="234">
        <v>1</v>
      </c>
      <c r="N113" s="235">
        <v>2.6666666666666665</v>
      </c>
      <c r="O113" s="236"/>
      <c r="P113" s="237">
        <v>40878</v>
      </c>
      <c r="Q113" s="237">
        <v>42125</v>
      </c>
      <c r="R113" s="237"/>
      <c r="S113" s="232"/>
      <c r="T113" s="237">
        <v>27675</v>
      </c>
      <c r="U113" s="235">
        <v>46.491666666666667</v>
      </c>
      <c r="V113" s="238">
        <v>47764</v>
      </c>
      <c r="W113" s="239">
        <v>8.5083333333333329</v>
      </c>
    </row>
    <row r="114" spans="1:23" x14ac:dyDescent="0.25">
      <c r="A114" s="230"/>
      <c r="B114" s="231">
        <v>50031215</v>
      </c>
      <c r="C114" s="232" t="s">
        <v>1162</v>
      </c>
      <c r="D114" s="232" t="s">
        <v>2270</v>
      </c>
      <c r="E114" s="232" t="s">
        <v>1431</v>
      </c>
      <c r="F114" s="232" t="s">
        <v>1437</v>
      </c>
      <c r="G114" s="232" t="s">
        <v>5635</v>
      </c>
      <c r="H114" s="232" t="s">
        <v>5343</v>
      </c>
      <c r="I114" s="232" t="s">
        <v>702</v>
      </c>
      <c r="J114" s="232" t="s">
        <v>1626</v>
      </c>
      <c r="K114" s="233" t="s">
        <v>702</v>
      </c>
      <c r="L114" s="232" t="s">
        <v>702</v>
      </c>
      <c r="M114" s="234">
        <v>2</v>
      </c>
      <c r="N114" s="235">
        <v>3</v>
      </c>
      <c r="O114" s="236"/>
      <c r="P114" s="237">
        <v>39085</v>
      </c>
      <c r="Q114" s="237">
        <v>43101</v>
      </c>
      <c r="R114" s="237"/>
      <c r="S114" s="232" t="s">
        <v>4935</v>
      </c>
      <c r="T114" s="237">
        <v>30428</v>
      </c>
      <c r="U114" s="235">
        <v>38.952777777777776</v>
      </c>
      <c r="V114" s="238">
        <v>50517</v>
      </c>
      <c r="W114" s="239">
        <v>16.047222222222221</v>
      </c>
    </row>
    <row r="115" spans="1:23" x14ac:dyDescent="0.25">
      <c r="A115" s="230"/>
      <c r="B115" s="231">
        <v>50031263</v>
      </c>
      <c r="C115" s="232" t="s">
        <v>370</v>
      </c>
      <c r="D115" s="232" t="s">
        <v>2270</v>
      </c>
      <c r="E115" s="232" t="s">
        <v>1443</v>
      </c>
      <c r="F115" s="232" t="s">
        <v>1437</v>
      </c>
      <c r="G115" s="232" t="s">
        <v>5635</v>
      </c>
      <c r="H115" s="232" t="s">
        <v>5398</v>
      </c>
      <c r="I115" s="232" t="s">
        <v>702</v>
      </c>
      <c r="J115" s="232" t="s">
        <v>1446</v>
      </c>
      <c r="K115" s="233" t="s">
        <v>702</v>
      </c>
      <c r="L115" s="232" t="s">
        <v>702</v>
      </c>
      <c r="M115" s="234">
        <v>1</v>
      </c>
      <c r="N115" s="235">
        <v>2.5</v>
      </c>
      <c r="O115" s="236"/>
      <c r="P115" s="237">
        <v>41428</v>
      </c>
      <c r="Q115" s="237">
        <v>43466</v>
      </c>
      <c r="R115" s="237"/>
      <c r="S115" s="232" t="s">
        <v>4936</v>
      </c>
      <c r="T115" s="237">
        <v>32767</v>
      </c>
      <c r="U115" s="235">
        <v>32.552777777777777</v>
      </c>
      <c r="V115" s="238">
        <v>52856</v>
      </c>
      <c r="W115" s="239">
        <v>22.447222222222223</v>
      </c>
    </row>
    <row r="116" spans="1:23" x14ac:dyDescent="0.25">
      <c r="A116" s="230"/>
      <c r="B116" s="231">
        <v>50031158</v>
      </c>
      <c r="C116" s="232" t="s">
        <v>362</v>
      </c>
      <c r="D116" s="232" t="s">
        <v>2270</v>
      </c>
      <c r="E116" s="232" t="s">
        <v>1448</v>
      </c>
      <c r="F116" s="232" t="s">
        <v>1437</v>
      </c>
      <c r="G116" s="232" t="s">
        <v>5635</v>
      </c>
      <c r="H116" s="232" t="s">
        <v>3849</v>
      </c>
      <c r="I116" s="232" t="s">
        <v>702</v>
      </c>
      <c r="J116" s="232" t="s">
        <v>1449</v>
      </c>
      <c r="K116" s="233" t="s">
        <v>702</v>
      </c>
      <c r="L116" s="232" t="s">
        <v>702</v>
      </c>
      <c r="M116" s="234">
        <v>1</v>
      </c>
      <c r="N116" s="235">
        <v>3</v>
      </c>
      <c r="O116" s="236"/>
      <c r="P116" s="237">
        <v>38231</v>
      </c>
      <c r="Q116" s="237">
        <v>42125</v>
      </c>
      <c r="R116" s="237"/>
      <c r="S116" s="232"/>
      <c r="T116" s="237">
        <v>27808</v>
      </c>
      <c r="U116" s="235">
        <v>46.130555555555553</v>
      </c>
      <c r="V116" s="238">
        <v>47897</v>
      </c>
      <c r="W116" s="239">
        <v>8.8694444444444436</v>
      </c>
    </row>
    <row r="117" spans="1:23" x14ac:dyDescent="0.25">
      <c r="A117" s="230"/>
      <c r="B117" s="231">
        <v>50030858</v>
      </c>
      <c r="C117" s="232" t="s">
        <v>1027</v>
      </c>
      <c r="D117" s="232" t="s">
        <v>2271</v>
      </c>
      <c r="E117" s="232" t="s">
        <v>1451</v>
      </c>
      <c r="F117" s="232" t="s">
        <v>1452</v>
      </c>
      <c r="G117" s="232" t="s">
        <v>5637</v>
      </c>
      <c r="H117" s="232" t="s">
        <v>5385</v>
      </c>
      <c r="I117" s="232" t="s">
        <v>702</v>
      </c>
      <c r="J117" s="232" t="s">
        <v>1454</v>
      </c>
      <c r="K117" s="233" t="s">
        <v>702</v>
      </c>
      <c r="L117" s="232" t="s">
        <v>702</v>
      </c>
      <c r="M117" s="234">
        <v>1</v>
      </c>
      <c r="N117" s="235">
        <v>3</v>
      </c>
      <c r="O117" s="236"/>
      <c r="P117" s="237">
        <v>35612</v>
      </c>
      <c r="Q117" s="237">
        <v>43101</v>
      </c>
      <c r="R117" s="237"/>
      <c r="S117" s="232" t="s">
        <v>1455</v>
      </c>
      <c r="T117" s="237">
        <v>24910</v>
      </c>
      <c r="U117" s="235">
        <v>54.06111111111111</v>
      </c>
      <c r="V117" s="238">
        <v>44998</v>
      </c>
      <c r="W117" s="239">
        <v>0.93888888888888888</v>
      </c>
    </row>
    <row r="118" spans="1:23" x14ac:dyDescent="0.25">
      <c r="A118" s="230"/>
      <c r="B118" s="231">
        <v>50030871</v>
      </c>
      <c r="C118" s="232" t="s">
        <v>1193</v>
      </c>
      <c r="D118" s="232" t="s">
        <v>2271</v>
      </c>
      <c r="E118" s="232" t="s">
        <v>1456</v>
      </c>
      <c r="F118" s="232" t="s">
        <v>1452</v>
      </c>
      <c r="G118" s="232" t="s">
        <v>5637</v>
      </c>
      <c r="H118" s="232" t="s">
        <v>1457</v>
      </c>
      <c r="I118" s="232" t="s">
        <v>702</v>
      </c>
      <c r="J118" s="232" t="s">
        <v>1457</v>
      </c>
      <c r="K118" s="233" t="s">
        <v>702</v>
      </c>
      <c r="L118" s="232" t="s">
        <v>702</v>
      </c>
      <c r="M118" s="234">
        <v>1</v>
      </c>
      <c r="N118" s="235">
        <v>3</v>
      </c>
      <c r="O118" s="236"/>
      <c r="P118" s="237">
        <v>41001</v>
      </c>
      <c r="Q118" s="237">
        <v>43466</v>
      </c>
      <c r="R118" s="237"/>
      <c r="S118" s="232" t="s">
        <v>4928</v>
      </c>
      <c r="T118" s="237">
        <v>33408</v>
      </c>
      <c r="U118" s="235">
        <v>30.794444444444444</v>
      </c>
      <c r="V118" s="238">
        <v>53497</v>
      </c>
      <c r="W118" s="239">
        <v>24.205555555555556</v>
      </c>
    </row>
    <row r="119" spans="1:23" x14ac:dyDescent="0.25">
      <c r="A119" s="230"/>
      <c r="B119" s="231">
        <v>50030860</v>
      </c>
      <c r="C119" s="232" t="s">
        <v>255</v>
      </c>
      <c r="D119" s="232" t="s">
        <v>2271</v>
      </c>
      <c r="E119" s="232" t="s">
        <v>1459</v>
      </c>
      <c r="F119" s="232" t="s">
        <v>1452</v>
      </c>
      <c r="G119" s="232" t="s">
        <v>5637</v>
      </c>
      <c r="H119" s="232" t="s">
        <v>1462</v>
      </c>
      <c r="I119" s="232" t="s">
        <v>702</v>
      </c>
      <c r="J119" s="232" t="s">
        <v>1462</v>
      </c>
      <c r="K119" s="233" t="s">
        <v>702</v>
      </c>
      <c r="L119" s="232" t="s">
        <v>702</v>
      </c>
      <c r="M119" s="234">
        <v>1</v>
      </c>
      <c r="N119" s="235">
        <v>2.5</v>
      </c>
      <c r="O119" s="236"/>
      <c r="P119" s="237">
        <v>41579</v>
      </c>
      <c r="Q119" s="237">
        <v>43466</v>
      </c>
      <c r="R119" s="237"/>
      <c r="S119" s="232" t="s">
        <v>4937</v>
      </c>
      <c r="T119" s="237">
        <v>31307</v>
      </c>
      <c r="U119" s="235">
        <v>36.549999999999997</v>
      </c>
      <c r="V119" s="238">
        <v>51396</v>
      </c>
      <c r="W119" s="239">
        <v>18.45</v>
      </c>
    </row>
    <row r="120" spans="1:23" x14ac:dyDescent="0.25">
      <c r="A120" s="230"/>
      <c r="B120" s="231">
        <v>50030836</v>
      </c>
      <c r="C120" s="232" t="s">
        <v>1198</v>
      </c>
      <c r="D120" s="232" t="s">
        <v>2271</v>
      </c>
      <c r="E120" s="232" t="s">
        <v>1464</v>
      </c>
      <c r="F120" s="232" t="s">
        <v>1452</v>
      </c>
      <c r="G120" s="232" t="s">
        <v>5637</v>
      </c>
      <c r="H120" s="232" t="s">
        <v>5432</v>
      </c>
      <c r="I120" s="232" t="s">
        <v>702</v>
      </c>
      <c r="J120" s="232" t="s">
        <v>1465</v>
      </c>
      <c r="K120" s="233" t="s">
        <v>702</v>
      </c>
      <c r="L120" s="232" t="s">
        <v>702</v>
      </c>
      <c r="M120" s="234">
        <v>1</v>
      </c>
      <c r="N120" s="235">
        <v>3.5</v>
      </c>
      <c r="O120" s="236"/>
      <c r="P120" s="237">
        <v>39114</v>
      </c>
      <c r="Q120" s="237">
        <v>43466</v>
      </c>
      <c r="R120" s="237"/>
      <c r="S120" s="232" t="s">
        <v>4938</v>
      </c>
      <c r="T120" s="237">
        <v>30042</v>
      </c>
      <c r="U120" s="235">
        <v>40.011111111111113</v>
      </c>
      <c r="V120" s="238">
        <v>50131</v>
      </c>
      <c r="W120" s="239">
        <v>14.988888888888889</v>
      </c>
    </row>
    <row r="121" spans="1:23" x14ac:dyDescent="0.25">
      <c r="A121" s="230"/>
      <c r="B121" s="231">
        <v>50089130</v>
      </c>
      <c r="C121" s="232" t="s">
        <v>604</v>
      </c>
      <c r="D121" s="232" t="s">
        <v>2271</v>
      </c>
      <c r="E121" s="232" t="s">
        <v>1464</v>
      </c>
      <c r="F121" s="232" t="s">
        <v>1452</v>
      </c>
      <c r="G121" s="232" t="s">
        <v>5637</v>
      </c>
      <c r="H121" s="232" t="s">
        <v>5552</v>
      </c>
      <c r="I121" s="232" t="s">
        <v>702</v>
      </c>
      <c r="J121" s="232" t="s">
        <v>5553</v>
      </c>
      <c r="K121" s="233" t="s">
        <v>702</v>
      </c>
      <c r="L121" s="232" t="s">
        <v>702</v>
      </c>
      <c r="M121" s="234">
        <v>1</v>
      </c>
      <c r="N121" s="235">
        <v>2.3333333333333335</v>
      </c>
      <c r="O121" s="236"/>
      <c r="P121" s="237">
        <v>42646</v>
      </c>
      <c r="Q121" s="237">
        <v>44197</v>
      </c>
      <c r="R121" s="237"/>
      <c r="S121" s="232" t="s">
        <v>4925</v>
      </c>
      <c r="T121" s="237">
        <v>27596</v>
      </c>
      <c r="U121" s="235">
        <v>46.705555555555556</v>
      </c>
      <c r="V121" s="238">
        <v>47685</v>
      </c>
      <c r="W121" s="239">
        <v>8.2944444444444443</v>
      </c>
    </row>
    <row r="122" spans="1:23" x14ac:dyDescent="0.25">
      <c r="A122" s="230"/>
      <c r="B122" s="231">
        <v>50031369</v>
      </c>
      <c r="C122" s="232" t="s">
        <v>423</v>
      </c>
      <c r="D122" s="232" t="s">
        <v>2273</v>
      </c>
      <c r="E122" s="232" t="s">
        <v>1464</v>
      </c>
      <c r="F122" s="232" t="s">
        <v>1470</v>
      </c>
      <c r="G122" s="232" t="s">
        <v>5657</v>
      </c>
      <c r="H122" s="232" t="s">
        <v>1472</v>
      </c>
      <c r="I122" s="232" t="s">
        <v>702</v>
      </c>
      <c r="J122" s="232" t="s">
        <v>3827</v>
      </c>
      <c r="K122" s="233" t="s">
        <v>702</v>
      </c>
      <c r="L122" s="232" t="s">
        <v>702</v>
      </c>
      <c r="M122" s="234">
        <v>1</v>
      </c>
      <c r="N122" s="235">
        <v>3</v>
      </c>
      <c r="O122" s="236"/>
      <c r="P122" s="237">
        <v>36078</v>
      </c>
      <c r="Q122" s="237">
        <v>42522</v>
      </c>
      <c r="R122" s="237"/>
      <c r="S122" s="232"/>
      <c r="T122" s="237">
        <v>26668</v>
      </c>
      <c r="U122" s="235">
        <v>49.25277777777778</v>
      </c>
      <c r="V122" s="238">
        <v>46756</v>
      </c>
      <c r="W122" s="239">
        <v>5.7472222222222218</v>
      </c>
    </row>
    <row r="123" spans="1:23" x14ac:dyDescent="0.25">
      <c r="A123" s="230"/>
      <c r="B123" s="231">
        <v>50031367</v>
      </c>
      <c r="C123" s="232" t="s">
        <v>421</v>
      </c>
      <c r="D123" s="232" t="s">
        <v>2273</v>
      </c>
      <c r="E123" s="232" t="s">
        <v>1436</v>
      </c>
      <c r="F123" s="232" t="s">
        <v>1470</v>
      </c>
      <c r="G123" s="232" t="s">
        <v>5657</v>
      </c>
      <c r="H123" s="232" t="s">
        <v>5364</v>
      </c>
      <c r="I123" s="232" t="s">
        <v>702</v>
      </c>
      <c r="J123" s="232" t="s">
        <v>1438</v>
      </c>
      <c r="K123" s="233" t="s">
        <v>702</v>
      </c>
      <c r="L123" s="232" t="s">
        <v>702</v>
      </c>
      <c r="M123" s="234">
        <v>1</v>
      </c>
      <c r="N123" s="235">
        <v>3</v>
      </c>
      <c r="O123" s="236"/>
      <c r="P123" s="237">
        <v>35156</v>
      </c>
      <c r="Q123" s="237">
        <v>43009</v>
      </c>
      <c r="R123" s="237"/>
      <c r="S123" s="232" t="s">
        <v>4939</v>
      </c>
      <c r="T123" s="237">
        <v>25913</v>
      </c>
      <c r="U123" s="235">
        <v>51.31666666666667</v>
      </c>
      <c r="V123" s="238">
        <v>46002</v>
      </c>
      <c r="W123" s="239">
        <v>3.6833333333333331</v>
      </c>
    </row>
    <row r="124" spans="1:23" x14ac:dyDescent="0.25">
      <c r="A124" s="230"/>
      <c r="B124" s="231">
        <v>50031315</v>
      </c>
      <c r="C124" s="232" t="s">
        <v>387</v>
      </c>
      <c r="D124" s="232" t="s">
        <v>2278</v>
      </c>
      <c r="E124" s="232" t="s">
        <v>1464</v>
      </c>
      <c r="F124" s="232" t="s">
        <v>1475</v>
      </c>
      <c r="G124" s="232" t="s">
        <v>5647</v>
      </c>
      <c r="H124" s="232" t="s">
        <v>5433</v>
      </c>
      <c r="I124" s="232" t="s">
        <v>702</v>
      </c>
      <c r="J124" s="232" t="s">
        <v>1477</v>
      </c>
      <c r="K124" s="233" t="s">
        <v>702</v>
      </c>
      <c r="L124" s="232" t="s">
        <v>702</v>
      </c>
      <c r="M124" s="234">
        <v>1</v>
      </c>
      <c r="N124" s="235">
        <v>3</v>
      </c>
      <c r="O124" s="236"/>
      <c r="P124" s="237">
        <v>34425</v>
      </c>
      <c r="Q124" s="237">
        <v>42917</v>
      </c>
      <c r="R124" s="237"/>
      <c r="S124" s="232" t="s">
        <v>4940</v>
      </c>
      <c r="T124" s="237">
        <v>26582</v>
      </c>
      <c r="U124" s="235">
        <v>49.486111111111114</v>
      </c>
      <c r="V124" s="238">
        <v>46670</v>
      </c>
      <c r="W124" s="239">
        <v>5.5138888888888893</v>
      </c>
    </row>
    <row r="125" spans="1:23" x14ac:dyDescent="0.25">
      <c r="A125" s="230"/>
      <c r="B125" s="231">
        <v>50030979</v>
      </c>
      <c r="C125" s="232" t="s">
        <v>1165</v>
      </c>
      <c r="D125" s="232" t="s">
        <v>2270</v>
      </c>
      <c r="E125" s="232" t="s">
        <v>1451</v>
      </c>
      <c r="F125" s="232" t="s">
        <v>1437</v>
      </c>
      <c r="G125" s="232" t="s">
        <v>5635</v>
      </c>
      <c r="H125" s="232" t="s">
        <v>5345</v>
      </c>
      <c r="I125" s="232" t="s">
        <v>702</v>
      </c>
      <c r="J125" s="232" t="s">
        <v>5346</v>
      </c>
      <c r="K125" s="233" t="s">
        <v>702</v>
      </c>
      <c r="L125" s="232" t="s">
        <v>702</v>
      </c>
      <c r="M125" s="234">
        <v>5</v>
      </c>
      <c r="N125" s="235">
        <v>2.6666666666666665</v>
      </c>
      <c r="O125" s="236"/>
      <c r="P125" s="237">
        <v>34820</v>
      </c>
      <c r="Q125" s="237">
        <v>43101</v>
      </c>
      <c r="R125" s="237"/>
      <c r="S125" s="232" t="s">
        <v>1663</v>
      </c>
      <c r="T125" s="237">
        <v>26509</v>
      </c>
      <c r="U125" s="235">
        <v>49.68333333333333</v>
      </c>
      <c r="V125" s="238">
        <v>46597</v>
      </c>
      <c r="W125" s="239">
        <v>5.3166666666666664</v>
      </c>
    </row>
    <row r="126" spans="1:23" x14ac:dyDescent="0.25">
      <c r="A126" s="230"/>
      <c r="B126" s="231">
        <v>50030572</v>
      </c>
      <c r="C126" s="232" t="s">
        <v>140</v>
      </c>
      <c r="D126" s="232" t="s">
        <v>2275</v>
      </c>
      <c r="E126" s="232" t="s">
        <v>1431</v>
      </c>
      <c r="F126" s="232" t="s">
        <v>1479</v>
      </c>
      <c r="G126" s="232" t="s">
        <v>5638</v>
      </c>
      <c r="H126" s="232" t="s">
        <v>5343</v>
      </c>
      <c r="I126" s="232" t="s">
        <v>702</v>
      </c>
      <c r="J126" s="232" t="s">
        <v>1481</v>
      </c>
      <c r="K126" s="233" t="s">
        <v>702</v>
      </c>
      <c r="L126" s="232" t="s">
        <v>702</v>
      </c>
      <c r="M126" s="234">
        <v>1</v>
      </c>
      <c r="N126" s="235">
        <v>3</v>
      </c>
      <c r="O126" s="236"/>
      <c r="P126" s="237">
        <v>41334</v>
      </c>
      <c r="Q126" s="237">
        <v>43466</v>
      </c>
      <c r="R126" s="237"/>
      <c r="S126" s="232" t="s">
        <v>4941</v>
      </c>
      <c r="T126" s="237">
        <v>33222</v>
      </c>
      <c r="U126" s="235">
        <v>31.305555555555557</v>
      </c>
      <c r="V126" s="238">
        <v>53311</v>
      </c>
      <c r="W126" s="239">
        <v>23.694444444444443</v>
      </c>
    </row>
    <row r="127" spans="1:23" x14ac:dyDescent="0.25">
      <c r="A127" s="230"/>
      <c r="B127" s="231">
        <v>50141216</v>
      </c>
      <c r="C127" s="232" t="s">
        <v>706</v>
      </c>
      <c r="D127" s="232" t="s">
        <v>2275</v>
      </c>
      <c r="E127" s="232" t="s">
        <v>1431</v>
      </c>
      <c r="F127" s="232" t="s">
        <v>1479</v>
      </c>
      <c r="G127" s="232" t="s">
        <v>5638</v>
      </c>
      <c r="H127" s="232" t="s">
        <v>5432</v>
      </c>
      <c r="I127" s="232" t="s">
        <v>702</v>
      </c>
      <c r="J127" s="232" t="s">
        <v>5581</v>
      </c>
      <c r="K127" s="233" t="s">
        <v>702</v>
      </c>
      <c r="L127" s="232" t="s">
        <v>702</v>
      </c>
      <c r="M127" s="234">
        <v>1</v>
      </c>
      <c r="N127" s="235" t="s">
        <v>702</v>
      </c>
      <c r="O127" s="236"/>
      <c r="P127" s="237">
        <v>43934</v>
      </c>
      <c r="Q127" s="237">
        <v>44470</v>
      </c>
      <c r="R127" s="237"/>
      <c r="S127" s="232"/>
      <c r="T127" s="237">
        <v>35437</v>
      </c>
      <c r="U127" s="235">
        <v>25.244444444444444</v>
      </c>
      <c r="V127" s="238">
        <v>55525</v>
      </c>
      <c r="W127" s="239">
        <v>29.755555555555556</v>
      </c>
    </row>
    <row r="128" spans="1:23" x14ac:dyDescent="0.25">
      <c r="A128" s="230"/>
      <c r="B128" s="231">
        <v>50031492</v>
      </c>
      <c r="C128" s="232" t="s">
        <v>461</v>
      </c>
      <c r="D128" s="232" t="s">
        <v>2270</v>
      </c>
      <c r="E128" s="232" t="s">
        <v>1451</v>
      </c>
      <c r="F128" s="232" t="s">
        <v>1437</v>
      </c>
      <c r="G128" s="232" t="s">
        <v>5635</v>
      </c>
      <c r="H128" s="232" t="s">
        <v>5334</v>
      </c>
      <c r="I128" s="232" t="s">
        <v>702</v>
      </c>
      <c r="J128" s="232" t="s">
        <v>1666</v>
      </c>
      <c r="K128" s="233" t="s">
        <v>702</v>
      </c>
      <c r="L128" s="232" t="s">
        <v>702</v>
      </c>
      <c r="M128" s="234">
        <v>7</v>
      </c>
      <c r="N128" s="235">
        <v>4</v>
      </c>
      <c r="O128" s="236"/>
      <c r="P128" s="237">
        <v>35275</v>
      </c>
      <c r="Q128" s="237">
        <v>39326</v>
      </c>
      <c r="R128" s="237"/>
      <c r="S128" s="232" t="s">
        <v>1667</v>
      </c>
      <c r="T128" s="237">
        <v>25021</v>
      </c>
      <c r="U128" s="235">
        <v>53.758333333333333</v>
      </c>
      <c r="V128" s="238">
        <v>45109</v>
      </c>
      <c r="W128" s="239">
        <v>1.2416666666666667</v>
      </c>
    </row>
    <row r="129" spans="1:23" x14ac:dyDescent="0.25">
      <c r="A129" s="230"/>
      <c r="B129" s="231">
        <v>50031233</v>
      </c>
      <c r="C129" s="232" t="s">
        <v>1167</v>
      </c>
      <c r="D129" s="232" t="s">
        <v>2270</v>
      </c>
      <c r="E129" s="232" t="s">
        <v>1451</v>
      </c>
      <c r="F129" s="232" t="s">
        <v>1437</v>
      </c>
      <c r="G129" s="232" t="s">
        <v>5635</v>
      </c>
      <c r="H129" s="232" t="s">
        <v>5385</v>
      </c>
      <c r="I129" s="232" t="s">
        <v>702</v>
      </c>
      <c r="J129" s="232" t="s">
        <v>1454</v>
      </c>
      <c r="K129" s="233" t="s">
        <v>702</v>
      </c>
      <c r="L129" s="232" t="s">
        <v>702</v>
      </c>
      <c r="M129" s="234">
        <v>2</v>
      </c>
      <c r="N129" s="235">
        <v>2.6666666666666665</v>
      </c>
      <c r="O129" s="236"/>
      <c r="P129" s="237">
        <v>38292</v>
      </c>
      <c r="Q129" s="237">
        <v>43466</v>
      </c>
      <c r="R129" s="237"/>
      <c r="S129" s="232" t="s">
        <v>1668</v>
      </c>
      <c r="T129" s="237">
        <v>29909</v>
      </c>
      <c r="U129" s="235">
        <v>40.37777777777778</v>
      </c>
      <c r="V129" s="238">
        <v>49998</v>
      </c>
      <c r="W129" s="239">
        <v>14.622222222222222</v>
      </c>
    </row>
    <row r="130" spans="1:23" x14ac:dyDescent="0.25">
      <c r="A130" s="230"/>
      <c r="B130" s="231">
        <v>50030991</v>
      </c>
      <c r="C130" s="232" t="s">
        <v>1168</v>
      </c>
      <c r="D130" s="232" t="s">
        <v>2270</v>
      </c>
      <c r="E130" s="232" t="s">
        <v>1451</v>
      </c>
      <c r="F130" s="232" t="s">
        <v>1437</v>
      </c>
      <c r="G130" s="232" t="s">
        <v>5635</v>
      </c>
      <c r="H130" s="232" t="s">
        <v>5385</v>
      </c>
      <c r="I130" s="232" t="s">
        <v>702</v>
      </c>
      <c r="J130" s="232" t="s">
        <v>1669</v>
      </c>
      <c r="K130" s="233" t="s">
        <v>702</v>
      </c>
      <c r="L130" s="232" t="s">
        <v>702</v>
      </c>
      <c r="M130" s="234">
        <v>2</v>
      </c>
      <c r="N130" s="235">
        <v>3</v>
      </c>
      <c r="O130" s="236"/>
      <c r="P130" s="237">
        <v>40544</v>
      </c>
      <c r="Q130" s="237">
        <v>42186</v>
      </c>
      <c r="R130" s="237"/>
      <c r="S130" s="232" t="s">
        <v>5011</v>
      </c>
      <c r="T130" s="237">
        <v>30850</v>
      </c>
      <c r="U130" s="235">
        <v>37.799999999999997</v>
      </c>
      <c r="V130" s="238">
        <v>50938</v>
      </c>
      <c r="W130" s="239">
        <v>17.2</v>
      </c>
    </row>
    <row r="131" spans="1:23" x14ac:dyDescent="0.25">
      <c r="A131" s="230"/>
      <c r="B131" s="231">
        <v>50030575</v>
      </c>
      <c r="C131" s="232" t="s">
        <v>141</v>
      </c>
      <c r="D131" s="232" t="s">
        <v>2275</v>
      </c>
      <c r="E131" s="232" t="s">
        <v>1451</v>
      </c>
      <c r="F131" s="232" t="s">
        <v>1479</v>
      </c>
      <c r="G131" s="232" t="s">
        <v>5638</v>
      </c>
      <c r="H131" s="232" t="s">
        <v>5385</v>
      </c>
      <c r="I131" s="232" t="s">
        <v>702</v>
      </c>
      <c r="J131" s="232" t="s">
        <v>1454</v>
      </c>
      <c r="K131" s="233" t="s">
        <v>702</v>
      </c>
      <c r="L131" s="232" t="s">
        <v>702</v>
      </c>
      <c r="M131" s="234">
        <v>1</v>
      </c>
      <c r="N131" s="235">
        <v>3.3333333333333335</v>
      </c>
      <c r="O131" s="236"/>
      <c r="P131" s="237">
        <v>41334</v>
      </c>
      <c r="Q131" s="237">
        <v>42736</v>
      </c>
      <c r="R131" s="237"/>
      <c r="S131" s="232" t="s">
        <v>1489</v>
      </c>
      <c r="T131" s="237">
        <v>32766</v>
      </c>
      <c r="U131" s="235">
        <v>32.555555555555557</v>
      </c>
      <c r="V131" s="238">
        <v>52855</v>
      </c>
      <c r="W131" s="239">
        <v>22.444444444444443</v>
      </c>
    </row>
    <row r="132" spans="1:23" x14ac:dyDescent="0.25">
      <c r="A132" s="230"/>
      <c r="B132" s="231">
        <v>50030564</v>
      </c>
      <c r="C132" s="232" t="s">
        <v>138</v>
      </c>
      <c r="D132" s="232" t="s">
        <v>2275</v>
      </c>
      <c r="E132" s="232" t="s">
        <v>1451</v>
      </c>
      <c r="F132" s="232" t="s">
        <v>1479</v>
      </c>
      <c r="G132" s="232" t="s">
        <v>5638</v>
      </c>
      <c r="H132" s="232" t="s">
        <v>5385</v>
      </c>
      <c r="I132" s="232" t="s">
        <v>702</v>
      </c>
      <c r="J132" s="232" t="s">
        <v>1454</v>
      </c>
      <c r="K132" s="233" t="s">
        <v>702</v>
      </c>
      <c r="L132" s="232" t="s">
        <v>702</v>
      </c>
      <c r="M132" s="234">
        <v>1</v>
      </c>
      <c r="N132" s="235">
        <v>2</v>
      </c>
      <c r="O132" s="236"/>
      <c r="P132" s="237">
        <v>40725</v>
      </c>
      <c r="Q132" s="237">
        <v>44044</v>
      </c>
      <c r="R132" s="237"/>
      <c r="S132" s="232" t="s">
        <v>1489</v>
      </c>
      <c r="T132" s="237">
        <v>34185</v>
      </c>
      <c r="U132" s="235">
        <v>28.669444444444444</v>
      </c>
      <c r="V132" s="238">
        <v>54274</v>
      </c>
      <c r="W132" s="239">
        <v>26.330555555555556</v>
      </c>
    </row>
    <row r="133" spans="1:23" x14ac:dyDescent="0.25">
      <c r="A133" s="230"/>
      <c r="B133" s="231">
        <v>50035686</v>
      </c>
      <c r="C133" s="232" t="s">
        <v>491</v>
      </c>
      <c r="D133" s="232" t="s">
        <v>2275</v>
      </c>
      <c r="E133" s="232" t="s">
        <v>1451</v>
      </c>
      <c r="F133" s="232" t="s">
        <v>1479</v>
      </c>
      <c r="G133" s="232" t="s">
        <v>5638</v>
      </c>
      <c r="H133" s="232" t="s">
        <v>5385</v>
      </c>
      <c r="I133" s="232" t="s">
        <v>702</v>
      </c>
      <c r="J133" s="232" t="s">
        <v>1454</v>
      </c>
      <c r="K133" s="233" t="s">
        <v>702</v>
      </c>
      <c r="L133" s="232" t="s">
        <v>702</v>
      </c>
      <c r="M133" s="234">
        <v>1</v>
      </c>
      <c r="N133" s="235" t="s">
        <v>702</v>
      </c>
      <c r="O133" s="236"/>
      <c r="P133" s="237">
        <v>41739</v>
      </c>
      <c r="Q133" s="237">
        <v>44409</v>
      </c>
      <c r="R133" s="237"/>
      <c r="S133" s="232"/>
      <c r="T133" s="237">
        <v>33716</v>
      </c>
      <c r="U133" s="235">
        <v>29.952777777777779</v>
      </c>
      <c r="V133" s="238">
        <v>53804</v>
      </c>
      <c r="W133" s="239">
        <v>25.047222222222221</v>
      </c>
    </row>
    <row r="134" spans="1:23" x14ac:dyDescent="0.25">
      <c r="A134" s="230"/>
      <c r="B134" s="231">
        <v>50031260</v>
      </c>
      <c r="C134" s="232" t="s">
        <v>369</v>
      </c>
      <c r="D134" s="232" t="s">
        <v>2270</v>
      </c>
      <c r="E134" s="232" t="s">
        <v>5658</v>
      </c>
      <c r="F134" s="232" t="s">
        <v>1437</v>
      </c>
      <c r="G134" s="232" t="s">
        <v>5635</v>
      </c>
      <c r="H134" s="232" t="s">
        <v>3935</v>
      </c>
      <c r="I134" s="232" t="s">
        <v>702</v>
      </c>
      <c r="J134" s="232" t="s">
        <v>1672</v>
      </c>
      <c r="K134" s="233" t="s">
        <v>702</v>
      </c>
      <c r="L134" s="232" t="s">
        <v>702</v>
      </c>
      <c r="M134" s="234">
        <v>2</v>
      </c>
      <c r="N134" s="235">
        <v>3.3333333333333335</v>
      </c>
      <c r="O134" s="236"/>
      <c r="P134" s="237">
        <v>41365</v>
      </c>
      <c r="Q134" s="237">
        <v>43101</v>
      </c>
      <c r="R134" s="237"/>
      <c r="S134" s="232" t="s">
        <v>4943</v>
      </c>
      <c r="T134" s="237">
        <v>33063</v>
      </c>
      <c r="U134" s="235">
        <v>31.738888888888887</v>
      </c>
      <c r="V134" s="238">
        <v>53152</v>
      </c>
      <c r="W134" s="239">
        <v>23.261111111111113</v>
      </c>
    </row>
    <row r="135" spans="1:23" x14ac:dyDescent="0.25">
      <c r="A135" s="230"/>
      <c r="B135" s="231">
        <v>50031415</v>
      </c>
      <c r="C135" s="232" t="s">
        <v>1173</v>
      </c>
      <c r="D135" s="232" t="s">
        <v>2270</v>
      </c>
      <c r="E135" s="232" t="s">
        <v>5658</v>
      </c>
      <c r="F135" s="232" t="s">
        <v>1437</v>
      </c>
      <c r="G135" s="232" t="s">
        <v>5635</v>
      </c>
      <c r="H135" s="232" t="s">
        <v>3935</v>
      </c>
      <c r="I135" s="232" t="s">
        <v>702</v>
      </c>
      <c r="J135" s="232" t="s">
        <v>1672</v>
      </c>
      <c r="K135" s="233" t="s">
        <v>702</v>
      </c>
      <c r="L135" s="232" t="s">
        <v>702</v>
      </c>
      <c r="M135" s="234">
        <v>2</v>
      </c>
      <c r="N135" s="235">
        <v>2.6666666666666665</v>
      </c>
      <c r="O135" s="236"/>
      <c r="P135" s="237">
        <v>40756</v>
      </c>
      <c r="Q135" s="237">
        <v>43101</v>
      </c>
      <c r="R135" s="237"/>
      <c r="S135" s="232" t="s">
        <v>4943</v>
      </c>
      <c r="T135" s="237">
        <v>32301</v>
      </c>
      <c r="U135" s="235">
        <v>33.827777777777776</v>
      </c>
      <c r="V135" s="238">
        <v>52389</v>
      </c>
      <c r="W135" s="239">
        <v>21.172222222222221</v>
      </c>
    </row>
    <row r="136" spans="1:23" x14ac:dyDescent="0.25">
      <c r="A136" s="230"/>
      <c r="B136" s="231">
        <v>50048007</v>
      </c>
      <c r="C136" s="232" t="s">
        <v>567</v>
      </c>
      <c r="D136" s="232" t="s">
        <v>2275</v>
      </c>
      <c r="E136" s="232" t="s">
        <v>1492</v>
      </c>
      <c r="F136" s="232" t="s">
        <v>1479</v>
      </c>
      <c r="G136" s="232" t="s">
        <v>5638</v>
      </c>
      <c r="H136" s="232" t="s">
        <v>5367</v>
      </c>
      <c r="I136" s="232" t="s">
        <v>702</v>
      </c>
      <c r="J136" s="232" t="s">
        <v>1493</v>
      </c>
      <c r="K136" s="233" t="s">
        <v>702</v>
      </c>
      <c r="L136" s="232" t="s">
        <v>702</v>
      </c>
      <c r="M136" s="234">
        <v>1</v>
      </c>
      <c r="N136" s="235">
        <v>3.3333333333333335</v>
      </c>
      <c r="O136" s="236"/>
      <c r="P136" s="237">
        <v>42191</v>
      </c>
      <c r="Q136" s="237">
        <v>42826</v>
      </c>
      <c r="R136" s="237"/>
      <c r="S136" s="232" t="s">
        <v>1494</v>
      </c>
      <c r="T136" s="237">
        <v>33264</v>
      </c>
      <c r="U136" s="235">
        <v>31.191666666666666</v>
      </c>
      <c r="V136" s="238">
        <v>53353</v>
      </c>
      <c r="W136" s="239">
        <v>23.808333333333334</v>
      </c>
    </row>
    <row r="137" spans="1:23" x14ac:dyDescent="0.25">
      <c r="A137" s="230"/>
      <c r="B137" s="231">
        <v>50030965</v>
      </c>
      <c r="C137" s="232" t="s">
        <v>282</v>
      </c>
      <c r="D137" s="232" t="s">
        <v>2270</v>
      </c>
      <c r="E137" s="232" t="s">
        <v>1440</v>
      </c>
      <c r="F137" s="232" t="s">
        <v>1437</v>
      </c>
      <c r="G137" s="232" t="s">
        <v>5635</v>
      </c>
      <c r="H137" s="232" t="s">
        <v>4735</v>
      </c>
      <c r="I137" s="232" t="s">
        <v>702</v>
      </c>
      <c r="J137" s="232" t="s">
        <v>1674</v>
      </c>
      <c r="K137" s="233" t="s">
        <v>702</v>
      </c>
      <c r="L137" s="232" t="s">
        <v>702</v>
      </c>
      <c r="M137" s="234">
        <v>4</v>
      </c>
      <c r="N137" s="235">
        <v>4</v>
      </c>
      <c r="O137" s="236"/>
      <c r="P137" s="237">
        <v>35900</v>
      </c>
      <c r="Q137" s="237">
        <v>42005</v>
      </c>
      <c r="R137" s="237"/>
      <c r="S137" s="232" t="s">
        <v>5012</v>
      </c>
      <c r="T137" s="237">
        <v>26227</v>
      </c>
      <c r="U137" s="235">
        <v>50.455555555555556</v>
      </c>
      <c r="V137" s="238">
        <v>46316</v>
      </c>
      <c r="W137" s="239">
        <v>4.5444444444444443</v>
      </c>
    </row>
    <row r="138" spans="1:23" x14ac:dyDescent="0.25">
      <c r="A138" s="230"/>
      <c r="B138" s="231">
        <v>50035661</v>
      </c>
      <c r="C138" s="232" t="s">
        <v>490</v>
      </c>
      <c r="D138" s="232" t="s">
        <v>2275</v>
      </c>
      <c r="E138" s="232" t="s">
        <v>1464</v>
      </c>
      <c r="F138" s="232" t="s">
        <v>1479</v>
      </c>
      <c r="G138" s="232" t="s">
        <v>5638</v>
      </c>
      <c r="H138" s="232" t="s">
        <v>1472</v>
      </c>
      <c r="I138" s="232" t="s">
        <v>702</v>
      </c>
      <c r="J138" s="232" t="s">
        <v>3868</v>
      </c>
      <c r="K138" s="233" t="s">
        <v>702</v>
      </c>
      <c r="L138" s="232" t="s">
        <v>702</v>
      </c>
      <c r="M138" s="234">
        <v>1</v>
      </c>
      <c r="N138" s="235">
        <v>3</v>
      </c>
      <c r="O138" s="236"/>
      <c r="P138" s="237">
        <v>41730</v>
      </c>
      <c r="Q138" s="237">
        <v>43101</v>
      </c>
      <c r="R138" s="237"/>
      <c r="S138" s="232" t="s">
        <v>4944</v>
      </c>
      <c r="T138" s="237">
        <v>31830</v>
      </c>
      <c r="U138" s="235">
        <v>35.119444444444447</v>
      </c>
      <c r="V138" s="238">
        <v>51919</v>
      </c>
      <c r="W138" s="239">
        <v>19.880555555555556</v>
      </c>
    </row>
    <row r="139" spans="1:23" x14ac:dyDescent="0.25">
      <c r="A139" s="230"/>
      <c r="B139" s="231">
        <v>50030549</v>
      </c>
      <c r="C139" s="232" t="s">
        <v>134</v>
      </c>
      <c r="D139" s="232" t="s">
        <v>2275</v>
      </c>
      <c r="E139" s="232" t="s">
        <v>1464</v>
      </c>
      <c r="F139" s="232" t="s">
        <v>1479</v>
      </c>
      <c r="G139" s="232" t="s">
        <v>5638</v>
      </c>
      <c r="H139" s="232" t="s">
        <v>1472</v>
      </c>
      <c r="I139" s="232" t="s">
        <v>702</v>
      </c>
      <c r="J139" s="232" t="s">
        <v>5387</v>
      </c>
      <c r="K139" s="233" t="s">
        <v>702</v>
      </c>
      <c r="L139" s="232" t="s">
        <v>702</v>
      </c>
      <c r="M139" s="234">
        <v>1</v>
      </c>
      <c r="N139" s="235">
        <v>3</v>
      </c>
      <c r="O139" s="236"/>
      <c r="P139" s="237">
        <v>40855</v>
      </c>
      <c r="Q139" s="237">
        <v>43466</v>
      </c>
      <c r="R139" s="237"/>
      <c r="S139" s="232" t="s">
        <v>4944</v>
      </c>
      <c r="T139" s="237">
        <v>34545</v>
      </c>
      <c r="U139" s="235">
        <v>27.680555555555557</v>
      </c>
      <c r="V139" s="238">
        <v>54634</v>
      </c>
      <c r="W139" s="239">
        <v>27.319444444444443</v>
      </c>
    </row>
    <row r="140" spans="1:23" x14ac:dyDescent="0.25">
      <c r="A140" s="230"/>
      <c r="B140" s="231">
        <v>50116049</v>
      </c>
      <c r="C140" s="232" t="s">
        <v>660</v>
      </c>
      <c r="D140" s="232" t="s">
        <v>2270</v>
      </c>
      <c r="E140" s="232" t="s">
        <v>1440</v>
      </c>
      <c r="F140" s="232" t="s">
        <v>1437</v>
      </c>
      <c r="G140" s="232" t="s">
        <v>5635</v>
      </c>
      <c r="H140" s="232" t="s">
        <v>4735</v>
      </c>
      <c r="I140" s="232" t="s">
        <v>702</v>
      </c>
      <c r="J140" s="232" t="s">
        <v>1676</v>
      </c>
      <c r="K140" s="233" t="s">
        <v>702</v>
      </c>
      <c r="L140" s="232" t="s">
        <v>702</v>
      </c>
      <c r="M140" s="234">
        <v>2</v>
      </c>
      <c r="N140" s="235">
        <v>3.3333333333333335</v>
      </c>
      <c r="O140" s="236"/>
      <c r="P140" s="237">
        <v>43344</v>
      </c>
      <c r="Q140" s="237">
        <v>44197</v>
      </c>
      <c r="R140" s="237"/>
      <c r="S140" s="232" t="s">
        <v>1677</v>
      </c>
      <c r="T140" s="237">
        <v>31829</v>
      </c>
      <c r="U140" s="235">
        <v>35.12222222222222</v>
      </c>
      <c r="V140" s="238">
        <v>51918</v>
      </c>
      <c r="W140" s="239">
        <v>19.877777777777776</v>
      </c>
    </row>
    <row r="141" spans="1:23" x14ac:dyDescent="0.25">
      <c r="A141" s="230"/>
      <c r="B141" s="231">
        <v>50030563</v>
      </c>
      <c r="C141" s="232" t="s">
        <v>137</v>
      </c>
      <c r="D141" s="232" t="s">
        <v>2275</v>
      </c>
      <c r="E141" s="232" t="s">
        <v>1497</v>
      </c>
      <c r="F141" s="232" t="s">
        <v>1479</v>
      </c>
      <c r="G141" s="232" t="s">
        <v>5638</v>
      </c>
      <c r="H141" s="232" t="s">
        <v>5</v>
      </c>
      <c r="I141" s="232" t="s">
        <v>702</v>
      </c>
      <c r="J141" s="232" t="s">
        <v>5389</v>
      </c>
      <c r="K141" s="233" t="s">
        <v>702</v>
      </c>
      <c r="L141" s="232" t="s">
        <v>702</v>
      </c>
      <c r="M141" s="234">
        <v>1</v>
      </c>
      <c r="N141" s="235">
        <v>3.3333333333333335</v>
      </c>
      <c r="O141" s="236"/>
      <c r="P141" s="237">
        <v>41030</v>
      </c>
      <c r="Q141" s="237">
        <v>43101</v>
      </c>
      <c r="R141" s="237"/>
      <c r="S141" s="232" t="s">
        <v>4945</v>
      </c>
      <c r="T141" s="237">
        <v>33346</v>
      </c>
      <c r="U141" s="235">
        <v>30.963888888888889</v>
      </c>
      <c r="V141" s="238">
        <v>53435</v>
      </c>
      <c r="W141" s="239">
        <v>24.036111111111111</v>
      </c>
    </row>
    <row r="142" spans="1:23" x14ac:dyDescent="0.25">
      <c r="A142" s="230"/>
      <c r="B142" s="231">
        <v>50031545</v>
      </c>
      <c r="C142" s="232" t="s">
        <v>475</v>
      </c>
      <c r="D142" s="232" t="s">
        <v>2275</v>
      </c>
      <c r="E142" s="232" t="s">
        <v>1497</v>
      </c>
      <c r="F142" s="232" t="s">
        <v>1479</v>
      </c>
      <c r="G142" s="232" t="s">
        <v>5638</v>
      </c>
      <c r="H142" s="232" t="s">
        <v>5</v>
      </c>
      <c r="I142" s="232" t="s">
        <v>702</v>
      </c>
      <c r="J142" s="232" t="s">
        <v>5389</v>
      </c>
      <c r="K142" s="233" t="s">
        <v>702</v>
      </c>
      <c r="L142" s="232" t="s">
        <v>702</v>
      </c>
      <c r="M142" s="234">
        <v>1</v>
      </c>
      <c r="N142" s="235" t="s">
        <v>702</v>
      </c>
      <c r="O142" s="236"/>
      <c r="P142" s="237">
        <v>40725</v>
      </c>
      <c r="Q142" s="237">
        <v>44501</v>
      </c>
      <c r="R142" s="237"/>
      <c r="S142" s="232"/>
      <c r="T142" s="237">
        <v>33544</v>
      </c>
      <c r="U142" s="235">
        <v>30.425000000000001</v>
      </c>
      <c r="V142" s="238">
        <v>53633</v>
      </c>
      <c r="W142" s="239">
        <v>24.574999999999999</v>
      </c>
    </row>
    <row r="143" spans="1:23" x14ac:dyDescent="0.25">
      <c r="A143" s="230"/>
      <c r="B143" s="231">
        <v>50036390</v>
      </c>
      <c r="C143" s="232" t="s">
        <v>493</v>
      </c>
      <c r="D143" s="232" t="s">
        <v>2275</v>
      </c>
      <c r="E143" s="232" t="s">
        <v>1497</v>
      </c>
      <c r="F143" s="232" t="s">
        <v>1479</v>
      </c>
      <c r="G143" s="232" t="s">
        <v>5638</v>
      </c>
      <c r="H143" s="232" t="s">
        <v>5</v>
      </c>
      <c r="I143" s="232" t="s">
        <v>702</v>
      </c>
      <c r="J143" s="232" t="s">
        <v>1500</v>
      </c>
      <c r="K143" s="233" t="s">
        <v>702</v>
      </c>
      <c r="L143" s="232" t="s">
        <v>702</v>
      </c>
      <c r="M143" s="234">
        <v>1</v>
      </c>
      <c r="N143" s="235" t="s">
        <v>702</v>
      </c>
      <c r="O143" s="236"/>
      <c r="P143" s="237">
        <v>41722</v>
      </c>
      <c r="Q143" s="237">
        <v>44197</v>
      </c>
      <c r="R143" s="237"/>
      <c r="S143" s="232"/>
      <c r="T143" s="237">
        <v>34801</v>
      </c>
      <c r="U143" s="235">
        <v>26.980555555555554</v>
      </c>
      <c r="V143" s="238">
        <v>54890</v>
      </c>
      <c r="W143" s="239">
        <v>28.019444444444446</v>
      </c>
    </row>
    <row r="144" spans="1:23" x14ac:dyDescent="0.25">
      <c r="A144" s="230"/>
      <c r="B144" s="231">
        <v>50030947</v>
      </c>
      <c r="C144" s="232" t="s">
        <v>275</v>
      </c>
      <c r="D144" s="232" t="s">
        <v>2270</v>
      </c>
      <c r="E144" s="232" t="s">
        <v>1497</v>
      </c>
      <c r="F144" s="232" t="s">
        <v>1437</v>
      </c>
      <c r="G144" s="232" t="s">
        <v>5635</v>
      </c>
      <c r="H144" s="232" t="s">
        <v>5</v>
      </c>
      <c r="I144" s="232" t="s">
        <v>702</v>
      </c>
      <c r="J144" s="232" t="s">
        <v>1500</v>
      </c>
      <c r="K144" s="233" t="s">
        <v>702</v>
      </c>
      <c r="L144" s="232" t="s">
        <v>702</v>
      </c>
      <c r="M144" s="234">
        <v>4</v>
      </c>
      <c r="N144" s="235">
        <v>3</v>
      </c>
      <c r="O144" s="236"/>
      <c r="P144" s="237">
        <v>38504</v>
      </c>
      <c r="Q144" s="237">
        <v>43101</v>
      </c>
      <c r="R144" s="237"/>
      <c r="S144" s="232" t="s">
        <v>1680</v>
      </c>
      <c r="T144" s="237">
        <v>29653</v>
      </c>
      <c r="U144" s="235">
        <v>41.075000000000003</v>
      </c>
      <c r="V144" s="238">
        <v>49742</v>
      </c>
      <c r="W144" s="239">
        <v>13.925000000000001</v>
      </c>
    </row>
    <row r="145" spans="1:23" x14ac:dyDescent="0.25">
      <c r="A145" s="230"/>
      <c r="B145" s="231">
        <v>50030951</v>
      </c>
      <c r="C145" s="232" t="s">
        <v>278</v>
      </c>
      <c r="D145" s="232" t="s">
        <v>2270</v>
      </c>
      <c r="E145" s="232" t="s">
        <v>1497</v>
      </c>
      <c r="F145" s="232" t="s">
        <v>1437</v>
      </c>
      <c r="G145" s="232" t="s">
        <v>5635</v>
      </c>
      <c r="H145" s="232" t="s">
        <v>5</v>
      </c>
      <c r="I145" s="232" t="s">
        <v>702</v>
      </c>
      <c r="J145" s="232" t="s">
        <v>3860</v>
      </c>
      <c r="K145" s="233" t="s">
        <v>702</v>
      </c>
      <c r="L145" s="232" t="s">
        <v>702</v>
      </c>
      <c r="M145" s="234">
        <v>3</v>
      </c>
      <c r="N145" s="235">
        <v>3</v>
      </c>
      <c r="O145" s="236"/>
      <c r="P145" s="237">
        <v>40299</v>
      </c>
      <c r="Q145" s="237">
        <v>43101</v>
      </c>
      <c r="R145" s="237"/>
      <c r="S145" s="232" t="s">
        <v>5013</v>
      </c>
      <c r="T145" s="237">
        <v>30181</v>
      </c>
      <c r="U145" s="235">
        <v>39.630555555555553</v>
      </c>
      <c r="V145" s="238">
        <v>50270</v>
      </c>
      <c r="W145" s="239">
        <v>15.369444444444444</v>
      </c>
    </row>
    <row r="146" spans="1:23" x14ac:dyDescent="0.25">
      <c r="A146" s="230"/>
      <c r="B146" s="231">
        <v>50030950</v>
      </c>
      <c r="C146" s="232" t="s">
        <v>1178</v>
      </c>
      <c r="D146" s="232" t="s">
        <v>2270</v>
      </c>
      <c r="E146" s="232" t="s">
        <v>1497</v>
      </c>
      <c r="F146" s="232" t="s">
        <v>1437</v>
      </c>
      <c r="G146" s="232" t="s">
        <v>5635</v>
      </c>
      <c r="H146" s="232" t="s">
        <v>5</v>
      </c>
      <c r="I146" s="232" t="s">
        <v>702</v>
      </c>
      <c r="J146" s="232" t="s">
        <v>1500</v>
      </c>
      <c r="K146" s="233" t="s">
        <v>702</v>
      </c>
      <c r="L146" s="232" t="s">
        <v>702</v>
      </c>
      <c r="M146" s="234">
        <v>3</v>
      </c>
      <c r="N146" s="235">
        <v>3.6666666666666665</v>
      </c>
      <c r="O146" s="236"/>
      <c r="P146" s="237">
        <v>40544</v>
      </c>
      <c r="Q146" s="237">
        <v>43101</v>
      </c>
      <c r="R146" s="237"/>
      <c r="S146" s="232" t="s">
        <v>1680</v>
      </c>
      <c r="T146" s="237">
        <v>32662</v>
      </c>
      <c r="U146" s="235">
        <v>32.838888888888889</v>
      </c>
      <c r="V146" s="238">
        <v>52751</v>
      </c>
      <c r="W146" s="239">
        <v>22.161111111111111</v>
      </c>
    </row>
    <row r="147" spans="1:23" x14ac:dyDescent="0.25">
      <c r="A147" s="230"/>
      <c r="B147" s="231">
        <v>50038917</v>
      </c>
      <c r="C147" s="232" t="s">
        <v>519</v>
      </c>
      <c r="D147" s="232" t="s">
        <v>2270</v>
      </c>
      <c r="E147" s="232" t="s">
        <v>1497</v>
      </c>
      <c r="F147" s="232" t="s">
        <v>1437</v>
      </c>
      <c r="G147" s="232" t="s">
        <v>5635</v>
      </c>
      <c r="H147" s="232" t="s">
        <v>5</v>
      </c>
      <c r="I147" s="232" t="s">
        <v>702</v>
      </c>
      <c r="J147" s="232" t="s">
        <v>3860</v>
      </c>
      <c r="K147" s="233" t="s">
        <v>702</v>
      </c>
      <c r="L147" s="232" t="s">
        <v>702</v>
      </c>
      <c r="M147" s="234">
        <v>2</v>
      </c>
      <c r="N147" s="235">
        <v>3</v>
      </c>
      <c r="O147" s="236"/>
      <c r="P147" s="237">
        <v>41862</v>
      </c>
      <c r="Q147" s="237">
        <v>43101</v>
      </c>
      <c r="R147" s="237"/>
      <c r="S147" s="232" t="s">
        <v>5013</v>
      </c>
      <c r="T147" s="237">
        <v>33591</v>
      </c>
      <c r="U147" s="235">
        <v>30.294444444444444</v>
      </c>
      <c r="V147" s="238">
        <v>53680</v>
      </c>
      <c r="W147" s="239">
        <v>24.705555555555556</v>
      </c>
    </row>
    <row r="148" spans="1:23" x14ac:dyDescent="0.25">
      <c r="A148" s="230"/>
      <c r="B148" s="231">
        <v>50030933</v>
      </c>
      <c r="C148" s="232" t="s">
        <v>269</v>
      </c>
      <c r="D148" s="232" t="s">
        <v>2270</v>
      </c>
      <c r="E148" s="232" t="s">
        <v>1464</v>
      </c>
      <c r="F148" s="232" t="s">
        <v>1437</v>
      </c>
      <c r="G148" s="232" t="s">
        <v>5635</v>
      </c>
      <c r="H148" s="232" t="s">
        <v>5393</v>
      </c>
      <c r="I148" s="232" t="s">
        <v>702</v>
      </c>
      <c r="J148" s="232" t="s">
        <v>1681</v>
      </c>
      <c r="K148" s="233" t="s">
        <v>702</v>
      </c>
      <c r="L148" s="232" t="s">
        <v>702</v>
      </c>
      <c r="M148" s="234">
        <v>4</v>
      </c>
      <c r="N148" s="235">
        <v>3.3333333333333335</v>
      </c>
      <c r="O148" s="236"/>
      <c r="P148" s="237">
        <v>40945</v>
      </c>
      <c r="Q148" s="237">
        <v>42370</v>
      </c>
      <c r="R148" s="237"/>
      <c r="S148" s="232" t="s">
        <v>5014</v>
      </c>
      <c r="T148" s="237">
        <v>30728</v>
      </c>
      <c r="U148" s="235">
        <v>38.136111111111113</v>
      </c>
      <c r="V148" s="238">
        <v>50817</v>
      </c>
      <c r="W148" s="239">
        <v>16.863888888888887</v>
      </c>
    </row>
    <row r="149" spans="1:23" x14ac:dyDescent="0.25">
      <c r="A149" s="230"/>
      <c r="B149" s="231">
        <v>50030936</v>
      </c>
      <c r="C149" s="232" t="s">
        <v>270</v>
      </c>
      <c r="D149" s="232" t="s">
        <v>2270</v>
      </c>
      <c r="E149" s="232" t="s">
        <v>1464</v>
      </c>
      <c r="F149" s="232" t="s">
        <v>1437</v>
      </c>
      <c r="G149" s="232" t="s">
        <v>5635</v>
      </c>
      <c r="H149" s="232" t="s">
        <v>5455</v>
      </c>
      <c r="I149" s="232" t="s">
        <v>702</v>
      </c>
      <c r="J149" s="232" t="s">
        <v>3800</v>
      </c>
      <c r="K149" s="233" t="s">
        <v>702</v>
      </c>
      <c r="L149" s="232" t="s">
        <v>702</v>
      </c>
      <c r="M149" s="234">
        <v>3</v>
      </c>
      <c r="N149" s="235">
        <v>3</v>
      </c>
      <c r="O149" s="236"/>
      <c r="P149" s="237">
        <v>39114</v>
      </c>
      <c r="Q149" s="237">
        <v>43466</v>
      </c>
      <c r="R149" s="237"/>
      <c r="S149" s="232" t="s">
        <v>5015</v>
      </c>
      <c r="T149" s="237">
        <v>28373</v>
      </c>
      <c r="U149" s="235">
        <v>44.583333333333336</v>
      </c>
      <c r="V149" s="238">
        <v>48462</v>
      </c>
      <c r="W149" s="239">
        <v>10.416666666666666</v>
      </c>
    </row>
    <row r="150" spans="1:23" x14ac:dyDescent="0.25">
      <c r="A150" s="230"/>
      <c r="B150" s="231">
        <v>50030899</v>
      </c>
      <c r="C150" s="232" t="s">
        <v>262</v>
      </c>
      <c r="D150" s="232" t="s">
        <v>2270</v>
      </c>
      <c r="E150" s="232" t="s">
        <v>1464</v>
      </c>
      <c r="F150" s="232" t="s">
        <v>1437</v>
      </c>
      <c r="G150" s="232" t="s">
        <v>5635</v>
      </c>
      <c r="H150" s="232" t="s">
        <v>1472</v>
      </c>
      <c r="I150" s="232" t="s">
        <v>702</v>
      </c>
      <c r="J150" s="232" t="s">
        <v>5434</v>
      </c>
      <c r="K150" s="233" t="s">
        <v>702</v>
      </c>
      <c r="L150" s="232" t="s">
        <v>702</v>
      </c>
      <c r="M150" s="234">
        <v>3</v>
      </c>
      <c r="N150" s="235">
        <v>3</v>
      </c>
      <c r="O150" s="236"/>
      <c r="P150" s="237">
        <v>33848</v>
      </c>
      <c r="Q150" s="237">
        <v>42005</v>
      </c>
      <c r="R150" s="237"/>
      <c r="S150" s="232" t="s">
        <v>1683</v>
      </c>
      <c r="T150" s="237">
        <v>25543</v>
      </c>
      <c r="U150" s="235">
        <v>52.330555555555556</v>
      </c>
      <c r="V150" s="238">
        <v>45632</v>
      </c>
      <c r="W150" s="239">
        <v>2.6694444444444443</v>
      </c>
    </row>
    <row r="151" spans="1:23" x14ac:dyDescent="0.25">
      <c r="A151" s="230"/>
      <c r="B151" s="231">
        <v>50030895</v>
      </c>
      <c r="C151" s="232" t="s">
        <v>260</v>
      </c>
      <c r="D151" s="232" t="s">
        <v>2270</v>
      </c>
      <c r="E151" s="232" t="s">
        <v>1448</v>
      </c>
      <c r="F151" s="232" t="s">
        <v>1437</v>
      </c>
      <c r="G151" s="232" t="s">
        <v>5635</v>
      </c>
      <c r="H151" s="232" t="s">
        <v>3849</v>
      </c>
      <c r="I151" s="232" t="s">
        <v>702</v>
      </c>
      <c r="J151" s="232" t="s">
        <v>1688</v>
      </c>
      <c r="K151" s="233" t="s">
        <v>702</v>
      </c>
      <c r="L151" s="232" t="s">
        <v>702</v>
      </c>
      <c r="M151" s="234">
        <v>2</v>
      </c>
      <c r="N151" s="235">
        <v>3</v>
      </c>
      <c r="O151" s="236"/>
      <c r="P151" s="237">
        <v>36983</v>
      </c>
      <c r="Q151" s="237">
        <v>40909</v>
      </c>
      <c r="R151" s="237"/>
      <c r="S151" s="232" t="s">
        <v>1689</v>
      </c>
      <c r="T151" s="237">
        <v>28820</v>
      </c>
      <c r="U151" s="235">
        <v>43.358333333333334</v>
      </c>
      <c r="V151" s="238">
        <v>48909</v>
      </c>
      <c r="W151" s="239">
        <v>11.641666666666667</v>
      </c>
    </row>
    <row r="152" spans="1:23" x14ac:dyDescent="0.25">
      <c r="A152" s="230"/>
      <c r="B152" s="231">
        <v>50030894</v>
      </c>
      <c r="C152" s="232" t="s">
        <v>259</v>
      </c>
      <c r="D152" s="232" t="s">
        <v>2270</v>
      </c>
      <c r="E152" s="232" t="s">
        <v>1448</v>
      </c>
      <c r="F152" s="232" t="s">
        <v>1437</v>
      </c>
      <c r="G152" s="232" t="s">
        <v>5635</v>
      </c>
      <c r="H152" s="232" t="s">
        <v>3849</v>
      </c>
      <c r="I152" s="232" t="s">
        <v>702</v>
      </c>
      <c r="J152" s="232" t="s">
        <v>1688</v>
      </c>
      <c r="K152" s="233" t="s">
        <v>702</v>
      </c>
      <c r="L152" s="232" t="s">
        <v>702</v>
      </c>
      <c r="M152" s="234">
        <v>4</v>
      </c>
      <c r="N152" s="235">
        <v>3</v>
      </c>
      <c r="O152" s="236"/>
      <c r="P152" s="237">
        <v>35499</v>
      </c>
      <c r="Q152" s="237">
        <v>44197</v>
      </c>
      <c r="R152" s="237"/>
      <c r="S152" s="232" t="s">
        <v>1689</v>
      </c>
      <c r="T152" s="237">
        <v>26705</v>
      </c>
      <c r="U152" s="235">
        <v>49.152777777777779</v>
      </c>
      <c r="V152" s="238">
        <v>46793</v>
      </c>
      <c r="W152" s="239">
        <v>5.8472222222222223</v>
      </c>
    </row>
    <row r="153" spans="1:23" x14ac:dyDescent="0.25">
      <c r="A153" s="230"/>
      <c r="B153" s="231">
        <v>50030905</v>
      </c>
      <c r="C153" s="232" t="s">
        <v>265</v>
      </c>
      <c r="D153" s="232" t="s">
        <v>2271</v>
      </c>
      <c r="E153" s="232" t="s">
        <v>1431</v>
      </c>
      <c r="F153" s="232" t="s">
        <v>1452</v>
      </c>
      <c r="G153" s="232" t="s">
        <v>5637</v>
      </c>
      <c r="H153" s="232" t="s">
        <v>5343</v>
      </c>
      <c r="I153" s="232" t="s">
        <v>702</v>
      </c>
      <c r="J153" s="232" t="s">
        <v>5436</v>
      </c>
      <c r="K153" s="233" t="s">
        <v>702</v>
      </c>
      <c r="L153" s="232" t="s">
        <v>702</v>
      </c>
      <c r="M153" s="234">
        <v>4</v>
      </c>
      <c r="N153" s="235">
        <v>3.6666666666666665</v>
      </c>
      <c r="O153" s="236"/>
      <c r="P153" s="237">
        <v>41563</v>
      </c>
      <c r="Q153" s="237">
        <v>43466</v>
      </c>
      <c r="R153" s="237"/>
      <c r="S153" s="232" t="s">
        <v>4946</v>
      </c>
      <c r="T153" s="237">
        <v>32338</v>
      </c>
      <c r="U153" s="235">
        <v>33.725000000000001</v>
      </c>
      <c r="V153" s="238">
        <v>52426</v>
      </c>
      <c r="W153" s="239">
        <v>21.274999999999999</v>
      </c>
    </row>
    <row r="154" spans="1:23" x14ac:dyDescent="0.25">
      <c r="A154" s="230"/>
      <c r="B154" s="231">
        <v>50030617</v>
      </c>
      <c r="C154" s="232" t="s">
        <v>158</v>
      </c>
      <c r="D154" s="232" t="s">
        <v>2271</v>
      </c>
      <c r="E154" s="232" t="s">
        <v>1451</v>
      </c>
      <c r="F154" s="232" t="s">
        <v>1452</v>
      </c>
      <c r="G154" s="232" t="s">
        <v>5637</v>
      </c>
      <c r="H154" s="232" t="s">
        <v>5384</v>
      </c>
      <c r="I154" s="232" t="s">
        <v>702</v>
      </c>
      <c r="J154" s="232" t="s">
        <v>1490</v>
      </c>
      <c r="K154" s="233" t="s">
        <v>702</v>
      </c>
      <c r="L154" s="232" t="s">
        <v>702</v>
      </c>
      <c r="M154" s="234">
        <v>2</v>
      </c>
      <c r="N154" s="235" t="s">
        <v>702</v>
      </c>
      <c r="O154" s="236"/>
      <c r="P154" s="237">
        <v>35383</v>
      </c>
      <c r="Q154" s="237">
        <v>41275</v>
      </c>
      <c r="R154" s="237"/>
      <c r="S154" s="232" t="s">
        <v>5016</v>
      </c>
      <c r="T154" s="237">
        <v>24525</v>
      </c>
      <c r="U154" s="235">
        <v>55.119444444444447</v>
      </c>
      <c r="V154" s="238">
        <v>44614</v>
      </c>
      <c r="W154" s="239">
        <v>0.11944444444444445</v>
      </c>
    </row>
    <row r="155" spans="1:23" x14ac:dyDescent="0.25">
      <c r="A155" s="230"/>
      <c r="B155" s="231">
        <v>50031408</v>
      </c>
      <c r="C155" s="232" t="s">
        <v>427</v>
      </c>
      <c r="D155" s="232" t="s">
        <v>2271</v>
      </c>
      <c r="E155" s="232" t="s">
        <v>1436</v>
      </c>
      <c r="F155" s="232" t="s">
        <v>1452</v>
      </c>
      <c r="G155" s="232" t="s">
        <v>5637</v>
      </c>
      <c r="H155" s="232" t="s">
        <v>5364</v>
      </c>
      <c r="I155" s="232" t="s">
        <v>702</v>
      </c>
      <c r="J155" s="232" t="s">
        <v>1438</v>
      </c>
      <c r="K155" s="233" t="s">
        <v>702</v>
      </c>
      <c r="L155" s="232" t="s">
        <v>702</v>
      </c>
      <c r="M155" s="234">
        <v>2</v>
      </c>
      <c r="N155" s="235">
        <v>2.6666666666666665</v>
      </c>
      <c r="O155" s="236"/>
      <c r="P155" s="237">
        <v>35612</v>
      </c>
      <c r="Q155" s="237">
        <v>42736</v>
      </c>
      <c r="R155" s="237"/>
      <c r="S155" s="232" t="s">
        <v>1693</v>
      </c>
      <c r="T155" s="237">
        <v>26031</v>
      </c>
      <c r="U155" s="235">
        <v>50.991666666666667</v>
      </c>
      <c r="V155" s="238">
        <v>46120</v>
      </c>
      <c r="W155" s="239">
        <v>4.0083333333333337</v>
      </c>
    </row>
    <row r="156" spans="1:23" x14ac:dyDescent="0.25">
      <c r="A156" s="230"/>
      <c r="B156" s="231">
        <v>50030609</v>
      </c>
      <c r="C156" s="232" t="s">
        <v>154</v>
      </c>
      <c r="D156" s="232" t="s">
        <v>2271</v>
      </c>
      <c r="E156" s="232" t="s">
        <v>1440</v>
      </c>
      <c r="F156" s="232" t="s">
        <v>1452</v>
      </c>
      <c r="G156" s="232" t="s">
        <v>5637</v>
      </c>
      <c r="H156" s="232" t="s">
        <v>4735</v>
      </c>
      <c r="I156" s="232" t="s">
        <v>702</v>
      </c>
      <c r="J156" s="232" t="s">
        <v>1676</v>
      </c>
      <c r="K156" s="233" t="s">
        <v>702</v>
      </c>
      <c r="L156" s="232" t="s">
        <v>702</v>
      </c>
      <c r="M156" s="234">
        <v>2</v>
      </c>
      <c r="N156" s="235">
        <v>3</v>
      </c>
      <c r="O156" s="236"/>
      <c r="P156" s="237">
        <v>35016</v>
      </c>
      <c r="Q156" s="237">
        <v>43101</v>
      </c>
      <c r="R156" s="237"/>
      <c r="S156" s="232" t="s">
        <v>5017</v>
      </c>
      <c r="T156" s="237">
        <v>26271</v>
      </c>
      <c r="U156" s="235">
        <v>50.336111111111109</v>
      </c>
      <c r="V156" s="238">
        <v>46360</v>
      </c>
      <c r="W156" s="239">
        <v>4.6638888888888888</v>
      </c>
    </row>
    <row r="157" spans="1:23" x14ac:dyDescent="0.25">
      <c r="A157" s="230"/>
      <c r="B157" s="231">
        <v>50030594</v>
      </c>
      <c r="C157" s="232" t="s">
        <v>1190</v>
      </c>
      <c r="D157" s="232" t="s">
        <v>2271</v>
      </c>
      <c r="E157" s="232" t="s">
        <v>1695</v>
      </c>
      <c r="F157" s="232" t="s">
        <v>1452</v>
      </c>
      <c r="G157" s="232" t="s">
        <v>5637</v>
      </c>
      <c r="H157" s="232" t="s">
        <v>1879</v>
      </c>
      <c r="I157" s="232" t="s">
        <v>702</v>
      </c>
      <c r="J157" s="232" t="s">
        <v>5391</v>
      </c>
      <c r="K157" s="233" t="s">
        <v>702</v>
      </c>
      <c r="L157" s="232" t="s">
        <v>702</v>
      </c>
      <c r="M157" s="234">
        <v>2</v>
      </c>
      <c r="N157" s="235">
        <v>2.3333333333333335</v>
      </c>
      <c r="O157" s="236"/>
      <c r="P157" s="237">
        <v>40118</v>
      </c>
      <c r="Q157" s="237">
        <v>41640</v>
      </c>
      <c r="R157" s="237"/>
      <c r="S157" s="232" t="s">
        <v>5018</v>
      </c>
      <c r="T157" s="237">
        <v>27308</v>
      </c>
      <c r="U157" s="235">
        <v>47.49722222222222</v>
      </c>
      <c r="V157" s="238">
        <v>47397</v>
      </c>
      <c r="W157" s="239">
        <v>7.5027777777777782</v>
      </c>
    </row>
    <row r="158" spans="1:23" x14ac:dyDescent="0.25">
      <c r="A158" s="230"/>
      <c r="B158" s="231">
        <v>50030588</v>
      </c>
      <c r="C158" s="232" t="s">
        <v>142</v>
      </c>
      <c r="D158" s="232" t="s">
        <v>2271</v>
      </c>
      <c r="E158" s="232" t="s">
        <v>1456</v>
      </c>
      <c r="F158" s="232" t="s">
        <v>1452</v>
      </c>
      <c r="G158" s="232" t="s">
        <v>5637</v>
      </c>
      <c r="H158" s="232" t="s">
        <v>3934</v>
      </c>
      <c r="I158" s="232" t="s">
        <v>702</v>
      </c>
      <c r="J158" s="232" t="s">
        <v>3837</v>
      </c>
      <c r="K158" s="233" t="s">
        <v>702</v>
      </c>
      <c r="L158" s="232" t="s">
        <v>702</v>
      </c>
      <c r="M158" s="234">
        <v>4</v>
      </c>
      <c r="N158" s="235">
        <v>2.3333333333333335</v>
      </c>
      <c r="O158" s="236"/>
      <c r="P158" s="237">
        <v>41030</v>
      </c>
      <c r="Q158" s="237">
        <v>43101</v>
      </c>
      <c r="R158" s="237"/>
      <c r="S158" s="232" t="s">
        <v>1458</v>
      </c>
      <c r="T158" s="237">
        <v>30806</v>
      </c>
      <c r="U158" s="235">
        <v>37.919444444444444</v>
      </c>
      <c r="V158" s="238">
        <v>50894</v>
      </c>
      <c r="W158" s="239">
        <v>17.080555555555556</v>
      </c>
    </row>
    <row r="159" spans="1:23" x14ac:dyDescent="0.25">
      <c r="A159" s="230"/>
      <c r="B159" s="231">
        <v>50031591</v>
      </c>
      <c r="C159" s="232" t="s">
        <v>478</v>
      </c>
      <c r="D159" s="232" t="s">
        <v>2271</v>
      </c>
      <c r="E159" s="232" t="s">
        <v>1459</v>
      </c>
      <c r="F159" s="232" t="s">
        <v>1452</v>
      </c>
      <c r="G159" s="232" t="s">
        <v>5637</v>
      </c>
      <c r="H159" s="232" t="s">
        <v>869</v>
      </c>
      <c r="I159" s="232" t="s">
        <v>702</v>
      </c>
      <c r="J159" s="232" t="s">
        <v>1460</v>
      </c>
      <c r="K159" s="233" t="s">
        <v>702</v>
      </c>
      <c r="L159" s="232" t="s">
        <v>702</v>
      </c>
      <c r="M159" s="234">
        <v>2</v>
      </c>
      <c r="N159" s="235">
        <v>3</v>
      </c>
      <c r="O159" s="236"/>
      <c r="P159" s="237">
        <v>41708</v>
      </c>
      <c r="Q159" s="237">
        <v>42370</v>
      </c>
      <c r="R159" s="237"/>
      <c r="S159" s="232" t="s">
        <v>4919</v>
      </c>
      <c r="T159" s="237">
        <v>30863</v>
      </c>
      <c r="U159" s="235">
        <v>37.763888888888886</v>
      </c>
      <c r="V159" s="238">
        <v>50951</v>
      </c>
      <c r="W159" s="239">
        <v>17.236111111111111</v>
      </c>
    </row>
    <row r="160" spans="1:23" x14ac:dyDescent="0.25">
      <c r="A160" s="230"/>
      <c r="B160" s="231">
        <v>50142612</v>
      </c>
      <c r="C160" s="232" t="s">
        <v>722</v>
      </c>
      <c r="D160" s="232" t="s">
        <v>2269</v>
      </c>
      <c r="E160" s="232" t="s">
        <v>1459</v>
      </c>
      <c r="F160" s="232" t="s">
        <v>5659</v>
      </c>
      <c r="G160" s="232" t="s">
        <v>5660</v>
      </c>
      <c r="H160" s="232" t="s">
        <v>5</v>
      </c>
      <c r="I160" s="232" t="s">
        <v>702</v>
      </c>
      <c r="J160" s="232" t="s">
        <v>5586</v>
      </c>
      <c r="K160" s="233" t="s">
        <v>702</v>
      </c>
      <c r="L160" s="232" t="s">
        <v>702</v>
      </c>
      <c r="M160" s="234">
        <v>1</v>
      </c>
      <c r="N160" s="235">
        <v>3</v>
      </c>
      <c r="O160" s="236"/>
      <c r="P160" s="237">
        <v>39722</v>
      </c>
      <c r="Q160" s="237">
        <v>44044</v>
      </c>
      <c r="R160" s="237"/>
      <c r="S160" s="232" t="s">
        <v>1524</v>
      </c>
      <c r="T160" s="237">
        <v>30593</v>
      </c>
      <c r="U160" s="235">
        <v>38.50277777777778</v>
      </c>
      <c r="V160" s="238">
        <v>50682</v>
      </c>
      <c r="W160" s="239">
        <v>16.497222222222224</v>
      </c>
    </row>
    <row r="161" spans="1:23" x14ac:dyDescent="0.25">
      <c r="A161" s="230"/>
      <c r="B161" s="231">
        <v>50030604</v>
      </c>
      <c r="C161" s="232" t="s">
        <v>151</v>
      </c>
      <c r="D161" s="232" t="s">
        <v>2271</v>
      </c>
      <c r="E161" s="232" t="s">
        <v>1464</v>
      </c>
      <c r="F161" s="232" t="s">
        <v>1452</v>
      </c>
      <c r="G161" s="232" t="s">
        <v>5637</v>
      </c>
      <c r="H161" s="232" t="s">
        <v>1472</v>
      </c>
      <c r="I161" s="232" t="s">
        <v>702</v>
      </c>
      <c r="J161" s="232" t="s">
        <v>5392</v>
      </c>
      <c r="K161" s="233" t="s">
        <v>702</v>
      </c>
      <c r="L161" s="232" t="s">
        <v>702</v>
      </c>
      <c r="M161" s="234">
        <v>3</v>
      </c>
      <c r="N161" s="235">
        <v>3</v>
      </c>
      <c r="O161" s="236"/>
      <c r="P161" s="237">
        <v>35034</v>
      </c>
      <c r="Q161" s="237">
        <v>43101</v>
      </c>
      <c r="R161" s="237"/>
      <c r="S161" s="232" t="s">
        <v>5019</v>
      </c>
      <c r="T161" s="237">
        <v>26333</v>
      </c>
      <c r="U161" s="235">
        <v>50.169444444444444</v>
      </c>
      <c r="V161" s="238">
        <v>46422</v>
      </c>
      <c r="W161" s="239">
        <v>4.8305555555555557</v>
      </c>
    </row>
    <row r="162" spans="1:23" x14ac:dyDescent="0.25">
      <c r="A162" s="230"/>
      <c r="B162" s="231">
        <v>50030605</v>
      </c>
      <c r="C162" s="232" t="s">
        <v>152</v>
      </c>
      <c r="D162" s="232" t="s">
        <v>2271</v>
      </c>
      <c r="E162" s="232" t="s">
        <v>1464</v>
      </c>
      <c r="F162" s="232" t="s">
        <v>1452</v>
      </c>
      <c r="G162" s="232" t="s">
        <v>5637</v>
      </c>
      <c r="H162" s="232" t="s">
        <v>5393</v>
      </c>
      <c r="I162" s="232" t="s">
        <v>702</v>
      </c>
      <c r="J162" s="232" t="s">
        <v>1703</v>
      </c>
      <c r="K162" s="233" t="s">
        <v>702</v>
      </c>
      <c r="L162" s="232" t="s">
        <v>702</v>
      </c>
      <c r="M162" s="234">
        <v>4</v>
      </c>
      <c r="N162" s="235">
        <v>3</v>
      </c>
      <c r="O162" s="236"/>
      <c r="P162" s="237">
        <v>40360</v>
      </c>
      <c r="Q162" s="237">
        <v>42736</v>
      </c>
      <c r="R162" s="237"/>
      <c r="S162" s="232" t="s">
        <v>1704</v>
      </c>
      <c r="T162" s="237">
        <v>28403</v>
      </c>
      <c r="U162" s="235">
        <v>44.5</v>
      </c>
      <c r="V162" s="238">
        <v>48492</v>
      </c>
      <c r="W162" s="239">
        <v>10.5</v>
      </c>
    </row>
    <row r="163" spans="1:23" x14ac:dyDescent="0.25">
      <c r="A163" s="230"/>
      <c r="B163" s="231">
        <v>50030600</v>
      </c>
      <c r="C163" s="232" t="s">
        <v>149</v>
      </c>
      <c r="D163" s="232" t="s">
        <v>2271</v>
      </c>
      <c r="E163" s="232" t="s">
        <v>1448</v>
      </c>
      <c r="F163" s="232" t="s">
        <v>1452</v>
      </c>
      <c r="G163" s="232" t="s">
        <v>5637</v>
      </c>
      <c r="H163" s="232" t="s">
        <v>3849</v>
      </c>
      <c r="I163" s="232" t="s">
        <v>702</v>
      </c>
      <c r="J163" s="232" t="s">
        <v>1688</v>
      </c>
      <c r="K163" s="233" t="s">
        <v>702</v>
      </c>
      <c r="L163" s="232" t="s">
        <v>702</v>
      </c>
      <c r="M163" s="234">
        <v>2</v>
      </c>
      <c r="N163" s="235">
        <v>3.3333333333333335</v>
      </c>
      <c r="O163" s="236"/>
      <c r="P163" s="237">
        <v>34810</v>
      </c>
      <c r="Q163" s="237">
        <v>42005</v>
      </c>
      <c r="R163" s="237"/>
      <c r="S163" s="232" t="s">
        <v>5020</v>
      </c>
      <c r="T163" s="237">
        <v>25507</v>
      </c>
      <c r="U163" s="235">
        <v>52.430555555555557</v>
      </c>
      <c r="V163" s="238">
        <v>45596</v>
      </c>
      <c r="W163" s="239">
        <v>2.5722222222222224</v>
      </c>
    </row>
    <row r="164" spans="1:23" x14ac:dyDescent="0.25">
      <c r="A164" s="230"/>
      <c r="B164" s="231">
        <v>50031317</v>
      </c>
      <c r="C164" s="232" t="s">
        <v>388</v>
      </c>
      <c r="D164" s="232" t="s">
        <v>2273</v>
      </c>
      <c r="E164" s="232" t="s">
        <v>1464</v>
      </c>
      <c r="F164" s="232" t="s">
        <v>1470</v>
      </c>
      <c r="G164" s="232" t="s">
        <v>5657</v>
      </c>
      <c r="H164" s="232" t="s">
        <v>1472</v>
      </c>
      <c r="I164" s="232" t="s">
        <v>702</v>
      </c>
      <c r="J164" s="232" t="s">
        <v>3827</v>
      </c>
      <c r="K164" s="233" t="s">
        <v>702</v>
      </c>
      <c r="L164" s="232" t="s">
        <v>702</v>
      </c>
      <c r="M164" s="234">
        <v>2</v>
      </c>
      <c r="N164" s="235">
        <v>3</v>
      </c>
      <c r="O164" s="236"/>
      <c r="P164" s="237">
        <v>35170</v>
      </c>
      <c r="Q164" s="237">
        <v>42370</v>
      </c>
      <c r="R164" s="237"/>
      <c r="S164" s="232" t="s">
        <v>5021</v>
      </c>
      <c r="T164" s="237">
        <v>27253</v>
      </c>
      <c r="U164" s="235">
        <v>47.647222222222226</v>
      </c>
      <c r="V164" s="238">
        <v>47342</v>
      </c>
      <c r="W164" s="239">
        <v>7.3527777777777779</v>
      </c>
    </row>
    <row r="165" spans="1:23" x14ac:dyDescent="0.25">
      <c r="A165" s="230"/>
      <c r="B165" s="231">
        <v>50031368</v>
      </c>
      <c r="C165" s="232" t="s">
        <v>422</v>
      </c>
      <c r="D165" s="232" t="s">
        <v>2273</v>
      </c>
      <c r="E165" s="232" t="s">
        <v>1451</v>
      </c>
      <c r="F165" s="232" t="s">
        <v>1470</v>
      </c>
      <c r="G165" s="232" t="s">
        <v>5657</v>
      </c>
      <c r="H165" s="232" t="s">
        <v>5385</v>
      </c>
      <c r="I165" s="232" t="s">
        <v>702</v>
      </c>
      <c r="J165" s="232" t="s">
        <v>1454</v>
      </c>
      <c r="K165" s="233" t="s">
        <v>702</v>
      </c>
      <c r="L165" s="232" t="s">
        <v>702</v>
      </c>
      <c r="M165" s="234">
        <v>2</v>
      </c>
      <c r="N165" s="235">
        <v>3</v>
      </c>
      <c r="O165" s="236"/>
      <c r="P165" s="237">
        <v>35310</v>
      </c>
      <c r="Q165" s="237">
        <v>43466</v>
      </c>
      <c r="R165" s="237"/>
      <c r="S165" s="232" t="s">
        <v>4947</v>
      </c>
      <c r="T165" s="237">
        <v>28657</v>
      </c>
      <c r="U165" s="235">
        <v>43.802777777777777</v>
      </c>
      <c r="V165" s="238">
        <v>48746</v>
      </c>
      <c r="W165" s="239">
        <v>11.197222222222223</v>
      </c>
    </row>
    <row r="166" spans="1:23" x14ac:dyDescent="0.25">
      <c r="A166" s="230" t="s">
        <v>4</v>
      </c>
      <c r="B166" s="231">
        <v>50037952</v>
      </c>
      <c r="C166" s="232" t="s">
        <v>504</v>
      </c>
      <c r="D166" s="232" t="s">
        <v>2269</v>
      </c>
      <c r="E166" s="232" t="s">
        <v>46</v>
      </c>
      <c r="F166" s="232" t="s">
        <v>5661</v>
      </c>
      <c r="G166" s="232" t="s">
        <v>48</v>
      </c>
      <c r="H166" s="232" t="s">
        <v>5</v>
      </c>
      <c r="I166" s="232" t="s">
        <v>702</v>
      </c>
      <c r="J166" s="232" t="s">
        <v>907</v>
      </c>
      <c r="K166" s="233" t="s">
        <v>814</v>
      </c>
      <c r="L166" s="232" t="s">
        <v>815</v>
      </c>
      <c r="M166" s="234">
        <v>3</v>
      </c>
      <c r="N166" s="235">
        <v>4</v>
      </c>
      <c r="O166" s="236"/>
      <c r="P166" s="237">
        <v>41061</v>
      </c>
      <c r="Q166" s="237">
        <v>43466</v>
      </c>
      <c r="R166" s="237">
        <v>41855</v>
      </c>
      <c r="S166" s="232" t="s">
        <v>5104</v>
      </c>
      <c r="T166" s="237">
        <v>32258</v>
      </c>
      <c r="U166" s="235">
        <v>33.944444444444443</v>
      </c>
      <c r="V166" s="238">
        <v>52346</v>
      </c>
      <c r="W166" s="239">
        <v>21.055555555555557</v>
      </c>
    </row>
    <row r="167" spans="1:23" x14ac:dyDescent="0.25">
      <c r="A167" s="230"/>
      <c r="B167" s="231">
        <v>50116060</v>
      </c>
      <c r="C167" s="232" t="s">
        <v>661</v>
      </c>
      <c r="D167" s="232" t="s">
        <v>2275</v>
      </c>
      <c r="E167" s="232" t="s">
        <v>1725</v>
      </c>
      <c r="F167" s="232" t="s">
        <v>1479</v>
      </c>
      <c r="G167" s="232" t="s">
        <v>5638</v>
      </c>
      <c r="H167" s="232" t="s">
        <v>5388</v>
      </c>
      <c r="I167" s="232" t="s">
        <v>702</v>
      </c>
      <c r="J167" s="232" t="s">
        <v>5569</v>
      </c>
      <c r="K167" s="233" t="s">
        <v>702</v>
      </c>
      <c r="L167" s="232" t="s">
        <v>702</v>
      </c>
      <c r="M167" s="234">
        <v>4</v>
      </c>
      <c r="N167" s="235">
        <v>3</v>
      </c>
      <c r="O167" s="236"/>
      <c r="P167" s="237">
        <v>43344</v>
      </c>
      <c r="Q167" s="237">
        <v>43525</v>
      </c>
      <c r="R167" s="237"/>
      <c r="S167" s="232" t="s">
        <v>1731</v>
      </c>
      <c r="T167" s="237">
        <v>33239</v>
      </c>
      <c r="U167" s="235">
        <v>31.261111111111113</v>
      </c>
      <c r="V167" s="238">
        <v>53328</v>
      </c>
      <c r="W167" s="239">
        <v>23.738888888888887</v>
      </c>
    </row>
    <row r="168" spans="1:23" x14ac:dyDescent="0.25">
      <c r="A168" s="230"/>
      <c r="B168" s="231">
        <v>50142644</v>
      </c>
      <c r="C168" s="232" t="s">
        <v>1278</v>
      </c>
      <c r="D168" s="232" t="s">
        <v>2272</v>
      </c>
      <c r="E168" s="232" t="s">
        <v>1459</v>
      </c>
      <c r="F168" s="232" t="s">
        <v>5645</v>
      </c>
      <c r="G168" s="232" t="s">
        <v>5662</v>
      </c>
      <c r="H168" s="232" t="s">
        <v>5</v>
      </c>
      <c r="I168" s="232" t="s">
        <v>702</v>
      </c>
      <c r="J168" s="232" t="s">
        <v>5592</v>
      </c>
      <c r="K168" s="233" t="s">
        <v>702</v>
      </c>
      <c r="L168" s="232" t="s">
        <v>702</v>
      </c>
      <c r="M168" s="234">
        <v>1</v>
      </c>
      <c r="N168" s="235">
        <v>3</v>
      </c>
      <c r="O168" s="236"/>
      <c r="P168" s="237">
        <v>35067</v>
      </c>
      <c r="Q168" s="237">
        <v>44044</v>
      </c>
      <c r="R168" s="237"/>
      <c r="S168" s="232"/>
      <c r="T168" s="237">
        <v>25374</v>
      </c>
      <c r="U168" s="235">
        <v>52.791666666666664</v>
      </c>
      <c r="V168" s="238">
        <v>45463</v>
      </c>
      <c r="W168" s="239">
        <v>2.2083333333333335</v>
      </c>
    </row>
    <row r="169" spans="1:23" x14ac:dyDescent="0.25">
      <c r="A169" s="230"/>
      <c r="B169" s="231">
        <v>50134648</v>
      </c>
      <c r="C169" s="232" t="s">
        <v>691</v>
      </c>
      <c r="D169" s="232" t="s">
        <v>2275</v>
      </c>
      <c r="E169" s="232" t="s">
        <v>1725</v>
      </c>
      <c r="F169" s="232" t="s">
        <v>1479</v>
      </c>
      <c r="G169" s="232" t="s">
        <v>5638</v>
      </c>
      <c r="H169" s="232" t="s">
        <v>5383</v>
      </c>
      <c r="I169" s="232" t="s">
        <v>702</v>
      </c>
      <c r="J169" s="232" t="s">
        <v>1734</v>
      </c>
      <c r="K169" s="233" t="s">
        <v>702</v>
      </c>
      <c r="L169" s="232" t="s">
        <v>702</v>
      </c>
      <c r="M169" s="234">
        <v>4</v>
      </c>
      <c r="N169" s="235">
        <v>4</v>
      </c>
      <c r="O169" s="236"/>
      <c r="P169" s="237">
        <v>43648</v>
      </c>
      <c r="Q169" s="237">
        <v>44197</v>
      </c>
      <c r="R169" s="237"/>
      <c r="S169" s="232" t="s">
        <v>1735</v>
      </c>
      <c r="T169" s="237">
        <v>34421</v>
      </c>
      <c r="U169" s="235">
        <v>28.019444444444446</v>
      </c>
      <c r="V169" s="238">
        <v>54510</v>
      </c>
      <c r="W169" s="239">
        <v>26.980555555555554</v>
      </c>
    </row>
    <row r="170" spans="1:23" x14ac:dyDescent="0.25">
      <c r="A170" s="230"/>
      <c r="B170" s="231">
        <v>50112430</v>
      </c>
      <c r="C170" s="232" t="s">
        <v>643</v>
      </c>
      <c r="D170" s="232" t="s">
        <v>2278</v>
      </c>
      <c r="E170" s="232" t="s">
        <v>1725</v>
      </c>
      <c r="F170" s="232" t="s">
        <v>1475</v>
      </c>
      <c r="G170" s="232" t="s">
        <v>5647</v>
      </c>
      <c r="H170" s="232" t="s">
        <v>5388</v>
      </c>
      <c r="I170" s="232" t="s">
        <v>702</v>
      </c>
      <c r="J170" s="232" t="s">
        <v>5560</v>
      </c>
      <c r="K170" s="233" t="s">
        <v>702</v>
      </c>
      <c r="L170" s="232" t="s">
        <v>702</v>
      </c>
      <c r="M170" s="234">
        <v>4</v>
      </c>
      <c r="N170" s="235">
        <v>2.3333333333333335</v>
      </c>
      <c r="O170" s="236"/>
      <c r="P170" s="237">
        <v>43191</v>
      </c>
      <c r="Q170" s="237">
        <v>43541</v>
      </c>
      <c r="R170" s="237"/>
      <c r="S170" s="240" t="s">
        <v>5242</v>
      </c>
      <c r="T170" s="237">
        <v>27257</v>
      </c>
      <c r="U170" s="235">
        <v>47.636111111111113</v>
      </c>
      <c r="V170" s="238">
        <v>47346</v>
      </c>
      <c r="W170" s="239">
        <v>7.3638888888888889</v>
      </c>
    </row>
    <row r="171" spans="1:23" x14ac:dyDescent="0.25">
      <c r="A171" s="230" t="s">
        <v>4</v>
      </c>
      <c r="B171" s="231">
        <v>50147180</v>
      </c>
      <c r="C171" s="232" t="s">
        <v>758</v>
      </c>
      <c r="D171" s="232" t="s">
        <v>2272</v>
      </c>
      <c r="E171" s="232" t="s">
        <v>52</v>
      </c>
      <c r="F171" s="232" t="s">
        <v>5663</v>
      </c>
      <c r="G171" s="232" t="s">
        <v>54</v>
      </c>
      <c r="H171" s="232" t="s">
        <v>5</v>
      </c>
      <c r="I171" s="232" t="s">
        <v>702</v>
      </c>
      <c r="J171" s="232" t="s">
        <v>922</v>
      </c>
      <c r="K171" s="233" t="s">
        <v>818</v>
      </c>
      <c r="L171" s="232" t="s">
        <v>815</v>
      </c>
      <c r="M171" s="234">
        <v>1</v>
      </c>
      <c r="N171" s="235" t="s">
        <v>702</v>
      </c>
      <c r="O171" s="236"/>
      <c r="P171" s="237">
        <v>32503</v>
      </c>
      <c r="Q171" s="237">
        <v>44378</v>
      </c>
      <c r="R171" s="237"/>
      <c r="S171" s="232"/>
      <c r="T171" s="237">
        <v>24989</v>
      </c>
      <c r="U171" s="235">
        <v>53.847222222222221</v>
      </c>
      <c r="V171" s="238">
        <v>45077</v>
      </c>
      <c r="W171" s="239">
        <v>1.1555555555555554</v>
      </c>
    </row>
    <row r="172" spans="1:23" x14ac:dyDescent="0.25">
      <c r="A172" s="230"/>
      <c r="B172" s="231">
        <v>50134613</v>
      </c>
      <c r="C172" s="232" t="s">
        <v>690</v>
      </c>
      <c r="D172" s="232" t="s">
        <v>2275</v>
      </c>
      <c r="E172" s="232" t="s">
        <v>1431</v>
      </c>
      <c r="F172" s="232" t="s">
        <v>1479</v>
      </c>
      <c r="G172" s="232" t="s">
        <v>5638</v>
      </c>
      <c r="H172" s="232" t="s">
        <v>5343</v>
      </c>
      <c r="I172" s="232" t="s">
        <v>702</v>
      </c>
      <c r="J172" s="232" t="s">
        <v>1744</v>
      </c>
      <c r="K172" s="233" t="s">
        <v>702</v>
      </c>
      <c r="L172" s="232" t="s">
        <v>702</v>
      </c>
      <c r="M172" s="234">
        <v>3</v>
      </c>
      <c r="N172" s="235">
        <v>3.5</v>
      </c>
      <c r="O172" s="236"/>
      <c r="P172" s="237">
        <v>43647</v>
      </c>
      <c r="Q172" s="237">
        <v>44197</v>
      </c>
      <c r="R172" s="237"/>
      <c r="S172" s="232" t="s">
        <v>4948</v>
      </c>
      <c r="T172" s="237">
        <v>35006</v>
      </c>
      <c r="U172" s="235">
        <v>26.422222222222221</v>
      </c>
      <c r="V172" s="238">
        <v>55095</v>
      </c>
      <c r="W172" s="239">
        <v>28.577777777777779</v>
      </c>
    </row>
    <row r="173" spans="1:23" x14ac:dyDescent="0.25">
      <c r="A173" s="230"/>
      <c r="B173" s="231">
        <v>50117591</v>
      </c>
      <c r="C173" s="232" t="s">
        <v>1215</v>
      </c>
      <c r="D173" s="232" t="s">
        <v>2275</v>
      </c>
      <c r="E173" s="232" t="s">
        <v>1431</v>
      </c>
      <c r="F173" s="232" t="s">
        <v>1479</v>
      </c>
      <c r="G173" s="232" t="s">
        <v>5638</v>
      </c>
      <c r="H173" s="232" t="s">
        <v>5343</v>
      </c>
      <c r="I173" s="232" t="s">
        <v>702</v>
      </c>
      <c r="J173" s="232" t="s">
        <v>1626</v>
      </c>
      <c r="K173" s="233" t="s">
        <v>702</v>
      </c>
      <c r="L173" s="232" t="s">
        <v>702</v>
      </c>
      <c r="M173" s="234">
        <v>2</v>
      </c>
      <c r="N173" s="235">
        <v>3</v>
      </c>
      <c r="O173" s="236"/>
      <c r="P173" s="237">
        <v>43374</v>
      </c>
      <c r="Q173" s="237">
        <v>44197</v>
      </c>
      <c r="R173" s="237"/>
      <c r="S173" s="232" t="s">
        <v>4949</v>
      </c>
      <c r="T173" s="237">
        <v>35210</v>
      </c>
      <c r="U173" s="235">
        <v>25.861111111111111</v>
      </c>
      <c r="V173" s="238">
        <v>55298</v>
      </c>
      <c r="W173" s="239">
        <v>29.138888888888889</v>
      </c>
    </row>
    <row r="174" spans="1:23" x14ac:dyDescent="0.25">
      <c r="A174" s="230"/>
      <c r="B174" s="231">
        <v>50030511</v>
      </c>
      <c r="C174" s="232" t="s">
        <v>127</v>
      </c>
      <c r="D174" s="232" t="s">
        <v>2275</v>
      </c>
      <c r="E174" s="232" t="s">
        <v>1451</v>
      </c>
      <c r="F174" s="232" t="s">
        <v>1479</v>
      </c>
      <c r="G174" s="232" t="s">
        <v>5638</v>
      </c>
      <c r="H174" s="232" t="s">
        <v>5345</v>
      </c>
      <c r="I174" s="232" t="s">
        <v>702</v>
      </c>
      <c r="J174" s="232" t="s">
        <v>1750</v>
      </c>
      <c r="K174" s="233" t="s">
        <v>702</v>
      </c>
      <c r="L174" s="232" t="s">
        <v>702</v>
      </c>
      <c r="M174" s="234">
        <v>4</v>
      </c>
      <c r="N174" s="235">
        <v>3</v>
      </c>
      <c r="O174" s="236"/>
      <c r="P174" s="237">
        <v>38228</v>
      </c>
      <c r="Q174" s="237">
        <v>42736</v>
      </c>
      <c r="R174" s="237"/>
      <c r="S174" s="232" t="s">
        <v>5022</v>
      </c>
      <c r="T174" s="237">
        <v>29634</v>
      </c>
      <c r="U174" s="235">
        <v>41.133333333333333</v>
      </c>
      <c r="V174" s="238">
        <v>49722</v>
      </c>
      <c r="W174" s="239">
        <v>13.866666666666667</v>
      </c>
    </row>
    <row r="175" spans="1:23" x14ac:dyDescent="0.25">
      <c r="A175" s="230"/>
      <c r="B175" s="231">
        <v>50030510</v>
      </c>
      <c r="C175" s="232" t="s">
        <v>126</v>
      </c>
      <c r="D175" s="232" t="s">
        <v>2275</v>
      </c>
      <c r="E175" s="232" t="s">
        <v>1451</v>
      </c>
      <c r="F175" s="232" t="s">
        <v>1479</v>
      </c>
      <c r="G175" s="232" t="s">
        <v>5638</v>
      </c>
      <c r="H175" s="232" t="s">
        <v>5385</v>
      </c>
      <c r="I175" s="232" t="s">
        <v>702</v>
      </c>
      <c r="J175" s="232" t="s">
        <v>1454</v>
      </c>
      <c r="K175" s="233" t="s">
        <v>702</v>
      </c>
      <c r="L175" s="232" t="s">
        <v>702</v>
      </c>
      <c r="M175" s="234">
        <v>3</v>
      </c>
      <c r="N175" s="235">
        <v>2.6666666666666665</v>
      </c>
      <c r="O175" s="236"/>
      <c r="P175" s="237">
        <v>37438</v>
      </c>
      <c r="Q175" s="237">
        <v>41640</v>
      </c>
      <c r="R175" s="237"/>
      <c r="S175" s="232" t="s">
        <v>1489</v>
      </c>
      <c r="T175" s="237">
        <v>29033</v>
      </c>
      <c r="U175" s="235">
        <v>42.772222222222226</v>
      </c>
      <c r="V175" s="238">
        <v>49122</v>
      </c>
      <c r="W175" s="239">
        <v>12.227777777777778</v>
      </c>
    </row>
    <row r="176" spans="1:23" x14ac:dyDescent="0.25">
      <c r="A176" s="230"/>
      <c r="B176" s="231">
        <v>50030513</v>
      </c>
      <c r="C176" s="232" t="s">
        <v>128</v>
      </c>
      <c r="D176" s="232" t="s">
        <v>2275</v>
      </c>
      <c r="E176" s="232" t="s">
        <v>1451</v>
      </c>
      <c r="F176" s="232" t="s">
        <v>1479</v>
      </c>
      <c r="G176" s="232" t="s">
        <v>5638</v>
      </c>
      <c r="H176" s="232" t="s">
        <v>5385</v>
      </c>
      <c r="I176" s="232" t="s">
        <v>702</v>
      </c>
      <c r="J176" s="232" t="s">
        <v>1454</v>
      </c>
      <c r="K176" s="233" t="s">
        <v>702</v>
      </c>
      <c r="L176" s="232" t="s">
        <v>702</v>
      </c>
      <c r="M176" s="234">
        <v>2</v>
      </c>
      <c r="N176" s="235">
        <v>3</v>
      </c>
      <c r="O176" s="236"/>
      <c r="P176" s="237">
        <v>39234</v>
      </c>
      <c r="Q176" s="237">
        <v>40909</v>
      </c>
      <c r="R176" s="237"/>
      <c r="S176" s="232" t="s">
        <v>1489</v>
      </c>
      <c r="T176" s="237">
        <v>30928</v>
      </c>
      <c r="U176" s="235">
        <v>37.588888888888889</v>
      </c>
      <c r="V176" s="238">
        <v>51016</v>
      </c>
      <c r="W176" s="239">
        <v>17.411111111111111</v>
      </c>
    </row>
    <row r="177" spans="1:23" x14ac:dyDescent="0.25">
      <c r="A177" s="230"/>
      <c r="B177" s="231">
        <v>50142611</v>
      </c>
      <c r="C177" s="232" t="s">
        <v>721</v>
      </c>
      <c r="D177" s="232" t="s">
        <v>2272</v>
      </c>
      <c r="E177" s="232" t="s">
        <v>1459</v>
      </c>
      <c r="F177" s="232" t="s">
        <v>5664</v>
      </c>
      <c r="G177" s="232" t="s">
        <v>5665</v>
      </c>
      <c r="H177" s="232" t="s">
        <v>5</v>
      </c>
      <c r="I177" s="232" t="s">
        <v>702</v>
      </c>
      <c r="J177" s="232" t="s">
        <v>5585</v>
      </c>
      <c r="K177" s="233" t="s">
        <v>702</v>
      </c>
      <c r="L177" s="232" t="s">
        <v>702</v>
      </c>
      <c r="M177" s="234">
        <v>1</v>
      </c>
      <c r="N177" s="235">
        <v>3</v>
      </c>
      <c r="O177" s="236"/>
      <c r="P177" s="237">
        <v>35305</v>
      </c>
      <c r="Q177" s="237">
        <v>44044</v>
      </c>
      <c r="R177" s="237"/>
      <c r="S177" s="232"/>
      <c r="T177" s="237">
        <v>27712</v>
      </c>
      <c r="U177" s="235">
        <v>46.391666666666666</v>
      </c>
      <c r="V177" s="238">
        <v>47801</v>
      </c>
      <c r="W177" s="239">
        <v>8.6083333333333325</v>
      </c>
    </row>
    <row r="178" spans="1:23" x14ac:dyDescent="0.25">
      <c r="A178" s="230"/>
      <c r="B178" s="231">
        <v>50030509</v>
      </c>
      <c r="C178" s="232" t="s">
        <v>125</v>
      </c>
      <c r="D178" s="232" t="s">
        <v>2275</v>
      </c>
      <c r="E178" s="232" t="s">
        <v>1451</v>
      </c>
      <c r="F178" s="232" t="s">
        <v>1479</v>
      </c>
      <c r="G178" s="232" t="s">
        <v>5638</v>
      </c>
      <c r="H178" s="232" t="s">
        <v>5384</v>
      </c>
      <c r="I178" s="232" t="s">
        <v>702</v>
      </c>
      <c r="J178" s="232" t="s">
        <v>1490</v>
      </c>
      <c r="K178" s="233" t="s">
        <v>702</v>
      </c>
      <c r="L178" s="232" t="s">
        <v>702</v>
      </c>
      <c r="M178" s="234">
        <v>3</v>
      </c>
      <c r="N178" s="235">
        <v>2.6666666666666665</v>
      </c>
      <c r="O178" s="236"/>
      <c r="P178" s="237">
        <v>35530</v>
      </c>
      <c r="Q178" s="237">
        <v>42736</v>
      </c>
      <c r="R178" s="237"/>
      <c r="S178" s="232" t="s">
        <v>1491</v>
      </c>
      <c r="T178" s="237">
        <v>25589</v>
      </c>
      <c r="U178" s="235">
        <v>52.205555555555556</v>
      </c>
      <c r="V178" s="238">
        <v>45678</v>
      </c>
      <c r="W178" s="239">
        <v>2.7944444444444443</v>
      </c>
    </row>
    <row r="179" spans="1:23" x14ac:dyDescent="0.25">
      <c r="A179" s="230"/>
      <c r="B179" s="231">
        <v>50030514</v>
      </c>
      <c r="C179" s="232" t="s">
        <v>129</v>
      </c>
      <c r="D179" s="232" t="s">
        <v>2275</v>
      </c>
      <c r="E179" s="232" t="s">
        <v>1451</v>
      </c>
      <c r="F179" s="232" t="s">
        <v>1479</v>
      </c>
      <c r="G179" s="232" t="s">
        <v>5638</v>
      </c>
      <c r="H179" s="232" t="s">
        <v>5384</v>
      </c>
      <c r="I179" s="232" t="s">
        <v>702</v>
      </c>
      <c r="J179" s="232" t="s">
        <v>1490</v>
      </c>
      <c r="K179" s="233" t="s">
        <v>702</v>
      </c>
      <c r="L179" s="232" t="s">
        <v>702</v>
      </c>
      <c r="M179" s="234">
        <v>3</v>
      </c>
      <c r="N179" s="235">
        <v>3</v>
      </c>
      <c r="O179" s="236"/>
      <c r="P179" s="237">
        <v>41276</v>
      </c>
      <c r="Q179" s="237">
        <v>42005</v>
      </c>
      <c r="R179" s="237"/>
      <c r="S179" s="232" t="s">
        <v>4921</v>
      </c>
      <c r="T179" s="237">
        <v>30566</v>
      </c>
      <c r="U179" s="235">
        <v>38.577777777777776</v>
      </c>
      <c r="V179" s="238">
        <v>50655</v>
      </c>
      <c r="W179" s="239">
        <v>16.422222222222221</v>
      </c>
    </row>
    <row r="180" spans="1:23" x14ac:dyDescent="0.25">
      <c r="A180" s="230"/>
      <c r="B180" s="231">
        <v>50030517</v>
      </c>
      <c r="C180" s="232" t="s">
        <v>1218</v>
      </c>
      <c r="D180" s="232" t="s">
        <v>2275</v>
      </c>
      <c r="E180" s="232" t="s">
        <v>1492</v>
      </c>
      <c r="F180" s="232" t="s">
        <v>1479</v>
      </c>
      <c r="G180" s="232" t="s">
        <v>5638</v>
      </c>
      <c r="H180" s="232" t="s">
        <v>4770</v>
      </c>
      <c r="I180" s="232" t="s">
        <v>702</v>
      </c>
      <c r="J180" s="232" t="s">
        <v>1754</v>
      </c>
      <c r="K180" s="233" t="s">
        <v>702</v>
      </c>
      <c r="L180" s="232" t="s">
        <v>702</v>
      </c>
      <c r="M180" s="234">
        <v>5</v>
      </c>
      <c r="N180" s="235">
        <v>3</v>
      </c>
      <c r="O180" s="236"/>
      <c r="P180" s="237">
        <v>38078</v>
      </c>
      <c r="Q180" s="237">
        <v>42278</v>
      </c>
      <c r="R180" s="237"/>
      <c r="S180" s="232" t="s">
        <v>5023</v>
      </c>
      <c r="T180" s="237">
        <v>27801</v>
      </c>
      <c r="U180" s="235">
        <v>46.15</v>
      </c>
      <c r="V180" s="238">
        <v>47890</v>
      </c>
      <c r="W180" s="239">
        <v>8.85</v>
      </c>
    </row>
    <row r="181" spans="1:23" x14ac:dyDescent="0.25">
      <c r="A181" s="230"/>
      <c r="B181" s="231">
        <v>50030499</v>
      </c>
      <c r="C181" s="232" t="s">
        <v>120</v>
      </c>
      <c r="D181" s="232" t="s">
        <v>2275</v>
      </c>
      <c r="E181" s="232" t="s">
        <v>1436</v>
      </c>
      <c r="F181" s="232" t="s">
        <v>1479</v>
      </c>
      <c r="G181" s="232" t="s">
        <v>5638</v>
      </c>
      <c r="H181" s="232" t="s">
        <v>5382</v>
      </c>
      <c r="I181" s="232" t="s">
        <v>702</v>
      </c>
      <c r="J181" s="232" t="s">
        <v>1756</v>
      </c>
      <c r="K181" s="233" t="s">
        <v>702</v>
      </c>
      <c r="L181" s="232" t="s">
        <v>702</v>
      </c>
      <c r="M181" s="234">
        <v>4</v>
      </c>
      <c r="N181" s="235">
        <v>3.6666666666666665</v>
      </c>
      <c r="O181" s="236"/>
      <c r="P181" s="237">
        <v>39342</v>
      </c>
      <c r="Q181" s="237">
        <v>42736</v>
      </c>
      <c r="R181" s="237"/>
      <c r="S181" s="232" t="s">
        <v>5024</v>
      </c>
      <c r="T181" s="237">
        <v>30459</v>
      </c>
      <c r="U181" s="235">
        <v>38.866666666666667</v>
      </c>
      <c r="V181" s="238">
        <v>50548</v>
      </c>
      <c r="W181" s="239">
        <v>16.133333333333333</v>
      </c>
    </row>
    <row r="182" spans="1:23" x14ac:dyDescent="0.25">
      <c r="A182" s="230"/>
      <c r="B182" s="231">
        <v>50030500</v>
      </c>
      <c r="C182" s="232" t="s">
        <v>121</v>
      </c>
      <c r="D182" s="232" t="s">
        <v>2275</v>
      </c>
      <c r="E182" s="232" t="s">
        <v>1436</v>
      </c>
      <c r="F182" s="232" t="s">
        <v>1479</v>
      </c>
      <c r="G182" s="232" t="s">
        <v>5638</v>
      </c>
      <c r="H182" s="232" t="s">
        <v>5364</v>
      </c>
      <c r="I182" s="232" t="s">
        <v>702</v>
      </c>
      <c r="J182" s="232" t="s">
        <v>1438</v>
      </c>
      <c r="K182" s="233" t="s">
        <v>702</v>
      </c>
      <c r="L182" s="232" t="s">
        <v>702</v>
      </c>
      <c r="M182" s="234">
        <v>2</v>
      </c>
      <c r="N182" s="235">
        <v>3</v>
      </c>
      <c r="O182" s="236"/>
      <c r="P182" s="237">
        <v>41563</v>
      </c>
      <c r="Q182" s="237">
        <v>43101</v>
      </c>
      <c r="R182" s="237"/>
      <c r="S182" s="232" t="s">
        <v>1758</v>
      </c>
      <c r="T182" s="237">
        <v>32776</v>
      </c>
      <c r="U182" s="235">
        <v>32.527777777777779</v>
      </c>
      <c r="V182" s="238">
        <v>52865</v>
      </c>
      <c r="W182" s="239">
        <v>22.472222222222221</v>
      </c>
    </row>
    <row r="183" spans="1:23" x14ac:dyDescent="0.25">
      <c r="A183" s="230"/>
      <c r="B183" s="231">
        <v>50054066</v>
      </c>
      <c r="C183" s="232" t="s">
        <v>588</v>
      </c>
      <c r="D183" s="232" t="s">
        <v>2275</v>
      </c>
      <c r="E183" s="232" t="s">
        <v>1436</v>
      </c>
      <c r="F183" s="232" t="s">
        <v>1479</v>
      </c>
      <c r="G183" s="232" t="s">
        <v>5638</v>
      </c>
      <c r="H183" s="232" t="s">
        <v>5364</v>
      </c>
      <c r="I183" s="232" t="s">
        <v>702</v>
      </c>
      <c r="J183" s="232" t="s">
        <v>1438</v>
      </c>
      <c r="K183" s="233" t="s">
        <v>702</v>
      </c>
      <c r="L183" s="232" t="s">
        <v>702</v>
      </c>
      <c r="M183" s="234">
        <v>2</v>
      </c>
      <c r="N183" s="235">
        <v>2.6666666666666665</v>
      </c>
      <c r="O183" s="236"/>
      <c r="P183" s="237">
        <v>42492</v>
      </c>
      <c r="Q183" s="237">
        <v>44197</v>
      </c>
      <c r="R183" s="237"/>
      <c r="S183" s="232" t="s">
        <v>1760</v>
      </c>
      <c r="T183" s="237">
        <v>33270</v>
      </c>
      <c r="U183" s="235">
        <v>31.177777777777777</v>
      </c>
      <c r="V183" s="238">
        <v>53359</v>
      </c>
      <c r="W183" s="239">
        <v>23.822222222222223</v>
      </c>
    </row>
    <row r="184" spans="1:23" x14ac:dyDescent="0.25">
      <c r="A184" s="230"/>
      <c r="B184" s="231">
        <v>50142620</v>
      </c>
      <c r="C184" s="232" t="s">
        <v>725</v>
      </c>
      <c r="D184" s="232" t="s">
        <v>2275</v>
      </c>
      <c r="E184" s="232" t="s">
        <v>1436</v>
      </c>
      <c r="F184" s="232" t="s">
        <v>1479</v>
      </c>
      <c r="G184" s="232" t="s">
        <v>5638</v>
      </c>
      <c r="H184" s="232" t="s">
        <v>1759</v>
      </c>
      <c r="I184" s="232" t="s">
        <v>702</v>
      </c>
      <c r="J184" s="232" t="s">
        <v>1759</v>
      </c>
      <c r="K184" s="233" t="s">
        <v>702</v>
      </c>
      <c r="L184" s="232" t="s">
        <v>702</v>
      </c>
      <c r="M184" s="234">
        <v>2</v>
      </c>
      <c r="N184" s="235" t="s">
        <v>702</v>
      </c>
      <c r="O184" s="236"/>
      <c r="P184" s="237">
        <v>44256</v>
      </c>
      <c r="Q184" s="237">
        <v>44317</v>
      </c>
      <c r="R184" s="237"/>
      <c r="S184" s="232"/>
      <c r="T184" s="237">
        <v>35565</v>
      </c>
      <c r="U184" s="235">
        <v>24.888888888888889</v>
      </c>
      <c r="V184" s="238">
        <v>55654</v>
      </c>
      <c r="W184" s="239">
        <v>30.111111111111111</v>
      </c>
    </row>
    <row r="185" spans="1:23" x14ac:dyDescent="0.25">
      <c r="A185" s="230"/>
      <c r="B185" s="231">
        <v>50030477</v>
      </c>
      <c r="C185" s="232" t="s">
        <v>112</v>
      </c>
      <c r="D185" s="232" t="s">
        <v>2275</v>
      </c>
      <c r="E185" s="232" t="s">
        <v>1695</v>
      </c>
      <c r="F185" s="232" t="s">
        <v>1479</v>
      </c>
      <c r="G185" s="232" t="s">
        <v>5638</v>
      </c>
      <c r="H185" s="232" t="s">
        <v>1879</v>
      </c>
      <c r="I185" s="232" t="s">
        <v>702</v>
      </c>
      <c r="J185" s="232" t="s">
        <v>1767</v>
      </c>
      <c r="K185" s="233" t="s">
        <v>702</v>
      </c>
      <c r="L185" s="232" t="s">
        <v>702</v>
      </c>
      <c r="M185" s="234">
        <v>3</v>
      </c>
      <c r="N185" s="235">
        <v>3</v>
      </c>
      <c r="O185" s="236"/>
      <c r="P185" s="237">
        <v>38936</v>
      </c>
      <c r="Q185" s="237">
        <v>40909</v>
      </c>
      <c r="R185" s="237"/>
      <c r="S185" s="240" t="s">
        <v>5218</v>
      </c>
      <c r="T185" s="237">
        <v>24948</v>
      </c>
      <c r="U185" s="235">
        <v>53.958333333333336</v>
      </c>
      <c r="V185" s="238">
        <v>45036</v>
      </c>
      <c r="W185" s="239">
        <v>1.0416666666666667</v>
      </c>
    </row>
    <row r="186" spans="1:23" x14ac:dyDescent="0.25">
      <c r="A186" s="230" t="s">
        <v>4</v>
      </c>
      <c r="B186" s="231">
        <v>50030720</v>
      </c>
      <c r="C186" s="232" t="s">
        <v>208</v>
      </c>
      <c r="D186" s="232" t="s">
        <v>2272</v>
      </c>
      <c r="E186" s="232" t="s">
        <v>58</v>
      </c>
      <c r="F186" s="232" t="s">
        <v>5666</v>
      </c>
      <c r="G186" s="232" t="s">
        <v>59</v>
      </c>
      <c r="H186" s="232" t="s">
        <v>5</v>
      </c>
      <c r="I186" s="232" t="s">
        <v>702</v>
      </c>
      <c r="J186" s="232" t="s">
        <v>931</v>
      </c>
      <c r="K186" s="233" t="s">
        <v>818</v>
      </c>
      <c r="L186" s="232" t="s">
        <v>815</v>
      </c>
      <c r="M186" s="234">
        <v>3</v>
      </c>
      <c r="N186" s="235">
        <v>2.6666666666666665</v>
      </c>
      <c r="O186" s="236"/>
      <c r="P186" s="237">
        <v>35796</v>
      </c>
      <c r="Q186" s="237">
        <v>43101</v>
      </c>
      <c r="R186" s="237">
        <v>43570</v>
      </c>
      <c r="S186" s="232" t="s">
        <v>5121</v>
      </c>
      <c r="T186" s="237">
        <v>27849</v>
      </c>
      <c r="U186" s="235">
        <v>46.013888888888886</v>
      </c>
      <c r="V186" s="238">
        <v>47937</v>
      </c>
      <c r="W186" s="239">
        <v>8.9861111111111107</v>
      </c>
    </row>
    <row r="187" spans="1:23" x14ac:dyDescent="0.25">
      <c r="A187" s="230"/>
      <c r="B187" s="231">
        <v>50031481</v>
      </c>
      <c r="C187" s="232" t="s">
        <v>457</v>
      </c>
      <c r="D187" s="232" t="s">
        <v>2275</v>
      </c>
      <c r="E187" s="232" t="s">
        <v>1456</v>
      </c>
      <c r="F187" s="232" t="s">
        <v>1479</v>
      </c>
      <c r="G187" s="232" t="s">
        <v>5638</v>
      </c>
      <c r="H187" s="232" t="s">
        <v>967</v>
      </c>
      <c r="I187" s="232" t="s">
        <v>702</v>
      </c>
      <c r="J187" s="232" t="s">
        <v>1769</v>
      </c>
      <c r="K187" s="233" t="s">
        <v>702</v>
      </c>
      <c r="L187" s="232" t="s">
        <v>702</v>
      </c>
      <c r="M187" s="234">
        <v>9</v>
      </c>
      <c r="N187" s="235">
        <v>4</v>
      </c>
      <c r="O187" s="236"/>
      <c r="P187" s="237">
        <v>39326</v>
      </c>
      <c r="Q187" s="237">
        <v>39326</v>
      </c>
      <c r="R187" s="237"/>
      <c r="S187" s="232" t="s">
        <v>4951</v>
      </c>
      <c r="T187" s="237">
        <v>26227</v>
      </c>
      <c r="U187" s="235">
        <v>50.455555555555556</v>
      </c>
      <c r="V187" s="238">
        <v>46316</v>
      </c>
      <c r="W187" s="239">
        <v>4.5444444444444443</v>
      </c>
    </row>
    <row r="188" spans="1:23" x14ac:dyDescent="0.25">
      <c r="A188" s="230"/>
      <c r="B188" s="231">
        <v>50030476</v>
      </c>
      <c r="C188" s="232" t="s">
        <v>1237</v>
      </c>
      <c r="D188" s="232" t="s">
        <v>2275</v>
      </c>
      <c r="E188" s="232" t="s">
        <v>1456</v>
      </c>
      <c r="F188" s="232" t="s">
        <v>1479</v>
      </c>
      <c r="G188" s="232" t="s">
        <v>5638</v>
      </c>
      <c r="H188" s="232" t="s">
        <v>1457</v>
      </c>
      <c r="I188" s="232" t="s">
        <v>702</v>
      </c>
      <c r="J188" s="232" t="s">
        <v>1771</v>
      </c>
      <c r="K188" s="233" t="s">
        <v>702</v>
      </c>
      <c r="L188" s="232" t="s">
        <v>702</v>
      </c>
      <c r="M188" s="234">
        <v>3</v>
      </c>
      <c r="N188" s="235">
        <v>3.6666666666666665</v>
      </c>
      <c r="O188" s="236"/>
      <c r="P188" s="237">
        <v>41276</v>
      </c>
      <c r="Q188" s="237">
        <v>42005</v>
      </c>
      <c r="R188" s="237"/>
      <c r="S188" s="232" t="s">
        <v>4931</v>
      </c>
      <c r="T188" s="237">
        <v>30388</v>
      </c>
      <c r="U188" s="235">
        <v>39.06111111111111</v>
      </c>
      <c r="V188" s="238">
        <v>50477</v>
      </c>
      <c r="W188" s="239">
        <v>15.938888888888888</v>
      </c>
    </row>
    <row r="189" spans="1:23" x14ac:dyDescent="0.25">
      <c r="A189" s="230"/>
      <c r="B189" s="231">
        <v>50030493</v>
      </c>
      <c r="C189" s="232" t="s">
        <v>118</v>
      </c>
      <c r="D189" s="232" t="s">
        <v>2275</v>
      </c>
      <c r="E189" s="232" t="s">
        <v>1464</v>
      </c>
      <c r="F189" s="232" t="s">
        <v>1479</v>
      </c>
      <c r="G189" s="232" t="s">
        <v>5638</v>
      </c>
      <c r="H189" s="232" t="s">
        <v>1472</v>
      </c>
      <c r="I189" s="232" t="s">
        <v>702</v>
      </c>
      <c r="J189" s="232" t="s">
        <v>5333</v>
      </c>
      <c r="K189" s="233" t="s">
        <v>702</v>
      </c>
      <c r="L189" s="232" t="s">
        <v>702</v>
      </c>
      <c r="M189" s="234">
        <v>3</v>
      </c>
      <c r="N189" s="235">
        <v>3</v>
      </c>
      <c r="O189" s="236"/>
      <c r="P189" s="237">
        <v>36251</v>
      </c>
      <c r="Q189" s="237">
        <v>39722</v>
      </c>
      <c r="R189" s="237"/>
      <c r="S189" s="232" t="s">
        <v>1495</v>
      </c>
      <c r="T189" s="237">
        <v>26865</v>
      </c>
      <c r="U189" s="235">
        <v>48.708333333333336</v>
      </c>
      <c r="V189" s="238">
        <v>46954</v>
      </c>
      <c r="W189" s="239">
        <v>6.291666666666667</v>
      </c>
    </row>
    <row r="190" spans="1:23" x14ac:dyDescent="0.25">
      <c r="A190" s="230"/>
      <c r="B190" s="231">
        <v>50030483</v>
      </c>
      <c r="C190" s="232" t="s">
        <v>113</v>
      </c>
      <c r="D190" s="232" t="s">
        <v>2275</v>
      </c>
      <c r="E190" s="232" t="s">
        <v>1448</v>
      </c>
      <c r="F190" s="232" t="s">
        <v>1479</v>
      </c>
      <c r="G190" s="232" t="s">
        <v>5638</v>
      </c>
      <c r="H190" s="232" t="s">
        <v>3849</v>
      </c>
      <c r="I190" s="232" t="s">
        <v>702</v>
      </c>
      <c r="J190" s="232" t="s">
        <v>1777</v>
      </c>
      <c r="K190" s="233" t="s">
        <v>702</v>
      </c>
      <c r="L190" s="232" t="s">
        <v>702</v>
      </c>
      <c r="M190" s="234">
        <v>4</v>
      </c>
      <c r="N190" s="235">
        <v>3</v>
      </c>
      <c r="O190" s="236"/>
      <c r="P190" s="237">
        <v>40725</v>
      </c>
      <c r="Q190" s="237">
        <v>40909</v>
      </c>
      <c r="R190" s="237"/>
      <c r="S190" s="232" t="s">
        <v>4952</v>
      </c>
      <c r="T190" s="237">
        <v>24823</v>
      </c>
      <c r="U190" s="235">
        <v>54.3</v>
      </c>
      <c r="V190" s="238">
        <v>44912</v>
      </c>
      <c r="W190" s="239">
        <v>0.7</v>
      </c>
    </row>
    <row r="191" spans="1:23" x14ac:dyDescent="0.25">
      <c r="A191" s="230"/>
      <c r="B191" s="231">
        <v>50030491</v>
      </c>
      <c r="C191" s="232" t="s">
        <v>117</v>
      </c>
      <c r="D191" s="232" t="s">
        <v>2275</v>
      </c>
      <c r="E191" s="232" t="s">
        <v>1448</v>
      </c>
      <c r="F191" s="232" t="s">
        <v>1479</v>
      </c>
      <c r="G191" s="232" t="s">
        <v>5638</v>
      </c>
      <c r="H191" s="232" t="s">
        <v>3849</v>
      </c>
      <c r="I191" s="232" t="s">
        <v>702</v>
      </c>
      <c r="J191" s="232" t="s">
        <v>1779</v>
      </c>
      <c r="K191" s="233" t="s">
        <v>702</v>
      </c>
      <c r="L191" s="232" t="s">
        <v>702</v>
      </c>
      <c r="M191" s="234">
        <v>2</v>
      </c>
      <c r="N191" s="235">
        <v>3.3333333333333335</v>
      </c>
      <c r="O191" s="236"/>
      <c r="P191" s="237">
        <v>41442</v>
      </c>
      <c r="Q191" s="237">
        <v>43101</v>
      </c>
      <c r="R191" s="237"/>
      <c r="S191" s="232" t="s">
        <v>4953</v>
      </c>
      <c r="T191" s="237">
        <v>32096</v>
      </c>
      <c r="U191" s="235">
        <v>34.388888888888886</v>
      </c>
      <c r="V191" s="238">
        <v>52185</v>
      </c>
      <c r="W191" s="239">
        <v>20.611111111111111</v>
      </c>
    </row>
    <row r="192" spans="1:23" x14ac:dyDescent="0.25">
      <c r="A192" s="230"/>
      <c r="B192" s="231">
        <v>50030527</v>
      </c>
      <c r="C192" s="232" t="s">
        <v>132</v>
      </c>
      <c r="D192" s="232" t="s">
        <v>2275</v>
      </c>
      <c r="E192" s="232" t="s">
        <v>1497</v>
      </c>
      <c r="F192" s="232" t="s">
        <v>1479</v>
      </c>
      <c r="G192" s="232" t="s">
        <v>5638</v>
      </c>
      <c r="H192" s="232" t="s">
        <v>5</v>
      </c>
      <c r="I192" s="232" t="s">
        <v>702</v>
      </c>
      <c r="J192" s="232" t="s">
        <v>5386</v>
      </c>
      <c r="K192" s="233" t="s">
        <v>702</v>
      </c>
      <c r="L192" s="232" t="s">
        <v>702</v>
      </c>
      <c r="M192" s="234">
        <v>4</v>
      </c>
      <c r="N192" s="235">
        <v>4.333333333333333</v>
      </c>
      <c r="O192" s="236"/>
      <c r="P192" s="237">
        <v>40581</v>
      </c>
      <c r="Q192" s="237">
        <v>42552</v>
      </c>
      <c r="R192" s="237"/>
      <c r="S192" s="232" t="s">
        <v>4954</v>
      </c>
      <c r="T192" s="237">
        <v>31474</v>
      </c>
      <c r="U192" s="235">
        <v>36.088888888888889</v>
      </c>
      <c r="V192" s="238">
        <v>51563</v>
      </c>
      <c r="W192" s="239">
        <v>18.911111111111111</v>
      </c>
    </row>
    <row r="193" spans="1:23" x14ac:dyDescent="0.25">
      <c r="A193" s="230"/>
      <c r="B193" s="231">
        <v>50045477</v>
      </c>
      <c r="C193" s="232" t="s">
        <v>551</v>
      </c>
      <c r="D193" s="232" t="s">
        <v>2275</v>
      </c>
      <c r="E193" s="232" t="s">
        <v>1443</v>
      </c>
      <c r="F193" s="232" t="s">
        <v>1479</v>
      </c>
      <c r="G193" s="232" t="s">
        <v>5638</v>
      </c>
      <c r="H193" s="232" t="s">
        <v>1444</v>
      </c>
      <c r="I193" s="232" t="s">
        <v>702</v>
      </c>
      <c r="J193" s="232" t="s">
        <v>3977</v>
      </c>
      <c r="K193" s="233" t="s">
        <v>702</v>
      </c>
      <c r="L193" s="232" t="s">
        <v>702</v>
      </c>
      <c r="M193" s="234">
        <v>4</v>
      </c>
      <c r="N193" s="235">
        <v>3.6666666666666665</v>
      </c>
      <c r="O193" s="236"/>
      <c r="P193" s="237">
        <v>42037</v>
      </c>
      <c r="Q193" s="237">
        <v>42736</v>
      </c>
      <c r="R193" s="237"/>
      <c r="S193" s="232" t="s">
        <v>4955</v>
      </c>
      <c r="T193" s="237">
        <v>28381</v>
      </c>
      <c r="U193" s="235">
        <v>44.56111111111111</v>
      </c>
      <c r="V193" s="238">
        <v>48470</v>
      </c>
      <c r="W193" s="239">
        <v>10.438888888888888</v>
      </c>
    </row>
    <row r="194" spans="1:23" x14ac:dyDescent="0.25">
      <c r="A194" s="230" t="s">
        <v>4</v>
      </c>
      <c r="B194" s="231">
        <v>50085965</v>
      </c>
      <c r="C194" s="232" t="s">
        <v>589</v>
      </c>
      <c r="D194" s="232" t="s">
        <v>2269</v>
      </c>
      <c r="E194" s="232" t="s">
        <v>67</v>
      </c>
      <c r="F194" s="232" t="s">
        <v>5667</v>
      </c>
      <c r="G194" s="232" t="s">
        <v>98</v>
      </c>
      <c r="H194" s="232" t="s">
        <v>5</v>
      </c>
      <c r="I194" s="232" t="s">
        <v>702</v>
      </c>
      <c r="J194" s="232" t="s">
        <v>957</v>
      </c>
      <c r="K194" s="233" t="s">
        <v>825</v>
      </c>
      <c r="L194" s="232" t="s">
        <v>815</v>
      </c>
      <c r="M194" s="234">
        <v>1</v>
      </c>
      <c r="N194" s="235">
        <v>3.6666666666666665</v>
      </c>
      <c r="O194" s="236"/>
      <c r="P194" s="237">
        <v>39387</v>
      </c>
      <c r="Q194" s="237">
        <v>42522</v>
      </c>
      <c r="R194" s="237"/>
      <c r="S194" s="232" t="s">
        <v>4962</v>
      </c>
      <c r="T194" s="237">
        <v>32127</v>
      </c>
      <c r="U194" s="235">
        <v>34.302777777777777</v>
      </c>
      <c r="V194" s="238">
        <v>52216</v>
      </c>
      <c r="W194" s="239">
        <v>20.697222222222223</v>
      </c>
    </row>
    <row r="195" spans="1:23" x14ac:dyDescent="0.25">
      <c r="A195" s="230" t="s">
        <v>27</v>
      </c>
      <c r="B195" s="231">
        <v>50030762</v>
      </c>
      <c r="C195" s="232" t="s">
        <v>233</v>
      </c>
      <c r="D195" s="232" t="s">
        <v>2272</v>
      </c>
      <c r="E195" s="232" t="s">
        <v>52</v>
      </c>
      <c r="F195" s="232" t="s">
        <v>5668</v>
      </c>
      <c r="G195" s="232" t="s">
        <v>31</v>
      </c>
      <c r="H195" s="232" t="s">
        <v>37</v>
      </c>
      <c r="I195" s="232">
        <v>2</v>
      </c>
      <c r="J195" s="232" t="s">
        <v>864</v>
      </c>
      <c r="K195" s="233" t="s">
        <v>814</v>
      </c>
      <c r="L195" s="232" t="s">
        <v>815</v>
      </c>
      <c r="M195" s="234">
        <v>6</v>
      </c>
      <c r="N195" s="235">
        <v>3.3333333333333335</v>
      </c>
      <c r="O195" s="236"/>
      <c r="P195" s="237">
        <v>35233</v>
      </c>
      <c r="Q195" s="237">
        <v>42736</v>
      </c>
      <c r="R195" s="237">
        <v>44501</v>
      </c>
      <c r="S195" s="232" t="s">
        <v>860</v>
      </c>
      <c r="T195" s="237">
        <v>26324</v>
      </c>
      <c r="U195" s="235">
        <v>50.19166666666667</v>
      </c>
      <c r="V195" s="238">
        <v>46413</v>
      </c>
      <c r="W195" s="239">
        <v>4.8083333333333336</v>
      </c>
    </row>
    <row r="196" spans="1:23" x14ac:dyDescent="0.25">
      <c r="A196" s="241" t="s">
        <v>27</v>
      </c>
      <c r="B196" s="231">
        <v>50031508</v>
      </c>
      <c r="C196" s="232" t="s">
        <v>467</v>
      </c>
      <c r="D196" s="232" t="s">
        <v>2272</v>
      </c>
      <c r="E196" s="232" t="s">
        <v>25</v>
      </c>
      <c r="F196" s="232" t="s">
        <v>5648</v>
      </c>
      <c r="G196" s="232" t="s">
        <v>31</v>
      </c>
      <c r="H196" s="232" t="s">
        <v>37</v>
      </c>
      <c r="I196" s="232">
        <v>2</v>
      </c>
      <c r="J196" s="232" t="s">
        <v>864</v>
      </c>
      <c r="K196" s="233" t="s">
        <v>814</v>
      </c>
      <c r="L196" s="232" t="s">
        <v>815</v>
      </c>
      <c r="M196" s="234">
        <v>7</v>
      </c>
      <c r="N196" s="235">
        <v>2.6666666666666665</v>
      </c>
      <c r="O196" s="236"/>
      <c r="P196" s="237">
        <v>34827</v>
      </c>
      <c r="Q196" s="237">
        <v>42005</v>
      </c>
      <c r="R196" s="237">
        <v>43221</v>
      </c>
      <c r="S196" s="232" t="s">
        <v>901</v>
      </c>
      <c r="T196" s="237">
        <v>24740</v>
      </c>
      <c r="U196" s="235">
        <v>54.527777777777779</v>
      </c>
      <c r="V196" s="238">
        <v>44829</v>
      </c>
      <c r="W196" s="239">
        <v>0.47222222222222221</v>
      </c>
    </row>
    <row r="197" spans="1:23" x14ac:dyDescent="0.25">
      <c r="A197" s="230"/>
      <c r="B197" s="231">
        <v>50031124</v>
      </c>
      <c r="C197" s="232" t="s">
        <v>1324</v>
      </c>
      <c r="D197" s="232" t="s">
        <v>2269</v>
      </c>
      <c r="E197" s="232" t="s">
        <v>1616</v>
      </c>
      <c r="F197" s="232" t="s">
        <v>1621</v>
      </c>
      <c r="G197" s="232" t="s">
        <v>5651</v>
      </c>
      <c r="H197" s="232" t="s">
        <v>5402</v>
      </c>
      <c r="I197" s="232" t="s">
        <v>702</v>
      </c>
      <c r="J197" s="232" t="s">
        <v>5462</v>
      </c>
      <c r="K197" s="233" t="s">
        <v>702</v>
      </c>
      <c r="L197" s="232" t="s">
        <v>702</v>
      </c>
      <c r="M197" s="234">
        <v>4</v>
      </c>
      <c r="N197" s="235">
        <v>2.6666666666666665</v>
      </c>
      <c r="O197" s="236"/>
      <c r="P197" s="237">
        <v>38200</v>
      </c>
      <c r="Q197" s="237">
        <v>42736</v>
      </c>
      <c r="R197" s="237"/>
      <c r="S197" s="232" t="s">
        <v>5025</v>
      </c>
      <c r="T197" s="237">
        <v>27916</v>
      </c>
      <c r="U197" s="235">
        <v>45.833333333333336</v>
      </c>
      <c r="V197" s="238">
        <v>48004</v>
      </c>
      <c r="W197" s="239">
        <v>9.1666666666666661</v>
      </c>
    </row>
    <row r="198" spans="1:23" x14ac:dyDescent="0.25">
      <c r="A198" s="230"/>
      <c r="B198" s="231">
        <v>50031399</v>
      </c>
      <c r="C198" s="232" t="s">
        <v>426</v>
      </c>
      <c r="D198" s="232" t="s">
        <v>2269</v>
      </c>
      <c r="E198" s="232" t="s">
        <v>1616</v>
      </c>
      <c r="F198" s="232" t="s">
        <v>1621</v>
      </c>
      <c r="G198" s="232" t="s">
        <v>5651</v>
      </c>
      <c r="H198" s="232" t="s">
        <v>5402</v>
      </c>
      <c r="I198" s="232" t="s">
        <v>702</v>
      </c>
      <c r="J198" s="232" t="s">
        <v>5538</v>
      </c>
      <c r="K198" s="233" t="s">
        <v>702</v>
      </c>
      <c r="L198" s="232" t="s">
        <v>702</v>
      </c>
      <c r="M198" s="234">
        <v>2</v>
      </c>
      <c r="N198" s="235">
        <v>3</v>
      </c>
      <c r="O198" s="236"/>
      <c r="P198" s="237">
        <v>41365</v>
      </c>
      <c r="Q198" s="237">
        <v>42370</v>
      </c>
      <c r="R198" s="237"/>
      <c r="S198" s="232"/>
      <c r="T198" s="237">
        <v>33214</v>
      </c>
      <c r="U198" s="235">
        <v>31.327777777777779</v>
      </c>
      <c r="V198" s="238">
        <v>53303</v>
      </c>
      <c r="W198" s="239">
        <v>23.672222222222221</v>
      </c>
    </row>
    <row r="199" spans="1:23" x14ac:dyDescent="0.25">
      <c r="A199" s="230"/>
      <c r="B199" s="231">
        <v>50031138</v>
      </c>
      <c r="C199" s="232" t="s">
        <v>1325</v>
      </c>
      <c r="D199" s="232" t="s">
        <v>2269</v>
      </c>
      <c r="E199" s="232" t="s">
        <v>1616</v>
      </c>
      <c r="F199" s="232" t="s">
        <v>1621</v>
      </c>
      <c r="G199" s="232" t="s">
        <v>5651</v>
      </c>
      <c r="H199" s="232" t="s">
        <v>5402</v>
      </c>
      <c r="I199" s="232" t="s">
        <v>702</v>
      </c>
      <c r="J199" s="232" t="s">
        <v>5465</v>
      </c>
      <c r="K199" s="233" t="s">
        <v>702</v>
      </c>
      <c r="L199" s="232" t="s">
        <v>702</v>
      </c>
      <c r="M199" s="234">
        <v>2</v>
      </c>
      <c r="N199" s="235">
        <v>2.6666666666666665</v>
      </c>
      <c r="O199" s="236"/>
      <c r="P199" s="237">
        <v>41365</v>
      </c>
      <c r="Q199" s="237">
        <v>43101</v>
      </c>
      <c r="R199" s="237"/>
      <c r="S199" s="232" t="s">
        <v>5026</v>
      </c>
      <c r="T199" s="237">
        <v>31539</v>
      </c>
      <c r="U199" s="235">
        <v>35.911111111111111</v>
      </c>
      <c r="V199" s="238">
        <v>51628</v>
      </c>
      <c r="W199" s="239">
        <v>19.088888888888889</v>
      </c>
    </row>
    <row r="200" spans="1:23" x14ac:dyDescent="0.25">
      <c r="A200" s="230"/>
      <c r="B200" s="231">
        <v>50040194</v>
      </c>
      <c r="C200" s="232" t="s">
        <v>527</v>
      </c>
      <c r="D200" s="232" t="s">
        <v>2269</v>
      </c>
      <c r="E200" s="232" t="s">
        <v>1616</v>
      </c>
      <c r="F200" s="232" t="s">
        <v>1621</v>
      </c>
      <c r="G200" s="232" t="s">
        <v>5651</v>
      </c>
      <c r="H200" s="232" t="s">
        <v>5402</v>
      </c>
      <c r="I200" s="232" t="s">
        <v>702</v>
      </c>
      <c r="J200" s="232" t="s">
        <v>5511</v>
      </c>
      <c r="K200" s="233" t="s">
        <v>702</v>
      </c>
      <c r="L200" s="232" t="s">
        <v>702</v>
      </c>
      <c r="M200" s="234">
        <v>2</v>
      </c>
      <c r="N200" s="235">
        <v>3</v>
      </c>
      <c r="O200" s="236"/>
      <c r="P200" s="237">
        <v>41939</v>
      </c>
      <c r="Q200" s="237">
        <v>43466</v>
      </c>
      <c r="R200" s="237"/>
      <c r="S200" s="232" t="s">
        <v>1810</v>
      </c>
      <c r="T200" s="237">
        <v>33370</v>
      </c>
      <c r="U200" s="235">
        <v>30.897222222222222</v>
      </c>
      <c r="V200" s="238">
        <v>53459</v>
      </c>
      <c r="W200" s="239">
        <v>24.102777777777778</v>
      </c>
    </row>
    <row r="201" spans="1:23" x14ac:dyDescent="0.25">
      <c r="A201" s="230"/>
      <c r="B201" s="231">
        <v>50040186</v>
      </c>
      <c r="C201" s="232" t="s">
        <v>526</v>
      </c>
      <c r="D201" s="232" t="s">
        <v>2269</v>
      </c>
      <c r="E201" s="232" t="s">
        <v>1616</v>
      </c>
      <c r="F201" s="232" t="s">
        <v>1621</v>
      </c>
      <c r="G201" s="232" t="s">
        <v>5651</v>
      </c>
      <c r="H201" s="232" t="s">
        <v>5402</v>
      </c>
      <c r="I201" s="232" t="s">
        <v>702</v>
      </c>
      <c r="J201" s="232" t="s">
        <v>1811</v>
      </c>
      <c r="K201" s="233" t="s">
        <v>702</v>
      </c>
      <c r="L201" s="232" t="s">
        <v>702</v>
      </c>
      <c r="M201" s="234">
        <v>2</v>
      </c>
      <c r="N201" s="235">
        <v>3</v>
      </c>
      <c r="O201" s="236"/>
      <c r="P201" s="237">
        <v>41932</v>
      </c>
      <c r="Q201" s="237">
        <v>42736</v>
      </c>
      <c r="R201" s="237"/>
      <c r="S201" s="232" t="s">
        <v>1812</v>
      </c>
      <c r="T201" s="237">
        <v>31907</v>
      </c>
      <c r="U201" s="235">
        <v>34.902777777777779</v>
      </c>
      <c r="V201" s="238">
        <v>51996</v>
      </c>
      <c r="W201" s="239">
        <v>20.097222222222221</v>
      </c>
    </row>
    <row r="202" spans="1:23" x14ac:dyDescent="0.25">
      <c r="A202" s="230"/>
      <c r="B202" s="231">
        <v>50036731</v>
      </c>
      <c r="C202" s="232" t="s">
        <v>494</v>
      </c>
      <c r="D202" s="232" t="s">
        <v>2269</v>
      </c>
      <c r="E202" s="232" t="s">
        <v>1616</v>
      </c>
      <c r="F202" s="232" t="s">
        <v>1621</v>
      </c>
      <c r="G202" s="232" t="s">
        <v>5651</v>
      </c>
      <c r="H202" s="232" t="s">
        <v>5402</v>
      </c>
      <c r="I202" s="232" t="s">
        <v>702</v>
      </c>
      <c r="J202" s="232" t="s">
        <v>3982</v>
      </c>
      <c r="K202" s="233" t="s">
        <v>702</v>
      </c>
      <c r="L202" s="232" t="s">
        <v>702</v>
      </c>
      <c r="M202" s="234">
        <v>2</v>
      </c>
      <c r="N202" s="235">
        <v>3</v>
      </c>
      <c r="O202" s="236"/>
      <c r="P202" s="237">
        <v>34820</v>
      </c>
      <c r="Q202" s="237">
        <v>42370</v>
      </c>
      <c r="R202" s="237"/>
      <c r="S202" s="232" t="s">
        <v>5027</v>
      </c>
      <c r="T202" s="237">
        <v>26148</v>
      </c>
      <c r="U202" s="235">
        <v>50.672222222222224</v>
      </c>
      <c r="V202" s="238">
        <v>46237</v>
      </c>
      <c r="W202" s="239">
        <v>4.3277777777777775</v>
      </c>
    </row>
    <row r="203" spans="1:23" x14ac:dyDescent="0.25">
      <c r="A203" s="230"/>
      <c r="B203" s="231">
        <v>50030647</v>
      </c>
      <c r="C203" s="232" t="s">
        <v>170</v>
      </c>
      <c r="D203" s="232" t="s">
        <v>2272</v>
      </c>
      <c r="E203" s="232" t="s">
        <v>1616</v>
      </c>
      <c r="F203" s="232" t="s">
        <v>1814</v>
      </c>
      <c r="G203" s="232" t="s">
        <v>5669</v>
      </c>
      <c r="H203" s="232" t="s">
        <v>5402</v>
      </c>
      <c r="I203" s="232" t="s">
        <v>702</v>
      </c>
      <c r="J203" s="232" t="s">
        <v>3819</v>
      </c>
      <c r="K203" s="233" t="s">
        <v>702</v>
      </c>
      <c r="L203" s="232" t="s">
        <v>702</v>
      </c>
      <c r="M203" s="234">
        <v>2</v>
      </c>
      <c r="N203" s="235">
        <v>2.6666666666666665</v>
      </c>
      <c r="O203" s="236"/>
      <c r="P203" s="237">
        <v>41505</v>
      </c>
      <c r="Q203" s="237">
        <v>42736</v>
      </c>
      <c r="R203" s="237"/>
      <c r="S203" s="232" t="s">
        <v>2124</v>
      </c>
      <c r="T203" s="237">
        <v>32453</v>
      </c>
      <c r="U203" s="235">
        <v>33.413888888888891</v>
      </c>
      <c r="V203" s="238">
        <v>52541</v>
      </c>
      <c r="W203" s="239">
        <v>21.586111111111112</v>
      </c>
    </row>
    <row r="204" spans="1:23" x14ac:dyDescent="0.25">
      <c r="A204" s="230"/>
      <c r="B204" s="231">
        <v>50031145</v>
      </c>
      <c r="C204" s="232" t="s">
        <v>1328</v>
      </c>
      <c r="D204" s="232" t="s">
        <v>2269</v>
      </c>
      <c r="E204" s="232" t="s">
        <v>1616</v>
      </c>
      <c r="F204" s="232" t="s">
        <v>5650</v>
      </c>
      <c r="G204" s="232" t="s">
        <v>5651</v>
      </c>
      <c r="H204" s="232" t="s">
        <v>5349</v>
      </c>
      <c r="I204" s="232" t="s">
        <v>702</v>
      </c>
      <c r="J204" s="232" t="s">
        <v>5350</v>
      </c>
      <c r="K204" s="233" t="s">
        <v>702</v>
      </c>
      <c r="L204" s="232" t="s">
        <v>702</v>
      </c>
      <c r="M204" s="234">
        <v>6</v>
      </c>
      <c r="N204" s="235">
        <v>2.3333333333333335</v>
      </c>
      <c r="O204" s="236"/>
      <c r="P204" s="237">
        <v>35490</v>
      </c>
      <c r="Q204" s="237">
        <v>42370</v>
      </c>
      <c r="R204" s="237"/>
      <c r="S204" s="232" t="s">
        <v>5028</v>
      </c>
      <c r="T204" s="237">
        <v>25813</v>
      </c>
      <c r="U204" s="235">
        <v>51.591666666666669</v>
      </c>
      <c r="V204" s="238">
        <v>45902</v>
      </c>
      <c r="W204" s="239">
        <v>3.4083333333333332</v>
      </c>
    </row>
    <row r="205" spans="1:23" x14ac:dyDescent="0.25">
      <c r="A205" s="230"/>
      <c r="B205" s="231">
        <v>50032104</v>
      </c>
      <c r="C205" s="232" t="s">
        <v>482</v>
      </c>
      <c r="D205" s="232" t="s">
        <v>2269</v>
      </c>
      <c r="E205" s="232" t="s">
        <v>1616</v>
      </c>
      <c r="F205" s="232" t="s">
        <v>1621</v>
      </c>
      <c r="G205" s="232" t="s">
        <v>5651</v>
      </c>
      <c r="H205" s="232" t="s">
        <v>5402</v>
      </c>
      <c r="I205" s="232" t="s">
        <v>702</v>
      </c>
      <c r="J205" s="232" t="s">
        <v>5466</v>
      </c>
      <c r="K205" s="233" t="s">
        <v>702</v>
      </c>
      <c r="L205" s="232" t="s">
        <v>702</v>
      </c>
      <c r="M205" s="234">
        <v>2</v>
      </c>
      <c r="N205" s="235">
        <v>2.3333333333333335</v>
      </c>
      <c r="O205" s="236"/>
      <c r="P205" s="237">
        <v>41659</v>
      </c>
      <c r="Q205" s="237">
        <v>43466</v>
      </c>
      <c r="R205" s="237"/>
      <c r="S205" s="232" t="s">
        <v>1820</v>
      </c>
      <c r="T205" s="237">
        <v>32940</v>
      </c>
      <c r="U205" s="235">
        <v>32.075000000000003</v>
      </c>
      <c r="V205" s="238">
        <v>53029</v>
      </c>
      <c r="W205" s="239">
        <v>22.925000000000001</v>
      </c>
    </row>
    <row r="206" spans="1:23" x14ac:dyDescent="0.25">
      <c r="A206" s="230"/>
      <c r="B206" s="231">
        <v>50049089</v>
      </c>
      <c r="C206" s="232" t="s">
        <v>570</v>
      </c>
      <c r="D206" s="232" t="s">
        <v>2269</v>
      </c>
      <c r="E206" s="232" t="s">
        <v>1616</v>
      </c>
      <c r="F206" s="232" t="s">
        <v>1621</v>
      </c>
      <c r="G206" s="232" t="s">
        <v>5651</v>
      </c>
      <c r="H206" s="232" t="s">
        <v>5402</v>
      </c>
      <c r="I206" s="232" t="s">
        <v>702</v>
      </c>
      <c r="J206" s="232" t="s">
        <v>5528</v>
      </c>
      <c r="K206" s="233" t="s">
        <v>702</v>
      </c>
      <c r="L206" s="232" t="s">
        <v>702</v>
      </c>
      <c r="M206" s="234">
        <v>3</v>
      </c>
      <c r="N206" s="235">
        <v>4.333333333333333</v>
      </c>
      <c r="O206" s="236"/>
      <c r="P206" s="237">
        <v>42278</v>
      </c>
      <c r="Q206" s="237">
        <v>43101</v>
      </c>
      <c r="R206" s="237"/>
      <c r="S206" s="232" t="s">
        <v>4959</v>
      </c>
      <c r="T206" s="237">
        <v>30660</v>
      </c>
      <c r="U206" s="235">
        <v>38.319444444444443</v>
      </c>
      <c r="V206" s="238">
        <v>50749</v>
      </c>
      <c r="W206" s="239">
        <v>16.680555555555557</v>
      </c>
    </row>
    <row r="207" spans="1:23" x14ac:dyDescent="0.25">
      <c r="A207" s="230"/>
      <c r="B207" s="231">
        <v>50031148</v>
      </c>
      <c r="C207" s="232" t="s">
        <v>360</v>
      </c>
      <c r="D207" s="232" t="s">
        <v>2269</v>
      </c>
      <c r="E207" s="232" t="s">
        <v>1616</v>
      </c>
      <c r="F207" s="232" t="s">
        <v>5650</v>
      </c>
      <c r="G207" s="232" t="s">
        <v>5651</v>
      </c>
      <c r="H207" s="232" t="s">
        <v>5402</v>
      </c>
      <c r="I207" s="232" t="s">
        <v>702</v>
      </c>
      <c r="J207" s="232" t="s">
        <v>1823</v>
      </c>
      <c r="K207" s="233" t="s">
        <v>702</v>
      </c>
      <c r="L207" s="232" t="s">
        <v>702</v>
      </c>
      <c r="M207" s="234">
        <v>3</v>
      </c>
      <c r="N207" s="235">
        <v>2</v>
      </c>
      <c r="O207" s="236"/>
      <c r="P207" s="237">
        <v>39203</v>
      </c>
      <c r="Q207" s="237">
        <v>42370</v>
      </c>
      <c r="R207" s="237"/>
      <c r="S207" s="232" t="s">
        <v>5029</v>
      </c>
      <c r="T207" s="237">
        <v>30043</v>
      </c>
      <c r="U207" s="235">
        <v>40.008333333333333</v>
      </c>
      <c r="V207" s="238">
        <v>50132</v>
      </c>
      <c r="W207" s="239">
        <v>14.991666666666667</v>
      </c>
    </row>
    <row r="208" spans="1:23" x14ac:dyDescent="0.25">
      <c r="A208" s="230"/>
      <c r="B208" s="231">
        <v>50037235</v>
      </c>
      <c r="C208" s="232" t="s">
        <v>497</v>
      </c>
      <c r="D208" s="232" t="s">
        <v>2269</v>
      </c>
      <c r="E208" s="232" t="s">
        <v>1616</v>
      </c>
      <c r="F208" s="232" t="s">
        <v>1621</v>
      </c>
      <c r="G208" s="232" t="s">
        <v>5651</v>
      </c>
      <c r="H208" s="232" t="s">
        <v>5402</v>
      </c>
      <c r="I208" s="232" t="s">
        <v>702</v>
      </c>
      <c r="J208" s="232" t="s">
        <v>1825</v>
      </c>
      <c r="K208" s="233" t="s">
        <v>702</v>
      </c>
      <c r="L208" s="232" t="s">
        <v>702</v>
      </c>
      <c r="M208" s="234">
        <v>2</v>
      </c>
      <c r="N208" s="235">
        <v>3</v>
      </c>
      <c r="O208" s="236"/>
      <c r="P208" s="237">
        <v>41785</v>
      </c>
      <c r="Q208" s="237">
        <v>43466</v>
      </c>
      <c r="R208" s="237"/>
      <c r="S208" s="232" t="s">
        <v>1826</v>
      </c>
      <c r="T208" s="237">
        <v>33608</v>
      </c>
      <c r="U208" s="235">
        <v>30.25</v>
      </c>
      <c r="V208" s="238">
        <v>53697</v>
      </c>
      <c r="W208" s="239">
        <v>24.75</v>
      </c>
    </row>
    <row r="209" spans="1:23" x14ac:dyDescent="0.25">
      <c r="A209" s="230"/>
      <c r="B209" s="231">
        <v>50031154</v>
      </c>
      <c r="C209" s="232" t="s">
        <v>361</v>
      </c>
      <c r="D209" s="232" t="s">
        <v>2269</v>
      </c>
      <c r="E209" s="232" t="s">
        <v>1616</v>
      </c>
      <c r="F209" s="232" t="s">
        <v>5650</v>
      </c>
      <c r="G209" s="232" t="s">
        <v>5651</v>
      </c>
      <c r="H209" s="232" t="s">
        <v>5402</v>
      </c>
      <c r="I209" s="232" t="s">
        <v>702</v>
      </c>
      <c r="J209" s="232" t="s">
        <v>1624</v>
      </c>
      <c r="K209" s="233" t="s">
        <v>702</v>
      </c>
      <c r="L209" s="232" t="s">
        <v>702</v>
      </c>
      <c r="M209" s="234">
        <v>4</v>
      </c>
      <c r="N209" s="235">
        <v>3.3333333333333335</v>
      </c>
      <c r="O209" s="236"/>
      <c r="P209" s="237">
        <v>39326</v>
      </c>
      <c r="Q209" s="237">
        <v>42736</v>
      </c>
      <c r="R209" s="237"/>
      <c r="S209" s="232" t="s">
        <v>5030</v>
      </c>
      <c r="T209" s="237">
        <v>30570</v>
      </c>
      <c r="U209" s="235">
        <v>38.56666666666667</v>
      </c>
      <c r="V209" s="238">
        <v>50659</v>
      </c>
      <c r="W209" s="239">
        <v>16.433333333333334</v>
      </c>
    </row>
    <row r="210" spans="1:23" x14ac:dyDescent="0.25">
      <c r="A210" s="230"/>
      <c r="B210" s="231">
        <v>50031129</v>
      </c>
      <c r="C210" s="232" t="s">
        <v>353</v>
      </c>
      <c r="D210" s="232" t="s">
        <v>2269</v>
      </c>
      <c r="E210" s="232" t="s">
        <v>1616</v>
      </c>
      <c r="F210" s="232" t="s">
        <v>5650</v>
      </c>
      <c r="G210" s="232" t="s">
        <v>5651</v>
      </c>
      <c r="H210" s="232" t="s">
        <v>5402</v>
      </c>
      <c r="I210" s="232" t="s">
        <v>702</v>
      </c>
      <c r="J210" s="232" t="s">
        <v>1624</v>
      </c>
      <c r="K210" s="233" t="s">
        <v>702</v>
      </c>
      <c r="L210" s="232" t="s">
        <v>702</v>
      </c>
      <c r="M210" s="234">
        <v>3</v>
      </c>
      <c r="N210" s="235">
        <v>3</v>
      </c>
      <c r="O210" s="236"/>
      <c r="P210" s="237">
        <v>39713</v>
      </c>
      <c r="Q210" s="237">
        <v>43101</v>
      </c>
      <c r="R210" s="237"/>
      <c r="S210" s="232" t="s">
        <v>5029</v>
      </c>
      <c r="T210" s="237">
        <v>31585</v>
      </c>
      <c r="U210" s="235">
        <v>35.786111111111111</v>
      </c>
      <c r="V210" s="238">
        <v>51674</v>
      </c>
      <c r="W210" s="239">
        <v>19.213888888888889</v>
      </c>
    </row>
    <row r="211" spans="1:23" x14ac:dyDescent="0.25">
      <c r="A211" s="230"/>
      <c r="B211" s="231">
        <v>50031130</v>
      </c>
      <c r="C211" s="232" t="s">
        <v>1329</v>
      </c>
      <c r="D211" s="232" t="s">
        <v>2269</v>
      </c>
      <c r="E211" s="232" t="s">
        <v>1616</v>
      </c>
      <c r="F211" s="232" t="s">
        <v>5650</v>
      </c>
      <c r="G211" s="232" t="s">
        <v>5651</v>
      </c>
      <c r="H211" s="232" t="s">
        <v>5402</v>
      </c>
      <c r="I211" s="232" t="s">
        <v>702</v>
      </c>
      <c r="J211" s="232" t="s">
        <v>1624</v>
      </c>
      <c r="K211" s="233" t="s">
        <v>702</v>
      </c>
      <c r="L211" s="232" t="s">
        <v>702</v>
      </c>
      <c r="M211" s="234">
        <v>3</v>
      </c>
      <c r="N211" s="235">
        <v>3.3333333333333335</v>
      </c>
      <c r="O211" s="236"/>
      <c r="P211" s="237">
        <v>39995</v>
      </c>
      <c r="Q211" s="237">
        <v>42736</v>
      </c>
      <c r="R211" s="237"/>
      <c r="S211" s="232" t="s">
        <v>5031</v>
      </c>
      <c r="T211" s="237">
        <v>31488</v>
      </c>
      <c r="U211" s="235">
        <v>36.049999999999997</v>
      </c>
      <c r="V211" s="238">
        <v>51577</v>
      </c>
      <c r="W211" s="239">
        <v>18.95</v>
      </c>
    </row>
    <row r="212" spans="1:23" x14ac:dyDescent="0.25">
      <c r="A212" s="230"/>
      <c r="B212" s="231">
        <v>50031127</v>
      </c>
      <c r="C212" s="232" t="s">
        <v>351</v>
      </c>
      <c r="D212" s="232" t="s">
        <v>2269</v>
      </c>
      <c r="E212" s="232" t="s">
        <v>1616</v>
      </c>
      <c r="F212" s="232" t="s">
        <v>5650</v>
      </c>
      <c r="G212" s="232" t="s">
        <v>5651</v>
      </c>
      <c r="H212" s="232" t="s">
        <v>5402</v>
      </c>
      <c r="I212" s="232" t="s">
        <v>702</v>
      </c>
      <c r="J212" s="232" t="s">
        <v>1624</v>
      </c>
      <c r="K212" s="233" t="s">
        <v>702</v>
      </c>
      <c r="L212" s="232" t="s">
        <v>702</v>
      </c>
      <c r="M212" s="234">
        <v>3</v>
      </c>
      <c r="N212" s="235">
        <v>4</v>
      </c>
      <c r="O212" s="236"/>
      <c r="P212" s="237">
        <v>39671</v>
      </c>
      <c r="Q212" s="237">
        <v>42736</v>
      </c>
      <c r="R212" s="237"/>
      <c r="S212" s="232" t="s">
        <v>5032</v>
      </c>
      <c r="T212" s="237">
        <v>31233</v>
      </c>
      <c r="U212" s="235">
        <v>36.75</v>
      </c>
      <c r="V212" s="238">
        <v>51322</v>
      </c>
      <c r="W212" s="239">
        <v>18.25</v>
      </c>
    </row>
    <row r="213" spans="1:23" x14ac:dyDescent="0.25">
      <c r="A213" s="230"/>
      <c r="B213" s="231">
        <v>50031533</v>
      </c>
      <c r="C213" s="232" t="s">
        <v>474</v>
      </c>
      <c r="D213" s="232" t="s">
        <v>2269</v>
      </c>
      <c r="E213" s="232" t="s">
        <v>1616</v>
      </c>
      <c r="F213" s="232" t="s">
        <v>5650</v>
      </c>
      <c r="G213" s="232" t="s">
        <v>5651</v>
      </c>
      <c r="H213" s="232" t="s">
        <v>5402</v>
      </c>
      <c r="I213" s="232" t="s">
        <v>702</v>
      </c>
      <c r="J213" s="232" t="s">
        <v>1624</v>
      </c>
      <c r="K213" s="233" t="s">
        <v>702</v>
      </c>
      <c r="L213" s="232" t="s">
        <v>702</v>
      </c>
      <c r="M213" s="234">
        <v>2</v>
      </c>
      <c r="N213" s="235">
        <v>3</v>
      </c>
      <c r="O213" s="236"/>
      <c r="P213" s="237">
        <v>41631</v>
      </c>
      <c r="Q213" s="237">
        <v>43466</v>
      </c>
      <c r="R213" s="237"/>
      <c r="S213" s="232" t="s">
        <v>1625</v>
      </c>
      <c r="T213" s="237">
        <v>32849</v>
      </c>
      <c r="U213" s="235">
        <v>32.327777777777776</v>
      </c>
      <c r="V213" s="238">
        <v>52938</v>
      </c>
      <c r="W213" s="239">
        <v>22.672222222222221</v>
      </c>
    </row>
    <row r="214" spans="1:23" x14ac:dyDescent="0.25">
      <c r="A214" s="230"/>
      <c r="B214" s="231">
        <v>50031137</v>
      </c>
      <c r="C214" s="232" t="s">
        <v>356</v>
      </c>
      <c r="D214" s="232" t="s">
        <v>2269</v>
      </c>
      <c r="E214" s="232" t="s">
        <v>1616</v>
      </c>
      <c r="F214" s="232" t="s">
        <v>1621</v>
      </c>
      <c r="G214" s="232" t="s">
        <v>5651</v>
      </c>
      <c r="H214" s="232" t="s">
        <v>5402</v>
      </c>
      <c r="I214" s="232" t="s">
        <v>702</v>
      </c>
      <c r="J214" s="232" t="s">
        <v>1833</v>
      </c>
      <c r="K214" s="233" t="s">
        <v>702</v>
      </c>
      <c r="L214" s="232" t="s">
        <v>702</v>
      </c>
      <c r="M214" s="234">
        <v>3</v>
      </c>
      <c r="N214" s="235">
        <v>3</v>
      </c>
      <c r="O214" s="236"/>
      <c r="P214" s="237">
        <v>41334</v>
      </c>
      <c r="Q214" s="237">
        <v>43466</v>
      </c>
      <c r="R214" s="237"/>
      <c r="S214" s="232" t="s">
        <v>5033</v>
      </c>
      <c r="T214" s="237">
        <v>32116</v>
      </c>
      <c r="U214" s="235">
        <v>34.333333333333336</v>
      </c>
      <c r="V214" s="238">
        <v>52205</v>
      </c>
      <c r="W214" s="239">
        <v>20.666666666666668</v>
      </c>
    </row>
    <row r="215" spans="1:23" x14ac:dyDescent="0.25">
      <c r="A215" s="230"/>
      <c r="B215" s="231">
        <v>50039966</v>
      </c>
      <c r="C215" s="232" t="s">
        <v>524</v>
      </c>
      <c r="D215" s="232" t="s">
        <v>2269</v>
      </c>
      <c r="E215" s="232" t="s">
        <v>1616</v>
      </c>
      <c r="F215" s="232" t="s">
        <v>1621</v>
      </c>
      <c r="G215" s="232" t="s">
        <v>5651</v>
      </c>
      <c r="H215" s="232" t="s">
        <v>5402</v>
      </c>
      <c r="I215" s="232" t="s">
        <v>702</v>
      </c>
      <c r="J215" s="232" t="s">
        <v>1833</v>
      </c>
      <c r="K215" s="233" t="s">
        <v>702</v>
      </c>
      <c r="L215" s="232" t="s">
        <v>702</v>
      </c>
      <c r="M215" s="234">
        <v>2</v>
      </c>
      <c r="N215" s="235">
        <v>3</v>
      </c>
      <c r="O215" s="236"/>
      <c r="P215" s="237">
        <v>39783</v>
      </c>
      <c r="Q215" s="237">
        <v>42736</v>
      </c>
      <c r="R215" s="237"/>
      <c r="S215" s="232" t="s">
        <v>4960</v>
      </c>
      <c r="T215" s="237">
        <v>30776</v>
      </c>
      <c r="U215" s="235">
        <v>38.00277777777778</v>
      </c>
      <c r="V215" s="238">
        <v>50864</v>
      </c>
      <c r="W215" s="239">
        <v>16.997222222222224</v>
      </c>
    </row>
    <row r="216" spans="1:23" x14ac:dyDescent="0.25">
      <c r="A216" s="230"/>
      <c r="B216" s="231">
        <v>50043000</v>
      </c>
      <c r="C216" s="232" t="s">
        <v>541</v>
      </c>
      <c r="D216" s="232" t="s">
        <v>2269</v>
      </c>
      <c r="E216" s="232" t="s">
        <v>1616</v>
      </c>
      <c r="F216" s="232" t="s">
        <v>1621</v>
      </c>
      <c r="G216" s="232" t="s">
        <v>5651</v>
      </c>
      <c r="H216" s="232" t="s">
        <v>5402</v>
      </c>
      <c r="I216" s="232" t="s">
        <v>702</v>
      </c>
      <c r="J216" s="232" t="s">
        <v>5513</v>
      </c>
      <c r="K216" s="233" t="s">
        <v>702</v>
      </c>
      <c r="L216" s="232" t="s">
        <v>702</v>
      </c>
      <c r="M216" s="234">
        <v>2</v>
      </c>
      <c r="N216" s="235">
        <v>3</v>
      </c>
      <c r="O216" s="236"/>
      <c r="P216" s="237">
        <v>42016</v>
      </c>
      <c r="Q216" s="237">
        <v>43101</v>
      </c>
      <c r="R216" s="237"/>
      <c r="S216" s="232" t="s">
        <v>4961</v>
      </c>
      <c r="T216" s="237">
        <v>31939</v>
      </c>
      <c r="U216" s="235">
        <v>34.81666666666667</v>
      </c>
      <c r="V216" s="238">
        <v>52028</v>
      </c>
      <c r="W216" s="239">
        <v>20.183333333333334</v>
      </c>
    </row>
    <row r="217" spans="1:23" x14ac:dyDescent="0.25">
      <c r="A217" s="230" t="s">
        <v>6</v>
      </c>
      <c r="B217" s="231">
        <v>50135178</v>
      </c>
      <c r="C217" s="232" t="s">
        <v>695</v>
      </c>
      <c r="D217" s="232" t="s">
        <v>2269</v>
      </c>
      <c r="E217" s="232" t="s">
        <v>2</v>
      </c>
      <c r="F217" s="232" t="s">
        <v>5670</v>
      </c>
      <c r="G217" s="232" t="s">
        <v>3</v>
      </c>
      <c r="H217" s="232" t="s">
        <v>7</v>
      </c>
      <c r="I217" s="232">
        <v>5</v>
      </c>
      <c r="J217" s="232" t="s">
        <v>5488</v>
      </c>
      <c r="K217" s="233" t="s">
        <v>814</v>
      </c>
      <c r="L217" s="232" t="s">
        <v>815</v>
      </c>
      <c r="M217" s="234">
        <v>1</v>
      </c>
      <c r="N217" s="235">
        <v>2</v>
      </c>
      <c r="O217" s="236"/>
      <c r="P217" s="237">
        <v>43661</v>
      </c>
      <c r="Q217" s="237"/>
      <c r="R217" s="237"/>
      <c r="S217" s="232" t="s">
        <v>4929</v>
      </c>
      <c r="T217" s="237">
        <v>33811</v>
      </c>
      <c r="U217" s="235">
        <v>29.691666666666666</v>
      </c>
      <c r="V217" s="238">
        <v>53899</v>
      </c>
      <c r="W217" s="239">
        <v>25.308333333333334</v>
      </c>
    </row>
    <row r="218" spans="1:23" x14ac:dyDescent="0.25">
      <c r="A218" s="230" t="s">
        <v>6</v>
      </c>
      <c r="B218" s="231">
        <v>50108149</v>
      </c>
      <c r="C218" s="232" t="s">
        <v>624</v>
      </c>
      <c r="D218" s="232" t="s">
        <v>2269</v>
      </c>
      <c r="E218" s="232" t="s">
        <v>2</v>
      </c>
      <c r="F218" s="232" t="s">
        <v>5671</v>
      </c>
      <c r="G218" s="232" t="s">
        <v>8</v>
      </c>
      <c r="H218" s="232" t="s">
        <v>7</v>
      </c>
      <c r="I218" s="232">
        <v>5</v>
      </c>
      <c r="J218" s="232" t="s">
        <v>5543</v>
      </c>
      <c r="K218" s="233" t="s">
        <v>818</v>
      </c>
      <c r="L218" s="232" t="s">
        <v>815</v>
      </c>
      <c r="M218" s="234">
        <v>1</v>
      </c>
      <c r="N218" s="235">
        <v>3</v>
      </c>
      <c r="O218" s="236"/>
      <c r="P218" s="237">
        <v>43040</v>
      </c>
      <c r="Q218" s="237"/>
      <c r="R218" s="237"/>
      <c r="S218" s="232" t="s">
        <v>1661</v>
      </c>
      <c r="T218" s="237">
        <v>33845</v>
      </c>
      <c r="U218" s="235">
        <v>29.6</v>
      </c>
      <c r="V218" s="238">
        <v>53933</v>
      </c>
      <c r="W218" s="239">
        <v>25.4</v>
      </c>
    </row>
    <row r="219" spans="1:23" x14ac:dyDescent="0.25">
      <c r="A219" s="230" t="s">
        <v>6</v>
      </c>
      <c r="B219" s="231">
        <v>50135176</v>
      </c>
      <c r="C219" s="232" t="s">
        <v>694</v>
      </c>
      <c r="D219" s="232" t="s">
        <v>2269</v>
      </c>
      <c r="E219" s="232" t="s">
        <v>2</v>
      </c>
      <c r="F219" s="232" t="s">
        <v>5671</v>
      </c>
      <c r="G219" s="232" t="s">
        <v>8</v>
      </c>
      <c r="H219" s="232" t="s">
        <v>7</v>
      </c>
      <c r="I219" s="232">
        <v>5</v>
      </c>
      <c r="J219" s="232" t="s">
        <v>5543</v>
      </c>
      <c r="K219" s="233" t="s">
        <v>818</v>
      </c>
      <c r="L219" s="232" t="s">
        <v>815</v>
      </c>
      <c r="M219" s="234">
        <v>1</v>
      </c>
      <c r="N219" s="235">
        <v>2</v>
      </c>
      <c r="O219" s="236"/>
      <c r="P219" s="237">
        <v>43661</v>
      </c>
      <c r="Q219" s="237"/>
      <c r="R219" s="237"/>
      <c r="S219" s="232" t="s">
        <v>4929</v>
      </c>
      <c r="T219" s="237">
        <v>34644</v>
      </c>
      <c r="U219" s="235">
        <v>27.413888888888888</v>
      </c>
      <c r="V219" s="238">
        <v>54733</v>
      </c>
      <c r="W219" s="239">
        <v>27.586111111111112</v>
      </c>
    </row>
    <row r="220" spans="1:23" x14ac:dyDescent="0.25">
      <c r="A220" s="230" t="s">
        <v>6</v>
      </c>
      <c r="B220" s="231">
        <v>50108166</v>
      </c>
      <c r="C220" s="232" t="s">
        <v>628</v>
      </c>
      <c r="D220" s="232" t="s">
        <v>2269</v>
      </c>
      <c r="E220" s="232" t="s">
        <v>2</v>
      </c>
      <c r="F220" s="232" t="s">
        <v>5672</v>
      </c>
      <c r="G220" s="232" t="s">
        <v>9</v>
      </c>
      <c r="H220" s="232" t="s">
        <v>7</v>
      </c>
      <c r="I220" s="232">
        <v>5</v>
      </c>
      <c r="J220" s="232" t="s">
        <v>5546</v>
      </c>
      <c r="K220" s="233" t="s">
        <v>814</v>
      </c>
      <c r="L220" s="232" t="s">
        <v>815</v>
      </c>
      <c r="M220" s="234">
        <v>1</v>
      </c>
      <c r="N220" s="235">
        <v>2.6666666666666665</v>
      </c>
      <c r="O220" s="236"/>
      <c r="P220" s="237">
        <v>43040</v>
      </c>
      <c r="Q220" s="237"/>
      <c r="R220" s="237"/>
      <c r="S220" s="232" t="s">
        <v>1661</v>
      </c>
      <c r="T220" s="237">
        <v>33655</v>
      </c>
      <c r="U220" s="235">
        <v>30.122222222222224</v>
      </c>
      <c r="V220" s="238">
        <v>53744</v>
      </c>
      <c r="W220" s="239">
        <v>24.877777777777776</v>
      </c>
    </row>
    <row r="221" spans="1:23" x14ac:dyDescent="0.25">
      <c r="A221" s="230" t="s">
        <v>6</v>
      </c>
      <c r="B221" s="231">
        <v>50108168</v>
      </c>
      <c r="C221" s="232" t="s">
        <v>629</v>
      </c>
      <c r="D221" s="232" t="s">
        <v>2272</v>
      </c>
      <c r="E221" s="232" t="s">
        <v>11</v>
      </c>
      <c r="F221" s="232" t="s">
        <v>5622</v>
      </c>
      <c r="G221" s="232" t="s">
        <v>14</v>
      </c>
      <c r="H221" s="232" t="s">
        <v>7</v>
      </c>
      <c r="I221" s="232">
        <v>5</v>
      </c>
      <c r="J221" s="232" t="s">
        <v>831</v>
      </c>
      <c r="K221" s="233" t="s">
        <v>818</v>
      </c>
      <c r="L221" s="232" t="s">
        <v>815</v>
      </c>
      <c r="M221" s="234">
        <v>1</v>
      </c>
      <c r="N221" s="235">
        <v>2.3333333333333335</v>
      </c>
      <c r="O221" s="236"/>
      <c r="P221" s="237">
        <v>43040</v>
      </c>
      <c r="Q221" s="237"/>
      <c r="R221" s="237"/>
      <c r="S221" s="232" t="s">
        <v>1661</v>
      </c>
      <c r="T221" s="237">
        <v>34232</v>
      </c>
      <c r="U221" s="235">
        <v>28.541666666666668</v>
      </c>
      <c r="V221" s="238">
        <v>54321</v>
      </c>
      <c r="W221" s="239">
        <v>26.458333333333332</v>
      </c>
    </row>
    <row r="222" spans="1:23" x14ac:dyDescent="0.25">
      <c r="A222" s="230" t="s">
        <v>4</v>
      </c>
      <c r="B222" s="231">
        <v>50142629</v>
      </c>
      <c r="C222" s="232" t="s">
        <v>237</v>
      </c>
      <c r="D222" s="232" t="s">
        <v>2272</v>
      </c>
      <c r="E222" s="232" t="s">
        <v>11</v>
      </c>
      <c r="F222" s="232" t="s">
        <v>5621</v>
      </c>
      <c r="G222" s="232" t="s">
        <v>81</v>
      </c>
      <c r="H222" s="232" t="s">
        <v>5</v>
      </c>
      <c r="I222" s="232" t="s">
        <v>702</v>
      </c>
      <c r="J222" s="232" t="s">
        <v>5589</v>
      </c>
      <c r="K222" s="233" t="s">
        <v>818</v>
      </c>
      <c r="L222" s="232" t="s">
        <v>815</v>
      </c>
      <c r="M222" s="234">
        <v>1</v>
      </c>
      <c r="N222" s="235">
        <v>3</v>
      </c>
      <c r="O222" s="236"/>
      <c r="P222" s="237">
        <v>41183</v>
      </c>
      <c r="Q222" s="237">
        <v>44044</v>
      </c>
      <c r="R222" s="237"/>
      <c r="S222" s="232" t="s">
        <v>1603</v>
      </c>
      <c r="T222" s="237">
        <v>31924</v>
      </c>
      <c r="U222" s="235">
        <v>34.855555555555554</v>
      </c>
      <c r="V222" s="238">
        <v>52013</v>
      </c>
      <c r="W222" s="239">
        <v>20.144444444444446</v>
      </c>
    </row>
    <row r="223" spans="1:23" x14ac:dyDescent="0.25">
      <c r="A223" s="230" t="s">
        <v>27</v>
      </c>
      <c r="B223" s="231">
        <v>50030694</v>
      </c>
      <c r="C223" s="232" t="s">
        <v>190</v>
      </c>
      <c r="D223" s="232" t="s">
        <v>2272</v>
      </c>
      <c r="E223" s="232" t="s">
        <v>34</v>
      </c>
      <c r="F223" s="232" t="s">
        <v>5653</v>
      </c>
      <c r="G223" s="232" t="s">
        <v>36</v>
      </c>
      <c r="H223" s="232" t="s">
        <v>37</v>
      </c>
      <c r="I223" s="232">
        <v>2</v>
      </c>
      <c r="J223" s="232" t="s">
        <v>876</v>
      </c>
      <c r="K223" s="233" t="s">
        <v>825</v>
      </c>
      <c r="L223" s="232" t="s">
        <v>842</v>
      </c>
      <c r="M223" s="234">
        <v>6</v>
      </c>
      <c r="N223" s="235">
        <v>3.3333333333333335</v>
      </c>
      <c r="O223" s="236" t="s">
        <v>135</v>
      </c>
      <c r="P223" s="237">
        <v>35233</v>
      </c>
      <c r="Q223" s="237">
        <v>42005</v>
      </c>
      <c r="R223" s="237">
        <v>43647</v>
      </c>
      <c r="S223" s="232" t="s">
        <v>5056</v>
      </c>
      <c r="T223" s="237">
        <v>25070</v>
      </c>
      <c r="U223" s="235">
        <v>53.625</v>
      </c>
      <c r="V223" s="238">
        <v>45158</v>
      </c>
      <c r="W223" s="239">
        <v>1.375</v>
      </c>
    </row>
    <row r="224" spans="1:23" x14ac:dyDescent="0.25">
      <c r="A224" s="230" t="s">
        <v>27</v>
      </c>
      <c r="B224" s="231">
        <v>50122077</v>
      </c>
      <c r="C224" s="232" t="s">
        <v>664</v>
      </c>
      <c r="D224" s="232" t="s">
        <v>2269</v>
      </c>
      <c r="E224" s="232" t="s">
        <v>67</v>
      </c>
      <c r="F224" s="232" t="s">
        <v>5309</v>
      </c>
      <c r="G224" s="232" t="s">
        <v>68</v>
      </c>
      <c r="H224" s="232" t="s">
        <v>28</v>
      </c>
      <c r="I224" s="232">
        <v>5</v>
      </c>
      <c r="J224" s="232" t="s">
        <v>5424</v>
      </c>
      <c r="K224" s="233" t="s">
        <v>814</v>
      </c>
      <c r="L224" s="232" t="s">
        <v>815</v>
      </c>
      <c r="M224" s="234">
        <v>1</v>
      </c>
      <c r="N224" s="235">
        <v>2.5</v>
      </c>
      <c r="O224" s="236" t="s">
        <v>115</v>
      </c>
      <c r="P224" s="237">
        <v>43395</v>
      </c>
      <c r="Q224" s="237"/>
      <c r="R224" s="237"/>
      <c r="S224" s="232" t="s">
        <v>4963</v>
      </c>
      <c r="T224" s="237">
        <v>35050</v>
      </c>
      <c r="U224" s="235">
        <v>26.3</v>
      </c>
      <c r="V224" s="238">
        <v>55139</v>
      </c>
      <c r="W224" s="239">
        <v>28.7</v>
      </c>
    </row>
    <row r="225" spans="1:23" x14ac:dyDescent="0.25">
      <c r="A225" s="230" t="s">
        <v>27</v>
      </c>
      <c r="B225" s="231">
        <v>50108204</v>
      </c>
      <c r="C225" s="232" t="s">
        <v>1397</v>
      </c>
      <c r="D225" s="232" t="s">
        <v>2269</v>
      </c>
      <c r="E225" s="232" t="s">
        <v>67</v>
      </c>
      <c r="F225" s="232" t="s">
        <v>5626</v>
      </c>
      <c r="G225" s="232" t="s">
        <v>69</v>
      </c>
      <c r="H225" s="232" t="s">
        <v>28</v>
      </c>
      <c r="I225" s="232">
        <v>5</v>
      </c>
      <c r="J225" s="232" t="s">
        <v>5424</v>
      </c>
      <c r="K225" s="233" t="s">
        <v>814</v>
      </c>
      <c r="L225" s="232" t="s">
        <v>815</v>
      </c>
      <c r="M225" s="234">
        <v>1</v>
      </c>
      <c r="N225" s="235">
        <v>3</v>
      </c>
      <c r="O225" s="236" t="s">
        <v>115</v>
      </c>
      <c r="P225" s="237">
        <v>43040</v>
      </c>
      <c r="Q225" s="237"/>
      <c r="R225" s="237"/>
      <c r="S225" s="232" t="s">
        <v>4963</v>
      </c>
      <c r="T225" s="237">
        <v>34177</v>
      </c>
      <c r="U225" s="235">
        <v>28.68888888888889</v>
      </c>
      <c r="V225" s="238">
        <v>54266</v>
      </c>
      <c r="W225" s="239">
        <v>26.31111111111111</v>
      </c>
    </row>
    <row r="226" spans="1:23" x14ac:dyDescent="0.25">
      <c r="A226" s="230" t="s">
        <v>27</v>
      </c>
      <c r="B226" s="231">
        <v>50133254</v>
      </c>
      <c r="C226" s="232" t="s">
        <v>682</v>
      </c>
      <c r="D226" s="232" t="s">
        <v>2269</v>
      </c>
      <c r="E226" s="232" t="s">
        <v>67</v>
      </c>
      <c r="F226" s="232" t="s">
        <v>5626</v>
      </c>
      <c r="G226" s="232" t="s">
        <v>69</v>
      </c>
      <c r="H226" s="232" t="s">
        <v>28</v>
      </c>
      <c r="I226" s="232">
        <v>5</v>
      </c>
      <c r="J226" s="232" t="s">
        <v>5413</v>
      </c>
      <c r="K226" s="233" t="s">
        <v>814</v>
      </c>
      <c r="L226" s="232" t="s">
        <v>815</v>
      </c>
      <c r="M226" s="234">
        <v>1</v>
      </c>
      <c r="N226" s="235">
        <v>2</v>
      </c>
      <c r="O226" s="236" t="s">
        <v>111</v>
      </c>
      <c r="P226" s="237">
        <v>43567</v>
      </c>
      <c r="Q226" s="237"/>
      <c r="R226" s="237"/>
      <c r="S226" s="232" t="s">
        <v>4963</v>
      </c>
      <c r="T226" s="237">
        <v>34886</v>
      </c>
      <c r="U226" s="235">
        <v>26.747222222222224</v>
      </c>
      <c r="V226" s="238">
        <v>54975</v>
      </c>
      <c r="W226" s="239">
        <v>28.252777777777776</v>
      </c>
    </row>
    <row r="227" spans="1:23" x14ac:dyDescent="0.25">
      <c r="A227" s="230" t="s">
        <v>4</v>
      </c>
      <c r="B227" s="231">
        <v>50142614</v>
      </c>
      <c r="C227" s="232" t="s">
        <v>724</v>
      </c>
      <c r="D227" s="232" t="s">
        <v>2272</v>
      </c>
      <c r="E227" s="232" t="s">
        <v>11</v>
      </c>
      <c r="F227" s="232" t="s">
        <v>5673</v>
      </c>
      <c r="G227" s="232" t="s">
        <v>15</v>
      </c>
      <c r="H227" s="232" t="s">
        <v>5</v>
      </c>
      <c r="I227" s="232" t="s">
        <v>702</v>
      </c>
      <c r="J227" s="232" t="s">
        <v>5588</v>
      </c>
      <c r="K227" s="233" t="s">
        <v>825</v>
      </c>
      <c r="L227" s="232" t="s">
        <v>815</v>
      </c>
      <c r="M227" s="234">
        <v>1</v>
      </c>
      <c r="N227" s="235">
        <v>2</v>
      </c>
      <c r="O227" s="236"/>
      <c r="P227" s="237">
        <v>36404</v>
      </c>
      <c r="Q227" s="237">
        <v>44044</v>
      </c>
      <c r="R227" s="237"/>
      <c r="S227" s="232" t="s">
        <v>1608</v>
      </c>
      <c r="T227" s="237">
        <v>26562</v>
      </c>
      <c r="U227" s="235">
        <v>49.541666666666664</v>
      </c>
      <c r="V227" s="238">
        <v>46650</v>
      </c>
      <c r="W227" s="239">
        <v>5.458333333333333</v>
      </c>
    </row>
    <row r="228" spans="1:23" x14ac:dyDescent="0.25">
      <c r="A228" s="230" t="s">
        <v>4</v>
      </c>
      <c r="B228" s="231">
        <v>50123331</v>
      </c>
      <c r="C228" s="232" t="s">
        <v>674</v>
      </c>
      <c r="D228" s="232" t="s">
        <v>2269</v>
      </c>
      <c r="E228" s="232" t="s">
        <v>67</v>
      </c>
      <c r="F228" s="232" t="s">
        <v>5616</v>
      </c>
      <c r="G228" s="232" t="s">
        <v>70</v>
      </c>
      <c r="H228" s="232" t="s">
        <v>5</v>
      </c>
      <c r="I228" s="232" t="s">
        <v>702</v>
      </c>
      <c r="J228" s="232" t="s">
        <v>952</v>
      </c>
      <c r="K228" s="233" t="s">
        <v>814</v>
      </c>
      <c r="L228" s="232" t="s">
        <v>815</v>
      </c>
      <c r="M228" s="234">
        <v>1</v>
      </c>
      <c r="N228" s="235">
        <v>3</v>
      </c>
      <c r="O228" s="236"/>
      <c r="P228" s="237">
        <v>36702</v>
      </c>
      <c r="Q228" s="237">
        <v>43344</v>
      </c>
      <c r="R228" s="237"/>
      <c r="S228" s="232" t="s">
        <v>952</v>
      </c>
      <c r="T228" s="237">
        <v>27829</v>
      </c>
      <c r="U228" s="235">
        <v>46.069444444444443</v>
      </c>
      <c r="V228" s="238">
        <v>47917</v>
      </c>
      <c r="W228" s="239">
        <v>8.9305555555555554</v>
      </c>
    </row>
    <row r="229" spans="1:23" x14ac:dyDescent="0.25">
      <c r="A229" s="230" t="s">
        <v>27</v>
      </c>
      <c r="B229" s="231">
        <v>50031282</v>
      </c>
      <c r="C229" s="232" t="s">
        <v>1262</v>
      </c>
      <c r="D229" s="232" t="s">
        <v>2276</v>
      </c>
      <c r="E229" s="232" t="s">
        <v>5623</v>
      </c>
      <c r="F229" s="232" t="s">
        <v>5624</v>
      </c>
      <c r="G229" s="232" t="s">
        <v>5625</v>
      </c>
      <c r="H229" s="232" t="s">
        <v>28</v>
      </c>
      <c r="I229" s="232">
        <v>5</v>
      </c>
      <c r="J229" s="232" t="s">
        <v>5469</v>
      </c>
      <c r="K229" s="233" t="s">
        <v>814</v>
      </c>
      <c r="L229" s="232" t="s">
        <v>842</v>
      </c>
      <c r="M229" s="234">
        <v>2</v>
      </c>
      <c r="N229" s="235">
        <v>3</v>
      </c>
      <c r="O229" s="236"/>
      <c r="P229" s="237">
        <v>36951</v>
      </c>
      <c r="Q229" s="237">
        <v>42370</v>
      </c>
      <c r="R229" s="237"/>
      <c r="S229" s="232" t="s">
        <v>1793</v>
      </c>
      <c r="T229" s="237">
        <v>25505</v>
      </c>
      <c r="U229" s="235">
        <v>52.43333333333333</v>
      </c>
      <c r="V229" s="238">
        <v>45594</v>
      </c>
      <c r="W229" s="239">
        <v>2.5666666666666669</v>
      </c>
    </row>
    <row r="230" spans="1:23" x14ac:dyDescent="0.25">
      <c r="A230" s="230" t="s">
        <v>27</v>
      </c>
      <c r="B230" s="231">
        <v>50102499</v>
      </c>
      <c r="C230" s="232" t="s">
        <v>1246</v>
      </c>
      <c r="D230" s="232" t="s">
        <v>2269</v>
      </c>
      <c r="E230" s="232" t="s">
        <v>67</v>
      </c>
      <c r="F230" s="232" t="s">
        <v>5674</v>
      </c>
      <c r="G230" s="232" t="s">
        <v>72</v>
      </c>
      <c r="H230" s="232" t="s">
        <v>28</v>
      </c>
      <c r="I230" s="232">
        <v>5</v>
      </c>
      <c r="J230" s="232" t="s">
        <v>5413</v>
      </c>
      <c r="K230" s="233" t="s">
        <v>818</v>
      </c>
      <c r="L230" s="232" t="s">
        <v>815</v>
      </c>
      <c r="M230" s="234">
        <v>1</v>
      </c>
      <c r="N230" s="235">
        <v>3</v>
      </c>
      <c r="O230" s="236" t="s">
        <v>111</v>
      </c>
      <c r="P230" s="237">
        <v>42857</v>
      </c>
      <c r="Q230" s="237"/>
      <c r="R230" s="237"/>
      <c r="S230" s="232" t="s">
        <v>4963</v>
      </c>
      <c r="T230" s="237">
        <v>34143</v>
      </c>
      <c r="U230" s="235">
        <v>28.783333333333335</v>
      </c>
      <c r="V230" s="238">
        <v>54363</v>
      </c>
      <c r="W230" s="239">
        <v>26.572222222222223</v>
      </c>
    </row>
    <row r="231" spans="1:23" x14ac:dyDescent="0.25">
      <c r="A231" s="230" t="s">
        <v>27</v>
      </c>
      <c r="B231" s="231">
        <v>50122081</v>
      </c>
      <c r="C231" s="232" t="s">
        <v>665</v>
      </c>
      <c r="D231" s="232" t="s">
        <v>2269</v>
      </c>
      <c r="E231" s="232" t="s">
        <v>67</v>
      </c>
      <c r="F231" s="232" t="s">
        <v>5674</v>
      </c>
      <c r="G231" s="232" t="s">
        <v>72</v>
      </c>
      <c r="H231" s="232" t="s">
        <v>28</v>
      </c>
      <c r="I231" s="232">
        <v>5</v>
      </c>
      <c r="J231" s="232" t="s">
        <v>5477</v>
      </c>
      <c r="K231" s="233" t="s">
        <v>818</v>
      </c>
      <c r="L231" s="232" t="s">
        <v>815</v>
      </c>
      <c r="M231" s="234">
        <v>1</v>
      </c>
      <c r="N231" s="235">
        <v>3</v>
      </c>
      <c r="O231" s="236" t="s">
        <v>111</v>
      </c>
      <c r="P231" s="237">
        <v>43395</v>
      </c>
      <c r="Q231" s="237"/>
      <c r="R231" s="237"/>
      <c r="S231" s="232" t="s">
        <v>4963</v>
      </c>
      <c r="T231" s="237">
        <v>34296</v>
      </c>
      <c r="U231" s="235">
        <v>28.366666666666667</v>
      </c>
      <c r="V231" s="238">
        <v>54385</v>
      </c>
      <c r="W231" s="239">
        <v>26.633333333333333</v>
      </c>
    </row>
    <row r="232" spans="1:23" x14ac:dyDescent="0.25">
      <c r="A232" s="230" t="s">
        <v>27</v>
      </c>
      <c r="B232" s="231">
        <v>50112869</v>
      </c>
      <c r="C232" s="232" t="s">
        <v>646</v>
      </c>
      <c r="D232" s="232" t="s">
        <v>2277</v>
      </c>
      <c r="E232" s="232" t="s">
        <v>5623</v>
      </c>
      <c r="F232" s="232" t="s">
        <v>5640</v>
      </c>
      <c r="G232" s="232" t="s">
        <v>87</v>
      </c>
      <c r="H232" s="232" t="s">
        <v>28</v>
      </c>
      <c r="I232" s="232">
        <v>5</v>
      </c>
      <c r="J232" s="232" t="s">
        <v>5422</v>
      </c>
      <c r="K232" s="233" t="s">
        <v>825</v>
      </c>
      <c r="L232" s="232" t="s">
        <v>845</v>
      </c>
      <c r="M232" s="234">
        <v>1</v>
      </c>
      <c r="N232" s="235">
        <v>2.3333333333333335</v>
      </c>
      <c r="O232" s="236"/>
      <c r="P232" s="237">
        <v>43222</v>
      </c>
      <c r="Q232" s="237"/>
      <c r="R232" s="237"/>
      <c r="S232" s="232" t="s">
        <v>1533</v>
      </c>
      <c r="T232" s="237">
        <v>33268</v>
      </c>
      <c r="U232" s="235">
        <v>31.180555555555557</v>
      </c>
      <c r="V232" s="238">
        <v>53357</v>
      </c>
      <c r="W232" s="239">
        <v>23.819444444444443</v>
      </c>
    </row>
    <row r="233" spans="1:23" x14ac:dyDescent="0.25">
      <c r="A233" s="230" t="s">
        <v>6</v>
      </c>
      <c r="B233" s="231">
        <v>50102450</v>
      </c>
      <c r="C233" s="232" t="s">
        <v>612</v>
      </c>
      <c r="D233" s="232" t="s">
        <v>2269</v>
      </c>
      <c r="E233" s="232" t="s">
        <v>77</v>
      </c>
      <c r="F233" s="232" t="s">
        <v>1515</v>
      </c>
      <c r="G233" s="232" t="s">
        <v>78</v>
      </c>
      <c r="H233" s="232" t="s">
        <v>5541</v>
      </c>
      <c r="I233" s="232" t="s">
        <v>702</v>
      </c>
      <c r="J233" s="232" t="s">
        <v>970</v>
      </c>
      <c r="K233" s="233" t="s">
        <v>825</v>
      </c>
      <c r="L233" s="232" t="s">
        <v>815</v>
      </c>
      <c r="M233" s="234">
        <v>1</v>
      </c>
      <c r="N233" s="235">
        <v>3</v>
      </c>
      <c r="O233" s="236"/>
      <c r="P233" s="237">
        <v>41395</v>
      </c>
      <c r="Q233" s="237">
        <v>42826</v>
      </c>
      <c r="R233" s="237"/>
      <c r="S233" s="232" t="s">
        <v>4964</v>
      </c>
      <c r="T233" s="237">
        <v>32590</v>
      </c>
      <c r="U233" s="235">
        <v>33.033333333333331</v>
      </c>
      <c r="V233" s="238">
        <v>52679</v>
      </c>
      <c r="W233" s="239">
        <v>21.966666666666665</v>
      </c>
    </row>
    <row r="234" spans="1:23" x14ac:dyDescent="0.25">
      <c r="A234" s="230" t="s">
        <v>27</v>
      </c>
      <c r="B234" s="231">
        <v>50133253</v>
      </c>
      <c r="C234" s="232" t="s">
        <v>681</v>
      </c>
      <c r="D234" s="232" t="s">
        <v>2269</v>
      </c>
      <c r="E234" s="232" t="s">
        <v>46</v>
      </c>
      <c r="F234" s="232" t="s">
        <v>5675</v>
      </c>
      <c r="G234" s="232" t="s">
        <v>49</v>
      </c>
      <c r="H234" s="232" t="s">
        <v>28</v>
      </c>
      <c r="I234" s="232">
        <v>5</v>
      </c>
      <c r="J234" s="232" t="s">
        <v>5413</v>
      </c>
      <c r="K234" s="233" t="s">
        <v>825</v>
      </c>
      <c r="L234" s="232" t="s">
        <v>815</v>
      </c>
      <c r="M234" s="234">
        <v>1</v>
      </c>
      <c r="N234" s="235">
        <v>2</v>
      </c>
      <c r="O234" s="236">
        <v>15</v>
      </c>
      <c r="P234" s="237">
        <v>43567</v>
      </c>
      <c r="Q234" s="237"/>
      <c r="R234" s="237"/>
      <c r="S234" s="232" t="s">
        <v>1517</v>
      </c>
      <c r="T234" s="237">
        <v>34767</v>
      </c>
      <c r="U234" s="235">
        <v>27.072222222222223</v>
      </c>
      <c r="V234" s="238">
        <v>54856</v>
      </c>
      <c r="W234" s="239">
        <v>27.927777777777777</v>
      </c>
    </row>
    <row r="235" spans="1:23" x14ac:dyDescent="0.25">
      <c r="A235" s="230" t="s">
        <v>27</v>
      </c>
      <c r="B235" s="231">
        <v>50102535</v>
      </c>
      <c r="C235" s="232" t="s">
        <v>618</v>
      </c>
      <c r="D235" s="232" t="s">
        <v>2269</v>
      </c>
      <c r="E235" s="232" t="s">
        <v>46</v>
      </c>
      <c r="F235" s="232" t="s">
        <v>5676</v>
      </c>
      <c r="G235" s="232" t="s">
        <v>92</v>
      </c>
      <c r="H235" s="232" t="s">
        <v>28</v>
      </c>
      <c r="I235" s="232">
        <v>5</v>
      </c>
      <c r="J235" s="232" t="s">
        <v>5422</v>
      </c>
      <c r="K235" s="233" t="s">
        <v>825</v>
      </c>
      <c r="L235" s="232" t="s">
        <v>815</v>
      </c>
      <c r="M235" s="234">
        <v>1</v>
      </c>
      <c r="N235" s="235">
        <v>2.6666666666666665</v>
      </c>
      <c r="O235" s="236">
        <v>8</v>
      </c>
      <c r="P235" s="237">
        <v>42857</v>
      </c>
      <c r="Q235" s="237"/>
      <c r="R235" s="237"/>
      <c r="S235" s="232" t="s">
        <v>4963</v>
      </c>
      <c r="T235" s="237">
        <v>34481</v>
      </c>
      <c r="U235" s="235">
        <v>27.855555555555554</v>
      </c>
      <c r="V235" s="238">
        <v>54728</v>
      </c>
      <c r="W235" s="239">
        <v>27.572222222222223</v>
      </c>
    </row>
    <row r="236" spans="1:23" x14ac:dyDescent="0.25">
      <c r="A236" s="230" t="s">
        <v>27</v>
      </c>
      <c r="B236" s="231">
        <v>50108206</v>
      </c>
      <c r="C236" s="232" t="s">
        <v>633</v>
      </c>
      <c r="D236" s="232" t="s">
        <v>2269</v>
      </c>
      <c r="E236" s="232" t="s">
        <v>46</v>
      </c>
      <c r="F236" s="232" t="s">
        <v>5659</v>
      </c>
      <c r="G236" s="232" t="s">
        <v>47</v>
      </c>
      <c r="H236" s="232" t="s">
        <v>28</v>
      </c>
      <c r="I236" s="232">
        <v>5</v>
      </c>
      <c r="J236" s="232" t="s">
        <v>5413</v>
      </c>
      <c r="K236" s="233" t="s">
        <v>818</v>
      </c>
      <c r="L236" s="232" t="s">
        <v>815</v>
      </c>
      <c r="M236" s="234">
        <v>1</v>
      </c>
      <c r="N236" s="235">
        <v>1.6666666666666667</v>
      </c>
      <c r="O236" s="236">
        <v>22</v>
      </c>
      <c r="P236" s="237">
        <v>43040</v>
      </c>
      <c r="Q236" s="237"/>
      <c r="R236" s="237"/>
      <c r="S236" s="232" t="s">
        <v>4963</v>
      </c>
      <c r="T236" s="237">
        <v>33714</v>
      </c>
      <c r="U236" s="235">
        <v>29.958333333333332</v>
      </c>
      <c r="V236" s="238">
        <v>53802</v>
      </c>
      <c r="W236" s="239">
        <v>25.041666666666668</v>
      </c>
    </row>
    <row r="237" spans="1:23" x14ac:dyDescent="0.25">
      <c r="A237" s="230" t="s">
        <v>27</v>
      </c>
      <c r="B237" s="231">
        <v>50122092</v>
      </c>
      <c r="C237" s="232" t="s">
        <v>667</v>
      </c>
      <c r="D237" s="232" t="s">
        <v>2269</v>
      </c>
      <c r="E237" s="232" t="s">
        <v>46</v>
      </c>
      <c r="F237" s="232" t="s">
        <v>5659</v>
      </c>
      <c r="G237" s="232" t="s">
        <v>47</v>
      </c>
      <c r="H237" s="232" t="s">
        <v>28</v>
      </c>
      <c r="I237" s="232">
        <v>5</v>
      </c>
      <c r="J237" s="232" t="s">
        <v>5424</v>
      </c>
      <c r="K237" s="233" t="s">
        <v>818</v>
      </c>
      <c r="L237" s="232" t="s">
        <v>815</v>
      </c>
      <c r="M237" s="234">
        <v>1</v>
      </c>
      <c r="N237" s="235">
        <v>3</v>
      </c>
      <c r="O237" s="236">
        <v>12</v>
      </c>
      <c r="P237" s="237">
        <v>43395</v>
      </c>
      <c r="Q237" s="237"/>
      <c r="R237" s="237"/>
      <c r="S237" s="232" t="s">
        <v>1521</v>
      </c>
      <c r="T237" s="237">
        <v>34863</v>
      </c>
      <c r="U237" s="235">
        <v>26.81111111111111</v>
      </c>
      <c r="V237" s="238">
        <v>54952</v>
      </c>
      <c r="W237" s="239">
        <v>28.18888888888889</v>
      </c>
    </row>
    <row r="238" spans="1:23" x14ac:dyDescent="0.25">
      <c r="A238" s="230" t="s">
        <v>29</v>
      </c>
      <c r="B238" s="231">
        <v>50138338</v>
      </c>
      <c r="C238" s="232" t="s">
        <v>1012</v>
      </c>
      <c r="D238" s="232" t="s">
        <v>2269</v>
      </c>
      <c r="E238" s="232" t="s">
        <v>46</v>
      </c>
      <c r="F238" s="232" t="s">
        <v>5659</v>
      </c>
      <c r="G238" s="232" t="s">
        <v>47</v>
      </c>
      <c r="H238" s="232" t="s">
        <v>30</v>
      </c>
      <c r="I238" s="232">
        <v>5</v>
      </c>
      <c r="J238" s="232" t="s">
        <v>5578</v>
      </c>
      <c r="K238" s="233" t="s">
        <v>818</v>
      </c>
      <c r="L238" s="232" t="s">
        <v>815</v>
      </c>
      <c r="M238" s="234">
        <v>1</v>
      </c>
      <c r="N238" s="235">
        <v>3</v>
      </c>
      <c r="O238" s="236"/>
      <c r="P238" s="237">
        <v>43788</v>
      </c>
      <c r="Q238" s="237"/>
      <c r="R238" s="237"/>
      <c r="S238" s="232" t="s">
        <v>1522</v>
      </c>
      <c r="T238" s="237">
        <v>33655</v>
      </c>
      <c r="U238" s="235">
        <v>30.122222222222224</v>
      </c>
      <c r="V238" s="238">
        <v>54015</v>
      </c>
      <c r="W238" s="239">
        <v>25.622222222222224</v>
      </c>
    </row>
    <row r="239" spans="1:23" x14ac:dyDescent="0.25">
      <c r="A239" s="230" t="s">
        <v>27</v>
      </c>
      <c r="B239" s="231">
        <v>50122085</v>
      </c>
      <c r="C239" s="232" t="s">
        <v>666</v>
      </c>
      <c r="D239" s="232" t="s">
        <v>2278</v>
      </c>
      <c r="E239" s="232" t="s">
        <v>5623</v>
      </c>
      <c r="F239" s="232" t="s">
        <v>5627</v>
      </c>
      <c r="G239" s="232" t="s">
        <v>88</v>
      </c>
      <c r="H239" s="232" t="s">
        <v>28</v>
      </c>
      <c r="I239" s="232">
        <v>5</v>
      </c>
      <c r="J239" s="232" t="s">
        <v>5424</v>
      </c>
      <c r="K239" s="233" t="s">
        <v>814</v>
      </c>
      <c r="L239" s="232" t="s">
        <v>839</v>
      </c>
      <c r="M239" s="234">
        <v>1</v>
      </c>
      <c r="N239" s="235">
        <v>2.5</v>
      </c>
      <c r="O239" s="236"/>
      <c r="P239" s="237">
        <v>43395</v>
      </c>
      <c r="Q239" s="237"/>
      <c r="R239" s="237"/>
      <c r="S239" s="232" t="s">
        <v>4963</v>
      </c>
      <c r="T239" s="237">
        <v>34663</v>
      </c>
      <c r="U239" s="235">
        <v>27.361111111111111</v>
      </c>
      <c r="V239" s="238">
        <v>54752</v>
      </c>
      <c r="W239" s="239">
        <v>27.638888888888889</v>
      </c>
    </row>
    <row r="240" spans="1:23" x14ac:dyDescent="0.25">
      <c r="A240" s="230" t="s">
        <v>27</v>
      </c>
      <c r="B240" s="231">
        <v>50112874</v>
      </c>
      <c r="C240" s="232" t="s">
        <v>648</v>
      </c>
      <c r="D240" s="232" t="s">
        <v>2269</v>
      </c>
      <c r="E240" s="232" t="s">
        <v>46</v>
      </c>
      <c r="F240" s="232" t="s">
        <v>5620</v>
      </c>
      <c r="G240" s="232" t="s">
        <v>51</v>
      </c>
      <c r="H240" s="232" t="s">
        <v>28</v>
      </c>
      <c r="I240" s="232">
        <v>5</v>
      </c>
      <c r="J240" s="232" t="s">
        <v>5411</v>
      </c>
      <c r="K240" s="233" t="s">
        <v>818</v>
      </c>
      <c r="L240" s="232" t="s">
        <v>914</v>
      </c>
      <c r="M240" s="234">
        <v>1</v>
      </c>
      <c r="N240" s="235">
        <v>2.3333333333333335</v>
      </c>
      <c r="O240" s="236">
        <v>14</v>
      </c>
      <c r="P240" s="237">
        <v>43222</v>
      </c>
      <c r="Q240" s="237"/>
      <c r="R240" s="237"/>
      <c r="S240" s="232" t="s">
        <v>1530</v>
      </c>
      <c r="T240" s="237">
        <v>34183</v>
      </c>
      <c r="U240" s="235">
        <v>28.675000000000001</v>
      </c>
      <c r="V240" s="238">
        <v>54272</v>
      </c>
      <c r="W240" s="239">
        <v>26.324999999999999</v>
      </c>
    </row>
    <row r="241" spans="1:23" x14ac:dyDescent="0.25">
      <c r="A241" s="230" t="s">
        <v>27</v>
      </c>
      <c r="B241" s="231">
        <v>50122102</v>
      </c>
      <c r="C241" s="232" t="s">
        <v>671</v>
      </c>
      <c r="D241" s="232" t="s">
        <v>2269</v>
      </c>
      <c r="E241" s="232" t="s">
        <v>46</v>
      </c>
      <c r="F241" s="232" t="s">
        <v>5620</v>
      </c>
      <c r="G241" s="232" t="s">
        <v>51</v>
      </c>
      <c r="H241" s="232" t="s">
        <v>28</v>
      </c>
      <c r="I241" s="232">
        <v>5</v>
      </c>
      <c r="J241" s="232" t="s">
        <v>5403</v>
      </c>
      <c r="K241" s="233" t="s">
        <v>818</v>
      </c>
      <c r="L241" s="232" t="s">
        <v>914</v>
      </c>
      <c r="M241" s="234">
        <v>1</v>
      </c>
      <c r="N241" s="235">
        <v>2</v>
      </c>
      <c r="O241" s="236">
        <v>15</v>
      </c>
      <c r="P241" s="237">
        <v>43395</v>
      </c>
      <c r="Q241" s="237"/>
      <c r="R241" s="237"/>
      <c r="S241" s="232" t="s">
        <v>4963</v>
      </c>
      <c r="T241" s="237">
        <v>34978</v>
      </c>
      <c r="U241" s="235">
        <v>26.497222222222224</v>
      </c>
      <c r="V241" s="238">
        <v>55067</v>
      </c>
      <c r="W241" s="239">
        <v>28.502777777777776</v>
      </c>
    </row>
    <row r="242" spans="1:23" x14ac:dyDescent="0.25">
      <c r="A242" s="230" t="s">
        <v>27</v>
      </c>
      <c r="B242" s="231">
        <v>50108208</v>
      </c>
      <c r="C242" s="232" t="s">
        <v>634</v>
      </c>
      <c r="D242" s="232" t="s">
        <v>2278</v>
      </c>
      <c r="E242" s="232" t="s">
        <v>5623</v>
      </c>
      <c r="F242" s="232" t="s">
        <v>5627</v>
      </c>
      <c r="G242" s="232" t="s">
        <v>88</v>
      </c>
      <c r="H242" s="232" t="s">
        <v>28</v>
      </c>
      <c r="I242" s="232">
        <v>5</v>
      </c>
      <c r="J242" s="232" t="s">
        <v>5412</v>
      </c>
      <c r="K242" s="233" t="s">
        <v>814</v>
      </c>
      <c r="L242" s="232" t="s">
        <v>839</v>
      </c>
      <c r="M242" s="234">
        <v>1</v>
      </c>
      <c r="N242" s="235">
        <v>2.6666666666666665</v>
      </c>
      <c r="O242" s="236" t="s">
        <v>135</v>
      </c>
      <c r="P242" s="237">
        <v>43040</v>
      </c>
      <c r="Q242" s="237"/>
      <c r="R242" s="237"/>
      <c r="S242" s="232" t="s">
        <v>4963</v>
      </c>
      <c r="T242" s="237">
        <v>33096</v>
      </c>
      <c r="U242" s="235">
        <v>31.65</v>
      </c>
      <c r="V242" s="238">
        <v>53185</v>
      </c>
      <c r="W242" s="239">
        <v>23.35</v>
      </c>
    </row>
    <row r="243" spans="1:23" x14ac:dyDescent="0.25">
      <c r="A243" s="230" t="s">
        <v>27</v>
      </c>
      <c r="B243" s="231">
        <v>50137831</v>
      </c>
      <c r="C243" s="232" t="s">
        <v>1008</v>
      </c>
      <c r="D243" s="232" t="s">
        <v>2280</v>
      </c>
      <c r="E243" s="232" t="s">
        <v>41</v>
      </c>
      <c r="F243" s="232" t="s">
        <v>5628</v>
      </c>
      <c r="G243" s="232" t="s">
        <v>42</v>
      </c>
      <c r="H243" s="232" t="s">
        <v>28</v>
      </c>
      <c r="I243" s="232">
        <v>5</v>
      </c>
      <c r="J243" s="232" t="s">
        <v>5524</v>
      </c>
      <c r="K243" s="233" t="s">
        <v>818</v>
      </c>
      <c r="L243" s="232" t="s">
        <v>815</v>
      </c>
      <c r="M243" s="234">
        <v>1</v>
      </c>
      <c r="N243" s="235">
        <v>2</v>
      </c>
      <c r="O243" s="236">
        <v>9</v>
      </c>
      <c r="P243" s="237">
        <v>43748</v>
      </c>
      <c r="Q243" s="237"/>
      <c r="R243" s="237"/>
      <c r="S243" s="232" t="s">
        <v>1545</v>
      </c>
      <c r="T243" s="237">
        <v>35279</v>
      </c>
      <c r="U243" s="235">
        <v>25.675000000000001</v>
      </c>
      <c r="V243" s="238">
        <v>55367</v>
      </c>
      <c r="W243" s="239">
        <v>29.324999999999999</v>
      </c>
    </row>
    <row r="244" spans="1:23" x14ac:dyDescent="0.25">
      <c r="A244" s="230" t="s">
        <v>6</v>
      </c>
      <c r="B244" s="231">
        <v>50040451</v>
      </c>
      <c r="C244" s="232" t="s">
        <v>529</v>
      </c>
      <c r="D244" s="232" t="s">
        <v>2277</v>
      </c>
      <c r="E244" s="232" t="s">
        <v>16</v>
      </c>
      <c r="F244" s="232" t="s">
        <v>5677</v>
      </c>
      <c r="G244" s="232" t="s">
        <v>87</v>
      </c>
      <c r="H244" s="232" t="s">
        <v>7</v>
      </c>
      <c r="I244" s="232">
        <v>5</v>
      </c>
      <c r="J244" s="232" t="s">
        <v>5475</v>
      </c>
      <c r="K244" s="233" t="s">
        <v>825</v>
      </c>
      <c r="L244" s="232" t="s">
        <v>845</v>
      </c>
      <c r="M244" s="234">
        <v>2</v>
      </c>
      <c r="N244" s="235">
        <v>3</v>
      </c>
      <c r="O244" s="236">
        <v>23</v>
      </c>
      <c r="P244" s="237">
        <v>41953</v>
      </c>
      <c r="Q244" s="237">
        <v>43466</v>
      </c>
      <c r="R244" s="237"/>
      <c r="S244" s="232" t="s">
        <v>1802</v>
      </c>
      <c r="T244" s="237">
        <v>33412</v>
      </c>
      <c r="U244" s="235">
        <v>30.783333333333335</v>
      </c>
      <c r="V244" s="238">
        <v>53501</v>
      </c>
      <c r="W244" s="239">
        <v>24.216666666666665</v>
      </c>
    </row>
    <row r="245" spans="1:23" x14ac:dyDescent="0.25">
      <c r="A245" s="230" t="s">
        <v>27</v>
      </c>
      <c r="B245" s="231">
        <v>50114421</v>
      </c>
      <c r="C245" s="232" t="s">
        <v>655</v>
      </c>
      <c r="D245" s="232" t="s">
        <v>2280</v>
      </c>
      <c r="E245" s="232" t="s">
        <v>41</v>
      </c>
      <c r="F245" s="232" t="s">
        <v>5678</v>
      </c>
      <c r="G245" s="232" t="s">
        <v>5679</v>
      </c>
      <c r="H245" s="232" t="s">
        <v>28</v>
      </c>
      <c r="I245" s="232">
        <v>5</v>
      </c>
      <c r="J245" s="232" t="s">
        <v>5422</v>
      </c>
      <c r="K245" s="233" t="s">
        <v>702</v>
      </c>
      <c r="L245" s="232" t="s">
        <v>702</v>
      </c>
      <c r="M245" s="234">
        <v>1</v>
      </c>
      <c r="N245" s="235">
        <v>3</v>
      </c>
      <c r="O245" s="236"/>
      <c r="P245" s="237">
        <v>43290</v>
      </c>
      <c r="Q245" s="237"/>
      <c r="R245" s="237"/>
      <c r="S245" s="232" t="s">
        <v>1548</v>
      </c>
      <c r="T245" s="237">
        <v>35232</v>
      </c>
      <c r="U245" s="235">
        <v>25.802777777777777</v>
      </c>
      <c r="V245" s="238">
        <v>55320</v>
      </c>
      <c r="W245" s="239">
        <v>29.197222222222223</v>
      </c>
    </row>
    <row r="246" spans="1:23" x14ac:dyDescent="0.25">
      <c r="A246" s="230" t="s">
        <v>27</v>
      </c>
      <c r="B246" s="231">
        <v>50137849</v>
      </c>
      <c r="C246" s="232" t="s">
        <v>1010</v>
      </c>
      <c r="D246" s="232" t="s">
        <v>2280</v>
      </c>
      <c r="E246" s="232" t="s">
        <v>41</v>
      </c>
      <c r="F246" s="232" t="s">
        <v>5680</v>
      </c>
      <c r="G246" s="232" t="s">
        <v>43</v>
      </c>
      <c r="H246" s="232" t="s">
        <v>28</v>
      </c>
      <c r="I246" s="232">
        <v>5</v>
      </c>
      <c r="J246" s="232" t="s">
        <v>5411</v>
      </c>
      <c r="K246" s="233" t="s">
        <v>818</v>
      </c>
      <c r="L246" s="232" t="s">
        <v>815</v>
      </c>
      <c r="M246" s="234">
        <v>1</v>
      </c>
      <c r="N246" s="235">
        <v>3</v>
      </c>
      <c r="O246" s="236"/>
      <c r="P246" s="237">
        <v>43766</v>
      </c>
      <c r="Q246" s="237"/>
      <c r="R246" s="237"/>
      <c r="S246" s="232" t="s">
        <v>1550</v>
      </c>
      <c r="T246" s="237">
        <v>35478</v>
      </c>
      <c r="U246" s="235">
        <v>25.133333333333333</v>
      </c>
      <c r="V246" s="238">
        <v>55566</v>
      </c>
      <c r="W246" s="239">
        <v>29.866666666666667</v>
      </c>
    </row>
    <row r="247" spans="1:23" x14ac:dyDescent="0.25">
      <c r="A247" s="230" t="s">
        <v>4</v>
      </c>
      <c r="B247" s="231">
        <v>50133266</v>
      </c>
      <c r="C247" s="232" t="s">
        <v>689</v>
      </c>
      <c r="D247" s="232" t="s">
        <v>2272</v>
      </c>
      <c r="E247" s="232" t="s">
        <v>52</v>
      </c>
      <c r="F247" s="232" t="s">
        <v>5645</v>
      </c>
      <c r="G247" s="232" t="s">
        <v>54</v>
      </c>
      <c r="H247" s="232" t="s">
        <v>5</v>
      </c>
      <c r="I247" s="232" t="s">
        <v>702</v>
      </c>
      <c r="J247" s="232" t="s">
        <v>5565</v>
      </c>
      <c r="K247" s="233" t="s">
        <v>818</v>
      </c>
      <c r="L247" s="232" t="s">
        <v>815</v>
      </c>
      <c r="M247" s="234">
        <v>1</v>
      </c>
      <c r="N247" s="235">
        <v>2</v>
      </c>
      <c r="O247" s="236"/>
      <c r="P247" s="237">
        <v>43570</v>
      </c>
      <c r="Q247" s="237"/>
      <c r="R247" s="237"/>
      <c r="S247" s="232" t="s">
        <v>4965</v>
      </c>
      <c r="T247" s="237">
        <v>34574</v>
      </c>
      <c r="U247" s="235">
        <v>27.602777777777778</v>
      </c>
      <c r="V247" s="238">
        <v>54663</v>
      </c>
      <c r="W247" s="239">
        <v>27.397222222222222</v>
      </c>
    </row>
    <row r="248" spans="1:23" x14ac:dyDescent="0.25">
      <c r="A248" s="230" t="s">
        <v>6</v>
      </c>
      <c r="B248" s="231">
        <v>50135175</v>
      </c>
      <c r="C248" s="232" t="s">
        <v>693</v>
      </c>
      <c r="D248" s="232" t="s">
        <v>2272</v>
      </c>
      <c r="E248" s="232" t="s">
        <v>19</v>
      </c>
      <c r="F248" s="232" t="s">
        <v>5681</v>
      </c>
      <c r="G248" s="232" t="s">
        <v>20</v>
      </c>
      <c r="H248" s="232" t="s">
        <v>7</v>
      </c>
      <c r="I248" s="232">
        <v>5</v>
      </c>
      <c r="J248" s="232" t="s">
        <v>5431</v>
      </c>
      <c r="K248" s="233" t="s">
        <v>818</v>
      </c>
      <c r="L248" s="232" t="s">
        <v>815</v>
      </c>
      <c r="M248" s="234">
        <v>1</v>
      </c>
      <c r="N248" s="235">
        <v>2</v>
      </c>
      <c r="O248" s="236"/>
      <c r="P248" s="237">
        <v>43661</v>
      </c>
      <c r="Q248" s="237"/>
      <c r="R248" s="237"/>
      <c r="S248" s="232" t="s">
        <v>4929</v>
      </c>
      <c r="T248" s="237">
        <v>35363</v>
      </c>
      <c r="U248" s="235">
        <v>25.444444444444443</v>
      </c>
      <c r="V248" s="238">
        <v>55451</v>
      </c>
      <c r="W248" s="239">
        <v>29.555555555555557</v>
      </c>
    </row>
    <row r="249" spans="1:23" x14ac:dyDescent="0.25">
      <c r="A249" s="230" t="s">
        <v>4</v>
      </c>
      <c r="B249" s="231">
        <v>50134929</v>
      </c>
      <c r="C249" s="232" t="s">
        <v>805</v>
      </c>
      <c r="D249" s="232" t="s">
        <v>2272</v>
      </c>
      <c r="E249" s="232" t="s">
        <v>52</v>
      </c>
      <c r="F249" s="232" t="s">
        <v>5682</v>
      </c>
      <c r="G249" s="232" t="s">
        <v>5683</v>
      </c>
      <c r="H249" s="232" t="s">
        <v>5</v>
      </c>
      <c r="I249" s="232" t="s">
        <v>702</v>
      </c>
      <c r="J249" s="232" t="s">
        <v>928</v>
      </c>
      <c r="K249" s="233" t="s">
        <v>702</v>
      </c>
      <c r="L249" s="232" t="s">
        <v>702</v>
      </c>
      <c r="M249" s="234">
        <v>1</v>
      </c>
      <c r="N249" s="235">
        <v>2</v>
      </c>
      <c r="O249" s="236"/>
      <c r="P249" s="237">
        <v>35735</v>
      </c>
      <c r="Q249" s="237">
        <v>43647</v>
      </c>
      <c r="R249" s="237"/>
      <c r="S249" s="232" t="s">
        <v>1566</v>
      </c>
      <c r="T249" s="237">
        <v>28350</v>
      </c>
      <c r="U249" s="235">
        <v>44.644444444444446</v>
      </c>
      <c r="V249" s="238">
        <v>48439</v>
      </c>
      <c r="W249" s="239">
        <v>10.355555555555556</v>
      </c>
    </row>
    <row r="250" spans="1:23" x14ac:dyDescent="0.25">
      <c r="A250" s="230" t="s">
        <v>27</v>
      </c>
      <c r="B250" s="231">
        <v>50102547</v>
      </c>
      <c r="C250" s="232" t="s">
        <v>622</v>
      </c>
      <c r="D250" s="232" t="s">
        <v>2272</v>
      </c>
      <c r="E250" s="232" t="s">
        <v>52</v>
      </c>
      <c r="F250" s="232" t="s">
        <v>5646</v>
      </c>
      <c r="G250" s="232" t="s">
        <v>56</v>
      </c>
      <c r="H250" s="232" t="s">
        <v>28</v>
      </c>
      <c r="I250" s="232">
        <v>5</v>
      </c>
      <c r="J250" s="232" t="s">
        <v>5413</v>
      </c>
      <c r="K250" s="233" t="s">
        <v>814</v>
      </c>
      <c r="L250" s="232" t="s">
        <v>815</v>
      </c>
      <c r="M250" s="234">
        <v>1</v>
      </c>
      <c r="N250" s="235">
        <v>2.3333333333333335</v>
      </c>
      <c r="O250" s="236" t="s">
        <v>135</v>
      </c>
      <c r="P250" s="237">
        <v>42857</v>
      </c>
      <c r="Q250" s="237"/>
      <c r="R250" s="237"/>
      <c r="S250" s="232" t="s">
        <v>4963</v>
      </c>
      <c r="T250" s="237">
        <v>34333</v>
      </c>
      <c r="U250" s="235">
        <v>28.263888888888889</v>
      </c>
      <c r="V250" s="238">
        <v>54363</v>
      </c>
      <c r="W250" s="239">
        <v>26.572222222222223</v>
      </c>
    </row>
    <row r="251" spans="1:23" x14ac:dyDescent="0.25">
      <c r="A251" s="230" t="s">
        <v>27</v>
      </c>
      <c r="B251" s="231">
        <v>50117628</v>
      </c>
      <c r="C251" s="232" t="s">
        <v>663</v>
      </c>
      <c r="D251" s="232" t="s">
        <v>2272</v>
      </c>
      <c r="E251" s="232" t="s">
        <v>34</v>
      </c>
      <c r="F251" s="232" t="s">
        <v>5684</v>
      </c>
      <c r="G251" s="232" t="s">
        <v>35</v>
      </c>
      <c r="H251" s="232" t="s">
        <v>28</v>
      </c>
      <c r="I251" s="232">
        <v>5</v>
      </c>
      <c r="J251" s="232" t="s">
        <v>5412</v>
      </c>
      <c r="K251" s="233" t="s">
        <v>825</v>
      </c>
      <c r="L251" s="232" t="s">
        <v>842</v>
      </c>
      <c r="M251" s="234">
        <v>1</v>
      </c>
      <c r="N251" s="235">
        <v>2.6666666666666665</v>
      </c>
      <c r="O251" s="236" t="s">
        <v>115</v>
      </c>
      <c r="P251" s="237">
        <v>35691</v>
      </c>
      <c r="Q251" s="237">
        <v>43344</v>
      </c>
      <c r="R251" s="237"/>
      <c r="S251" s="232" t="s">
        <v>4966</v>
      </c>
      <c r="T251" s="237">
        <v>24732</v>
      </c>
      <c r="U251" s="235">
        <v>54.55</v>
      </c>
      <c r="V251" s="238">
        <v>44821</v>
      </c>
      <c r="W251" s="239">
        <v>0.45</v>
      </c>
    </row>
    <row r="252" spans="1:23" x14ac:dyDescent="0.25">
      <c r="A252" s="230" t="s">
        <v>27</v>
      </c>
      <c r="B252" s="231">
        <v>50112881</v>
      </c>
      <c r="C252" s="232" t="s">
        <v>650</v>
      </c>
      <c r="D252" s="232" t="s">
        <v>2272</v>
      </c>
      <c r="E252" s="232" t="s">
        <v>896</v>
      </c>
      <c r="F252" s="232" t="s">
        <v>5633</v>
      </c>
      <c r="G252" s="232" t="s">
        <v>91</v>
      </c>
      <c r="H252" s="232" t="s">
        <v>28</v>
      </c>
      <c r="I252" s="232">
        <v>5</v>
      </c>
      <c r="J252" s="232" t="s">
        <v>5422</v>
      </c>
      <c r="K252" s="233" t="s">
        <v>825</v>
      </c>
      <c r="L252" s="232" t="s">
        <v>815</v>
      </c>
      <c r="M252" s="234">
        <v>1</v>
      </c>
      <c r="N252" s="235">
        <v>2.6666666666666665</v>
      </c>
      <c r="O252" s="236" t="s">
        <v>115</v>
      </c>
      <c r="P252" s="237">
        <v>43222</v>
      </c>
      <c r="Q252" s="237"/>
      <c r="R252" s="237"/>
      <c r="S252" s="232" t="s">
        <v>1576</v>
      </c>
      <c r="T252" s="237">
        <v>34685</v>
      </c>
      <c r="U252" s="235">
        <v>27.3</v>
      </c>
      <c r="V252" s="238">
        <v>54774</v>
      </c>
      <c r="W252" s="239">
        <v>27.7</v>
      </c>
    </row>
    <row r="253" spans="1:23" x14ac:dyDescent="0.25">
      <c r="A253" s="230" t="s">
        <v>27</v>
      </c>
      <c r="B253" s="231">
        <v>50112863</v>
      </c>
      <c r="C253" s="232" t="s">
        <v>644</v>
      </c>
      <c r="D253" s="232" t="s">
        <v>2272</v>
      </c>
      <c r="E253" s="232" t="s">
        <v>896</v>
      </c>
      <c r="F253" s="232" t="s">
        <v>5685</v>
      </c>
      <c r="G253" s="232" t="s">
        <v>90</v>
      </c>
      <c r="H253" s="232" t="s">
        <v>28</v>
      </c>
      <c r="I253" s="232">
        <v>5</v>
      </c>
      <c r="J253" s="232" t="s">
        <v>5422</v>
      </c>
      <c r="K253" s="233" t="s">
        <v>825</v>
      </c>
      <c r="L253" s="232" t="s">
        <v>815</v>
      </c>
      <c r="M253" s="234">
        <v>1</v>
      </c>
      <c r="N253" s="235">
        <v>2.6666666666666665</v>
      </c>
      <c r="O253" s="236"/>
      <c r="P253" s="237">
        <v>43222</v>
      </c>
      <c r="Q253" s="237"/>
      <c r="R253" s="237"/>
      <c r="S253" s="232" t="s">
        <v>1577</v>
      </c>
      <c r="T253" s="237">
        <v>33541</v>
      </c>
      <c r="U253" s="235">
        <v>30.430555555555557</v>
      </c>
      <c r="V253" s="238">
        <v>53630</v>
      </c>
      <c r="W253" s="239">
        <v>24.569444444444443</v>
      </c>
    </row>
    <row r="254" spans="1:23" x14ac:dyDescent="0.25">
      <c r="A254" s="230" t="s">
        <v>27</v>
      </c>
      <c r="B254" s="231">
        <v>50104346</v>
      </c>
      <c r="C254" s="232" t="s">
        <v>1303</v>
      </c>
      <c r="D254" s="232" t="s">
        <v>2272</v>
      </c>
      <c r="E254" s="232" t="s">
        <v>58</v>
      </c>
      <c r="F254" s="232" t="s">
        <v>5664</v>
      </c>
      <c r="G254" s="232" t="s">
        <v>59</v>
      </c>
      <c r="H254" s="232" t="s">
        <v>28</v>
      </c>
      <c r="I254" s="232">
        <v>5</v>
      </c>
      <c r="J254" s="232" t="s">
        <v>5424</v>
      </c>
      <c r="K254" s="233" t="s">
        <v>818</v>
      </c>
      <c r="L254" s="232" t="s">
        <v>815</v>
      </c>
      <c r="M254" s="234">
        <v>1</v>
      </c>
      <c r="N254" s="235">
        <v>3</v>
      </c>
      <c r="O254" s="236" t="s">
        <v>115</v>
      </c>
      <c r="P254" s="237">
        <v>42919</v>
      </c>
      <c r="Q254" s="237"/>
      <c r="R254" s="237"/>
      <c r="S254" s="232" t="s">
        <v>977</v>
      </c>
      <c r="T254" s="237">
        <v>32846</v>
      </c>
      <c r="U254" s="235">
        <v>32.336111111111109</v>
      </c>
      <c r="V254" s="238">
        <v>52935</v>
      </c>
      <c r="W254" s="239">
        <v>22.663888888888888</v>
      </c>
    </row>
    <row r="255" spans="1:23" x14ac:dyDescent="0.25">
      <c r="A255" s="230" t="s">
        <v>27</v>
      </c>
      <c r="B255" s="231">
        <v>50031428</v>
      </c>
      <c r="C255" s="232" t="s">
        <v>435</v>
      </c>
      <c r="D255" s="232" t="s">
        <v>2280</v>
      </c>
      <c r="E255" s="232" t="s">
        <v>41</v>
      </c>
      <c r="F255" s="232" t="s">
        <v>5678</v>
      </c>
      <c r="G255" s="232" t="s">
        <v>5679</v>
      </c>
      <c r="H255" s="232" t="s">
        <v>28</v>
      </c>
      <c r="I255" s="232">
        <v>5</v>
      </c>
      <c r="J255" s="232" t="s">
        <v>5403</v>
      </c>
      <c r="K255" s="233" t="s">
        <v>702</v>
      </c>
      <c r="L255" s="232" t="s">
        <v>702</v>
      </c>
      <c r="M255" s="234">
        <v>2</v>
      </c>
      <c r="N255" s="235">
        <v>2.3333333333333335</v>
      </c>
      <c r="O255" s="236"/>
      <c r="P255" s="237">
        <v>35593</v>
      </c>
      <c r="Q255" s="237">
        <v>42736</v>
      </c>
      <c r="R255" s="237"/>
      <c r="S255" s="232" t="s">
        <v>1548</v>
      </c>
      <c r="T255" s="237">
        <v>24990</v>
      </c>
      <c r="U255" s="235">
        <v>53.844444444444441</v>
      </c>
      <c r="V255" s="238">
        <v>45078</v>
      </c>
      <c r="W255" s="239">
        <v>1.1555555555555554</v>
      </c>
    </row>
    <row r="256" spans="1:23" x14ac:dyDescent="0.25">
      <c r="A256" s="230" t="s">
        <v>27</v>
      </c>
      <c r="B256" s="231">
        <v>50122098</v>
      </c>
      <c r="C256" s="232" t="s">
        <v>670</v>
      </c>
      <c r="D256" s="232" t="s">
        <v>2272</v>
      </c>
      <c r="E256" s="232" t="s">
        <v>58</v>
      </c>
      <c r="F256" s="232" t="s">
        <v>5631</v>
      </c>
      <c r="G256" s="232" t="s">
        <v>60</v>
      </c>
      <c r="H256" s="232" t="s">
        <v>28</v>
      </c>
      <c r="I256" s="232">
        <v>5</v>
      </c>
      <c r="J256" s="232" t="s">
        <v>5412</v>
      </c>
      <c r="K256" s="233" t="s">
        <v>814</v>
      </c>
      <c r="L256" s="232" t="s">
        <v>815</v>
      </c>
      <c r="M256" s="234">
        <v>1</v>
      </c>
      <c r="N256" s="235">
        <v>2</v>
      </c>
      <c r="O256" s="236" t="s">
        <v>106</v>
      </c>
      <c r="P256" s="237">
        <v>43395</v>
      </c>
      <c r="Q256" s="237"/>
      <c r="R256" s="237"/>
      <c r="S256" s="232" t="s">
        <v>1581</v>
      </c>
      <c r="T256" s="237">
        <v>34813</v>
      </c>
      <c r="U256" s="235">
        <v>26.947222222222223</v>
      </c>
      <c r="V256" s="238">
        <v>54900</v>
      </c>
      <c r="W256" s="239">
        <v>28.047222222222221</v>
      </c>
    </row>
    <row r="257" spans="1:23" x14ac:dyDescent="0.25">
      <c r="A257" s="230" t="s">
        <v>27</v>
      </c>
      <c r="B257" s="231">
        <v>50133257</v>
      </c>
      <c r="C257" s="232" t="s">
        <v>684</v>
      </c>
      <c r="D257" s="232" t="s">
        <v>2272</v>
      </c>
      <c r="E257" s="232" t="s">
        <v>58</v>
      </c>
      <c r="F257" s="232" t="s">
        <v>5643</v>
      </c>
      <c r="G257" s="232" t="s">
        <v>95</v>
      </c>
      <c r="H257" s="232" t="s">
        <v>28</v>
      </c>
      <c r="I257" s="232">
        <v>5</v>
      </c>
      <c r="J257" s="232" t="s">
        <v>5403</v>
      </c>
      <c r="K257" s="233" t="s">
        <v>818</v>
      </c>
      <c r="L257" s="232" t="s">
        <v>815</v>
      </c>
      <c r="M257" s="234">
        <v>1</v>
      </c>
      <c r="N257" s="235">
        <v>2.5</v>
      </c>
      <c r="O257" s="236" t="s">
        <v>111</v>
      </c>
      <c r="P257" s="237">
        <v>43567</v>
      </c>
      <c r="Q257" s="237"/>
      <c r="R257" s="237"/>
      <c r="S257" s="232" t="s">
        <v>1583</v>
      </c>
      <c r="T257" s="237">
        <v>35237</v>
      </c>
      <c r="U257" s="235">
        <v>25.788888888888888</v>
      </c>
      <c r="V257" s="238">
        <v>55325</v>
      </c>
      <c r="W257" s="239">
        <v>29.211111111111112</v>
      </c>
    </row>
    <row r="258" spans="1:23" x14ac:dyDescent="0.25">
      <c r="A258" s="230" t="s">
        <v>27</v>
      </c>
      <c r="B258" s="231">
        <v>50112866</v>
      </c>
      <c r="C258" s="232" t="s">
        <v>645</v>
      </c>
      <c r="D258" s="232" t="s">
        <v>2272</v>
      </c>
      <c r="E258" s="232" t="s">
        <v>61</v>
      </c>
      <c r="F258" s="232" t="s">
        <v>5686</v>
      </c>
      <c r="G258" s="232" t="s">
        <v>63</v>
      </c>
      <c r="H258" s="232" t="s">
        <v>28</v>
      </c>
      <c r="I258" s="232">
        <v>5</v>
      </c>
      <c r="J258" s="232" t="s">
        <v>5405</v>
      </c>
      <c r="K258" s="233" t="s">
        <v>818</v>
      </c>
      <c r="L258" s="232" t="s">
        <v>815</v>
      </c>
      <c r="M258" s="234">
        <v>1</v>
      </c>
      <c r="N258" s="235">
        <v>2.6666666666666665</v>
      </c>
      <c r="O258" s="236"/>
      <c r="P258" s="237">
        <v>43222</v>
      </c>
      <c r="Q258" s="237"/>
      <c r="R258" s="237"/>
      <c r="S258" s="232" t="s">
        <v>1585</v>
      </c>
      <c r="T258" s="237">
        <v>32322</v>
      </c>
      <c r="U258" s="235">
        <v>33.769444444444446</v>
      </c>
      <c r="V258" s="238">
        <v>52410</v>
      </c>
      <c r="W258" s="239">
        <v>21.230555555555554</v>
      </c>
    </row>
    <row r="259" spans="1:23" x14ac:dyDescent="0.25">
      <c r="A259" s="230" t="s">
        <v>6</v>
      </c>
      <c r="B259" s="231">
        <v>50122124</v>
      </c>
      <c r="C259" s="232" t="s">
        <v>673</v>
      </c>
      <c r="D259" s="232" t="s">
        <v>2269</v>
      </c>
      <c r="E259" s="232" t="s">
        <v>22</v>
      </c>
      <c r="F259" s="232" t="s">
        <v>5687</v>
      </c>
      <c r="G259" s="232" t="s">
        <v>23</v>
      </c>
      <c r="H259" s="232" t="s">
        <v>7</v>
      </c>
      <c r="I259" s="232">
        <v>5</v>
      </c>
      <c r="J259" s="232" t="s">
        <v>5572</v>
      </c>
      <c r="K259" s="233" t="s">
        <v>825</v>
      </c>
      <c r="L259" s="232" t="s">
        <v>815</v>
      </c>
      <c r="M259" s="234">
        <v>1</v>
      </c>
      <c r="N259" s="235">
        <v>3</v>
      </c>
      <c r="O259" s="236"/>
      <c r="P259" s="237">
        <v>43405</v>
      </c>
      <c r="Q259" s="237"/>
      <c r="R259" s="237"/>
      <c r="S259" s="232" t="s">
        <v>1599</v>
      </c>
      <c r="T259" s="237">
        <v>34618</v>
      </c>
      <c r="U259" s="235">
        <v>27.483333333333334</v>
      </c>
      <c r="V259" s="238">
        <v>54707</v>
      </c>
      <c r="W259" s="239">
        <v>27.516666666666666</v>
      </c>
    </row>
    <row r="260" spans="1:23" x14ac:dyDescent="0.25">
      <c r="A260" s="230" t="s">
        <v>27</v>
      </c>
      <c r="B260" s="231">
        <v>50114731</v>
      </c>
      <c r="C260" s="232" t="s">
        <v>657</v>
      </c>
      <c r="D260" s="232" t="s">
        <v>2272</v>
      </c>
      <c r="E260" s="232" t="s">
        <v>61</v>
      </c>
      <c r="F260" s="232" t="s">
        <v>5688</v>
      </c>
      <c r="G260" s="232" t="s">
        <v>62</v>
      </c>
      <c r="H260" s="232" t="s">
        <v>28</v>
      </c>
      <c r="I260" s="232">
        <v>5</v>
      </c>
      <c r="J260" s="232" t="s">
        <v>5564</v>
      </c>
      <c r="K260" s="233" t="s">
        <v>814</v>
      </c>
      <c r="L260" s="232" t="s">
        <v>815</v>
      </c>
      <c r="M260" s="234">
        <v>1</v>
      </c>
      <c r="N260" s="235">
        <v>3</v>
      </c>
      <c r="O260" s="236"/>
      <c r="P260" s="237">
        <v>35165</v>
      </c>
      <c r="Q260" s="237">
        <v>43282</v>
      </c>
      <c r="R260" s="237"/>
      <c r="S260" s="232" t="s">
        <v>1588</v>
      </c>
      <c r="T260" s="237">
        <v>24818</v>
      </c>
      <c r="U260" s="235">
        <v>54.31388888888889</v>
      </c>
      <c r="V260" s="238">
        <v>44907</v>
      </c>
      <c r="W260" s="239">
        <v>0.68611111111111112</v>
      </c>
    </row>
    <row r="261" spans="1:23" x14ac:dyDescent="0.25">
      <c r="A261" s="230" t="s">
        <v>4</v>
      </c>
      <c r="B261" s="231">
        <v>50114723</v>
      </c>
      <c r="C261" s="232" t="s">
        <v>656</v>
      </c>
      <c r="D261" s="232" t="s">
        <v>2272</v>
      </c>
      <c r="E261" s="232" t="s">
        <v>61</v>
      </c>
      <c r="F261" s="232" t="s">
        <v>5689</v>
      </c>
      <c r="G261" s="232" t="s">
        <v>66</v>
      </c>
      <c r="H261" s="232" t="s">
        <v>5</v>
      </c>
      <c r="I261" s="232" t="s">
        <v>702</v>
      </c>
      <c r="J261" s="232" t="s">
        <v>5567</v>
      </c>
      <c r="K261" s="233" t="s">
        <v>818</v>
      </c>
      <c r="L261" s="232" t="s">
        <v>815</v>
      </c>
      <c r="M261" s="234">
        <v>1</v>
      </c>
      <c r="N261" s="235">
        <v>2.6666666666666665</v>
      </c>
      <c r="O261" s="236"/>
      <c r="P261" s="237">
        <v>34820</v>
      </c>
      <c r="Q261" s="237">
        <v>43282</v>
      </c>
      <c r="R261" s="237"/>
      <c r="S261" s="232" t="s">
        <v>1589</v>
      </c>
      <c r="T261" s="237">
        <v>27450</v>
      </c>
      <c r="U261" s="235">
        <v>47.111111111111114</v>
      </c>
      <c r="V261" s="238">
        <v>47539</v>
      </c>
      <c r="W261" s="239">
        <v>7.8888888888888893</v>
      </c>
    </row>
    <row r="262" spans="1:23" x14ac:dyDescent="0.25">
      <c r="A262" s="230" t="s">
        <v>27</v>
      </c>
      <c r="B262" s="231">
        <v>50137851</v>
      </c>
      <c r="C262" s="232" t="s">
        <v>1023</v>
      </c>
      <c r="D262" s="232" t="s">
        <v>2272</v>
      </c>
      <c r="E262" s="232" t="s">
        <v>61</v>
      </c>
      <c r="F262" s="232" t="s">
        <v>5690</v>
      </c>
      <c r="G262" s="232" t="s">
        <v>65</v>
      </c>
      <c r="H262" s="232" t="s">
        <v>28</v>
      </c>
      <c r="I262" s="232">
        <v>5</v>
      </c>
      <c r="J262" s="232" t="s">
        <v>5409</v>
      </c>
      <c r="K262" s="233" t="s">
        <v>818</v>
      </c>
      <c r="L262" s="232" t="s">
        <v>815</v>
      </c>
      <c r="M262" s="234">
        <v>1</v>
      </c>
      <c r="N262" s="235">
        <v>3</v>
      </c>
      <c r="O262" s="236"/>
      <c r="P262" s="237">
        <v>43766</v>
      </c>
      <c r="Q262" s="237"/>
      <c r="R262" s="237"/>
      <c r="S262" s="232" t="s">
        <v>1591</v>
      </c>
      <c r="T262" s="237">
        <v>35076</v>
      </c>
      <c r="U262" s="235">
        <v>26.230555555555554</v>
      </c>
      <c r="V262" s="238">
        <v>55165</v>
      </c>
      <c r="W262" s="239">
        <v>28.769444444444446</v>
      </c>
    </row>
    <row r="263" spans="1:23" x14ac:dyDescent="0.25">
      <c r="A263" s="230" t="s">
        <v>6</v>
      </c>
      <c r="B263" s="231">
        <v>50108152</v>
      </c>
      <c r="C263" s="232" t="s">
        <v>625</v>
      </c>
      <c r="D263" s="232" t="s">
        <v>2269</v>
      </c>
      <c r="E263" s="232" t="s">
        <v>22</v>
      </c>
      <c r="F263" s="232" t="s">
        <v>5632</v>
      </c>
      <c r="G263" s="232" t="s">
        <v>24</v>
      </c>
      <c r="H263" s="232" t="s">
        <v>7</v>
      </c>
      <c r="I263" s="232">
        <v>5</v>
      </c>
      <c r="J263" s="232" t="s">
        <v>5544</v>
      </c>
      <c r="K263" s="233" t="s">
        <v>825</v>
      </c>
      <c r="L263" s="232" t="s">
        <v>842</v>
      </c>
      <c r="M263" s="234">
        <v>1</v>
      </c>
      <c r="N263" s="235">
        <v>2.3333333333333335</v>
      </c>
      <c r="O263" s="236"/>
      <c r="P263" s="237">
        <v>43040</v>
      </c>
      <c r="Q263" s="237"/>
      <c r="R263" s="237"/>
      <c r="S263" s="232" t="s">
        <v>1661</v>
      </c>
      <c r="T263" s="237">
        <v>34065</v>
      </c>
      <c r="U263" s="235">
        <v>28.997222222222224</v>
      </c>
      <c r="V263" s="238">
        <v>54154</v>
      </c>
      <c r="W263" s="239">
        <v>26.002777777777776</v>
      </c>
    </row>
    <row r="264" spans="1:23" x14ac:dyDescent="0.25">
      <c r="A264" s="230" t="s">
        <v>29</v>
      </c>
      <c r="B264" s="231">
        <v>50045057</v>
      </c>
      <c r="C264" s="232" t="s">
        <v>546</v>
      </c>
      <c r="D264" s="232" t="s">
        <v>2276</v>
      </c>
      <c r="E264" s="232" t="s">
        <v>5623</v>
      </c>
      <c r="F264" s="232" t="s">
        <v>5624</v>
      </c>
      <c r="G264" s="232" t="s">
        <v>5625</v>
      </c>
      <c r="H264" s="232" t="s">
        <v>30</v>
      </c>
      <c r="I264" s="232">
        <v>5</v>
      </c>
      <c r="J264" s="232" t="s">
        <v>5516</v>
      </c>
      <c r="K264" s="233" t="s">
        <v>814</v>
      </c>
      <c r="L264" s="232" t="s">
        <v>842</v>
      </c>
      <c r="M264" s="234">
        <v>2</v>
      </c>
      <c r="N264" s="235">
        <v>3</v>
      </c>
      <c r="O264" s="236"/>
      <c r="P264" s="237">
        <v>42051</v>
      </c>
      <c r="Q264" s="237">
        <v>44197</v>
      </c>
      <c r="R264" s="237"/>
      <c r="S264" s="232" t="s">
        <v>4967</v>
      </c>
      <c r="T264" s="237">
        <v>33436</v>
      </c>
      <c r="U264" s="235">
        <v>30.716666666666665</v>
      </c>
      <c r="V264" s="238">
        <v>53525</v>
      </c>
      <c r="W264" s="239">
        <v>24.283333333333335</v>
      </c>
    </row>
    <row r="265" spans="1:23" x14ac:dyDescent="0.25">
      <c r="A265" s="230" t="s">
        <v>27</v>
      </c>
      <c r="B265" s="231">
        <v>50030638</v>
      </c>
      <c r="C265" s="232" t="s">
        <v>167</v>
      </c>
      <c r="D265" s="232" t="s">
        <v>2276</v>
      </c>
      <c r="E265" s="232" t="s">
        <v>5623</v>
      </c>
      <c r="F265" s="232" t="s">
        <v>5624</v>
      </c>
      <c r="G265" s="232" t="s">
        <v>5625</v>
      </c>
      <c r="H265" s="232" t="s">
        <v>37</v>
      </c>
      <c r="I265" s="232">
        <v>2</v>
      </c>
      <c r="J265" s="232" t="s">
        <v>5339</v>
      </c>
      <c r="K265" s="233" t="s">
        <v>814</v>
      </c>
      <c r="L265" s="232" t="s">
        <v>842</v>
      </c>
      <c r="M265" s="234">
        <v>7</v>
      </c>
      <c r="N265" s="235">
        <v>2.6666666666666665</v>
      </c>
      <c r="O265" s="236" t="s">
        <v>115</v>
      </c>
      <c r="P265" s="237">
        <v>34669</v>
      </c>
      <c r="Q265" s="237">
        <v>42736</v>
      </c>
      <c r="R265" s="237">
        <v>42475</v>
      </c>
      <c r="S265" s="232" t="s">
        <v>5040</v>
      </c>
      <c r="T265" s="237">
        <v>25626</v>
      </c>
      <c r="U265" s="235">
        <v>52.105555555555554</v>
      </c>
      <c r="V265" s="238">
        <v>45715</v>
      </c>
      <c r="W265" s="239">
        <v>2.8944444444444444</v>
      </c>
    </row>
    <row r="266" spans="1:23" x14ac:dyDescent="0.25">
      <c r="A266" s="230" t="s">
        <v>27</v>
      </c>
      <c r="B266" s="231">
        <v>50031506</v>
      </c>
      <c r="C266" s="232" t="s">
        <v>465</v>
      </c>
      <c r="D266" s="232" t="s">
        <v>2280</v>
      </c>
      <c r="E266" s="232" t="s">
        <v>41</v>
      </c>
      <c r="F266" s="232" t="s">
        <v>5654</v>
      </c>
      <c r="G266" s="232" t="s">
        <v>42</v>
      </c>
      <c r="H266" s="232" t="s">
        <v>37</v>
      </c>
      <c r="I266" s="232">
        <v>2</v>
      </c>
      <c r="J266" s="232" t="s">
        <v>881</v>
      </c>
      <c r="K266" s="233" t="s">
        <v>818</v>
      </c>
      <c r="L266" s="232" t="s">
        <v>815</v>
      </c>
      <c r="M266" s="234">
        <v>7</v>
      </c>
      <c r="N266" s="235">
        <v>4</v>
      </c>
      <c r="O266" s="236"/>
      <c r="P266" s="237">
        <v>34669</v>
      </c>
      <c r="Q266" s="237">
        <v>42005</v>
      </c>
      <c r="R266" s="237">
        <v>42675</v>
      </c>
      <c r="S266" s="240" t="s">
        <v>5220</v>
      </c>
      <c r="T266" s="237">
        <v>25522</v>
      </c>
      <c r="U266" s="235">
        <v>52.388888888888886</v>
      </c>
      <c r="V266" s="238">
        <v>45611</v>
      </c>
      <c r="W266" s="239">
        <v>2.6111111111111112</v>
      </c>
    </row>
    <row r="267" spans="1:23" x14ac:dyDescent="0.25">
      <c r="A267" s="230" t="s">
        <v>27</v>
      </c>
      <c r="B267" s="231">
        <v>50030677</v>
      </c>
      <c r="C267" s="232" t="s">
        <v>183</v>
      </c>
      <c r="D267" s="232" t="s">
        <v>2272</v>
      </c>
      <c r="E267" s="232" t="s">
        <v>25</v>
      </c>
      <c r="F267" s="232" t="s">
        <v>5691</v>
      </c>
      <c r="G267" s="232" t="s">
        <v>26</v>
      </c>
      <c r="H267" s="232" t="s">
        <v>32</v>
      </c>
      <c r="I267" s="232">
        <v>4</v>
      </c>
      <c r="J267" s="232" t="s">
        <v>861</v>
      </c>
      <c r="K267" s="233" t="s">
        <v>814</v>
      </c>
      <c r="L267" s="232" t="s">
        <v>815</v>
      </c>
      <c r="M267" s="234">
        <v>3</v>
      </c>
      <c r="N267" s="235">
        <v>2.6666666666666665</v>
      </c>
      <c r="O267" s="236" t="s">
        <v>2519</v>
      </c>
      <c r="P267" s="237">
        <v>36192</v>
      </c>
      <c r="Q267" s="237">
        <v>41640</v>
      </c>
      <c r="R267" s="237">
        <v>43710</v>
      </c>
      <c r="S267" s="232" t="s">
        <v>2243</v>
      </c>
      <c r="T267" s="237">
        <v>27163</v>
      </c>
      <c r="U267" s="235">
        <v>47.891666666666666</v>
      </c>
      <c r="V267" s="238">
        <v>47252</v>
      </c>
      <c r="W267" s="239">
        <v>7.1083333333333334</v>
      </c>
    </row>
    <row r="268" spans="1:23" x14ac:dyDescent="0.25">
      <c r="A268" s="230" t="s">
        <v>27</v>
      </c>
      <c r="B268" s="231">
        <v>50133255</v>
      </c>
      <c r="C268" s="232" t="s">
        <v>683</v>
      </c>
      <c r="D268" s="232" t="s">
        <v>2269</v>
      </c>
      <c r="E268" s="232" t="s">
        <v>67</v>
      </c>
      <c r="F268" s="232" t="s">
        <v>5309</v>
      </c>
      <c r="G268" s="232" t="s">
        <v>68</v>
      </c>
      <c r="H268" s="232" t="s">
        <v>28</v>
      </c>
      <c r="I268" s="232">
        <v>5</v>
      </c>
      <c r="J268" s="232" t="s">
        <v>5412</v>
      </c>
      <c r="K268" s="233" t="s">
        <v>814</v>
      </c>
      <c r="L268" s="232" t="s">
        <v>815</v>
      </c>
      <c r="M268" s="234">
        <v>1</v>
      </c>
      <c r="N268" s="235">
        <v>3</v>
      </c>
      <c r="O268" s="236" t="s">
        <v>135</v>
      </c>
      <c r="P268" s="237">
        <v>43567</v>
      </c>
      <c r="Q268" s="237"/>
      <c r="R268" s="237">
        <v>43750</v>
      </c>
      <c r="S268" s="232" t="s">
        <v>980</v>
      </c>
      <c r="T268" s="237">
        <v>35693</v>
      </c>
      <c r="U268" s="235">
        <v>24.541666666666668</v>
      </c>
      <c r="V268" s="238">
        <v>55782</v>
      </c>
      <c r="W268" s="239">
        <v>30.458333333333332</v>
      </c>
    </row>
    <row r="269" spans="1:23" x14ac:dyDescent="0.25">
      <c r="A269" s="230" t="s">
        <v>27</v>
      </c>
      <c r="B269" s="231">
        <v>50030765</v>
      </c>
      <c r="C269" s="232" t="s">
        <v>235</v>
      </c>
      <c r="D269" s="232" t="s">
        <v>2269</v>
      </c>
      <c r="E269" s="232" t="s">
        <v>67</v>
      </c>
      <c r="F269" s="232" t="s">
        <v>5692</v>
      </c>
      <c r="G269" s="232" t="s">
        <v>98</v>
      </c>
      <c r="H269" s="232" t="s">
        <v>38</v>
      </c>
      <c r="I269" s="232">
        <v>3</v>
      </c>
      <c r="J269" s="232" t="s">
        <v>954</v>
      </c>
      <c r="K269" s="233" t="s">
        <v>825</v>
      </c>
      <c r="L269" s="232" t="s">
        <v>815</v>
      </c>
      <c r="M269" s="234">
        <v>4</v>
      </c>
      <c r="N269" s="235">
        <v>3</v>
      </c>
      <c r="O269" s="236" t="s">
        <v>110</v>
      </c>
      <c r="P269" s="237">
        <v>35400</v>
      </c>
      <c r="Q269" s="237">
        <v>44197</v>
      </c>
      <c r="R269" s="237">
        <v>44480</v>
      </c>
      <c r="S269" s="232" t="s">
        <v>5034</v>
      </c>
      <c r="T269" s="237">
        <v>27155</v>
      </c>
      <c r="U269" s="235">
        <v>47.913888888888891</v>
      </c>
      <c r="V269" s="238">
        <v>47244</v>
      </c>
      <c r="W269" s="239">
        <v>7.0861111111111112</v>
      </c>
    </row>
    <row r="270" spans="1:23" x14ac:dyDescent="0.25">
      <c r="A270" s="230" t="s">
        <v>27</v>
      </c>
      <c r="B270" s="231">
        <v>50133258</v>
      </c>
      <c r="C270" s="232" t="s">
        <v>685</v>
      </c>
      <c r="D270" s="232" t="s">
        <v>2269</v>
      </c>
      <c r="E270" s="232" t="s">
        <v>67</v>
      </c>
      <c r="F270" s="232" t="s">
        <v>5692</v>
      </c>
      <c r="G270" s="232" t="s">
        <v>98</v>
      </c>
      <c r="H270" s="232" t="s">
        <v>28</v>
      </c>
      <c r="I270" s="232">
        <v>5</v>
      </c>
      <c r="J270" s="232" t="s">
        <v>5563</v>
      </c>
      <c r="K270" s="233" t="s">
        <v>825</v>
      </c>
      <c r="L270" s="232" t="s">
        <v>815</v>
      </c>
      <c r="M270" s="234">
        <v>1</v>
      </c>
      <c r="N270" s="235">
        <v>2</v>
      </c>
      <c r="O270" s="236" t="s">
        <v>115</v>
      </c>
      <c r="P270" s="237">
        <v>43567</v>
      </c>
      <c r="Q270" s="237"/>
      <c r="R270" s="237">
        <v>43750</v>
      </c>
      <c r="S270" s="232" t="s">
        <v>2233</v>
      </c>
      <c r="T270" s="237">
        <v>34745</v>
      </c>
      <c r="U270" s="235">
        <v>27.138888888888889</v>
      </c>
      <c r="V270" s="238">
        <v>54834</v>
      </c>
      <c r="W270" s="239">
        <v>27.861111111111111</v>
      </c>
    </row>
    <row r="271" spans="1:23" x14ac:dyDescent="0.25">
      <c r="A271" s="230" t="s">
        <v>27</v>
      </c>
      <c r="B271" s="231">
        <v>50031512</v>
      </c>
      <c r="C271" s="232" t="s">
        <v>468</v>
      </c>
      <c r="D271" s="232" t="s">
        <v>2269</v>
      </c>
      <c r="E271" s="232" t="s">
        <v>67</v>
      </c>
      <c r="F271" s="232" t="s">
        <v>5626</v>
      </c>
      <c r="G271" s="232" t="s">
        <v>69</v>
      </c>
      <c r="H271" s="232" t="s">
        <v>38</v>
      </c>
      <c r="I271" s="232">
        <v>3</v>
      </c>
      <c r="J271" s="232" t="s">
        <v>947</v>
      </c>
      <c r="K271" s="233" t="s">
        <v>814</v>
      </c>
      <c r="L271" s="232" t="s">
        <v>815</v>
      </c>
      <c r="M271" s="234">
        <v>6</v>
      </c>
      <c r="N271" s="235">
        <v>4.333333333333333</v>
      </c>
      <c r="O271" s="236" t="s">
        <v>135</v>
      </c>
      <c r="P271" s="237">
        <v>34959</v>
      </c>
      <c r="Q271" s="237">
        <v>40544</v>
      </c>
      <c r="R271" s="237">
        <v>43405</v>
      </c>
      <c r="S271" s="232" t="s">
        <v>1992</v>
      </c>
      <c r="T271" s="237">
        <v>25449</v>
      </c>
      <c r="U271" s="235">
        <v>52.588888888888889</v>
      </c>
      <c r="V271" s="238">
        <v>45538</v>
      </c>
      <c r="W271" s="239">
        <v>2.411111111111111</v>
      </c>
    </row>
    <row r="272" spans="1:23" x14ac:dyDescent="0.25">
      <c r="A272" s="230" t="s">
        <v>27</v>
      </c>
      <c r="B272" s="231">
        <v>50031329</v>
      </c>
      <c r="C272" s="232" t="s">
        <v>393</v>
      </c>
      <c r="D272" s="232" t="s">
        <v>2272</v>
      </c>
      <c r="E272" s="232" t="s">
        <v>25</v>
      </c>
      <c r="F272" s="232" t="s">
        <v>5668</v>
      </c>
      <c r="G272" s="232" t="s">
        <v>31</v>
      </c>
      <c r="H272" s="232" t="s">
        <v>32</v>
      </c>
      <c r="I272" s="232">
        <v>4</v>
      </c>
      <c r="J272" s="232" t="s">
        <v>866</v>
      </c>
      <c r="K272" s="233" t="s">
        <v>814</v>
      </c>
      <c r="L272" s="232" t="s">
        <v>815</v>
      </c>
      <c r="M272" s="234">
        <v>3</v>
      </c>
      <c r="N272" s="235">
        <v>3</v>
      </c>
      <c r="O272" s="236" t="s">
        <v>106</v>
      </c>
      <c r="P272" s="237">
        <v>38548</v>
      </c>
      <c r="Q272" s="237">
        <v>43101</v>
      </c>
      <c r="R272" s="237">
        <v>44277</v>
      </c>
      <c r="S272" s="232" t="s">
        <v>2242</v>
      </c>
      <c r="T272" s="237">
        <v>27750</v>
      </c>
      <c r="U272" s="235">
        <v>46.286111111111111</v>
      </c>
      <c r="V272" s="238">
        <v>47839</v>
      </c>
      <c r="W272" s="239">
        <v>8.7138888888888886</v>
      </c>
    </row>
    <row r="273" spans="1:23" x14ac:dyDescent="0.25">
      <c r="A273" s="230" t="s">
        <v>27</v>
      </c>
      <c r="B273" s="231">
        <v>50031485</v>
      </c>
      <c r="C273" s="232" t="s">
        <v>458</v>
      </c>
      <c r="D273" s="232" t="s">
        <v>2269</v>
      </c>
      <c r="E273" s="232" t="s">
        <v>67</v>
      </c>
      <c r="F273" s="232" t="s">
        <v>5616</v>
      </c>
      <c r="G273" s="232" t="s">
        <v>70</v>
      </c>
      <c r="H273" s="232" t="s">
        <v>38</v>
      </c>
      <c r="I273" s="232">
        <v>3</v>
      </c>
      <c r="J273" s="232" t="s">
        <v>950</v>
      </c>
      <c r="K273" s="233" t="s">
        <v>814</v>
      </c>
      <c r="L273" s="232" t="s">
        <v>815</v>
      </c>
      <c r="M273" s="234">
        <v>6</v>
      </c>
      <c r="N273" s="235">
        <v>3</v>
      </c>
      <c r="O273" s="236" t="s">
        <v>111</v>
      </c>
      <c r="P273" s="237">
        <v>34669</v>
      </c>
      <c r="Q273" s="237">
        <v>41091</v>
      </c>
      <c r="R273" s="237">
        <v>44211</v>
      </c>
      <c r="S273" s="232" t="s">
        <v>958</v>
      </c>
      <c r="T273" s="237">
        <v>25122</v>
      </c>
      <c r="U273" s="235">
        <v>53.483333333333334</v>
      </c>
      <c r="V273" s="238">
        <v>45210</v>
      </c>
      <c r="W273" s="239">
        <v>1.5166666666666666</v>
      </c>
    </row>
    <row r="274" spans="1:23" x14ac:dyDescent="0.25">
      <c r="A274" s="230" t="s">
        <v>27</v>
      </c>
      <c r="B274" s="231">
        <v>50037816</v>
      </c>
      <c r="C274" s="232" t="s">
        <v>499</v>
      </c>
      <c r="D274" s="232" t="s">
        <v>2269</v>
      </c>
      <c r="E274" s="232" t="s">
        <v>67</v>
      </c>
      <c r="F274" s="232" t="s">
        <v>5616</v>
      </c>
      <c r="G274" s="232" t="s">
        <v>70</v>
      </c>
      <c r="H274" s="232" t="s">
        <v>28</v>
      </c>
      <c r="I274" s="232">
        <v>5</v>
      </c>
      <c r="J274" s="232" t="s">
        <v>5424</v>
      </c>
      <c r="K274" s="233" t="s">
        <v>814</v>
      </c>
      <c r="L274" s="232" t="s">
        <v>815</v>
      </c>
      <c r="M274" s="234">
        <v>2</v>
      </c>
      <c r="N274" s="235">
        <v>3</v>
      </c>
      <c r="O274" s="236" t="s">
        <v>135</v>
      </c>
      <c r="P274" s="237">
        <v>41813</v>
      </c>
      <c r="Q274" s="237">
        <v>43466</v>
      </c>
      <c r="R274" s="237">
        <v>43692</v>
      </c>
      <c r="S274" s="232" t="s">
        <v>1530</v>
      </c>
      <c r="T274" s="237">
        <v>33755</v>
      </c>
      <c r="U274" s="235">
        <v>29.847222222222221</v>
      </c>
      <c r="V274" s="238">
        <v>53843</v>
      </c>
      <c r="W274" s="239">
        <v>25.155555555555555</v>
      </c>
    </row>
    <row r="275" spans="1:23" x14ac:dyDescent="0.25">
      <c r="A275" s="230" t="s">
        <v>27</v>
      </c>
      <c r="B275" s="231">
        <v>50031443</v>
      </c>
      <c r="C275" s="232" t="s">
        <v>442</v>
      </c>
      <c r="D275" s="232" t="s">
        <v>2269</v>
      </c>
      <c r="E275" s="232" t="s">
        <v>67</v>
      </c>
      <c r="F275" s="232" t="s">
        <v>5616</v>
      </c>
      <c r="G275" s="232" t="s">
        <v>70</v>
      </c>
      <c r="H275" s="232" t="s">
        <v>28</v>
      </c>
      <c r="I275" s="232">
        <v>5</v>
      </c>
      <c r="J275" s="232" t="s">
        <v>5412</v>
      </c>
      <c r="K275" s="233" t="s">
        <v>814</v>
      </c>
      <c r="L275" s="232" t="s">
        <v>815</v>
      </c>
      <c r="M275" s="234">
        <v>1</v>
      </c>
      <c r="N275" s="235">
        <v>2.6666666666666665</v>
      </c>
      <c r="O275" s="236" t="s">
        <v>115</v>
      </c>
      <c r="P275" s="237">
        <v>41610</v>
      </c>
      <c r="Q275" s="237"/>
      <c r="R275" s="237">
        <v>44088</v>
      </c>
      <c r="S275" s="232" t="s">
        <v>1585</v>
      </c>
      <c r="T275" s="237">
        <v>32967</v>
      </c>
      <c r="U275" s="235">
        <v>32.00277777777778</v>
      </c>
      <c r="V275" s="238">
        <v>53056</v>
      </c>
      <c r="W275" s="239">
        <v>22.997222222222224</v>
      </c>
    </row>
    <row r="276" spans="1:23" x14ac:dyDescent="0.25">
      <c r="A276" s="230" t="s">
        <v>27</v>
      </c>
      <c r="B276" s="231">
        <v>50031463</v>
      </c>
      <c r="C276" s="232" t="s">
        <v>447</v>
      </c>
      <c r="D276" s="232" t="s">
        <v>2269</v>
      </c>
      <c r="E276" s="232" t="s">
        <v>67</v>
      </c>
      <c r="F276" s="232" t="s">
        <v>5617</v>
      </c>
      <c r="G276" s="232" t="s">
        <v>71</v>
      </c>
      <c r="H276" s="232" t="s">
        <v>38</v>
      </c>
      <c r="I276" s="232">
        <v>3</v>
      </c>
      <c r="J276" s="232" t="s">
        <v>958</v>
      </c>
      <c r="K276" s="233" t="s">
        <v>818</v>
      </c>
      <c r="L276" s="232" t="s">
        <v>815</v>
      </c>
      <c r="M276" s="234">
        <v>7</v>
      </c>
      <c r="N276" s="235">
        <v>3.6666666666666665</v>
      </c>
      <c r="O276" s="236" t="s">
        <v>115</v>
      </c>
      <c r="P276" s="237">
        <v>34953</v>
      </c>
      <c r="Q276" s="237">
        <v>40909</v>
      </c>
      <c r="R276" s="237">
        <v>44211</v>
      </c>
      <c r="S276" s="232" t="s">
        <v>944</v>
      </c>
      <c r="T276" s="237">
        <v>25672</v>
      </c>
      <c r="U276" s="235">
        <v>51.975000000000001</v>
      </c>
      <c r="V276" s="238">
        <v>45761</v>
      </c>
      <c r="W276" s="239">
        <v>3.0249999999999999</v>
      </c>
    </row>
    <row r="277" spans="1:23" x14ac:dyDescent="0.25">
      <c r="A277" s="230" t="s">
        <v>27</v>
      </c>
      <c r="B277" s="231">
        <v>50035637</v>
      </c>
      <c r="C277" s="232" t="s">
        <v>489</v>
      </c>
      <c r="D277" s="232" t="s">
        <v>2272</v>
      </c>
      <c r="E277" s="232" t="s">
        <v>25</v>
      </c>
      <c r="F277" s="232" t="s">
        <v>5639</v>
      </c>
      <c r="G277" s="232" t="s">
        <v>33</v>
      </c>
      <c r="H277" s="232" t="s">
        <v>32</v>
      </c>
      <c r="I277" s="232">
        <v>4</v>
      </c>
      <c r="J277" s="232" t="s">
        <v>872</v>
      </c>
      <c r="K277" s="233" t="s">
        <v>825</v>
      </c>
      <c r="L277" s="232" t="s">
        <v>815</v>
      </c>
      <c r="M277" s="234">
        <v>2</v>
      </c>
      <c r="N277" s="235">
        <v>3</v>
      </c>
      <c r="O277" s="236" t="s">
        <v>2540</v>
      </c>
      <c r="P277" s="237">
        <v>41715</v>
      </c>
      <c r="Q277" s="237">
        <v>43101</v>
      </c>
      <c r="R277" s="237">
        <v>44545</v>
      </c>
      <c r="S277" s="232" t="s">
        <v>1576</v>
      </c>
      <c r="T277" s="237">
        <v>32813</v>
      </c>
      <c r="U277" s="235">
        <v>32.427777777777777</v>
      </c>
      <c r="V277" s="238">
        <v>52902</v>
      </c>
      <c r="W277" s="239">
        <v>22.572222222222223</v>
      </c>
    </row>
    <row r="278" spans="1:23" x14ac:dyDescent="0.25">
      <c r="A278" s="230" t="s">
        <v>27</v>
      </c>
      <c r="B278" s="231">
        <v>50030674</v>
      </c>
      <c r="C278" s="232" t="s">
        <v>1024</v>
      </c>
      <c r="D278" s="232" t="s">
        <v>2269</v>
      </c>
      <c r="E278" s="232" t="s">
        <v>67</v>
      </c>
      <c r="F278" s="232" t="s">
        <v>5617</v>
      </c>
      <c r="G278" s="232" t="s">
        <v>71</v>
      </c>
      <c r="H278" s="240" t="s">
        <v>32</v>
      </c>
      <c r="I278" s="232">
        <v>4</v>
      </c>
      <c r="J278" s="232" t="s">
        <v>959</v>
      </c>
      <c r="K278" s="233" t="s">
        <v>818</v>
      </c>
      <c r="L278" s="232" t="s">
        <v>815</v>
      </c>
      <c r="M278" s="234">
        <v>3</v>
      </c>
      <c r="N278" s="235">
        <v>2.3333333333333335</v>
      </c>
      <c r="O278" s="236" t="s">
        <v>111</v>
      </c>
      <c r="P278" s="237">
        <v>39069</v>
      </c>
      <c r="Q278" s="237">
        <v>42736</v>
      </c>
      <c r="R278" s="237">
        <v>44270</v>
      </c>
      <c r="S278" s="232" t="s">
        <v>1537</v>
      </c>
      <c r="T278" s="237">
        <v>29021</v>
      </c>
      <c r="U278" s="235">
        <v>42.805555555555557</v>
      </c>
      <c r="V278" s="238">
        <v>49110</v>
      </c>
      <c r="W278" s="239">
        <v>12.194444444444445</v>
      </c>
    </row>
    <row r="279" spans="1:23" x14ac:dyDescent="0.25">
      <c r="A279" s="230" t="s">
        <v>27</v>
      </c>
      <c r="B279" s="231">
        <v>50102494</v>
      </c>
      <c r="C279" s="232" t="s">
        <v>616</v>
      </c>
      <c r="D279" s="232" t="s">
        <v>2269</v>
      </c>
      <c r="E279" s="232" t="s">
        <v>67</v>
      </c>
      <c r="F279" s="232" t="s">
        <v>5617</v>
      </c>
      <c r="G279" s="232" t="s">
        <v>71</v>
      </c>
      <c r="H279" s="232" t="s">
        <v>28</v>
      </c>
      <c r="I279" s="232">
        <v>5</v>
      </c>
      <c r="J279" s="232" t="s">
        <v>5542</v>
      </c>
      <c r="K279" s="233" t="s">
        <v>818</v>
      </c>
      <c r="L279" s="232" t="s">
        <v>815</v>
      </c>
      <c r="M279" s="234">
        <v>1</v>
      </c>
      <c r="N279" s="235">
        <v>3</v>
      </c>
      <c r="O279" s="236" t="s">
        <v>124</v>
      </c>
      <c r="P279" s="237">
        <v>42857</v>
      </c>
      <c r="Q279" s="237"/>
      <c r="R279" s="237">
        <v>44361</v>
      </c>
      <c r="S279" s="232" t="s">
        <v>4963</v>
      </c>
      <c r="T279" s="237">
        <v>34881</v>
      </c>
      <c r="U279" s="235">
        <v>26.761111111111113</v>
      </c>
      <c r="V279" s="238">
        <v>55093</v>
      </c>
      <c r="W279" s="239">
        <v>28.572222222222223</v>
      </c>
    </row>
    <row r="280" spans="1:23" x14ac:dyDescent="0.25">
      <c r="A280" s="230" t="s">
        <v>27</v>
      </c>
      <c r="B280" s="231">
        <v>50102488</v>
      </c>
      <c r="C280" s="232" t="s">
        <v>1248</v>
      </c>
      <c r="D280" s="232" t="s">
        <v>2269</v>
      </c>
      <c r="E280" s="232" t="s">
        <v>67</v>
      </c>
      <c r="F280" s="232" t="s">
        <v>5617</v>
      </c>
      <c r="G280" s="232" t="s">
        <v>71</v>
      </c>
      <c r="H280" s="232" t="s">
        <v>28</v>
      </c>
      <c r="I280" s="232">
        <v>5</v>
      </c>
      <c r="J280" s="232" t="s">
        <v>5424</v>
      </c>
      <c r="K280" s="233" t="s">
        <v>818</v>
      </c>
      <c r="L280" s="232" t="s">
        <v>815</v>
      </c>
      <c r="M280" s="234">
        <v>1</v>
      </c>
      <c r="N280" s="235">
        <v>3</v>
      </c>
      <c r="O280" s="236" t="s">
        <v>110</v>
      </c>
      <c r="P280" s="237">
        <v>42857</v>
      </c>
      <c r="Q280" s="237"/>
      <c r="R280" s="237">
        <v>44361</v>
      </c>
      <c r="S280" s="232" t="s">
        <v>4963</v>
      </c>
      <c r="T280" s="237">
        <v>34328</v>
      </c>
      <c r="U280" s="235">
        <v>28.277777777777779</v>
      </c>
      <c r="V280" s="238">
        <v>54417</v>
      </c>
      <c r="W280" s="239">
        <v>26.722222222222221</v>
      </c>
    </row>
    <row r="281" spans="1:23" x14ac:dyDescent="0.25">
      <c r="A281" s="230" t="s">
        <v>27</v>
      </c>
      <c r="B281" s="231">
        <v>50035143</v>
      </c>
      <c r="C281" s="232" t="s">
        <v>488</v>
      </c>
      <c r="D281" s="232" t="s">
        <v>2269</v>
      </c>
      <c r="E281" s="232" t="s">
        <v>67</v>
      </c>
      <c r="F281" s="232" t="s">
        <v>5617</v>
      </c>
      <c r="G281" s="232" t="s">
        <v>71</v>
      </c>
      <c r="H281" s="232" t="s">
        <v>28</v>
      </c>
      <c r="I281" s="232">
        <v>5</v>
      </c>
      <c r="J281" s="232" t="s">
        <v>5477</v>
      </c>
      <c r="K281" s="233" t="s">
        <v>818</v>
      </c>
      <c r="L281" s="232" t="s">
        <v>815</v>
      </c>
      <c r="M281" s="234">
        <v>2</v>
      </c>
      <c r="N281" s="235">
        <v>3.3333333333333335</v>
      </c>
      <c r="O281" s="236" t="s">
        <v>115</v>
      </c>
      <c r="P281" s="237">
        <v>41715</v>
      </c>
      <c r="Q281" s="237">
        <v>42736</v>
      </c>
      <c r="R281" s="237">
        <v>44445</v>
      </c>
      <c r="S281" s="232" t="s">
        <v>980</v>
      </c>
      <c r="T281" s="237">
        <v>33261</v>
      </c>
      <c r="U281" s="235">
        <v>31.2</v>
      </c>
      <c r="V281" s="238">
        <v>53350</v>
      </c>
      <c r="W281" s="239">
        <v>23.8</v>
      </c>
    </row>
    <row r="282" spans="1:23" x14ac:dyDescent="0.25">
      <c r="A282" s="230" t="s">
        <v>27</v>
      </c>
      <c r="B282" s="231">
        <v>50031063</v>
      </c>
      <c r="C282" s="232" t="s">
        <v>322</v>
      </c>
      <c r="D282" s="232" t="s">
        <v>2269</v>
      </c>
      <c r="E282" s="232" t="s">
        <v>67</v>
      </c>
      <c r="F282" s="232" t="s">
        <v>5617</v>
      </c>
      <c r="G282" s="232" t="s">
        <v>71</v>
      </c>
      <c r="H282" s="232" t="s">
        <v>28</v>
      </c>
      <c r="I282" s="232">
        <v>5</v>
      </c>
      <c r="J282" s="232" t="s">
        <v>5411</v>
      </c>
      <c r="K282" s="233" t="s">
        <v>818</v>
      </c>
      <c r="L282" s="232" t="s">
        <v>815</v>
      </c>
      <c r="M282" s="234">
        <v>2</v>
      </c>
      <c r="N282" s="235">
        <v>3</v>
      </c>
      <c r="O282" s="236" t="s">
        <v>135</v>
      </c>
      <c r="P282" s="237">
        <v>41584</v>
      </c>
      <c r="Q282" s="237">
        <v>43466</v>
      </c>
      <c r="R282" s="237">
        <v>44480</v>
      </c>
      <c r="S282" s="232" t="s">
        <v>2233</v>
      </c>
      <c r="T282" s="237">
        <v>31931</v>
      </c>
      <c r="U282" s="235">
        <v>34.838888888888889</v>
      </c>
      <c r="V282" s="238">
        <v>52020</v>
      </c>
      <c r="W282" s="239">
        <v>20.161111111111111</v>
      </c>
    </row>
    <row r="283" spans="1:23" x14ac:dyDescent="0.25">
      <c r="A283" s="230" t="s">
        <v>27</v>
      </c>
      <c r="B283" s="231">
        <v>50050321</v>
      </c>
      <c r="C283" s="232" t="s">
        <v>580</v>
      </c>
      <c r="D283" s="232" t="s">
        <v>2269</v>
      </c>
      <c r="E283" s="232" t="s">
        <v>67</v>
      </c>
      <c r="F283" s="232" t="s">
        <v>5617</v>
      </c>
      <c r="G283" s="232" t="s">
        <v>71</v>
      </c>
      <c r="H283" s="232" t="s">
        <v>28</v>
      </c>
      <c r="I283" s="232">
        <v>5</v>
      </c>
      <c r="J283" s="232" t="s">
        <v>5413</v>
      </c>
      <c r="K283" s="233" t="s">
        <v>818</v>
      </c>
      <c r="L283" s="232" t="s">
        <v>815</v>
      </c>
      <c r="M283" s="234">
        <v>1</v>
      </c>
      <c r="N283" s="235">
        <v>2.6666666666666665</v>
      </c>
      <c r="O283" s="236" t="s">
        <v>106</v>
      </c>
      <c r="P283" s="237">
        <v>42371</v>
      </c>
      <c r="Q283" s="237"/>
      <c r="R283" s="237">
        <v>44508</v>
      </c>
      <c r="S283" s="232" t="s">
        <v>5036</v>
      </c>
      <c r="T283" s="237">
        <v>33070</v>
      </c>
      <c r="U283" s="235">
        <v>31.719444444444445</v>
      </c>
      <c r="V283" s="238">
        <v>53159</v>
      </c>
      <c r="W283" s="239">
        <v>23.280555555555555</v>
      </c>
    </row>
    <row r="284" spans="1:23" x14ac:dyDescent="0.25">
      <c r="A284" s="230" t="s">
        <v>27</v>
      </c>
      <c r="B284" s="231">
        <v>50031068</v>
      </c>
      <c r="C284" s="232" t="s">
        <v>324</v>
      </c>
      <c r="D284" s="232" t="s">
        <v>2269</v>
      </c>
      <c r="E284" s="232" t="s">
        <v>67</v>
      </c>
      <c r="F284" s="232" t="s">
        <v>5674</v>
      </c>
      <c r="G284" s="232" t="s">
        <v>72</v>
      </c>
      <c r="H284" s="232" t="s">
        <v>38</v>
      </c>
      <c r="I284" s="232">
        <v>3</v>
      </c>
      <c r="J284" s="232" t="s">
        <v>961</v>
      </c>
      <c r="K284" s="233" t="s">
        <v>818</v>
      </c>
      <c r="L284" s="232" t="s">
        <v>815</v>
      </c>
      <c r="M284" s="234">
        <v>5</v>
      </c>
      <c r="N284" s="235">
        <v>4.666666666666667</v>
      </c>
      <c r="O284" s="236" t="s">
        <v>106</v>
      </c>
      <c r="P284" s="237">
        <v>35023</v>
      </c>
      <c r="Q284" s="237">
        <v>43466</v>
      </c>
      <c r="R284" s="237">
        <v>43647</v>
      </c>
      <c r="S284" s="232" t="s">
        <v>5037</v>
      </c>
      <c r="T284" s="237">
        <v>25804</v>
      </c>
      <c r="U284" s="235">
        <v>51.613888888888887</v>
      </c>
      <c r="V284" s="238">
        <v>45893</v>
      </c>
      <c r="W284" s="239">
        <v>3.3861111111111111</v>
      </c>
    </row>
    <row r="285" spans="1:23" x14ac:dyDescent="0.25">
      <c r="A285" s="230" t="s">
        <v>27</v>
      </c>
      <c r="B285" s="231">
        <v>50030729</v>
      </c>
      <c r="C285" s="232" t="s">
        <v>213</v>
      </c>
      <c r="D285" s="232" t="s">
        <v>2272</v>
      </c>
      <c r="E285" s="232" t="s">
        <v>34</v>
      </c>
      <c r="F285" s="232" t="s">
        <v>5693</v>
      </c>
      <c r="G285" s="232" t="s">
        <v>86</v>
      </c>
      <c r="H285" s="232" t="s">
        <v>32</v>
      </c>
      <c r="I285" s="232">
        <v>4</v>
      </c>
      <c r="J285" s="232" t="s">
        <v>5417</v>
      </c>
      <c r="K285" s="233" t="s">
        <v>825</v>
      </c>
      <c r="L285" s="232" t="s">
        <v>842</v>
      </c>
      <c r="M285" s="234">
        <v>4</v>
      </c>
      <c r="N285" s="235">
        <v>3</v>
      </c>
      <c r="O285" s="236" t="s">
        <v>2551</v>
      </c>
      <c r="P285" s="237">
        <v>36069</v>
      </c>
      <c r="Q285" s="237">
        <v>44197</v>
      </c>
      <c r="R285" s="237">
        <v>43710</v>
      </c>
      <c r="S285" s="232" t="s">
        <v>5057</v>
      </c>
      <c r="T285" s="237">
        <v>27012</v>
      </c>
      <c r="U285" s="235">
        <v>48.30833333333333</v>
      </c>
      <c r="V285" s="238">
        <v>47101</v>
      </c>
      <c r="W285" s="239">
        <v>6.6916666666666664</v>
      </c>
    </row>
    <row r="286" spans="1:23" x14ac:dyDescent="0.25">
      <c r="A286" s="230" t="s">
        <v>27</v>
      </c>
      <c r="B286" s="231">
        <v>50031091</v>
      </c>
      <c r="C286" s="232" t="s">
        <v>337</v>
      </c>
      <c r="D286" s="232" t="s">
        <v>2276</v>
      </c>
      <c r="E286" s="232" t="s">
        <v>5623</v>
      </c>
      <c r="F286" s="232" t="s">
        <v>5624</v>
      </c>
      <c r="G286" s="232" t="s">
        <v>5625</v>
      </c>
      <c r="H286" s="232" t="s">
        <v>32</v>
      </c>
      <c r="I286" s="232">
        <v>4</v>
      </c>
      <c r="J286" s="232" t="s">
        <v>5451</v>
      </c>
      <c r="K286" s="233" t="s">
        <v>814</v>
      </c>
      <c r="L286" s="232" t="s">
        <v>842</v>
      </c>
      <c r="M286" s="234">
        <v>4</v>
      </c>
      <c r="N286" s="235">
        <v>3.3333333333333335</v>
      </c>
      <c r="O286" s="236"/>
      <c r="P286" s="237">
        <v>35531</v>
      </c>
      <c r="Q286" s="237">
        <v>44197</v>
      </c>
      <c r="R286" s="237">
        <v>43556</v>
      </c>
      <c r="S286" s="232" t="s">
        <v>1530</v>
      </c>
      <c r="T286" s="237">
        <v>26693</v>
      </c>
      <c r="U286" s="235">
        <v>49.18333333333333</v>
      </c>
      <c r="V286" s="238">
        <v>46781</v>
      </c>
      <c r="W286" s="239">
        <v>5.8166666666666664</v>
      </c>
    </row>
    <row r="287" spans="1:23" x14ac:dyDescent="0.25">
      <c r="A287" s="230" t="s">
        <v>27</v>
      </c>
      <c r="B287" s="231">
        <v>50031019</v>
      </c>
      <c r="C287" s="232" t="s">
        <v>1249</v>
      </c>
      <c r="D287" s="232" t="s">
        <v>2269</v>
      </c>
      <c r="E287" s="232" t="s">
        <v>67</v>
      </c>
      <c r="F287" s="232" t="s">
        <v>5674</v>
      </c>
      <c r="G287" s="232" t="s">
        <v>72</v>
      </c>
      <c r="H287" s="232" t="s">
        <v>28</v>
      </c>
      <c r="I287" s="232">
        <v>5</v>
      </c>
      <c r="J287" s="232" t="s">
        <v>5403</v>
      </c>
      <c r="K287" s="233" t="s">
        <v>818</v>
      </c>
      <c r="L287" s="232" t="s">
        <v>815</v>
      </c>
      <c r="M287" s="234">
        <v>1</v>
      </c>
      <c r="N287" s="235">
        <v>3</v>
      </c>
      <c r="O287" s="236" t="s">
        <v>110</v>
      </c>
      <c r="P287" s="237">
        <v>41155</v>
      </c>
      <c r="Q287" s="237"/>
      <c r="R287" s="237">
        <v>43556</v>
      </c>
      <c r="S287" s="232" t="s">
        <v>1528</v>
      </c>
      <c r="T287" s="237">
        <v>32524</v>
      </c>
      <c r="U287" s="235">
        <v>33.219444444444441</v>
      </c>
      <c r="V287" s="238">
        <v>52612</v>
      </c>
      <c r="W287" s="239">
        <v>21.780555555555555</v>
      </c>
    </row>
    <row r="288" spans="1:23" x14ac:dyDescent="0.25">
      <c r="A288" s="230" t="s">
        <v>27</v>
      </c>
      <c r="B288" s="231">
        <v>50030700</v>
      </c>
      <c r="C288" s="232" t="s">
        <v>195</v>
      </c>
      <c r="D288" s="232" t="s">
        <v>2269</v>
      </c>
      <c r="E288" s="232" t="s">
        <v>67</v>
      </c>
      <c r="F288" s="232" t="s">
        <v>5674</v>
      </c>
      <c r="G288" s="232" t="s">
        <v>72</v>
      </c>
      <c r="H288" s="232" t="s">
        <v>28</v>
      </c>
      <c r="I288" s="232">
        <v>5</v>
      </c>
      <c r="J288" s="232" t="s">
        <v>5411</v>
      </c>
      <c r="K288" s="233" t="s">
        <v>818</v>
      </c>
      <c r="L288" s="232" t="s">
        <v>815</v>
      </c>
      <c r="M288" s="234">
        <v>2</v>
      </c>
      <c r="N288" s="235">
        <v>3.6666666666666665</v>
      </c>
      <c r="O288" s="236" t="s">
        <v>115</v>
      </c>
      <c r="P288" s="237">
        <v>35612</v>
      </c>
      <c r="Q288" s="237">
        <v>41640</v>
      </c>
      <c r="R288" s="237">
        <v>43724</v>
      </c>
      <c r="S288" s="232" t="s">
        <v>2246</v>
      </c>
      <c r="T288" s="237">
        <v>25660</v>
      </c>
      <c r="U288" s="235">
        <v>52.008333333333333</v>
      </c>
      <c r="V288" s="238">
        <v>45749</v>
      </c>
      <c r="W288" s="239">
        <v>2.9916666666666667</v>
      </c>
    </row>
    <row r="289" spans="1:23" x14ac:dyDescent="0.25">
      <c r="A289" s="230" t="s">
        <v>27</v>
      </c>
      <c r="B289" s="231">
        <v>50031334</v>
      </c>
      <c r="C289" s="232" t="s">
        <v>396</v>
      </c>
      <c r="D289" s="232" t="s">
        <v>2269</v>
      </c>
      <c r="E289" s="232" t="s">
        <v>67</v>
      </c>
      <c r="F289" s="232" t="s">
        <v>5674</v>
      </c>
      <c r="G289" s="232" t="s">
        <v>72</v>
      </c>
      <c r="H289" s="232" t="s">
        <v>28</v>
      </c>
      <c r="I289" s="232">
        <v>5</v>
      </c>
      <c r="J289" s="232" t="s">
        <v>5412</v>
      </c>
      <c r="K289" s="233" t="s">
        <v>818</v>
      </c>
      <c r="L289" s="232" t="s">
        <v>815</v>
      </c>
      <c r="M289" s="234">
        <v>3</v>
      </c>
      <c r="N289" s="235">
        <v>3.3333333333333335</v>
      </c>
      <c r="O289" s="236" t="s">
        <v>124</v>
      </c>
      <c r="P289" s="237">
        <v>40831</v>
      </c>
      <c r="Q289" s="237">
        <v>43466</v>
      </c>
      <c r="R289" s="237">
        <v>44198</v>
      </c>
      <c r="S289" s="232" t="s">
        <v>980</v>
      </c>
      <c r="T289" s="237">
        <v>31147</v>
      </c>
      <c r="U289" s="235">
        <v>36.986111111111114</v>
      </c>
      <c r="V289" s="238">
        <v>51236</v>
      </c>
      <c r="W289" s="239">
        <v>18.013888888888889</v>
      </c>
    </row>
    <row r="290" spans="1:23" x14ac:dyDescent="0.25">
      <c r="A290" s="230" t="s">
        <v>27</v>
      </c>
      <c r="B290" s="231">
        <v>50031034</v>
      </c>
      <c r="C290" s="240" t="s">
        <v>1253</v>
      </c>
      <c r="D290" s="232" t="s">
        <v>2269</v>
      </c>
      <c r="E290" s="232" t="s">
        <v>46</v>
      </c>
      <c r="F290" s="232" t="s">
        <v>5675</v>
      </c>
      <c r="G290" s="232" t="s">
        <v>49</v>
      </c>
      <c r="H290" s="232" t="s">
        <v>28</v>
      </c>
      <c r="I290" s="232">
        <v>5</v>
      </c>
      <c r="J290" s="232" t="s">
        <v>5422</v>
      </c>
      <c r="K290" s="233" t="s">
        <v>825</v>
      </c>
      <c r="L290" s="232" t="s">
        <v>815</v>
      </c>
      <c r="M290" s="234">
        <v>2</v>
      </c>
      <c r="N290" s="235">
        <v>2.6666666666666665</v>
      </c>
      <c r="O290" s="236" t="s">
        <v>135</v>
      </c>
      <c r="P290" s="237">
        <v>41155</v>
      </c>
      <c r="Q290" s="237">
        <v>42370</v>
      </c>
      <c r="R290" s="237">
        <v>44109</v>
      </c>
      <c r="S290" s="232" t="s">
        <v>1528</v>
      </c>
      <c r="T290" s="237">
        <v>31509</v>
      </c>
      <c r="U290" s="235">
        <v>35.994444444444447</v>
      </c>
      <c r="V290" s="238">
        <v>51598</v>
      </c>
      <c r="W290" s="239">
        <v>19.005555555555556</v>
      </c>
    </row>
    <row r="291" spans="1:23" x14ac:dyDescent="0.25">
      <c r="A291" s="230" t="s">
        <v>27</v>
      </c>
      <c r="B291" s="231">
        <v>50031024</v>
      </c>
      <c r="C291" s="232" t="s">
        <v>305</v>
      </c>
      <c r="D291" s="232" t="s">
        <v>2269</v>
      </c>
      <c r="E291" s="232" t="s">
        <v>46</v>
      </c>
      <c r="F291" s="232" t="s">
        <v>5676</v>
      </c>
      <c r="G291" s="232" t="s">
        <v>92</v>
      </c>
      <c r="H291" s="232" t="s">
        <v>28</v>
      </c>
      <c r="I291" s="232">
        <v>5</v>
      </c>
      <c r="J291" s="232" t="s">
        <v>5413</v>
      </c>
      <c r="K291" s="233" t="s">
        <v>825</v>
      </c>
      <c r="L291" s="232" t="s">
        <v>815</v>
      </c>
      <c r="M291" s="234">
        <v>3</v>
      </c>
      <c r="N291" s="235">
        <v>2.6666666666666665</v>
      </c>
      <c r="O291" s="236">
        <v>9</v>
      </c>
      <c r="P291" s="237">
        <v>35309</v>
      </c>
      <c r="Q291" s="237">
        <v>41640</v>
      </c>
      <c r="R291" s="237">
        <v>44301</v>
      </c>
      <c r="S291" s="232" t="s">
        <v>2233</v>
      </c>
      <c r="T291" s="237">
        <v>26440</v>
      </c>
      <c r="U291" s="235">
        <v>49.87222222222222</v>
      </c>
      <c r="V291" s="238">
        <v>46528</v>
      </c>
      <c r="W291" s="239">
        <v>5.1277777777777782</v>
      </c>
    </row>
    <row r="292" spans="1:23" x14ac:dyDescent="0.25">
      <c r="A292" s="230" t="s">
        <v>27</v>
      </c>
      <c r="B292" s="231">
        <v>50038919</v>
      </c>
      <c r="C292" s="232" t="s">
        <v>520</v>
      </c>
      <c r="D292" s="232" t="s">
        <v>2269</v>
      </c>
      <c r="E292" s="232" t="s">
        <v>46</v>
      </c>
      <c r="F292" s="232" t="s">
        <v>5659</v>
      </c>
      <c r="G292" s="232" t="s">
        <v>47</v>
      </c>
      <c r="H292" s="232" t="s">
        <v>28</v>
      </c>
      <c r="I292" s="232">
        <v>5</v>
      </c>
      <c r="J292" s="232" t="s">
        <v>5403</v>
      </c>
      <c r="K292" s="233" t="s">
        <v>818</v>
      </c>
      <c r="L292" s="232" t="s">
        <v>815</v>
      </c>
      <c r="M292" s="234">
        <v>1</v>
      </c>
      <c r="N292" s="235">
        <v>2.6666666666666665</v>
      </c>
      <c r="O292" s="236">
        <v>23</v>
      </c>
      <c r="P292" s="237">
        <v>41862</v>
      </c>
      <c r="Q292" s="237"/>
      <c r="R292" s="237">
        <v>44088</v>
      </c>
      <c r="S292" s="232" t="s">
        <v>5039</v>
      </c>
      <c r="T292" s="237">
        <v>30995</v>
      </c>
      <c r="U292" s="235">
        <v>37.405555555555559</v>
      </c>
      <c r="V292" s="238">
        <v>51083</v>
      </c>
      <c r="W292" s="239">
        <v>17.594444444444445</v>
      </c>
    </row>
    <row r="293" spans="1:23" x14ac:dyDescent="0.25">
      <c r="A293" s="230" t="s">
        <v>27</v>
      </c>
      <c r="B293" s="231">
        <v>50102485</v>
      </c>
      <c r="C293" s="232" t="s">
        <v>614</v>
      </c>
      <c r="D293" s="232" t="s">
        <v>2269</v>
      </c>
      <c r="E293" s="232" t="s">
        <v>46</v>
      </c>
      <c r="F293" s="232" t="s">
        <v>5659</v>
      </c>
      <c r="G293" s="232" t="s">
        <v>47</v>
      </c>
      <c r="H293" s="232" t="s">
        <v>28</v>
      </c>
      <c r="I293" s="232">
        <v>5</v>
      </c>
      <c r="J293" s="232" t="s">
        <v>5412</v>
      </c>
      <c r="K293" s="233" t="s">
        <v>818</v>
      </c>
      <c r="L293" s="232" t="s">
        <v>815</v>
      </c>
      <c r="M293" s="234">
        <v>1</v>
      </c>
      <c r="N293" s="235">
        <v>3</v>
      </c>
      <c r="O293" s="236">
        <v>13</v>
      </c>
      <c r="P293" s="237">
        <v>42857</v>
      </c>
      <c r="Q293" s="237"/>
      <c r="R293" s="237">
        <v>44228</v>
      </c>
      <c r="S293" s="232" t="s">
        <v>1530</v>
      </c>
      <c r="T293" s="237">
        <v>34465</v>
      </c>
      <c r="U293" s="235">
        <v>27.9</v>
      </c>
      <c r="V293" s="238">
        <v>54728</v>
      </c>
      <c r="W293" s="239">
        <v>27.572222222222223</v>
      </c>
    </row>
    <row r="294" spans="1:23" x14ac:dyDescent="0.25">
      <c r="A294" s="230" t="s">
        <v>27</v>
      </c>
      <c r="B294" s="231">
        <v>50031021</v>
      </c>
      <c r="C294" s="232" t="s">
        <v>303</v>
      </c>
      <c r="D294" s="232" t="s">
        <v>2269</v>
      </c>
      <c r="E294" s="232" t="s">
        <v>46</v>
      </c>
      <c r="F294" s="232" t="s">
        <v>5659</v>
      </c>
      <c r="G294" s="232" t="s">
        <v>47</v>
      </c>
      <c r="H294" s="232" t="s">
        <v>28</v>
      </c>
      <c r="I294" s="232">
        <v>5</v>
      </c>
      <c r="J294" s="232" t="s">
        <v>5422</v>
      </c>
      <c r="K294" s="233" t="s">
        <v>818</v>
      </c>
      <c r="L294" s="232" t="s">
        <v>815</v>
      </c>
      <c r="M294" s="234">
        <v>1</v>
      </c>
      <c r="N294" s="235">
        <v>3.6666666666666665</v>
      </c>
      <c r="O294" s="236">
        <v>11</v>
      </c>
      <c r="P294" s="237">
        <v>40672</v>
      </c>
      <c r="Q294" s="237"/>
      <c r="R294" s="237">
        <v>44361</v>
      </c>
      <c r="S294" s="232" t="s">
        <v>2245</v>
      </c>
      <c r="T294" s="237">
        <v>31645</v>
      </c>
      <c r="U294" s="235">
        <v>35.62222222222222</v>
      </c>
      <c r="V294" s="238">
        <v>51734</v>
      </c>
      <c r="W294" s="239">
        <v>19.377777777777776</v>
      </c>
    </row>
    <row r="295" spans="1:23" x14ac:dyDescent="0.25">
      <c r="A295" s="230" t="s">
        <v>27</v>
      </c>
      <c r="B295" s="231">
        <v>50031079</v>
      </c>
      <c r="C295" s="232" t="s">
        <v>330</v>
      </c>
      <c r="D295" s="232" t="s">
        <v>2269</v>
      </c>
      <c r="E295" s="232" t="s">
        <v>46</v>
      </c>
      <c r="F295" s="232" t="s">
        <v>5618</v>
      </c>
      <c r="G295" s="232" t="s">
        <v>48</v>
      </c>
      <c r="H295" s="232" t="s">
        <v>28</v>
      </c>
      <c r="I295" s="232">
        <v>5</v>
      </c>
      <c r="J295" s="232" t="s">
        <v>5413</v>
      </c>
      <c r="K295" s="233" t="s">
        <v>814</v>
      </c>
      <c r="L295" s="232" t="s">
        <v>815</v>
      </c>
      <c r="M295" s="234">
        <v>2</v>
      </c>
      <c r="N295" s="235">
        <v>3.3333333333333335</v>
      </c>
      <c r="O295" s="236">
        <v>3</v>
      </c>
      <c r="P295" s="237">
        <v>39069</v>
      </c>
      <c r="Q295" s="237">
        <v>41275</v>
      </c>
      <c r="R295" s="237">
        <v>42758</v>
      </c>
      <c r="S295" s="232" t="s">
        <v>1521</v>
      </c>
      <c r="T295" s="237">
        <v>30294</v>
      </c>
      <c r="U295" s="235">
        <v>39.322222222222223</v>
      </c>
      <c r="V295" s="238">
        <v>50383</v>
      </c>
      <c r="W295" s="239">
        <v>15.677777777777777</v>
      </c>
    </row>
    <row r="296" spans="1:23" x14ac:dyDescent="0.25">
      <c r="A296" s="230" t="s">
        <v>27</v>
      </c>
      <c r="B296" s="231">
        <v>50122093</v>
      </c>
      <c r="C296" s="232" t="s">
        <v>668</v>
      </c>
      <c r="D296" s="232" t="s">
        <v>2269</v>
      </c>
      <c r="E296" s="232" t="s">
        <v>46</v>
      </c>
      <c r="F296" s="232" t="s">
        <v>5618</v>
      </c>
      <c r="G296" s="232" t="s">
        <v>48</v>
      </c>
      <c r="H296" s="232" t="s">
        <v>28</v>
      </c>
      <c r="I296" s="232">
        <v>5</v>
      </c>
      <c r="J296" s="232" t="s">
        <v>5422</v>
      </c>
      <c r="K296" s="233" t="s">
        <v>814</v>
      </c>
      <c r="L296" s="232" t="s">
        <v>815</v>
      </c>
      <c r="M296" s="234">
        <v>1</v>
      </c>
      <c r="N296" s="235">
        <v>2</v>
      </c>
      <c r="O296" s="236">
        <v>5</v>
      </c>
      <c r="P296" s="237">
        <v>43395</v>
      </c>
      <c r="Q296" s="237"/>
      <c r="R296" s="237">
        <v>44013</v>
      </c>
      <c r="S296" s="232" t="s">
        <v>1528</v>
      </c>
      <c r="T296" s="237">
        <v>34712</v>
      </c>
      <c r="U296" s="235">
        <v>27.227777777777778</v>
      </c>
      <c r="V296" s="238">
        <v>54801</v>
      </c>
      <c r="W296" s="239">
        <v>27.772222222222222</v>
      </c>
    </row>
    <row r="297" spans="1:23" x14ac:dyDescent="0.25">
      <c r="A297" s="230" t="s">
        <v>27</v>
      </c>
      <c r="B297" s="231">
        <v>50030750</v>
      </c>
      <c r="C297" s="232" t="s">
        <v>1256</v>
      </c>
      <c r="D297" s="232" t="s">
        <v>2269</v>
      </c>
      <c r="E297" s="232" t="s">
        <v>46</v>
      </c>
      <c r="F297" s="232" t="s">
        <v>5618</v>
      </c>
      <c r="G297" s="232" t="s">
        <v>48</v>
      </c>
      <c r="H297" s="232" t="s">
        <v>28</v>
      </c>
      <c r="I297" s="232">
        <v>5</v>
      </c>
      <c r="J297" s="232" t="s">
        <v>5412</v>
      </c>
      <c r="K297" s="233" t="s">
        <v>814</v>
      </c>
      <c r="L297" s="232" t="s">
        <v>815</v>
      </c>
      <c r="M297" s="234">
        <v>3</v>
      </c>
      <c r="N297" s="235">
        <v>2.3333333333333335</v>
      </c>
      <c r="O297" s="236" t="s">
        <v>111</v>
      </c>
      <c r="P297" s="237">
        <v>35233</v>
      </c>
      <c r="Q297" s="237">
        <v>39722</v>
      </c>
      <c r="R297" s="237">
        <v>44361</v>
      </c>
      <c r="S297" s="232" t="s">
        <v>1521</v>
      </c>
      <c r="T297" s="237">
        <v>24965</v>
      </c>
      <c r="U297" s="235">
        <v>53.911111111111111</v>
      </c>
      <c r="V297" s="238">
        <v>45053</v>
      </c>
      <c r="W297" s="239">
        <v>1.0888888888888888</v>
      </c>
    </row>
    <row r="298" spans="1:23" x14ac:dyDescent="0.25">
      <c r="A298" s="230" t="s">
        <v>27</v>
      </c>
      <c r="B298" s="231">
        <v>50030719</v>
      </c>
      <c r="C298" s="232" t="s">
        <v>207</v>
      </c>
      <c r="D298" s="232" t="s">
        <v>2269</v>
      </c>
      <c r="E298" s="232" t="s">
        <v>46</v>
      </c>
      <c r="F298" s="232" t="s">
        <v>5619</v>
      </c>
      <c r="G298" s="232" t="s">
        <v>50</v>
      </c>
      <c r="H298" s="232" t="s">
        <v>28</v>
      </c>
      <c r="I298" s="232">
        <v>5</v>
      </c>
      <c r="J298" s="232" t="s">
        <v>5403</v>
      </c>
      <c r="K298" s="233" t="s">
        <v>818</v>
      </c>
      <c r="L298" s="232" t="s">
        <v>815</v>
      </c>
      <c r="M298" s="234">
        <v>3</v>
      </c>
      <c r="N298" s="235">
        <v>2</v>
      </c>
      <c r="O298" s="236">
        <v>16</v>
      </c>
      <c r="P298" s="237">
        <v>35426</v>
      </c>
      <c r="Q298" s="237">
        <v>41640</v>
      </c>
      <c r="R298" s="237">
        <v>44109</v>
      </c>
      <c r="S298" s="232" t="s">
        <v>2244</v>
      </c>
      <c r="T298" s="237">
        <v>24952</v>
      </c>
      <c r="U298" s="235">
        <v>53.947222222222223</v>
      </c>
      <c r="V298" s="238">
        <v>45040</v>
      </c>
      <c r="W298" s="239">
        <v>1.0527777777777778</v>
      </c>
    </row>
    <row r="299" spans="1:23" x14ac:dyDescent="0.25">
      <c r="A299" s="230" t="s">
        <v>27</v>
      </c>
      <c r="B299" s="231">
        <v>50035139</v>
      </c>
      <c r="C299" s="232" t="s">
        <v>487</v>
      </c>
      <c r="D299" s="232" t="s">
        <v>2269</v>
      </c>
      <c r="E299" s="232" t="s">
        <v>46</v>
      </c>
      <c r="F299" s="232" t="s">
        <v>5619</v>
      </c>
      <c r="G299" s="232" t="s">
        <v>50</v>
      </c>
      <c r="H299" s="232" t="s">
        <v>28</v>
      </c>
      <c r="I299" s="232">
        <v>5</v>
      </c>
      <c r="J299" s="232" t="s">
        <v>5422</v>
      </c>
      <c r="K299" s="233" t="s">
        <v>818</v>
      </c>
      <c r="L299" s="232" t="s">
        <v>815</v>
      </c>
      <c r="M299" s="234">
        <v>2</v>
      </c>
      <c r="N299" s="235">
        <v>3.3333333333333335</v>
      </c>
      <c r="O299" s="236" t="s">
        <v>135</v>
      </c>
      <c r="P299" s="237">
        <v>41715</v>
      </c>
      <c r="Q299" s="237">
        <v>42736</v>
      </c>
      <c r="R299" s="237">
        <v>43556</v>
      </c>
      <c r="S299" s="232" t="s">
        <v>1521</v>
      </c>
      <c r="T299" s="237">
        <v>32545</v>
      </c>
      <c r="U299" s="235">
        <v>33.163888888888891</v>
      </c>
      <c r="V299" s="238">
        <v>52633</v>
      </c>
      <c r="W299" s="239">
        <v>21.836111111111112</v>
      </c>
    </row>
    <row r="300" spans="1:23" x14ac:dyDescent="0.25">
      <c r="A300" s="230" t="s">
        <v>27</v>
      </c>
      <c r="B300" s="231">
        <v>50030769</v>
      </c>
      <c r="C300" s="232" t="s">
        <v>236</v>
      </c>
      <c r="D300" s="232" t="s">
        <v>2269</v>
      </c>
      <c r="E300" s="232" t="s">
        <v>46</v>
      </c>
      <c r="F300" s="232" t="s">
        <v>5619</v>
      </c>
      <c r="G300" s="232" t="s">
        <v>50</v>
      </c>
      <c r="H300" s="232" t="s">
        <v>28</v>
      </c>
      <c r="I300" s="232">
        <v>5</v>
      </c>
      <c r="J300" s="232" t="s">
        <v>5424</v>
      </c>
      <c r="K300" s="233" t="s">
        <v>818</v>
      </c>
      <c r="L300" s="232" t="s">
        <v>815</v>
      </c>
      <c r="M300" s="234">
        <v>3</v>
      </c>
      <c r="N300" s="235">
        <v>2.3333333333333335</v>
      </c>
      <c r="O300" s="236">
        <v>19</v>
      </c>
      <c r="P300" s="237">
        <v>35704</v>
      </c>
      <c r="Q300" s="237">
        <v>40544</v>
      </c>
      <c r="R300" s="237">
        <v>44088</v>
      </c>
      <c r="S300" s="232" t="s">
        <v>2240</v>
      </c>
      <c r="T300" s="237">
        <v>25444</v>
      </c>
      <c r="U300" s="235">
        <v>52.6</v>
      </c>
      <c r="V300" s="238">
        <v>45533</v>
      </c>
      <c r="W300" s="239">
        <v>2.4</v>
      </c>
    </row>
    <row r="301" spans="1:23" x14ac:dyDescent="0.25">
      <c r="A301" s="230" t="s">
        <v>27</v>
      </c>
      <c r="B301" s="231">
        <v>50049461</v>
      </c>
      <c r="C301" s="232" t="s">
        <v>579</v>
      </c>
      <c r="D301" s="232" t="s">
        <v>2269</v>
      </c>
      <c r="E301" s="232" t="s">
        <v>46</v>
      </c>
      <c r="F301" s="232" t="s">
        <v>5619</v>
      </c>
      <c r="G301" s="232" t="s">
        <v>50</v>
      </c>
      <c r="H301" s="232" t="s">
        <v>28</v>
      </c>
      <c r="I301" s="232">
        <v>5</v>
      </c>
      <c r="J301" s="232" t="s">
        <v>5411</v>
      </c>
      <c r="K301" s="233" t="s">
        <v>818</v>
      </c>
      <c r="L301" s="232" t="s">
        <v>815</v>
      </c>
      <c r="M301" s="234">
        <v>1</v>
      </c>
      <c r="N301" s="235">
        <v>3</v>
      </c>
      <c r="O301" s="236">
        <v>4</v>
      </c>
      <c r="P301" s="237">
        <v>42310</v>
      </c>
      <c r="Q301" s="237"/>
      <c r="R301" s="237">
        <v>43724</v>
      </c>
      <c r="S301" s="232" t="s">
        <v>976</v>
      </c>
      <c r="T301" s="237">
        <v>32427</v>
      </c>
      <c r="U301" s="235">
        <v>33.483333333333334</v>
      </c>
      <c r="V301" s="238">
        <v>52515</v>
      </c>
      <c r="W301" s="239">
        <v>21.516666666666666</v>
      </c>
    </row>
    <row r="302" spans="1:23" x14ac:dyDescent="0.25">
      <c r="A302" s="230" t="s">
        <v>27</v>
      </c>
      <c r="B302" s="231">
        <v>50031342</v>
      </c>
      <c r="C302" s="232" t="s">
        <v>403</v>
      </c>
      <c r="D302" s="232" t="s">
        <v>2269</v>
      </c>
      <c r="E302" s="232" t="s">
        <v>46</v>
      </c>
      <c r="F302" s="232" t="s">
        <v>5619</v>
      </c>
      <c r="G302" s="232" t="s">
        <v>50</v>
      </c>
      <c r="H302" s="232" t="s">
        <v>28</v>
      </c>
      <c r="I302" s="232">
        <v>5</v>
      </c>
      <c r="J302" s="232" t="s">
        <v>5477</v>
      </c>
      <c r="K302" s="233" t="s">
        <v>818</v>
      </c>
      <c r="L302" s="232" t="s">
        <v>815</v>
      </c>
      <c r="M302" s="234">
        <v>2</v>
      </c>
      <c r="N302" s="235">
        <v>3</v>
      </c>
      <c r="O302" s="236">
        <v>7</v>
      </c>
      <c r="P302" s="237">
        <v>40603</v>
      </c>
      <c r="Q302" s="237">
        <v>43101</v>
      </c>
      <c r="R302" s="237">
        <v>43864</v>
      </c>
      <c r="S302" s="232" t="s">
        <v>979</v>
      </c>
      <c r="T302" s="237">
        <v>30170</v>
      </c>
      <c r="U302" s="235">
        <v>39.661111111111111</v>
      </c>
      <c r="V302" s="238">
        <v>50259</v>
      </c>
      <c r="W302" s="239">
        <v>15.338888888888889</v>
      </c>
    </row>
    <row r="303" spans="1:23" x14ac:dyDescent="0.25">
      <c r="A303" s="230" t="s">
        <v>27</v>
      </c>
      <c r="B303" s="231">
        <v>50030775</v>
      </c>
      <c r="C303" s="232" t="s">
        <v>1259</v>
      </c>
      <c r="D303" s="232" t="s">
        <v>2269</v>
      </c>
      <c r="E303" s="232" t="s">
        <v>46</v>
      </c>
      <c r="F303" s="232" t="s">
        <v>5620</v>
      </c>
      <c r="G303" s="232" t="s">
        <v>51</v>
      </c>
      <c r="H303" s="232" t="s">
        <v>28</v>
      </c>
      <c r="I303" s="232">
        <v>5</v>
      </c>
      <c r="J303" s="232" t="s">
        <v>5424</v>
      </c>
      <c r="K303" s="233" t="s">
        <v>818</v>
      </c>
      <c r="L303" s="232" t="s">
        <v>914</v>
      </c>
      <c r="M303" s="234">
        <v>2</v>
      </c>
      <c r="N303" s="235">
        <v>3</v>
      </c>
      <c r="O303" s="236" t="s">
        <v>135</v>
      </c>
      <c r="P303" s="237">
        <v>35551</v>
      </c>
      <c r="Q303" s="237">
        <v>39326</v>
      </c>
      <c r="R303" s="237">
        <v>42767</v>
      </c>
      <c r="S303" s="232" t="s">
        <v>1511</v>
      </c>
      <c r="T303" s="237">
        <v>24703</v>
      </c>
      <c r="U303" s="235">
        <v>54.62777777777778</v>
      </c>
      <c r="V303" s="238">
        <v>44792</v>
      </c>
      <c r="W303" s="239">
        <v>0.37222222222222223</v>
      </c>
    </row>
    <row r="304" spans="1:23" x14ac:dyDescent="0.25">
      <c r="A304" s="230" t="s">
        <v>27</v>
      </c>
      <c r="B304" s="231">
        <v>50102544</v>
      </c>
      <c r="C304" s="232" t="s">
        <v>621</v>
      </c>
      <c r="D304" s="232" t="s">
        <v>2269</v>
      </c>
      <c r="E304" s="232" t="s">
        <v>46</v>
      </c>
      <c r="F304" s="232" t="s">
        <v>5620</v>
      </c>
      <c r="G304" s="232" t="s">
        <v>51</v>
      </c>
      <c r="H304" s="232" t="s">
        <v>28</v>
      </c>
      <c r="I304" s="232">
        <v>5</v>
      </c>
      <c r="J304" s="232" t="s">
        <v>5412</v>
      </c>
      <c r="K304" s="233" t="s">
        <v>818</v>
      </c>
      <c r="L304" s="232" t="s">
        <v>914</v>
      </c>
      <c r="M304" s="234">
        <v>1</v>
      </c>
      <c r="N304" s="235">
        <v>2.6666666666666665</v>
      </c>
      <c r="O304" s="236">
        <v>21</v>
      </c>
      <c r="P304" s="237">
        <v>42857</v>
      </c>
      <c r="Q304" s="237"/>
      <c r="R304" s="237">
        <v>44361</v>
      </c>
      <c r="S304" s="232" t="s">
        <v>4963</v>
      </c>
      <c r="T304" s="237">
        <v>34369</v>
      </c>
      <c r="U304" s="235">
        <v>28.169444444444444</v>
      </c>
      <c r="V304" s="238">
        <v>54728</v>
      </c>
      <c r="W304" s="239">
        <v>27.572222222222223</v>
      </c>
    </row>
    <row r="305" spans="1:23" x14ac:dyDescent="0.25">
      <c r="A305" s="230" t="s">
        <v>27</v>
      </c>
      <c r="B305" s="231">
        <v>50102543</v>
      </c>
      <c r="C305" s="232" t="s">
        <v>620</v>
      </c>
      <c r="D305" s="232" t="s">
        <v>2269</v>
      </c>
      <c r="E305" s="232" t="s">
        <v>46</v>
      </c>
      <c r="F305" s="232" t="s">
        <v>5620</v>
      </c>
      <c r="G305" s="232" t="s">
        <v>51</v>
      </c>
      <c r="H305" s="232" t="s">
        <v>28</v>
      </c>
      <c r="I305" s="232">
        <v>5</v>
      </c>
      <c r="J305" s="232" t="s">
        <v>5422</v>
      </c>
      <c r="K305" s="233" t="s">
        <v>818</v>
      </c>
      <c r="L305" s="232" t="s">
        <v>914</v>
      </c>
      <c r="M305" s="234">
        <v>1</v>
      </c>
      <c r="N305" s="235">
        <v>2.3333333333333335</v>
      </c>
      <c r="O305" s="236">
        <v>17</v>
      </c>
      <c r="P305" s="237">
        <v>42857</v>
      </c>
      <c r="Q305" s="237"/>
      <c r="R305" s="237">
        <v>44361</v>
      </c>
      <c r="S305" s="232" t="s">
        <v>4969</v>
      </c>
      <c r="T305" s="237">
        <v>34288</v>
      </c>
      <c r="U305" s="235">
        <v>28.388888888888889</v>
      </c>
      <c r="V305" s="238">
        <v>54377</v>
      </c>
      <c r="W305" s="239">
        <v>26.611111111111111</v>
      </c>
    </row>
    <row r="306" spans="1:23" x14ac:dyDescent="0.25">
      <c r="A306" s="230" t="s">
        <v>27</v>
      </c>
      <c r="B306" s="231">
        <v>50031458</v>
      </c>
      <c r="C306" s="232" t="s">
        <v>446</v>
      </c>
      <c r="D306" s="232" t="s">
        <v>2272</v>
      </c>
      <c r="E306" s="232" t="s">
        <v>896</v>
      </c>
      <c r="F306" s="232" t="s">
        <v>5656</v>
      </c>
      <c r="G306" s="232" t="s">
        <v>90</v>
      </c>
      <c r="H306" s="232" t="s">
        <v>37</v>
      </c>
      <c r="I306" s="232">
        <v>2</v>
      </c>
      <c r="J306" s="232" t="s">
        <v>897</v>
      </c>
      <c r="K306" s="233" t="s">
        <v>825</v>
      </c>
      <c r="L306" s="232" t="s">
        <v>815</v>
      </c>
      <c r="M306" s="234">
        <v>6</v>
      </c>
      <c r="N306" s="235">
        <v>3.6666666666666665</v>
      </c>
      <c r="O306" s="236"/>
      <c r="P306" s="237">
        <v>34959</v>
      </c>
      <c r="Q306" s="237">
        <v>41091</v>
      </c>
      <c r="R306" s="237">
        <v>43221</v>
      </c>
      <c r="S306" s="232" t="s">
        <v>898</v>
      </c>
      <c r="T306" s="237">
        <v>25785</v>
      </c>
      <c r="U306" s="235">
        <v>51.666666666666664</v>
      </c>
      <c r="V306" s="238">
        <v>45874</v>
      </c>
      <c r="W306" s="239">
        <v>3.3333333333333335</v>
      </c>
    </row>
    <row r="307" spans="1:23" x14ac:dyDescent="0.25">
      <c r="A307" s="230" t="s">
        <v>27</v>
      </c>
      <c r="B307" s="231">
        <v>50030745</v>
      </c>
      <c r="C307" s="232" t="s">
        <v>222</v>
      </c>
      <c r="D307" s="232" t="s">
        <v>2280</v>
      </c>
      <c r="E307" s="232" t="s">
        <v>41</v>
      </c>
      <c r="F307" s="232" t="s">
        <v>5654</v>
      </c>
      <c r="G307" s="232" t="s">
        <v>42</v>
      </c>
      <c r="H307" s="240" t="s">
        <v>38</v>
      </c>
      <c r="I307" s="232">
        <v>2</v>
      </c>
      <c r="J307" s="240" t="s">
        <v>882</v>
      </c>
      <c r="K307" s="233" t="s">
        <v>818</v>
      </c>
      <c r="L307" s="232" t="s">
        <v>815</v>
      </c>
      <c r="M307" s="234">
        <v>5</v>
      </c>
      <c r="N307" s="235">
        <v>3</v>
      </c>
      <c r="O307" s="236" t="s">
        <v>115</v>
      </c>
      <c r="P307" s="237">
        <v>35654</v>
      </c>
      <c r="Q307" s="237">
        <v>42278</v>
      </c>
      <c r="R307" s="237">
        <v>42980</v>
      </c>
      <c r="S307" s="232" t="s">
        <v>5041</v>
      </c>
      <c r="T307" s="237">
        <v>26157</v>
      </c>
      <c r="U307" s="235">
        <v>50.647222222222226</v>
      </c>
      <c r="V307" s="238">
        <v>46246</v>
      </c>
      <c r="W307" s="239">
        <v>4.3527777777777779</v>
      </c>
    </row>
    <row r="308" spans="1:23" x14ac:dyDescent="0.25">
      <c r="A308" s="230" t="s">
        <v>27</v>
      </c>
      <c r="B308" s="231">
        <v>50031332</v>
      </c>
      <c r="C308" s="232" t="s">
        <v>1265</v>
      </c>
      <c r="D308" s="232" t="s">
        <v>2280</v>
      </c>
      <c r="E308" s="232" t="s">
        <v>41</v>
      </c>
      <c r="F308" s="232" t="s">
        <v>5628</v>
      </c>
      <c r="G308" s="232" t="s">
        <v>42</v>
      </c>
      <c r="H308" s="232" t="s">
        <v>38</v>
      </c>
      <c r="I308" s="232">
        <v>3</v>
      </c>
      <c r="J308" s="232" t="s">
        <v>5355</v>
      </c>
      <c r="K308" s="233" t="s">
        <v>818</v>
      </c>
      <c r="L308" s="232" t="s">
        <v>815</v>
      </c>
      <c r="M308" s="234">
        <v>5</v>
      </c>
      <c r="N308" s="235">
        <v>3.6666666666666665</v>
      </c>
      <c r="O308" s="236" t="s">
        <v>111</v>
      </c>
      <c r="P308" s="237">
        <v>35596</v>
      </c>
      <c r="Q308" s="237">
        <v>43101</v>
      </c>
      <c r="R308" s="237">
        <v>43405</v>
      </c>
      <c r="S308" s="232" t="s">
        <v>5042</v>
      </c>
      <c r="T308" s="237">
        <v>26403</v>
      </c>
      <c r="U308" s="235">
        <v>49.975000000000001</v>
      </c>
      <c r="V308" s="238">
        <v>46491</v>
      </c>
      <c r="W308" s="239">
        <v>5.0250000000000004</v>
      </c>
    </row>
    <row r="309" spans="1:23" x14ac:dyDescent="0.25">
      <c r="A309" s="230" t="s">
        <v>27</v>
      </c>
      <c r="B309" s="231">
        <v>50031016</v>
      </c>
      <c r="C309" s="232" t="s">
        <v>300</v>
      </c>
      <c r="D309" s="232" t="s">
        <v>2278</v>
      </c>
      <c r="E309" s="232" t="s">
        <v>5623</v>
      </c>
      <c r="F309" s="232" t="s">
        <v>5627</v>
      </c>
      <c r="G309" s="232" t="s">
        <v>88</v>
      </c>
      <c r="H309" s="232" t="s">
        <v>32</v>
      </c>
      <c r="I309" s="232">
        <v>4</v>
      </c>
      <c r="J309" s="232" t="s">
        <v>5441</v>
      </c>
      <c r="K309" s="233" t="s">
        <v>814</v>
      </c>
      <c r="L309" s="232" t="s">
        <v>839</v>
      </c>
      <c r="M309" s="234">
        <v>4</v>
      </c>
      <c r="N309" s="235">
        <v>3</v>
      </c>
      <c r="O309" s="236"/>
      <c r="P309" s="237">
        <v>37662</v>
      </c>
      <c r="Q309" s="237">
        <v>43466</v>
      </c>
      <c r="R309" s="237">
        <v>43115</v>
      </c>
      <c r="S309" s="232" t="s">
        <v>5089</v>
      </c>
      <c r="T309" s="237">
        <v>25595</v>
      </c>
      <c r="U309" s="235">
        <v>52.18888888888889</v>
      </c>
      <c r="V309" s="238">
        <v>45684</v>
      </c>
      <c r="W309" s="239">
        <v>2.8111111111111109</v>
      </c>
    </row>
    <row r="310" spans="1:23" x14ac:dyDescent="0.25">
      <c r="A310" s="230" t="s">
        <v>27</v>
      </c>
      <c r="B310" s="231">
        <v>50030683</v>
      </c>
      <c r="C310" s="232" t="s">
        <v>186</v>
      </c>
      <c r="D310" s="232" t="s">
        <v>2279</v>
      </c>
      <c r="E310" s="232" t="s">
        <v>5623</v>
      </c>
      <c r="F310" s="232" t="s">
        <v>5655</v>
      </c>
      <c r="G310" s="232" t="s">
        <v>89</v>
      </c>
      <c r="H310" s="232" t="s">
        <v>32</v>
      </c>
      <c r="I310" s="232">
        <v>4</v>
      </c>
      <c r="J310" s="232" t="s">
        <v>5407</v>
      </c>
      <c r="K310" s="233" t="s">
        <v>825</v>
      </c>
      <c r="L310" s="232" t="s">
        <v>839</v>
      </c>
      <c r="M310" s="234">
        <v>4</v>
      </c>
      <c r="N310" s="235">
        <v>3</v>
      </c>
      <c r="O310" s="236"/>
      <c r="P310" s="237">
        <v>38548</v>
      </c>
      <c r="Q310" s="237">
        <v>42736</v>
      </c>
      <c r="R310" s="237">
        <v>42522</v>
      </c>
      <c r="S310" s="232" t="s">
        <v>5090</v>
      </c>
      <c r="T310" s="237">
        <v>28969</v>
      </c>
      <c r="U310" s="235">
        <v>42.947222222222223</v>
      </c>
      <c r="V310" s="238">
        <v>49058</v>
      </c>
      <c r="W310" s="239">
        <v>12.052777777777777</v>
      </c>
    </row>
    <row r="311" spans="1:23" x14ac:dyDescent="0.25">
      <c r="A311" s="230" t="s">
        <v>27</v>
      </c>
      <c r="B311" s="231">
        <v>50031337</v>
      </c>
      <c r="C311" s="232" t="s">
        <v>399</v>
      </c>
      <c r="D311" s="232" t="s">
        <v>2280</v>
      </c>
      <c r="E311" s="232" t="s">
        <v>41</v>
      </c>
      <c r="F311" s="232" t="s">
        <v>5678</v>
      </c>
      <c r="G311" s="232" t="s">
        <v>5679</v>
      </c>
      <c r="H311" s="232" t="s">
        <v>38</v>
      </c>
      <c r="I311" s="232">
        <v>3</v>
      </c>
      <c r="J311" s="232" t="s">
        <v>890</v>
      </c>
      <c r="K311" s="233" t="s">
        <v>702</v>
      </c>
      <c r="L311" s="232" t="s">
        <v>702</v>
      </c>
      <c r="M311" s="234">
        <v>4</v>
      </c>
      <c r="N311" s="235">
        <v>3</v>
      </c>
      <c r="O311" s="236" t="s">
        <v>110</v>
      </c>
      <c r="P311" s="237">
        <v>35554</v>
      </c>
      <c r="Q311" s="237">
        <v>42370</v>
      </c>
      <c r="R311" s="237">
        <v>44501</v>
      </c>
      <c r="S311" s="232" t="s">
        <v>959</v>
      </c>
      <c r="T311" s="237">
        <v>25816</v>
      </c>
      <c r="U311" s="235">
        <v>51.583333333333336</v>
      </c>
      <c r="V311" s="238">
        <v>45905</v>
      </c>
      <c r="W311" s="239">
        <v>3.4166666666666665</v>
      </c>
    </row>
    <row r="312" spans="1:23" x14ac:dyDescent="0.25">
      <c r="A312" s="230" t="s">
        <v>27</v>
      </c>
      <c r="B312" s="231">
        <v>50031297</v>
      </c>
      <c r="C312" s="232" t="s">
        <v>806</v>
      </c>
      <c r="D312" s="232" t="s">
        <v>2277</v>
      </c>
      <c r="E312" s="232" t="s">
        <v>5623</v>
      </c>
      <c r="F312" s="232" t="s">
        <v>5694</v>
      </c>
      <c r="G312" s="232" t="s">
        <v>40</v>
      </c>
      <c r="H312" s="232" t="s">
        <v>32</v>
      </c>
      <c r="I312" s="232">
        <v>4</v>
      </c>
      <c r="J312" s="232" t="s">
        <v>5472</v>
      </c>
      <c r="K312" s="233" t="s">
        <v>825</v>
      </c>
      <c r="L312" s="232" t="s">
        <v>845</v>
      </c>
      <c r="M312" s="234">
        <v>3</v>
      </c>
      <c r="N312" s="235">
        <v>3.3333333333333335</v>
      </c>
      <c r="O312" s="236"/>
      <c r="P312" s="237">
        <v>40575</v>
      </c>
      <c r="Q312" s="237">
        <v>43466</v>
      </c>
      <c r="R312" s="237">
        <v>43374</v>
      </c>
      <c r="S312" s="232" t="s">
        <v>1533</v>
      </c>
      <c r="T312" s="237">
        <v>28322</v>
      </c>
      <c r="U312" s="235">
        <v>44.719444444444441</v>
      </c>
      <c r="V312" s="238">
        <v>48411</v>
      </c>
      <c r="W312" s="239">
        <v>10.280555555555555</v>
      </c>
    </row>
    <row r="313" spans="1:23" x14ac:dyDescent="0.25">
      <c r="A313" s="230" t="s">
        <v>27</v>
      </c>
      <c r="B313" s="231">
        <v>50031326</v>
      </c>
      <c r="C313" s="232" t="s">
        <v>392</v>
      </c>
      <c r="D313" s="232" t="s">
        <v>2280</v>
      </c>
      <c r="E313" s="232" t="s">
        <v>41</v>
      </c>
      <c r="F313" s="232" t="s">
        <v>5680</v>
      </c>
      <c r="G313" s="232" t="s">
        <v>43</v>
      </c>
      <c r="H313" s="232" t="s">
        <v>38</v>
      </c>
      <c r="I313" s="232">
        <v>3</v>
      </c>
      <c r="J313" s="232" t="s">
        <v>5354</v>
      </c>
      <c r="K313" s="233" t="s">
        <v>818</v>
      </c>
      <c r="L313" s="232" t="s">
        <v>815</v>
      </c>
      <c r="M313" s="234">
        <v>5</v>
      </c>
      <c r="N313" s="235">
        <v>3.3333333333333335</v>
      </c>
      <c r="O313" s="236" t="s">
        <v>135</v>
      </c>
      <c r="P313" s="237">
        <v>35786</v>
      </c>
      <c r="Q313" s="237">
        <v>43101</v>
      </c>
      <c r="R313" s="237">
        <v>44333</v>
      </c>
      <c r="S313" s="232" t="s">
        <v>5044</v>
      </c>
      <c r="T313" s="237">
        <v>25350</v>
      </c>
      <c r="U313" s="235">
        <v>52.855555555555554</v>
      </c>
      <c r="V313" s="238">
        <v>45439</v>
      </c>
      <c r="W313" s="239">
        <v>2.1444444444444444</v>
      </c>
    </row>
    <row r="314" spans="1:23" x14ac:dyDescent="0.25">
      <c r="A314" s="230" t="s">
        <v>27</v>
      </c>
      <c r="B314" s="231">
        <v>50030760</v>
      </c>
      <c r="C314" s="232" t="s">
        <v>231</v>
      </c>
      <c r="D314" s="232" t="s">
        <v>2280</v>
      </c>
      <c r="E314" s="232" t="s">
        <v>41</v>
      </c>
      <c r="F314" s="232" t="s">
        <v>5628</v>
      </c>
      <c r="G314" s="232" t="s">
        <v>42</v>
      </c>
      <c r="H314" s="232" t="s">
        <v>32</v>
      </c>
      <c r="I314" s="232">
        <v>4</v>
      </c>
      <c r="J314" s="232" t="s">
        <v>5418</v>
      </c>
      <c r="K314" s="233" t="s">
        <v>818</v>
      </c>
      <c r="L314" s="232" t="s">
        <v>815</v>
      </c>
      <c r="M314" s="234">
        <v>4</v>
      </c>
      <c r="N314" s="235">
        <v>3</v>
      </c>
      <c r="O314" s="236" t="s">
        <v>111</v>
      </c>
      <c r="P314" s="237">
        <v>38548</v>
      </c>
      <c r="Q314" s="237">
        <v>41852</v>
      </c>
      <c r="R314" s="237">
        <v>44531</v>
      </c>
      <c r="S314" s="232" t="s">
        <v>921</v>
      </c>
      <c r="T314" s="237">
        <v>27639</v>
      </c>
      <c r="U314" s="235">
        <v>46.591666666666669</v>
      </c>
      <c r="V314" s="238">
        <v>47728</v>
      </c>
      <c r="W314" s="239">
        <v>8.4083333333333332</v>
      </c>
    </row>
    <row r="315" spans="1:23" x14ac:dyDescent="0.25">
      <c r="A315" s="230" t="s">
        <v>27</v>
      </c>
      <c r="B315" s="231">
        <v>50031366</v>
      </c>
      <c r="C315" s="232" t="s">
        <v>420</v>
      </c>
      <c r="D315" s="232" t="s">
        <v>2280</v>
      </c>
      <c r="E315" s="232" t="s">
        <v>41</v>
      </c>
      <c r="F315" s="232" t="s">
        <v>5629</v>
      </c>
      <c r="G315" s="232" t="s">
        <v>44</v>
      </c>
      <c r="H315" s="232" t="s">
        <v>38</v>
      </c>
      <c r="I315" s="232">
        <v>3</v>
      </c>
      <c r="J315" s="232" t="s">
        <v>5483</v>
      </c>
      <c r="K315" s="233" t="s">
        <v>814</v>
      </c>
      <c r="L315" s="232" t="s">
        <v>815</v>
      </c>
      <c r="M315" s="234">
        <v>4</v>
      </c>
      <c r="N315" s="235">
        <v>3.3333333333333335</v>
      </c>
      <c r="O315" s="236" t="s">
        <v>124</v>
      </c>
      <c r="P315" s="237">
        <v>36831</v>
      </c>
      <c r="Q315" s="237">
        <v>42186</v>
      </c>
      <c r="R315" s="237">
        <v>44501</v>
      </c>
      <c r="S315" s="232" t="s">
        <v>5046</v>
      </c>
      <c r="T315" s="237">
        <v>26610</v>
      </c>
      <c r="U315" s="235">
        <v>49.411111111111111</v>
      </c>
      <c r="V315" s="238">
        <v>46698</v>
      </c>
      <c r="W315" s="239">
        <v>5.5888888888888886</v>
      </c>
    </row>
    <row r="316" spans="1:23" x14ac:dyDescent="0.25">
      <c r="A316" s="230" t="s">
        <v>27</v>
      </c>
      <c r="B316" s="231">
        <v>50030735</v>
      </c>
      <c r="C316" s="232" t="s">
        <v>217</v>
      </c>
      <c r="D316" s="232" t="s">
        <v>2280</v>
      </c>
      <c r="E316" s="232" t="s">
        <v>41</v>
      </c>
      <c r="F316" s="232" t="s">
        <v>5695</v>
      </c>
      <c r="G316" s="232" t="s">
        <v>45</v>
      </c>
      <c r="H316" s="232" t="s">
        <v>38</v>
      </c>
      <c r="I316" s="232">
        <v>3</v>
      </c>
      <c r="J316" s="232" t="s">
        <v>5340</v>
      </c>
      <c r="K316" s="233" t="s">
        <v>814</v>
      </c>
      <c r="L316" s="232" t="s">
        <v>815</v>
      </c>
      <c r="M316" s="234">
        <v>5</v>
      </c>
      <c r="N316" s="235">
        <v>3</v>
      </c>
      <c r="O316" s="236" t="s">
        <v>106</v>
      </c>
      <c r="P316" s="237">
        <v>35233</v>
      </c>
      <c r="Q316" s="237">
        <v>42186</v>
      </c>
      <c r="R316" s="237">
        <v>42826</v>
      </c>
      <c r="S316" s="232" t="s">
        <v>5047</v>
      </c>
      <c r="T316" s="237">
        <v>26031</v>
      </c>
      <c r="U316" s="235">
        <v>50.991666666666667</v>
      </c>
      <c r="V316" s="238">
        <v>46120</v>
      </c>
      <c r="W316" s="239">
        <v>4.0083333333333337</v>
      </c>
    </row>
    <row r="317" spans="1:23" x14ac:dyDescent="0.25">
      <c r="A317" s="230" t="s">
        <v>27</v>
      </c>
      <c r="B317" s="231">
        <v>50030741</v>
      </c>
      <c r="C317" s="232" t="s">
        <v>219</v>
      </c>
      <c r="D317" s="232" t="s">
        <v>2280</v>
      </c>
      <c r="E317" s="232" t="s">
        <v>41</v>
      </c>
      <c r="F317" s="232" t="s">
        <v>5628</v>
      </c>
      <c r="G317" s="232" t="s">
        <v>42</v>
      </c>
      <c r="H317" s="232" t="s">
        <v>32</v>
      </c>
      <c r="I317" s="232">
        <v>4</v>
      </c>
      <c r="J317" s="232" t="s">
        <v>5418</v>
      </c>
      <c r="K317" s="233" t="s">
        <v>818</v>
      </c>
      <c r="L317" s="232" t="s">
        <v>815</v>
      </c>
      <c r="M317" s="234">
        <v>3</v>
      </c>
      <c r="N317" s="235">
        <v>3</v>
      </c>
      <c r="O317" s="236" t="s">
        <v>106</v>
      </c>
      <c r="P317" s="237">
        <v>35247</v>
      </c>
      <c r="Q317" s="237">
        <v>40909</v>
      </c>
      <c r="R317" s="237">
        <v>44501</v>
      </c>
      <c r="S317" s="232" t="s">
        <v>5043</v>
      </c>
      <c r="T317" s="237">
        <v>24858</v>
      </c>
      <c r="U317" s="235">
        <v>54.205555555555556</v>
      </c>
      <c r="V317" s="238">
        <v>44947</v>
      </c>
      <c r="W317" s="239">
        <v>0.7944444444444444</v>
      </c>
    </row>
    <row r="318" spans="1:23" x14ac:dyDescent="0.25">
      <c r="A318" s="230" t="s">
        <v>27</v>
      </c>
      <c r="B318" s="231">
        <v>50031350</v>
      </c>
      <c r="C318" s="232" t="s">
        <v>408</v>
      </c>
      <c r="D318" s="232" t="s">
        <v>2272</v>
      </c>
      <c r="E318" s="232" t="s">
        <v>52</v>
      </c>
      <c r="F318" s="232" t="s">
        <v>5641</v>
      </c>
      <c r="G318" s="232" t="s">
        <v>53</v>
      </c>
      <c r="H318" s="232" t="s">
        <v>38</v>
      </c>
      <c r="I318" s="232">
        <v>3</v>
      </c>
      <c r="J318" s="232" t="s">
        <v>5356</v>
      </c>
      <c r="K318" s="233" t="s">
        <v>818</v>
      </c>
      <c r="L318" s="232" t="s">
        <v>815</v>
      </c>
      <c r="M318" s="234">
        <v>5</v>
      </c>
      <c r="N318" s="235">
        <v>3.3333333333333335</v>
      </c>
      <c r="O318" s="236" t="s">
        <v>445</v>
      </c>
      <c r="P318" s="237">
        <v>35217</v>
      </c>
      <c r="Q318" s="237">
        <v>42005</v>
      </c>
      <c r="R318" s="237">
        <v>44501</v>
      </c>
      <c r="S318" s="232" t="s">
        <v>2004</v>
      </c>
      <c r="T318" s="237">
        <v>24721</v>
      </c>
      <c r="U318" s="235">
        <v>54.580555555555556</v>
      </c>
      <c r="V318" s="238">
        <v>44810</v>
      </c>
      <c r="W318" s="239">
        <v>0.41944444444444445</v>
      </c>
    </row>
    <row r="319" spans="1:23" x14ac:dyDescent="0.25">
      <c r="A319" s="230" t="s">
        <v>27</v>
      </c>
      <c r="B319" s="231">
        <v>50030673</v>
      </c>
      <c r="C319" s="232" t="s">
        <v>182</v>
      </c>
      <c r="D319" s="232" t="s">
        <v>2280</v>
      </c>
      <c r="E319" s="232" t="s">
        <v>41</v>
      </c>
      <c r="F319" s="232" t="s">
        <v>5678</v>
      </c>
      <c r="G319" s="232" t="s">
        <v>5679</v>
      </c>
      <c r="H319" s="232" t="s">
        <v>32</v>
      </c>
      <c r="I319" s="232">
        <v>4</v>
      </c>
      <c r="J319" s="232" t="s">
        <v>891</v>
      </c>
      <c r="K319" s="233" t="s">
        <v>702</v>
      </c>
      <c r="L319" s="232" t="s">
        <v>702</v>
      </c>
      <c r="M319" s="234">
        <v>4</v>
      </c>
      <c r="N319" s="235">
        <v>3</v>
      </c>
      <c r="O319" s="236" t="s">
        <v>135</v>
      </c>
      <c r="P319" s="237">
        <v>34959</v>
      </c>
      <c r="Q319" s="237">
        <v>41275</v>
      </c>
      <c r="R319" s="237">
        <v>43115</v>
      </c>
      <c r="S319" s="232" t="s">
        <v>2047</v>
      </c>
      <c r="T319" s="237">
        <v>25597</v>
      </c>
      <c r="U319" s="235">
        <v>52.18333333333333</v>
      </c>
      <c r="V319" s="238">
        <v>45686</v>
      </c>
      <c r="W319" s="239">
        <v>2.8166666666666669</v>
      </c>
    </row>
    <row r="320" spans="1:23" x14ac:dyDescent="0.25">
      <c r="A320" s="230" t="s">
        <v>27</v>
      </c>
      <c r="B320" s="231">
        <v>50030698</v>
      </c>
      <c r="C320" s="232" t="s">
        <v>194</v>
      </c>
      <c r="D320" s="232" t="s">
        <v>2272</v>
      </c>
      <c r="E320" s="232" t="s">
        <v>58</v>
      </c>
      <c r="F320" s="232" t="s">
        <v>5664</v>
      </c>
      <c r="G320" s="232" t="s">
        <v>59</v>
      </c>
      <c r="H320" s="232" t="s">
        <v>38</v>
      </c>
      <c r="I320" s="232">
        <v>3</v>
      </c>
      <c r="J320" s="232" t="s">
        <v>930</v>
      </c>
      <c r="K320" s="233" t="s">
        <v>818</v>
      </c>
      <c r="L320" s="232" t="s">
        <v>815</v>
      </c>
      <c r="M320" s="234">
        <v>5</v>
      </c>
      <c r="N320" s="235">
        <v>3</v>
      </c>
      <c r="O320" s="236" t="s">
        <v>2519</v>
      </c>
      <c r="P320" s="237">
        <v>35233</v>
      </c>
      <c r="Q320" s="237">
        <v>43466</v>
      </c>
      <c r="R320" s="237">
        <v>43770</v>
      </c>
      <c r="S320" s="232" t="s">
        <v>5049</v>
      </c>
      <c r="T320" s="237">
        <v>25826</v>
      </c>
      <c r="U320" s="235">
        <v>51.555555555555557</v>
      </c>
      <c r="V320" s="238">
        <v>45915</v>
      </c>
      <c r="W320" s="239">
        <v>3.4444444444444446</v>
      </c>
    </row>
    <row r="321" spans="1:23" x14ac:dyDescent="0.25">
      <c r="A321" s="230" t="s">
        <v>27</v>
      </c>
      <c r="B321" s="231">
        <v>50031363</v>
      </c>
      <c r="C321" s="232" t="s">
        <v>1268</v>
      </c>
      <c r="D321" s="232" t="s">
        <v>2280</v>
      </c>
      <c r="E321" s="232" t="s">
        <v>41</v>
      </c>
      <c r="F321" s="232" t="s">
        <v>5680</v>
      </c>
      <c r="G321" s="232" t="s">
        <v>43</v>
      </c>
      <c r="H321" s="232" t="s">
        <v>32</v>
      </c>
      <c r="I321" s="232">
        <v>4</v>
      </c>
      <c r="J321" s="232" t="s">
        <v>893</v>
      </c>
      <c r="K321" s="233" t="s">
        <v>818</v>
      </c>
      <c r="L321" s="232" t="s">
        <v>815</v>
      </c>
      <c r="M321" s="234">
        <v>4</v>
      </c>
      <c r="N321" s="235">
        <v>4</v>
      </c>
      <c r="O321" s="236" t="s">
        <v>115</v>
      </c>
      <c r="P321" s="237">
        <v>39188</v>
      </c>
      <c r="Q321" s="237">
        <v>43466</v>
      </c>
      <c r="R321" s="237">
        <v>43115</v>
      </c>
      <c r="S321" s="232" t="s">
        <v>5045</v>
      </c>
      <c r="T321" s="237">
        <v>30547</v>
      </c>
      <c r="U321" s="235">
        <v>38.62777777777778</v>
      </c>
      <c r="V321" s="238">
        <v>50636</v>
      </c>
      <c r="W321" s="239">
        <v>16.372222222222224</v>
      </c>
    </row>
    <row r="322" spans="1:23" x14ac:dyDescent="0.25">
      <c r="A322" s="230" t="s">
        <v>27</v>
      </c>
      <c r="B322" s="231">
        <v>50031325</v>
      </c>
      <c r="C322" s="232" t="s">
        <v>391</v>
      </c>
      <c r="D322" s="232" t="s">
        <v>2272</v>
      </c>
      <c r="E322" s="232" t="s">
        <v>52</v>
      </c>
      <c r="F322" s="232" t="s">
        <v>5696</v>
      </c>
      <c r="G322" s="232" t="s">
        <v>93</v>
      </c>
      <c r="H322" s="232" t="s">
        <v>38</v>
      </c>
      <c r="I322" s="232">
        <v>3</v>
      </c>
      <c r="J322" s="232" t="s">
        <v>923</v>
      </c>
      <c r="K322" s="233" t="s">
        <v>818</v>
      </c>
      <c r="L322" s="232" t="s">
        <v>815</v>
      </c>
      <c r="M322" s="234">
        <v>5</v>
      </c>
      <c r="N322" s="235">
        <v>4</v>
      </c>
      <c r="O322" s="236" t="s">
        <v>135</v>
      </c>
      <c r="P322" s="237">
        <v>35233</v>
      </c>
      <c r="Q322" s="237">
        <v>43101</v>
      </c>
      <c r="R322" s="237">
        <v>44501</v>
      </c>
      <c r="S322" s="232" t="s">
        <v>5050</v>
      </c>
      <c r="T322" s="237">
        <v>25773</v>
      </c>
      <c r="U322" s="235">
        <v>51.697222222222223</v>
      </c>
      <c r="V322" s="238">
        <v>45862</v>
      </c>
      <c r="W322" s="239">
        <v>3.3027777777777776</v>
      </c>
    </row>
    <row r="323" spans="1:23" x14ac:dyDescent="0.25">
      <c r="A323" s="230" t="s">
        <v>27</v>
      </c>
      <c r="B323" s="231">
        <v>50031352</v>
      </c>
      <c r="C323" s="232" t="s">
        <v>409</v>
      </c>
      <c r="D323" s="232" t="s">
        <v>2280</v>
      </c>
      <c r="E323" s="232" t="s">
        <v>41</v>
      </c>
      <c r="F323" s="232" t="s">
        <v>5695</v>
      </c>
      <c r="G323" s="232" t="s">
        <v>45</v>
      </c>
      <c r="H323" s="232" t="s">
        <v>32</v>
      </c>
      <c r="I323" s="232">
        <v>4</v>
      </c>
      <c r="J323" s="232" t="s">
        <v>5479</v>
      </c>
      <c r="K323" s="233" t="s">
        <v>814</v>
      </c>
      <c r="L323" s="232" t="s">
        <v>815</v>
      </c>
      <c r="M323" s="234">
        <v>4</v>
      </c>
      <c r="N323" s="235">
        <v>3</v>
      </c>
      <c r="O323" s="236" t="s">
        <v>110</v>
      </c>
      <c r="P323" s="237">
        <v>35232</v>
      </c>
      <c r="Q323" s="237">
        <v>44197</v>
      </c>
      <c r="R323" s="237">
        <v>44531</v>
      </c>
      <c r="S323" s="232" t="s">
        <v>1548</v>
      </c>
      <c r="T323" s="237">
        <v>25275</v>
      </c>
      <c r="U323" s="235">
        <v>53.06111111111111</v>
      </c>
      <c r="V323" s="238">
        <v>45364</v>
      </c>
      <c r="W323" s="239">
        <v>1.9388888888888889</v>
      </c>
    </row>
    <row r="324" spans="1:23" x14ac:dyDescent="0.25">
      <c r="A324" s="230" t="s">
        <v>27</v>
      </c>
      <c r="B324" s="231">
        <v>50030697</v>
      </c>
      <c r="C324" s="232" t="s">
        <v>193</v>
      </c>
      <c r="D324" s="232" t="s">
        <v>2272</v>
      </c>
      <c r="E324" s="232" t="s">
        <v>52</v>
      </c>
      <c r="F324" s="232" t="s">
        <v>5646</v>
      </c>
      <c r="G324" s="232" t="s">
        <v>56</v>
      </c>
      <c r="H324" s="232" t="s">
        <v>38</v>
      </c>
      <c r="I324" s="232">
        <v>3</v>
      </c>
      <c r="J324" s="232" t="s">
        <v>924</v>
      </c>
      <c r="K324" s="233" t="s">
        <v>814</v>
      </c>
      <c r="L324" s="232" t="s">
        <v>815</v>
      </c>
      <c r="M324" s="234">
        <v>5</v>
      </c>
      <c r="N324" s="235">
        <v>3.3333333333333335</v>
      </c>
      <c r="O324" s="236" t="s">
        <v>110</v>
      </c>
      <c r="P324" s="237">
        <v>35595</v>
      </c>
      <c r="Q324" s="237">
        <v>43101</v>
      </c>
      <c r="R324" s="237">
        <v>42492</v>
      </c>
      <c r="S324" s="232" t="s">
        <v>2018</v>
      </c>
      <c r="T324" s="237">
        <v>25365</v>
      </c>
      <c r="U324" s="235">
        <v>52.81666666666667</v>
      </c>
      <c r="V324" s="238">
        <v>45454</v>
      </c>
      <c r="W324" s="239">
        <v>2.1833333333333331</v>
      </c>
    </row>
    <row r="325" spans="1:23" x14ac:dyDescent="0.25">
      <c r="A325" s="230" t="s">
        <v>27</v>
      </c>
      <c r="B325" s="231">
        <v>50030657</v>
      </c>
      <c r="C325" s="232" t="s">
        <v>175</v>
      </c>
      <c r="D325" s="232" t="s">
        <v>2269</v>
      </c>
      <c r="E325" s="232" t="s">
        <v>46</v>
      </c>
      <c r="F325" s="232" t="s">
        <v>5659</v>
      </c>
      <c r="G325" s="232" t="s">
        <v>47</v>
      </c>
      <c r="H325" s="232" t="s">
        <v>32</v>
      </c>
      <c r="I325" s="232">
        <v>4</v>
      </c>
      <c r="J325" s="232" t="s">
        <v>902</v>
      </c>
      <c r="K325" s="233" t="s">
        <v>818</v>
      </c>
      <c r="L325" s="232" t="s">
        <v>815</v>
      </c>
      <c r="M325" s="234">
        <v>3</v>
      </c>
      <c r="N325" s="235">
        <v>3.3333333333333335</v>
      </c>
      <c r="O325" s="236">
        <v>4</v>
      </c>
      <c r="P325" s="237">
        <v>35023</v>
      </c>
      <c r="Q325" s="237">
        <v>40909</v>
      </c>
      <c r="R325" s="237">
        <v>43864</v>
      </c>
      <c r="S325" s="232" t="s">
        <v>979</v>
      </c>
      <c r="T325" s="237">
        <v>25075</v>
      </c>
      <c r="U325" s="235">
        <v>53.611111111111114</v>
      </c>
      <c r="V325" s="238">
        <v>45163</v>
      </c>
      <c r="W325" s="239">
        <v>1.3888888888888888</v>
      </c>
    </row>
    <row r="326" spans="1:23" x14ac:dyDescent="0.25">
      <c r="A326" s="230" t="s">
        <v>27</v>
      </c>
      <c r="B326" s="231">
        <v>50031051</v>
      </c>
      <c r="C326" s="232" t="s">
        <v>318</v>
      </c>
      <c r="D326" s="232" t="s">
        <v>2269</v>
      </c>
      <c r="E326" s="232" t="s">
        <v>46</v>
      </c>
      <c r="F326" s="232" t="s">
        <v>5618</v>
      </c>
      <c r="G326" s="232" t="s">
        <v>48</v>
      </c>
      <c r="H326" s="232" t="s">
        <v>32</v>
      </c>
      <c r="I326" s="232">
        <v>4</v>
      </c>
      <c r="J326" s="232" t="s">
        <v>906</v>
      </c>
      <c r="K326" s="233" t="s">
        <v>814</v>
      </c>
      <c r="L326" s="232" t="s">
        <v>815</v>
      </c>
      <c r="M326" s="234">
        <v>4</v>
      </c>
      <c r="N326" s="235">
        <v>3</v>
      </c>
      <c r="O326" s="236">
        <v>1</v>
      </c>
      <c r="P326" s="237">
        <v>34946</v>
      </c>
      <c r="Q326" s="237">
        <v>43101</v>
      </c>
      <c r="R326" s="237">
        <v>42492</v>
      </c>
      <c r="S326" s="232" t="s">
        <v>1526</v>
      </c>
      <c r="T326" s="237">
        <v>25138</v>
      </c>
      <c r="U326" s="235">
        <v>53.43888888888889</v>
      </c>
      <c r="V326" s="238">
        <v>45226</v>
      </c>
      <c r="W326" s="239">
        <v>1.5611111111111111</v>
      </c>
    </row>
    <row r="327" spans="1:23" x14ac:dyDescent="0.25">
      <c r="A327" s="230" t="s">
        <v>27</v>
      </c>
      <c r="B327" s="231">
        <v>50031289</v>
      </c>
      <c r="C327" s="232" t="s">
        <v>376</v>
      </c>
      <c r="D327" s="232" t="s">
        <v>2272</v>
      </c>
      <c r="E327" s="232" t="s">
        <v>52</v>
      </c>
      <c r="F327" s="232" t="s">
        <v>5697</v>
      </c>
      <c r="G327" s="232" t="s">
        <v>57</v>
      </c>
      <c r="H327" s="232" t="s">
        <v>38</v>
      </c>
      <c r="I327" s="232">
        <v>3</v>
      </c>
      <c r="J327" s="232" t="s">
        <v>925</v>
      </c>
      <c r="K327" s="233" t="s">
        <v>825</v>
      </c>
      <c r="L327" s="232" t="s">
        <v>815</v>
      </c>
      <c r="M327" s="234">
        <v>5</v>
      </c>
      <c r="N327" s="235">
        <v>2.6666666666666665</v>
      </c>
      <c r="O327" s="236" t="s">
        <v>2527</v>
      </c>
      <c r="P327" s="237">
        <v>35023</v>
      </c>
      <c r="Q327" s="237">
        <v>41275</v>
      </c>
      <c r="R327" s="237">
        <v>44378</v>
      </c>
      <c r="S327" s="232" t="s">
        <v>5051</v>
      </c>
      <c r="T327" s="237">
        <v>25169</v>
      </c>
      <c r="U327" s="235">
        <v>53.355555555555554</v>
      </c>
      <c r="V327" s="238">
        <v>45257</v>
      </c>
      <c r="W327" s="239">
        <v>1.6444444444444444</v>
      </c>
    </row>
    <row r="328" spans="1:23" x14ac:dyDescent="0.25">
      <c r="A328" s="230" t="s">
        <v>27</v>
      </c>
      <c r="B328" s="231">
        <v>50031089</v>
      </c>
      <c r="C328" s="232" t="s">
        <v>336</v>
      </c>
      <c r="D328" s="232" t="s">
        <v>2269</v>
      </c>
      <c r="E328" s="232" t="s">
        <v>46</v>
      </c>
      <c r="F328" s="232" t="s">
        <v>5676</v>
      </c>
      <c r="G328" s="232" t="s">
        <v>92</v>
      </c>
      <c r="H328" s="232" t="s">
        <v>32</v>
      </c>
      <c r="I328" s="232">
        <v>4</v>
      </c>
      <c r="J328" s="232" t="s">
        <v>910</v>
      </c>
      <c r="K328" s="233" t="s">
        <v>825</v>
      </c>
      <c r="L328" s="232" t="s">
        <v>815</v>
      </c>
      <c r="M328" s="234">
        <v>4</v>
      </c>
      <c r="N328" s="235">
        <v>3.6666666666666665</v>
      </c>
      <c r="O328" s="236">
        <v>3</v>
      </c>
      <c r="P328" s="237">
        <v>36039</v>
      </c>
      <c r="Q328" s="237">
        <v>43101</v>
      </c>
      <c r="R328" s="237">
        <v>43864</v>
      </c>
      <c r="S328" s="232" t="s">
        <v>5094</v>
      </c>
      <c r="T328" s="237">
        <v>27301</v>
      </c>
      <c r="U328" s="235">
        <v>47.516666666666666</v>
      </c>
      <c r="V328" s="238">
        <v>47390</v>
      </c>
      <c r="W328" s="239">
        <v>7.4833333333333334</v>
      </c>
    </row>
    <row r="329" spans="1:23" x14ac:dyDescent="0.25">
      <c r="A329" s="230" t="s">
        <v>27</v>
      </c>
      <c r="B329" s="231">
        <v>50030761</v>
      </c>
      <c r="C329" s="232" t="s">
        <v>232</v>
      </c>
      <c r="D329" s="232" t="s">
        <v>2272</v>
      </c>
      <c r="E329" s="232" t="s">
        <v>61</v>
      </c>
      <c r="F329" s="232" t="s">
        <v>5698</v>
      </c>
      <c r="G329" s="232" t="s">
        <v>64</v>
      </c>
      <c r="H329" s="232" t="s">
        <v>38</v>
      </c>
      <c r="I329" s="232">
        <v>3</v>
      </c>
      <c r="J329" s="232" t="s">
        <v>940</v>
      </c>
      <c r="K329" s="233" t="s">
        <v>818</v>
      </c>
      <c r="L329" s="232" t="s">
        <v>815</v>
      </c>
      <c r="M329" s="234">
        <v>4</v>
      </c>
      <c r="N329" s="235">
        <v>3</v>
      </c>
      <c r="O329" s="236" t="s">
        <v>2531</v>
      </c>
      <c r="P329" s="237">
        <v>34820</v>
      </c>
      <c r="Q329" s="237">
        <v>42736</v>
      </c>
      <c r="R329" s="237">
        <v>44027</v>
      </c>
      <c r="S329" s="232" t="s">
        <v>866</v>
      </c>
      <c r="T329" s="237">
        <v>25382</v>
      </c>
      <c r="U329" s="235">
        <v>52.769444444444446</v>
      </c>
      <c r="V329" s="238">
        <v>45471</v>
      </c>
      <c r="W329" s="239">
        <v>2.2305555555555556</v>
      </c>
    </row>
    <row r="330" spans="1:23" x14ac:dyDescent="0.25">
      <c r="A330" s="230" t="s">
        <v>27</v>
      </c>
      <c r="B330" s="231">
        <v>50049432</v>
      </c>
      <c r="C330" s="232" t="s">
        <v>573</v>
      </c>
      <c r="D330" s="232" t="s">
        <v>2272</v>
      </c>
      <c r="E330" s="232" t="s">
        <v>25</v>
      </c>
      <c r="F330" s="232" t="s">
        <v>5642</v>
      </c>
      <c r="G330" s="232" t="s">
        <v>84</v>
      </c>
      <c r="H330" s="232" t="s">
        <v>28</v>
      </c>
      <c r="I330" s="232">
        <v>5</v>
      </c>
      <c r="J330" s="232" t="s">
        <v>5413</v>
      </c>
      <c r="K330" s="233" t="s">
        <v>825</v>
      </c>
      <c r="L330" s="232" t="s">
        <v>815</v>
      </c>
      <c r="M330" s="234">
        <v>1</v>
      </c>
      <c r="N330" s="235">
        <v>2</v>
      </c>
      <c r="O330" s="236" t="s">
        <v>111</v>
      </c>
      <c r="P330" s="237">
        <v>42310</v>
      </c>
      <c r="Q330" s="237"/>
      <c r="R330" s="237">
        <v>43724</v>
      </c>
      <c r="S330" s="232" t="s">
        <v>5052</v>
      </c>
      <c r="T330" s="237">
        <v>33436</v>
      </c>
      <c r="U330" s="235">
        <v>30.716666666666665</v>
      </c>
      <c r="V330" s="238">
        <v>53525</v>
      </c>
      <c r="W330" s="239">
        <v>24.283333333333335</v>
      </c>
    </row>
    <row r="331" spans="1:23" x14ac:dyDescent="0.25">
      <c r="A331" s="230" t="s">
        <v>27</v>
      </c>
      <c r="B331" s="231">
        <v>50102541</v>
      </c>
      <c r="C331" s="232" t="s">
        <v>619</v>
      </c>
      <c r="D331" s="232" t="s">
        <v>2272</v>
      </c>
      <c r="E331" s="232" t="s">
        <v>25</v>
      </c>
      <c r="F331" s="232" t="s">
        <v>5642</v>
      </c>
      <c r="G331" s="232" t="s">
        <v>84</v>
      </c>
      <c r="H331" s="232" t="s">
        <v>28</v>
      </c>
      <c r="I331" s="232">
        <v>5</v>
      </c>
      <c r="J331" s="232" t="s">
        <v>5412</v>
      </c>
      <c r="K331" s="233" t="s">
        <v>825</v>
      </c>
      <c r="L331" s="232" t="s">
        <v>815</v>
      </c>
      <c r="M331" s="234">
        <v>1</v>
      </c>
      <c r="N331" s="235">
        <v>3</v>
      </c>
      <c r="O331" s="236" t="s">
        <v>115</v>
      </c>
      <c r="P331" s="237">
        <v>42857</v>
      </c>
      <c r="Q331" s="237"/>
      <c r="R331" s="237">
        <v>44445</v>
      </c>
      <c r="S331" s="232" t="s">
        <v>4970</v>
      </c>
      <c r="T331" s="237">
        <v>34608</v>
      </c>
      <c r="U331" s="235">
        <v>27.511111111111113</v>
      </c>
      <c r="V331" s="238">
        <v>54697</v>
      </c>
      <c r="W331" s="239">
        <v>27.488888888888887</v>
      </c>
    </row>
    <row r="332" spans="1:23" x14ac:dyDescent="0.25">
      <c r="A332" s="230" t="s">
        <v>27</v>
      </c>
      <c r="B332" s="231">
        <v>50031069</v>
      </c>
      <c r="C332" s="232" t="s">
        <v>325</v>
      </c>
      <c r="D332" s="232" t="s">
        <v>2272</v>
      </c>
      <c r="E332" s="232" t="s">
        <v>52</v>
      </c>
      <c r="F332" s="232" t="s">
        <v>5645</v>
      </c>
      <c r="G332" s="232" t="s">
        <v>54</v>
      </c>
      <c r="H332" s="232" t="s">
        <v>38</v>
      </c>
      <c r="I332" s="232">
        <v>3</v>
      </c>
      <c r="J332" s="232" t="s">
        <v>920</v>
      </c>
      <c r="K332" s="233" t="s">
        <v>818</v>
      </c>
      <c r="L332" s="232" t="s">
        <v>815</v>
      </c>
      <c r="M332" s="234">
        <v>5</v>
      </c>
      <c r="N332" s="235">
        <v>3.6666666666666665</v>
      </c>
      <c r="O332" s="236" t="s">
        <v>111</v>
      </c>
      <c r="P332" s="237">
        <v>35751</v>
      </c>
      <c r="Q332" s="237">
        <v>42005</v>
      </c>
      <c r="R332" s="237">
        <v>42475</v>
      </c>
      <c r="S332" s="232" t="s">
        <v>5053</v>
      </c>
      <c r="T332" s="237">
        <v>26126</v>
      </c>
      <c r="U332" s="235">
        <v>50.730555555555554</v>
      </c>
      <c r="V332" s="238">
        <v>46215</v>
      </c>
      <c r="W332" s="239">
        <v>4.2694444444444448</v>
      </c>
    </row>
    <row r="333" spans="1:23" x14ac:dyDescent="0.25">
      <c r="A333" s="230" t="s">
        <v>27</v>
      </c>
      <c r="B333" s="231">
        <v>50030708</v>
      </c>
      <c r="C333" s="232" t="s">
        <v>1257</v>
      </c>
      <c r="D333" s="232" t="s">
        <v>2269</v>
      </c>
      <c r="E333" s="232" t="s">
        <v>46</v>
      </c>
      <c r="F333" s="232" t="s">
        <v>5619</v>
      </c>
      <c r="G333" s="232" t="s">
        <v>50</v>
      </c>
      <c r="H333" s="232" t="s">
        <v>32</v>
      </c>
      <c r="I333" s="232">
        <v>4</v>
      </c>
      <c r="J333" s="232" t="s">
        <v>913</v>
      </c>
      <c r="K333" s="233" t="s">
        <v>818</v>
      </c>
      <c r="L333" s="232" t="s">
        <v>815</v>
      </c>
      <c r="M333" s="234">
        <v>3</v>
      </c>
      <c r="N333" s="235">
        <v>2.6666666666666665</v>
      </c>
      <c r="O333" s="236">
        <v>5</v>
      </c>
      <c r="P333" s="237">
        <v>38548</v>
      </c>
      <c r="Q333" s="237">
        <v>42005</v>
      </c>
      <c r="R333" s="237">
        <v>44198</v>
      </c>
      <c r="S333" s="232" t="s">
        <v>5095</v>
      </c>
      <c r="T333" s="237">
        <v>27351</v>
      </c>
      <c r="U333" s="235">
        <v>47.380555555555553</v>
      </c>
      <c r="V333" s="238">
        <v>47440</v>
      </c>
      <c r="W333" s="239">
        <v>7.6194444444444445</v>
      </c>
    </row>
    <row r="334" spans="1:23" x14ac:dyDescent="0.25">
      <c r="A334" s="230" t="s">
        <v>27</v>
      </c>
      <c r="B334" s="231">
        <v>50041857</v>
      </c>
      <c r="C334" s="232" t="s">
        <v>539</v>
      </c>
      <c r="D334" s="232" t="s">
        <v>2272</v>
      </c>
      <c r="E334" s="232" t="s">
        <v>25</v>
      </c>
      <c r="F334" s="232" t="s">
        <v>5691</v>
      </c>
      <c r="G334" s="232" t="s">
        <v>26</v>
      </c>
      <c r="H334" s="232" t="s">
        <v>28</v>
      </c>
      <c r="I334" s="232">
        <v>5</v>
      </c>
      <c r="J334" s="232" t="s">
        <v>5413</v>
      </c>
      <c r="K334" s="233" t="s">
        <v>814</v>
      </c>
      <c r="L334" s="232" t="s">
        <v>815</v>
      </c>
      <c r="M334" s="234">
        <v>1</v>
      </c>
      <c r="N334" s="235">
        <v>3.3333333333333335</v>
      </c>
      <c r="O334" s="236" t="s">
        <v>135</v>
      </c>
      <c r="P334" s="237">
        <v>35314</v>
      </c>
      <c r="Q334" s="237">
        <v>41974</v>
      </c>
      <c r="R334" s="237">
        <v>44487</v>
      </c>
      <c r="S334" s="232" t="s">
        <v>2236</v>
      </c>
      <c r="T334" s="237">
        <v>27271</v>
      </c>
      <c r="U334" s="235">
        <v>47.597222222222221</v>
      </c>
      <c r="V334" s="238">
        <v>47360</v>
      </c>
      <c r="W334" s="239">
        <v>7.4027777777777777</v>
      </c>
    </row>
    <row r="335" spans="1:23" x14ac:dyDescent="0.25">
      <c r="A335" s="230" t="s">
        <v>27</v>
      </c>
      <c r="B335" s="231">
        <v>50030654</v>
      </c>
      <c r="C335" s="232" t="s">
        <v>173</v>
      </c>
      <c r="D335" s="232" t="s">
        <v>2272</v>
      </c>
      <c r="E335" s="232" t="s">
        <v>25</v>
      </c>
      <c r="F335" s="232" t="s">
        <v>5668</v>
      </c>
      <c r="G335" s="232" t="s">
        <v>31</v>
      </c>
      <c r="H335" s="232" t="s">
        <v>38</v>
      </c>
      <c r="I335" s="232">
        <v>3</v>
      </c>
      <c r="J335" s="232" t="s">
        <v>865</v>
      </c>
      <c r="K335" s="233" t="s">
        <v>814</v>
      </c>
      <c r="L335" s="232" t="s">
        <v>815</v>
      </c>
      <c r="M335" s="234">
        <v>4</v>
      </c>
      <c r="N335" s="235">
        <v>3</v>
      </c>
      <c r="O335" s="236" t="s">
        <v>168</v>
      </c>
      <c r="P335" s="237">
        <v>35023</v>
      </c>
      <c r="Q335" s="237">
        <v>42736</v>
      </c>
      <c r="R335" s="237">
        <v>44228</v>
      </c>
      <c r="S335" s="232" t="s">
        <v>5054</v>
      </c>
      <c r="T335" s="237">
        <v>25709</v>
      </c>
      <c r="U335" s="235">
        <v>51.87222222222222</v>
      </c>
      <c r="V335" s="238">
        <v>45798</v>
      </c>
      <c r="W335" s="239">
        <v>3.1277777777777778</v>
      </c>
    </row>
    <row r="336" spans="1:23" x14ac:dyDescent="0.25">
      <c r="A336" s="230" t="s">
        <v>27</v>
      </c>
      <c r="B336" s="231">
        <v>50031042</v>
      </c>
      <c r="C336" s="232" t="s">
        <v>315</v>
      </c>
      <c r="D336" s="232" t="s">
        <v>2269</v>
      </c>
      <c r="E336" s="232" t="s">
        <v>46</v>
      </c>
      <c r="F336" s="232" t="s">
        <v>5619</v>
      </c>
      <c r="G336" s="232" t="s">
        <v>50</v>
      </c>
      <c r="H336" s="232" t="s">
        <v>32</v>
      </c>
      <c r="I336" s="232">
        <v>4</v>
      </c>
      <c r="J336" s="232" t="s">
        <v>913</v>
      </c>
      <c r="K336" s="233" t="s">
        <v>818</v>
      </c>
      <c r="L336" s="232" t="s">
        <v>815</v>
      </c>
      <c r="M336" s="234">
        <v>4</v>
      </c>
      <c r="N336" s="235">
        <v>3</v>
      </c>
      <c r="O336" s="236">
        <v>3</v>
      </c>
      <c r="P336" s="237">
        <v>35400</v>
      </c>
      <c r="Q336" s="237">
        <v>43466</v>
      </c>
      <c r="R336" s="237">
        <v>43692</v>
      </c>
      <c r="S336" s="232" t="s">
        <v>5096</v>
      </c>
      <c r="T336" s="237">
        <v>24931</v>
      </c>
      <c r="U336" s="235">
        <v>54.005555555555553</v>
      </c>
      <c r="V336" s="238">
        <v>45019</v>
      </c>
      <c r="W336" s="239">
        <v>0.99444444444444446</v>
      </c>
    </row>
    <row r="337" spans="1:23" x14ac:dyDescent="0.25">
      <c r="A337" s="230" t="s">
        <v>27</v>
      </c>
      <c r="B337" s="231">
        <v>50030733</v>
      </c>
      <c r="C337" s="232" t="s">
        <v>1002</v>
      </c>
      <c r="D337" s="232" t="s">
        <v>2272</v>
      </c>
      <c r="E337" s="232" t="s">
        <v>25</v>
      </c>
      <c r="F337" s="232" t="s">
        <v>5699</v>
      </c>
      <c r="G337" s="232" t="s">
        <v>85</v>
      </c>
      <c r="H337" s="240" t="s">
        <v>38</v>
      </c>
      <c r="I337" s="232">
        <v>3</v>
      </c>
      <c r="J337" s="232" t="s">
        <v>874</v>
      </c>
      <c r="K337" s="233" t="s">
        <v>825</v>
      </c>
      <c r="L337" s="232" t="s">
        <v>815</v>
      </c>
      <c r="M337" s="234">
        <v>4</v>
      </c>
      <c r="N337" s="235">
        <v>3.3333333333333335</v>
      </c>
      <c r="O337" s="236" t="s">
        <v>2540</v>
      </c>
      <c r="P337" s="237">
        <v>36069</v>
      </c>
      <c r="Q337" s="237">
        <v>43466</v>
      </c>
      <c r="R337" s="237">
        <v>43770</v>
      </c>
      <c r="S337" s="232" t="s">
        <v>5055</v>
      </c>
      <c r="T337" s="237">
        <v>26070</v>
      </c>
      <c r="U337" s="235">
        <v>50.883333333333333</v>
      </c>
      <c r="V337" s="238">
        <v>46159</v>
      </c>
      <c r="W337" s="239">
        <v>4.1166666666666663</v>
      </c>
    </row>
    <row r="338" spans="1:23" x14ac:dyDescent="0.25">
      <c r="A338" s="230" t="s">
        <v>27</v>
      </c>
      <c r="B338" s="231">
        <v>50031607</v>
      </c>
      <c r="C338" s="232" t="s">
        <v>479</v>
      </c>
      <c r="D338" s="232" t="s">
        <v>2272</v>
      </c>
      <c r="E338" s="232" t="s">
        <v>25</v>
      </c>
      <c r="F338" s="232" t="s">
        <v>5699</v>
      </c>
      <c r="G338" s="232" t="s">
        <v>85</v>
      </c>
      <c r="H338" s="232" t="s">
        <v>28</v>
      </c>
      <c r="I338" s="232">
        <v>5</v>
      </c>
      <c r="J338" s="232" t="s">
        <v>5413</v>
      </c>
      <c r="K338" s="233" t="s">
        <v>825</v>
      </c>
      <c r="L338" s="232" t="s">
        <v>815</v>
      </c>
      <c r="M338" s="234">
        <v>2</v>
      </c>
      <c r="N338" s="235">
        <v>2.6666666666666665</v>
      </c>
      <c r="O338" s="236" t="s">
        <v>115</v>
      </c>
      <c r="P338" s="237">
        <v>41641</v>
      </c>
      <c r="Q338" s="237">
        <v>43101</v>
      </c>
      <c r="R338" s="237">
        <v>44109</v>
      </c>
      <c r="S338" s="232"/>
      <c r="T338" s="237">
        <v>31666</v>
      </c>
      <c r="U338" s="235">
        <v>35.56666666666667</v>
      </c>
      <c r="V338" s="238">
        <v>51755</v>
      </c>
      <c r="W338" s="239">
        <v>19.433333333333334</v>
      </c>
    </row>
    <row r="339" spans="1:23" x14ac:dyDescent="0.25">
      <c r="A339" s="230" t="s">
        <v>27</v>
      </c>
      <c r="B339" s="231">
        <v>50041827</v>
      </c>
      <c r="C339" s="232" t="s">
        <v>537</v>
      </c>
      <c r="D339" s="232" t="s">
        <v>2272</v>
      </c>
      <c r="E339" s="232" t="s">
        <v>25</v>
      </c>
      <c r="F339" s="232" t="s">
        <v>5699</v>
      </c>
      <c r="G339" s="232" t="s">
        <v>85</v>
      </c>
      <c r="H339" s="232" t="s">
        <v>28</v>
      </c>
      <c r="I339" s="232">
        <v>5</v>
      </c>
      <c r="J339" s="232" t="s">
        <v>5422</v>
      </c>
      <c r="K339" s="233" t="s">
        <v>825</v>
      </c>
      <c r="L339" s="232" t="s">
        <v>815</v>
      </c>
      <c r="M339" s="234">
        <v>1</v>
      </c>
      <c r="N339" s="235">
        <v>2.6666666666666665</v>
      </c>
      <c r="O339" s="236" t="s">
        <v>135</v>
      </c>
      <c r="P339" s="237">
        <v>41988</v>
      </c>
      <c r="Q339" s="237"/>
      <c r="R339" s="237">
        <v>43832</v>
      </c>
      <c r="S339" s="232" t="s">
        <v>978</v>
      </c>
      <c r="T339" s="237">
        <v>31699</v>
      </c>
      <c r="U339" s="235">
        <v>35.475000000000001</v>
      </c>
      <c r="V339" s="238">
        <v>51788</v>
      </c>
      <c r="W339" s="239">
        <v>19.524999999999999</v>
      </c>
    </row>
    <row r="340" spans="1:23" x14ac:dyDescent="0.25">
      <c r="A340" s="230" t="s">
        <v>27</v>
      </c>
      <c r="B340" s="231">
        <v>50112880</v>
      </c>
      <c r="C340" s="232" t="s">
        <v>649</v>
      </c>
      <c r="D340" s="232" t="s">
        <v>2272</v>
      </c>
      <c r="E340" s="232" t="s">
        <v>25</v>
      </c>
      <c r="F340" s="232" t="s">
        <v>5699</v>
      </c>
      <c r="G340" s="232" t="s">
        <v>85</v>
      </c>
      <c r="H340" s="232" t="s">
        <v>28</v>
      </c>
      <c r="I340" s="232">
        <v>5</v>
      </c>
      <c r="J340" s="232" t="s">
        <v>5412</v>
      </c>
      <c r="K340" s="233" t="s">
        <v>825</v>
      </c>
      <c r="L340" s="232" t="s">
        <v>815</v>
      </c>
      <c r="M340" s="234">
        <v>1</v>
      </c>
      <c r="N340" s="235">
        <v>2.6666666666666665</v>
      </c>
      <c r="O340" s="236" t="s">
        <v>111</v>
      </c>
      <c r="P340" s="237">
        <v>43222</v>
      </c>
      <c r="Q340" s="237"/>
      <c r="R340" s="237">
        <v>44109</v>
      </c>
      <c r="S340" s="232" t="s">
        <v>4971</v>
      </c>
      <c r="T340" s="237">
        <v>34223</v>
      </c>
      <c r="U340" s="235">
        <v>28.566666666666666</v>
      </c>
      <c r="V340" s="238">
        <v>54312</v>
      </c>
      <c r="W340" s="239">
        <v>26.433333333333334</v>
      </c>
    </row>
    <row r="341" spans="1:23" x14ac:dyDescent="0.25">
      <c r="A341" s="230" t="s">
        <v>27</v>
      </c>
      <c r="B341" s="231">
        <v>50031074</v>
      </c>
      <c r="C341" s="232" t="s">
        <v>327</v>
      </c>
      <c r="D341" s="232" t="s">
        <v>2269</v>
      </c>
      <c r="E341" s="232" t="s">
        <v>46</v>
      </c>
      <c r="F341" s="232" t="s">
        <v>5620</v>
      </c>
      <c r="G341" s="232" t="s">
        <v>51</v>
      </c>
      <c r="H341" s="232" t="s">
        <v>32</v>
      </c>
      <c r="I341" s="232">
        <v>4</v>
      </c>
      <c r="J341" s="232" t="s">
        <v>916</v>
      </c>
      <c r="K341" s="233" t="s">
        <v>818</v>
      </c>
      <c r="L341" s="232" t="s">
        <v>914</v>
      </c>
      <c r="M341" s="234">
        <v>4</v>
      </c>
      <c r="N341" s="235">
        <v>3.3333333333333335</v>
      </c>
      <c r="O341" s="236">
        <v>2</v>
      </c>
      <c r="P341" s="237">
        <v>35023</v>
      </c>
      <c r="Q341" s="237">
        <v>44197</v>
      </c>
      <c r="R341" s="237">
        <v>43692</v>
      </c>
      <c r="S341" s="232" t="s">
        <v>5034</v>
      </c>
      <c r="T341" s="237">
        <v>25338</v>
      </c>
      <c r="U341" s="235">
        <v>52.888888888888886</v>
      </c>
      <c r="V341" s="238">
        <v>45427</v>
      </c>
      <c r="W341" s="239">
        <v>2.1111111111111112</v>
      </c>
    </row>
    <row r="342" spans="1:23" x14ac:dyDescent="0.25">
      <c r="A342" s="230" t="s">
        <v>27</v>
      </c>
      <c r="B342" s="231">
        <v>50030738</v>
      </c>
      <c r="C342" s="232" t="s">
        <v>1293</v>
      </c>
      <c r="D342" s="232" t="s">
        <v>2272</v>
      </c>
      <c r="E342" s="232" t="s">
        <v>25</v>
      </c>
      <c r="F342" s="232" t="s">
        <v>5639</v>
      </c>
      <c r="G342" s="232" t="s">
        <v>33</v>
      </c>
      <c r="H342" s="232" t="s">
        <v>28</v>
      </c>
      <c r="I342" s="232">
        <v>5</v>
      </c>
      <c r="J342" s="232" t="s">
        <v>5413</v>
      </c>
      <c r="K342" s="233" t="s">
        <v>825</v>
      </c>
      <c r="L342" s="232" t="s">
        <v>815</v>
      </c>
      <c r="M342" s="234">
        <v>2</v>
      </c>
      <c r="N342" s="235">
        <v>2.6666666666666665</v>
      </c>
      <c r="O342" s="236" t="s">
        <v>135</v>
      </c>
      <c r="P342" s="237">
        <v>35309</v>
      </c>
      <c r="Q342" s="237">
        <v>42736</v>
      </c>
      <c r="R342" s="237">
        <v>43864</v>
      </c>
      <c r="S342" s="232" t="s">
        <v>2237</v>
      </c>
      <c r="T342" s="237">
        <v>24577</v>
      </c>
      <c r="U342" s="235">
        <v>54.972222222222221</v>
      </c>
      <c r="V342" s="238">
        <v>44666</v>
      </c>
      <c r="W342" s="239">
        <v>2.7777777777777776E-2</v>
      </c>
    </row>
    <row r="343" spans="1:23" x14ac:dyDescent="0.25">
      <c r="A343" s="230" t="s">
        <v>27</v>
      </c>
      <c r="B343" s="231">
        <v>50030706</v>
      </c>
      <c r="C343" s="232" t="s">
        <v>200</v>
      </c>
      <c r="D343" s="232" t="s">
        <v>2272</v>
      </c>
      <c r="E343" s="232" t="s">
        <v>25</v>
      </c>
      <c r="F343" s="232" t="s">
        <v>5639</v>
      </c>
      <c r="G343" s="232" t="s">
        <v>33</v>
      </c>
      <c r="H343" s="232" t="s">
        <v>28</v>
      </c>
      <c r="I343" s="232">
        <v>5</v>
      </c>
      <c r="J343" s="232" t="s">
        <v>5412</v>
      </c>
      <c r="K343" s="233" t="s">
        <v>825</v>
      </c>
      <c r="L343" s="232" t="s">
        <v>815</v>
      </c>
      <c r="M343" s="234">
        <v>3</v>
      </c>
      <c r="N343" s="235">
        <v>2.6666666666666665</v>
      </c>
      <c r="O343" s="236" t="s">
        <v>115</v>
      </c>
      <c r="P343" s="237">
        <v>35661</v>
      </c>
      <c r="Q343" s="237">
        <v>41275</v>
      </c>
      <c r="R343" s="237">
        <v>43801</v>
      </c>
      <c r="S343" s="232" t="s">
        <v>1583</v>
      </c>
      <c r="T343" s="237">
        <v>26529</v>
      </c>
      <c r="U343" s="235">
        <v>49.630555555555553</v>
      </c>
      <c r="V343" s="238">
        <v>46617</v>
      </c>
      <c r="W343" s="239">
        <v>5.3694444444444445</v>
      </c>
    </row>
    <row r="344" spans="1:23" x14ac:dyDescent="0.25">
      <c r="A344" s="230" t="s">
        <v>27</v>
      </c>
      <c r="B344" s="231">
        <v>50031515</v>
      </c>
      <c r="C344" s="232" t="s">
        <v>469</v>
      </c>
      <c r="D344" s="232" t="s">
        <v>2269</v>
      </c>
      <c r="E344" s="232" t="s">
        <v>46</v>
      </c>
      <c r="F344" s="232" t="s">
        <v>5661</v>
      </c>
      <c r="G344" s="232" t="s">
        <v>48</v>
      </c>
      <c r="H344" s="232" t="s">
        <v>37</v>
      </c>
      <c r="I344" s="232">
        <v>2</v>
      </c>
      <c r="J344" s="232" t="s">
        <v>904</v>
      </c>
      <c r="K344" s="233" t="s">
        <v>814</v>
      </c>
      <c r="L344" s="232" t="s">
        <v>815</v>
      </c>
      <c r="M344" s="234">
        <v>7</v>
      </c>
      <c r="N344" s="235">
        <v>3.6666666666666665</v>
      </c>
      <c r="O344" s="236"/>
      <c r="P344" s="237">
        <v>34669</v>
      </c>
      <c r="Q344" s="237">
        <v>40909</v>
      </c>
      <c r="R344" s="237">
        <v>43647</v>
      </c>
      <c r="S344" s="232" t="s">
        <v>5093</v>
      </c>
      <c r="T344" s="237">
        <v>24577</v>
      </c>
      <c r="U344" s="235">
        <v>54.972222222222221</v>
      </c>
      <c r="V344" s="238">
        <v>44666</v>
      </c>
      <c r="W344" s="239">
        <v>2.7777777777777776E-2</v>
      </c>
    </row>
    <row r="345" spans="1:23" x14ac:dyDescent="0.25">
      <c r="A345" s="230" t="s">
        <v>27</v>
      </c>
      <c r="B345" s="231">
        <v>50031280</v>
      </c>
      <c r="C345" s="232" t="s">
        <v>371</v>
      </c>
      <c r="D345" s="232" t="s">
        <v>2272</v>
      </c>
      <c r="E345" s="232" t="s">
        <v>34</v>
      </c>
      <c r="F345" s="232" t="s">
        <v>5644</v>
      </c>
      <c r="G345" s="232" t="s">
        <v>36</v>
      </c>
      <c r="H345" s="232" t="s">
        <v>38</v>
      </c>
      <c r="I345" s="232">
        <v>3</v>
      </c>
      <c r="J345" s="232" t="s">
        <v>877</v>
      </c>
      <c r="K345" s="233" t="s">
        <v>825</v>
      </c>
      <c r="L345" s="232" t="s">
        <v>842</v>
      </c>
      <c r="M345" s="234">
        <v>4</v>
      </c>
      <c r="N345" s="235" t="s">
        <v>702</v>
      </c>
      <c r="O345" s="236" t="s">
        <v>2548</v>
      </c>
      <c r="P345" s="237">
        <v>35372</v>
      </c>
      <c r="Q345" s="237">
        <v>42370</v>
      </c>
      <c r="R345" s="237">
        <v>43467</v>
      </c>
      <c r="S345" s="232" t="s">
        <v>916</v>
      </c>
      <c r="T345" s="237">
        <v>24513</v>
      </c>
      <c r="U345" s="235">
        <v>55.152777777777779</v>
      </c>
      <c r="V345" s="238">
        <v>44602</v>
      </c>
      <c r="W345" s="239">
        <v>0.15277777777777779</v>
      </c>
    </row>
    <row r="346" spans="1:23" x14ac:dyDescent="0.25">
      <c r="A346" s="230" t="s">
        <v>27</v>
      </c>
      <c r="B346" s="231">
        <v>50031335</v>
      </c>
      <c r="C346" s="232" t="s">
        <v>397</v>
      </c>
      <c r="D346" s="232" t="s">
        <v>2272</v>
      </c>
      <c r="E346" s="232" t="s">
        <v>34</v>
      </c>
      <c r="F346" s="232" t="s">
        <v>5644</v>
      </c>
      <c r="G346" s="232" t="s">
        <v>36</v>
      </c>
      <c r="H346" s="232" t="s">
        <v>28</v>
      </c>
      <c r="I346" s="232">
        <v>5</v>
      </c>
      <c r="J346" s="232" t="s">
        <v>5422</v>
      </c>
      <c r="K346" s="233" t="s">
        <v>825</v>
      </c>
      <c r="L346" s="232" t="s">
        <v>842</v>
      </c>
      <c r="M346" s="234">
        <v>2</v>
      </c>
      <c r="N346" s="235">
        <v>2.3333333333333335</v>
      </c>
      <c r="O346" s="236" t="s">
        <v>110</v>
      </c>
      <c r="P346" s="237">
        <v>34790</v>
      </c>
      <c r="Q346" s="237">
        <v>42370</v>
      </c>
      <c r="R346" s="237">
        <v>44545</v>
      </c>
      <c r="S346" s="232" t="s">
        <v>4972</v>
      </c>
      <c r="T346" s="237">
        <v>27337</v>
      </c>
      <c r="U346" s="235">
        <v>47.419444444444444</v>
      </c>
      <c r="V346" s="238">
        <v>47426</v>
      </c>
      <c r="W346" s="239">
        <v>7.5805555555555557</v>
      </c>
    </row>
    <row r="347" spans="1:23" x14ac:dyDescent="0.25">
      <c r="A347" s="230" t="s">
        <v>27</v>
      </c>
      <c r="B347" s="231">
        <v>50030702</v>
      </c>
      <c r="C347" s="232" t="s">
        <v>196</v>
      </c>
      <c r="D347" s="232" t="s">
        <v>2269</v>
      </c>
      <c r="E347" s="232" t="s">
        <v>46</v>
      </c>
      <c r="F347" s="232" t="s">
        <v>5620</v>
      </c>
      <c r="G347" s="232" t="s">
        <v>51</v>
      </c>
      <c r="H347" s="232" t="s">
        <v>32</v>
      </c>
      <c r="I347" s="232">
        <v>4</v>
      </c>
      <c r="J347" s="232" t="s">
        <v>916</v>
      </c>
      <c r="K347" s="233" t="s">
        <v>818</v>
      </c>
      <c r="L347" s="232" t="s">
        <v>914</v>
      </c>
      <c r="M347" s="234">
        <v>4</v>
      </c>
      <c r="N347" s="235">
        <v>2.6666666666666665</v>
      </c>
      <c r="O347" s="236">
        <v>6</v>
      </c>
      <c r="P347" s="237">
        <v>34669</v>
      </c>
      <c r="Q347" s="237">
        <v>44197</v>
      </c>
      <c r="R347" s="237">
        <v>43467</v>
      </c>
      <c r="S347" s="232" t="s">
        <v>5097</v>
      </c>
      <c r="T347" s="237">
        <v>25172</v>
      </c>
      <c r="U347" s="235">
        <v>53.347222222222221</v>
      </c>
      <c r="V347" s="238">
        <v>45260</v>
      </c>
      <c r="W347" s="239">
        <v>1.6527777777777777</v>
      </c>
    </row>
    <row r="348" spans="1:23" x14ac:dyDescent="0.25">
      <c r="A348" s="230" t="s">
        <v>27</v>
      </c>
      <c r="B348" s="231">
        <v>50030758</v>
      </c>
      <c r="C348" s="232" t="s">
        <v>229</v>
      </c>
      <c r="D348" s="232" t="s">
        <v>2272</v>
      </c>
      <c r="E348" s="232" t="s">
        <v>34</v>
      </c>
      <c r="F348" s="232" t="s">
        <v>5684</v>
      </c>
      <c r="G348" s="232" t="s">
        <v>35</v>
      </c>
      <c r="H348" s="232" t="s">
        <v>28</v>
      </c>
      <c r="I348" s="232">
        <v>5</v>
      </c>
      <c r="J348" s="232" t="s">
        <v>5413</v>
      </c>
      <c r="K348" s="233" t="s">
        <v>825</v>
      </c>
      <c r="L348" s="232" t="s">
        <v>842</v>
      </c>
      <c r="M348" s="234">
        <v>1</v>
      </c>
      <c r="N348" s="235">
        <v>2.3333333333333335</v>
      </c>
      <c r="O348" s="236" t="s">
        <v>135</v>
      </c>
      <c r="P348" s="237">
        <v>40299</v>
      </c>
      <c r="Q348" s="237">
        <v>41244</v>
      </c>
      <c r="R348" s="237">
        <v>42492</v>
      </c>
      <c r="S348" s="232" t="s">
        <v>4966</v>
      </c>
      <c r="T348" s="237">
        <v>29592</v>
      </c>
      <c r="U348" s="235">
        <v>41.24722222222222</v>
      </c>
      <c r="V348" s="238">
        <v>49680</v>
      </c>
      <c r="W348" s="239">
        <v>13.752777777777778</v>
      </c>
    </row>
    <row r="349" spans="1:23" x14ac:dyDescent="0.25">
      <c r="A349" s="230" t="s">
        <v>27</v>
      </c>
      <c r="B349" s="231">
        <v>50049433</v>
      </c>
      <c r="C349" s="232" t="s">
        <v>574</v>
      </c>
      <c r="D349" s="232" t="s">
        <v>2272</v>
      </c>
      <c r="E349" s="232" t="s">
        <v>34</v>
      </c>
      <c r="F349" s="232" t="s">
        <v>5693</v>
      </c>
      <c r="G349" s="232" t="s">
        <v>86</v>
      </c>
      <c r="H349" s="232" t="s">
        <v>28</v>
      </c>
      <c r="I349" s="232">
        <v>5</v>
      </c>
      <c r="J349" s="232" t="s">
        <v>5413</v>
      </c>
      <c r="K349" s="233" t="s">
        <v>825</v>
      </c>
      <c r="L349" s="232" t="s">
        <v>842</v>
      </c>
      <c r="M349" s="234">
        <v>1</v>
      </c>
      <c r="N349" s="235">
        <v>2.3333333333333335</v>
      </c>
      <c r="O349" s="236" t="s">
        <v>111</v>
      </c>
      <c r="P349" s="237">
        <v>42310</v>
      </c>
      <c r="Q349" s="237"/>
      <c r="R349" s="237">
        <v>44158</v>
      </c>
      <c r="S349" s="232" t="s">
        <v>2246</v>
      </c>
      <c r="T349" s="237">
        <v>33979</v>
      </c>
      <c r="U349" s="235">
        <v>29.236111111111111</v>
      </c>
      <c r="V349" s="238">
        <v>54067</v>
      </c>
      <c r="W349" s="239">
        <v>25.763888888888889</v>
      </c>
    </row>
    <row r="350" spans="1:23" x14ac:dyDescent="0.25">
      <c r="A350" s="230" t="s">
        <v>27</v>
      </c>
      <c r="B350" s="231">
        <v>50030656</v>
      </c>
      <c r="C350" s="232" t="s">
        <v>174</v>
      </c>
      <c r="D350" s="232" t="s">
        <v>2272</v>
      </c>
      <c r="E350" s="232" t="s">
        <v>896</v>
      </c>
      <c r="F350" s="232" t="s">
        <v>5633</v>
      </c>
      <c r="G350" s="232" t="s">
        <v>91</v>
      </c>
      <c r="H350" s="232" t="s">
        <v>38</v>
      </c>
      <c r="I350" s="232">
        <v>3</v>
      </c>
      <c r="J350" s="232" t="s">
        <v>900</v>
      </c>
      <c r="K350" s="233" t="s">
        <v>825</v>
      </c>
      <c r="L350" s="232" t="s">
        <v>815</v>
      </c>
      <c r="M350" s="234">
        <v>5</v>
      </c>
      <c r="N350" s="235">
        <v>3</v>
      </c>
      <c r="O350" s="236" t="s">
        <v>124</v>
      </c>
      <c r="P350" s="237">
        <v>35596</v>
      </c>
      <c r="Q350" s="237">
        <v>43009</v>
      </c>
      <c r="R350" s="237">
        <v>42475</v>
      </c>
      <c r="S350" s="232" t="s">
        <v>5058</v>
      </c>
      <c r="T350" s="237">
        <v>25895</v>
      </c>
      <c r="U350" s="235">
        <v>51.366666666666667</v>
      </c>
      <c r="V350" s="238">
        <v>45984</v>
      </c>
      <c r="W350" s="239">
        <v>3.6333333333333333</v>
      </c>
    </row>
    <row r="351" spans="1:23" x14ac:dyDescent="0.25">
      <c r="A351" s="230" t="s">
        <v>27</v>
      </c>
      <c r="B351" s="231">
        <v>50031341</v>
      </c>
      <c r="C351" s="232" t="s">
        <v>1299</v>
      </c>
      <c r="D351" s="232" t="s">
        <v>2272</v>
      </c>
      <c r="E351" s="232" t="s">
        <v>896</v>
      </c>
      <c r="F351" s="232" t="s">
        <v>5685</v>
      </c>
      <c r="G351" s="232" t="s">
        <v>90</v>
      </c>
      <c r="H351" s="232" t="s">
        <v>38</v>
      </c>
      <c r="I351" s="232">
        <v>3</v>
      </c>
      <c r="J351" s="232" t="s">
        <v>898</v>
      </c>
      <c r="K351" s="233" t="s">
        <v>825</v>
      </c>
      <c r="L351" s="232" t="s">
        <v>815</v>
      </c>
      <c r="M351" s="234">
        <v>4</v>
      </c>
      <c r="N351" s="235">
        <v>3</v>
      </c>
      <c r="O351" s="236" t="s">
        <v>2529</v>
      </c>
      <c r="P351" s="237">
        <v>37592</v>
      </c>
      <c r="Q351" s="237">
        <v>42736</v>
      </c>
      <c r="R351" s="237">
        <v>44211</v>
      </c>
      <c r="S351" s="232" t="s">
        <v>5059</v>
      </c>
      <c r="T351" s="237">
        <v>26921</v>
      </c>
      <c r="U351" s="235">
        <v>48.55833333333333</v>
      </c>
      <c r="V351" s="238">
        <v>47010</v>
      </c>
      <c r="W351" s="239">
        <v>6.4416666666666664</v>
      </c>
    </row>
    <row r="352" spans="1:23" x14ac:dyDescent="0.25">
      <c r="A352" s="230" t="s">
        <v>27</v>
      </c>
      <c r="B352" s="231">
        <v>50040853</v>
      </c>
      <c r="C352" s="232" t="s">
        <v>534</v>
      </c>
      <c r="D352" s="232" t="s">
        <v>2272</v>
      </c>
      <c r="E352" s="232" t="s">
        <v>896</v>
      </c>
      <c r="F352" s="232" t="s">
        <v>5685</v>
      </c>
      <c r="G352" s="232" t="s">
        <v>90</v>
      </c>
      <c r="H352" s="232" t="s">
        <v>28</v>
      </c>
      <c r="I352" s="232">
        <v>5</v>
      </c>
      <c r="J352" s="232" t="s">
        <v>5413</v>
      </c>
      <c r="K352" s="233" t="s">
        <v>825</v>
      </c>
      <c r="L352" s="232" t="s">
        <v>815</v>
      </c>
      <c r="M352" s="234">
        <v>1</v>
      </c>
      <c r="N352" s="235">
        <v>3.3333333333333335</v>
      </c>
      <c r="O352" s="236" t="s">
        <v>135</v>
      </c>
      <c r="P352" s="237">
        <v>41974</v>
      </c>
      <c r="Q352" s="237"/>
      <c r="R352" s="237">
        <v>43556</v>
      </c>
      <c r="S352" s="232" t="s">
        <v>1576</v>
      </c>
      <c r="T352" s="237">
        <v>32874</v>
      </c>
      <c r="U352" s="235">
        <v>32.261111111111113</v>
      </c>
      <c r="V352" s="238">
        <v>52963</v>
      </c>
      <c r="W352" s="239">
        <v>22.738888888888887</v>
      </c>
    </row>
    <row r="353" spans="1:23" x14ac:dyDescent="0.25">
      <c r="A353" s="230" t="s">
        <v>27</v>
      </c>
      <c r="B353" s="231">
        <v>50031022</v>
      </c>
      <c r="C353" s="232" t="s">
        <v>304</v>
      </c>
      <c r="D353" s="232" t="s">
        <v>2272</v>
      </c>
      <c r="E353" s="232" t="s">
        <v>73</v>
      </c>
      <c r="F353" s="232" t="s">
        <v>5700</v>
      </c>
      <c r="G353" s="232" t="s">
        <v>76</v>
      </c>
      <c r="H353" s="232" t="s">
        <v>75</v>
      </c>
      <c r="I353" s="232">
        <v>3</v>
      </c>
      <c r="J353" s="232" t="s">
        <v>966</v>
      </c>
      <c r="K353" s="233" t="s">
        <v>825</v>
      </c>
      <c r="L353" s="232" t="s">
        <v>815</v>
      </c>
      <c r="M353" s="234">
        <v>5</v>
      </c>
      <c r="N353" s="235">
        <v>2.6666666666666665</v>
      </c>
      <c r="O353" s="236" t="s">
        <v>2551</v>
      </c>
      <c r="P353" s="237">
        <v>34827</v>
      </c>
      <c r="Q353" s="237">
        <v>41640</v>
      </c>
      <c r="R353" s="237">
        <v>43770</v>
      </c>
      <c r="S353" s="232" t="s">
        <v>5060</v>
      </c>
      <c r="T353" s="237">
        <v>24998</v>
      </c>
      <c r="U353" s="235">
        <v>53.822222222222223</v>
      </c>
      <c r="V353" s="238">
        <v>45086</v>
      </c>
      <c r="W353" s="239">
        <v>1.1777777777777778</v>
      </c>
    </row>
    <row r="354" spans="1:23" x14ac:dyDescent="0.25">
      <c r="A354" s="230" t="s">
        <v>27</v>
      </c>
      <c r="B354" s="231">
        <v>50086745</v>
      </c>
      <c r="C354" s="232" t="s">
        <v>597</v>
      </c>
      <c r="D354" s="232" t="s">
        <v>2272</v>
      </c>
      <c r="E354" s="232" t="s">
        <v>73</v>
      </c>
      <c r="F354" s="232" t="s">
        <v>5700</v>
      </c>
      <c r="G354" s="232" t="s">
        <v>76</v>
      </c>
      <c r="H354" s="232" t="s">
        <v>28</v>
      </c>
      <c r="I354" s="232">
        <v>5</v>
      </c>
      <c r="J354" s="232" t="s">
        <v>5413</v>
      </c>
      <c r="K354" s="233" t="s">
        <v>825</v>
      </c>
      <c r="L354" s="232" t="s">
        <v>815</v>
      </c>
      <c r="M354" s="234">
        <v>1</v>
      </c>
      <c r="N354" s="235">
        <v>2.6666666666666665</v>
      </c>
      <c r="O354" s="236" t="s">
        <v>115</v>
      </c>
      <c r="P354" s="237">
        <v>42569</v>
      </c>
      <c r="Q354" s="237"/>
      <c r="R354" s="237">
        <v>44333</v>
      </c>
      <c r="S354" s="232" t="s">
        <v>4963</v>
      </c>
      <c r="T354" s="237">
        <v>32954</v>
      </c>
      <c r="U354" s="235">
        <v>32.036111111111111</v>
      </c>
      <c r="V354" s="238">
        <v>53015</v>
      </c>
      <c r="W354" s="239">
        <v>22.880555555555556</v>
      </c>
    </row>
    <row r="355" spans="1:23" x14ac:dyDescent="0.25">
      <c r="A355" s="230" t="s">
        <v>27</v>
      </c>
      <c r="B355" s="231">
        <v>50031486</v>
      </c>
      <c r="C355" s="232" t="s">
        <v>459</v>
      </c>
      <c r="D355" s="232" t="s">
        <v>2272</v>
      </c>
      <c r="E355" s="232" t="s">
        <v>73</v>
      </c>
      <c r="F355" s="232" t="s">
        <v>5701</v>
      </c>
      <c r="G355" s="232" t="s">
        <v>74</v>
      </c>
      <c r="H355" s="232" t="s">
        <v>75</v>
      </c>
      <c r="I355" s="232" t="s">
        <v>702</v>
      </c>
      <c r="J355" s="232" t="s">
        <v>965</v>
      </c>
      <c r="K355" s="233" t="s">
        <v>825</v>
      </c>
      <c r="L355" s="232" t="s">
        <v>815</v>
      </c>
      <c r="M355" s="234">
        <v>6</v>
      </c>
      <c r="N355" s="235">
        <v>3</v>
      </c>
      <c r="O355" s="236" t="s">
        <v>105</v>
      </c>
      <c r="P355" s="237">
        <v>35233</v>
      </c>
      <c r="Q355" s="237">
        <v>41275</v>
      </c>
      <c r="R355" s="237">
        <v>44228</v>
      </c>
      <c r="S355" s="232" t="s">
        <v>865</v>
      </c>
      <c r="T355" s="237">
        <v>25307</v>
      </c>
      <c r="U355" s="235">
        <v>52.975000000000001</v>
      </c>
      <c r="V355" s="238">
        <v>45396</v>
      </c>
      <c r="W355" s="239">
        <v>2.0249999999999999</v>
      </c>
    </row>
    <row r="356" spans="1:23" x14ac:dyDescent="0.25">
      <c r="A356" s="230" t="s">
        <v>27</v>
      </c>
      <c r="B356" s="231">
        <v>50030651</v>
      </c>
      <c r="C356" s="232" t="s">
        <v>1300</v>
      </c>
      <c r="D356" s="232" t="s">
        <v>2272</v>
      </c>
      <c r="E356" s="232" t="s">
        <v>73</v>
      </c>
      <c r="F356" s="232" t="s">
        <v>5701</v>
      </c>
      <c r="G356" s="232" t="s">
        <v>74</v>
      </c>
      <c r="H356" s="232" t="s">
        <v>28</v>
      </c>
      <c r="I356" s="232" t="s">
        <v>702</v>
      </c>
      <c r="J356" s="232" t="s">
        <v>5404</v>
      </c>
      <c r="K356" s="233" t="s">
        <v>825</v>
      </c>
      <c r="L356" s="232" t="s">
        <v>815</v>
      </c>
      <c r="M356" s="234">
        <v>3</v>
      </c>
      <c r="N356" s="235">
        <v>2.3333333333333335</v>
      </c>
      <c r="O356" s="236" t="s">
        <v>135</v>
      </c>
      <c r="P356" s="237">
        <v>34792</v>
      </c>
      <c r="Q356" s="237">
        <v>42736</v>
      </c>
      <c r="R356" s="237">
        <v>41730</v>
      </c>
      <c r="S356" s="232" t="s">
        <v>2248</v>
      </c>
      <c r="T356" s="237">
        <v>26826</v>
      </c>
      <c r="U356" s="235">
        <v>48.81666666666667</v>
      </c>
      <c r="V356" s="238">
        <v>46915</v>
      </c>
      <c r="W356" s="239">
        <v>6.1833333333333336</v>
      </c>
    </row>
    <row r="357" spans="1:23" x14ac:dyDescent="0.25">
      <c r="A357" s="230" t="s">
        <v>27</v>
      </c>
      <c r="B357" s="231">
        <v>50045069</v>
      </c>
      <c r="C357" s="232" t="s">
        <v>549</v>
      </c>
      <c r="D357" s="232" t="s">
        <v>2272</v>
      </c>
      <c r="E357" s="232" t="s">
        <v>73</v>
      </c>
      <c r="F357" s="232" t="s">
        <v>5701</v>
      </c>
      <c r="G357" s="232" t="s">
        <v>74</v>
      </c>
      <c r="H357" s="232" t="s">
        <v>28</v>
      </c>
      <c r="I357" s="232">
        <v>5</v>
      </c>
      <c r="J357" s="232" t="s">
        <v>5422</v>
      </c>
      <c r="K357" s="233" t="s">
        <v>825</v>
      </c>
      <c r="L357" s="232" t="s">
        <v>815</v>
      </c>
      <c r="M357" s="234">
        <v>2</v>
      </c>
      <c r="N357" s="235">
        <v>3</v>
      </c>
      <c r="O357" s="236" t="s">
        <v>115</v>
      </c>
      <c r="P357" s="237">
        <v>42065</v>
      </c>
      <c r="Q357" s="237">
        <v>43101</v>
      </c>
      <c r="R357" s="237">
        <v>43710</v>
      </c>
      <c r="S357" s="232" t="s">
        <v>1583</v>
      </c>
      <c r="T357" s="237">
        <v>31967</v>
      </c>
      <c r="U357" s="235">
        <v>34.738888888888887</v>
      </c>
      <c r="V357" s="238">
        <v>52056</v>
      </c>
      <c r="W357" s="239">
        <v>20.261111111111113</v>
      </c>
    </row>
    <row r="358" spans="1:23" x14ac:dyDescent="0.25">
      <c r="A358" s="230" t="s">
        <v>27</v>
      </c>
      <c r="B358" s="231">
        <v>50030755</v>
      </c>
      <c r="C358" s="232" t="s">
        <v>228</v>
      </c>
      <c r="D358" s="232" t="s">
        <v>2272</v>
      </c>
      <c r="E358" s="232" t="s">
        <v>25</v>
      </c>
      <c r="F358" s="232" t="s">
        <v>5691</v>
      </c>
      <c r="G358" s="232" t="s">
        <v>26</v>
      </c>
      <c r="H358" s="232" t="s">
        <v>38</v>
      </c>
      <c r="I358" s="232">
        <v>3</v>
      </c>
      <c r="J358" s="232" t="s">
        <v>860</v>
      </c>
      <c r="K358" s="233" t="s">
        <v>814</v>
      </c>
      <c r="L358" s="232" t="s">
        <v>815</v>
      </c>
      <c r="M358" s="234">
        <v>5</v>
      </c>
      <c r="N358" s="235">
        <v>3</v>
      </c>
      <c r="O358" s="236" t="s">
        <v>115</v>
      </c>
      <c r="P358" s="237">
        <v>35674</v>
      </c>
      <c r="Q358" s="237">
        <v>39722</v>
      </c>
      <c r="R358" s="237">
        <v>43374</v>
      </c>
      <c r="S358" s="232" t="s">
        <v>865</v>
      </c>
      <c r="T358" s="237">
        <v>25001</v>
      </c>
      <c r="U358" s="235">
        <v>53.81388888888889</v>
      </c>
      <c r="V358" s="238">
        <v>45089</v>
      </c>
      <c r="W358" s="239">
        <v>1.1861111111111111</v>
      </c>
    </row>
    <row r="359" spans="1:23" x14ac:dyDescent="0.25">
      <c r="A359" s="230" t="s">
        <v>27</v>
      </c>
      <c r="B359" s="231">
        <v>50030725</v>
      </c>
      <c r="C359" s="232" t="s">
        <v>210</v>
      </c>
      <c r="D359" s="232" t="s">
        <v>2272</v>
      </c>
      <c r="E359" s="232" t="s">
        <v>52</v>
      </c>
      <c r="F359" s="232" t="s">
        <v>5641</v>
      </c>
      <c r="G359" s="232" t="s">
        <v>53</v>
      </c>
      <c r="H359" s="232" t="s">
        <v>32</v>
      </c>
      <c r="I359" s="232">
        <v>4</v>
      </c>
      <c r="J359" s="232" t="s">
        <v>5415</v>
      </c>
      <c r="K359" s="233" t="s">
        <v>818</v>
      </c>
      <c r="L359" s="232" t="s">
        <v>815</v>
      </c>
      <c r="M359" s="234">
        <v>4</v>
      </c>
      <c r="N359" s="235">
        <v>2.6666666666666665</v>
      </c>
      <c r="O359" s="236" t="s">
        <v>110</v>
      </c>
      <c r="P359" s="237">
        <v>35072</v>
      </c>
      <c r="Q359" s="237">
        <v>42186</v>
      </c>
      <c r="R359" s="237">
        <v>43467</v>
      </c>
      <c r="S359" s="232" t="s">
        <v>5048</v>
      </c>
      <c r="T359" s="237">
        <v>25486</v>
      </c>
      <c r="U359" s="235">
        <v>52.486111111111114</v>
      </c>
      <c r="V359" s="238">
        <v>45575</v>
      </c>
      <c r="W359" s="239">
        <v>2.5138888888888888</v>
      </c>
    </row>
    <row r="360" spans="1:23" x14ac:dyDescent="0.25">
      <c r="A360" s="230" t="s">
        <v>27</v>
      </c>
      <c r="B360" s="231">
        <v>50030731</v>
      </c>
      <c r="C360" s="232" t="s">
        <v>214</v>
      </c>
      <c r="D360" s="232" t="s">
        <v>2272</v>
      </c>
      <c r="E360" s="232" t="s">
        <v>58</v>
      </c>
      <c r="F360" s="232" t="s">
        <v>5664</v>
      </c>
      <c r="G360" s="232" t="s">
        <v>59</v>
      </c>
      <c r="H360" s="232" t="s">
        <v>28</v>
      </c>
      <c r="I360" s="232">
        <v>5</v>
      </c>
      <c r="J360" s="232" t="s">
        <v>5412</v>
      </c>
      <c r="K360" s="233" t="s">
        <v>818</v>
      </c>
      <c r="L360" s="232" t="s">
        <v>815</v>
      </c>
      <c r="M360" s="234">
        <v>2</v>
      </c>
      <c r="N360" s="235">
        <v>2.6666666666666665</v>
      </c>
      <c r="O360" s="236" t="s">
        <v>168</v>
      </c>
      <c r="P360" s="237">
        <v>39069</v>
      </c>
      <c r="Q360" s="237">
        <v>40909</v>
      </c>
      <c r="R360" s="237">
        <v>43692</v>
      </c>
      <c r="S360" s="232" t="s">
        <v>2237</v>
      </c>
      <c r="T360" s="237">
        <v>29542</v>
      </c>
      <c r="U360" s="235">
        <v>41.383333333333333</v>
      </c>
      <c r="V360" s="238">
        <v>49630</v>
      </c>
      <c r="W360" s="239">
        <v>13.616666666666667</v>
      </c>
    </row>
    <row r="361" spans="1:23" x14ac:dyDescent="0.25">
      <c r="A361" s="230" t="s">
        <v>27</v>
      </c>
      <c r="B361" s="231">
        <v>50030649</v>
      </c>
      <c r="C361" s="232" t="s">
        <v>1019</v>
      </c>
      <c r="D361" s="232" t="s">
        <v>2272</v>
      </c>
      <c r="E361" s="232" t="s">
        <v>58</v>
      </c>
      <c r="F361" s="232" t="s">
        <v>5664</v>
      </c>
      <c r="G361" s="232" t="s">
        <v>59</v>
      </c>
      <c r="H361" s="232" t="s">
        <v>28</v>
      </c>
      <c r="I361" s="232">
        <v>5</v>
      </c>
      <c r="J361" s="232" t="s">
        <v>5403</v>
      </c>
      <c r="K361" s="233" t="s">
        <v>818</v>
      </c>
      <c r="L361" s="232" t="s">
        <v>815</v>
      </c>
      <c r="M361" s="234">
        <v>2</v>
      </c>
      <c r="N361" s="235">
        <v>2</v>
      </c>
      <c r="O361" s="236" t="s">
        <v>110</v>
      </c>
      <c r="P361" s="237">
        <v>40665</v>
      </c>
      <c r="Q361" s="237">
        <v>42186</v>
      </c>
      <c r="R361" s="237">
        <v>42401</v>
      </c>
      <c r="S361" s="232" t="s">
        <v>5061</v>
      </c>
      <c r="T361" s="237">
        <v>32626</v>
      </c>
      <c r="U361" s="235">
        <v>32.93611111111111</v>
      </c>
      <c r="V361" s="238">
        <v>52715</v>
      </c>
      <c r="W361" s="239">
        <v>22.06388888888889</v>
      </c>
    </row>
    <row r="362" spans="1:23" x14ac:dyDescent="0.25">
      <c r="A362" s="230" t="s">
        <v>27</v>
      </c>
      <c r="B362" s="231">
        <v>50031015</v>
      </c>
      <c r="C362" s="232" t="s">
        <v>299</v>
      </c>
      <c r="D362" s="232" t="s">
        <v>2272</v>
      </c>
      <c r="E362" s="232" t="s">
        <v>58</v>
      </c>
      <c r="F362" s="232" t="s">
        <v>5631</v>
      </c>
      <c r="G362" s="232" t="s">
        <v>60</v>
      </c>
      <c r="H362" s="232" t="s">
        <v>38</v>
      </c>
      <c r="I362" s="232">
        <v>3</v>
      </c>
      <c r="J362" s="232" t="s">
        <v>5440</v>
      </c>
      <c r="K362" s="233" t="s">
        <v>814</v>
      </c>
      <c r="L362" s="232" t="s">
        <v>815</v>
      </c>
      <c r="M362" s="234">
        <v>4</v>
      </c>
      <c r="N362" s="235">
        <v>3</v>
      </c>
      <c r="O362" s="236" t="s">
        <v>2567</v>
      </c>
      <c r="P362" s="237">
        <v>36161</v>
      </c>
      <c r="Q362" s="237">
        <v>42736</v>
      </c>
      <c r="R362" s="237">
        <v>44198</v>
      </c>
      <c r="S362" s="232" t="s">
        <v>959</v>
      </c>
      <c r="T362" s="237">
        <v>24597</v>
      </c>
      <c r="U362" s="235">
        <v>54.916666666666664</v>
      </c>
      <c r="V362" s="238">
        <v>44686</v>
      </c>
      <c r="W362" s="239">
        <v>8.3333333333333329E-2</v>
      </c>
    </row>
    <row r="363" spans="1:23" x14ac:dyDescent="0.25">
      <c r="A363" s="230" t="s">
        <v>27</v>
      </c>
      <c r="B363" s="231">
        <v>50030704</v>
      </c>
      <c r="C363" s="232" t="s">
        <v>198</v>
      </c>
      <c r="D363" s="232" t="s">
        <v>2272</v>
      </c>
      <c r="E363" s="232" t="s">
        <v>58</v>
      </c>
      <c r="F363" s="232" t="s">
        <v>5643</v>
      </c>
      <c r="G363" s="232" t="s">
        <v>95</v>
      </c>
      <c r="H363" s="232" t="s">
        <v>38</v>
      </c>
      <c r="I363" s="232">
        <v>3</v>
      </c>
      <c r="J363" s="232" t="s">
        <v>932</v>
      </c>
      <c r="K363" s="233" t="s">
        <v>818</v>
      </c>
      <c r="L363" s="232" t="s">
        <v>815</v>
      </c>
      <c r="M363" s="234">
        <v>6</v>
      </c>
      <c r="N363" s="235">
        <v>3</v>
      </c>
      <c r="O363" s="236" t="s">
        <v>106</v>
      </c>
      <c r="P363" s="237">
        <v>35023</v>
      </c>
      <c r="Q363" s="237">
        <v>41821</v>
      </c>
      <c r="R363" s="237">
        <v>42475</v>
      </c>
      <c r="S363" s="232" t="s">
        <v>874</v>
      </c>
      <c r="T363" s="237">
        <v>26329</v>
      </c>
      <c r="U363" s="235">
        <v>50.180555555555557</v>
      </c>
      <c r="V363" s="238">
        <v>46418</v>
      </c>
      <c r="W363" s="239">
        <v>4.822222222222222</v>
      </c>
    </row>
    <row r="364" spans="1:23" x14ac:dyDescent="0.25">
      <c r="A364" s="230" t="s">
        <v>27</v>
      </c>
      <c r="B364" s="231">
        <v>50031345</v>
      </c>
      <c r="C364" s="232" t="s">
        <v>404</v>
      </c>
      <c r="D364" s="232" t="s">
        <v>2272</v>
      </c>
      <c r="E364" s="232" t="s">
        <v>52</v>
      </c>
      <c r="F364" s="232" t="s">
        <v>5645</v>
      </c>
      <c r="G364" s="232" t="s">
        <v>54</v>
      </c>
      <c r="H364" s="232" t="s">
        <v>32</v>
      </c>
      <c r="I364" s="232">
        <v>4</v>
      </c>
      <c r="J364" s="232" t="s">
        <v>5478</v>
      </c>
      <c r="K364" s="233" t="s">
        <v>818</v>
      </c>
      <c r="L364" s="232" t="s">
        <v>815</v>
      </c>
      <c r="M364" s="234">
        <v>3</v>
      </c>
      <c r="N364" s="235">
        <v>2.6666666666666665</v>
      </c>
      <c r="O364" s="236" t="s">
        <v>111</v>
      </c>
      <c r="P364" s="237">
        <v>33193</v>
      </c>
      <c r="Q364" s="237">
        <v>42736</v>
      </c>
      <c r="R364" s="237">
        <v>44198</v>
      </c>
      <c r="S364" s="232" t="s">
        <v>2240</v>
      </c>
      <c r="T364" s="237">
        <v>25067</v>
      </c>
      <c r="U364" s="235">
        <v>53.633333333333333</v>
      </c>
      <c r="V364" s="238">
        <v>45155</v>
      </c>
      <c r="W364" s="239">
        <v>1.3666666666666667</v>
      </c>
    </row>
    <row r="365" spans="1:23" x14ac:dyDescent="0.25">
      <c r="A365" s="230" t="s">
        <v>27</v>
      </c>
      <c r="B365" s="231">
        <v>50031436</v>
      </c>
      <c r="C365" s="232" t="s">
        <v>439</v>
      </c>
      <c r="D365" s="232" t="s">
        <v>2272</v>
      </c>
      <c r="E365" s="232" t="s">
        <v>58</v>
      </c>
      <c r="F365" s="232" t="s">
        <v>5643</v>
      </c>
      <c r="G365" s="232" t="s">
        <v>95</v>
      </c>
      <c r="H365" s="232" t="s">
        <v>28</v>
      </c>
      <c r="I365" s="232">
        <v>5</v>
      </c>
      <c r="J365" s="232" t="s">
        <v>5424</v>
      </c>
      <c r="K365" s="233" t="s">
        <v>818</v>
      </c>
      <c r="L365" s="232" t="s">
        <v>815</v>
      </c>
      <c r="M365" s="234">
        <v>1</v>
      </c>
      <c r="N365" s="235">
        <v>3</v>
      </c>
      <c r="O365" s="236" t="s">
        <v>135</v>
      </c>
      <c r="P365" s="237">
        <v>41610</v>
      </c>
      <c r="Q365" s="237"/>
      <c r="R365" s="237">
        <v>43102</v>
      </c>
      <c r="S365" s="232" t="s">
        <v>4966</v>
      </c>
      <c r="T365" s="237">
        <v>32903</v>
      </c>
      <c r="U365" s="235">
        <v>32.180555555555557</v>
      </c>
      <c r="V365" s="238">
        <v>52992</v>
      </c>
      <c r="W365" s="239">
        <v>22.819444444444443</v>
      </c>
    </row>
    <row r="366" spans="1:23" x14ac:dyDescent="0.25">
      <c r="A366" s="230" t="s">
        <v>27</v>
      </c>
      <c r="B366" s="231">
        <v>50040860</v>
      </c>
      <c r="C366" s="232" t="s">
        <v>536</v>
      </c>
      <c r="D366" s="232" t="s">
        <v>2272</v>
      </c>
      <c r="E366" s="232" t="s">
        <v>58</v>
      </c>
      <c r="F366" s="232" t="s">
        <v>5643</v>
      </c>
      <c r="G366" s="232" t="s">
        <v>95</v>
      </c>
      <c r="H366" s="232" t="s">
        <v>28</v>
      </c>
      <c r="I366" s="232">
        <v>5</v>
      </c>
      <c r="J366" s="232" t="s">
        <v>5413</v>
      </c>
      <c r="K366" s="233" t="s">
        <v>818</v>
      </c>
      <c r="L366" s="232" t="s">
        <v>815</v>
      </c>
      <c r="M366" s="234">
        <v>2</v>
      </c>
      <c r="N366" s="235">
        <v>2.6666666666666665</v>
      </c>
      <c r="O366" s="236" t="s">
        <v>124</v>
      </c>
      <c r="P366" s="237">
        <v>41976</v>
      </c>
      <c r="Q366" s="237">
        <v>43466</v>
      </c>
      <c r="R366" s="237">
        <v>43801</v>
      </c>
      <c r="S366" s="232" t="s">
        <v>1550</v>
      </c>
      <c r="T366" s="237">
        <v>33684</v>
      </c>
      <c r="U366" s="235">
        <v>30.038888888888888</v>
      </c>
      <c r="V366" s="238">
        <v>53772</v>
      </c>
      <c r="W366" s="239">
        <v>24.961111111111112</v>
      </c>
    </row>
    <row r="367" spans="1:23" x14ac:dyDescent="0.25">
      <c r="A367" s="230" t="s">
        <v>27</v>
      </c>
      <c r="B367" s="231">
        <v>50030689</v>
      </c>
      <c r="C367" s="232" t="s">
        <v>189</v>
      </c>
      <c r="D367" s="232" t="s">
        <v>2272</v>
      </c>
      <c r="E367" s="232" t="s">
        <v>61</v>
      </c>
      <c r="F367" s="232" t="s">
        <v>5689</v>
      </c>
      <c r="G367" s="232" t="s">
        <v>66</v>
      </c>
      <c r="H367" s="232" t="s">
        <v>38</v>
      </c>
      <c r="I367" s="232">
        <v>3</v>
      </c>
      <c r="J367" s="232" t="s">
        <v>942</v>
      </c>
      <c r="K367" s="233" t="s">
        <v>818</v>
      </c>
      <c r="L367" s="232" t="s">
        <v>815</v>
      </c>
      <c r="M367" s="234">
        <v>4</v>
      </c>
      <c r="N367" s="235">
        <v>2.6666666666666665</v>
      </c>
      <c r="O367" s="236" t="s">
        <v>108</v>
      </c>
      <c r="P367" s="237">
        <v>35674</v>
      </c>
      <c r="Q367" s="237">
        <v>42736</v>
      </c>
      <c r="R367" s="237">
        <v>44211</v>
      </c>
      <c r="S367" s="232" t="s">
        <v>5063</v>
      </c>
      <c r="T367" s="237">
        <v>25559</v>
      </c>
      <c r="U367" s="235">
        <v>52.286111111111111</v>
      </c>
      <c r="V367" s="238">
        <v>45648</v>
      </c>
      <c r="W367" s="239">
        <v>2.713888888888889</v>
      </c>
    </row>
    <row r="368" spans="1:23" x14ac:dyDescent="0.25">
      <c r="A368" s="230" t="s">
        <v>27</v>
      </c>
      <c r="B368" s="231">
        <v>50030705</v>
      </c>
      <c r="C368" s="232" t="s">
        <v>199</v>
      </c>
      <c r="D368" s="232" t="s">
        <v>2272</v>
      </c>
      <c r="E368" s="232" t="s">
        <v>25</v>
      </c>
      <c r="F368" s="232" t="s">
        <v>5648</v>
      </c>
      <c r="G368" s="232" t="s">
        <v>31</v>
      </c>
      <c r="H368" s="232" t="s">
        <v>32</v>
      </c>
      <c r="I368" s="232" t="s">
        <v>702</v>
      </c>
      <c r="J368" s="232" t="s">
        <v>867</v>
      </c>
      <c r="K368" s="233" t="s">
        <v>814</v>
      </c>
      <c r="L368" s="232" t="s">
        <v>815</v>
      </c>
      <c r="M368" s="234">
        <v>4</v>
      </c>
      <c r="N368" s="235">
        <v>2.6666666666666665</v>
      </c>
      <c r="O368" s="236" t="s">
        <v>445</v>
      </c>
      <c r="P368" s="237">
        <v>35765</v>
      </c>
      <c r="Q368" s="237">
        <v>44197</v>
      </c>
      <c r="R368" s="237">
        <v>43467</v>
      </c>
      <c r="S368" s="232" t="s">
        <v>5064</v>
      </c>
      <c r="T368" s="237">
        <v>25246</v>
      </c>
      <c r="U368" s="235">
        <v>53.147222222222226</v>
      </c>
      <c r="V368" s="238">
        <v>45334</v>
      </c>
      <c r="W368" s="239">
        <v>1.8527777777777779</v>
      </c>
    </row>
    <row r="369" spans="1:23" x14ac:dyDescent="0.25">
      <c r="A369" s="230" t="s">
        <v>27</v>
      </c>
      <c r="B369" s="231">
        <v>50038647</v>
      </c>
      <c r="C369" s="232" t="s">
        <v>518</v>
      </c>
      <c r="D369" s="232" t="s">
        <v>2272</v>
      </c>
      <c r="E369" s="232" t="s">
        <v>25</v>
      </c>
      <c r="F369" s="232" t="s">
        <v>5648</v>
      </c>
      <c r="G369" s="232" t="s">
        <v>31</v>
      </c>
      <c r="H369" s="232" t="s">
        <v>28</v>
      </c>
      <c r="I369" s="232">
        <v>5</v>
      </c>
      <c r="J369" s="232" t="s">
        <v>868</v>
      </c>
      <c r="K369" s="233" t="s">
        <v>814</v>
      </c>
      <c r="L369" s="232" t="s">
        <v>815</v>
      </c>
      <c r="M369" s="234">
        <v>2</v>
      </c>
      <c r="N369" s="235">
        <v>3.3333333333333335</v>
      </c>
      <c r="O369" s="236" t="s">
        <v>135</v>
      </c>
      <c r="P369" s="237">
        <v>41855</v>
      </c>
      <c r="Q369" s="237">
        <v>43466</v>
      </c>
      <c r="R369" s="237">
        <v>43617</v>
      </c>
      <c r="S369" s="232" t="s">
        <v>2242</v>
      </c>
      <c r="T369" s="237">
        <v>31222</v>
      </c>
      <c r="U369" s="235">
        <v>36.780555555555559</v>
      </c>
      <c r="V369" s="238">
        <v>51311</v>
      </c>
      <c r="W369" s="239">
        <v>18.219444444444445</v>
      </c>
    </row>
    <row r="370" spans="1:23" x14ac:dyDescent="0.25">
      <c r="A370" s="230" t="s">
        <v>27</v>
      </c>
      <c r="B370" s="231">
        <v>50031361</v>
      </c>
      <c r="C370" s="232" t="s">
        <v>415</v>
      </c>
      <c r="D370" s="232" t="s">
        <v>2272</v>
      </c>
      <c r="E370" s="232" t="s">
        <v>25</v>
      </c>
      <c r="F370" s="232" t="s">
        <v>5642</v>
      </c>
      <c r="G370" s="232" t="s">
        <v>84</v>
      </c>
      <c r="H370" s="232" t="s">
        <v>38</v>
      </c>
      <c r="I370" s="232">
        <v>3</v>
      </c>
      <c r="J370" s="232" t="s">
        <v>858</v>
      </c>
      <c r="K370" s="233" t="s">
        <v>825</v>
      </c>
      <c r="L370" s="232" t="s">
        <v>815</v>
      </c>
      <c r="M370" s="234">
        <v>4</v>
      </c>
      <c r="N370" s="235">
        <v>2.6666666666666665</v>
      </c>
      <c r="O370" s="236" t="s">
        <v>2576</v>
      </c>
      <c r="P370" s="237">
        <v>35408</v>
      </c>
      <c r="Q370" s="237">
        <v>41974</v>
      </c>
      <c r="R370" s="237">
        <v>43297</v>
      </c>
      <c r="S370" s="232" t="s">
        <v>2047</v>
      </c>
      <c r="T370" s="237">
        <v>25880</v>
      </c>
      <c r="U370" s="235">
        <v>51.408333333333331</v>
      </c>
      <c r="V370" s="238">
        <v>45969</v>
      </c>
      <c r="W370" s="239">
        <v>3.5916666666666668</v>
      </c>
    </row>
    <row r="371" spans="1:23" x14ac:dyDescent="0.25">
      <c r="A371" s="230" t="s">
        <v>27</v>
      </c>
      <c r="B371" s="231">
        <v>50031340</v>
      </c>
      <c r="C371" s="232" t="s">
        <v>401</v>
      </c>
      <c r="D371" s="232" t="s">
        <v>2272</v>
      </c>
      <c r="E371" s="232" t="s">
        <v>61</v>
      </c>
      <c r="F371" s="232" t="s">
        <v>5688</v>
      </c>
      <c r="G371" s="232" t="s">
        <v>62</v>
      </c>
      <c r="H371" s="240" t="s">
        <v>38</v>
      </c>
      <c r="I371" s="232">
        <v>3</v>
      </c>
      <c r="J371" s="232" t="s">
        <v>937</v>
      </c>
      <c r="K371" s="233" t="s">
        <v>814</v>
      </c>
      <c r="L371" s="232" t="s">
        <v>815</v>
      </c>
      <c r="M371" s="234">
        <v>5</v>
      </c>
      <c r="N371" s="235">
        <v>2.6666666666666665</v>
      </c>
      <c r="O371" s="236" t="s">
        <v>2578</v>
      </c>
      <c r="P371" s="237">
        <v>36130</v>
      </c>
      <c r="Q371" s="237">
        <v>41821</v>
      </c>
      <c r="R371" s="237">
        <v>44277</v>
      </c>
      <c r="S371" s="232" t="s">
        <v>5065</v>
      </c>
      <c r="T371" s="237">
        <v>26395</v>
      </c>
      <c r="U371" s="235">
        <v>49.99722222222222</v>
      </c>
      <c r="V371" s="238">
        <v>46483</v>
      </c>
      <c r="W371" s="239">
        <v>5.0027777777777782</v>
      </c>
    </row>
    <row r="372" spans="1:23" x14ac:dyDescent="0.25">
      <c r="A372" s="230" t="s">
        <v>6</v>
      </c>
      <c r="B372" s="231">
        <v>50031518</v>
      </c>
      <c r="C372" s="232" t="s">
        <v>471</v>
      </c>
      <c r="D372" s="232" t="s">
        <v>2269</v>
      </c>
      <c r="E372" s="232" t="s">
        <v>2</v>
      </c>
      <c r="F372" s="232" t="s">
        <v>5672</v>
      </c>
      <c r="G372" s="232" t="s">
        <v>9</v>
      </c>
      <c r="H372" s="232" t="s">
        <v>10</v>
      </c>
      <c r="I372" s="232">
        <v>2</v>
      </c>
      <c r="J372" s="232" t="s">
        <v>820</v>
      </c>
      <c r="K372" s="233" t="s">
        <v>814</v>
      </c>
      <c r="L372" s="232" t="s">
        <v>815</v>
      </c>
      <c r="M372" s="234">
        <v>6</v>
      </c>
      <c r="N372" s="235">
        <v>3</v>
      </c>
      <c r="O372" s="236" t="s">
        <v>111</v>
      </c>
      <c r="P372" s="237">
        <v>34554</v>
      </c>
      <c r="Q372" s="237">
        <v>39326</v>
      </c>
      <c r="R372" s="237">
        <v>44452</v>
      </c>
      <c r="S372" s="232" t="s">
        <v>817</v>
      </c>
      <c r="T372" s="237">
        <v>24860</v>
      </c>
      <c r="U372" s="235">
        <v>54.2</v>
      </c>
      <c r="V372" s="238">
        <v>44949</v>
      </c>
      <c r="W372" s="239">
        <v>0.8</v>
      </c>
    </row>
    <row r="373" spans="1:23" x14ac:dyDescent="0.25">
      <c r="A373" s="230" t="s">
        <v>6</v>
      </c>
      <c r="B373" s="231">
        <v>50031301</v>
      </c>
      <c r="C373" s="232" t="s">
        <v>380</v>
      </c>
      <c r="D373" s="232" t="s">
        <v>2269</v>
      </c>
      <c r="E373" s="232" t="s">
        <v>2</v>
      </c>
      <c r="F373" s="232" t="s">
        <v>5671</v>
      </c>
      <c r="G373" s="232" t="s">
        <v>8</v>
      </c>
      <c r="H373" s="232" t="s">
        <v>816</v>
      </c>
      <c r="I373" s="232">
        <v>3</v>
      </c>
      <c r="J373" s="232" t="s">
        <v>819</v>
      </c>
      <c r="K373" s="233" t="s">
        <v>818</v>
      </c>
      <c r="L373" s="232" t="s">
        <v>815</v>
      </c>
      <c r="M373" s="234">
        <v>5</v>
      </c>
      <c r="N373" s="235">
        <v>3</v>
      </c>
      <c r="O373" s="236" t="s">
        <v>111</v>
      </c>
      <c r="P373" s="237">
        <v>37104</v>
      </c>
      <c r="Q373" s="237">
        <v>41640</v>
      </c>
      <c r="R373" s="237">
        <v>44452</v>
      </c>
      <c r="S373" s="232" t="s">
        <v>5066</v>
      </c>
      <c r="T373" s="237">
        <v>27553</v>
      </c>
      <c r="U373" s="235">
        <v>46.825000000000003</v>
      </c>
      <c r="V373" s="238">
        <v>47642</v>
      </c>
      <c r="W373" s="239">
        <v>8.1750000000000007</v>
      </c>
    </row>
    <row r="374" spans="1:23" x14ac:dyDescent="0.25">
      <c r="A374" s="230" t="s">
        <v>6</v>
      </c>
      <c r="B374" s="231">
        <v>50031359</v>
      </c>
      <c r="C374" s="232" t="s">
        <v>1313</v>
      </c>
      <c r="D374" s="232" t="s">
        <v>2269</v>
      </c>
      <c r="E374" s="232" t="s">
        <v>2</v>
      </c>
      <c r="F374" s="232" t="s">
        <v>5671</v>
      </c>
      <c r="G374" s="232" t="s">
        <v>8</v>
      </c>
      <c r="H374" s="232" t="s">
        <v>13</v>
      </c>
      <c r="I374" s="232">
        <v>4</v>
      </c>
      <c r="J374" s="232" t="s">
        <v>5481</v>
      </c>
      <c r="K374" s="233" t="s">
        <v>818</v>
      </c>
      <c r="L374" s="232" t="s">
        <v>815</v>
      </c>
      <c r="M374" s="234">
        <v>3</v>
      </c>
      <c r="N374" s="235">
        <v>3</v>
      </c>
      <c r="O374" s="236" t="s">
        <v>110</v>
      </c>
      <c r="P374" s="237">
        <v>39661</v>
      </c>
      <c r="Q374" s="237">
        <v>42736</v>
      </c>
      <c r="R374" s="237">
        <v>44153</v>
      </c>
      <c r="S374" s="232" t="s">
        <v>2080</v>
      </c>
      <c r="T374" s="237">
        <v>29644</v>
      </c>
      <c r="U374" s="235">
        <v>41.105555555555554</v>
      </c>
      <c r="V374" s="238">
        <v>49732</v>
      </c>
      <c r="W374" s="239">
        <v>13.894444444444444</v>
      </c>
    </row>
    <row r="375" spans="1:23" x14ac:dyDescent="0.25">
      <c r="A375" s="230" t="s">
        <v>6</v>
      </c>
      <c r="B375" s="231">
        <v>50030786</v>
      </c>
      <c r="C375" s="232" t="s">
        <v>242</v>
      </c>
      <c r="D375" s="232" t="s">
        <v>2269</v>
      </c>
      <c r="E375" s="232" t="s">
        <v>2</v>
      </c>
      <c r="F375" s="232" t="s">
        <v>5670</v>
      </c>
      <c r="G375" s="232" t="s">
        <v>3</v>
      </c>
      <c r="H375" s="232" t="s">
        <v>816</v>
      </c>
      <c r="I375" s="232">
        <v>3</v>
      </c>
      <c r="J375" s="232" t="s">
        <v>817</v>
      </c>
      <c r="K375" s="233" t="s">
        <v>814</v>
      </c>
      <c r="L375" s="232" t="s">
        <v>815</v>
      </c>
      <c r="M375" s="234">
        <v>5</v>
      </c>
      <c r="N375" s="235">
        <v>3.3333333333333335</v>
      </c>
      <c r="O375" s="236" t="s">
        <v>135</v>
      </c>
      <c r="P375" s="237">
        <v>36404</v>
      </c>
      <c r="Q375" s="237">
        <v>42005</v>
      </c>
      <c r="R375" s="237">
        <v>44452</v>
      </c>
      <c r="S375" s="232" t="s">
        <v>823</v>
      </c>
      <c r="T375" s="237">
        <v>27360</v>
      </c>
      <c r="U375" s="235">
        <v>47.355555555555554</v>
      </c>
      <c r="V375" s="238">
        <v>47449</v>
      </c>
      <c r="W375" s="239">
        <v>7.6444444444444448</v>
      </c>
    </row>
    <row r="376" spans="1:23" x14ac:dyDescent="0.25">
      <c r="A376" s="230" t="s">
        <v>6</v>
      </c>
      <c r="B376" s="231">
        <v>50031107</v>
      </c>
      <c r="C376" s="232" t="s">
        <v>343</v>
      </c>
      <c r="D376" s="232" t="s">
        <v>2269</v>
      </c>
      <c r="E376" s="232" t="s">
        <v>2</v>
      </c>
      <c r="F376" s="232" t="s">
        <v>5670</v>
      </c>
      <c r="G376" s="232" t="s">
        <v>3</v>
      </c>
      <c r="H376" s="232" t="s">
        <v>13</v>
      </c>
      <c r="I376" s="232">
        <v>4</v>
      </c>
      <c r="J376" s="232" t="s">
        <v>5459</v>
      </c>
      <c r="K376" s="233" t="s">
        <v>814</v>
      </c>
      <c r="L376" s="232" t="s">
        <v>815</v>
      </c>
      <c r="M376" s="234">
        <v>4</v>
      </c>
      <c r="N376" s="235">
        <v>3</v>
      </c>
      <c r="O376" s="236" t="s">
        <v>115</v>
      </c>
      <c r="P376" s="237">
        <v>37712</v>
      </c>
      <c r="Q376" s="237">
        <v>43466</v>
      </c>
      <c r="R376" s="237">
        <v>44452</v>
      </c>
      <c r="S376" s="232" t="s">
        <v>822</v>
      </c>
      <c r="T376" s="237">
        <v>28361</v>
      </c>
      <c r="U376" s="235">
        <v>44.613888888888887</v>
      </c>
      <c r="V376" s="238">
        <v>48450</v>
      </c>
      <c r="W376" s="239">
        <v>10.386111111111111</v>
      </c>
    </row>
    <row r="377" spans="1:23" x14ac:dyDescent="0.25">
      <c r="A377" s="230" t="s">
        <v>6</v>
      </c>
      <c r="B377" s="231">
        <v>50030792</v>
      </c>
      <c r="C377" s="232" t="s">
        <v>245</v>
      </c>
      <c r="D377" s="232" t="s">
        <v>2269</v>
      </c>
      <c r="E377" s="232" t="s">
        <v>2</v>
      </c>
      <c r="F377" s="232" t="s">
        <v>5672</v>
      </c>
      <c r="G377" s="232" t="s">
        <v>9</v>
      </c>
      <c r="H377" s="232" t="s">
        <v>816</v>
      </c>
      <c r="I377" s="232">
        <v>3</v>
      </c>
      <c r="J377" s="232" t="s">
        <v>821</v>
      </c>
      <c r="K377" s="233" t="s">
        <v>814</v>
      </c>
      <c r="L377" s="232" t="s">
        <v>815</v>
      </c>
      <c r="M377" s="234">
        <v>5</v>
      </c>
      <c r="N377" s="235">
        <v>3.3333333333333335</v>
      </c>
      <c r="O377" s="236" t="s">
        <v>111</v>
      </c>
      <c r="P377" s="237">
        <v>36312</v>
      </c>
      <c r="Q377" s="237">
        <v>40544</v>
      </c>
      <c r="R377" s="237">
        <v>44452</v>
      </c>
      <c r="S377" s="232" t="s">
        <v>5067</v>
      </c>
      <c r="T377" s="237">
        <v>27081</v>
      </c>
      <c r="U377" s="235">
        <v>48.12222222222222</v>
      </c>
      <c r="V377" s="238">
        <v>47170</v>
      </c>
      <c r="W377" s="239">
        <v>6.8777777777777782</v>
      </c>
    </row>
    <row r="378" spans="1:23" x14ac:dyDescent="0.25">
      <c r="A378" s="230" t="s">
        <v>6</v>
      </c>
      <c r="B378" s="231">
        <v>50030801</v>
      </c>
      <c r="C378" s="232" t="s">
        <v>248</v>
      </c>
      <c r="D378" s="232" t="s">
        <v>2269</v>
      </c>
      <c r="E378" s="232" t="s">
        <v>2</v>
      </c>
      <c r="F378" s="232" t="s">
        <v>5672</v>
      </c>
      <c r="G378" s="232" t="s">
        <v>9</v>
      </c>
      <c r="H378" s="232" t="s">
        <v>13</v>
      </c>
      <c r="I378" s="232">
        <v>4</v>
      </c>
      <c r="J378" s="232" t="s">
        <v>5429</v>
      </c>
      <c r="K378" s="233" t="s">
        <v>814</v>
      </c>
      <c r="L378" s="232" t="s">
        <v>815</v>
      </c>
      <c r="M378" s="234">
        <v>2</v>
      </c>
      <c r="N378" s="235">
        <v>2.6666666666666665</v>
      </c>
      <c r="O378" s="236" t="s">
        <v>106</v>
      </c>
      <c r="P378" s="237">
        <v>41334</v>
      </c>
      <c r="Q378" s="237">
        <v>42736</v>
      </c>
      <c r="R378" s="237">
        <v>44452</v>
      </c>
      <c r="S378" s="232" t="s">
        <v>2090</v>
      </c>
      <c r="T378" s="237">
        <v>32585</v>
      </c>
      <c r="U378" s="235">
        <v>33.047222222222224</v>
      </c>
      <c r="V378" s="238">
        <v>52674</v>
      </c>
      <c r="W378" s="239">
        <v>21.952777777777779</v>
      </c>
    </row>
    <row r="379" spans="1:23" x14ac:dyDescent="0.25">
      <c r="A379" s="230" t="s">
        <v>6</v>
      </c>
      <c r="B379" s="231">
        <v>50031304</v>
      </c>
      <c r="C379" s="232" t="s">
        <v>382</v>
      </c>
      <c r="D379" s="232" t="s">
        <v>2269</v>
      </c>
      <c r="E379" s="232" t="s">
        <v>2</v>
      </c>
      <c r="F379" s="232" t="s">
        <v>5672</v>
      </c>
      <c r="G379" s="232" t="s">
        <v>9</v>
      </c>
      <c r="H379" s="232" t="s">
        <v>7</v>
      </c>
      <c r="I379" s="232">
        <v>5</v>
      </c>
      <c r="J379" s="232" t="s">
        <v>5474</v>
      </c>
      <c r="K379" s="233" t="s">
        <v>814</v>
      </c>
      <c r="L379" s="232" t="s">
        <v>815</v>
      </c>
      <c r="M379" s="234">
        <v>1</v>
      </c>
      <c r="N379" s="235">
        <v>3</v>
      </c>
      <c r="O379" s="236" t="s">
        <v>115</v>
      </c>
      <c r="P379" s="237">
        <v>41334</v>
      </c>
      <c r="Q379" s="237"/>
      <c r="R379" s="237">
        <v>44452</v>
      </c>
      <c r="S379" s="232" t="s">
        <v>5068</v>
      </c>
      <c r="T379" s="237">
        <v>33205</v>
      </c>
      <c r="U379" s="235">
        <v>31.352777777777778</v>
      </c>
      <c r="V379" s="238">
        <v>53294</v>
      </c>
      <c r="W379" s="239">
        <v>23.647222222222222</v>
      </c>
    </row>
    <row r="380" spans="1:23" x14ac:dyDescent="0.25">
      <c r="A380" s="230" t="s">
        <v>6</v>
      </c>
      <c r="B380" s="231">
        <v>50030787</v>
      </c>
      <c r="C380" s="232" t="s">
        <v>243</v>
      </c>
      <c r="D380" s="232" t="s">
        <v>2269</v>
      </c>
      <c r="E380" s="232" t="s">
        <v>22</v>
      </c>
      <c r="F380" s="232" t="s">
        <v>5687</v>
      </c>
      <c r="G380" s="232" t="s">
        <v>23</v>
      </c>
      <c r="H380" s="232" t="s">
        <v>10</v>
      </c>
      <c r="I380" s="232">
        <v>2</v>
      </c>
      <c r="J380" s="232" t="s">
        <v>854</v>
      </c>
      <c r="K380" s="233" t="s">
        <v>825</v>
      </c>
      <c r="L380" s="232" t="s">
        <v>815</v>
      </c>
      <c r="M380" s="234">
        <v>5</v>
      </c>
      <c r="N380" s="235">
        <v>3.6666666666666665</v>
      </c>
      <c r="O380" s="236" t="s">
        <v>110</v>
      </c>
      <c r="P380" s="237">
        <v>38671</v>
      </c>
      <c r="Q380" s="237">
        <v>43101</v>
      </c>
      <c r="R380" s="237">
        <v>43374</v>
      </c>
      <c r="S380" s="232" t="s">
        <v>5069</v>
      </c>
      <c r="T380" s="237">
        <v>28364</v>
      </c>
      <c r="U380" s="235">
        <v>44.605555555555554</v>
      </c>
      <c r="V380" s="238">
        <v>48453</v>
      </c>
      <c r="W380" s="239">
        <v>10.394444444444444</v>
      </c>
    </row>
    <row r="381" spans="1:23" x14ac:dyDescent="0.25">
      <c r="A381" s="230" t="s">
        <v>6</v>
      </c>
      <c r="B381" s="231">
        <v>50031111</v>
      </c>
      <c r="C381" s="232" t="s">
        <v>346</v>
      </c>
      <c r="D381" s="232" t="s">
        <v>2269</v>
      </c>
      <c r="E381" s="232" t="s">
        <v>22</v>
      </c>
      <c r="F381" s="232" t="s">
        <v>5687</v>
      </c>
      <c r="G381" s="232" t="s">
        <v>23</v>
      </c>
      <c r="H381" s="232" t="s">
        <v>816</v>
      </c>
      <c r="I381" s="232">
        <v>3</v>
      </c>
      <c r="J381" s="232" t="s">
        <v>855</v>
      </c>
      <c r="K381" s="233" t="s">
        <v>825</v>
      </c>
      <c r="L381" s="232" t="s">
        <v>815</v>
      </c>
      <c r="M381" s="234">
        <v>4</v>
      </c>
      <c r="N381" s="235">
        <v>3.3333333333333335</v>
      </c>
      <c r="O381" s="236" t="s">
        <v>106</v>
      </c>
      <c r="P381" s="237">
        <v>37712</v>
      </c>
      <c r="Q381" s="237">
        <v>43101</v>
      </c>
      <c r="R381" s="237">
        <v>43374</v>
      </c>
      <c r="S381" s="232" t="s">
        <v>5070</v>
      </c>
      <c r="T381" s="237">
        <v>26156</v>
      </c>
      <c r="U381" s="235">
        <v>50.65</v>
      </c>
      <c r="V381" s="238">
        <v>46245</v>
      </c>
      <c r="W381" s="239">
        <v>4.3499999999999996</v>
      </c>
    </row>
    <row r="382" spans="1:23" x14ac:dyDescent="0.25">
      <c r="A382" s="230" t="s">
        <v>6</v>
      </c>
      <c r="B382" s="231">
        <v>50031109</v>
      </c>
      <c r="C382" s="232" t="s">
        <v>344</v>
      </c>
      <c r="D382" s="232" t="s">
        <v>2269</v>
      </c>
      <c r="E382" s="232" t="s">
        <v>22</v>
      </c>
      <c r="F382" s="232" t="s">
        <v>5687</v>
      </c>
      <c r="G382" s="232" t="s">
        <v>23</v>
      </c>
      <c r="H382" s="232" t="s">
        <v>13</v>
      </c>
      <c r="I382" s="232">
        <v>4</v>
      </c>
      <c r="J382" s="232" t="s">
        <v>5460</v>
      </c>
      <c r="K382" s="233" t="s">
        <v>825</v>
      </c>
      <c r="L382" s="232" t="s">
        <v>815</v>
      </c>
      <c r="M382" s="234">
        <v>4</v>
      </c>
      <c r="N382" s="235">
        <v>2.6666666666666665</v>
      </c>
      <c r="O382" s="236" t="s">
        <v>111</v>
      </c>
      <c r="P382" s="237">
        <v>35737</v>
      </c>
      <c r="Q382" s="237">
        <v>40544</v>
      </c>
      <c r="R382" s="237">
        <v>44228</v>
      </c>
      <c r="S382" s="232" t="s">
        <v>5071</v>
      </c>
      <c r="T382" s="237">
        <v>26559</v>
      </c>
      <c r="U382" s="235">
        <v>49.55</v>
      </c>
      <c r="V382" s="238">
        <v>46647</v>
      </c>
      <c r="W382" s="239">
        <v>5.45</v>
      </c>
    </row>
    <row r="383" spans="1:23" x14ac:dyDescent="0.25">
      <c r="A383" s="230" t="s">
        <v>6</v>
      </c>
      <c r="B383" s="231">
        <v>50031354</v>
      </c>
      <c r="C383" s="232" t="s">
        <v>411</v>
      </c>
      <c r="D383" s="232" t="s">
        <v>2269</v>
      </c>
      <c r="E383" s="232" t="s">
        <v>22</v>
      </c>
      <c r="F383" s="232" t="s">
        <v>5632</v>
      </c>
      <c r="G383" s="232" t="s">
        <v>24</v>
      </c>
      <c r="H383" s="232" t="s">
        <v>840</v>
      </c>
      <c r="I383" s="232">
        <v>3</v>
      </c>
      <c r="J383" s="232" t="s">
        <v>856</v>
      </c>
      <c r="K383" s="233" t="s">
        <v>825</v>
      </c>
      <c r="L383" s="232" t="s">
        <v>842</v>
      </c>
      <c r="M383" s="234">
        <v>4</v>
      </c>
      <c r="N383" s="235">
        <v>3.3333333333333335</v>
      </c>
      <c r="O383" s="236" t="s">
        <v>124</v>
      </c>
      <c r="P383" s="237">
        <v>38810</v>
      </c>
      <c r="Q383" s="237">
        <v>41852</v>
      </c>
      <c r="R383" s="237">
        <v>43661</v>
      </c>
      <c r="S383" s="232" t="s">
        <v>2073</v>
      </c>
      <c r="T383" s="237">
        <v>29550</v>
      </c>
      <c r="U383" s="235">
        <v>41.361111111111114</v>
      </c>
      <c r="V383" s="238">
        <v>49638</v>
      </c>
      <c r="W383" s="239">
        <v>13.638888888888889</v>
      </c>
    </row>
    <row r="384" spans="1:23" x14ac:dyDescent="0.25">
      <c r="A384" s="230" t="s">
        <v>6</v>
      </c>
      <c r="B384" s="231">
        <v>50031467</v>
      </c>
      <c r="C384" s="232" t="s">
        <v>449</v>
      </c>
      <c r="D384" s="232" t="s">
        <v>2272</v>
      </c>
      <c r="E384" s="232" t="s">
        <v>11</v>
      </c>
      <c r="F384" s="232" t="s">
        <v>5702</v>
      </c>
      <c r="G384" s="232" t="s">
        <v>14</v>
      </c>
      <c r="H384" s="232" t="s">
        <v>10</v>
      </c>
      <c r="I384" s="232">
        <v>2</v>
      </c>
      <c r="J384" s="232" t="s">
        <v>828</v>
      </c>
      <c r="K384" s="233" t="s">
        <v>818</v>
      </c>
      <c r="L384" s="232" t="s">
        <v>815</v>
      </c>
      <c r="M384" s="234">
        <v>7</v>
      </c>
      <c r="N384" s="235">
        <v>3</v>
      </c>
      <c r="O384" s="236" t="s">
        <v>135</v>
      </c>
      <c r="P384" s="237">
        <v>35198</v>
      </c>
      <c r="Q384" s="237">
        <v>42005</v>
      </c>
      <c r="R384" s="237">
        <v>44119</v>
      </c>
      <c r="S384" s="240" t="s">
        <v>5219</v>
      </c>
      <c r="T384" s="237">
        <v>25671</v>
      </c>
      <c r="U384" s="235">
        <v>51.977777777777774</v>
      </c>
      <c r="V384" s="238">
        <v>45760</v>
      </c>
      <c r="W384" s="239">
        <v>3.0222222222222221</v>
      </c>
    </row>
    <row r="385" spans="1:23" x14ac:dyDescent="0.25">
      <c r="A385" s="230" t="s">
        <v>6</v>
      </c>
      <c r="B385" s="231">
        <v>50030796</v>
      </c>
      <c r="C385" s="232" t="s">
        <v>247</v>
      </c>
      <c r="D385" s="232" t="s">
        <v>2272</v>
      </c>
      <c r="E385" s="232" t="s">
        <v>11</v>
      </c>
      <c r="F385" s="232" t="s">
        <v>5622</v>
      </c>
      <c r="G385" s="232" t="s">
        <v>14</v>
      </c>
      <c r="H385" s="232" t="s">
        <v>816</v>
      </c>
      <c r="I385" s="232">
        <v>3</v>
      </c>
      <c r="J385" s="232" t="s">
        <v>829</v>
      </c>
      <c r="K385" s="233" t="s">
        <v>818</v>
      </c>
      <c r="L385" s="232" t="s">
        <v>815</v>
      </c>
      <c r="M385" s="234">
        <v>5</v>
      </c>
      <c r="N385" s="235">
        <v>3.6666666666666665</v>
      </c>
      <c r="O385" s="236" t="s">
        <v>115</v>
      </c>
      <c r="P385" s="237">
        <v>36557</v>
      </c>
      <c r="Q385" s="237">
        <v>41640</v>
      </c>
      <c r="R385" s="237">
        <v>44333</v>
      </c>
      <c r="S385" s="232" t="s">
        <v>5072</v>
      </c>
      <c r="T385" s="237">
        <v>27031</v>
      </c>
      <c r="U385" s="235">
        <v>48.258333333333333</v>
      </c>
      <c r="V385" s="238">
        <v>47120</v>
      </c>
      <c r="W385" s="239">
        <v>6.7416666666666663</v>
      </c>
    </row>
    <row r="386" spans="1:23" x14ac:dyDescent="0.25">
      <c r="A386" s="230" t="s">
        <v>6</v>
      </c>
      <c r="B386" s="231">
        <v>50030795</v>
      </c>
      <c r="C386" s="232" t="s">
        <v>246</v>
      </c>
      <c r="D386" s="232" t="s">
        <v>2272</v>
      </c>
      <c r="E386" s="232" t="s">
        <v>11</v>
      </c>
      <c r="F386" s="232" t="s">
        <v>5622</v>
      </c>
      <c r="G386" s="232" t="s">
        <v>14</v>
      </c>
      <c r="H386" s="232" t="s">
        <v>7</v>
      </c>
      <c r="I386" s="232">
        <v>5</v>
      </c>
      <c r="J386" s="232" t="s">
        <v>5428</v>
      </c>
      <c r="K386" s="233" t="s">
        <v>818</v>
      </c>
      <c r="L386" s="232" t="s">
        <v>815</v>
      </c>
      <c r="M386" s="234">
        <v>2</v>
      </c>
      <c r="N386" s="235">
        <v>3</v>
      </c>
      <c r="O386" s="236" t="s">
        <v>135</v>
      </c>
      <c r="P386" s="237">
        <v>39114</v>
      </c>
      <c r="Q386" s="237">
        <v>42736</v>
      </c>
      <c r="R386" s="237">
        <v>44452</v>
      </c>
      <c r="S386" s="232" t="s">
        <v>838</v>
      </c>
      <c r="T386" s="237">
        <v>29096</v>
      </c>
      <c r="U386" s="235">
        <v>42.6</v>
      </c>
      <c r="V386" s="238">
        <v>49185</v>
      </c>
      <c r="W386" s="239">
        <v>12.4</v>
      </c>
    </row>
    <row r="387" spans="1:23" x14ac:dyDescent="0.25">
      <c r="A387" s="230" t="s">
        <v>6</v>
      </c>
      <c r="B387" s="231">
        <v>50030807</v>
      </c>
      <c r="C387" s="232" t="s">
        <v>249</v>
      </c>
      <c r="D387" s="232" t="s">
        <v>2272</v>
      </c>
      <c r="E387" s="232" t="s">
        <v>11</v>
      </c>
      <c r="F387" s="232" t="s">
        <v>5621</v>
      </c>
      <c r="G387" s="232" t="s">
        <v>81</v>
      </c>
      <c r="H387" s="232" t="s">
        <v>816</v>
      </c>
      <c r="I387" s="232">
        <v>3</v>
      </c>
      <c r="J387" s="232" t="s">
        <v>823</v>
      </c>
      <c r="K387" s="233" t="s">
        <v>818</v>
      </c>
      <c r="L387" s="232" t="s">
        <v>815</v>
      </c>
      <c r="M387" s="234">
        <v>5</v>
      </c>
      <c r="N387" s="235">
        <v>2.6666666666666665</v>
      </c>
      <c r="O387" s="236" t="s">
        <v>111</v>
      </c>
      <c r="P387" s="237">
        <v>36557</v>
      </c>
      <c r="Q387" s="237">
        <v>41640</v>
      </c>
      <c r="R387" s="237">
        <v>44545</v>
      </c>
      <c r="S387" s="232" t="s">
        <v>2086</v>
      </c>
      <c r="T387" s="237">
        <v>28385</v>
      </c>
      <c r="U387" s="235">
        <v>44.55</v>
      </c>
      <c r="V387" s="238">
        <v>48474</v>
      </c>
      <c r="W387" s="239">
        <v>10.45</v>
      </c>
    </row>
    <row r="388" spans="1:23" x14ac:dyDescent="0.25">
      <c r="A388" s="230" t="s">
        <v>6</v>
      </c>
      <c r="B388" s="231">
        <v>50031411</v>
      </c>
      <c r="C388" s="232" t="s">
        <v>430</v>
      </c>
      <c r="D388" s="232" t="s">
        <v>2272</v>
      </c>
      <c r="E388" s="232" t="s">
        <v>11</v>
      </c>
      <c r="F388" s="232" t="s">
        <v>5621</v>
      </c>
      <c r="G388" s="232" t="s">
        <v>81</v>
      </c>
      <c r="H388" s="232" t="s">
        <v>13</v>
      </c>
      <c r="I388" s="232">
        <v>4</v>
      </c>
      <c r="J388" s="232" t="s">
        <v>5484</v>
      </c>
      <c r="K388" s="233" t="s">
        <v>818</v>
      </c>
      <c r="L388" s="232" t="s">
        <v>815</v>
      </c>
      <c r="M388" s="234">
        <v>3</v>
      </c>
      <c r="N388" s="235">
        <v>3</v>
      </c>
      <c r="O388" s="236" t="s">
        <v>110</v>
      </c>
      <c r="P388" s="237">
        <v>41395</v>
      </c>
      <c r="Q388" s="237">
        <v>43101</v>
      </c>
      <c r="R388" s="237">
        <v>44242</v>
      </c>
      <c r="S388" s="232" t="s">
        <v>832</v>
      </c>
      <c r="T388" s="237">
        <v>30454</v>
      </c>
      <c r="U388" s="235">
        <v>38.880555555555553</v>
      </c>
      <c r="V388" s="238">
        <v>50543</v>
      </c>
      <c r="W388" s="239">
        <v>16.119444444444444</v>
      </c>
    </row>
    <row r="389" spans="1:23" x14ac:dyDescent="0.25">
      <c r="A389" s="230" t="s">
        <v>6</v>
      </c>
      <c r="B389" s="231">
        <v>50108159</v>
      </c>
      <c r="C389" s="232" t="s">
        <v>627</v>
      </c>
      <c r="D389" s="232" t="s">
        <v>2272</v>
      </c>
      <c r="E389" s="232" t="s">
        <v>11</v>
      </c>
      <c r="F389" s="232" t="s">
        <v>5621</v>
      </c>
      <c r="G389" s="232" t="s">
        <v>81</v>
      </c>
      <c r="H389" s="232" t="s">
        <v>7</v>
      </c>
      <c r="I389" s="232">
        <v>5</v>
      </c>
      <c r="J389" s="232" t="s">
        <v>5545</v>
      </c>
      <c r="K389" s="233" t="s">
        <v>818</v>
      </c>
      <c r="L389" s="232" t="s">
        <v>815</v>
      </c>
      <c r="M389" s="234">
        <v>1</v>
      </c>
      <c r="N389" s="235">
        <v>2.6666666666666665</v>
      </c>
      <c r="O389" s="236" t="s">
        <v>111</v>
      </c>
      <c r="P389" s="237">
        <v>43040</v>
      </c>
      <c r="Q389" s="237"/>
      <c r="R389" s="237">
        <v>44461</v>
      </c>
      <c r="S389" s="232" t="s">
        <v>1661</v>
      </c>
      <c r="T389" s="237">
        <v>33665</v>
      </c>
      <c r="U389" s="235">
        <v>30.091666666666665</v>
      </c>
      <c r="V389" s="238">
        <v>53753</v>
      </c>
      <c r="W389" s="239">
        <v>24.908333333333335</v>
      </c>
    </row>
    <row r="390" spans="1:23" x14ac:dyDescent="0.25">
      <c r="A390" s="230" t="s">
        <v>6</v>
      </c>
      <c r="B390" s="231">
        <v>50031104</v>
      </c>
      <c r="C390" s="232" t="s">
        <v>341</v>
      </c>
      <c r="D390" s="232" t="s">
        <v>2272</v>
      </c>
      <c r="E390" s="232" t="s">
        <v>11</v>
      </c>
      <c r="F390" s="232" t="s">
        <v>5703</v>
      </c>
      <c r="G390" s="232" t="s">
        <v>12</v>
      </c>
      <c r="H390" s="232" t="s">
        <v>13</v>
      </c>
      <c r="I390" s="232">
        <v>4</v>
      </c>
      <c r="J390" s="232" t="s">
        <v>5348</v>
      </c>
      <c r="K390" s="233" t="s">
        <v>825</v>
      </c>
      <c r="L390" s="232" t="s">
        <v>815</v>
      </c>
      <c r="M390" s="234">
        <v>5</v>
      </c>
      <c r="N390" s="235">
        <v>3</v>
      </c>
      <c r="O390" s="236" t="s">
        <v>111</v>
      </c>
      <c r="P390" s="237">
        <v>34946</v>
      </c>
      <c r="Q390" s="237">
        <v>42736</v>
      </c>
      <c r="R390" s="237">
        <v>44515</v>
      </c>
      <c r="S390" s="232" t="s">
        <v>5073</v>
      </c>
      <c r="T390" s="237">
        <v>25455</v>
      </c>
      <c r="U390" s="235">
        <v>52.572222222222223</v>
      </c>
      <c r="V390" s="238">
        <v>45544</v>
      </c>
      <c r="W390" s="239">
        <v>2.4277777777777776</v>
      </c>
    </row>
    <row r="391" spans="1:23" x14ac:dyDescent="0.25">
      <c r="A391" s="230" t="s">
        <v>6</v>
      </c>
      <c r="B391" s="231">
        <v>50031110</v>
      </c>
      <c r="C391" s="232" t="s">
        <v>345</v>
      </c>
      <c r="D391" s="232" t="s">
        <v>2272</v>
      </c>
      <c r="E391" s="232" t="s">
        <v>19</v>
      </c>
      <c r="F391" s="232" t="s">
        <v>5681</v>
      </c>
      <c r="G391" s="232" t="s">
        <v>20</v>
      </c>
      <c r="H391" s="232" t="s">
        <v>10</v>
      </c>
      <c r="I391" s="232">
        <v>2</v>
      </c>
      <c r="J391" s="232" t="s">
        <v>849</v>
      </c>
      <c r="K391" s="233" t="s">
        <v>818</v>
      </c>
      <c r="L391" s="232" t="s">
        <v>815</v>
      </c>
      <c r="M391" s="234">
        <v>5</v>
      </c>
      <c r="N391" s="235">
        <v>4</v>
      </c>
      <c r="O391" s="236" t="s">
        <v>124</v>
      </c>
      <c r="P391" s="237">
        <v>38231</v>
      </c>
      <c r="Q391" s="237">
        <v>43466</v>
      </c>
      <c r="R391" s="237">
        <v>44545</v>
      </c>
      <c r="S391" s="232" t="s">
        <v>5074</v>
      </c>
      <c r="T391" s="237">
        <v>27747</v>
      </c>
      <c r="U391" s="235">
        <v>46.294444444444444</v>
      </c>
      <c r="V391" s="238">
        <v>47836</v>
      </c>
      <c r="W391" s="239">
        <v>8.7055555555555557</v>
      </c>
    </row>
    <row r="392" spans="1:23" x14ac:dyDescent="0.25">
      <c r="A392" s="230" t="s">
        <v>6</v>
      </c>
      <c r="B392" s="231">
        <v>50031096</v>
      </c>
      <c r="C392" s="232" t="s">
        <v>338</v>
      </c>
      <c r="D392" s="232" t="s">
        <v>2272</v>
      </c>
      <c r="E392" s="232" t="s">
        <v>19</v>
      </c>
      <c r="F392" s="232" t="s">
        <v>5681</v>
      </c>
      <c r="G392" s="232" t="s">
        <v>20</v>
      </c>
      <c r="H392" s="232" t="s">
        <v>816</v>
      </c>
      <c r="I392" s="232">
        <v>3</v>
      </c>
      <c r="J392" s="232" t="s">
        <v>850</v>
      </c>
      <c r="K392" s="233" t="s">
        <v>818</v>
      </c>
      <c r="L392" s="232" t="s">
        <v>815</v>
      </c>
      <c r="M392" s="234">
        <v>5</v>
      </c>
      <c r="N392" s="235">
        <v>4</v>
      </c>
      <c r="O392" s="236" t="s">
        <v>111</v>
      </c>
      <c r="P392" s="237">
        <v>37500</v>
      </c>
      <c r="Q392" s="237">
        <v>42736</v>
      </c>
      <c r="R392" s="237">
        <v>43724</v>
      </c>
      <c r="S392" s="232" t="s">
        <v>5075</v>
      </c>
      <c r="T392" s="237">
        <v>28046</v>
      </c>
      <c r="U392" s="235">
        <v>45.477777777777774</v>
      </c>
      <c r="V392" s="238">
        <v>48134</v>
      </c>
      <c r="W392" s="239">
        <v>9.5222222222222221</v>
      </c>
    </row>
    <row r="393" spans="1:23" x14ac:dyDescent="0.25">
      <c r="A393" s="230" t="s">
        <v>6</v>
      </c>
      <c r="B393" s="231">
        <v>50031358</v>
      </c>
      <c r="C393" s="232" t="s">
        <v>413</v>
      </c>
      <c r="D393" s="232" t="s">
        <v>2272</v>
      </c>
      <c r="E393" s="232" t="s">
        <v>19</v>
      </c>
      <c r="F393" s="232" t="s">
        <v>5681</v>
      </c>
      <c r="G393" s="232" t="s">
        <v>20</v>
      </c>
      <c r="H393" s="232" t="s">
        <v>13</v>
      </c>
      <c r="I393" s="232">
        <v>4</v>
      </c>
      <c r="J393" s="232" t="s">
        <v>5480</v>
      </c>
      <c r="K393" s="233" t="s">
        <v>818</v>
      </c>
      <c r="L393" s="232" t="s">
        <v>815</v>
      </c>
      <c r="M393" s="234">
        <v>3</v>
      </c>
      <c r="N393" s="235">
        <v>3</v>
      </c>
      <c r="O393" s="236" t="s">
        <v>110</v>
      </c>
      <c r="P393" s="237">
        <v>37348</v>
      </c>
      <c r="Q393" s="237">
        <v>43466</v>
      </c>
      <c r="R393" s="237">
        <v>44102</v>
      </c>
      <c r="S393" s="232" t="s">
        <v>5076</v>
      </c>
      <c r="T393" s="237">
        <v>28445</v>
      </c>
      <c r="U393" s="235">
        <v>44.386111111111113</v>
      </c>
      <c r="V393" s="238">
        <v>48534</v>
      </c>
      <c r="W393" s="239">
        <v>10.613888888888889</v>
      </c>
    </row>
    <row r="394" spans="1:23" x14ac:dyDescent="0.25">
      <c r="A394" s="230" t="s">
        <v>6</v>
      </c>
      <c r="B394" s="231">
        <v>50031115</v>
      </c>
      <c r="C394" s="232" t="s">
        <v>349</v>
      </c>
      <c r="D394" s="232" t="s">
        <v>2272</v>
      </c>
      <c r="E394" s="232" t="s">
        <v>19</v>
      </c>
      <c r="F394" s="232" t="s">
        <v>5649</v>
      </c>
      <c r="G394" s="232" t="s">
        <v>83</v>
      </c>
      <c r="H394" s="232" t="s">
        <v>840</v>
      </c>
      <c r="I394" s="232">
        <v>3</v>
      </c>
      <c r="J394" s="232" t="s">
        <v>852</v>
      </c>
      <c r="K394" s="233">
        <v>0</v>
      </c>
      <c r="L394" s="232">
        <v>0</v>
      </c>
      <c r="M394" s="234">
        <v>2</v>
      </c>
      <c r="N394" s="235">
        <v>3</v>
      </c>
      <c r="O394" s="236" t="s">
        <v>124</v>
      </c>
      <c r="P394" s="237">
        <v>41334</v>
      </c>
      <c r="Q394" s="237">
        <v>43101</v>
      </c>
      <c r="R394" s="237">
        <v>44515</v>
      </c>
      <c r="S394" s="232" t="s">
        <v>1597</v>
      </c>
      <c r="T394" s="237">
        <v>29194</v>
      </c>
      <c r="U394" s="235">
        <v>42.333333333333336</v>
      </c>
      <c r="V394" s="238">
        <v>49283</v>
      </c>
      <c r="W394" s="239">
        <v>12.666666666666666</v>
      </c>
    </row>
    <row r="395" spans="1:23" x14ac:dyDescent="0.25">
      <c r="A395" s="230" t="s">
        <v>6</v>
      </c>
      <c r="B395" s="231">
        <v>50030811</v>
      </c>
      <c r="C395" s="232" t="s">
        <v>253</v>
      </c>
      <c r="D395" s="232" t="s">
        <v>2272</v>
      </c>
      <c r="E395" s="232" t="s">
        <v>19</v>
      </c>
      <c r="F395" s="232" t="s">
        <v>5630</v>
      </c>
      <c r="G395" s="232" t="s">
        <v>21</v>
      </c>
      <c r="H395" s="232" t="s">
        <v>816</v>
      </c>
      <c r="I395" s="232">
        <v>3</v>
      </c>
      <c r="J395" s="232" t="s">
        <v>853</v>
      </c>
      <c r="K395" s="233" t="s">
        <v>814</v>
      </c>
      <c r="L395" s="232" t="s">
        <v>815</v>
      </c>
      <c r="M395" s="234">
        <v>3</v>
      </c>
      <c r="N395" s="235">
        <v>3.6666666666666665</v>
      </c>
      <c r="O395" s="236" t="s">
        <v>106</v>
      </c>
      <c r="P395" s="237">
        <v>40575</v>
      </c>
      <c r="Q395" s="237">
        <v>43466</v>
      </c>
      <c r="R395" s="237">
        <v>44452</v>
      </c>
      <c r="S395" s="232" t="s">
        <v>2073</v>
      </c>
      <c r="T395" s="237">
        <v>30251</v>
      </c>
      <c r="U395" s="235">
        <v>39.43888888888889</v>
      </c>
      <c r="V395" s="238">
        <v>50340</v>
      </c>
      <c r="W395" s="239">
        <v>15.561111111111112</v>
      </c>
    </row>
    <row r="396" spans="1:23" x14ac:dyDescent="0.25">
      <c r="A396" s="230" t="s">
        <v>6</v>
      </c>
      <c r="B396" s="231">
        <v>50030785</v>
      </c>
      <c r="C396" s="232" t="s">
        <v>241</v>
      </c>
      <c r="D396" s="232" t="s">
        <v>2272</v>
      </c>
      <c r="E396" s="232" t="s">
        <v>19</v>
      </c>
      <c r="F396" s="232" t="s">
        <v>5630</v>
      </c>
      <c r="G396" s="232" t="s">
        <v>21</v>
      </c>
      <c r="H396" s="232" t="s">
        <v>13</v>
      </c>
      <c r="I396" s="232">
        <v>4</v>
      </c>
      <c r="J396" s="232" t="s">
        <v>5427</v>
      </c>
      <c r="K396" s="233" t="s">
        <v>814</v>
      </c>
      <c r="L396" s="232" t="s">
        <v>815</v>
      </c>
      <c r="M396" s="234">
        <v>3</v>
      </c>
      <c r="N396" s="235">
        <v>2.6666666666666665</v>
      </c>
      <c r="O396" s="236" t="s">
        <v>124</v>
      </c>
      <c r="P396" s="237">
        <v>34973</v>
      </c>
      <c r="Q396" s="237">
        <v>43101</v>
      </c>
      <c r="R396" s="237">
        <v>44153</v>
      </c>
      <c r="S396" s="232" t="s">
        <v>5077</v>
      </c>
      <c r="T396" s="237">
        <v>25102</v>
      </c>
      <c r="U396" s="235">
        <v>53.538888888888891</v>
      </c>
      <c r="V396" s="238">
        <v>45190</v>
      </c>
      <c r="W396" s="239">
        <v>1.461111111111111</v>
      </c>
    </row>
    <row r="397" spans="1:23" x14ac:dyDescent="0.25">
      <c r="A397" s="230" t="s">
        <v>6</v>
      </c>
      <c r="B397" s="231">
        <v>50049441</v>
      </c>
      <c r="C397" s="232" t="s">
        <v>577</v>
      </c>
      <c r="D397" s="232" t="s">
        <v>2272</v>
      </c>
      <c r="E397" s="232" t="s">
        <v>19</v>
      </c>
      <c r="F397" s="232" t="s">
        <v>5630</v>
      </c>
      <c r="G397" s="232" t="s">
        <v>21</v>
      </c>
      <c r="H397" s="232" t="s">
        <v>7</v>
      </c>
      <c r="I397" s="232">
        <v>5</v>
      </c>
      <c r="J397" s="232" t="s">
        <v>5530</v>
      </c>
      <c r="K397" s="233" t="s">
        <v>814</v>
      </c>
      <c r="L397" s="232" t="s">
        <v>815</v>
      </c>
      <c r="M397" s="234">
        <v>1</v>
      </c>
      <c r="N397" s="235">
        <v>2.3333333333333335</v>
      </c>
      <c r="O397" s="236" t="s">
        <v>111</v>
      </c>
      <c r="P397" s="237">
        <v>42296</v>
      </c>
      <c r="Q397" s="237"/>
      <c r="R397" s="237">
        <v>43071</v>
      </c>
      <c r="S397" s="232" t="s">
        <v>5078</v>
      </c>
      <c r="T397" s="237">
        <v>32740</v>
      </c>
      <c r="U397" s="235">
        <v>32.625</v>
      </c>
      <c r="V397" s="238">
        <v>52829</v>
      </c>
      <c r="W397" s="239">
        <v>22.375</v>
      </c>
    </row>
    <row r="398" spans="1:23" x14ac:dyDescent="0.25">
      <c r="A398" s="230" t="s">
        <v>6</v>
      </c>
      <c r="B398" s="231">
        <v>50031516</v>
      </c>
      <c r="C398" s="232" t="s">
        <v>470</v>
      </c>
      <c r="D398" s="232" t="s">
        <v>2280</v>
      </c>
      <c r="E398" s="232" t="s">
        <v>16</v>
      </c>
      <c r="F398" s="232" t="s">
        <v>5704</v>
      </c>
      <c r="G398" s="232" t="s">
        <v>18</v>
      </c>
      <c r="H398" s="232" t="s">
        <v>10</v>
      </c>
      <c r="I398" s="232">
        <v>2</v>
      </c>
      <c r="J398" s="232" t="s">
        <v>835</v>
      </c>
      <c r="K398" s="233" t="s">
        <v>818</v>
      </c>
      <c r="L398" s="232" t="s">
        <v>815</v>
      </c>
      <c r="M398" s="234">
        <v>6</v>
      </c>
      <c r="N398" s="235">
        <v>3.6666666666666665</v>
      </c>
      <c r="O398" s="236" t="s">
        <v>115</v>
      </c>
      <c r="P398" s="237">
        <v>35737</v>
      </c>
      <c r="Q398" s="237">
        <v>41275</v>
      </c>
      <c r="R398" s="237">
        <v>43661</v>
      </c>
      <c r="S398" s="232" t="s">
        <v>856</v>
      </c>
      <c r="T398" s="237">
        <v>27271</v>
      </c>
      <c r="U398" s="235">
        <v>47.597222222222221</v>
      </c>
      <c r="V398" s="238">
        <v>47360</v>
      </c>
      <c r="W398" s="239">
        <v>7.4027777777777777</v>
      </c>
    </row>
    <row r="399" spans="1:23" x14ac:dyDescent="0.25">
      <c r="A399" s="230" t="s">
        <v>6</v>
      </c>
      <c r="B399" s="231">
        <v>50030804</v>
      </c>
      <c r="C399" s="232" t="s">
        <v>1321</v>
      </c>
      <c r="D399" s="232" t="s">
        <v>2280</v>
      </c>
      <c r="E399" s="232" t="s">
        <v>16</v>
      </c>
      <c r="F399" s="232" t="s">
        <v>5704</v>
      </c>
      <c r="G399" s="232" t="s">
        <v>18</v>
      </c>
      <c r="H399" s="232" t="s">
        <v>816</v>
      </c>
      <c r="I399" s="232">
        <v>3</v>
      </c>
      <c r="J399" s="232" t="s">
        <v>836</v>
      </c>
      <c r="K399" s="233" t="s">
        <v>818</v>
      </c>
      <c r="L399" s="232" t="s">
        <v>815</v>
      </c>
      <c r="M399" s="234">
        <v>5</v>
      </c>
      <c r="N399" s="235">
        <v>3.3333333333333335</v>
      </c>
      <c r="O399" s="236" t="s">
        <v>110</v>
      </c>
      <c r="P399" s="237">
        <v>36557</v>
      </c>
      <c r="Q399" s="237">
        <v>41275</v>
      </c>
      <c r="R399" s="237">
        <v>44515</v>
      </c>
      <c r="S399" s="232" t="s">
        <v>5079</v>
      </c>
      <c r="T399" s="237">
        <v>27149</v>
      </c>
      <c r="U399" s="235">
        <v>47.930555555555557</v>
      </c>
      <c r="V399" s="238">
        <v>47238</v>
      </c>
      <c r="W399" s="239">
        <v>7.0694444444444446</v>
      </c>
    </row>
    <row r="400" spans="1:23" x14ac:dyDescent="0.25">
      <c r="A400" s="230" t="s">
        <v>6</v>
      </c>
      <c r="B400" s="231">
        <v>50031112</v>
      </c>
      <c r="C400" s="232" t="s">
        <v>347</v>
      </c>
      <c r="D400" s="232" t="s">
        <v>2280</v>
      </c>
      <c r="E400" s="232" t="s">
        <v>16</v>
      </c>
      <c r="F400" s="232" t="s">
        <v>5704</v>
      </c>
      <c r="G400" s="232" t="s">
        <v>18</v>
      </c>
      <c r="H400" s="232" t="s">
        <v>13</v>
      </c>
      <c r="I400" s="232">
        <v>4</v>
      </c>
      <c r="J400" s="232" t="s">
        <v>5461</v>
      </c>
      <c r="K400" s="233" t="s">
        <v>818</v>
      </c>
      <c r="L400" s="232" t="s">
        <v>815</v>
      </c>
      <c r="M400" s="234">
        <v>2</v>
      </c>
      <c r="N400" s="235">
        <v>3</v>
      </c>
      <c r="O400" s="236" t="s">
        <v>106</v>
      </c>
      <c r="P400" s="237">
        <v>40575</v>
      </c>
      <c r="Q400" s="237">
        <v>41640</v>
      </c>
      <c r="R400" s="237">
        <v>43832</v>
      </c>
      <c r="S400" s="232" t="s">
        <v>2091</v>
      </c>
      <c r="T400" s="237">
        <v>31327</v>
      </c>
      <c r="U400" s="235">
        <v>36.494444444444447</v>
      </c>
      <c r="V400" s="238">
        <v>51416</v>
      </c>
      <c r="W400" s="239">
        <v>18.505555555555556</v>
      </c>
    </row>
    <row r="401" spans="1:23" x14ac:dyDescent="0.25">
      <c r="A401" s="230" t="s">
        <v>6</v>
      </c>
      <c r="B401" s="231">
        <v>50032102</v>
      </c>
      <c r="C401" s="232" t="s">
        <v>481</v>
      </c>
      <c r="D401" s="232" t="s">
        <v>2280</v>
      </c>
      <c r="E401" s="232" t="s">
        <v>16</v>
      </c>
      <c r="F401" s="232" t="s">
        <v>5704</v>
      </c>
      <c r="G401" s="232" t="s">
        <v>18</v>
      </c>
      <c r="H401" s="232" t="s">
        <v>7</v>
      </c>
      <c r="I401" s="232">
        <v>5</v>
      </c>
      <c r="J401" s="232" t="s">
        <v>837</v>
      </c>
      <c r="K401" s="233" t="s">
        <v>818</v>
      </c>
      <c r="L401" s="232" t="s">
        <v>815</v>
      </c>
      <c r="M401" s="234">
        <v>1</v>
      </c>
      <c r="N401" s="235">
        <v>2.3333333333333335</v>
      </c>
      <c r="O401" s="236" t="s">
        <v>106</v>
      </c>
      <c r="P401" s="237">
        <v>41708</v>
      </c>
      <c r="Q401" s="237"/>
      <c r="R401" s="237">
        <v>44378</v>
      </c>
      <c r="S401" s="232" t="s">
        <v>1604</v>
      </c>
      <c r="T401" s="237">
        <v>30616</v>
      </c>
      <c r="U401" s="235">
        <v>38.43888888888889</v>
      </c>
      <c r="V401" s="238">
        <v>50705</v>
      </c>
      <c r="W401" s="239">
        <v>16.56111111111111</v>
      </c>
    </row>
    <row r="402" spans="1:23" x14ac:dyDescent="0.25">
      <c r="A402" s="230" t="s">
        <v>6</v>
      </c>
      <c r="B402" s="231">
        <v>50051193</v>
      </c>
      <c r="C402" s="232" t="s">
        <v>584</v>
      </c>
      <c r="D402" s="232" t="s">
        <v>2280</v>
      </c>
      <c r="E402" s="232" t="s">
        <v>16</v>
      </c>
      <c r="F402" s="232" t="s">
        <v>5705</v>
      </c>
      <c r="G402" s="232" t="s">
        <v>5706</v>
      </c>
      <c r="H402" s="232" t="s">
        <v>7</v>
      </c>
      <c r="I402" s="232">
        <v>5</v>
      </c>
      <c r="J402" s="232" t="s">
        <v>5532</v>
      </c>
      <c r="K402" s="233" t="s">
        <v>702</v>
      </c>
      <c r="L402" s="232" t="s">
        <v>702</v>
      </c>
      <c r="M402" s="234">
        <v>1</v>
      </c>
      <c r="N402" s="235">
        <v>2.6666666666666665</v>
      </c>
      <c r="O402" s="236" t="s">
        <v>110</v>
      </c>
      <c r="P402" s="237">
        <v>42387</v>
      </c>
      <c r="Q402" s="237"/>
      <c r="R402" s="237">
        <v>44301</v>
      </c>
      <c r="S402" s="232" t="s">
        <v>5080</v>
      </c>
      <c r="T402" s="237">
        <v>34704</v>
      </c>
      <c r="U402" s="235">
        <v>27.25</v>
      </c>
      <c r="V402" s="238">
        <v>54793</v>
      </c>
      <c r="W402" s="239">
        <v>27.75</v>
      </c>
    </row>
    <row r="403" spans="1:23" x14ac:dyDescent="0.25">
      <c r="A403" s="230" t="s">
        <v>6</v>
      </c>
      <c r="B403" s="231">
        <v>50031101</v>
      </c>
      <c r="C403" s="232" t="s">
        <v>340</v>
      </c>
      <c r="D403" s="232" t="s">
        <v>2280</v>
      </c>
      <c r="E403" s="232" t="s">
        <v>16</v>
      </c>
      <c r="F403" s="232" t="s">
        <v>5705</v>
      </c>
      <c r="G403" s="232" t="s">
        <v>5706</v>
      </c>
      <c r="H403" s="232" t="s">
        <v>13</v>
      </c>
      <c r="I403" s="232">
        <v>4</v>
      </c>
      <c r="J403" s="232" t="s">
        <v>5452</v>
      </c>
      <c r="K403" s="233" t="s">
        <v>702</v>
      </c>
      <c r="L403" s="232" t="s">
        <v>702</v>
      </c>
      <c r="M403" s="234">
        <v>3</v>
      </c>
      <c r="N403" s="235">
        <v>2.6666666666666665</v>
      </c>
      <c r="O403" s="236" t="s">
        <v>135</v>
      </c>
      <c r="P403" s="237">
        <v>40603</v>
      </c>
      <c r="Q403" s="237">
        <v>43466</v>
      </c>
      <c r="R403" s="237">
        <v>44501</v>
      </c>
      <c r="S403" s="232" t="s">
        <v>5081</v>
      </c>
      <c r="T403" s="237">
        <v>30432</v>
      </c>
      <c r="U403" s="235">
        <v>38.94166666666667</v>
      </c>
      <c r="V403" s="238">
        <v>50521</v>
      </c>
      <c r="W403" s="239">
        <v>16.058333333333334</v>
      </c>
    </row>
    <row r="404" spans="1:23" x14ac:dyDescent="0.25">
      <c r="A404" s="230" t="s">
        <v>6</v>
      </c>
      <c r="B404" s="231">
        <v>50031099</v>
      </c>
      <c r="C404" s="232" t="s">
        <v>339</v>
      </c>
      <c r="D404" s="232" t="s">
        <v>2276</v>
      </c>
      <c r="E404" s="232" t="s">
        <v>16</v>
      </c>
      <c r="F404" s="240" t="s">
        <v>5707</v>
      </c>
      <c r="G404" s="240" t="s">
        <v>82</v>
      </c>
      <c r="H404" s="232" t="s">
        <v>840</v>
      </c>
      <c r="I404" s="232">
        <v>3</v>
      </c>
      <c r="J404" s="232" t="s">
        <v>843</v>
      </c>
      <c r="K404" s="233" t="s">
        <v>825</v>
      </c>
      <c r="L404" s="232" t="s">
        <v>842</v>
      </c>
      <c r="M404" s="234">
        <v>4</v>
      </c>
      <c r="N404" s="235">
        <v>3.3333333333333335</v>
      </c>
      <c r="O404" s="236" t="s">
        <v>110</v>
      </c>
      <c r="P404" s="237">
        <v>38810</v>
      </c>
      <c r="Q404" s="237">
        <v>42736</v>
      </c>
      <c r="R404" s="237">
        <v>44452</v>
      </c>
      <c r="S404" s="232" t="s">
        <v>5082</v>
      </c>
      <c r="T404" s="237">
        <v>27999</v>
      </c>
      <c r="U404" s="235">
        <v>45.605555555555554</v>
      </c>
      <c r="V404" s="238">
        <v>48087</v>
      </c>
      <c r="W404" s="239">
        <v>9.3944444444444439</v>
      </c>
    </row>
    <row r="405" spans="1:23" x14ac:dyDescent="0.25">
      <c r="A405" s="230" t="s">
        <v>6</v>
      </c>
      <c r="B405" s="231">
        <v>50030808</v>
      </c>
      <c r="C405" s="232" t="s">
        <v>250</v>
      </c>
      <c r="D405" s="232" t="s">
        <v>2276</v>
      </c>
      <c r="E405" s="232" t="s">
        <v>16</v>
      </c>
      <c r="F405" s="240" t="s">
        <v>5707</v>
      </c>
      <c r="G405" s="240" t="s">
        <v>82</v>
      </c>
      <c r="H405" s="232" t="s">
        <v>13</v>
      </c>
      <c r="I405" s="232">
        <v>4</v>
      </c>
      <c r="J405" s="232" t="s">
        <v>5430</v>
      </c>
      <c r="K405" s="233" t="s">
        <v>825</v>
      </c>
      <c r="L405" s="232" t="s">
        <v>842</v>
      </c>
      <c r="M405" s="234">
        <v>3</v>
      </c>
      <c r="N405" s="235">
        <v>3</v>
      </c>
      <c r="O405" s="236" t="s">
        <v>124</v>
      </c>
      <c r="P405" s="237">
        <v>38231</v>
      </c>
      <c r="Q405" s="237">
        <v>43466</v>
      </c>
      <c r="R405" s="237">
        <v>44515</v>
      </c>
      <c r="S405" s="232" t="s">
        <v>5083</v>
      </c>
      <c r="T405" s="237">
        <v>28722</v>
      </c>
      <c r="U405" s="235">
        <v>43.625</v>
      </c>
      <c r="V405" s="238">
        <v>48811</v>
      </c>
      <c r="W405" s="239">
        <v>11.375</v>
      </c>
    </row>
    <row r="406" spans="1:23" x14ac:dyDescent="0.25">
      <c r="A406" s="230" t="s">
        <v>6</v>
      </c>
      <c r="B406" s="231">
        <v>50031308</v>
      </c>
      <c r="C406" s="232" t="s">
        <v>386</v>
      </c>
      <c r="D406" s="232" t="s">
        <v>2275</v>
      </c>
      <c r="E406" s="232" t="s">
        <v>16</v>
      </c>
      <c r="F406" s="232" t="s">
        <v>5677</v>
      </c>
      <c r="G406" s="232" t="s">
        <v>5638</v>
      </c>
      <c r="H406" s="232" t="s">
        <v>10</v>
      </c>
      <c r="I406" s="232">
        <v>2</v>
      </c>
      <c r="J406" s="232" t="s">
        <v>846</v>
      </c>
      <c r="K406" s="233" t="s">
        <v>702</v>
      </c>
      <c r="L406" s="232" t="s">
        <v>702</v>
      </c>
      <c r="M406" s="234">
        <v>5</v>
      </c>
      <c r="N406" s="235">
        <v>4.333333333333333</v>
      </c>
      <c r="O406" s="236" t="s">
        <v>106</v>
      </c>
      <c r="P406" s="237">
        <v>38810</v>
      </c>
      <c r="Q406" s="237">
        <v>43101</v>
      </c>
      <c r="R406" s="237">
        <v>42901</v>
      </c>
      <c r="S406" s="232" t="s">
        <v>5084</v>
      </c>
      <c r="T406" s="237">
        <v>28379</v>
      </c>
      <c r="U406" s="235">
        <v>44.56666666666667</v>
      </c>
      <c r="V406" s="238">
        <v>48468</v>
      </c>
      <c r="W406" s="239">
        <v>10.433333333333334</v>
      </c>
    </row>
    <row r="407" spans="1:23" x14ac:dyDescent="0.25">
      <c r="A407" s="230" t="s">
        <v>6</v>
      </c>
      <c r="B407" s="231">
        <v>50031307</v>
      </c>
      <c r="C407" s="232" t="s">
        <v>385</v>
      </c>
      <c r="D407" s="232" t="s">
        <v>2278</v>
      </c>
      <c r="E407" s="232" t="s">
        <v>16</v>
      </c>
      <c r="F407" s="232" t="s">
        <v>5708</v>
      </c>
      <c r="G407" s="232" t="s">
        <v>5709</v>
      </c>
      <c r="H407" s="232" t="s">
        <v>840</v>
      </c>
      <c r="I407" s="232">
        <v>3</v>
      </c>
      <c r="J407" s="232" t="s">
        <v>841</v>
      </c>
      <c r="K407" s="233" t="s">
        <v>702</v>
      </c>
      <c r="L407" s="232" t="s">
        <v>702</v>
      </c>
      <c r="M407" s="234">
        <v>5</v>
      </c>
      <c r="N407" s="235">
        <v>3</v>
      </c>
      <c r="O407" s="236" t="s">
        <v>110</v>
      </c>
      <c r="P407" s="237">
        <v>37712</v>
      </c>
      <c r="Q407" s="237">
        <v>43466</v>
      </c>
      <c r="R407" s="237">
        <v>44228</v>
      </c>
      <c r="S407" s="232" t="s">
        <v>2086</v>
      </c>
      <c r="T407" s="237">
        <v>28771</v>
      </c>
      <c r="U407" s="235">
        <v>43.491666666666667</v>
      </c>
      <c r="V407" s="238">
        <v>48860</v>
      </c>
      <c r="W407" s="239">
        <v>11.508333333333333</v>
      </c>
    </row>
    <row r="408" spans="1:23" x14ac:dyDescent="0.25">
      <c r="A408" s="230" t="s">
        <v>27</v>
      </c>
      <c r="B408" s="231">
        <v>50031285</v>
      </c>
      <c r="C408" s="232" t="s">
        <v>375</v>
      </c>
      <c r="D408" s="232" t="s">
        <v>2276</v>
      </c>
      <c r="E408" s="232" t="s">
        <v>5623</v>
      </c>
      <c r="F408" s="232" t="s">
        <v>5710</v>
      </c>
      <c r="G408" s="232" t="s">
        <v>39</v>
      </c>
      <c r="H408" s="232" t="s">
        <v>38</v>
      </c>
      <c r="I408" s="232">
        <v>3</v>
      </c>
      <c r="J408" s="232" t="s">
        <v>5352</v>
      </c>
      <c r="K408" s="233" t="s">
        <v>814</v>
      </c>
      <c r="L408" s="232" t="s">
        <v>842</v>
      </c>
      <c r="M408" s="234">
        <v>5</v>
      </c>
      <c r="N408" s="235">
        <v>3.3333333333333335</v>
      </c>
      <c r="O408" s="236"/>
      <c r="P408" s="237">
        <v>38548</v>
      </c>
      <c r="Q408" s="237">
        <v>43466</v>
      </c>
      <c r="R408" s="237">
        <v>43497</v>
      </c>
      <c r="S408" s="232" t="s">
        <v>5085</v>
      </c>
      <c r="T408" s="237">
        <v>26674</v>
      </c>
      <c r="U408" s="235">
        <v>49.236111111111114</v>
      </c>
      <c r="V408" s="238">
        <v>46762</v>
      </c>
      <c r="W408" s="239">
        <v>5.7638888888888893</v>
      </c>
    </row>
    <row r="409" spans="1:23" x14ac:dyDescent="0.25">
      <c r="A409" s="230" t="s">
        <v>27</v>
      </c>
      <c r="B409" s="231">
        <v>50031066</v>
      </c>
      <c r="C409" s="232" t="s">
        <v>323</v>
      </c>
      <c r="D409" s="232" t="s">
        <v>2276</v>
      </c>
      <c r="E409" s="232" t="s">
        <v>5623</v>
      </c>
      <c r="F409" s="232" t="s">
        <v>5624</v>
      </c>
      <c r="G409" s="232" t="s">
        <v>5625</v>
      </c>
      <c r="H409" s="232" t="s">
        <v>38</v>
      </c>
      <c r="I409" s="232">
        <v>3</v>
      </c>
      <c r="J409" s="232" t="s">
        <v>5347</v>
      </c>
      <c r="K409" s="233" t="s">
        <v>814</v>
      </c>
      <c r="L409" s="232" t="s">
        <v>842</v>
      </c>
      <c r="M409" s="234">
        <v>5</v>
      </c>
      <c r="N409" s="235">
        <v>3</v>
      </c>
      <c r="O409" s="236"/>
      <c r="P409" s="237">
        <v>35233</v>
      </c>
      <c r="Q409" s="237">
        <v>43101</v>
      </c>
      <c r="R409" s="237">
        <v>43497</v>
      </c>
      <c r="S409" s="232" t="s">
        <v>5086</v>
      </c>
      <c r="T409" s="237">
        <v>25644</v>
      </c>
      <c r="U409" s="235">
        <v>52.05</v>
      </c>
      <c r="V409" s="238">
        <v>45733</v>
      </c>
      <c r="W409" s="239">
        <v>2.95</v>
      </c>
    </row>
    <row r="410" spans="1:23" x14ac:dyDescent="0.25">
      <c r="A410" s="230" t="s">
        <v>27</v>
      </c>
      <c r="B410" s="231">
        <v>50030776</v>
      </c>
      <c r="C410" s="232" t="s">
        <v>240</v>
      </c>
      <c r="D410" s="232" t="s">
        <v>2272</v>
      </c>
      <c r="E410" s="232" t="s">
        <v>34</v>
      </c>
      <c r="F410" s="232" t="s">
        <v>5644</v>
      </c>
      <c r="G410" s="232" t="s">
        <v>36</v>
      </c>
      <c r="H410" s="232" t="s">
        <v>38</v>
      </c>
      <c r="I410" s="232">
        <v>4</v>
      </c>
      <c r="J410" s="232" t="s">
        <v>877</v>
      </c>
      <c r="K410" s="233" t="s">
        <v>825</v>
      </c>
      <c r="L410" s="232" t="s">
        <v>842</v>
      </c>
      <c r="M410" s="234">
        <v>3</v>
      </c>
      <c r="N410" s="235">
        <v>3.3333333333333335</v>
      </c>
      <c r="O410" s="236" t="s">
        <v>135</v>
      </c>
      <c r="P410" s="237">
        <v>35765</v>
      </c>
      <c r="Q410" s="237">
        <v>44197</v>
      </c>
      <c r="R410" s="237">
        <v>43710</v>
      </c>
      <c r="S410" s="232" t="s">
        <v>2242</v>
      </c>
      <c r="T410" s="237">
        <v>26192</v>
      </c>
      <c r="U410" s="235">
        <v>50.552777777777777</v>
      </c>
      <c r="V410" s="238">
        <v>46281</v>
      </c>
      <c r="W410" s="239">
        <v>4.447222222222222</v>
      </c>
    </row>
    <row r="411" spans="1:23" x14ac:dyDescent="0.25">
      <c r="A411" s="230" t="s">
        <v>6</v>
      </c>
      <c r="B411" s="231">
        <v>50031521</v>
      </c>
      <c r="C411" s="232" t="s">
        <v>1182</v>
      </c>
      <c r="D411" s="232" t="s">
        <v>2270</v>
      </c>
      <c r="E411" s="232" t="s">
        <v>77</v>
      </c>
      <c r="F411" s="232" t="s">
        <v>1437</v>
      </c>
      <c r="G411" s="232" t="s">
        <v>5635</v>
      </c>
      <c r="H411" s="240" t="s">
        <v>967</v>
      </c>
      <c r="I411" s="232">
        <v>1</v>
      </c>
      <c r="J411" s="232" t="s">
        <v>968</v>
      </c>
      <c r="K411" s="233" t="s">
        <v>702</v>
      </c>
      <c r="L411" s="232" t="s">
        <v>702</v>
      </c>
      <c r="M411" s="234">
        <v>7</v>
      </c>
      <c r="N411" s="235">
        <v>4</v>
      </c>
      <c r="O411" s="236"/>
      <c r="P411" s="237">
        <v>35737</v>
      </c>
      <c r="Q411" s="237">
        <v>42736</v>
      </c>
      <c r="R411" s="237">
        <v>44440</v>
      </c>
      <c r="S411" s="232" t="s">
        <v>819</v>
      </c>
      <c r="T411" s="237">
        <v>25766</v>
      </c>
      <c r="U411" s="235">
        <v>51.716666666666669</v>
      </c>
      <c r="V411" s="238">
        <v>45855</v>
      </c>
      <c r="W411" s="239">
        <v>3.2833333333333332</v>
      </c>
    </row>
    <row r="412" spans="1:23" x14ac:dyDescent="0.25">
      <c r="A412" s="230" t="s">
        <v>27</v>
      </c>
      <c r="B412" s="231">
        <v>50031306</v>
      </c>
      <c r="C412" s="232" t="s">
        <v>384</v>
      </c>
      <c r="D412" s="232" t="s">
        <v>2277</v>
      </c>
      <c r="E412" s="232" t="s">
        <v>5623</v>
      </c>
      <c r="F412" s="232" t="s">
        <v>5640</v>
      </c>
      <c r="G412" s="232" t="s">
        <v>87</v>
      </c>
      <c r="H412" s="232" t="s">
        <v>38</v>
      </c>
      <c r="I412" s="232">
        <v>3</v>
      </c>
      <c r="J412" s="232" t="s">
        <v>5476</v>
      </c>
      <c r="K412" s="233" t="s">
        <v>825</v>
      </c>
      <c r="L412" s="232" t="s">
        <v>845</v>
      </c>
      <c r="M412" s="234">
        <v>4</v>
      </c>
      <c r="N412" s="235">
        <v>3</v>
      </c>
      <c r="O412" s="236"/>
      <c r="P412" s="237">
        <v>39069</v>
      </c>
      <c r="Q412" s="237">
        <v>43466</v>
      </c>
      <c r="R412" s="237">
        <v>43374</v>
      </c>
      <c r="S412" s="232" t="s">
        <v>5087</v>
      </c>
      <c r="T412" s="237">
        <v>30077</v>
      </c>
      <c r="U412" s="235">
        <v>39.913888888888891</v>
      </c>
      <c r="V412" s="238">
        <v>50166</v>
      </c>
      <c r="W412" s="239">
        <v>15.08611111111111</v>
      </c>
    </row>
    <row r="413" spans="1:23" x14ac:dyDescent="0.25">
      <c r="A413" s="230" t="s">
        <v>27</v>
      </c>
      <c r="B413" s="231">
        <v>50031298</v>
      </c>
      <c r="C413" s="232" t="s">
        <v>379</v>
      </c>
      <c r="D413" s="232" t="s">
        <v>2278</v>
      </c>
      <c r="E413" s="232" t="s">
        <v>5623</v>
      </c>
      <c r="F413" s="232" t="s">
        <v>5627</v>
      </c>
      <c r="G413" s="232" t="s">
        <v>88</v>
      </c>
      <c r="H413" s="232" t="s">
        <v>38</v>
      </c>
      <c r="I413" s="232">
        <v>3</v>
      </c>
      <c r="J413" s="232" t="s">
        <v>5353</v>
      </c>
      <c r="K413" s="233" t="s">
        <v>814</v>
      </c>
      <c r="L413" s="232" t="s">
        <v>839</v>
      </c>
      <c r="M413" s="234">
        <v>5</v>
      </c>
      <c r="N413" s="235">
        <v>3</v>
      </c>
      <c r="O413" s="236"/>
      <c r="P413" s="237">
        <v>39069</v>
      </c>
      <c r="Q413" s="237">
        <v>43466</v>
      </c>
      <c r="R413" s="237">
        <v>42522</v>
      </c>
      <c r="S413" s="232" t="s">
        <v>5088</v>
      </c>
      <c r="T413" s="237">
        <v>30260</v>
      </c>
      <c r="U413" s="235">
        <v>39.416666666666664</v>
      </c>
      <c r="V413" s="238">
        <v>50349</v>
      </c>
      <c r="W413" s="239">
        <v>15.583333333333334</v>
      </c>
    </row>
    <row r="414" spans="1:23" x14ac:dyDescent="0.25">
      <c r="A414" s="230" t="s">
        <v>6</v>
      </c>
      <c r="B414" s="231">
        <v>50031431</v>
      </c>
      <c r="C414" s="232" t="s">
        <v>438</v>
      </c>
      <c r="D414" s="232" t="s">
        <v>2275</v>
      </c>
      <c r="E414" s="232" t="s">
        <v>19</v>
      </c>
      <c r="F414" s="232" t="s">
        <v>5711</v>
      </c>
      <c r="G414" s="232" t="s">
        <v>5638</v>
      </c>
      <c r="H414" s="232" t="s">
        <v>5489</v>
      </c>
      <c r="I414" s="232" t="s">
        <v>702</v>
      </c>
      <c r="J414" s="232" t="s">
        <v>848</v>
      </c>
      <c r="K414" s="233" t="s">
        <v>702</v>
      </c>
      <c r="L414" s="232" t="s">
        <v>702</v>
      </c>
      <c r="M414" s="234">
        <v>2</v>
      </c>
      <c r="N414" s="235">
        <v>3.3333333333333335</v>
      </c>
      <c r="O414" s="236"/>
      <c r="P414" s="237">
        <v>41610</v>
      </c>
      <c r="Q414" s="237">
        <v>43466</v>
      </c>
      <c r="R414" s="237">
        <v>44515</v>
      </c>
      <c r="S414" s="232" t="s">
        <v>1595</v>
      </c>
      <c r="T414" s="237">
        <v>30846</v>
      </c>
      <c r="U414" s="235">
        <v>37.81111111111111</v>
      </c>
      <c r="V414" s="238">
        <v>50934</v>
      </c>
      <c r="W414" s="239">
        <v>17.18888888888889</v>
      </c>
    </row>
    <row r="415" spans="1:23" x14ac:dyDescent="0.25">
      <c r="A415" s="230" t="s">
        <v>6</v>
      </c>
      <c r="B415" s="231">
        <v>50049440</v>
      </c>
      <c r="C415" s="232" t="s">
        <v>576</v>
      </c>
      <c r="D415" s="232" t="s">
        <v>2275</v>
      </c>
      <c r="E415" s="232" t="s">
        <v>19</v>
      </c>
      <c r="F415" s="232" t="s">
        <v>5711</v>
      </c>
      <c r="G415" s="232" t="s">
        <v>5638</v>
      </c>
      <c r="H415" s="232" t="s">
        <v>17</v>
      </c>
      <c r="I415" s="232" t="s">
        <v>702</v>
      </c>
      <c r="J415" s="232" t="s">
        <v>17</v>
      </c>
      <c r="K415" s="233" t="s">
        <v>702</v>
      </c>
      <c r="L415" s="232" t="s">
        <v>702</v>
      </c>
      <c r="M415" s="234">
        <v>1</v>
      </c>
      <c r="N415" s="235">
        <v>2.6666666666666665</v>
      </c>
      <c r="O415" s="236"/>
      <c r="P415" s="237">
        <v>42296</v>
      </c>
      <c r="Q415" s="237"/>
      <c r="R415" s="237">
        <v>44153</v>
      </c>
      <c r="S415" s="232" t="s">
        <v>1610</v>
      </c>
      <c r="T415" s="237">
        <v>32950</v>
      </c>
      <c r="U415" s="235">
        <v>32.047222222222224</v>
      </c>
      <c r="V415" s="238">
        <v>53039</v>
      </c>
      <c r="W415" s="239">
        <v>22.952777777777779</v>
      </c>
    </row>
    <row r="416" spans="1:23" x14ac:dyDescent="0.25">
      <c r="A416" s="230" t="s">
        <v>27</v>
      </c>
      <c r="B416" s="231">
        <v>50030662</v>
      </c>
      <c r="C416" s="232" t="s">
        <v>1280</v>
      </c>
      <c r="D416" s="232" t="s">
        <v>2272</v>
      </c>
      <c r="E416" s="232" t="s">
        <v>52</v>
      </c>
      <c r="F416" s="232" t="s">
        <v>5646</v>
      </c>
      <c r="G416" s="232" t="s">
        <v>56</v>
      </c>
      <c r="H416" s="232" t="s">
        <v>32</v>
      </c>
      <c r="I416" s="232">
        <v>4</v>
      </c>
      <c r="J416" s="232" t="s">
        <v>5454</v>
      </c>
      <c r="K416" s="233" t="s">
        <v>814</v>
      </c>
      <c r="L416" s="232" t="s">
        <v>815</v>
      </c>
      <c r="M416" s="234">
        <v>3</v>
      </c>
      <c r="N416" s="235">
        <v>3</v>
      </c>
      <c r="O416" s="236" t="s">
        <v>168</v>
      </c>
      <c r="P416" s="237">
        <v>35247</v>
      </c>
      <c r="Q416" s="237">
        <v>42736</v>
      </c>
      <c r="R416" s="237">
        <v>43374</v>
      </c>
      <c r="S416" s="232" t="s">
        <v>978</v>
      </c>
      <c r="T416" s="237">
        <v>25543</v>
      </c>
      <c r="U416" s="235">
        <v>52.330555555555556</v>
      </c>
      <c r="V416" s="238">
        <v>45632</v>
      </c>
      <c r="W416" s="239">
        <v>2.6694444444444443</v>
      </c>
    </row>
    <row r="417" spans="1:23" x14ac:dyDescent="0.25">
      <c r="A417" s="230" t="s">
        <v>27</v>
      </c>
      <c r="B417" s="231">
        <v>50030771</v>
      </c>
      <c r="C417" s="232" t="s">
        <v>804</v>
      </c>
      <c r="D417" s="232" t="s">
        <v>2272</v>
      </c>
      <c r="E417" s="232" t="s">
        <v>52</v>
      </c>
      <c r="F417" s="232" t="s">
        <v>5682</v>
      </c>
      <c r="G417" s="232" t="s">
        <v>5683</v>
      </c>
      <c r="H417" s="232" t="s">
        <v>32</v>
      </c>
      <c r="I417" s="232">
        <v>4</v>
      </c>
      <c r="J417" s="232" t="s">
        <v>5425</v>
      </c>
      <c r="K417" s="233" t="s">
        <v>702</v>
      </c>
      <c r="L417" s="232" t="s">
        <v>702</v>
      </c>
      <c r="M417" s="234">
        <v>3</v>
      </c>
      <c r="N417" s="235">
        <v>3.3333333333333335</v>
      </c>
      <c r="O417" s="236" t="s">
        <v>105</v>
      </c>
      <c r="P417" s="237">
        <v>35564</v>
      </c>
      <c r="Q417" s="237">
        <v>44197</v>
      </c>
      <c r="R417" s="237">
        <v>44378</v>
      </c>
      <c r="S417" s="232" t="s">
        <v>1585</v>
      </c>
      <c r="T417" s="237">
        <v>25501</v>
      </c>
      <c r="U417" s="235">
        <v>52.444444444444443</v>
      </c>
      <c r="V417" s="238">
        <v>45590</v>
      </c>
      <c r="W417" s="239">
        <v>2.5555555555555554</v>
      </c>
    </row>
    <row r="418" spans="1:23" x14ac:dyDescent="0.25">
      <c r="A418" s="230" t="s">
        <v>27</v>
      </c>
      <c r="B418" s="231">
        <v>50031469</v>
      </c>
      <c r="C418" s="232" t="s">
        <v>1001</v>
      </c>
      <c r="D418" s="232" t="s">
        <v>2272</v>
      </c>
      <c r="E418" s="232" t="s">
        <v>52</v>
      </c>
      <c r="F418" s="232" t="s">
        <v>5663</v>
      </c>
      <c r="G418" s="232" t="s">
        <v>54</v>
      </c>
      <c r="H418" s="232" t="s">
        <v>37</v>
      </c>
      <c r="I418" s="232">
        <v>2</v>
      </c>
      <c r="J418" s="232" t="s">
        <v>919</v>
      </c>
      <c r="K418" s="233" t="s">
        <v>818</v>
      </c>
      <c r="L418" s="232" t="s">
        <v>815</v>
      </c>
      <c r="M418" s="234">
        <v>7</v>
      </c>
      <c r="N418" s="235">
        <v>3.3333333333333335</v>
      </c>
      <c r="O418" s="236"/>
      <c r="P418" s="237">
        <v>33644</v>
      </c>
      <c r="Q418" s="237">
        <v>40909</v>
      </c>
      <c r="R418" s="237">
        <v>42401</v>
      </c>
      <c r="S418" s="232" t="s">
        <v>5111</v>
      </c>
      <c r="T418" s="237">
        <v>25036</v>
      </c>
      <c r="U418" s="235">
        <v>53.716666666666669</v>
      </c>
      <c r="V418" s="238">
        <v>45124</v>
      </c>
      <c r="W418" s="239">
        <v>1.2833333333333334</v>
      </c>
    </row>
    <row r="419" spans="1:23" x14ac:dyDescent="0.25">
      <c r="A419" s="230" t="s">
        <v>27</v>
      </c>
      <c r="B419" s="231">
        <v>50031429</v>
      </c>
      <c r="C419" s="232" t="s">
        <v>436</v>
      </c>
      <c r="D419" s="232" t="s">
        <v>2280</v>
      </c>
      <c r="E419" s="232" t="s">
        <v>41</v>
      </c>
      <c r="F419" s="232" t="s">
        <v>5654</v>
      </c>
      <c r="G419" s="232" t="s">
        <v>42</v>
      </c>
      <c r="H419" s="232" t="s">
        <v>28</v>
      </c>
      <c r="I419" s="232">
        <v>5</v>
      </c>
      <c r="J419" s="232" t="s">
        <v>885</v>
      </c>
      <c r="K419" s="233" t="s">
        <v>818</v>
      </c>
      <c r="L419" s="232" t="s">
        <v>815</v>
      </c>
      <c r="M419" s="234">
        <v>2</v>
      </c>
      <c r="N419" s="235">
        <v>2.3333333333333335</v>
      </c>
      <c r="O419" s="236"/>
      <c r="P419" s="237">
        <v>38961</v>
      </c>
      <c r="Q419" s="237">
        <v>43101</v>
      </c>
      <c r="R419" s="237">
        <v>43539</v>
      </c>
      <c r="S419" s="232" t="s">
        <v>5091</v>
      </c>
      <c r="T419" s="237">
        <v>25843</v>
      </c>
      <c r="U419" s="235">
        <v>51.508333333333333</v>
      </c>
      <c r="V419" s="238">
        <v>45932</v>
      </c>
      <c r="W419" s="239">
        <v>3.4916666666666667</v>
      </c>
    </row>
    <row r="420" spans="1:23" x14ac:dyDescent="0.25">
      <c r="A420" s="230" t="s">
        <v>27</v>
      </c>
      <c r="B420" s="231">
        <v>50031464</v>
      </c>
      <c r="C420" s="232" t="s">
        <v>448</v>
      </c>
      <c r="D420" s="232" t="s">
        <v>2272</v>
      </c>
      <c r="E420" s="232" t="s">
        <v>58</v>
      </c>
      <c r="F420" s="232" t="s">
        <v>5666</v>
      </c>
      <c r="G420" s="232" t="s">
        <v>59</v>
      </c>
      <c r="H420" s="232" t="s">
        <v>37</v>
      </c>
      <c r="I420" s="232">
        <v>2</v>
      </c>
      <c r="J420" s="232" t="s">
        <v>929</v>
      </c>
      <c r="K420" s="233" t="s">
        <v>818</v>
      </c>
      <c r="L420" s="232" t="s">
        <v>815</v>
      </c>
      <c r="M420" s="234">
        <v>7</v>
      </c>
      <c r="N420" s="235">
        <v>4</v>
      </c>
      <c r="O420" s="236"/>
      <c r="P420" s="237">
        <v>34669</v>
      </c>
      <c r="Q420" s="237">
        <v>42736</v>
      </c>
      <c r="R420" s="237">
        <v>40634</v>
      </c>
      <c r="S420" s="232" t="s">
        <v>5120</v>
      </c>
      <c r="T420" s="237">
        <v>24411</v>
      </c>
      <c r="U420" s="235">
        <v>55.430555555555557</v>
      </c>
      <c r="V420" s="238">
        <v>44682</v>
      </c>
      <c r="W420" s="239">
        <v>7.2222222222222215E-2</v>
      </c>
    </row>
    <row r="421" spans="1:23" x14ac:dyDescent="0.25">
      <c r="A421" s="230" t="s">
        <v>27</v>
      </c>
      <c r="B421" s="231">
        <v>50031082</v>
      </c>
      <c r="C421" s="232" t="s">
        <v>331</v>
      </c>
      <c r="D421" s="232" t="s">
        <v>2269</v>
      </c>
      <c r="E421" s="232" t="s">
        <v>67</v>
      </c>
      <c r="F421" s="232" t="s">
        <v>5667</v>
      </c>
      <c r="G421" s="232" t="s">
        <v>98</v>
      </c>
      <c r="H421" s="232" t="s">
        <v>37</v>
      </c>
      <c r="I421" s="232">
        <v>2</v>
      </c>
      <c r="J421" s="232" t="s">
        <v>953</v>
      </c>
      <c r="K421" s="233" t="s">
        <v>825</v>
      </c>
      <c r="L421" s="232" t="s">
        <v>815</v>
      </c>
      <c r="M421" s="234">
        <v>6</v>
      </c>
      <c r="N421" s="235">
        <v>4.666666666666667</v>
      </c>
      <c r="O421" s="236"/>
      <c r="P421" s="237">
        <v>34827</v>
      </c>
      <c r="Q421" s="237">
        <v>42370</v>
      </c>
      <c r="R421" s="237">
        <v>43647</v>
      </c>
      <c r="S421" s="240" t="s">
        <v>5220</v>
      </c>
      <c r="T421" s="237">
        <v>25565</v>
      </c>
      <c r="U421" s="235">
        <v>52.269444444444446</v>
      </c>
      <c r="V421" s="238">
        <v>45654</v>
      </c>
      <c r="W421" s="239">
        <v>2.7305555555555556</v>
      </c>
    </row>
    <row r="422" spans="1:23" x14ac:dyDescent="0.25">
      <c r="A422" s="230" t="s">
        <v>27</v>
      </c>
      <c r="B422" s="231">
        <v>50031013</v>
      </c>
      <c r="C422" s="232" t="s">
        <v>298</v>
      </c>
      <c r="D422" s="232" t="s">
        <v>2269</v>
      </c>
      <c r="E422" s="232" t="s">
        <v>46</v>
      </c>
      <c r="F422" s="232" t="s">
        <v>5659</v>
      </c>
      <c r="G422" s="232" t="s">
        <v>47</v>
      </c>
      <c r="H422" s="232" t="s">
        <v>38</v>
      </c>
      <c r="I422" s="232">
        <v>3</v>
      </c>
      <c r="J422" s="232" t="s">
        <v>901</v>
      </c>
      <c r="K422" s="233" t="s">
        <v>818</v>
      </c>
      <c r="L422" s="232" t="s">
        <v>815</v>
      </c>
      <c r="M422" s="234">
        <v>5</v>
      </c>
      <c r="N422" s="235">
        <v>4.333333333333333</v>
      </c>
      <c r="O422" s="236">
        <v>4</v>
      </c>
      <c r="P422" s="237">
        <v>35233</v>
      </c>
      <c r="Q422" s="237">
        <v>42186</v>
      </c>
      <c r="R422" s="237">
        <v>43222</v>
      </c>
      <c r="S422" s="232" t="s">
        <v>5092</v>
      </c>
      <c r="T422" s="237">
        <v>25789</v>
      </c>
      <c r="U422" s="235">
        <v>51.655555555555559</v>
      </c>
      <c r="V422" s="238">
        <v>45878</v>
      </c>
      <c r="W422" s="239">
        <v>3.3444444444444446</v>
      </c>
    </row>
    <row r="423" spans="1:23" x14ac:dyDescent="0.25">
      <c r="A423" s="230" t="s">
        <v>27</v>
      </c>
      <c r="B423" s="231">
        <v>50031364</v>
      </c>
      <c r="C423" s="232" t="s">
        <v>1285</v>
      </c>
      <c r="D423" s="232" t="s">
        <v>2272</v>
      </c>
      <c r="E423" s="232" t="s">
        <v>52</v>
      </c>
      <c r="F423" s="232" t="s">
        <v>5697</v>
      </c>
      <c r="G423" s="232" t="s">
        <v>57</v>
      </c>
      <c r="H423" s="232" t="s">
        <v>32</v>
      </c>
      <c r="I423" s="232">
        <v>4</v>
      </c>
      <c r="J423" s="232" t="s">
        <v>926</v>
      </c>
      <c r="K423" s="233" t="s">
        <v>825</v>
      </c>
      <c r="L423" s="232" t="s">
        <v>815</v>
      </c>
      <c r="M423" s="234">
        <v>2</v>
      </c>
      <c r="N423" s="235">
        <v>3.3333333333333335</v>
      </c>
      <c r="O423" s="236" t="s">
        <v>2529</v>
      </c>
      <c r="P423" s="237">
        <v>40831</v>
      </c>
      <c r="Q423" s="237">
        <v>42370</v>
      </c>
      <c r="R423" s="237">
        <v>44501</v>
      </c>
      <c r="S423" s="232" t="s">
        <v>1550</v>
      </c>
      <c r="T423" s="237">
        <v>31353</v>
      </c>
      <c r="U423" s="235">
        <v>36.424999999999997</v>
      </c>
      <c r="V423" s="238">
        <v>51442</v>
      </c>
      <c r="W423" s="239">
        <v>18.574999999999999</v>
      </c>
    </row>
    <row r="424" spans="1:23" x14ac:dyDescent="0.25">
      <c r="A424" s="230"/>
      <c r="B424" s="231">
        <v>50048188</v>
      </c>
      <c r="C424" s="232" t="s">
        <v>568</v>
      </c>
      <c r="D424" s="232" t="s">
        <v>2280</v>
      </c>
      <c r="E424" s="232" t="s">
        <v>1443</v>
      </c>
      <c r="F424" s="232" t="s">
        <v>5654</v>
      </c>
      <c r="G424" s="232" t="s">
        <v>5657</v>
      </c>
      <c r="H424" s="232" t="s">
        <v>5398</v>
      </c>
      <c r="I424" s="232" t="s">
        <v>702</v>
      </c>
      <c r="J424" s="232" t="s">
        <v>5526</v>
      </c>
      <c r="K424" s="233" t="s">
        <v>702</v>
      </c>
      <c r="L424" s="232" t="s">
        <v>702</v>
      </c>
      <c r="M424" s="234">
        <v>2</v>
      </c>
      <c r="N424" s="235">
        <v>3</v>
      </c>
      <c r="O424" s="236"/>
      <c r="P424" s="237">
        <v>42219</v>
      </c>
      <c r="Q424" s="237">
        <v>43101</v>
      </c>
      <c r="R424" s="237"/>
      <c r="S424" s="232" t="s">
        <v>4956</v>
      </c>
      <c r="T424" s="237">
        <v>29498</v>
      </c>
      <c r="U424" s="235">
        <v>41.50277777777778</v>
      </c>
      <c r="V424" s="238">
        <v>49586</v>
      </c>
      <c r="W424" s="239">
        <v>13.497222222222222</v>
      </c>
    </row>
    <row r="425" spans="1:23" x14ac:dyDescent="0.25">
      <c r="A425" s="230" t="s">
        <v>27</v>
      </c>
      <c r="B425" s="231">
        <v>50031075</v>
      </c>
      <c r="C425" s="232" t="s">
        <v>328</v>
      </c>
      <c r="D425" s="232" t="s">
        <v>2269</v>
      </c>
      <c r="E425" s="232" t="s">
        <v>46</v>
      </c>
      <c r="F425" s="232" t="s">
        <v>5618</v>
      </c>
      <c r="G425" s="232" t="s">
        <v>48</v>
      </c>
      <c r="H425" s="232" t="s">
        <v>38</v>
      </c>
      <c r="I425" s="232">
        <v>3</v>
      </c>
      <c r="J425" s="232" t="s">
        <v>905</v>
      </c>
      <c r="K425" s="233" t="s">
        <v>814</v>
      </c>
      <c r="L425" s="232" t="s">
        <v>815</v>
      </c>
      <c r="M425" s="234">
        <v>5</v>
      </c>
      <c r="N425" s="235">
        <v>3</v>
      </c>
      <c r="O425" s="236">
        <v>5</v>
      </c>
      <c r="P425" s="237">
        <v>34827</v>
      </c>
      <c r="Q425" s="237">
        <v>42736</v>
      </c>
      <c r="R425" s="237">
        <v>43222</v>
      </c>
      <c r="S425" s="232" t="s">
        <v>948</v>
      </c>
      <c r="T425" s="237">
        <v>24650</v>
      </c>
      <c r="U425" s="235">
        <v>54.772222222222226</v>
      </c>
      <c r="V425" s="238">
        <v>44739</v>
      </c>
      <c r="W425" s="239">
        <v>0.22777777777777777</v>
      </c>
    </row>
    <row r="426" spans="1:23" x14ac:dyDescent="0.25">
      <c r="A426" s="230" t="s">
        <v>27</v>
      </c>
      <c r="B426" s="231">
        <v>50031056</v>
      </c>
      <c r="C426" s="232" t="s">
        <v>320</v>
      </c>
      <c r="D426" s="232" t="s">
        <v>2272</v>
      </c>
      <c r="E426" s="232" t="s">
        <v>58</v>
      </c>
      <c r="F426" s="232" t="s">
        <v>5664</v>
      </c>
      <c r="G426" s="232" t="s">
        <v>59</v>
      </c>
      <c r="H426" s="232" t="s">
        <v>32</v>
      </c>
      <c r="I426" s="232">
        <v>4</v>
      </c>
      <c r="J426" s="232" t="s">
        <v>5447</v>
      </c>
      <c r="K426" s="233" t="s">
        <v>818</v>
      </c>
      <c r="L426" s="232" t="s">
        <v>815</v>
      </c>
      <c r="M426" s="234">
        <v>4</v>
      </c>
      <c r="N426" s="235">
        <v>2.3333333333333335</v>
      </c>
      <c r="O426" s="236" t="s">
        <v>115</v>
      </c>
      <c r="P426" s="237">
        <v>35023</v>
      </c>
      <c r="Q426" s="237">
        <v>39461</v>
      </c>
      <c r="R426" s="237">
        <v>44333</v>
      </c>
      <c r="S426" s="232" t="s">
        <v>866</v>
      </c>
      <c r="T426" s="237">
        <v>26416</v>
      </c>
      <c r="U426" s="235">
        <v>49.93888888888889</v>
      </c>
      <c r="V426" s="238">
        <v>46504</v>
      </c>
      <c r="W426" s="239">
        <v>5.0611111111111109</v>
      </c>
    </row>
    <row r="427" spans="1:23" x14ac:dyDescent="0.25">
      <c r="A427" s="230" t="s">
        <v>27</v>
      </c>
      <c r="B427" s="231">
        <v>50031032</v>
      </c>
      <c r="C427" s="232" t="s">
        <v>308</v>
      </c>
      <c r="D427" s="232" t="s">
        <v>2269</v>
      </c>
      <c r="E427" s="232" t="s">
        <v>46</v>
      </c>
      <c r="F427" s="232" t="s">
        <v>5675</v>
      </c>
      <c r="G427" s="232" t="s">
        <v>49</v>
      </c>
      <c r="H427" s="232" t="s">
        <v>38</v>
      </c>
      <c r="I427" s="232">
        <v>3</v>
      </c>
      <c r="J427" s="232" t="s">
        <v>908</v>
      </c>
      <c r="K427" s="233" t="s">
        <v>825</v>
      </c>
      <c r="L427" s="232" t="s">
        <v>815</v>
      </c>
      <c r="M427" s="234">
        <v>5</v>
      </c>
      <c r="N427" s="235">
        <v>3</v>
      </c>
      <c r="O427" s="236">
        <v>6</v>
      </c>
      <c r="P427" s="237">
        <v>34669</v>
      </c>
      <c r="Q427" s="237">
        <v>39722</v>
      </c>
      <c r="R427" s="237">
        <v>43115</v>
      </c>
      <c r="S427" s="232" t="s">
        <v>910</v>
      </c>
      <c r="T427" s="237">
        <v>25250</v>
      </c>
      <c r="U427" s="235">
        <v>53.136111111111113</v>
      </c>
      <c r="V427" s="238">
        <v>45338</v>
      </c>
      <c r="W427" s="239">
        <v>1.8638888888888889</v>
      </c>
    </row>
    <row r="428" spans="1:23" x14ac:dyDescent="0.25">
      <c r="A428" s="230" t="s">
        <v>27</v>
      </c>
      <c r="B428" s="231">
        <v>50031292</v>
      </c>
      <c r="C428" s="232" t="s">
        <v>377</v>
      </c>
      <c r="D428" s="232" t="s">
        <v>2272</v>
      </c>
      <c r="E428" s="232" t="s">
        <v>58</v>
      </c>
      <c r="F428" s="232" t="s">
        <v>5643</v>
      </c>
      <c r="G428" s="232" t="s">
        <v>95</v>
      </c>
      <c r="H428" s="232" t="s">
        <v>32</v>
      </c>
      <c r="I428" s="232">
        <v>4</v>
      </c>
      <c r="J428" s="232" t="s">
        <v>933</v>
      </c>
      <c r="K428" s="233" t="s">
        <v>818</v>
      </c>
      <c r="L428" s="232" t="s">
        <v>815</v>
      </c>
      <c r="M428" s="234">
        <v>4</v>
      </c>
      <c r="N428" s="235">
        <v>3.3333333333333335</v>
      </c>
      <c r="O428" s="236" t="s">
        <v>124</v>
      </c>
      <c r="P428" s="237">
        <v>34959</v>
      </c>
      <c r="Q428" s="237">
        <v>42005</v>
      </c>
      <c r="R428" s="237">
        <v>44333</v>
      </c>
      <c r="S428" s="232" t="s">
        <v>5062</v>
      </c>
      <c r="T428" s="237">
        <v>25725</v>
      </c>
      <c r="U428" s="235">
        <v>51.830555555555556</v>
      </c>
      <c r="V428" s="238">
        <v>45814</v>
      </c>
      <c r="W428" s="239">
        <v>3.1694444444444443</v>
      </c>
    </row>
    <row r="429" spans="1:23" x14ac:dyDescent="0.25">
      <c r="A429" s="230" t="s">
        <v>27</v>
      </c>
      <c r="B429" s="231">
        <v>50030734</v>
      </c>
      <c r="C429" s="232" t="s">
        <v>216</v>
      </c>
      <c r="D429" s="232" t="s">
        <v>2269</v>
      </c>
      <c r="E429" s="232" t="s">
        <v>46</v>
      </c>
      <c r="F429" s="232" t="s">
        <v>5619</v>
      </c>
      <c r="G429" s="232" t="s">
        <v>50</v>
      </c>
      <c r="H429" s="232" t="s">
        <v>38</v>
      </c>
      <c r="I429" s="232">
        <v>3</v>
      </c>
      <c r="J429" s="232" t="s">
        <v>912</v>
      </c>
      <c r="K429" s="233" t="s">
        <v>818</v>
      </c>
      <c r="L429" s="232" t="s">
        <v>815</v>
      </c>
      <c r="M429" s="234">
        <v>6</v>
      </c>
      <c r="N429" s="235">
        <v>4</v>
      </c>
      <c r="O429" s="236">
        <v>2</v>
      </c>
      <c r="P429" s="237">
        <v>34959</v>
      </c>
      <c r="Q429" s="237">
        <v>42186</v>
      </c>
      <c r="R429" s="237">
        <v>43115</v>
      </c>
      <c r="S429" s="232" t="s">
        <v>1965</v>
      </c>
      <c r="T429" s="237">
        <v>25238</v>
      </c>
      <c r="U429" s="235">
        <v>53.169444444444444</v>
      </c>
      <c r="V429" s="238">
        <v>45326</v>
      </c>
      <c r="W429" s="239">
        <v>1.8305555555555555</v>
      </c>
    </row>
    <row r="430" spans="1:23" x14ac:dyDescent="0.25">
      <c r="A430" s="230" t="s">
        <v>27</v>
      </c>
      <c r="B430" s="231">
        <v>50031318</v>
      </c>
      <c r="C430" s="232" t="s">
        <v>389</v>
      </c>
      <c r="D430" s="232" t="s">
        <v>2269</v>
      </c>
      <c r="E430" s="232" t="s">
        <v>67</v>
      </c>
      <c r="F430" s="232" t="s">
        <v>5309</v>
      </c>
      <c r="G430" s="232" t="s">
        <v>68</v>
      </c>
      <c r="H430" s="232" t="s">
        <v>32</v>
      </c>
      <c r="I430" s="232">
        <v>4</v>
      </c>
      <c r="J430" s="232" t="s">
        <v>945</v>
      </c>
      <c r="K430" s="233" t="s">
        <v>814</v>
      </c>
      <c r="L430" s="232" t="s">
        <v>815</v>
      </c>
      <c r="M430" s="234">
        <v>5</v>
      </c>
      <c r="N430" s="235">
        <v>3</v>
      </c>
      <c r="O430" s="236" t="s">
        <v>124</v>
      </c>
      <c r="P430" s="237">
        <v>35004</v>
      </c>
      <c r="Q430" s="237">
        <v>38565</v>
      </c>
      <c r="R430" s="237">
        <v>42826</v>
      </c>
      <c r="S430" s="232" t="s">
        <v>1988</v>
      </c>
      <c r="T430" s="237">
        <v>24657</v>
      </c>
      <c r="U430" s="235">
        <v>54.75277777777778</v>
      </c>
      <c r="V430" s="238">
        <v>44746</v>
      </c>
      <c r="W430" s="239">
        <v>0.24722222222222223</v>
      </c>
    </row>
    <row r="431" spans="1:23" x14ac:dyDescent="0.25">
      <c r="A431" s="230" t="s">
        <v>4</v>
      </c>
      <c r="B431" s="231">
        <v>50047160</v>
      </c>
      <c r="C431" s="232" t="s">
        <v>558</v>
      </c>
      <c r="D431" s="232" t="s">
        <v>2276</v>
      </c>
      <c r="E431" s="232" t="s">
        <v>5623</v>
      </c>
      <c r="F431" s="232" t="s">
        <v>5710</v>
      </c>
      <c r="G431" s="232" t="s">
        <v>39</v>
      </c>
      <c r="H431" s="232" t="s">
        <v>5</v>
      </c>
      <c r="I431" s="232" t="s">
        <v>702</v>
      </c>
      <c r="J431" s="232" t="s">
        <v>5523</v>
      </c>
      <c r="K431" s="233" t="s">
        <v>814</v>
      </c>
      <c r="L431" s="232" t="s">
        <v>842</v>
      </c>
      <c r="M431" s="234">
        <v>2</v>
      </c>
      <c r="N431" s="235">
        <v>2.6666666666666665</v>
      </c>
      <c r="O431" s="236"/>
      <c r="P431" s="237">
        <v>38108</v>
      </c>
      <c r="Q431" s="237">
        <v>43466</v>
      </c>
      <c r="R431" s="237">
        <v>44508</v>
      </c>
      <c r="S431" s="232"/>
      <c r="T431" s="237">
        <v>28399</v>
      </c>
      <c r="U431" s="235">
        <v>44.511111111111113</v>
      </c>
      <c r="V431" s="238">
        <v>48488</v>
      </c>
      <c r="W431" s="239">
        <v>10.488888888888889</v>
      </c>
    </row>
    <row r="432" spans="1:23" x14ac:dyDescent="0.25">
      <c r="A432" s="230" t="s">
        <v>27</v>
      </c>
      <c r="B432" s="231">
        <v>50031062</v>
      </c>
      <c r="C432" s="232" t="s">
        <v>321</v>
      </c>
      <c r="D432" s="232" t="s">
        <v>2269</v>
      </c>
      <c r="E432" s="232" t="s">
        <v>67</v>
      </c>
      <c r="F432" s="232" t="s">
        <v>5626</v>
      </c>
      <c r="G432" s="232" t="s">
        <v>69</v>
      </c>
      <c r="H432" s="232" t="s">
        <v>32</v>
      </c>
      <c r="I432" s="232">
        <v>4</v>
      </c>
      <c r="J432" s="232" t="s">
        <v>948</v>
      </c>
      <c r="K432" s="233" t="s">
        <v>814</v>
      </c>
      <c r="L432" s="232" t="s">
        <v>815</v>
      </c>
      <c r="M432" s="234">
        <v>4</v>
      </c>
      <c r="N432" s="235">
        <v>3</v>
      </c>
      <c r="O432" s="236" t="s">
        <v>135</v>
      </c>
      <c r="P432" s="237">
        <v>38169</v>
      </c>
      <c r="Q432" s="237">
        <v>43466</v>
      </c>
      <c r="R432" s="237">
        <v>44508</v>
      </c>
      <c r="S432" s="232" t="s">
        <v>5035</v>
      </c>
      <c r="T432" s="237">
        <v>26887</v>
      </c>
      <c r="U432" s="235">
        <v>48.65</v>
      </c>
      <c r="V432" s="238">
        <v>46976</v>
      </c>
      <c r="W432" s="239">
        <v>6.35</v>
      </c>
    </row>
    <row r="433" spans="1:23" x14ac:dyDescent="0.25">
      <c r="A433" s="230" t="s">
        <v>27</v>
      </c>
      <c r="B433" s="231">
        <v>50031048</v>
      </c>
      <c r="C433" s="232" t="s">
        <v>317</v>
      </c>
      <c r="D433" s="232" t="s">
        <v>2269</v>
      </c>
      <c r="E433" s="232" t="s">
        <v>46</v>
      </c>
      <c r="F433" s="232" t="s">
        <v>5620</v>
      </c>
      <c r="G433" s="232" t="s">
        <v>51</v>
      </c>
      <c r="H433" s="232" t="s">
        <v>38</v>
      </c>
      <c r="I433" s="232">
        <v>3</v>
      </c>
      <c r="J433" s="232" t="s">
        <v>915</v>
      </c>
      <c r="K433" s="233" t="s">
        <v>818</v>
      </c>
      <c r="L433" s="232" t="s">
        <v>914</v>
      </c>
      <c r="M433" s="234">
        <v>6</v>
      </c>
      <c r="N433" s="235">
        <v>5</v>
      </c>
      <c r="O433" s="236">
        <v>1</v>
      </c>
      <c r="P433" s="237">
        <v>34946</v>
      </c>
      <c r="Q433" s="237">
        <v>42005</v>
      </c>
      <c r="R433" s="237">
        <v>43115</v>
      </c>
      <c r="S433" s="232" t="s">
        <v>961</v>
      </c>
      <c r="T433" s="237">
        <v>24454</v>
      </c>
      <c r="U433" s="235">
        <v>55.31111111111111</v>
      </c>
      <c r="V433" s="238">
        <v>44908</v>
      </c>
      <c r="W433" s="239">
        <v>0.68888888888888888</v>
      </c>
    </row>
    <row r="434" spans="1:23" x14ac:dyDescent="0.25">
      <c r="A434" s="230" t="s">
        <v>27</v>
      </c>
      <c r="B434" s="231">
        <v>50030926</v>
      </c>
      <c r="C434" s="232" t="s">
        <v>267</v>
      </c>
      <c r="D434" s="232" t="s">
        <v>2269</v>
      </c>
      <c r="E434" s="232" t="s">
        <v>67</v>
      </c>
      <c r="F434" s="232" t="s">
        <v>5617</v>
      </c>
      <c r="G434" s="232" t="s">
        <v>71</v>
      </c>
      <c r="H434" s="232" t="s">
        <v>32</v>
      </c>
      <c r="I434" s="232">
        <v>4</v>
      </c>
      <c r="J434" s="232" t="s">
        <v>959</v>
      </c>
      <c r="K434" s="233" t="s">
        <v>818</v>
      </c>
      <c r="L434" s="232" t="s">
        <v>815</v>
      </c>
      <c r="M434" s="234">
        <v>3</v>
      </c>
      <c r="N434" s="235">
        <v>3.6666666666666665</v>
      </c>
      <c r="O434" s="236" t="s">
        <v>115</v>
      </c>
      <c r="P434" s="237">
        <v>41584</v>
      </c>
      <c r="Q434" s="237">
        <v>43466</v>
      </c>
      <c r="R434" s="237">
        <v>43160</v>
      </c>
      <c r="S434" s="232" t="s">
        <v>1513</v>
      </c>
      <c r="T434" s="237">
        <v>32531</v>
      </c>
      <c r="U434" s="235">
        <v>33.200000000000003</v>
      </c>
      <c r="V434" s="238">
        <v>52619</v>
      </c>
      <c r="W434" s="239">
        <v>21.8</v>
      </c>
    </row>
    <row r="435" spans="1:23" x14ac:dyDescent="0.25">
      <c r="A435" s="230" t="s">
        <v>4</v>
      </c>
      <c r="B435" s="231">
        <v>50037965</v>
      </c>
      <c r="C435" s="232" t="s">
        <v>510</v>
      </c>
      <c r="D435" s="232" t="s">
        <v>2276</v>
      </c>
      <c r="E435" s="232" t="s">
        <v>5623</v>
      </c>
      <c r="F435" s="232" t="s">
        <v>5624</v>
      </c>
      <c r="G435" s="232" t="s">
        <v>5625</v>
      </c>
      <c r="H435" s="232" t="s">
        <v>5</v>
      </c>
      <c r="I435" s="232" t="s">
        <v>702</v>
      </c>
      <c r="J435" s="232" t="s">
        <v>5498</v>
      </c>
      <c r="K435" s="233" t="s">
        <v>814</v>
      </c>
      <c r="L435" s="232" t="s">
        <v>842</v>
      </c>
      <c r="M435" s="234">
        <v>2</v>
      </c>
      <c r="N435" s="235">
        <v>3.3333333333333335</v>
      </c>
      <c r="O435" s="236"/>
      <c r="P435" s="237">
        <v>34425</v>
      </c>
      <c r="Q435" s="237">
        <v>42736</v>
      </c>
      <c r="R435" s="237">
        <v>44508</v>
      </c>
      <c r="S435" s="232" t="s">
        <v>2120</v>
      </c>
      <c r="T435" s="237">
        <v>27017</v>
      </c>
      <c r="U435" s="235">
        <v>48.294444444444444</v>
      </c>
      <c r="V435" s="238">
        <v>47106</v>
      </c>
      <c r="W435" s="239">
        <v>6.7055555555555557</v>
      </c>
    </row>
    <row r="436" spans="1:23" x14ac:dyDescent="0.25">
      <c r="A436" s="230" t="s">
        <v>27</v>
      </c>
      <c r="B436" s="231">
        <v>50030712</v>
      </c>
      <c r="C436" s="232" t="s">
        <v>202</v>
      </c>
      <c r="D436" s="232" t="s">
        <v>2269</v>
      </c>
      <c r="E436" s="232" t="s">
        <v>67</v>
      </c>
      <c r="F436" s="232" t="s">
        <v>5674</v>
      </c>
      <c r="G436" s="232" t="s">
        <v>72</v>
      </c>
      <c r="H436" s="232" t="s">
        <v>32</v>
      </c>
      <c r="I436" s="232">
        <v>4</v>
      </c>
      <c r="J436" s="232" t="s">
        <v>962</v>
      </c>
      <c r="K436" s="233" t="s">
        <v>818</v>
      </c>
      <c r="L436" s="232" t="s">
        <v>815</v>
      </c>
      <c r="M436" s="234">
        <v>3</v>
      </c>
      <c r="N436" s="235">
        <v>2.6666666666666665</v>
      </c>
      <c r="O436" s="236" t="s">
        <v>111</v>
      </c>
      <c r="P436" s="237">
        <v>35186</v>
      </c>
      <c r="Q436" s="237">
        <v>41640</v>
      </c>
      <c r="R436" s="237">
        <v>44508</v>
      </c>
      <c r="S436" s="232" t="s">
        <v>1521</v>
      </c>
      <c r="T436" s="237">
        <v>25515</v>
      </c>
      <c r="U436" s="235">
        <v>52.408333333333331</v>
      </c>
      <c r="V436" s="238">
        <v>45604</v>
      </c>
      <c r="W436" s="239">
        <v>2.5916666666666668</v>
      </c>
    </row>
    <row r="437" spans="1:23" x14ac:dyDescent="0.25">
      <c r="A437" s="230"/>
      <c r="B437" s="231">
        <v>50108304</v>
      </c>
      <c r="C437" s="232" t="s">
        <v>637</v>
      </c>
      <c r="D437" s="232" t="s">
        <v>2272</v>
      </c>
      <c r="E437" s="232" t="s">
        <v>1443</v>
      </c>
      <c r="F437" s="232" t="s">
        <v>5648</v>
      </c>
      <c r="G437" s="232" t="s">
        <v>5637</v>
      </c>
      <c r="H437" s="232" t="s">
        <v>5398</v>
      </c>
      <c r="I437" s="232" t="s">
        <v>702</v>
      </c>
      <c r="J437" s="232" t="s">
        <v>5558</v>
      </c>
      <c r="K437" s="233" t="s">
        <v>702</v>
      </c>
      <c r="L437" s="232" t="s">
        <v>702</v>
      </c>
      <c r="M437" s="234">
        <v>1</v>
      </c>
      <c r="N437" s="235">
        <v>2.6666666666666665</v>
      </c>
      <c r="O437" s="236"/>
      <c r="P437" s="237">
        <v>41306</v>
      </c>
      <c r="Q437" s="237">
        <v>42917</v>
      </c>
      <c r="R437" s="237"/>
      <c r="S437" s="232" t="s">
        <v>1568</v>
      </c>
      <c r="T437" s="237">
        <v>31702</v>
      </c>
      <c r="U437" s="235">
        <v>35.466666666666669</v>
      </c>
      <c r="V437" s="238">
        <v>51791</v>
      </c>
      <c r="W437" s="239">
        <v>19.533333333333335</v>
      </c>
    </row>
    <row r="438" spans="1:23" x14ac:dyDescent="0.25">
      <c r="A438" s="230"/>
      <c r="B438" s="231">
        <v>50108302</v>
      </c>
      <c r="C438" s="232" t="s">
        <v>1272</v>
      </c>
      <c r="D438" s="232" t="s">
        <v>2272</v>
      </c>
      <c r="E438" s="232" t="s">
        <v>1443</v>
      </c>
      <c r="F438" s="232" t="s">
        <v>5663</v>
      </c>
      <c r="G438" s="232" t="s">
        <v>5637</v>
      </c>
      <c r="H438" s="232" t="s">
        <v>5398</v>
      </c>
      <c r="I438" s="232" t="s">
        <v>702</v>
      </c>
      <c r="J438" s="232" t="s">
        <v>5556</v>
      </c>
      <c r="K438" s="233" t="s">
        <v>702</v>
      </c>
      <c r="L438" s="232" t="s">
        <v>702</v>
      </c>
      <c r="M438" s="234">
        <v>1</v>
      </c>
      <c r="N438" s="235">
        <v>2.6666666666666665</v>
      </c>
      <c r="O438" s="236"/>
      <c r="P438" s="237">
        <v>41699</v>
      </c>
      <c r="Q438" s="237">
        <v>42917</v>
      </c>
      <c r="R438" s="237"/>
      <c r="S438" s="232" t="s">
        <v>1556</v>
      </c>
      <c r="T438" s="237">
        <v>30545</v>
      </c>
      <c r="U438" s="235">
        <v>38.633333333333333</v>
      </c>
      <c r="V438" s="238">
        <v>50634</v>
      </c>
      <c r="W438" s="239">
        <v>16.366666666666667</v>
      </c>
    </row>
    <row r="439" spans="1:23" x14ac:dyDescent="0.25">
      <c r="A439" s="230" t="s">
        <v>4</v>
      </c>
      <c r="B439" s="231">
        <v>50030590</v>
      </c>
      <c r="C439" s="232" t="s">
        <v>144</v>
      </c>
      <c r="D439" s="232" t="s">
        <v>2277</v>
      </c>
      <c r="E439" s="232" t="s">
        <v>5623</v>
      </c>
      <c r="F439" s="232" t="s">
        <v>5640</v>
      </c>
      <c r="G439" s="232" t="s">
        <v>87</v>
      </c>
      <c r="H439" s="232" t="s">
        <v>5</v>
      </c>
      <c r="I439" s="232" t="s">
        <v>702</v>
      </c>
      <c r="J439" s="232" t="s">
        <v>5390</v>
      </c>
      <c r="K439" s="233" t="s">
        <v>825</v>
      </c>
      <c r="L439" s="232" t="s">
        <v>845</v>
      </c>
      <c r="M439" s="234">
        <v>3</v>
      </c>
      <c r="N439" s="235">
        <v>3</v>
      </c>
      <c r="O439" s="236"/>
      <c r="P439" s="237">
        <v>35674</v>
      </c>
      <c r="Q439" s="237">
        <v>40544</v>
      </c>
      <c r="R439" s="237">
        <v>44166</v>
      </c>
      <c r="S439" s="232" t="s">
        <v>949</v>
      </c>
      <c r="T439" s="237">
        <v>27350</v>
      </c>
      <c r="U439" s="235">
        <v>47.383333333333333</v>
      </c>
      <c r="V439" s="238">
        <v>47439</v>
      </c>
      <c r="W439" s="239">
        <v>7.6166666666666663</v>
      </c>
    </row>
    <row r="440" spans="1:23" x14ac:dyDescent="0.25">
      <c r="A440" s="230" t="s">
        <v>4</v>
      </c>
      <c r="B440" s="231">
        <v>50030668</v>
      </c>
      <c r="C440" s="232" t="s">
        <v>181</v>
      </c>
      <c r="D440" s="232" t="s">
        <v>2269</v>
      </c>
      <c r="E440" s="232" t="s">
        <v>67</v>
      </c>
      <c r="F440" s="232" t="s">
        <v>5309</v>
      </c>
      <c r="G440" s="232" t="s">
        <v>68</v>
      </c>
      <c r="H440" s="232" t="s">
        <v>5</v>
      </c>
      <c r="I440" s="232" t="s">
        <v>702</v>
      </c>
      <c r="J440" s="232" t="s">
        <v>946</v>
      </c>
      <c r="K440" s="233" t="s">
        <v>814</v>
      </c>
      <c r="L440" s="232" t="s">
        <v>815</v>
      </c>
      <c r="M440" s="234">
        <v>3</v>
      </c>
      <c r="N440" s="235">
        <v>2.6666666666666665</v>
      </c>
      <c r="O440" s="236"/>
      <c r="P440" s="237">
        <v>38777</v>
      </c>
      <c r="Q440" s="237">
        <v>41640</v>
      </c>
      <c r="R440" s="237">
        <v>43587</v>
      </c>
      <c r="S440" s="232" t="s">
        <v>5099</v>
      </c>
      <c r="T440" s="237">
        <v>29355</v>
      </c>
      <c r="U440" s="235">
        <v>41.891666666666666</v>
      </c>
      <c r="V440" s="238">
        <v>49443</v>
      </c>
      <c r="W440" s="239">
        <v>13.108333333333333</v>
      </c>
    </row>
    <row r="441" spans="1:23" x14ac:dyDescent="0.25">
      <c r="A441" s="230" t="s">
        <v>4</v>
      </c>
      <c r="B441" s="231">
        <v>50096043</v>
      </c>
      <c r="C441" s="232" t="s">
        <v>605</v>
      </c>
      <c r="D441" s="232" t="s">
        <v>2269</v>
      </c>
      <c r="E441" s="232" t="s">
        <v>67</v>
      </c>
      <c r="F441" s="232" t="s">
        <v>5692</v>
      </c>
      <c r="G441" s="232" t="s">
        <v>98</v>
      </c>
      <c r="H441" s="232" t="s">
        <v>5</v>
      </c>
      <c r="I441" s="232" t="s">
        <v>702</v>
      </c>
      <c r="J441" s="232" t="s">
        <v>956</v>
      </c>
      <c r="K441" s="233" t="s">
        <v>825</v>
      </c>
      <c r="L441" s="232" t="s">
        <v>815</v>
      </c>
      <c r="M441" s="234">
        <v>1</v>
      </c>
      <c r="N441" s="235">
        <v>2.3333333333333335</v>
      </c>
      <c r="O441" s="236"/>
      <c r="P441" s="237">
        <v>42695</v>
      </c>
      <c r="Q441" s="237"/>
      <c r="R441" s="237">
        <v>43253</v>
      </c>
      <c r="S441" s="232" t="s">
        <v>5100</v>
      </c>
      <c r="T441" s="237">
        <v>33235</v>
      </c>
      <c r="U441" s="235">
        <v>31.269444444444446</v>
      </c>
      <c r="V441" s="238">
        <v>53324</v>
      </c>
      <c r="W441" s="239">
        <v>23.730555555555554</v>
      </c>
    </row>
    <row r="442" spans="1:23" x14ac:dyDescent="0.25">
      <c r="A442" s="230"/>
      <c r="B442" s="231">
        <v>50108303</v>
      </c>
      <c r="C442" s="232" t="s">
        <v>1302</v>
      </c>
      <c r="D442" s="232" t="s">
        <v>2272</v>
      </c>
      <c r="E442" s="232" t="s">
        <v>1443</v>
      </c>
      <c r="F442" s="232" t="s">
        <v>5666</v>
      </c>
      <c r="G442" s="232" t="s">
        <v>5637</v>
      </c>
      <c r="H442" s="232" t="s">
        <v>5398</v>
      </c>
      <c r="I442" s="232" t="s">
        <v>702</v>
      </c>
      <c r="J442" s="232" t="s">
        <v>5557</v>
      </c>
      <c r="K442" s="233" t="s">
        <v>702</v>
      </c>
      <c r="L442" s="232" t="s">
        <v>702</v>
      </c>
      <c r="M442" s="234">
        <v>1</v>
      </c>
      <c r="N442" s="235">
        <v>2.6666666666666665</v>
      </c>
      <c r="O442" s="236"/>
      <c r="P442" s="237">
        <v>40182</v>
      </c>
      <c r="Q442" s="237">
        <v>42917</v>
      </c>
      <c r="R442" s="237">
        <v>41533</v>
      </c>
      <c r="S442" s="232" t="s">
        <v>4996</v>
      </c>
      <c r="T442" s="237">
        <v>29500</v>
      </c>
      <c r="U442" s="235">
        <v>41.49722222222222</v>
      </c>
      <c r="V442" s="238">
        <v>49583</v>
      </c>
      <c r="W442" s="239">
        <v>13.488888888888889</v>
      </c>
    </row>
    <row r="443" spans="1:23" x14ac:dyDescent="0.25">
      <c r="A443" s="230" t="s">
        <v>4</v>
      </c>
      <c r="B443" s="231">
        <v>50034757</v>
      </c>
      <c r="C443" s="232" t="s">
        <v>1242</v>
      </c>
      <c r="D443" s="232" t="s">
        <v>2269</v>
      </c>
      <c r="E443" s="232" t="s">
        <v>67</v>
      </c>
      <c r="F443" s="232" t="s">
        <v>5626</v>
      </c>
      <c r="G443" s="232" t="s">
        <v>69</v>
      </c>
      <c r="H443" s="232" t="s">
        <v>5</v>
      </c>
      <c r="I443" s="232" t="s">
        <v>702</v>
      </c>
      <c r="J443" s="232" t="s">
        <v>949</v>
      </c>
      <c r="K443" s="233" t="s">
        <v>814</v>
      </c>
      <c r="L443" s="232" t="s">
        <v>815</v>
      </c>
      <c r="M443" s="234">
        <v>2</v>
      </c>
      <c r="N443" s="235">
        <v>3.6666666666666665</v>
      </c>
      <c r="O443" s="236"/>
      <c r="P443" s="237">
        <v>41687</v>
      </c>
      <c r="Q443" s="237">
        <v>43101</v>
      </c>
      <c r="R443" s="237">
        <v>44166</v>
      </c>
      <c r="S443" s="232" t="s">
        <v>909</v>
      </c>
      <c r="T443" s="237">
        <v>33522</v>
      </c>
      <c r="U443" s="235">
        <v>30.483333333333334</v>
      </c>
      <c r="V443" s="238">
        <v>53611</v>
      </c>
      <c r="W443" s="239">
        <v>24.516666666666666</v>
      </c>
    </row>
    <row r="444" spans="1:23" x14ac:dyDescent="0.25">
      <c r="A444" s="230" t="s">
        <v>27</v>
      </c>
      <c r="B444" s="231">
        <v>50030774</v>
      </c>
      <c r="C444" s="232" t="s">
        <v>1243</v>
      </c>
      <c r="D444" s="232" t="s">
        <v>2269</v>
      </c>
      <c r="E444" s="232" t="s">
        <v>67</v>
      </c>
      <c r="F444" s="232" t="s">
        <v>5616</v>
      </c>
      <c r="G444" s="232" t="s">
        <v>70</v>
      </c>
      <c r="H444" s="232" t="s">
        <v>32</v>
      </c>
      <c r="I444" s="232">
        <v>5</v>
      </c>
      <c r="J444" s="232" t="s">
        <v>951</v>
      </c>
      <c r="K444" s="233" t="s">
        <v>814</v>
      </c>
      <c r="L444" s="232" t="s">
        <v>815</v>
      </c>
      <c r="M444" s="234">
        <v>3</v>
      </c>
      <c r="N444" s="235">
        <v>2.6666666666666665</v>
      </c>
      <c r="O444" s="236"/>
      <c r="P444" s="237">
        <v>35212</v>
      </c>
      <c r="Q444" s="237">
        <v>43101</v>
      </c>
      <c r="R444" s="237">
        <v>43556</v>
      </c>
      <c r="S444" s="232" t="s">
        <v>1545</v>
      </c>
      <c r="T444" s="237">
        <v>25520</v>
      </c>
      <c r="U444" s="235">
        <v>52.394444444444446</v>
      </c>
      <c r="V444" s="238">
        <v>45609</v>
      </c>
      <c r="W444" s="239">
        <v>2.6055555555555556</v>
      </c>
    </row>
    <row r="445" spans="1:23" x14ac:dyDescent="0.25">
      <c r="A445" s="230" t="s">
        <v>27</v>
      </c>
      <c r="B445" s="231">
        <v>50030666</v>
      </c>
      <c r="C445" s="232" t="s">
        <v>180</v>
      </c>
      <c r="D445" s="232" t="s">
        <v>2269</v>
      </c>
      <c r="E445" s="232" t="s">
        <v>67</v>
      </c>
      <c r="F445" s="232" t="s">
        <v>5674</v>
      </c>
      <c r="G445" s="232" t="s">
        <v>72</v>
      </c>
      <c r="H445" s="232" t="s">
        <v>32</v>
      </c>
      <c r="I445" s="232">
        <v>4</v>
      </c>
      <c r="J445" s="232" t="s">
        <v>962</v>
      </c>
      <c r="K445" s="233" t="s">
        <v>818</v>
      </c>
      <c r="L445" s="232" t="s">
        <v>815</v>
      </c>
      <c r="M445" s="234">
        <v>3</v>
      </c>
      <c r="N445" s="235">
        <v>2.6666666666666665</v>
      </c>
      <c r="O445" s="236" t="s">
        <v>106</v>
      </c>
      <c r="P445" s="237">
        <v>35233</v>
      </c>
      <c r="Q445" s="237">
        <v>39326</v>
      </c>
      <c r="R445" s="237">
        <v>43115</v>
      </c>
      <c r="S445" s="232" t="s">
        <v>5038</v>
      </c>
      <c r="T445" s="237">
        <v>24868</v>
      </c>
      <c r="U445" s="235">
        <v>54.180555555555557</v>
      </c>
      <c r="V445" s="238">
        <v>44957</v>
      </c>
      <c r="W445" s="239">
        <v>0.82222222222222219</v>
      </c>
    </row>
    <row r="446" spans="1:23" x14ac:dyDescent="0.25">
      <c r="A446" s="230" t="s">
        <v>29</v>
      </c>
      <c r="B446" s="231">
        <v>50045062</v>
      </c>
      <c r="C446" s="232" t="s">
        <v>547</v>
      </c>
      <c r="D446" s="232" t="s">
        <v>2269</v>
      </c>
      <c r="E446" s="232" t="s">
        <v>67</v>
      </c>
      <c r="F446" s="232" t="s">
        <v>5616</v>
      </c>
      <c r="G446" s="232" t="s">
        <v>70</v>
      </c>
      <c r="H446" s="232" t="s">
        <v>30</v>
      </c>
      <c r="I446" s="232">
        <v>5</v>
      </c>
      <c r="J446" s="232" t="s">
        <v>5517</v>
      </c>
      <c r="K446" s="233" t="s">
        <v>814</v>
      </c>
      <c r="L446" s="232" t="s">
        <v>815</v>
      </c>
      <c r="M446" s="234">
        <v>2</v>
      </c>
      <c r="N446" s="235">
        <v>3</v>
      </c>
      <c r="O446" s="236"/>
      <c r="P446" s="237">
        <v>42065</v>
      </c>
      <c r="Q446" s="237">
        <v>43101</v>
      </c>
      <c r="R446" s="237">
        <v>44301</v>
      </c>
      <c r="S446" s="232" t="s">
        <v>5102</v>
      </c>
      <c r="T446" s="237">
        <v>33517</v>
      </c>
      <c r="U446" s="235">
        <v>30.497222222222224</v>
      </c>
      <c r="V446" s="238">
        <v>53606</v>
      </c>
      <c r="W446" s="239">
        <v>24.502777777777776</v>
      </c>
    </row>
    <row r="447" spans="1:23" x14ac:dyDescent="0.25">
      <c r="A447" s="230" t="s">
        <v>4</v>
      </c>
      <c r="B447" s="231">
        <v>50031319</v>
      </c>
      <c r="C447" s="232" t="s">
        <v>390</v>
      </c>
      <c r="D447" s="232" t="s">
        <v>2269</v>
      </c>
      <c r="E447" s="232" t="s">
        <v>46</v>
      </c>
      <c r="F447" s="232" t="s">
        <v>5659</v>
      </c>
      <c r="G447" s="232" t="s">
        <v>47</v>
      </c>
      <c r="H447" s="232" t="s">
        <v>5</v>
      </c>
      <c r="I447" s="232" t="s">
        <v>702</v>
      </c>
      <c r="J447" s="232" t="s">
        <v>903</v>
      </c>
      <c r="K447" s="233" t="s">
        <v>818</v>
      </c>
      <c r="L447" s="232" t="s">
        <v>815</v>
      </c>
      <c r="M447" s="234">
        <v>4</v>
      </c>
      <c r="N447" s="235">
        <v>3</v>
      </c>
      <c r="O447" s="236"/>
      <c r="P447" s="237">
        <v>33390</v>
      </c>
      <c r="Q447" s="237">
        <v>43466</v>
      </c>
      <c r="R447" s="237">
        <v>44508</v>
      </c>
      <c r="S447" s="232" t="s">
        <v>1975</v>
      </c>
      <c r="T447" s="237">
        <v>24636</v>
      </c>
      <c r="U447" s="235">
        <v>54.81111111111111</v>
      </c>
      <c r="V447" s="238">
        <v>44725</v>
      </c>
      <c r="W447" s="239">
        <v>0.18888888888888888</v>
      </c>
    </row>
    <row r="448" spans="1:23" x14ac:dyDescent="0.25">
      <c r="A448" s="230" t="s">
        <v>4</v>
      </c>
      <c r="B448" s="231">
        <v>50031420</v>
      </c>
      <c r="C448" s="232" t="s">
        <v>432</v>
      </c>
      <c r="D448" s="232" t="s">
        <v>2269</v>
      </c>
      <c r="E448" s="232" t="s">
        <v>67</v>
      </c>
      <c r="F448" s="232" t="s">
        <v>5617</v>
      </c>
      <c r="G448" s="232" t="s">
        <v>71</v>
      </c>
      <c r="H448" s="232" t="s">
        <v>5</v>
      </c>
      <c r="I448" s="232" t="s">
        <v>702</v>
      </c>
      <c r="J448" s="232" t="s">
        <v>960</v>
      </c>
      <c r="K448" s="233" t="s">
        <v>818</v>
      </c>
      <c r="L448" s="232" t="s">
        <v>815</v>
      </c>
      <c r="M448" s="234">
        <v>4</v>
      </c>
      <c r="N448" s="235">
        <v>3.6666666666666665</v>
      </c>
      <c r="O448" s="236"/>
      <c r="P448" s="237">
        <v>33548</v>
      </c>
      <c r="Q448" s="237">
        <v>42736</v>
      </c>
      <c r="R448" s="237">
        <v>43055</v>
      </c>
      <c r="S448" s="232" t="s">
        <v>5103</v>
      </c>
      <c r="T448" s="237">
        <v>26028</v>
      </c>
      <c r="U448" s="235">
        <v>51</v>
      </c>
      <c r="V448" s="238">
        <v>46117</v>
      </c>
      <c r="W448" s="239">
        <v>4</v>
      </c>
    </row>
    <row r="449" spans="1:23" x14ac:dyDescent="0.25">
      <c r="A449" s="230" t="s">
        <v>29</v>
      </c>
      <c r="B449" s="231">
        <v>50132054</v>
      </c>
      <c r="C449" s="232" t="s">
        <v>678</v>
      </c>
      <c r="D449" s="232" t="s">
        <v>2269</v>
      </c>
      <c r="E449" s="232" t="s">
        <v>46</v>
      </c>
      <c r="F449" s="232" t="s">
        <v>5618</v>
      </c>
      <c r="G449" s="232" t="s">
        <v>48</v>
      </c>
      <c r="H449" s="232" t="s">
        <v>30</v>
      </c>
      <c r="I449" s="232">
        <v>5</v>
      </c>
      <c r="J449" s="232" t="s">
        <v>5554</v>
      </c>
      <c r="K449" s="233" t="s">
        <v>814</v>
      </c>
      <c r="L449" s="232" t="s">
        <v>815</v>
      </c>
      <c r="M449" s="234">
        <v>2</v>
      </c>
      <c r="N449" s="235">
        <v>2.5</v>
      </c>
      <c r="O449" s="236"/>
      <c r="P449" s="237">
        <v>43525</v>
      </c>
      <c r="Q449" s="237">
        <v>44197</v>
      </c>
      <c r="R449" s="237">
        <v>43724</v>
      </c>
      <c r="S449" s="232" t="s">
        <v>1960</v>
      </c>
      <c r="T449" s="237">
        <v>35096</v>
      </c>
      <c r="U449" s="235">
        <v>26.177777777777777</v>
      </c>
      <c r="V449" s="238">
        <v>55185</v>
      </c>
      <c r="W449" s="239">
        <v>28.822222222222223</v>
      </c>
    </row>
    <row r="450" spans="1:23" x14ac:dyDescent="0.25">
      <c r="A450" s="230" t="s">
        <v>29</v>
      </c>
      <c r="B450" s="231">
        <v>50129832</v>
      </c>
      <c r="C450" s="232" t="s">
        <v>675</v>
      </c>
      <c r="D450" s="232" t="s">
        <v>2269</v>
      </c>
      <c r="E450" s="232" t="s">
        <v>67</v>
      </c>
      <c r="F450" s="232" t="s">
        <v>5692</v>
      </c>
      <c r="G450" s="232" t="s">
        <v>98</v>
      </c>
      <c r="H450" s="232" t="s">
        <v>30</v>
      </c>
      <c r="I450" s="232">
        <v>5</v>
      </c>
      <c r="J450" s="232" t="s">
        <v>5574</v>
      </c>
      <c r="K450" s="233" t="s">
        <v>825</v>
      </c>
      <c r="L450" s="232" t="s">
        <v>815</v>
      </c>
      <c r="M450" s="234">
        <v>3</v>
      </c>
      <c r="N450" s="235">
        <v>3.5</v>
      </c>
      <c r="O450" s="236"/>
      <c r="P450" s="237">
        <v>43467</v>
      </c>
      <c r="Q450" s="237">
        <v>44197</v>
      </c>
      <c r="R450" s="237">
        <v>44198</v>
      </c>
      <c r="S450" s="232" t="s">
        <v>1962</v>
      </c>
      <c r="T450" s="237">
        <v>33882</v>
      </c>
      <c r="U450" s="235">
        <v>29.5</v>
      </c>
      <c r="V450" s="238">
        <v>53970</v>
      </c>
      <c r="W450" s="239">
        <v>25.5</v>
      </c>
    </row>
    <row r="451" spans="1:23" x14ac:dyDescent="0.25">
      <c r="A451" s="230" t="s">
        <v>4</v>
      </c>
      <c r="B451" s="231">
        <v>50037961</v>
      </c>
      <c r="C451" s="232" t="s">
        <v>507</v>
      </c>
      <c r="D451" s="232" t="s">
        <v>2269</v>
      </c>
      <c r="E451" s="232" t="s">
        <v>46</v>
      </c>
      <c r="F451" s="232" t="s">
        <v>5618</v>
      </c>
      <c r="G451" s="232" t="s">
        <v>48</v>
      </c>
      <c r="H451" s="232" t="s">
        <v>5</v>
      </c>
      <c r="I451" s="232" t="s">
        <v>702</v>
      </c>
      <c r="J451" s="232" t="s">
        <v>5497</v>
      </c>
      <c r="K451" s="233" t="s">
        <v>814</v>
      </c>
      <c r="L451" s="232" t="s">
        <v>815</v>
      </c>
      <c r="M451" s="234">
        <v>2</v>
      </c>
      <c r="N451" s="235">
        <v>3</v>
      </c>
      <c r="O451" s="236"/>
      <c r="P451" s="237">
        <v>34608</v>
      </c>
      <c r="Q451" s="237">
        <v>43466</v>
      </c>
      <c r="R451" s="237">
        <v>43253</v>
      </c>
      <c r="S451" s="232" t="s">
        <v>1959</v>
      </c>
      <c r="T451" s="237">
        <v>26111</v>
      </c>
      <c r="U451" s="235">
        <v>50.772222222222226</v>
      </c>
      <c r="V451" s="238">
        <v>46200</v>
      </c>
      <c r="W451" s="239">
        <v>4.2277777777777779</v>
      </c>
    </row>
    <row r="452" spans="1:23" x14ac:dyDescent="0.25">
      <c r="A452" s="241" t="s">
        <v>6</v>
      </c>
      <c r="B452" s="231">
        <v>50031006</v>
      </c>
      <c r="C452" s="232" t="s">
        <v>297</v>
      </c>
      <c r="D452" s="232" t="s">
        <v>2275</v>
      </c>
      <c r="E452" s="232" t="s">
        <v>1459</v>
      </c>
      <c r="F452" s="232" t="s">
        <v>5628</v>
      </c>
      <c r="G452" s="232" t="s">
        <v>5638</v>
      </c>
      <c r="H452" s="232" t="s">
        <v>5399</v>
      </c>
      <c r="I452" s="232" t="s">
        <v>702</v>
      </c>
      <c r="J452" s="232" t="s">
        <v>5439</v>
      </c>
      <c r="K452" s="233" t="s">
        <v>702</v>
      </c>
      <c r="L452" s="232" t="s">
        <v>702</v>
      </c>
      <c r="M452" s="234">
        <v>4</v>
      </c>
      <c r="N452" s="235">
        <v>2.6666666666666665</v>
      </c>
      <c r="O452" s="236"/>
      <c r="P452" s="237">
        <v>37316</v>
      </c>
      <c r="Q452" s="237">
        <v>41275</v>
      </c>
      <c r="R452" s="237">
        <v>44557</v>
      </c>
      <c r="S452" s="232" t="s">
        <v>5176</v>
      </c>
      <c r="T452" s="237">
        <v>28347</v>
      </c>
      <c r="U452" s="235">
        <v>44.652777777777779</v>
      </c>
      <c r="V452" s="238">
        <v>48436</v>
      </c>
      <c r="W452" s="239">
        <v>10.347222222222221</v>
      </c>
    </row>
    <row r="453" spans="1:23" x14ac:dyDescent="0.25">
      <c r="A453" s="230" t="s">
        <v>4</v>
      </c>
      <c r="B453" s="231">
        <v>50037964</v>
      </c>
      <c r="C453" s="232" t="s">
        <v>509</v>
      </c>
      <c r="D453" s="232" t="s">
        <v>2269</v>
      </c>
      <c r="E453" s="232" t="s">
        <v>46</v>
      </c>
      <c r="F453" s="232" t="s">
        <v>5675</v>
      </c>
      <c r="G453" s="232" t="s">
        <v>49</v>
      </c>
      <c r="H453" s="232" t="s">
        <v>5</v>
      </c>
      <c r="I453" s="232" t="s">
        <v>702</v>
      </c>
      <c r="J453" s="232" t="s">
        <v>909</v>
      </c>
      <c r="K453" s="233" t="s">
        <v>825</v>
      </c>
      <c r="L453" s="232" t="s">
        <v>815</v>
      </c>
      <c r="M453" s="234">
        <v>2</v>
      </c>
      <c r="N453" s="235">
        <v>2.3333333333333335</v>
      </c>
      <c r="O453" s="236"/>
      <c r="P453" s="237">
        <v>38078</v>
      </c>
      <c r="Q453" s="237">
        <v>42736</v>
      </c>
      <c r="R453" s="237">
        <v>44166</v>
      </c>
      <c r="S453" s="232" t="s">
        <v>5105</v>
      </c>
      <c r="T453" s="237">
        <v>28453</v>
      </c>
      <c r="U453" s="235">
        <v>44.363888888888887</v>
      </c>
      <c r="V453" s="238">
        <v>48542</v>
      </c>
      <c r="W453" s="239">
        <v>10.636111111111111</v>
      </c>
    </row>
    <row r="454" spans="1:23" x14ac:dyDescent="0.25">
      <c r="A454" s="230" t="s">
        <v>4</v>
      </c>
      <c r="B454" s="231">
        <v>50031009</v>
      </c>
      <c r="C454" s="232" t="s">
        <v>1025</v>
      </c>
      <c r="D454" s="232" t="s">
        <v>2269</v>
      </c>
      <c r="E454" s="232" t="s">
        <v>67</v>
      </c>
      <c r="F454" s="232" t="s">
        <v>5674</v>
      </c>
      <c r="G454" s="232" t="s">
        <v>72</v>
      </c>
      <c r="H454" s="232" t="s">
        <v>5</v>
      </c>
      <c r="I454" s="232" t="s">
        <v>702</v>
      </c>
      <c r="J454" s="232" t="s">
        <v>963</v>
      </c>
      <c r="K454" s="233" t="s">
        <v>818</v>
      </c>
      <c r="L454" s="232" t="s">
        <v>815</v>
      </c>
      <c r="M454" s="234">
        <v>2</v>
      </c>
      <c r="N454" s="235">
        <v>3</v>
      </c>
      <c r="O454" s="236"/>
      <c r="P454" s="237">
        <v>36617</v>
      </c>
      <c r="Q454" s="237">
        <v>43101</v>
      </c>
      <c r="R454" s="237">
        <v>43801</v>
      </c>
      <c r="S454" s="232" t="s">
        <v>2076</v>
      </c>
      <c r="T454" s="237">
        <v>27230</v>
      </c>
      <c r="U454" s="235">
        <v>47.708333333333336</v>
      </c>
      <c r="V454" s="238">
        <v>47319</v>
      </c>
      <c r="W454" s="239">
        <v>7.291666666666667</v>
      </c>
    </row>
    <row r="455" spans="1:23" x14ac:dyDescent="0.25">
      <c r="A455" s="230" t="s">
        <v>29</v>
      </c>
      <c r="B455" s="231">
        <v>50047135</v>
      </c>
      <c r="C455" s="232" t="s">
        <v>555</v>
      </c>
      <c r="D455" s="232" t="s">
        <v>2269</v>
      </c>
      <c r="E455" s="232" t="s">
        <v>46</v>
      </c>
      <c r="F455" s="232" t="s">
        <v>5676</v>
      </c>
      <c r="G455" s="232" t="s">
        <v>92</v>
      </c>
      <c r="H455" s="232" t="s">
        <v>30</v>
      </c>
      <c r="I455" s="232">
        <v>5</v>
      </c>
      <c r="J455" s="232" t="s">
        <v>5521</v>
      </c>
      <c r="K455" s="233" t="s">
        <v>825</v>
      </c>
      <c r="L455" s="232" t="s">
        <v>815</v>
      </c>
      <c r="M455" s="234">
        <v>2</v>
      </c>
      <c r="N455" s="235">
        <v>3</v>
      </c>
      <c r="O455" s="236"/>
      <c r="P455" s="237">
        <v>42156</v>
      </c>
      <c r="Q455" s="237">
        <v>43466</v>
      </c>
      <c r="R455" s="237">
        <v>42857</v>
      </c>
      <c r="S455" s="232" t="s">
        <v>5106</v>
      </c>
      <c r="T455" s="237">
        <v>32682</v>
      </c>
      <c r="U455" s="235">
        <v>32.783333333333331</v>
      </c>
      <c r="V455" s="238">
        <v>52771</v>
      </c>
      <c r="W455" s="239">
        <v>22.216666666666665</v>
      </c>
    </row>
    <row r="456" spans="1:23" x14ac:dyDescent="0.25">
      <c r="A456" s="230" t="s">
        <v>4</v>
      </c>
      <c r="B456" s="231">
        <v>50037962</v>
      </c>
      <c r="C456" s="232" t="s">
        <v>508</v>
      </c>
      <c r="D456" s="232" t="s">
        <v>2269</v>
      </c>
      <c r="E456" s="232" t="s">
        <v>46</v>
      </c>
      <c r="F456" s="232" t="s">
        <v>5676</v>
      </c>
      <c r="G456" s="232" t="s">
        <v>92</v>
      </c>
      <c r="H456" s="232" t="s">
        <v>5</v>
      </c>
      <c r="I456" s="232" t="s">
        <v>702</v>
      </c>
      <c r="J456" s="232" t="s">
        <v>911</v>
      </c>
      <c r="K456" s="233" t="s">
        <v>825</v>
      </c>
      <c r="L456" s="232" t="s">
        <v>815</v>
      </c>
      <c r="M456" s="234">
        <v>1</v>
      </c>
      <c r="N456" s="235" t="s">
        <v>702</v>
      </c>
      <c r="O456" s="236"/>
      <c r="P456" s="237">
        <v>41000</v>
      </c>
      <c r="Q456" s="237"/>
      <c r="R456" s="237">
        <v>42795</v>
      </c>
      <c r="S456" s="232" t="s">
        <v>4974</v>
      </c>
      <c r="T456" s="237">
        <v>32657</v>
      </c>
      <c r="U456" s="235">
        <v>32.85</v>
      </c>
      <c r="V456" s="238">
        <v>52746</v>
      </c>
      <c r="W456" s="239">
        <v>22.15</v>
      </c>
    </row>
    <row r="457" spans="1:23" x14ac:dyDescent="0.25">
      <c r="A457" s="230" t="s">
        <v>4</v>
      </c>
      <c r="B457" s="231">
        <v>50031085</v>
      </c>
      <c r="C457" s="232" t="s">
        <v>1258</v>
      </c>
      <c r="D457" s="232" t="s">
        <v>2269</v>
      </c>
      <c r="E457" s="232" t="s">
        <v>46</v>
      </c>
      <c r="F457" s="232" t="s">
        <v>5619</v>
      </c>
      <c r="G457" s="232" t="s">
        <v>50</v>
      </c>
      <c r="H457" s="232" t="s">
        <v>5</v>
      </c>
      <c r="I457" s="232" t="s">
        <v>702</v>
      </c>
      <c r="J457" s="232" t="s">
        <v>5450</v>
      </c>
      <c r="K457" s="233" t="s">
        <v>818</v>
      </c>
      <c r="L457" s="232" t="s">
        <v>815</v>
      </c>
      <c r="M457" s="234">
        <v>3</v>
      </c>
      <c r="N457" s="235">
        <v>3</v>
      </c>
      <c r="O457" s="236"/>
      <c r="P457" s="237">
        <v>37834</v>
      </c>
      <c r="Q457" s="237">
        <v>42552</v>
      </c>
      <c r="R457" s="237">
        <v>42795</v>
      </c>
      <c r="S457" s="232" t="s">
        <v>903</v>
      </c>
      <c r="T457" s="237">
        <v>30606</v>
      </c>
      <c r="U457" s="235">
        <v>38.466666666666669</v>
      </c>
      <c r="V457" s="238">
        <v>50695</v>
      </c>
      <c r="W457" s="239">
        <v>16.533333333333335</v>
      </c>
    </row>
    <row r="458" spans="1:23" x14ac:dyDescent="0.25">
      <c r="A458" s="230" t="s">
        <v>29</v>
      </c>
      <c r="B458" s="231">
        <v>50031054</v>
      </c>
      <c r="C458" s="232" t="s">
        <v>319</v>
      </c>
      <c r="D458" s="232" t="s">
        <v>2269</v>
      </c>
      <c r="E458" s="232" t="s">
        <v>46</v>
      </c>
      <c r="F458" s="232" t="s">
        <v>5620</v>
      </c>
      <c r="G458" s="232" t="s">
        <v>51</v>
      </c>
      <c r="H458" s="232" t="s">
        <v>30</v>
      </c>
      <c r="I458" s="232">
        <v>5</v>
      </c>
      <c r="J458" s="232" t="s">
        <v>5446</v>
      </c>
      <c r="K458" s="233" t="s">
        <v>818</v>
      </c>
      <c r="L458" s="232" t="s">
        <v>914</v>
      </c>
      <c r="M458" s="234">
        <v>3</v>
      </c>
      <c r="N458" s="235">
        <v>2.6666666666666665</v>
      </c>
      <c r="O458" s="236"/>
      <c r="P458" s="237">
        <v>40665</v>
      </c>
      <c r="Q458" s="237">
        <v>43101</v>
      </c>
      <c r="R458" s="237">
        <v>44198</v>
      </c>
      <c r="S458" s="232" t="s">
        <v>1952</v>
      </c>
      <c r="T458" s="237">
        <v>29746</v>
      </c>
      <c r="U458" s="235">
        <v>40.822222222222223</v>
      </c>
      <c r="V458" s="238">
        <v>49835</v>
      </c>
      <c r="W458" s="239">
        <v>14.177777777777777</v>
      </c>
    </row>
    <row r="459" spans="1:23" x14ac:dyDescent="0.25">
      <c r="A459" s="230" t="s">
        <v>4</v>
      </c>
      <c r="B459" s="231">
        <v>50037955</v>
      </c>
      <c r="C459" s="232" t="s">
        <v>505</v>
      </c>
      <c r="D459" s="232" t="s">
        <v>2269</v>
      </c>
      <c r="E459" s="232" t="s">
        <v>46</v>
      </c>
      <c r="F459" s="232" t="s">
        <v>5620</v>
      </c>
      <c r="G459" s="232" t="s">
        <v>51</v>
      </c>
      <c r="H459" s="232" t="s">
        <v>5</v>
      </c>
      <c r="I459" s="232" t="s">
        <v>702</v>
      </c>
      <c r="J459" s="232" t="s">
        <v>917</v>
      </c>
      <c r="K459" s="233" t="s">
        <v>818</v>
      </c>
      <c r="L459" s="232" t="s">
        <v>914</v>
      </c>
      <c r="M459" s="234">
        <v>2</v>
      </c>
      <c r="N459" s="235">
        <v>3.6666666666666665</v>
      </c>
      <c r="O459" s="236"/>
      <c r="P459" s="237">
        <v>34745</v>
      </c>
      <c r="Q459" s="237">
        <v>43101</v>
      </c>
      <c r="R459" s="237">
        <v>44508</v>
      </c>
      <c r="S459" s="232" t="s">
        <v>903</v>
      </c>
      <c r="T459" s="237">
        <v>27159</v>
      </c>
      <c r="U459" s="235">
        <v>47.902777777777779</v>
      </c>
      <c r="V459" s="238">
        <v>47248</v>
      </c>
      <c r="W459" s="239">
        <v>7.0972222222222223</v>
      </c>
    </row>
    <row r="460" spans="1:23" x14ac:dyDescent="0.25">
      <c r="A460" s="230" t="s">
        <v>27</v>
      </c>
      <c r="B460" s="231">
        <v>50031339</v>
      </c>
      <c r="C460" s="232" t="s">
        <v>400</v>
      </c>
      <c r="D460" s="232" t="s">
        <v>2277</v>
      </c>
      <c r="E460" s="232" t="s">
        <v>5623</v>
      </c>
      <c r="F460" s="232" t="s">
        <v>5640</v>
      </c>
      <c r="G460" s="232" t="s">
        <v>87</v>
      </c>
      <c r="H460" s="232" t="s">
        <v>28</v>
      </c>
      <c r="I460" s="232">
        <v>5</v>
      </c>
      <c r="J460" s="232" t="s">
        <v>5413</v>
      </c>
      <c r="K460" s="233" t="s">
        <v>825</v>
      </c>
      <c r="L460" s="232" t="s">
        <v>845</v>
      </c>
      <c r="M460" s="234">
        <v>1</v>
      </c>
      <c r="N460" s="235">
        <v>3</v>
      </c>
      <c r="O460" s="236"/>
      <c r="P460" s="237">
        <v>41334</v>
      </c>
      <c r="Q460" s="237"/>
      <c r="R460" s="237">
        <v>43556</v>
      </c>
      <c r="S460" s="232" t="s">
        <v>1513</v>
      </c>
      <c r="T460" s="237">
        <v>32060</v>
      </c>
      <c r="U460" s="235">
        <v>34.486111111111114</v>
      </c>
      <c r="V460" s="238">
        <v>52149</v>
      </c>
      <c r="W460" s="239">
        <v>20.513888888888889</v>
      </c>
    </row>
    <row r="461" spans="1:23" x14ac:dyDescent="0.25">
      <c r="A461" s="230" t="s">
        <v>27</v>
      </c>
      <c r="B461" s="231">
        <v>50031290</v>
      </c>
      <c r="C461" s="232" t="s">
        <v>1260</v>
      </c>
      <c r="D461" s="232" t="s">
        <v>2278</v>
      </c>
      <c r="E461" s="232" t="s">
        <v>5623</v>
      </c>
      <c r="F461" s="232" t="s">
        <v>5627</v>
      </c>
      <c r="G461" s="232" t="s">
        <v>88</v>
      </c>
      <c r="H461" s="232" t="s">
        <v>28</v>
      </c>
      <c r="I461" s="232">
        <v>5</v>
      </c>
      <c r="J461" s="232" t="s">
        <v>5403</v>
      </c>
      <c r="K461" s="233" t="s">
        <v>814</v>
      </c>
      <c r="L461" s="232" t="s">
        <v>839</v>
      </c>
      <c r="M461" s="234">
        <v>2</v>
      </c>
      <c r="N461" s="235">
        <v>2.6666666666666665</v>
      </c>
      <c r="O461" s="236"/>
      <c r="P461" s="237">
        <v>38548</v>
      </c>
      <c r="Q461" s="237">
        <v>40118</v>
      </c>
      <c r="R461" s="237">
        <v>42809</v>
      </c>
      <c r="S461" s="232" t="s">
        <v>1541</v>
      </c>
      <c r="T461" s="237">
        <v>26928</v>
      </c>
      <c r="U461" s="235">
        <v>48.538888888888891</v>
      </c>
      <c r="V461" s="238">
        <v>47017</v>
      </c>
      <c r="W461" s="239">
        <v>6.4611111111111112</v>
      </c>
    </row>
    <row r="462" spans="1:23" x14ac:dyDescent="0.25">
      <c r="A462" s="230" t="s">
        <v>27</v>
      </c>
      <c r="B462" s="231">
        <v>50032419</v>
      </c>
      <c r="C462" s="232" t="s">
        <v>484</v>
      </c>
      <c r="D462" s="232" t="s">
        <v>2278</v>
      </c>
      <c r="E462" s="232" t="s">
        <v>5623</v>
      </c>
      <c r="F462" s="232" t="s">
        <v>5627</v>
      </c>
      <c r="G462" s="232" t="s">
        <v>88</v>
      </c>
      <c r="H462" s="232" t="s">
        <v>28</v>
      </c>
      <c r="I462" s="232">
        <v>5</v>
      </c>
      <c r="J462" s="232" t="s">
        <v>5413</v>
      </c>
      <c r="K462" s="233" t="s">
        <v>814</v>
      </c>
      <c r="L462" s="232" t="s">
        <v>839</v>
      </c>
      <c r="M462" s="234">
        <v>2</v>
      </c>
      <c r="N462" s="235">
        <v>2.6666666666666665</v>
      </c>
      <c r="O462" s="236"/>
      <c r="P462" s="237">
        <v>41715</v>
      </c>
      <c r="Q462" s="237">
        <v>43101</v>
      </c>
      <c r="R462" s="237">
        <v>43085</v>
      </c>
      <c r="S462" s="232" t="s">
        <v>1537</v>
      </c>
      <c r="T462" s="237">
        <v>32667</v>
      </c>
      <c r="U462" s="235">
        <v>32.825000000000003</v>
      </c>
      <c r="V462" s="238">
        <v>52756</v>
      </c>
      <c r="W462" s="239">
        <v>22.175000000000001</v>
      </c>
    </row>
    <row r="463" spans="1:23" x14ac:dyDescent="0.25">
      <c r="A463" s="230" t="s">
        <v>27</v>
      </c>
      <c r="B463" s="231">
        <v>50047203</v>
      </c>
      <c r="C463" s="232" t="s">
        <v>560</v>
      </c>
      <c r="D463" s="232" t="s">
        <v>2278</v>
      </c>
      <c r="E463" s="232" t="s">
        <v>5623</v>
      </c>
      <c r="F463" s="232" t="s">
        <v>5627</v>
      </c>
      <c r="G463" s="232" t="s">
        <v>88</v>
      </c>
      <c r="H463" s="232" t="s">
        <v>28</v>
      </c>
      <c r="I463" s="232">
        <v>5</v>
      </c>
      <c r="J463" s="232" t="s">
        <v>5422</v>
      </c>
      <c r="K463" s="233" t="s">
        <v>814</v>
      </c>
      <c r="L463" s="232" t="s">
        <v>839</v>
      </c>
      <c r="M463" s="234">
        <v>2</v>
      </c>
      <c r="N463" s="235">
        <v>2.6666666666666665</v>
      </c>
      <c r="O463" s="236"/>
      <c r="P463" s="237">
        <v>42156</v>
      </c>
      <c r="Q463" s="237">
        <v>43466</v>
      </c>
      <c r="R463" s="237">
        <v>44270</v>
      </c>
      <c r="S463" s="232" t="s">
        <v>1541</v>
      </c>
      <c r="T463" s="237">
        <v>33146</v>
      </c>
      <c r="U463" s="235">
        <v>31.513888888888889</v>
      </c>
      <c r="V463" s="238">
        <v>53235</v>
      </c>
      <c r="W463" s="239">
        <v>23.486111111111111</v>
      </c>
    </row>
    <row r="464" spans="1:23" x14ac:dyDescent="0.25">
      <c r="A464" s="230" t="s">
        <v>27</v>
      </c>
      <c r="B464" s="231">
        <v>50047208</v>
      </c>
      <c r="C464" s="232" t="s">
        <v>561</v>
      </c>
      <c r="D464" s="232" t="s">
        <v>2278</v>
      </c>
      <c r="E464" s="232" t="s">
        <v>5623</v>
      </c>
      <c r="F464" s="232" t="s">
        <v>5627</v>
      </c>
      <c r="G464" s="232" t="s">
        <v>88</v>
      </c>
      <c r="H464" s="232" t="s">
        <v>28</v>
      </c>
      <c r="I464" s="232">
        <v>5</v>
      </c>
      <c r="J464" s="232" t="s">
        <v>5524</v>
      </c>
      <c r="K464" s="233" t="s">
        <v>814</v>
      </c>
      <c r="L464" s="232" t="s">
        <v>839</v>
      </c>
      <c r="M464" s="234">
        <v>2</v>
      </c>
      <c r="N464" s="235">
        <v>3.3333333333333335</v>
      </c>
      <c r="O464" s="236"/>
      <c r="P464" s="237">
        <v>42156</v>
      </c>
      <c r="Q464" s="237">
        <v>43101</v>
      </c>
      <c r="R464" s="237">
        <v>44508</v>
      </c>
      <c r="S464" s="232" t="s">
        <v>1581</v>
      </c>
      <c r="T464" s="237">
        <v>33436</v>
      </c>
      <c r="U464" s="235">
        <v>30.716666666666665</v>
      </c>
      <c r="V464" s="238">
        <v>53525</v>
      </c>
      <c r="W464" s="239">
        <v>24.283333333333335</v>
      </c>
    </row>
    <row r="465" spans="1:23" x14ac:dyDescent="0.25">
      <c r="A465" s="230" t="s">
        <v>27</v>
      </c>
      <c r="B465" s="231">
        <v>50030927</v>
      </c>
      <c r="C465" s="232" t="s">
        <v>268</v>
      </c>
      <c r="D465" s="232" t="s">
        <v>2276</v>
      </c>
      <c r="E465" s="232" t="s">
        <v>5623</v>
      </c>
      <c r="F465" s="232" t="s">
        <v>5710</v>
      </c>
      <c r="G465" s="232" t="s">
        <v>39</v>
      </c>
      <c r="H465" s="232" t="s">
        <v>28</v>
      </c>
      <c r="I465" s="232">
        <v>5</v>
      </c>
      <c r="J465" s="232" t="s">
        <v>5412</v>
      </c>
      <c r="K465" s="233" t="s">
        <v>814</v>
      </c>
      <c r="L465" s="232" t="s">
        <v>842</v>
      </c>
      <c r="M465" s="234">
        <v>2</v>
      </c>
      <c r="N465" s="235">
        <v>2.6666666666666665</v>
      </c>
      <c r="O465" s="236"/>
      <c r="P465" s="237">
        <v>41584</v>
      </c>
      <c r="Q465" s="237">
        <v>42736</v>
      </c>
      <c r="R465" s="237">
        <v>43313</v>
      </c>
      <c r="S465" s="232" t="s">
        <v>1541</v>
      </c>
      <c r="T465" s="237">
        <v>33257</v>
      </c>
      <c r="U465" s="235">
        <v>31.211111111111112</v>
      </c>
      <c r="V465" s="238">
        <v>53346</v>
      </c>
      <c r="W465" s="239">
        <v>23.788888888888888</v>
      </c>
    </row>
    <row r="466" spans="1:23" x14ac:dyDescent="0.25">
      <c r="A466" s="230" t="s">
        <v>27</v>
      </c>
      <c r="B466" s="231">
        <v>50137829</v>
      </c>
      <c r="C466" s="232" t="s">
        <v>1003</v>
      </c>
      <c r="D466" s="232" t="s">
        <v>2276</v>
      </c>
      <c r="E466" s="232" t="s">
        <v>5623</v>
      </c>
      <c r="F466" s="232" t="s">
        <v>5710</v>
      </c>
      <c r="G466" s="232" t="s">
        <v>39</v>
      </c>
      <c r="H466" s="232" t="s">
        <v>28</v>
      </c>
      <c r="I466" s="232">
        <v>5</v>
      </c>
      <c r="J466" s="232" t="s">
        <v>5413</v>
      </c>
      <c r="K466" s="233" t="s">
        <v>814</v>
      </c>
      <c r="L466" s="232" t="s">
        <v>842</v>
      </c>
      <c r="M466" s="234">
        <v>1</v>
      </c>
      <c r="N466" s="235">
        <v>2</v>
      </c>
      <c r="O466" s="236"/>
      <c r="P466" s="237">
        <v>43748</v>
      </c>
      <c r="Q466" s="237"/>
      <c r="R466" s="237">
        <v>44487</v>
      </c>
      <c r="S466" s="232" t="s">
        <v>1528</v>
      </c>
      <c r="T466" s="237">
        <v>35681</v>
      </c>
      <c r="U466" s="235">
        <v>24.574999999999999</v>
      </c>
      <c r="V466" s="238">
        <v>55770</v>
      </c>
      <c r="W466" s="239">
        <v>30.425000000000001</v>
      </c>
    </row>
    <row r="467" spans="1:23" x14ac:dyDescent="0.25">
      <c r="A467" s="230" t="s">
        <v>27</v>
      </c>
      <c r="B467" s="231">
        <v>50031578</v>
      </c>
      <c r="C467" s="232" t="s">
        <v>477</v>
      </c>
      <c r="D467" s="232" t="s">
        <v>2276</v>
      </c>
      <c r="E467" s="232" t="s">
        <v>5623</v>
      </c>
      <c r="F467" s="232" t="s">
        <v>5624</v>
      </c>
      <c r="G467" s="232" t="s">
        <v>5625</v>
      </c>
      <c r="H467" s="232" t="s">
        <v>28</v>
      </c>
      <c r="I467" s="232">
        <v>5</v>
      </c>
      <c r="J467" s="232" t="s">
        <v>5424</v>
      </c>
      <c r="K467" s="233" t="s">
        <v>814</v>
      </c>
      <c r="L467" s="232" t="s">
        <v>842</v>
      </c>
      <c r="M467" s="234">
        <v>2</v>
      </c>
      <c r="N467" s="235">
        <v>3</v>
      </c>
      <c r="O467" s="236"/>
      <c r="P467" s="237">
        <v>41641</v>
      </c>
      <c r="Q467" s="237">
        <v>43101</v>
      </c>
      <c r="R467" s="237">
        <v>43313</v>
      </c>
      <c r="S467" s="232" t="s">
        <v>1530</v>
      </c>
      <c r="T467" s="237">
        <v>33292</v>
      </c>
      <c r="U467" s="235">
        <v>31.116666666666667</v>
      </c>
      <c r="V467" s="238">
        <v>53381</v>
      </c>
      <c r="W467" s="239">
        <v>23.883333333333333</v>
      </c>
    </row>
    <row r="468" spans="1:23" x14ac:dyDescent="0.25">
      <c r="A468" s="230" t="s">
        <v>27</v>
      </c>
      <c r="B468" s="231">
        <v>50031041</v>
      </c>
      <c r="C468" s="232" t="s">
        <v>314</v>
      </c>
      <c r="D468" s="232" t="s">
        <v>2276</v>
      </c>
      <c r="E468" s="232" t="s">
        <v>5623</v>
      </c>
      <c r="F468" s="232" t="s">
        <v>5624</v>
      </c>
      <c r="G468" s="232" t="s">
        <v>5625</v>
      </c>
      <c r="H468" s="232" t="s">
        <v>28</v>
      </c>
      <c r="I468" s="232">
        <v>5</v>
      </c>
      <c r="J468" s="232" t="s">
        <v>5413</v>
      </c>
      <c r="K468" s="233" t="s">
        <v>814</v>
      </c>
      <c r="L468" s="232" t="s">
        <v>842</v>
      </c>
      <c r="M468" s="234">
        <v>1</v>
      </c>
      <c r="N468" s="235">
        <v>2.6666666666666665</v>
      </c>
      <c r="O468" s="236"/>
      <c r="P468" s="237">
        <v>41334</v>
      </c>
      <c r="Q468" s="237"/>
      <c r="R468" s="237">
        <v>44088</v>
      </c>
      <c r="S468" s="232" t="s">
        <v>974</v>
      </c>
      <c r="T468" s="237">
        <v>31506</v>
      </c>
      <c r="U468" s="235">
        <v>36.00277777777778</v>
      </c>
      <c r="V468" s="238">
        <v>51595</v>
      </c>
      <c r="W468" s="239">
        <v>18.997222222222224</v>
      </c>
    </row>
    <row r="469" spans="1:23" x14ac:dyDescent="0.25">
      <c r="A469" s="230" t="s">
        <v>27</v>
      </c>
      <c r="B469" s="231">
        <v>50031038</v>
      </c>
      <c r="C469" s="232" t="s">
        <v>312</v>
      </c>
      <c r="D469" s="232" t="s">
        <v>2276</v>
      </c>
      <c r="E469" s="232" t="s">
        <v>5623</v>
      </c>
      <c r="F469" s="232" t="s">
        <v>5624</v>
      </c>
      <c r="G469" s="232" t="s">
        <v>5625</v>
      </c>
      <c r="H469" s="232" t="s">
        <v>28</v>
      </c>
      <c r="I469" s="232">
        <v>5</v>
      </c>
      <c r="J469" s="232" t="s">
        <v>5422</v>
      </c>
      <c r="K469" s="233" t="s">
        <v>814</v>
      </c>
      <c r="L469" s="232" t="s">
        <v>842</v>
      </c>
      <c r="M469" s="234">
        <v>2</v>
      </c>
      <c r="N469" s="235">
        <v>2.6666666666666665</v>
      </c>
      <c r="O469" s="236"/>
      <c r="P469" s="237">
        <v>39069</v>
      </c>
      <c r="Q469" s="237">
        <v>40909</v>
      </c>
      <c r="R469" s="237">
        <v>44515</v>
      </c>
      <c r="S469" s="232" t="s">
        <v>980</v>
      </c>
      <c r="T469" s="237">
        <v>27073</v>
      </c>
      <c r="U469" s="235">
        <v>48.144444444444446</v>
      </c>
      <c r="V469" s="238">
        <v>47162</v>
      </c>
      <c r="W469" s="239">
        <v>6.8555555555555552</v>
      </c>
    </row>
    <row r="470" spans="1:23" x14ac:dyDescent="0.25">
      <c r="A470" s="230" t="s">
        <v>27</v>
      </c>
      <c r="B470" s="231">
        <v>50101466</v>
      </c>
      <c r="C470" s="232" t="s">
        <v>611</v>
      </c>
      <c r="D470" s="232" t="s">
        <v>2279</v>
      </c>
      <c r="E470" s="232" t="s">
        <v>5623</v>
      </c>
      <c r="F470" s="232" t="s">
        <v>5655</v>
      </c>
      <c r="G470" s="232" t="s">
        <v>89</v>
      </c>
      <c r="H470" s="232" t="s">
        <v>28</v>
      </c>
      <c r="I470" s="232">
        <v>5</v>
      </c>
      <c r="J470" s="232" t="s">
        <v>5422</v>
      </c>
      <c r="K470" s="233" t="s">
        <v>825</v>
      </c>
      <c r="L470" s="232" t="s">
        <v>839</v>
      </c>
      <c r="M470" s="234">
        <v>2</v>
      </c>
      <c r="N470" s="235">
        <v>2.6666666666666665</v>
      </c>
      <c r="O470" s="236"/>
      <c r="P470" s="237">
        <v>41186</v>
      </c>
      <c r="Q470" s="237">
        <v>43101</v>
      </c>
      <c r="R470" s="237">
        <v>42826</v>
      </c>
      <c r="S470" s="232" t="s">
        <v>2235</v>
      </c>
      <c r="T470" s="237">
        <v>32752</v>
      </c>
      <c r="U470" s="235">
        <v>32.594444444444441</v>
      </c>
      <c r="V470" s="238">
        <v>52841</v>
      </c>
      <c r="W470" s="239">
        <v>22.405555555555555</v>
      </c>
    </row>
    <row r="471" spans="1:23" x14ac:dyDescent="0.25">
      <c r="A471" s="230" t="s">
        <v>27</v>
      </c>
      <c r="B471" s="231">
        <v>50040233</v>
      </c>
      <c r="C471" s="232" t="s">
        <v>1009</v>
      </c>
      <c r="D471" s="232" t="s">
        <v>2280</v>
      </c>
      <c r="E471" s="232" t="s">
        <v>41</v>
      </c>
      <c r="F471" s="232" t="s">
        <v>5628</v>
      </c>
      <c r="G471" s="232" t="s">
        <v>42</v>
      </c>
      <c r="H471" s="232" t="s">
        <v>28</v>
      </c>
      <c r="I471" s="232">
        <v>5</v>
      </c>
      <c r="J471" s="232" t="s">
        <v>5512</v>
      </c>
      <c r="K471" s="233" t="s">
        <v>818</v>
      </c>
      <c r="L471" s="232" t="s">
        <v>815</v>
      </c>
      <c r="M471" s="234">
        <v>1</v>
      </c>
      <c r="N471" s="235">
        <v>2.3333333333333335</v>
      </c>
      <c r="O471" s="236"/>
      <c r="P471" s="237">
        <v>36571</v>
      </c>
      <c r="Q471" s="237">
        <v>41913</v>
      </c>
      <c r="R471" s="237">
        <v>43922</v>
      </c>
      <c r="S471" s="232" t="s">
        <v>5108</v>
      </c>
      <c r="T471" s="237">
        <v>26511</v>
      </c>
      <c r="U471" s="235">
        <v>49.680555555555557</v>
      </c>
      <c r="V471" s="238">
        <v>46599</v>
      </c>
      <c r="W471" s="239">
        <v>5.322222222222222</v>
      </c>
    </row>
    <row r="472" spans="1:23" x14ac:dyDescent="0.25">
      <c r="A472" s="230" t="s">
        <v>27</v>
      </c>
      <c r="B472" s="231">
        <v>50047406</v>
      </c>
      <c r="C472" s="232" t="s">
        <v>564</v>
      </c>
      <c r="D472" s="232" t="s">
        <v>2269</v>
      </c>
      <c r="E472" s="232" t="s">
        <v>67</v>
      </c>
      <c r="F472" s="232" t="s">
        <v>5692</v>
      </c>
      <c r="G472" s="232" t="s">
        <v>98</v>
      </c>
      <c r="H472" s="232" t="s">
        <v>28</v>
      </c>
      <c r="I472" s="232">
        <v>5</v>
      </c>
      <c r="J472" s="232" t="s">
        <v>5422</v>
      </c>
      <c r="K472" s="233" t="s">
        <v>825</v>
      </c>
      <c r="L472" s="232" t="s">
        <v>815</v>
      </c>
      <c r="M472" s="234">
        <v>1</v>
      </c>
      <c r="N472" s="235" t="s">
        <v>702</v>
      </c>
      <c r="O472" s="236" t="s">
        <v>135</v>
      </c>
      <c r="P472" s="237">
        <v>42163</v>
      </c>
      <c r="Q472" s="237"/>
      <c r="R472" s="237">
        <v>44480</v>
      </c>
      <c r="S472" s="232" t="s">
        <v>1528</v>
      </c>
      <c r="T472" s="237">
        <v>32629</v>
      </c>
      <c r="U472" s="235">
        <v>32.927777777777777</v>
      </c>
      <c r="V472" s="238">
        <v>52718</v>
      </c>
      <c r="W472" s="239">
        <v>22.072222222222223</v>
      </c>
    </row>
    <row r="473" spans="1:23" x14ac:dyDescent="0.25">
      <c r="A473" s="230" t="s">
        <v>4</v>
      </c>
      <c r="B473" s="231">
        <v>50031077</v>
      </c>
      <c r="C473" s="232" t="s">
        <v>329</v>
      </c>
      <c r="D473" s="232" t="s">
        <v>2280</v>
      </c>
      <c r="E473" s="232" t="s">
        <v>41</v>
      </c>
      <c r="F473" s="232" t="s">
        <v>5628</v>
      </c>
      <c r="G473" s="232" t="s">
        <v>42</v>
      </c>
      <c r="H473" s="232" t="s">
        <v>5</v>
      </c>
      <c r="I473" s="232" t="s">
        <v>702</v>
      </c>
      <c r="J473" s="232" t="s">
        <v>5449</v>
      </c>
      <c r="K473" s="233" t="s">
        <v>818</v>
      </c>
      <c r="L473" s="232" t="s">
        <v>815</v>
      </c>
      <c r="M473" s="234">
        <v>4</v>
      </c>
      <c r="N473" s="235">
        <v>3</v>
      </c>
      <c r="O473" s="236"/>
      <c r="P473" s="237">
        <v>36164</v>
      </c>
      <c r="Q473" s="237">
        <v>42736</v>
      </c>
      <c r="R473" s="237">
        <v>42795</v>
      </c>
      <c r="S473" s="232" t="s">
        <v>1994</v>
      </c>
      <c r="T473" s="237">
        <v>25376</v>
      </c>
      <c r="U473" s="235">
        <v>52.786111111111111</v>
      </c>
      <c r="V473" s="238">
        <v>45465</v>
      </c>
      <c r="W473" s="239">
        <v>2.213888888888889</v>
      </c>
    </row>
    <row r="474" spans="1:23" x14ac:dyDescent="0.25">
      <c r="A474" s="230" t="s">
        <v>27</v>
      </c>
      <c r="B474" s="231">
        <v>50112871</v>
      </c>
      <c r="C474" s="232" t="s">
        <v>647</v>
      </c>
      <c r="D474" s="232" t="s">
        <v>2280</v>
      </c>
      <c r="E474" s="232" t="s">
        <v>41</v>
      </c>
      <c r="F474" s="232" t="s">
        <v>5628</v>
      </c>
      <c r="G474" s="232" t="s">
        <v>42</v>
      </c>
      <c r="H474" s="232" t="s">
        <v>28</v>
      </c>
      <c r="I474" s="232">
        <v>5</v>
      </c>
      <c r="J474" s="232" t="s">
        <v>5413</v>
      </c>
      <c r="K474" s="233" t="s">
        <v>818</v>
      </c>
      <c r="L474" s="232" t="s">
        <v>815</v>
      </c>
      <c r="M474" s="234">
        <v>1</v>
      </c>
      <c r="N474" s="235">
        <v>2</v>
      </c>
      <c r="O474" s="236"/>
      <c r="P474" s="237">
        <v>43222</v>
      </c>
      <c r="Q474" s="237"/>
      <c r="R474" s="237">
        <v>43556</v>
      </c>
      <c r="S474" s="232" t="s">
        <v>1545</v>
      </c>
      <c r="T474" s="237">
        <v>33765</v>
      </c>
      <c r="U474" s="235">
        <v>29.819444444444443</v>
      </c>
      <c r="V474" s="238">
        <v>53853</v>
      </c>
      <c r="W474" s="239">
        <v>25.180555555555557</v>
      </c>
    </row>
    <row r="475" spans="1:23" x14ac:dyDescent="0.25">
      <c r="A475" s="230" t="s">
        <v>27</v>
      </c>
      <c r="B475" s="231">
        <v>50031026</v>
      </c>
      <c r="C475" s="232" t="s">
        <v>1007</v>
      </c>
      <c r="D475" s="232" t="s">
        <v>2280</v>
      </c>
      <c r="E475" s="232" t="s">
        <v>41</v>
      </c>
      <c r="F475" s="232" t="s">
        <v>5628</v>
      </c>
      <c r="G475" s="232" t="s">
        <v>42</v>
      </c>
      <c r="H475" s="232" t="s">
        <v>28</v>
      </c>
      <c r="I475" s="232">
        <v>5</v>
      </c>
      <c r="J475" s="232" t="s">
        <v>5411</v>
      </c>
      <c r="K475" s="233" t="s">
        <v>818</v>
      </c>
      <c r="L475" s="232" t="s">
        <v>815</v>
      </c>
      <c r="M475" s="234">
        <v>3</v>
      </c>
      <c r="N475" s="235">
        <v>2.3333333333333335</v>
      </c>
      <c r="O475" s="236"/>
      <c r="P475" s="237">
        <v>35278</v>
      </c>
      <c r="Q475" s="237">
        <v>42736</v>
      </c>
      <c r="R475" s="237">
        <v>43692</v>
      </c>
      <c r="S475" s="232" t="s">
        <v>2236</v>
      </c>
      <c r="T475" s="237">
        <v>25575</v>
      </c>
      <c r="U475" s="235">
        <v>52.244444444444447</v>
      </c>
      <c r="V475" s="238">
        <v>45664</v>
      </c>
      <c r="W475" s="239">
        <v>2.7555555555555555</v>
      </c>
    </row>
    <row r="476" spans="1:23" x14ac:dyDescent="0.25">
      <c r="A476" s="230" t="s">
        <v>29</v>
      </c>
      <c r="B476" s="231">
        <v>50085976</v>
      </c>
      <c r="C476" s="232" t="s">
        <v>591</v>
      </c>
      <c r="D476" s="232" t="s">
        <v>2280</v>
      </c>
      <c r="E476" s="232" t="s">
        <v>41</v>
      </c>
      <c r="F476" s="232" t="s">
        <v>5628</v>
      </c>
      <c r="G476" s="232" t="s">
        <v>42</v>
      </c>
      <c r="H476" s="232" t="s">
        <v>30</v>
      </c>
      <c r="I476" s="232">
        <v>5</v>
      </c>
      <c r="J476" s="232" t="s">
        <v>886</v>
      </c>
      <c r="K476" s="233" t="s">
        <v>818</v>
      </c>
      <c r="L476" s="232" t="s">
        <v>815</v>
      </c>
      <c r="M476" s="234">
        <v>2</v>
      </c>
      <c r="N476" s="235">
        <v>2.6666666666666665</v>
      </c>
      <c r="O476" s="236"/>
      <c r="P476" s="237">
        <v>36161</v>
      </c>
      <c r="Q476" s="237">
        <v>44197</v>
      </c>
      <c r="R476" s="237">
        <v>43892</v>
      </c>
      <c r="S476" s="232" t="s">
        <v>2024</v>
      </c>
      <c r="T476" s="237">
        <v>25421</v>
      </c>
      <c r="U476" s="235">
        <v>52.663888888888891</v>
      </c>
      <c r="V476" s="238">
        <v>45510</v>
      </c>
      <c r="W476" s="239">
        <v>2.3361111111111112</v>
      </c>
    </row>
    <row r="477" spans="1:23" x14ac:dyDescent="0.25">
      <c r="A477" s="230" t="s">
        <v>4</v>
      </c>
      <c r="B477" s="231">
        <v>50047393</v>
      </c>
      <c r="C477" s="232" t="s">
        <v>563</v>
      </c>
      <c r="D477" s="232" t="s">
        <v>2280</v>
      </c>
      <c r="E477" s="232" t="s">
        <v>41</v>
      </c>
      <c r="F477" s="232" t="s">
        <v>5678</v>
      </c>
      <c r="G477" s="232" t="s">
        <v>5679</v>
      </c>
      <c r="H477" s="232" t="s">
        <v>5</v>
      </c>
      <c r="I477" s="232" t="s">
        <v>702</v>
      </c>
      <c r="J477" s="232" t="s">
        <v>5525</v>
      </c>
      <c r="K477" s="233" t="s">
        <v>702</v>
      </c>
      <c r="L477" s="232" t="s">
        <v>702</v>
      </c>
      <c r="M477" s="234">
        <v>2</v>
      </c>
      <c r="N477" s="235">
        <v>3.3333333333333335</v>
      </c>
      <c r="O477" s="236"/>
      <c r="P477" s="237">
        <v>41365</v>
      </c>
      <c r="Q477" s="237">
        <v>43101</v>
      </c>
      <c r="R477" s="237">
        <v>42795</v>
      </c>
      <c r="S477" s="232" t="s">
        <v>1997</v>
      </c>
      <c r="T477" s="237">
        <v>32509</v>
      </c>
      <c r="U477" s="235">
        <v>33.261111111111113</v>
      </c>
      <c r="V477" s="238">
        <v>52597</v>
      </c>
      <c r="W477" s="239">
        <v>21.738888888888887</v>
      </c>
    </row>
    <row r="478" spans="1:23" x14ac:dyDescent="0.25">
      <c r="A478" s="230" t="s">
        <v>27</v>
      </c>
      <c r="B478" s="231">
        <v>50031281</v>
      </c>
      <c r="C478" s="232" t="s">
        <v>372</v>
      </c>
      <c r="D478" s="232" t="s">
        <v>2280</v>
      </c>
      <c r="E478" s="232" t="s">
        <v>41</v>
      </c>
      <c r="F478" s="232" t="s">
        <v>5678</v>
      </c>
      <c r="G478" s="232" t="s">
        <v>5679</v>
      </c>
      <c r="H478" s="232" t="s">
        <v>28</v>
      </c>
      <c r="I478" s="232">
        <v>5</v>
      </c>
      <c r="J478" s="232" t="s">
        <v>5424</v>
      </c>
      <c r="K478" s="233" t="s">
        <v>702</v>
      </c>
      <c r="L478" s="232" t="s">
        <v>702</v>
      </c>
      <c r="M478" s="234">
        <v>1</v>
      </c>
      <c r="N478" s="235">
        <v>2.3333333333333335</v>
      </c>
      <c r="O478" s="236"/>
      <c r="P478" s="237">
        <v>41334</v>
      </c>
      <c r="Q478" s="237"/>
      <c r="R478" s="237">
        <v>43405</v>
      </c>
      <c r="S478" s="232" t="s">
        <v>1537</v>
      </c>
      <c r="T478" s="237">
        <v>32523</v>
      </c>
      <c r="U478" s="235">
        <v>33.222222222222221</v>
      </c>
      <c r="V478" s="238">
        <v>52611</v>
      </c>
      <c r="W478" s="239">
        <v>21.777777777777779</v>
      </c>
    </row>
    <row r="479" spans="1:23" x14ac:dyDescent="0.25">
      <c r="A479" s="230" t="s">
        <v>29</v>
      </c>
      <c r="B479" s="231">
        <v>50133251</v>
      </c>
      <c r="C479" s="232" t="s">
        <v>680</v>
      </c>
      <c r="D479" s="232" t="s">
        <v>2280</v>
      </c>
      <c r="E479" s="232" t="s">
        <v>41</v>
      </c>
      <c r="F479" s="232" t="s">
        <v>5678</v>
      </c>
      <c r="G479" s="232" t="s">
        <v>5679</v>
      </c>
      <c r="H479" s="232" t="s">
        <v>30</v>
      </c>
      <c r="I479" s="232">
        <v>5</v>
      </c>
      <c r="J479" s="232" t="s">
        <v>892</v>
      </c>
      <c r="K479" s="233" t="s">
        <v>702</v>
      </c>
      <c r="L479" s="232" t="s">
        <v>702</v>
      </c>
      <c r="M479" s="234">
        <v>1</v>
      </c>
      <c r="N479" s="235">
        <v>2</v>
      </c>
      <c r="O479" s="236"/>
      <c r="P479" s="237">
        <v>43567</v>
      </c>
      <c r="Q479" s="237"/>
      <c r="R479" s="237">
        <v>43750</v>
      </c>
      <c r="S479" s="232" t="s">
        <v>1998</v>
      </c>
      <c r="T479" s="237">
        <v>35672</v>
      </c>
      <c r="U479" s="235">
        <v>24.597222222222221</v>
      </c>
      <c r="V479" s="238">
        <v>55761</v>
      </c>
      <c r="W479" s="239">
        <v>30.402777777777779</v>
      </c>
    </row>
    <row r="480" spans="1:23" x14ac:dyDescent="0.25">
      <c r="A480" s="230" t="s">
        <v>27</v>
      </c>
      <c r="B480" s="231">
        <v>50047836</v>
      </c>
      <c r="C480" s="232" t="s">
        <v>566</v>
      </c>
      <c r="D480" s="232" t="s">
        <v>2280</v>
      </c>
      <c r="E480" s="232" t="s">
        <v>41</v>
      </c>
      <c r="F480" s="232" t="s">
        <v>5678</v>
      </c>
      <c r="G480" s="232" t="s">
        <v>5679</v>
      </c>
      <c r="H480" s="232" t="s">
        <v>28</v>
      </c>
      <c r="I480" s="232">
        <v>5</v>
      </c>
      <c r="J480" s="232" t="s">
        <v>5413</v>
      </c>
      <c r="K480" s="233" t="s">
        <v>702</v>
      </c>
      <c r="L480" s="232" t="s">
        <v>702</v>
      </c>
      <c r="M480" s="234">
        <v>2</v>
      </c>
      <c r="N480" s="235">
        <v>2.3333333333333335</v>
      </c>
      <c r="O480" s="236"/>
      <c r="P480" s="237">
        <v>42186</v>
      </c>
      <c r="Q480" s="237"/>
      <c r="R480" s="237">
        <v>43864</v>
      </c>
      <c r="S480" s="232" t="s">
        <v>2236</v>
      </c>
      <c r="T480" s="237">
        <v>31005</v>
      </c>
      <c r="U480" s="235">
        <v>37.37777777777778</v>
      </c>
      <c r="V480" s="238">
        <v>51093</v>
      </c>
      <c r="W480" s="239">
        <v>17.622222222222224</v>
      </c>
    </row>
    <row r="481" spans="1:23" x14ac:dyDescent="0.25">
      <c r="A481" s="230" t="s">
        <v>27</v>
      </c>
      <c r="B481" s="231">
        <v>50108307</v>
      </c>
      <c r="C481" s="232" t="s">
        <v>639</v>
      </c>
      <c r="D481" s="232" t="s">
        <v>2280</v>
      </c>
      <c r="E481" s="232" t="s">
        <v>41</v>
      </c>
      <c r="F481" s="232" t="s">
        <v>5678</v>
      </c>
      <c r="G481" s="232" t="s">
        <v>5679</v>
      </c>
      <c r="H481" s="232" t="s">
        <v>28</v>
      </c>
      <c r="I481" s="232">
        <v>5</v>
      </c>
      <c r="J481" s="232" t="s">
        <v>5412</v>
      </c>
      <c r="K481" s="233" t="s">
        <v>702</v>
      </c>
      <c r="L481" s="232" t="s">
        <v>702</v>
      </c>
      <c r="M481" s="234">
        <v>1</v>
      </c>
      <c r="N481" s="235">
        <v>4</v>
      </c>
      <c r="O481" s="236"/>
      <c r="P481" s="237">
        <v>36647</v>
      </c>
      <c r="Q481" s="237">
        <v>43009</v>
      </c>
      <c r="R481" s="237">
        <v>44531</v>
      </c>
      <c r="S481" s="232" t="s">
        <v>1583</v>
      </c>
      <c r="T481" s="237">
        <v>27087</v>
      </c>
      <c r="U481" s="235">
        <v>48.105555555555554</v>
      </c>
      <c r="V481" s="238">
        <v>47176</v>
      </c>
      <c r="W481" s="239">
        <v>6.8944444444444448</v>
      </c>
    </row>
    <row r="482" spans="1:23" x14ac:dyDescent="0.25">
      <c r="A482" s="230" t="s">
        <v>4</v>
      </c>
      <c r="B482" s="231">
        <v>50038050</v>
      </c>
      <c r="C482" s="232" t="s">
        <v>517</v>
      </c>
      <c r="D482" s="232" t="s">
        <v>2280</v>
      </c>
      <c r="E482" s="232" t="s">
        <v>41</v>
      </c>
      <c r="F482" s="232" t="s">
        <v>5680</v>
      </c>
      <c r="G482" s="232" t="s">
        <v>43</v>
      </c>
      <c r="H482" s="232" t="s">
        <v>5</v>
      </c>
      <c r="I482" s="232" t="s">
        <v>702</v>
      </c>
      <c r="J482" s="232" t="s">
        <v>5505</v>
      </c>
      <c r="K482" s="233" t="s">
        <v>818</v>
      </c>
      <c r="L482" s="232" t="s">
        <v>815</v>
      </c>
      <c r="M482" s="234">
        <v>1</v>
      </c>
      <c r="N482" s="235">
        <v>2.6666666666666665</v>
      </c>
      <c r="O482" s="236"/>
      <c r="P482" s="237">
        <v>41091</v>
      </c>
      <c r="Q482" s="237"/>
      <c r="R482" s="237">
        <v>44113</v>
      </c>
      <c r="S482" s="232" t="s">
        <v>859</v>
      </c>
      <c r="T482" s="237">
        <v>32332</v>
      </c>
      <c r="U482" s="235">
        <v>33.741666666666667</v>
      </c>
      <c r="V482" s="238">
        <v>52420</v>
      </c>
      <c r="W482" s="239">
        <v>21.258333333333333</v>
      </c>
    </row>
    <row r="483" spans="1:23" x14ac:dyDescent="0.25">
      <c r="A483" s="230" t="s">
        <v>27</v>
      </c>
      <c r="B483" s="231">
        <v>50030744</v>
      </c>
      <c r="C483" s="232" t="s">
        <v>1269</v>
      </c>
      <c r="D483" s="232" t="s">
        <v>2280</v>
      </c>
      <c r="E483" s="232" t="s">
        <v>41</v>
      </c>
      <c r="F483" s="232" t="s">
        <v>5680</v>
      </c>
      <c r="G483" s="232" t="s">
        <v>43</v>
      </c>
      <c r="H483" s="232" t="s">
        <v>28</v>
      </c>
      <c r="I483" s="232">
        <v>5</v>
      </c>
      <c r="J483" s="232" t="s">
        <v>5412</v>
      </c>
      <c r="K483" s="233" t="s">
        <v>818</v>
      </c>
      <c r="L483" s="232" t="s">
        <v>815</v>
      </c>
      <c r="M483" s="234">
        <v>2</v>
      </c>
      <c r="N483" s="235">
        <v>2.6666666666666665</v>
      </c>
      <c r="O483" s="236"/>
      <c r="P483" s="237">
        <v>35034</v>
      </c>
      <c r="Q483" s="237">
        <v>40544</v>
      </c>
      <c r="R483" s="237">
        <v>44109</v>
      </c>
      <c r="S483" s="232" t="s">
        <v>4971</v>
      </c>
      <c r="T483" s="237">
        <v>25649</v>
      </c>
      <c r="U483" s="235">
        <v>52.036111111111111</v>
      </c>
      <c r="V483" s="238">
        <v>45738</v>
      </c>
      <c r="W483" s="239">
        <v>2.963888888888889</v>
      </c>
    </row>
    <row r="484" spans="1:23" x14ac:dyDescent="0.25">
      <c r="A484" s="230" t="s">
        <v>27</v>
      </c>
      <c r="B484" s="231">
        <v>50030713</v>
      </c>
      <c r="C484" s="232" t="s">
        <v>203</v>
      </c>
      <c r="D484" s="232" t="s">
        <v>2280</v>
      </c>
      <c r="E484" s="232" t="s">
        <v>41</v>
      </c>
      <c r="F484" s="232" t="s">
        <v>5680</v>
      </c>
      <c r="G484" s="232" t="s">
        <v>43</v>
      </c>
      <c r="H484" s="232" t="s">
        <v>28</v>
      </c>
      <c r="I484" s="232">
        <v>5</v>
      </c>
      <c r="J484" s="232" t="s">
        <v>5413</v>
      </c>
      <c r="K484" s="233" t="s">
        <v>818</v>
      </c>
      <c r="L484" s="232" t="s">
        <v>815</v>
      </c>
      <c r="M484" s="234">
        <v>2</v>
      </c>
      <c r="N484" s="235">
        <v>3.3333333333333335</v>
      </c>
      <c r="O484" s="236"/>
      <c r="P484" s="237">
        <v>41248</v>
      </c>
      <c r="Q484" s="237">
        <v>42370</v>
      </c>
      <c r="R484" s="237">
        <v>42980</v>
      </c>
      <c r="S484" s="232" t="s">
        <v>1572</v>
      </c>
      <c r="T484" s="237">
        <v>26767</v>
      </c>
      <c r="U484" s="235">
        <v>48.977777777777774</v>
      </c>
      <c r="V484" s="238">
        <v>46856</v>
      </c>
      <c r="W484" s="239">
        <v>6.0222222222222221</v>
      </c>
    </row>
    <row r="485" spans="1:23" x14ac:dyDescent="0.25">
      <c r="A485" s="230" t="s">
        <v>27</v>
      </c>
      <c r="B485" s="231">
        <v>50031437</v>
      </c>
      <c r="C485" s="232" t="s">
        <v>440</v>
      </c>
      <c r="D485" s="232" t="s">
        <v>2280</v>
      </c>
      <c r="E485" s="232" t="s">
        <v>41</v>
      </c>
      <c r="F485" s="232" t="s">
        <v>5680</v>
      </c>
      <c r="G485" s="232" t="s">
        <v>43</v>
      </c>
      <c r="H485" s="232" t="s">
        <v>28</v>
      </c>
      <c r="I485" s="232">
        <v>5</v>
      </c>
      <c r="J485" s="232" t="s">
        <v>5422</v>
      </c>
      <c r="K485" s="233" t="s">
        <v>818</v>
      </c>
      <c r="L485" s="232" t="s">
        <v>815</v>
      </c>
      <c r="M485" s="234">
        <v>2</v>
      </c>
      <c r="N485" s="235">
        <v>2.6666666666666665</v>
      </c>
      <c r="O485" s="236"/>
      <c r="P485" s="237">
        <v>41610</v>
      </c>
      <c r="Q485" s="237">
        <v>43101</v>
      </c>
      <c r="R485" s="237">
        <v>43864</v>
      </c>
      <c r="S485" s="232" t="s">
        <v>2242</v>
      </c>
      <c r="T485" s="237">
        <v>33007</v>
      </c>
      <c r="U485" s="235">
        <v>31.891666666666666</v>
      </c>
      <c r="V485" s="238">
        <v>53096</v>
      </c>
      <c r="W485" s="239">
        <v>23.108333333333334</v>
      </c>
    </row>
    <row r="486" spans="1:23" x14ac:dyDescent="0.25">
      <c r="A486" s="230" t="s">
        <v>27</v>
      </c>
      <c r="B486" s="231">
        <v>50031279</v>
      </c>
      <c r="C486" s="232" t="s">
        <v>363</v>
      </c>
      <c r="D486" s="232" t="s">
        <v>2280</v>
      </c>
      <c r="E486" s="232" t="s">
        <v>41</v>
      </c>
      <c r="F486" s="232" t="s">
        <v>5680</v>
      </c>
      <c r="G486" s="232" t="s">
        <v>43</v>
      </c>
      <c r="H486" s="232" t="s">
        <v>28</v>
      </c>
      <c r="I486" s="232">
        <v>5</v>
      </c>
      <c r="J486" s="232" t="s">
        <v>5424</v>
      </c>
      <c r="K486" s="233" t="s">
        <v>818</v>
      </c>
      <c r="L486" s="232" t="s">
        <v>815</v>
      </c>
      <c r="M486" s="234">
        <v>2</v>
      </c>
      <c r="N486" s="235">
        <v>2</v>
      </c>
      <c r="O486" s="236"/>
      <c r="P486" s="237">
        <v>38548</v>
      </c>
      <c r="Q486" s="237">
        <v>40544</v>
      </c>
      <c r="R486" s="237">
        <v>44119</v>
      </c>
      <c r="S486" s="232" t="s">
        <v>2236</v>
      </c>
      <c r="T486" s="237">
        <v>28812</v>
      </c>
      <c r="U486" s="235">
        <v>43.380555555555553</v>
      </c>
      <c r="V486" s="238">
        <v>48901</v>
      </c>
      <c r="W486" s="239">
        <v>11.619444444444444</v>
      </c>
    </row>
    <row r="487" spans="1:23" x14ac:dyDescent="0.25">
      <c r="A487" s="230" t="s">
        <v>27</v>
      </c>
      <c r="B487" s="231">
        <v>50030696</v>
      </c>
      <c r="C487" s="232" t="s">
        <v>192</v>
      </c>
      <c r="D487" s="232" t="s">
        <v>2280</v>
      </c>
      <c r="E487" s="232" t="s">
        <v>41</v>
      </c>
      <c r="F487" s="232" t="s">
        <v>5680</v>
      </c>
      <c r="G487" s="232" t="s">
        <v>43</v>
      </c>
      <c r="H487" s="232" t="s">
        <v>28</v>
      </c>
      <c r="I487" s="232">
        <v>5</v>
      </c>
      <c r="J487" s="232" t="s">
        <v>5403</v>
      </c>
      <c r="K487" s="233" t="s">
        <v>818</v>
      </c>
      <c r="L487" s="232" t="s">
        <v>815</v>
      </c>
      <c r="M487" s="234">
        <v>2</v>
      </c>
      <c r="N487" s="235">
        <v>2</v>
      </c>
      <c r="O487" s="236"/>
      <c r="P487" s="237">
        <v>41334</v>
      </c>
      <c r="Q487" s="237">
        <v>42370</v>
      </c>
      <c r="R487" s="237">
        <v>43055</v>
      </c>
      <c r="S487" s="232" t="s">
        <v>1572</v>
      </c>
      <c r="T487" s="237">
        <v>32575</v>
      </c>
      <c r="U487" s="235">
        <v>33.075000000000003</v>
      </c>
      <c r="V487" s="238">
        <v>52664</v>
      </c>
      <c r="W487" s="239">
        <v>21.925000000000001</v>
      </c>
    </row>
    <row r="488" spans="1:23" x14ac:dyDescent="0.25">
      <c r="A488" s="230" t="s">
        <v>4</v>
      </c>
      <c r="B488" s="231">
        <v>50108305</v>
      </c>
      <c r="C488" s="232" t="s">
        <v>638</v>
      </c>
      <c r="D488" s="232" t="s">
        <v>2280</v>
      </c>
      <c r="E488" s="232" t="s">
        <v>41</v>
      </c>
      <c r="F488" s="232" t="s">
        <v>5629</v>
      </c>
      <c r="G488" s="232" t="s">
        <v>44</v>
      </c>
      <c r="H488" s="232" t="s">
        <v>5</v>
      </c>
      <c r="I488" s="232" t="s">
        <v>702</v>
      </c>
      <c r="J488" s="232" t="s">
        <v>894</v>
      </c>
      <c r="K488" s="233" t="s">
        <v>814</v>
      </c>
      <c r="L488" s="232" t="s">
        <v>815</v>
      </c>
      <c r="M488" s="234">
        <v>1</v>
      </c>
      <c r="N488" s="235">
        <v>2.3333333333333335</v>
      </c>
      <c r="O488" s="236"/>
      <c r="P488" s="237">
        <v>40483</v>
      </c>
      <c r="Q488" s="237">
        <v>42917</v>
      </c>
      <c r="R488" s="237">
        <v>42583</v>
      </c>
      <c r="S488" s="232" t="s">
        <v>2003</v>
      </c>
      <c r="T488" s="237">
        <v>25404</v>
      </c>
      <c r="U488" s="235">
        <v>52.708333333333336</v>
      </c>
      <c r="V488" s="238">
        <v>45493</v>
      </c>
      <c r="W488" s="239">
        <v>2.2916666666666665</v>
      </c>
    </row>
    <row r="489" spans="1:23" x14ac:dyDescent="0.25">
      <c r="A489" s="230" t="s">
        <v>27</v>
      </c>
      <c r="B489" s="231">
        <v>50030759</v>
      </c>
      <c r="C489" s="232" t="s">
        <v>230</v>
      </c>
      <c r="D489" s="232" t="s">
        <v>2280</v>
      </c>
      <c r="E489" s="232" t="s">
        <v>41</v>
      </c>
      <c r="F489" s="232" t="s">
        <v>5629</v>
      </c>
      <c r="G489" s="232" t="s">
        <v>44</v>
      </c>
      <c r="H489" s="232" t="s">
        <v>28</v>
      </c>
      <c r="I489" s="232">
        <v>5</v>
      </c>
      <c r="J489" s="232" t="s">
        <v>5422</v>
      </c>
      <c r="K489" s="233" t="s">
        <v>814</v>
      </c>
      <c r="L489" s="232" t="s">
        <v>815</v>
      </c>
      <c r="M489" s="234">
        <v>2</v>
      </c>
      <c r="N489" s="235">
        <v>2.6666666666666665</v>
      </c>
      <c r="O489" s="236"/>
      <c r="P489" s="237">
        <v>40882</v>
      </c>
      <c r="Q489" s="237">
        <v>41640</v>
      </c>
      <c r="R489" s="237">
        <v>43405</v>
      </c>
      <c r="S489" s="232" t="s">
        <v>887</v>
      </c>
      <c r="T489" s="237">
        <v>32780</v>
      </c>
      <c r="U489" s="235">
        <v>32.516666666666666</v>
      </c>
      <c r="V489" s="238">
        <v>52869</v>
      </c>
      <c r="W489" s="239">
        <v>22.483333333333334</v>
      </c>
    </row>
    <row r="490" spans="1:23" x14ac:dyDescent="0.25">
      <c r="A490" s="230" t="s">
        <v>27</v>
      </c>
      <c r="B490" s="231">
        <v>50037990</v>
      </c>
      <c r="C490" s="232" t="s">
        <v>514</v>
      </c>
      <c r="D490" s="232" t="s">
        <v>2280</v>
      </c>
      <c r="E490" s="232" t="s">
        <v>41</v>
      </c>
      <c r="F490" s="232" t="s">
        <v>5695</v>
      </c>
      <c r="G490" s="232" t="s">
        <v>45</v>
      </c>
      <c r="H490" s="232" t="s">
        <v>28</v>
      </c>
      <c r="I490" s="232">
        <v>5</v>
      </c>
      <c r="J490" s="232" t="s">
        <v>5413</v>
      </c>
      <c r="K490" s="233" t="s">
        <v>814</v>
      </c>
      <c r="L490" s="232" t="s">
        <v>815</v>
      </c>
      <c r="M490" s="234">
        <v>2</v>
      </c>
      <c r="N490" s="235">
        <v>2.6666666666666665</v>
      </c>
      <c r="O490" s="236"/>
      <c r="P490" s="237">
        <v>41813</v>
      </c>
      <c r="Q490" s="237">
        <v>43466</v>
      </c>
      <c r="R490" s="237">
        <v>43692</v>
      </c>
      <c r="S490" s="232" t="s">
        <v>1552</v>
      </c>
      <c r="T490" s="237">
        <v>32068</v>
      </c>
      <c r="U490" s="235">
        <v>34.463888888888889</v>
      </c>
      <c r="V490" s="238">
        <v>52157</v>
      </c>
      <c r="W490" s="239">
        <v>20.536111111111111</v>
      </c>
    </row>
    <row r="491" spans="1:23" x14ac:dyDescent="0.25">
      <c r="A491" s="230" t="s">
        <v>27</v>
      </c>
      <c r="B491" s="231">
        <v>50030732</v>
      </c>
      <c r="C491" s="232" t="s">
        <v>215</v>
      </c>
      <c r="D491" s="232" t="s">
        <v>2280</v>
      </c>
      <c r="E491" s="232" t="s">
        <v>41</v>
      </c>
      <c r="F491" s="232" t="s">
        <v>5695</v>
      </c>
      <c r="G491" s="232" t="s">
        <v>45</v>
      </c>
      <c r="H491" s="232" t="s">
        <v>28</v>
      </c>
      <c r="I491" s="232">
        <v>5</v>
      </c>
      <c r="J491" s="232" t="s">
        <v>5403</v>
      </c>
      <c r="K491" s="233" t="s">
        <v>814</v>
      </c>
      <c r="L491" s="232" t="s">
        <v>815</v>
      </c>
      <c r="M491" s="234">
        <v>2</v>
      </c>
      <c r="N491" s="235">
        <v>2.6666666666666665</v>
      </c>
      <c r="O491" s="236"/>
      <c r="P491" s="237">
        <v>35023</v>
      </c>
      <c r="Q491" s="237">
        <v>39722</v>
      </c>
      <c r="R491" s="237">
        <v>43922</v>
      </c>
      <c r="S491" s="232" t="s">
        <v>1545</v>
      </c>
      <c r="T491" s="237">
        <v>25415</v>
      </c>
      <c r="U491" s="235">
        <v>52.680555555555557</v>
      </c>
      <c r="V491" s="238">
        <v>45504</v>
      </c>
      <c r="W491" s="239">
        <v>2.3222222222222224</v>
      </c>
    </row>
    <row r="492" spans="1:23" x14ac:dyDescent="0.25">
      <c r="A492" s="230" t="s">
        <v>27</v>
      </c>
      <c r="B492" s="231">
        <v>50031336</v>
      </c>
      <c r="C492" s="232" t="s">
        <v>398</v>
      </c>
      <c r="D492" s="232" t="s">
        <v>2280</v>
      </c>
      <c r="E492" s="232" t="s">
        <v>41</v>
      </c>
      <c r="F492" s="232" t="s">
        <v>5695</v>
      </c>
      <c r="G492" s="232" t="s">
        <v>45</v>
      </c>
      <c r="H492" s="232" t="s">
        <v>28</v>
      </c>
      <c r="I492" s="232">
        <v>5</v>
      </c>
      <c r="J492" s="232" t="s">
        <v>5422</v>
      </c>
      <c r="K492" s="233" t="s">
        <v>814</v>
      </c>
      <c r="L492" s="232" t="s">
        <v>815</v>
      </c>
      <c r="M492" s="234">
        <v>2</v>
      </c>
      <c r="N492" s="235">
        <v>2.6666666666666665</v>
      </c>
      <c r="O492" s="236"/>
      <c r="P492" s="237">
        <v>36923</v>
      </c>
      <c r="Q492" s="237">
        <v>42370</v>
      </c>
      <c r="R492" s="237">
        <v>44137</v>
      </c>
      <c r="S492" s="232" t="s">
        <v>5110</v>
      </c>
      <c r="T492" s="237">
        <v>28587</v>
      </c>
      <c r="U492" s="235">
        <v>43.994444444444447</v>
      </c>
      <c r="V492" s="238">
        <v>48676</v>
      </c>
      <c r="W492" s="239">
        <v>11.005555555555556</v>
      </c>
    </row>
    <row r="493" spans="1:23" x14ac:dyDescent="0.25">
      <c r="A493" s="230" t="s">
        <v>4</v>
      </c>
      <c r="B493" s="231">
        <v>50037999</v>
      </c>
      <c r="C493" s="232" t="s">
        <v>515</v>
      </c>
      <c r="D493" s="232" t="s">
        <v>2280</v>
      </c>
      <c r="E493" s="232" t="s">
        <v>41</v>
      </c>
      <c r="F493" s="232" t="s">
        <v>5695</v>
      </c>
      <c r="G493" s="232" t="s">
        <v>45</v>
      </c>
      <c r="H493" s="232" t="s">
        <v>5</v>
      </c>
      <c r="I493" s="232" t="s">
        <v>702</v>
      </c>
      <c r="J493" s="232" t="s">
        <v>5504</v>
      </c>
      <c r="K493" s="233" t="s">
        <v>814</v>
      </c>
      <c r="L493" s="232" t="s">
        <v>815</v>
      </c>
      <c r="M493" s="234">
        <v>1</v>
      </c>
      <c r="N493" s="235">
        <v>3</v>
      </c>
      <c r="O493" s="236"/>
      <c r="P493" s="237">
        <v>41091</v>
      </c>
      <c r="Q493" s="237">
        <v>41821</v>
      </c>
      <c r="R493" s="237">
        <v>44137</v>
      </c>
      <c r="S493" s="232" t="s">
        <v>1997</v>
      </c>
      <c r="T493" s="237">
        <v>32332</v>
      </c>
      <c r="U493" s="235">
        <v>33.741666666666667</v>
      </c>
      <c r="V493" s="238">
        <v>52420</v>
      </c>
      <c r="W493" s="239">
        <v>21.258333333333333</v>
      </c>
    </row>
    <row r="494" spans="1:23" x14ac:dyDescent="0.25">
      <c r="A494" s="230"/>
      <c r="B494" s="231">
        <v>50031425</v>
      </c>
      <c r="C494" s="232" t="s">
        <v>434</v>
      </c>
      <c r="D494" s="232" t="s">
        <v>2272</v>
      </c>
      <c r="E494" s="232" t="s">
        <v>1616</v>
      </c>
      <c r="F494" s="232" t="s">
        <v>5654</v>
      </c>
      <c r="G494" s="232" t="s">
        <v>5669</v>
      </c>
      <c r="H494" s="232" t="s">
        <v>5402</v>
      </c>
      <c r="I494" s="232" t="s">
        <v>702</v>
      </c>
      <c r="J494" s="232" t="s">
        <v>5487</v>
      </c>
      <c r="K494" s="233" t="s">
        <v>702</v>
      </c>
      <c r="L494" s="232" t="s">
        <v>702</v>
      </c>
      <c r="M494" s="234">
        <v>1</v>
      </c>
      <c r="N494" s="235">
        <v>2.6666666666666665</v>
      </c>
      <c r="O494" s="236"/>
      <c r="P494" s="237">
        <v>35809</v>
      </c>
      <c r="Q494" s="237">
        <v>41579</v>
      </c>
      <c r="R494" s="237"/>
      <c r="S494" s="232" t="s">
        <v>4950</v>
      </c>
      <c r="T494" s="237">
        <v>25665</v>
      </c>
      <c r="U494" s="235">
        <v>51.994444444444447</v>
      </c>
      <c r="V494" s="238">
        <v>45754</v>
      </c>
      <c r="W494" s="239">
        <v>3.0055555555555555</v>
      </c>
    </row>
    <row r="495" spans="1:23" x14ac:dyDescent="0.25">
      <c r="A495" s="230"/>
      <c r="B495" s="231">
        <v>50049459</v>
      </c>
      <c r="C495" s="232" t="s">
        <v>578</v>
      </c>
      <c r="D495" s="232" t="s">
        <v>2280</v>
      </c>
      <c r="E495" s="232" t="s">
        <v>1459</v>
      </c>
      <c r="F495" s="232" t="s">
        <v>5628</v>
      </c>
      <c r="G495" s="232" t="s">
        <v>5712</v>
      </c>
      <c r="H495" s="232" t="s">
        <v>5406</v>
      </c>
      <c r="I495" s="232" t="s">
        <v>702</v>
      </c>
      <c r="J495" s="232" t="s">
        <v>4012</v>
      </c>
      <c r="K495" s="233" t="s">
        <v>702</v>
      </c>
      <c r="L495" s="232" t="s">
        <v>702</v>
      </c>
      <c r="M495" s="234">
        <v>1</v>
      </c>
      <c r="N495" s="235">
        <v>3</v>
      </c>
      <c r="O495" s="236"/>
      <c r="P495" s="237">
        <v>42310</v>
      </c>
      <c r="Q495" s="237"/>
      <c r="R495" s="237">
        <v>44557</v>
      </c>
      <c r="S495" s="232" t="s">
        <v>5177</v>
      </c>
      <c r="T495" s="237">
        <v>33226</v>
      </c>
      <c r="U495" s="235">
        <v>31.294444444444444</v>
      </c>
      <c r="V495" s="238">
        <v>53315</v>
      </c>
      <c r="W495" s="239">
        <v>23.705555555555556</v>
      </c>
    </row>
    <row r="496" spans="1:23" x14ac:dyDescent="0.25">
      <c r="A496" s="230" t="s">
        <v>27</v>
      </c>
      <c r="B496" s="231">
        <v>50037820</v>
      </c>
      <c r="C496" s="232" t="s">
        <v>500</v>
      </c>
      <c r="D496" s="232" t="s">
        <v>2272</v>
      </c>
      <c r="E496" s="232" t="s">
        <v>52</v>
      </c>
      <c r="F496" s="232" t="s">
        <v>5641</v>
      </c>
      <c r="G496" s="232" t="s">
        <v>53</v>
      </c>
      <c r="H496" s="232" t="s">
        <v>28</v>
      </c>
      <c r="I496" s="232">
        <v>5</v>
      </c>
      <c r="J496" s="232" t="s">
        <v>5424</v>
      </c>
      <c r="K496" s="233" t="s">
        <v>818</v>
      </c>
      <c r="L496" s="232" t="s">
        <v>815</v>
      </c>
      <c r="M496" s="234">
        <v>2</v>
      </c>
      <c r="N496" s="235">
        <v>2.3333333333333335</v>
      </c>
      <c r="O496" s="236"/>
      <c r="P496" s="237">
        <v>41813</v>
      </c>
      <c r="Q496" s="237">
        <v>42736</v>
      </c>
      <c r="R496" s="237">
        <v>43678</v>
      </c>
      <c r="S496" s="232" t="s">
        <v>2238</v>
      </c>
      <c r="T496" s="237">
        <v>32257</v>
      </c>
      <c r="U496" s="235">
        <v>33.947222222222223</v>
      </c>
      <c r="V496" s="238">
        <v>52345</v>
      </c>
      <c r="W496" s="239">
        <v>21.052777777777777</v>
      </c>
    </row>
    <row r="497" spans="1:23" x14ac:dyDescent="0.25">
      <c r="A497" s="230" t="s">
        <v>4</v>
      </c>
      <c r="B497" s="231">
        <v>50030749</v>
      </c>
      <c r="C497" s="232" t="s">
        <v>225</v>
      </c>
      <c r="D497" s="232" t="s">
        <v>2272</v>
      </c>
      <c r="E497" s="232" t="s">
        <v>52</v>
      </c>
      <c r="F497" s="232" t="s">
        <v>5641</v>
      </c>
      <c r="G497" s="232" t="s">
        <v>53</v>
      </c>
      <c r="H497" s="232" t="s">
        <v>5</v>
      </c>
      <c r="I497" s="232" t="s">
        <v>702</v>
      </c>
      <c r="J497" s="232" t="s">
        <v>918</v>
      </c>
      <c r="K497" s="233" t="s">
        <v>818</v>
      </c>
      <c r="L497" s="232" t="s">
        <v>815</v>
      </c>
      <c r="M497" s="234">
        <v>5</v>
      </c>
      <c r="N497" s="235">
        <v>3</v>
      </c>
      <c r="O497" s="236"/>
      <c r="P497" s="237">
        <v>33266</v>
      </c>
      <c r="Q497" s="237">
        <v>39722</v>
      </c>
      <c r="R497" s="237">
        <v>43587</v>
      </c>
      <c r="S497" s="232" t="s">
        <v>2019</v>
      </c>
      <c r="T497" s="237">
        <v>24604</v>
      </c>
      <c r="U497" s="235">
        <v>54.897222222222226</v>
      </c>
      <c r="V497" s="238">
        <v>44693</v>
      </c>
      <c r="W497" s="239">
        <v>0.10277777777777777</v>
      </c>
    </row>
    <row r="498" spans="1:23" x14ac:dyDescent="0.25">
      <c r="A498" s="230" t="s">
        <v>27</v>
      </c>
      <c r="B498" s="231">
        <v>50137495</v>
      </c>
      <c r="C498" s="232" t="s">
        <v>699</v>
      </c>
      <c r="D498" s="232" t="s">
        <v>2272</v>
      </c>
      <c r="E498" s="232" t="s">
        <v>52</v>
      </c>
      <c r="F498" s="232" t="s">
        <v>5641</v>
      </c>
      <c r="G498" s="232" t="s">
        <v>53</v>
      </c>
      <c r="H498" s="232" t="s">
        <v>28</v>
      </c>
      <c r="I498" s="232">
        <v>5</v>
      </c>
      <c r="J498" s="232" t="s">
        <v>5571</v>
      </c>
      <c r="K498" s="233" t="s">
        <v>818</v>
      </c>
      <c r="L498" s="232" t="s">
        <v>815</v>
      </c>
      <c r="M498" s="234">
        <v>1</v>
      </c>
      <c r="N498" s="235">
        <v>2</v>
      </c>
      <c r="O498" s="236"/>
      <c r="P498" s="237">
        <v>43739</v>
      </c>
      <c r="Q498" s="237"/>
      <c r="R498" s="237">
        <v>43931</v>
      </c>
      <c r="S498" s="232" t="s">
        <v>978</v>
      </c>
      <c r="T498" s="237">
        <v>35634</v>
      </c>
      <c r="U498" s="235">
        <v>24.7</v>
      </c>
      <c r="V498" s="238">
        <v>55723</v>
      </c>
      <c r="W498" s="239">
        <v>30.3</v>
      </c>
    </row>
    <row r="499" spans="1:23" x14ac:dyDescent="0.25">
      <c r="A499" s="230" t="s">
        <v>27</v>
      </c>
      <c r="B499" s="231">
        <v>50114419</v>
      </c>
      <c r="C499" s="232" t="s">
        <v>654</v>
      </c>
      <c r="D499" s="232" t="s">
        <v>2272</v>
      </c>
      <c r="E499" s="232" t="s">
        <v>52</v>
      </c>
      <c r="F499" s="232" t="s">
        <v>5641</v>
      </c>
      <c r="G499" s="232" t="s">
        <v>53</v>
      </c>
      <c r="H499" s="232" t="s">
        <v>28</v>
      </c>
      <c r="I499" s="232">
        <v>5</v>
      </c>
      <c r="J499" s="232" t="s">
        <v>5413</v>
      </c>
      <c r="K499" s="233" t="s">
        <v>818</v>
      </c>
      <c r="L499" s="232" t="s">
        <v>815</v>
      </c>
      <c r="M499" s="234">
        <v>1</v>
      </c>
      <c r="N499" s="235">
        <v>3</v>
      </c>
      <c r="O499" s="236"/>
      <c r="P499" s="237">
        <v>43290</v>
      </c>
      <c r="Q499" s="237"/>
      <c r="R499" s="237">
        <v>44228</v>
      </c>
      <c r="S499" s="232" t="s">
        <v>1521</v>
      </c>
      <c r="T499" s="237">
        <v>34632</v>
      </c>
      <c r="U499" s="235">
        <v>27.444444444444443</v>
      </c>
      <c r="V499" s="238">
        <v>55086</v>
      </c>
      <c r="W499" s="239">
        <v>28.555555555555557</v>
      </c>
    </row>
    <row r="500" spans="1:23" x14ac:dyDescent="0.25">
      <c r="A500" s="230" t="s">
        <v>29</v>
      </c>
      <c r="B500" s="231">
        <v>50138332</v>
      </c>
      <c r="C500" s="232" t="s">
        <v>1275</v>
      </c>
      <c r="D500" s="232" t="s">
        <v>2272</v>
      </c>
      <c r="E500" s="232" t="s">
        <v>52</v>
      </c>
      <c r="F500" s="232" t="s">
        <v>5641</v>
      </c>
      <c r="G500" s="232" t="s">
        <v>53</v>
      </c>
      <c r="H500" s="232" t="s">
        <v>30</v>
      </c>
      <c r="I500" s="232">
        <v>5</v>
      </c>
      <c r="J500" s="232" t="s">
        <v>5575</v>
      </c>
      <c r="K500" s="233" t="s">
        <v>818</v>
      </c>
      <c r="L500" s="232" t="s">
        <v>815</v>
      </c>
      <c r="M500" s="234">
        <v>1</v>
      </c>
      <c r="N500" s="235">
        <v>2</v>
      </c>
      <c r="O500" s="236"/>
      <c r="P500" s="237">
        <v>43780</v>
      </c>
      <c r="Q500" s="237"/>
      <c r="R500" s="237">
        <v>44301</v>
      </c>
      <c r="S500" s="232" t="s">
        <v>4975</v>
      </c>
      <c r="T500" s="237">
        <v>35696</v>
      </c>
      <c r="U500" s="235">
        <v>24.533333333333335</v>
      </c>
      <c r="V500" s="238">
        <v>55785</v>
      </c>
      <c r="W500" s="239">
        <v>30.466666666666665</v>
      </c>
    </row>
    <row r="501" spans="1:23" x14ac:dyDescent="0.25">
      <c r="A501" s="230" t="s">
        <v>27</v>
      </c>
      <c r="B501" s="231">
        <v>50096075</v>
      </c>
      <c r="C501" s="232" t="s">
        <v>608</v>
      </c>
      <c r="D501" s="232" t="s">
        <v>2272</v>
      </c>
      <c r="E501" s="232" t="s">
        <v>52</v>
      </c>
      <c r="F501" s="232" t="s">
        <v>5641</v>
      </c>
      <c r="G501" s="232" t="s">
        <v>53</v>
      </c>
      <c r="H501" s="232" t="s">
        <v>28</v>
      </c>
      <c r="I501" s="232">
        <v>5</v>
      </c>
      <c r="J501" s="232" t="s">
        <v>5412</v>
      </c>
      <c r="K501" s="233" t="s">
        <v>818</v>
      </c>
      <c r="L501" s="232" t="s">
        <v>815</v>
      </c>
      <c r="M501" s="234">
        <v>1</v>
      </c>
      <c r="N501" s="235">
        <v>2.6666666666666665</v>
      </c>
      <c r="O501" s="236"/>
      <c r="P501" s="237">
        <v>42705</v>
      </c>
      <c r="Q501" s="237"/>
      <c r="R501" s="237">
        <v>44333</v>
      </c>
      <c r="S501" s="232" t="s">
        <v>4963</v>
      </c>
      <c r="T501" s="237">
        <v>33865</v>
      </c>
      <c r="U501" s="235">
        <v>29.547222222222221</v>
      </c>
      <c r="V501" s="238">
        <v>53953</v>
      </c>
      <c r="W501" s="239">
        <v>25.452777777777779</v>
      </c>
    </row>
    <row r="502" spans="1:23" x14ac:dyDescent="0.25">
      <c r="A502" s="230" t="s">
        <v>27</v>
      </c>
      <c r="B502" s="231">
        <v>50037815</v>
      </c>
      <c r="C502" s="232" t="s">
        <v>498</v>
      </c>
      <c r="D502" s="232" t="s">
        <v>2272</v>
      </c>
      <c r="E502" s="232" t="s">
        <v>52</v>
      </c>
      <c r="F502" s="232" t="s">
        <v>5645</v>
      </c>
      <c r="G502" s="232" t="s">
        <v>54</v>
      </c>
      <c r="H502" s="232" t="s">
        <v>28</v>
      </c>
      <c r="I502" s="232">
        <v>5</v>
      </c>
      <c r="J502" s="232" t="s">
        <v>5422</v>
      </c>
      <c r="K502" s="233" t="s">
        <v>818</v>
      </c>
      <c r="L502" s="232" t="s">
        <v>815</v>
      </c>
      <c r="M502" s="234">
        <v>1</v>
      </c>
      <c r="N502" s="235">
        <v>3.3333333333333335</v>
      </c>
      <c r="O502" s="236"/>
      <c r="P502" s="237">
        <v>41813</v>
      </c>
      <c r="Q502" s="237"/>
      <c r="R502" s="237">
        <v>43556</v>
      </c>
      <c r="S502" s="232" t="s">
        <v>2239</v>
      </c>
      <c r="T502" s="237">
        <v>33209</v>
      </c>
      <c r="U502" s="235">
        <v>31.341666666666665</v>
      </c>
      <c r="V502" s="238">
        <v>53298</v>
      </c>
      <c r="W502" s="239">
        <v>23.658333333333335</v>
      </c>
    </row>
    <row r="503" spans="1:23" x14ac:dyDescent="0.25">
      <c r="A503" s="230" t="s">
        <v>27</v>
      </c>
      <c r="B503" s="231">
        <v>50040858</v>
      </c>
      <c r="C503" s="232" t="s">
        <v>535</v>
      </c>
      <c r="D503" s="232" t="s">
        <v>2272</v>
      </c>
      <c r="E503" s="232" t="s">
        <v>52</v>
      </c>
      <c r="F503" s="232" t="s">
        <v>5645</v>
      </c>
      <c r="G503" s="232" t="s">
        <v>54</v>
      </c>
      <c r="H503" s="232" t="s">
        <v>28</v>
      </c>
      <c r="I503" s="232">
        <v>5</v>
      </c>
      <c r="J503" s="232" t="s">
        <v>5413</v>
      </c>
      <c r="K503" s="233" t="s">
        <v>818</v>
      </c>
      <c r="L503" s="232" t="s">
        <v>815</v>
      </c>
      <c r="M503" s="234">
        <v>1</v>
      </c>
      <c r="N503" s="235">
        <v>2</v>
      </c>
      <c r="O503" s="236"/>
      <c r="P503" s="237">
        <v>41974</v>
      </c>
      <c r="Q503" s="237"/>
      <c r="R503" s="237">
        <v>43692</v>
      </c>
      <c r="S503" s="232" t="s">
        <v>5112</v>
      </c>
      <c r="T503" s="237">
        <v>33809</v>
      </c>
      <c r="U503" s="235">
        <v>29.697222222222223</v>
      </c>
      <c r="V503" s="238">
        <v>53897</v>
      </c>
      <c r="W503" s="239">
        <v>25.302777777777777</v>
      </c>
    </row>
    <row r="504" spans="1:23" x14ac:dyDescent="0.25">
      <c r="A504" s="230" t="s">
        <v>27</v>
      </c>
      <c r="B504" s="231">
        <v>50037824</v>
      </c>
      <c r="C504" s="232" t="s">
        <v>501</v>
      </c>
      <c r="D504" s="232" t="s">
        <v>2272</v>
      </c>
      <c r="E504" s="232" t="s">
        <v>52</v>
      </c>
      <c r="F504" s="232" t="s">
        <v>5645</v>
      </c>
      <c r="G504" s="232" t="s">
        <v>54</v>
      </c>
      <c r="H504" s="232" t="s">
        <v>28</v>
      </c>
      <c r="I504" s="232">
        <v>5</v>
      </c>
      <c r="J504" s="232" t="s">
        <v>5424</v>
      </c>
      <c r="K504" s="233" t="s">
        <v>818</v>
      </c>
      <c r="L504" s="232" t="s">
        <v>815</v>
      </c>
      <c r="M504" s="234">
        <v>1</v>
      </c>
      <c r="N504" s="235">
        <v>2.3333333333333335</v>
      </c>
      <c r="O504" s="236"/>
      <c r="P504" s="237">
        <v>41813</v>
      </c>
      <c r="Q504" s="237"/>
      <c r="R504" s="237">
        <v>43864</v>
      </c>
      <c r="S504" s="232" t="s">
        <v>2243</v>
      </c>
      <c r="T504" s="237">
        <v>33583</v>
      </c>
      <c r="U504" s="235">
        <v>30.316666666666666</v>
      </c>
      <c r="V504" s="238">
        <v>53672</v>
      </c>
      <c r="W504" s="239">
        <v>24.683333333333334</v>
      </c>
    </row>
    <row r="505" spans="1:23" x14ac:dyDescent="0.25">
      <c r="A505" s="230" t="s">
        <v>27</v>
      </c>
      <c r="B505" s="231">
        <v>50031410</v>
      </c>
      <c r="C505" s="232" t="s">
        <v>1276</v>
      </c>
      <c r="D505" s="232" t="s">
        <v>2272</v>
      </c>
      <c r="E505" s="232" t="s">
        <v>52</v>
      </c>
      <c r="F505" s="232" t="s">
        <v>5645</v>
      </c>
      <c r="G505" s="232" t="s">
        <v>54</v>
      </c>
      <c r="H505" s="232" t="s">
        <v>28</v>
      </c>
      <c r="I505" s="232">
        <v>5</v>
      </c>
      <c r="J505" s="232" t="s">
        <v>5403</v>
      </c>
      <c r="K505" s="233" t="s">
        <v>818</v>
      </c>
      <c r="L505" s="232" t="s">
        <v>815</v>
      </c>
      <c r="M505" s="234">
        <v>2</v>
      </c>
      <c r="N505" s="235">
        <v>3</v>
      </c>
      <c r="O505" s="236"/>
      <c r="P505" s="237">
        <v>35492</v>
      </c>
      <c r="Q505" s="237">
        <v>42736</v>
      </c>
      <c r="R505" s="237">
        <v>44228</v>
      </c>
      <c r="S505" s="232" t="s">
        <v>978</v>
      </c>
      <c r="T505" s="237">
        <v>24804</v>
      </c>
      <c r="U505" s="235">
        <v>54.352777777777774</v>
      </c>
      <c r="V505" s="238">
        <v>44893</v>
      </c>
      <c r="W505" s="239">
        <v>0.64722222222222225</v>
      </c>
    </row>
    <row r="506" spans="1:23" x14ac:dyDescent="0.25">
      <c r="A506" s="230" t="s">
        <v>27</v>
      </c>
      <c r="B506" s="231">
        <v>50047347</v>
      </c>
      <c r="C506" s="232" t="s">
        <v>562</v>
      </c>
      <c r="D506" s="232" t="s">
        <v>2272</v>
      </c>
      <c r="E506" s="232" t="s">
        <v>52</v>
      </c>
      <c r="F506" s="232" t="s">
        <v>5645</v>
      </c>
      <c r="G506" s="232" t="s">
        <v>54</v>
      </c>
      <c r="H506" s="232" t="s">
        <v>28</v>
      </c>
      <c r="I506" s="232">
        <v>5</v>
      </c>
      <c r="J506" s="232" t="s">
        <v>5412</v>
      </c>
      <c r="K506" s="233" t="s">
        <v>818</v>
      </c>
      <c r="L506" s="232" t="s">
        <v>815</v>
      </c>
      <c r="M506" s="234">
        <v>1</v>
      </c>
      <c r="N506" s="235">
        <v>3.3333333333333335</v>
      </c>
      <c r="O506" s="236"/>
      <c r="P506" s="237">
        <v>41244</v>
      </c>
      <c r="Q506" s="237">
        <v>42125</v>
      </c>
      <c r="R506" s="237">
        <v>44424</v>
      </c>
      <c r="S506" s="232" t="s">
        <v>4976</v>
      </c>
      <c r="T506" s="237">
        <v>26957</v>
      </c>
      <c r="U506" s="235">
        <v>48.458333333333336</v>
      </c>
      <c r="V506" s="238">
        <v>47046</v>
      </c>
      <c r="W506" s="239">
        <v>6.541666666666667</v>
      </c>
    </row>
    <row r="507" spans="1:23" x14ac:dyDescent="0.25">
      <c r="A507" s="230" t="s">
        <v>4</v>
      </c>
      <c r="B507" s="231">
        <v>50030773</v>
      </c>
      <c r="C507" s="232" t="s">
        <v>1279</v>
      </c>
      <c r="D507" s="232" t="s">
        <v>2272</v>
      </c>
      <c r="E507" s="232" t="s">
        <v>52</v>
      </c>
      <c r="F507" s="232" t="s">
        <v>5696</v>
      </c>
      <c r="G507" s="232" t="s">
        <v>93</v>
      </c>
      <c r="H507" s="232" t="s">
        <v>5</v>
      </c>
      <c r="I507" s="232" t="s">
        <v>702</v>
      </c>
      <c r="J507" s="232" t="s">
        <v>5426</v>
      </c>
      <c r="K507" s="233" t="s">
        <v>818</v>
      </c>
      <c r="L507" s="232" t="s">
        <v>815</v>
      </c>
      <c r="M507" s="234">
        <v>3</v>
      </c>
      <c r="N507" s="235">
        <v>3</v>
      </c>
      <c r="O507" s="236"/>
      <c r="P507" s="237">
        <v>34782</v>
      </c>
      <c r="Q507" s="237">
        <v>43101</v>
      </c>
      <c r="R507" s="237">
        <v>42795</v>
      </c>
      <c r="S507" s="232" t="s">
        <v>2016</v>
      </c>
      <c r="T507" s="237">
        <v>27552</v>
      </c>
      <c r="U507" s="235">
        <v>46.827777777777776</v>
      </c>
      <c r="V507" s="238">
        <v>47641</v>
      </c>
      <c r="W507" s="239">
        <v>8.1722222222222225</v>
      </c>
    </row>
    <row r="508" spans="1:23" x14ac:dyDescent="0.25">
      <c r="A508" s="230" t="s">
        <v>27</v>
      </c>
      <c r="B508" s="231">
        <v>50112882</v>
      </c>
      <c r="C508" s="232" t="s">
        <v>651</v>
      </c>
      <c r="D508" s="232" t="s">
        <v>2272</v>
      </c>
      <c r="E508" s="232" t="s">
        <v>52</v>
      </c>
      <c r="F508" s="232" t="s">
        <v>5696</v>
      </c>
      <c r="G508" s="232" t="s">
        <v>93</v>
      </c>
      <c r="H508" s="232" t="s">
        <v>28</v>
      </c>
      <c r="I508" s="232">
        <v>5</v>
      </c>
      <c r="J508" s="232" t="s">
        <v>5412</v>
      </c>
      <c r="K508" s="233" t="s">
        <v>818</v>
      </c>
      <c r="L508" s="232" t="s">
        <v>815</v>
      </c>
      <c r="M508" s="234">
        <v>1</v>
      </c>
      <c r="N508" s="235">
        <v>2.6666666666666665</v>
      </c>
      <c r="O508" s="236"/>
      <c r="P508" s="237">
        <v>43222</v>
      </c>
      <c r="Q508" s="237"/>
      <c r="R508" s="237">
        <v>43556</v>
      </c>
      <c r="S508" s="232" t="s">
        <v>2238</v>
      </c>
      <c r="T508" s="237">
        <v>34939</v>
      </c>
      <c r="U508" s="235">
        <v>26.602777777777778</v>
      </c>
      <c r="V508" s="238">
        <v>55028</v>
      </c>
      <c r="W508" s="239">
        <v>28.397222222222222</v>
      </c>
    </row>
    <row r="509" spans="1:23" x14ac:dyDescent="0.25">
      <c r="A509" s="230" t="s">
        <v>27</v>
      </c>
      <c r="B509" s="231">
        <v>50040849</v>
      </c>
      <c r="C509" s="232" t="s">
        <v>533</v>
      </c>
      <c r="D509" s="232" t="s">
        <v>2272</v>
      </c>
      <c r="E509" s="232" t="s">
        <v>25</v>
      </c>
      <c r="F509" s="232" t="s">
        <v>5642</v>
      </c>
      <c r="G509" s="232" t="s">
        <v>84</v>
      </c>
      <c r="H509" s="232" t="s">
        <v>28</v>
      </c>
      <c r="I509" s="232">
        <v>5</v>
      </c>
      <c r="J509" s="232" t="s">
        <v>5422</v>
      </c>
      <c r="K509" s="233" t="s">
        <v>825</v>
      </c>
      <c r="L509" s="232" t="s">
        <v>815</v>
      </c>
      <c r="M509" s="234">
        <v>1</v>
      </c>
      <c r="N509" s="235">
        <v>3</v>
      </c>
      <c r="O509" s="236"/>
      <c r="P509" s="237">
        <v>41974</v>
      </c>
      <c r="Q509" s="237"/>
      <c r="R509" s="237">
        <v>43556</v>
      </c>
      <c r="S509" s="232" t="s">
        <v>2237</v>
      </c>
      <c r="T509" s="237">
        <v>33663</v>
      </c>
      <c r="U509" s="235">
        <v>30.097222222222221</v>
      </c>
      <c r="V509" s="238">
        <v>53751</v>
      </c>
      <c r="W509" s="239">
        <v>24.897222222222222</v>
      </c>
    </row>
    <row r="510" spans="1:23" x14ac:dyDescent="0.25">
      <c r="A510" s="230" t="s">
        <v>27</v>
      </c>
      <c r="B510" s="231">
        <v>50031035</v>
      </c>
      <c r="C510" s="232" t="s">
        <v>310</v>
      </c>
      <c r="D510" s="232" t="s">
        <v>2272</v>
      </c>
      <c r="E510" s="232" t="s">
        <v>52</v>
      </c>
      <c r="F510" s="232" t="s">
        <v>5696</v>
      </c>
      <c r="G510" s="232" t="s">
        <v>93</v>
      </c>
      <c r="H510" s="232" t="s">
        <v>28</v>
      </c>
      <c r="I510" s="232">
        <v>5</v>
      </c>
      <c r="J510" s="232" t="s">
        <v>5424</v>
      </c>
      <c r="K510" s="233" t="s">
        <v>818</v>
      </c>
      <c r="L510" s="232" t="s">
        <v>815</v>
      </c>
      <c r="M510" s="234">
        <v>2</v>
      </c>
      <c r="N510" s="235">
        <v>3</v>
      </c>
      <c r="O510" s="236"/>
      <c r="P510" s="237">
        <v>40672</v>
      </c>
      <c r="Q510" s="237">
        <v>42736</v>
      </c>
      <c r="R510" s="237">
        <v>42492</v>
      </c>
      <c r="S510" s="232" t="s">
        <v>2244</v>
      </c>
      <c r="T510" s="237">
        <v>32542</v>
      </c>
      <c r="U510" s="235">
        <v>33.172222222222224</v>
      </c>
      <c r="V510" s="238">
        <v>52630</v>
      </c>
      <c r="W510" s="239">
        <v>21.827777777777779</v>
      </c>
    </row>
    <row r="511" spans="1:23" x14ac:dyDescent="0.25">
      <c r="A511" s="230" t="s">
        <v>27</v>
      </c>
      <c r="B511" s="231">
        <v>50108183</v>
      </c>
      <c r="C511" s="232" t="s">
        <v>630</v>
      </c>
      <c r="D511" s="232" t="s">
        <v>2272</v>
      </c>
      <c r="E511" s="232" t="s">
        <v>52</v>
      </c>
      <c r="F511" s="232" t="s">
        <v>5696</v>
      </c>
      <c r="G511" s="232" t="s">
        <v>93</v>
      </c>
      <c r="H511" s="232" t="s">
        <v>28</v>
      </c>
      <c r="I511" s="232">
        <v>5</v>
      </c>
      <c r="J511" s="232" t="s">
        <v>5413</v>
      </c>
      <c r="K511" s="233" t="s">
        <v>818</v>
      </c>
      <c r="L511" s="232" t="s">
        <v>815</v>
      </c>
      <c r="M511" s="234">
        <v>1</v>
      </c>
      <c r="N511" s="235">
        <v>2.6666666666666665</v>
      </c>
      <c r="O511" s="236"/>
      <c r="P511" s="237">
        <v>43040</v>
      </c>
      <c r="Q511" s="237"/>
      <c r="R511" s="237">
        <v>44545</v>
      </c>
      <c r="S511" s="232" t="s">
        <v>4963</v>
      </c>
      <c r="T511" s="237">
        <v>34135</v>
      </c>
      <c r="U511" s="235">
        <v>28.805555555555557</v>
      </c>
      <c r="V511" s="238">
        <v>54224</v>
      </c>
      <c r="W511" s="239">
        <v>26.194444444444443</v>
      </c>
    </row>
    <row r="512" spans="1:23" x14ac:dyDescent="0.25">
      <c r="A512" s="230" t="s">
        <v>29</v>
      </c>
      <c r="B512" s="231">
        <v>50047138</v>
      </c>
      <c r="C512" s="232" t="s">
        <v>557</v>
      </c>
      <c r="D512" s="232" t="s">
        <v>2272</v>
      </c>
      <c r="E512" s="232" t="s">
        <v>52</v>
      </c>
      <c r="F512" s="232" t="s">
        <v>5696</v>
      </c>
      <c r="G512" s="232" t="s">
        <v>93</v>
      </c>
      <c r="H512" s="232" t="s">
        <v>30</v>
      </c>
      <c r="I512" s="232">
        <v>5</v>
      </c>
      <c r="J512" s="232" t="s">
        <v>5522</v>
      </c>
      <c r="K512" s="233" t="s">
        <v>818</v>
      </c>
      <c r="L512" s="232" t="s">
        <v>815</v>
      </c>
      <c r="M512" s="234">
        <v>1</v>
      </c>
      <c r="N512" s="235">
        <v>2.6666666666666665</v>
      </c>
      <c r="O512" s="236"/>
      <c r="P512" s="237">
        <v>42156</v>
      </c>
      <c r="Q512" s="237"/>
      <c r="R512" s="237">
        <v>44557</v>
      </c>
      <c r="S512" s="232" t="s">
        <v>2030</v>
      </c>
      <c r="T512" s="237">
        <v>32189</v>
      </c>
      <c r="U512" s="235">
        <v>34.136111111111113</v>
      </c>
      <c r="V512" s="238">
        <v>52278</v>
      </c>
      <c r="W512" s="239">
        <v>20.863888888888887</v>
      </c>
    </row>
    <row r="513" spans="1:23" x14ac:dyDescent="0.25">
      <c r="A513" s="230" t="s">
        <v>4</v>
      </c>
      <c r="B513" s="231">
        <v>50037975</v>
      </c>
      <c r="C513" s="232" t="s">
        <v>1281</v>
      </c>
      <c r="D513" s="232" t="s">
        <v>2272</v>
      </c>
      <c r="E513" s="232" t="s">
        <v>52</v>
      </c>
      <c r="F513" s="232" t="s">
        <v>5646</v>
      </c>
      <c r="G513" s="232" t="s">
        <v>56</v>
      </c>
      <c r="H513" s="232" t="s">
        <v>5</v>
      </c>
      <c r="I513" s="232" t="s">
        <v>702</v>
      </c>
      <c r="J513" s="232" t="s">
        <v>5500</v>
      </c>
      <c r="K513" s="233" t="s">
        <v>814</v>
      </c>
      <c r="L513" s="232" t="s">
        <v>815</v>
      </c>
      <c r="M513" s="234">
        <v>1</v>
      </c>
      <c r="N513" s="235">
        <v>2.3333333333333335</v>
      </c>
      <c r="O513" s="236"/>
      <c r="P513" s="237">
        <v>34851</v>
      </c>
      <c r="Q513" s="237">
        <v>41791</v>
      </c>
      <c r="R513" s="237">
        <v>44166</v>
      </c>
      <c r="S513" s="232" t="s">
        <v>5113</v>
      </c>
      <c r="T513" s="237">
        <v>25569</v>
      </c>
      <c r="U513" s="235">
        <v>52.261111111111113</v>
      </c>
      <c r="V513" s="238">
        <v>45658</v>
      </c>
      <c r="W513" s="239">
        <v>2.7388888888888889</v>
      </c>
    </row>
    <row r="514" spans="1:23" x14ac:dyDescent="0.25">
      <c r="A514" s="230" t="s">
        <v>27</v>
      </c>
      <c r="B514" s="231">
        <v>50045067</v>
      </c>
      <c r="C514" s="232" t="s">
        <v>548</v>
      </c>
      <c r="D514" s="232" t="s">
        <v>2269</v>
      </c>
      <c r="E514" s="232" t="s">
        <v>46</v>
      </c>
      <c r="F514" s="232" t="s">
        <v>5619</v>
      </c>
      <c r="G514" s="232" t="s">
        <v>50</v>
      </c>
      <c r="H514" s="232" t="s">
        <v>28</v>
      </c>
      <c r="I514" s="232">
        <v>5</v>
      </c>
      <c r="J514" s="232" t="s">
        <v>5413</v>
      </c>
      <c r="K514" s="233" t="s">
        <v>818</v>
      </c>
      <c r="L514" s="232" t="s">
        <v>815</v>
      </c>
      <c r="M514" s="234">
        <v>1</v>
      </c>
      <c r="N514" s="235">
        <v>3</v>
      </c>
      <c r="O514" s="236"/>
      <c r="P514" s="237">
        <v>42065</v>
      </c>
      <c r="Q514" s="237"/>
      <c r="R514" s="237">
        <v>43539</v>
      </c>
      <c r="S514" s="232" t="s">
        <v>2240</v>
      </c>
      <c r="T514" s="237">
        <v>33782</v>
      </c>
      <c r="U514" s="235">
        <v>29.772222222222222</v>
      </c>
      <c r="V514" s="238">
        <v>53870</v>
      </c>
      <c r="W514" s="239">
        <v>25.227777777777778</v>
      </c>
    </row>
    <row r="515" spans="1:23" x14ac:dyDescent="0.25">
      <c r="A515" s="230" t="s">
        <v>27</v>
      </c>
      <c r="B515" s="231">
        <v>50035636</v>
      </c>
      <c r="C515" s="232" t="s">
        <v>1017</v>
      </c>
      <c r="D515" s="232" t="s">
        <v>2272</v>
      </c>
      <c r="E515" s="232" t="s">
        <v>52</v>
      </c>
      <c r="F515" s="232" t="s">
        <v>5682</v>
      </c>
      <c r="G515" s="232" t="s">
        <v>5683</v>
      </c>
      <c r="H515" s="240" t="s">
        <v>28</v>
      </c>
      <c r="I515" s="232">
        <v>5</v>
      </c>
      <c r="J515" s="232" t="s">
        <v>5491</v>
      </c>
      <c r="K515" s="233" t="s">
        <v>702</v>
      </c>
      <c r="L515" s="232" t="s">
        <v>702</v>
      </c>
      <c r="M515" s="234">
        <v>2</v>
      </c>
      <c r="N515" s="235">
        <v>3</v>
      </c>
      <c r="O515" s="236"/>
      <c r="P515" s="237">
        <v>41715</v>
      </c>
      <c r="Q515" s="237">
        <v>43101</v>
      </c>
      <c r="R515" s="237">
        <v>43556</v>
      </c>
      <c r="S515" s="232" t="s">
        <v>1577</v>
      </c>
      <c r="T515" s="237">
        <v>29856</v>
      </c>
      <c r="U515" s="235">
        <v>40.522222222222226</v>
      </c>
      <c r="V515" s="238">
        <v>49945</v>
      </c>
      <c r="W515" s="239">
        <v>14.477777777777778</v>
      </c>
    </row>
    <row r="516" spans="1:23" x14ac:dyDescent="0.25">
      <c r="A516" s="230" t="s">
        <v>27</v>
      </c>
      <c r="B516" s="231">
        <v>50030691</v>
      </c>
      <c r="C516" s="232" t="s">
        <v>1284</v>
      </c>
      <c r="D516" s="232" t="s">
        <v>2272</v>
      </c>
      <c r="E516" s="232" t="s">
        <v>52</v>
      </c>
      <c r="F516" s="232" t="s">
        <v>5682</v>
      </c>
      <c r="G516" s="232" t="s">
        <v>5683</v>
      </c>
      <c r="H516" s="232" t="s">
        <v>28</v>
      </c>
      <c r="I516" s="232" t="s">
        <v>702</v>
      </c>
      <c r="J516" s="232" t="s">
        <v>5410</v>
      </c>
      <c r="K516" s="233" t="s">
        <v>702</v>
      </c>
      <c r="L516" s="232" t="s">
        <v>702</v>
      </c>
      <c r="M516" s="234">
        <v>1</v>
      </c>
      <c r="N516" s="235">
        <v>2</v>
      </c>
      <c r="O516" s="236"/>
      <c r="P516" s="237">
        <v>39722</v>
      </c>
      <c r="Q516" s="237">
        <v>41214</v>
      </c>
      <c r="R516" s="237">
        <v>43497</v>
      </c>
      <c r="S516" s="232" t="s">
        <v>5114</v>
      </c>
      <c r="T516" s="237">
        <v>28244</v>
      </c>
      <c r="U516" s="235">
        <v>44.93333333333333</v>
      </c>
      <c r="V516" s="238">
        <v>48333</v>
      </c>
      <c r="W516" s="239">
        <v>10.066666666666666</v>
      </c>
    </row>
    <row r="517" spans="1:23" x14ac:dyDescent="0.25">
      <c r="A517" s="230" t="s">
        <v>4</v>
      </c>
      <c r="B517" s="231">
        <v>50031025</v>
      </c>
      <c r="C517" s="232" t="s">
        <v>306</v>
      </c>
      <c r="D517" s="232" t="s">
        <v>2272</v>
      </c>
      <c r="E517" s="232" t="s">
        <v>52</v>
      </c>
      <c r="F517" s="232" t="s">
        <v>5697</v>
      </c>
      <c r="G517" s="232" t="s">
        <v>57</v>
      </c>
      <c r="H517" s="232" t="s">
        <v>5</v>
      </c>
      <c r="I517" s="232" t="s">
        <v>702</v>
      </c>
      <c r="J517" s="232" t="s">
        <v>5443</v>
      </c>
      <c r="K517" s="233" t="s">
        <v>825</v>
      </c>
      <c r="L517" s="232" t="s">
        <v>815</v>
      </c>
      <c r="M517" s="234">
        <v>2</v>
      </c>
      <c r="N517" s="235">
        <v>2.3333333333333335</v>
      </c>
      <c r="O517" s="236"/>
      <c r="P517" s="237">
        <v>35034</v>
      </c>
      <c r="Q517" s="237">
        <v>39326</v>
      </c>
      <c r="R517" s="237">
        <v>44088</v>
      </c>
      <c r="S517" s="232" t="s">
        <v>871</v>
      </c>
      <c r="T517" s="237">
        <v>25139</v>
      </c>
      <c r="U517" s="235">
        <v>53.43611111111111</v>
      </c>
      <c r="V517" s="238">
        <v>45227</v>
      </c>
      <c r="W517" s="239">
        <v>1.5638888888888889</v>
      </c>
    </row>
    <row r="518" spans="1:23" x14ac:dyDescent="0.25">
      <c r="A518" s="230" t="s">
        <v>27</v>
      </c>
      <c r="B518" s="231">
        <v>50085984</v>
      </c>
      <c r="C518" s="232" t="s">
        <v>1286</v>
      </c>
      <c r="D518" s="232" t="s">
        <v>2272</v>
      </c>
      <c r="E518" s="232" t="s">
        <v>52</v>
      </c>
      <c r="F518" s="232" t="s">
        <v>5697</v>
      </c>
      <c r="G518" s="232" t="s">
        <v>57</v>
      </c>
      <c r="H518" s="232" t="s">
        <v>28</v>
      </c>
      <c r="I518" s="232">
        <v>5</v>
      </c>
      <c r="J518" s="232" t="s">
        <v>5535</v>
      </c>
      <c r="K518" s="233" t="s">
        <v>825</v>
      </c>
      <c r="L518" s="232" t="s">
        <v>815</v>
      </c>
      <c r="M518" s="234">
        <v>1</v>
      </c>
      <c r="N518" s="235">
        <v>2.6666666666666665</v>
      </c>
      <c r="O518" s="236"/>
      <c r="P518" s="237">
        <v>35321</v>
      </c>
      <c r="Q518" s="237">
        <v>42522</v>
      </c>
      <c r="R518" s="237">
        <v>43710</v>
      </c>
      <c r="S518" s="232" t="s">
        <v>2247</v>
      </c>
      <c r="T518" s="237">
        <v>31621</v>
      </c>
      <c r="U518" s="235">
        <v>35.68611111111111</v>
      </c>
      <c r="V518" s="238">
        <v>51710</v>
      </c>
      <c r="W518" s="239">
        <v>19.31388888888889</v>
      </c>
    </row>
    <row r="519" spans="1:23" x14ac:dyDescent="0.25">
      <c r="A519" s="230" t="s">
        <v>27</v>
      </c>
      <c r="B519" s="231">
        <v>50137830</v>
      </c>
      <c r="C519" s="232" t="s">
        <v>1016</v>
      </c>
      <c r="D519" s="232" t="s">
        <v>2272</v>
      </c>
      <c r="E519" s="232" t="s">
        <v>52</v>
      </c>
      <c r="F519" s="232" t="s">
        <v>5697</v>
      </c>
      <c r="G519" s="232" t="s">
        <v>57</v>
      </c>
      <c r="H519" s="232" t="s">
        <v>28</v>
      </c>
      <c r="I519" s="232">
        <v>5</v>
      </c>
      <c r="J519" s="232" t="s">
        <v>5413</v>
      </c>
      <c r="K519" s="233" t="s">
        <v>825</v>
      </c>
      <c r="L519" s="232" t="s">
        <v>815</v>
      </c>
      <c r="M519" s="234">
        <v>1</v>
      </c>
      <c r="N519" s="235">
        <v>2</v>
      </c>
      <c r="O519" s="236"/>
      <c r="P519" s="237">
        <v>43748</v>
      </c>
      <c r="Q519" s="237"/>
      <c r="R519" s="237">
        <v>43931</v>
      </c>
      <c r="S519" s="232" t="s">
        <v>2240</v>
      </c>
      <c r="T519" s="237">
        <v>35185</v>
      </c>
      <c r="U519" s="235">
        <v>25.930555555555557</v>
      </c>
      <c r="V519" s="238">
        <v>55273</v>
      </c>
      <c r="W519" s="239">
        <v>29.069444444444443</v>
      </c>
    </row>
    <row r="520" spans="1:23" x14ac:dyDescent="0.25">
      <c r="A520" s="230" t="s">
        <v>27</v>
      </c>
      <c r="B520" s="231">
        <v>50108202</v>
      </c>
      <c r="C520" s="232" t="s">
        <v>803</v>
      </c>
      <c r="D520" s="232" t="s">
        <v>2269</v>
      </c>
      <c r="E520" s="232" t="s">
        <v>52</v>
      </c>
      <c r="F520" s="232" t="s">
        <v>5713</v>
      </c>
      <c r="G520" s="232" t="s">
        <v>94</v>
      </c>
      <c r="H520" s="232" t="s">
        <v>28</v>
      </c>
      <c r="I520" s="232">
        <v>5</v>
      </c>
      <c r="J520" s="232" t="s">
        <v>5547</v>
      </c>
      <c r="K520" s="233" t="s">
        <v>825</v>
      </c>
      <c r="L520" s="232" t="s">
        <v>815</v>
      </c>
      <c r="M520" s="234">
        <v>1</v>
      </c>
      <c r="N520" s="235">
        <v>2.3333333333333335</v>
      </c>
      <c r="O520" s="236"/>
      <c r="P520" s="237">
        <v>43040</v>
      </c>
      <c r="Q520" s="237"/>
      <c r="R520" s="237">
        <v>44361</v>
      </c>
      <c r="S520" s="232" t="s">
        <v>4963</v>
      </c>
      <c r="T520" s="237">
        <v>33833</v>
      </c>
      <c r="U520" s="235">
        <v>29.633333333333333</v>
      </c>
      <c r="V520" s="238">
        <v>53921</v>
      </c>
      <c r="W520" s="239">
        <v>25.366666666666667</v>
      </c>
    </row>
    <row r="521" spans="1:23" x14ac:dyDescent="0.25">
      <c r="A521" s="230"/>
      <c r="B521" s="231">
        <v>50134928</v>
      </c>
      <c r="C521" s="232" t="s">
        <v>692</v>
      </c>
      <c r="D521" s="232" t="s">
        <v>2272</v>
      </c>
      <c r="E521" s="232" t="s">
        <v>1431</v>
      </c>
      <c r="F521" s="232" t="s">
        <v>5648</v>
      </c>
      <c r="G521" s="232" t="s">
        <v>5637</v>
      </c>
      <c r="H521" s="232" t="s">
        <v>5343</v>
      </c>
      <c r="I521" s="232" t="s">
        <v>702</v>
      </c>
      <c r="J521" s="232" t="s">
        <v>5566</v>
      </c>
      <c r="K521" s="233" t="s">
        <v>702</v>
      </c>
      <c r="L521" s="232" t="s">
        <v>702</v>
      </c>
      <c r="M521" s="234">
        <v>1</v>
      </c>
      <c r="N521" s="235">
        <v>3</v>
      </c>
      <c r="O521" s="236"/>
      <c r="P521" s="237">
        <v>34895</v>
      </c>
      <c r="Q521" s="237"/>
      <c r="R521" s="237"/>
      <c r="S521" s="232" t="s">
        <v>4933</v>
      </c>
      <c r="T521" s="237">
        <v>25447</v>
      </c>
      <c r="U521" s="235">
        <v>52.594444444444441</v>
      </c>
      <c r="V521" s="238"/>
      <c r="W521" s="239">
        <v>122.26388888888889</v>
      </c>
    </row>
    <row r="522" spans="1:23" x14ac:dyDescent="0.25">
      <c r="A522" s="230"/>
      <c r="B522" s="231">
        <v>50037966</v>
      </c>
      <c r="C522" s="232" t="s">
        <v>511</v>
      </c>
      <c r="D522" s="232" t="s">
        <v>2275</v>
      </c>
      <c r="E522" s="232" t="s">
        <v>1431</v>
      </c>
      <c r="F522" s="232" t="s">
        <v>5628</v>
      </c>
      <c r="G522" s="232" t="s">
        <v>5638</v>
      </c>
      <c r="H522" s="232" t="s">
        <v>5343</v>
      </c>
      <c r="I522" s="232" t="s">
        <v>702</v>
      </c>
      <c r="J522" s="232" t="s">
        <v>5499</v>
      </c>
      <c r="K522" s="233" t="s">
        <v>702</v>
      </c>
      <c r="L522" s="232" t="s">
        <v>702</v>
      </c>
      <c r="M522" s="234">
        <v>2</v>
      </c>
      <c r="N522" s="235">
        <v>2.6666666666666665</v>
      </c>
      <c r="O522" s="236"/>
      <c r="P522" s="237">
        <v>35156</v>
      </c>
      <c r="Q522" s="237">
        <v>43101</v>
      </c>
      <c r="R522" s="237">
        <v>44113</v>
      </c>
      <c r="S522" s="232" t="s">
        <v>2001</v>
      </c>
      <c r="T522" s="237">
        <v>27494</v>
      </c>
      <c r="U522" s="235">
        <v>46.986111111111114</v>
      </c>
      <c r="V522" s="238">
        <v>47583</v>
      </c>
      <c r="W522" s="239">
        <v>8.0138888888888893</v>
      </c>
    </row>
    <row r="523" spans="1:23" x14ac:dyDescent="0.25">
      <c r="A523" s="230"/>
      <c r="B523" s="231">
        <v>50038953</v>
      </c>
      <c r="C523" s="232" t="s">
        <v>521</v>
      </c>
      <c r="D523" s="232" t="s">
        <v>2272</v>
      </c>
      <c r="E523" s="232" t="s">
        <v>1431</v>
      </c>
      <c r="F523" s="232" t="s">
        <v>5656</v>
      </c>
      <c r="G523" s="232" t="s">
        <v>5637</v>
      </c>
      <c r="H523" s="232" t="s">
        <v>5343</v>
      </c>
      <c r="I523" s="232" t="s">
        <v>702</v>
      </c>
      <c r="J523" s="232" t="s">
        <v>5506</v>
      </c>
      <c r="K523" s="233" t="s">
        <v>702</v>
      </c>
      <c r="L523" s="232" t="s">
        <v>702</v>
      </c>
      <c r="M523" s="234">
        <v>2</v>
      </c>
      <c r="N523" s="235">
        <v>2.6666666666666665</v>
      </c>
      <c r="O523" s="236"/>
      <c r="P523" s="237">
        <v>35640</v>
      </c>
      <c r="Q523" s="237">
        <v>44197</v>
      </c>
      <c r="R523" s="237">
        <v>41852</v>
      </c>
      <c r="S523" s="232" t="s">
        <v>4995</v>
      </c>
      <c r="T523" s="237">
        <v>27257</v>
      </c>
      <c r="U523" s="235">
        <v>47.636111111111113</v>
      </c>
      <c r="V523" s="238">
        <v>47346</v>
      </c>
      <c r="W523" s="239">
        <v>7.3638888888888889</v>
      </c>
    </row>
    <row r="524" spans="1:23" x14ac:dyDescent="0.25">
      <c r="A524" s="230" t="s">
        <v>4</v>
      </c>
      <c r="B524" s="231">
        <v>50031331</v>
      </c>
      <c r="C524" s="232" t="s">
        <v>394</v>
      </c>
      <c r="D524" s="232" t="s">
        <v>2272</v>
      </c>
      <c r="E524" s="232" t="s">
        <v>25</v>
      </c>
      <c r="F524" s="232" t="s">
        <v>5642</v>
      </c>
      <c r="G524" s="232" t="s">
        <v>84</v>
      </c>
      <c r="H524" s="232" t="s">
        <v>5</v>
      </c>
      <c r="I524" s="232" t="s">
        <v>702</v>
      </c>
      <c r="J524" s="232" t="s">
        <v>859</v>
      </c>
      <c r="K524" s="233" t="s">
        <v>825</v>
      </c>
      <c r="L524" s="232" t="s">
        <v>815</v>
      </c>
      <c r="M524" s="234">
        <v>2</v>
      </c>
      <c r="N524" s="235">
        <v>2.3333333333333335</v>
      </c>
      <c r="O524" s="236"/>
      <c r="P524" s="237">
        <v>34029</v>
      </c>
      <c r="Q524" s="237">
        <v>40909</v>
      </c>
      <c r="R524" s="237">
        <v>44113</v>
      </c>
      <c r="S524" s="232" t="s">
        <v>4980</v>
      </c>
      <c r="T524" s="237">
        <v>26469</v>
      </c>
      <c r="U524" s="235">
        <v>49.794444444444444</v>
      </c>
      <c r="V524" s="238">
        <v>46557</v>
      </c>
      <c r="W524" s="239">
        <v>5.2055555555555557</v>
      </c>
    </row>
    <row r="525" spans="1:23" x14ac:dyDescent="0.25">
      <c r="A525" s="230" t="s">
        <v>29</v>
      </c>
      <c r="B525" s="231">
        <v>50113620</v>
      </c>
      <c r="C525" s="232" t="s">
        <v>652</v>
      </c>
      <c r="D525" s="232" t="s">
        <v>2272</v>
      </c>
      <c r="E525" s="232" t="s">
        <v>25</v>
      </c>
      <c r="F525" s="232" t="s">
        <v>5642</v>
      </c>
      <c r="G525" s="232" t="s">
        <v>84</v>
      </c>
      <c r="H525" s="232" t="s">
        <v>30</v>
      </c>
      <c r="I525" s="232">
        <v>5</v>
      </c>
      <c r="J525" s="232" t="s">
        <v>5562</v>
      </c>
      <c r="K525" s="233" t="s">
        <v>825</v>
      </c>
      <c r="L525" s="232" t="s">
        <v>815</v>
      </c>
      <c r="M525" s="234">
        <v>1</v>
      </c>
      <c r="N525" s="235">
        <v>2</v>
      </c>
      <c r="O525" s="236"/>
      <c r="P525" s="237">
        <v>43252</v>
      </c>
      <c r="Q525" s="237"/>
      <c r="R525" s="237">
        <v>44410</v>
      </c>
      <c r="S525" s="232" t="s">
        <v>1799</v>
      </c>
      <c r="T525" s="237">
        <v>34637</v>
      </c>
      <c r="U525" s="235">
        <v>27.430555555555557</v>
      </c>
      <c r="V525" s="238">
        <v>54726</v>
      </c>
      <c r="W525" s="239">
        <v>27.569444444444443</v>
      </c>
    </row>
    <row r="526" spans="1:23" x14ac:dyDescent="0.25">
      <c r="A526" s="230" t="s">
        <v>4</v>
      </c>
      <c r="B526" s="231">
        <v>50031047</v>
      </c>
      <c r="C526" s="232" t="s">
        <v>316</v>
      </c>
      <c r="D526" s="232" t="s">
        <v>2272</v>
      </c>
      <c r="E526" s="232" t="s">
        <v>25</v>
      </c>
      <c r="F526" s="232" t="s">
        <v>5691</v>
      </c>
      <c r="G526" s="232" t="s">
        <v>26</v>
      </c>
      <c r="H526" s="232" t="s">
        <v>5</v>
      </c>
      <c r="I526" s="232" t="s">
        <v>702</v>
      </c>
      <c r="J526" s="232" t="s">
        <v>863</v>
      </c>
      <c r="K526" s="233" t="s">
        <v>814</v>
      </c>
      <c r="L526" s="232" t="s">
        <v>815</v>
      </c>
      <c r="M526" s="234">
        <v>2</v>
      </c>
      <c r="N526" s="235">
        <v>2.6666666666666665</v>
      </c>
      <c r="O526" s="236"/>
      <c r="P526" s="237">
        <v>38169</v>
      </c>
      <c r="Q526" s="237">
        <v>40118</v>
      </c>
      <c r="R526" s="237">
        <v>43587</v>
      </c>
      <c r="S526" s="232" t="s">
        <v>5115</v>
      </c>
      <c r="T526" s="237">
        <v>29112</v>
      </c>
      <c r="U526" s="235">
        <v>42.55833333333333</v>
      </c>
      <c r="V526" s="238">
        <v>49201</v>
      </c>
      <c r="W526" s="239">
        <v>12.441666666666666</v>
      </c>
    </row>
    <row r="527" spans="1:23" x14ac:dyDescent="0.25">
      <c r="A527" s="230" t="s">
        <v>29</v>
      </c>
      <c r="B527" s="231">
        <v>50045049</v>
      </c>
      <c r="C527" s="232" t="s">
        <v>545</v>
      </c>
      <c r="D527" s="232" t="s">
        <v>2272</v>
      </c>
      <c r="E527" s="232" t="s">
        <v>52</v>
      </c>
      <c r="F527" s="232" t="s">
        <v>5645</v>
      </c>
      <c r="G527" s="232" t="s">
        <v>5662</v>
      </c>
      <c r="H527" s="232" t="s">
        <v>5406</v>
      </c>
      <c r="I527" s="232">
        <v>5</v>
      </c>
      <c r="J527" s="232" t="s">
        <v>5515</v>
      </c>
      <c r="K527" s="233" t="s">
        <v>702</v>
      </c>
      <c r="L527" s="232" t="s">
        <v>702</v>
      </c>
      <c r="M527" s="234">
        <v>2</v>
      </c>
      <c r="N527" s="235">
        <v>3</v>
      </c>
      <c r="O527" s="236"/>
      <c r="P527" s="237">
        <v>42051</v>
      </c>
      <c r="Q527" s="237">
        <v>44197</v>
      </c>
      <c r="R527" s="237">
        <v>43374</v>
      </c>
      <c r="S527" s="232" t="s">
        <v>5116</v>
      </c>
      <c r="T527" s="237">
        <v>34179</v>
      </c>
      <c r="U527" s="235">
        <v>28.683333333333334</v>
      </c>
      <c r="V527" s="238">
        <v>54268</v>
      </c>
      <c r="W527" s="239">
        <v>26.316666666666666</v>
      </c>
    </row>
    <row r="528" spans="1:23" x14ac:dyDescent="0.25">
      <c r="A528" s="230" t="s">
        <v>27</v>
      </c>
      <c r="B528" s="231">
        <v>50087830</v>
      </c>
      <c r="C528" s="232" t="s">
        <v>1289</v>
      </c>
      <c r="D528" s="232" t="s">
        <v>2272</v>
      </c>
      <c r="E528" s="232" t="s">
        <v>25</v>
      </c>
      <c r="F528" s="232" t="s">
        <v>5691</v>
      </c>
      <c r="G528" s="232" t="s">
        <v>26</v>
      </c>
      <c r="H528" s="232" t="s">
        <v>28</v>
      </c>
      <c r="I528" s="232">
        <v>5</v>
      </c>
      <c r="J528" s="232" t="s">
        <v>5424</v>
      </c>
      <c r="K528" s="233" t="s">
        <v>814</v>
      </c>
      <c r="L528" s="232" t="s">
        <v>815</v>
      </c>
      <c r="M528" s="234">
        <v>1</v>
      </c>
      <c r="N528" s="235">
        <v>2.6666666666666665</v>
      </c>
      <c r="O528" s="236"/>
      <c r="P528" s="237">
        <v>35490</v>
      </c>
      <c r="Q528" s="237">
        <v>42583</v>
      </c>
      <c r="R528" s="237">
        <v>43864</v>
      </c>
      <c r="S528" s="232" t="s">
        <v>5052</v>
      </c>
      <c r="T528" s="237">
        <v>24684</v>
      </c>
      <c r="U528" s="235">
        <v>54.680555555555557</v>
      </c>
      <c r="V528" s="238">
        <v>44773</v>
      </c>
      <c r="W528" s="239">
        <v>0.32222222222222224</v>
      </c>
    </row>
    <row r="529" spans="1:23" x14ac:dyDescent="0.25">
      <c r="A529" s="230" t="s">
        <v>27</v>
      </c>
      <c r="B529" s="231">
        <v>50030723</v>
      </c>
      <c r="C529" s="232" t="s">
        <v>1290</v>
      </c>
      <c r="D529" s="232" t="s">
        <v>2272</v>
      </c>
      <c r="E529" s="232" t="s">
        <v>25</v>
      </c>
      <c r="F529" s="232" t="s">
        <v>5691</v>
      </c>
      <c r="G529" s="232" t="s">
        <v>26</v>
      </c>
      <c r="H529" s="232" t="s">
        <v>28</v>
      </c>
      <c r="I529" s="232">
        <v>5</v>
      </c>
      <c r="J529" s="232" t="s">
        <v>5412</v>
      </c>
      <c r="K529" s="233" t="s">
        <v>814</v>
      </c>
      <c r="L529" s="232" t="s">
        <v>815</v>
      </c>
      <c r="M529" s="234">
        <v>2</v>
      </c>
      <c r="N529" s="235">
        <v>3.3333333333333335</v>
      </c>
      <c r="O529" s="236"/>
      <c r="P529" s="237">
        <v>34946</v>
      </c>
      <c r="Q529" s="237">
        <v>39326</v>
      </c>
      <c r="R529" s="237">
        <v>42128</v>
      </c>
      <c r="S529" s="232" t="s">
        <v>2237</v>
      </c>
      <c r="T529" s="237">
        <v>25411</v>
      </c>
      <c r="U529" s="235">
        <v>52.68888888888889</v>
      </c>
      <c r="V529" s="238">
        <v>45500</v>
      </c>
      <c r="W529" s="239">
        <v>2.3111111111111109</v>
      </c>
    </row>
    <row r="530" spans="1:23" x14ac:dyDescent="0.25">
      <c r="A530" s="230" t="s">
        <v>4</v>
      </c>
      <c r="B530" s="231">
        <v>50038001</v>
      </c>
      <c r="C530" s="232" t="s">
        <v>516</v>
      </c>
      <c r="D530" s="232" t="s">
        <v>2272</v>
      </c>
      <c r="E530" s="232" t="s">
        <v>25</v>
      </c>
      <c r="F530" s="232" t="s">
        <v>5668</v>
      </c>
      <c r="G530" s="232" t="s">
        <v>31</v>
      </c>
      <c r="H530" s="232" t="s">
        <v>5</v>
      </c>
      <c r="I530" s="232" t="s">
        <v>702</v>
      </c>
      <c r="J530" s="232" t="s">
        <v>871</v>
      </c>
      <c r="K530" s="233" t="s">
        <v>814</v>
      </c>
      <c r="L530" s="232" t="s">
        <v>815</v>
      </c>
      <c r="M530" s="234">
        <v>1</v>
      </c>
      <c r="N530" s="235">
        <v>2.6666666666666665</v>
      </c>
      <c r="O530" s="236"/>
      <c r="P530" s="237">
        <v>37712</v>
      </c>
      <c r="Q530" s="237">
        <v>41821</v>
      </c>
      <c r="R530" s="237">
        <v>44088</v>
      </c>
      <c r="S530" s="232" t="s">
        <v>5117</v>
      </c>
      <c r="T530" s="237">
        <v>26577</v>
      </c>
      <c r="U530" s="235">
        <v>49.5</v>
      </c>
      <c r="V530" s="238">
        <v>46665</v>
      </c>
      <c r="W530" s="239">
        <v>5.5</v>
      </c>
    </row>
    <row r="531" spans="1:23" x14ac:dyDescent="0.25">
      <c r="A531" s="230" t="s">
        <v>29</v>
      </c>
      <c r="B531" s="231">
        <v>50138334</v>
      </c>
      <c r="C531" s="232" t="s">
        <v>224</v>
      </c>
      <c r="D531" s="232" t="s">
        <v>2272</v>
      </c>
      <c r="E531" s="232" t="s">
        <v>25</v>
      </c>
      <c r="F531" s="232" t="s">
        <v>5668</v>
      </c>
      <c r="G531" s="232" t="s">
        <v>31</v>
      </c>
      <c r="H531" s="232" t="s">
        <v>30</v>
      </c>
      <c r="I531" s="232">
        <v>5</v>
      </c>
      <c r="J531" s="232" t="s">
        <v>5576</v>
      </c>
      <c r="K531" s="233" t="s">
        <v>814</v>
      </c>
      <c r="L531" s="232" t="s">
        <v>815</v>
      </c>
      <c r="M531" s="234">
        <v>1</v>
      </c>
      <c r="N531" s="235">
        <v>2</v>
      </c>
      <c r="O531" s="236"/>
      <c r="P531" s="237">
        <v>43780</v>
      </c>
      <c r="Q531" s="237"/>
      <c r="R531" s="237">
        <v>44158</v>
      </c>
      <c r="S531" s="232"/>
      <c r="T531" s="237">
        <v>33606</v>
      </c>
      <c r="U531" s="235">
        <v>30.255555555555556</v>
      </c>
      <c r="V531" s="238">
        <v>53695</v>
      </c>
      <c r="W531" s="239">
        <v>24.744444444444444</v>
      </c>
    </row>
    <row r="532" spans="1:23" x14ac:dyDescent="0.25">
      <c r="A532" s="230" t="s">
        <v>27</v>
      </c>
      <c r="B532" s="231">
        <v>50030748</v>
      </c>
      <c r="C532" s="232" t="s">
        <v>224</v>
      </c>
      <c r="D532" s="232" t="s">
        <v>2272</v>
      </c>
      <c r="E532" s="232" t="s">
        <v>61</v>
      </c>
      <c r="F532" s="232" t="s">
        <v>5714</v>
      </c>
      <c r="G532" s="232" t="s">
        <v>97</v>
      </c>
      <c r="H532" s="232" t="s">
        <v>28</v>
      </c>
      <c r="I532" s="232">
        <v>5</v>
      </c>
      <c r="J532" s="232" t="s">
        <v>5421</v>
      </c>
      <c r="K532" s="233" t="s">
        <v>814</v>
      </c>
      <c r="L532" s="232" t="s">
        <v>815</v>
      </c>
      <c r="M532" s="234">
        <v>2</v>
      </c>
      <c r="N532" s="235">
        <v>2</v>
      </c>
      <c r="O532" s="236"/>
      <c r="P532" s="237">
        <v>34912</v>
      </c>
      <c r="Q532" s="237"/>
      <c r="R532" s="237">
        <v>43556</v>
      </c>
      <c r="S532" s="232"/>
      <c r="T532" s="237">
        <v>27431</v>
      </c>
      <c r="U532" s="235">
        <v>47.163888888888891</v>
      </c>
      <c r="V532" s="238">
        <v>53695</v>
      </c>
      <c r="W532" s="239">
        <v>24.744444444444444</v>
      </c>
    </row>
    <row r="533" spans="1:23" x14ac:dyDescent="0.25">
      <c r="A533" s="230" t="s">
        <v>29</v>
      </c>
      <c r="B533" s="231">
        <v>50089068</v>
      </c>
      <c r="C533" s="232" t="s">
        <v>1294</v>
      </c>
      <c r="D533" s="232" t="s">
        <v>2272</v>
      </c>
      <c r="E533" s="232" t="s">
        <v>25</v>
      </c>
      <c r="F533" s="232" t="s">
        <v>5639</v>
      </c>
      <c r="G533" s="232" t="s">
        <v>33</v>
      </c>
      <c r="H533" s="232" t="s">
        <v>30</v>
      </c>
      <c r="I533" s="232">
        <v>5</v>
      </c>
      <c r="J533" s="232" t="s">
        <v>5549</v>
      </c>
      <c r="K533" s="233" t="s">
        <v>825</v>
      </c>
      <c r="L533" s="232" t="s">
        <v>815</v>
      </c>
      <c r="M533" s="234">
        <v>2</v>
      </c>
      <c r="N533" s="235">
        <v>2.3333333333333335</v>
      </c>
      <c r="O533" s="236"/>
      <c r="P533" s="237">
        <v>42660</v>
      </c>
      <c r="Q533" s="237">
        <v>44197</v>
      </c>
      <c r="R533" s="237">
        <v>43892</v>
      </c>
      <c r="S533" s="232" t="s">
        <v>4978</v>
      </c>
      <c r="T533" s="237">
        <v>33139</v>
      </c>
      <c r="U533" s="235">
        <v>31.533333333333335</v>
      </c>
      <c r="V533" s="238">
        <v>53228</v>
      </c>
      <c r="W533" s="239">
        <v>23.466666666666665</v>
      </c>
    </row>
    <row r="534" spans="1:23" x14ac:dyDescent="0.25">
      <c r="A534" s="230" t="s">
        <v>4</v>
      </c>
      <c r="B534" s="231">
        <v>50030652</v>
      </c>
      <c r="C534" s="232" t="s">
        <v>172</v>
      </c>
      <c r="D534" s="232" t="s">
        <v>2272</v>
      </c>
      <c r="E534" s="232" t="s">
        <v>25</v>
      </c>
      <c r="F534" s="232" t="s">
        <v>5639</v>
      </c>
      <c r="G534" s="232" t="s">
        <v>33</v>
      </c>
      <c r="H534" s="232" t="s">
        <v>5</v>
      </c>
      <c r="I534" s="232" t="s">
        <v>702</v>
      </c>
      <c r="J534" s="232" t="s">
        <v>873</v>
      </c>
      <c r="K534" s="233" t="s">
        <v>825</v>
      </c>
      <c r="L534" s="232" t="s">
        <v>815</v>
      </c>
      <c r="M534" s="234">
        <v>3</v>
      </c>
      <c r="N534" s="235">
        <v>3.3333333333333335</v>
      </c>
      <c r="O534" s="236"/>
      <c r="P534" s="237">
        <v>35796</v>
      </c>
      <c r="Q534" s="237">
        <v>42736</v>
      </c>
      <c r="R534" s="237">
        <v>43678</v>
      </c>
      <c r="S534" s="232" t="s">
        <v>5118</v>
      </c>
      <c r="T534" s="237">
        <v>27905</v>
      </c>
      <c r="U534" s="235">
        <v>45.861111111111114</v>
      </c>
      <c r="V534" s="238">
        <v>47993</v>
      </c>
      <c r="W534" s="239">
        <v>9.1388888888888893</v>
      </c>
    </row>
    <row r="535" spans="1:23" x14ac:dyDescent="0.25">
      <c r="A535" s="230"/>
      <c r="B535" s="231">
        <v>50111250</v>
      </c>
      <c r="C535" s="232" t="s">
        <v>642</v>
      </c>
      <c r="D535" s="232" t="s">
        <v>2269</v>
      </c>
      <c r="E535" s="232" t="s">
        <v>1431</v>
      </c>
      <c r="F535" s="232" t="s">
        <v>5661</v>
      </c>
      <c r="G535" s="232" t="s">
        <v>5635</v>
      </c>
      <c r="H535" s="232" t="s">
        <v>5343</v>
      </c>
      <c r="I535" s="232" t="s">
        <v>702</v>
      </c>
      <c r="J535" s="232" t="s">
        <v>5559</v>
      </c>
      <c r="K535" s="233" t="s">
        <v>702</v>
      </c>
      <c r="L535" s="232" t="s">
        <v>702</v>
      </c>
      <c r="M535" s="234">
        <v>1</v>
      </c>
      <c r="N535" s="235">
        <v>2.6666666666666665</v>
      </c>
      <c r="O535" s="236"/>
      <c r="P535" s="237">
        <v>42006</v>
      </c>
      <c r="Q535" s="237">
        <v>43313</v>
      </c>
      <c r="R535" s="237">
        <v>43160</v>
      </c>
      <c r="S535" s="232" t="s">
        <v>4994</v>
      </c>
      <c r="T535" s="237">
        <v>31801</v>
      </c>
      <c r="U535" s="235">
        <v>35.197222222222223</v>
      </c>
      <c r="V535" s="238">
        <v>51890</v>
      </c>
      <c r="W535" s="239">
        <v>19.802777777777777</v>
      </c>
    </row>
    <row r="536" spans="1:23" x14ac:dyDescent="0.25">
      <c r="A536" s="230" t="s">
        <v>4</v>
      </c>
      <c r="B536" s="231">
        <v>50037960</v>
      </c>
      <c r="C536" s="232" t="s">
        <v>506</v>
      </c>
      <c r="D536" s="232" t="s">
        <v>2272</v>
      </c>
      <c r="E536" s="232" t="s">
        <v>34</v>
      </c>
      <c r="F536" s="232" t="s">
        <v>5644</v>
      </c>
      <c r="G536" s="232" t="s">
        <v>36</v>
      </c>
      <c r="H536" s="232" t="s">
        <v>5</v>
      </c>
      <c r="I536" s="232" t="s">
        <v>702</v>
      </c>
      <c r="J536" s="232" t="s">
        <v>5496</v>
      </c>
      <c r="K536" s="233" t="s">
        <v>825</v>
      </c>
      <c r="L536" s="232" t="s">
        <v>842</v>
      </c>
      <c r="M536" s="234">
        <v>2</v>
      </c>
      <c r="N536" s="235">
        <v>3</v>
      </c>
      <c r="O536" s="236"/>
      <c r="P536" s="237">
        <v>35301</v>
      </c>
      <c r="Q536" s="237">
        <v>42736</v>
      </c>
      <c r="R536" s="237">
        <v>42795</v>
      </c>
      <c r="S536" s="232" t="s">
        <v>5119</v>
      </c>
      <c r="T536" s="237">
        <v>26645</v>
      </c>
      <c r="U536" s="235">
        <v>49.31388888888889</v>
      </c>
      <c r="V536" s="238">
        <v>46733</v>
      </c>
      <c r="W536" s="239">
        <v>5.6861111111111109</v>
      </c>
    </row>
    <row r="537" spans="1:23" x14ac:dyDescent="0.25">
      <c r="A537" s="230"/>
      <c r="B537" s="231">
        <v>50047093</v>
      </c>
      <c r="C537" s="232" t="s">
        <v>553</v>
      </c>
      <c r="D537" s="232" t="s">
        <v>2272</v>
      </c>
      <c r="E537" s="232" t="s">
        <v>1431</v>
      </c>
      <c r="F537" s="232" t="s">
        <v>5663</v>
      </c>
      <c r="G537" s="232" t="s">
        <v>5637</v>
      </c>
      <c r="H537" s="232" t="s">
        <v>5343</v>
      </c>
      <c r="I537" s="232" t="s">
        <v>702</v>
      </c>
      <c r="J537" s="232" t="s">
        <v>5519</v>
      </c>
      <c r="K537" s="233" t="s">
        <v>702</v>
      </c>
      <c r="L537" s="232" t="s">
        <v>702</v>
      </c>
      <c r="M537" s="234">
        <v>2</v>
      </c>
      <c r="N537" s="235">
        <v>3.6666666666666665</v>
      </c>
      <c r="O537" s="236"/>
      <c r="P537" s="237">
        <v>35278</v>
      </c>
      <c r="Q537" s="237">
        <v>43101</v>
      </c>
      <c r="R537" s="237"/>
      <c r="S537" s="232" t="s">
        <v>4957</v>
      </c>
      <c r="T537" s="237">
        <v>24786</v>
      </c>
      <c r="U537" s="235">
        <v>54.402777777777779</v>
      </c>
      <c r="V537" s="238">
        <v>44875</v>
      </c>
      <c r="W537" s="239">
        <v>0.59722222222222221</v>
      </c>
    </row>
    <row r="538" spans="1:23" x14ac:dyDescent="0.25">
      <c r="A538" s="230"/>
      <c r="B538" s="231">
        <v>50031216</v>
      </c>
      <c r="C538" s="232" t="s">
        <v>1241</v>
      </c>
      <c r="D538" s="232" t="s">
        <v>2269</v>
      </c>
      <c r="E538" s="232" t="s">
        <v>1431</v>
      </c>
      <c r="F538" s="232" t="s">
        <v>5667</v>
      </c>
      <c r="G538" s="232" t="s">
        <v>5635</v>
      </c>
      <c r="H538" s="232" t="s">
        <v>5343</v>
      </c>
      <c r="I538" s="232" t="s">
        <v>702</v>
      </c>
      <c r="J538" s="232" t="s">
        <v>5467</v>
      </c>
      <c r="K538" s="233" t="s">
        <v>702</v>
      </c>
      <c r="L538" s="232" t="s">
        <v>702</v>
      </c>
      <c r="M538" s="234">
        <v>2</v>
      </c>
      <c r="N538" s="235">
        <v>3</v>
      </c>
      <c r="O538" s="236"/>
      <c r="P538" s="237">
        <v>38596</v>
      </c>
      <c r="Q538" s="237">
        <v>43101</v>
      </c>
      <c r="R538" s="237">
        <v>41883</v>
      </c>
      <c r="S538" s="232" t="s">
        <v>5175</v>
      </c>
      <c r="T538" s="237">
        <v>29806</v>
      </c>
      <c r="U538" s="235">
        <v>40.658333333333331</v>
      </c>
      <c r="V538" s="238">
        <v>49895</v>
      </c>
      <c r="W538" s="239">
        <v>14.341666666666667</v>
      </c>
    </row>
    <row r="539" spans="1:23" x14ac:dyDescent="0.25">
      <c r="A539" s="230" t="s">
        <v>4</v>
      </c>
      <c r="B539" s="231">
        <v>50085977</v>
      </c>
      <c r="C539" s="232" t="s">
        <v>592</v>
      </c>
      <c r="D539" s="232" t="s">
        <v>2272</v>
      </c>
      <c r="E539" s="232" t="s">
        <v>896</v>
      </c>
      <c r="F539" s="232" t="s">
        <v>5633</v>
      </c>
      <c r="G539" s="232" t="s">
        <v>91</v>
      </c>
      <c r="H539" s="232" t="s">
        <v>5</v>
      </c>
      <c r="I539" s="232" t="s">
        <v>702</v>
      </c>
      <c r="J539" s="232" t="s">
        <v>5534</v>
      </c>
      <c r="K539" s="233" t="s">
        <v>825</v>
      </c>
      <c r="L539" s="232" t="s">
        <v>815</v>
      </c>
      <c r="M539" s="234">
        <v>1</v>
      </c>
      <c r="N539" s="235">
        <v>2</v>
      </c>
      <c r="O539" s="236"/>
      <c r="P539" s="237">
        <v>35370</v>
      </c>
      <c r="Q539" s="237">
        <v>42522</v>
      </c>
      <c r="R539" s="237">
        <v>42795</v>
      </c>
      <c r="S539" s="232" t="s">
        <v>871</v>
      </c>
      <c r="T539" s="237">
        <v>26094</v>
      </c>
      <c r="U539" s="235">
        <v>50.819444444444443</v>
      </c>
      <c r="V539" s="238">
        <v>46183</v>
      </c>
      <c r="W539" s="239">
        <v>4.1805555555555554</v>
      </c>
    </row>
    <row r="540" spans="1:23" x14ac:dyDescent="0.25">
      <c r="A540" s="230" t="s">
        <v>27</v>
      </c>
      <c r="B540" s="231">
        <v>50133261</v>
      </c>
      <c r="C540" s="232" t="s">
        <v>688</v>
      </c>
      <c r="D540" s="232" t="s">
        <v>2272</v>
      </c>
      <c r="E540" s="232" t="s">
        <v>896</v>
      </c>
      <c r="F540" s="232" t="s">
        <v>5633</v>
      </c>
      <c r="G540" s="232" t="s">
        <v>91</v>
      </c>
      <c r="H540" s="232" t="s">
        <v>28</v>
      </c>
      <c r="I540" s="232">
        <v>5</v>
      </c>
      <c r="J540" s="232" t="s">
        <v>5412</v>
      </c>
      <c r="K540" s="233" t="s">
        <v>825</v>
      </c>
      <c r="L540" s="232" t="s">
        <v>815</v>
      </c>
      <c r="M540" s="234">
        <v>1</v>
      </c>
      <c r="N540" s="235">
        <v>2</v>
      </c>
      <c r="O540" s="236"/>
      <c r="P540" s="237">
        <v>43567</v>
      </c>
      <c r="Q540" s="237"/>
      <c r="R540" s="237">
        <v>43864</v>
      </c>
      <c r="S540" s="232" t="s">
        <v>4963</v>
      </c>
      <c r="T540" s="237">
        <v>35153</v>
      </c>
      <c r="U540" s="235">
        <v>26.016666666666666</v>
      </c>
      <c r="V540" s="238">
        <v>55241</v>
      </c>
      <c r="W540" s="239">
        <v>28.983333333333334</v>
      </c>
    </row>
    <row r="541" spans="1:23" x14ac:dyDescent="0.25">
      <c r="A541" s="230" t="s">
        <v>4</v>
      </c>
      <c r="B541" s="231">
        <v>50096044</v>
      </c>
      <c r="C541" s="232" t="s">
        <v>606</v>
      </c>
      <c r="D541" s="232" t="s">
        <v>2272</v>
      </c>
      <c r="E541" s="232" t="s">
        <v>896</v>
      </c>
      <c r="F541" s="232" t="s">
        <v>5685</v>
      </c>
      <c r="G541" s="232" t="s">
        <v>90</v>
      </c>
      <c r="H541" s="232" t="s">
        <v>5</v>
      </c>
      <c r="I541" s="232" t="s">
        <v>702</v>
      </c>
      <c r="J541" s="232" t="s">
        <v>5539</v>
      </c>
      <c r="K541" s="233" t="s">
        <v>825</v>
      </c>
      <c r="L541" s="232" t="s">
        <v>815</v>
      </c>
      <c r="M541" s="234">
        <v>1</v>
      </c>
      <c r="N541" s="235">
        <v>3</v>
      </c>
      <c r="O541" s="236"/>
      <c r="P541" s="237">
        <v>42695</v>
      </c>
      <c r="Q541" s="237"/>
      <c r="R541" s="237">
        <v>43587</v>
      </c>
      <c r="S541" s="232" t="s">
        <v>2064</v>
      </c>
      <c r="T541" s="237">
        <v>32726</v>
      </c>
      <c r="U541" s="235">
        <v>32.663888888888891</v>
      </c>
      <c r="V541" s="238">
        <v>52815</v>
      </c>
      <c r="W541" s="239">
        <v>22.336111111111112</v>
      </c>
    </row>
    <row r="542" spans="1:23" x14ac:dyDescent="0.25">
      <c r="A542" s="230" t="s">
        <v>27</v>
      </c>
      <c r="B542" s="231">
        <v>50045945</v>
      </c>
      <c r="C542" s="232" t="s">
        <v>552</v>
      </c>
      <c r="D542" s="232" t="s">
        <v>2277</v>
      </c>
      <c r="E542" s="232" t="s">
        <v>5623</v>
      </c>
      <c r="F542" s="232" t="s">
        <v>5694</v>
      </c>
      <c r="G542" s="232" t="s">
        <v>40</v>
      </c>
      <c r="H542" s="232" t="s">
        <v>28</v>
      </c>
      <c r="I542" s="232">
        <v>5</v>
      </c>
      <c r="J542" s="232" t="s">
        <v>5518</v>
      </c>
      <c r="K542" s="233" t="s">
        <v>825</v>
      </c>
      <c r="L542" s="232" t="s">
        <v>845</v>
      </c>
      <c r="M542" s="234">
        <v>1</v>
      </c>
      <c r="N542" s="235">
        <v>2.6666666666666665</v>
      </c>
      <c r="O542" s="236"/>
      <c r="P542" s="237">
        <v>42093</v>
      </c>
      <c r="Q542" s="237"/>
      <c r="R542" s="237">
        <v>43678</v>
      </c>
      <c r="S542" s="232" t="s">
        <v>979</v>
      </c>
      <c r="T542" s="237">
        <v>33473</v>
      </c>
      <c r="U542" s="235">
        <v>30.616666666666667</v>
      </c>
      <c r="V542" s="238">
        <v>53562</v>
      </c>
      <c r="W542" s="239">
        <v>24.383333333333333</v>
      </c>
    </row>
    <row r="543" spans="1:23" x14ac:dyDescent="0.25">
      <c r="A543" s="230" t="s">
        <v>29</v>
      </c>
      <c r="B543" s="231">
        <v>50089066</v>
      </c>
      <c r="C543" s="232" t="s">
        <v>601</v>
      </c>
      <c r="D543" s="232" t="s">
        <v>2272</v>
      </c>
      <c r="E543" s="232" t="s">
        <v>896</v>
      </c>
      <c r="F543" s="232" t="s">
        <v>5685</v>
      </c>
      <c r="G543" s="232" t="s">
        <v>90</v>
      </c>
      <c r="H543" s="232" t="s">
        <v>30</v>
      </c>
      <c r="I543" s="232">
        <v>5</v>
      </c>
      <c r="J543" s="232" t="s">
        <v>5548</v>
      </c>
      <c r="K543" s="233" t="s">
        <v>825</v>
      </c>
      <c r="L543" s="232" t="s">
        <v>815</v>
      </c>
      <c r="M543" s="234">
        <v>1</v>
      </c>
      <c r="N543" s="235">
        <v>3</v>
      </c>
      <c r="O543" s="236"/>
      <c r="P543" s="237">
        <v>42660</v>
      </c>
      <c r="Q543" s="237"/>
      <c r="R543" s="237">
        <v>44301</v>
      </c>
      <c r="S543" s="232" t="s">
        <v>4973</v>
      </c>
      <c r="T543" s="237">
        <v>31944</v>
      </c>
      <c r="U543" s="235">
        <v>34.802777777777777</v>
      </c>
      <c r="V543" s="238">
        <v>52033</v>
      </c>
      <c r="W543" s="239">
        <v>20.197222222222223</v>
      </c>
    </row>
    <row r="544" spans="1:23" x14ac:dyDescent="0.25">
      <c r="A544" s="230" t="s">
        <v>4</v>
      </c>
      <c r="B544" s="231">
        <v>50035786</v>
      </c>
      <c r="C544" s="232" t="s">
        <v>492</v>
      </c>
      <c r="D544" s="232" t="s">
        <v>2272</v>
      </c>
      <c r="E544" s="232" t="s">
        <v>73</v>
      </c>
      <c r="F544" s="232" t="s">
        <v>5700</v>
      </c>
      <c r="G544" s="232" t="s">
        <v>76</v>
      </c>
      <c r="H544" s="232" t="s">
        <v>5</v>
      </c>
      <c r="I544" s="232" t="s">
        <v>702</v>
      </c>
      <c r="J544" s="232" t="s">
        <v>5492</v>
      </c>
      <c r="K544" s="233" t="s">
        <v>825</v>
      </c>
      <c r="L544" s="232" t="s">
        <v>815</v>
      </c>
      <c r="M544" s="234">
        <v>1</v>
      </c>
      <c r="N544" s="235">
        <v>3.3333333333333335</v>
      </c>
      <c r="O544" s="236"/>
      <c r="P544" s="237">
        <v>41744</v>
      </c>
      <c r="Q544" s="237"/>
      <c r="R544" s="237">
        <v>42795</v>
      </c>
      <c r="S544" s="232" t="s">
        <v>2064</v>
      </c>
      <c r="T544" s="237">
        <v>31847</v>
      </c>
      <c r="U544" s="235">
        <v>35.06666666666667</v>
      </c>
      <c r="V544" s="238">
        <v>51936</v>
      </c>
      <c r="W544" s="239">
        <v>19.933333333333334</v>
      </c>
    </row>
    <row r="545" spans="1:23" x14ac:dyDescent="0.25">
      <c r="A545" s="230" t="s">
        <v>29</v>
      </c>
      <c r="B545" s="231">
        <v>50030659</v>
      </c>
      <c r="C545" s="232" t="s">
        <v>176</v>
      </c>
      <c r="D545" s="232" t="s">
        <v>2272</v>
      </c>
      <c r="E545" s="232" t="s">
        <v>73</v>
      </c>
      <c r="F545" s="232" t="s">
        <v>5701</v>
      </c>
      <c r="G545" s="232" t="s">
        <v>74</v>
      </c>
      <c r="H545" s="232" t="s">
        <v>30</v>
      </c>
      <c r="I545" s="232">
        <v>5</v>
      </c>
      <c r="J545" s="232" t="s">
        <v>964</v>
      </c>
      <c r="K545" s="233" t="s">
        <v>825</v>
      </c>
      <c r="L545" s="232" t="s">
        <v>815</v>
      </c>
      <c r="M545" s="234">
        <v>2</v>
      </c>
      <c r="N545" s="235">
        <v>3</v>
      </c>
      <c r="O545" s="236"/>
      <c r="P545" s="237">
        <v>40603</v>
      </c>
      <c r="Q545" s="237">
        <v>42005</v>
      </c>
      <c r="R545" s="237">
        <v>44242</v>
      </c>
      <c r="S545" s="232" t="s">
        <v>2049</v>
      </c>
      <c r="T545" s="237">
        <v>29917</v>
      </c>
      <c r="U545" s="235">
        <v>40.355555555555554</v>
      </c>
      <c r="V545" s="238">
        <v>50006</v>
      </c>
      <c r="W545" s="239">
        <v>14.644444444444444</v>
      </c>
    </row>
    <row r="546" spans="1:23" x14ac:dyDescent="0.25">
      <c r="A546" s="230" t="s">
        <v>27</v>
      </c>
      <c r="B546" s="231">
        <v>50108180</v>
      </c>
      <c r="C546" s="232" t="s">
        <v>802</v>
      </c>
      <c r="D546" s="232" t="s">
        <v>2272</v>
      </c>
      <c r="E546" s="232" t="s">
        <v>73</v>
      </c>
      <c r="F546" s="232" t="s">
        <v>5715</v>
      </c>
      <c r="G546" s="232" t="s">
        <v>99</v>
      </c>
      <c r="H546" s="232" t="s">
        <v>28</v>
      </c>
      <c r="I546" s="232">
        <v>5</v>
      </c>
      <c r="J546" s="232" t="s">
        <v>5413</v>
      </c>
      <c r="K546" s="233" t="s">
        <v>825</v>
      </c>
      <c r="L546" s="232" t="s">
        <v>815</v>
      </c>
      <c r="M546" s="234">
        <v>1</v>
      </c>
      <c r="N546" s="235">
        <v>1.6666666666666667</v>
      </c>
      <c r="O546" s="236"/>
      <c r="P546" s="237">
        <v>43040</v>
      </c>
      <c r="Q546" s="237"/>
      <c r="R546" s="237">
        <v>44452</v>
      </c>
      <c r="S546" s="232" t="s">
        <v>4963</v>
      </c>
      <c r="T546" s="237">
        <v>34578</v>
      </c>
      <c r="U546" s="235">
        <v>27.594444444444445</v>
      </c>
      <c r="V546" s="238">
        <v>54667</v>
      </c>
      <c r="W546" s="239">
        <v>27.405555555555555</v>
      </c>
    </row>
    <row r="547" spans="1:23" x14ac:dyDescent="0.25">
      <c r="A547" s="230" t="s">
        <v>4</v>
      </c>
      <c r="B547" s="231">
        <v>50030728</v>
      </c>
      <c r="C547" s="232" t="s">
        <v>212</v>
      </c>
      <c r="D547" s="232" t="s">
        <v>2280</v>
      </c>
      <c r="E547" s="232" t="s">
        <v>41</v>
      </c>
      <c r="F547" s="232" t="s">
        <v>5628</v>
      </c>
      <c r="G547" s="232" t="s">
        <v>42</v>
      </c>
      <c r="H547" s="232" t="s">
        <v>5</v>
      </c>
      <c r="I547" s="232" t="s">
        <v>702</v>
      </c>
      <c r="J547" s="232" t="s">
        <v>5416</v>
      </c>
      <c r="K547" s="233" t="s">
        <v>818</v>
      </c>
      <c r="L547" s="232" t="s">
        <v>815</v>
      </c>
      <c r="M547" s="234">
        <v>2</v>
      </c>
      <c r="N547" s="235">
        <v>2.6666666666666665</v>
      </c>
      <c r="O547" s="236"/>
      <c r="P547" s="237">
        <v>35309</v>
      </c>
      <c r="Q547" s="237">
        <v>39722</v>
      </c>
      <c r="R547" s="237">
        <v>44088</v>
      </c>
      <c r="S547" s="232" t="s">
        <v>5109</v>
      </c>
      <c r="T547" s="237">
        <v>26072</v>
      </c>
      <c r="U547" s="235">
        <v>50.87777777777778</v>
      </c>
      <c r="V547" s="238">
        <v>46161</v>
      </c>
      <c r="W547" s="239">
        <v>4.1222222222222218</v>
      </c>
    </row>
    <row r="548" spans="1:23" x14ac:dyDescent="0.25">
      <c r="A548" s="230"/>
      <c r="B548" s="231">
        <v>50146682</v>
      </c>
      <c r="C548" s="232" t="s">
        <v>750</v>
      </c>
      <c r="D548" s="232" t="s">
        <v>2273</v>
      </c>
      <c r="E548" s="232" t="s">
        <v>1464</v>
      </c>
      <c r="F548" s="232" t="s">
        <v>1470</v>
      </c>
      <c r="G548" s="232" t="s">
        <v>5638</v>
      </c>
      <c r="H548" s="232" t="s">
        <v>5552</v>
      </c>
      <c r="I548" s="232" t="s">
        <v>702</v>
      </c>
      <c r="J548" s="232" t="s">
        <v>1795</v>
      </c>
      <c r="K548" s="233" t="s">
        <v>702</v>
      </c>
      <c r="L548" s="232" t="s">
        <v>702</v>
      </c>
      <c r="M548" s="234" t="s">
        <v>5634</v>
      </c>
      <c r="N548" s="235" t="s">
        <v>702</v>
      </c>
      <c r="O548" s="236"/>
      <c r="P548" s="237">
        <v>44333</v>
      </c>
      <c r="Q548" s="237"/>
      <c r="R548" s="237"/>
      <c r="S548" s="232"/>
      <c r="T548" s="237">
        <v>22912</v>
      </c>
      <c r="U548" s="235">
        <v>59.533333333333331</v>
      </c>
      <c r="V548" s="238">
        <v>44698</v>
      </c>
      <c r="W548" s="239">
        <v>0.11666666666666667</v>
      </c>
    </row>
    <row r="549" spans="1:23" x14ac:dyDescent="0.25">
      <c r="A549" s="230" t="s">
        <v>27</v>
      </c>
      <c r="B549" s="231">
        <v>50031018</v>
      </c>
      <c r="C549" s="232" t="s">
        <v>301</v>
      </c>
      <c r="D549" s="232" t="s">
        <v>2272</v>
      </c>
      <c r="E549" s="232" t="s">
        <v>52</v>
      </c>
      <c r="F549" s="232" t="s">
        <v>5696</v>
      </c>
      <c r="G549" s="232" t="s">
        <v>93</v>
      </c>
      <c r="H549" s="232" t="s">
        <v>32</v>
      </c>
      <c r="I549" s="232">
        <v>5</v>
      </c>
      <c r="J549" s="232" t="s">
        <v>5442</v>
      </c>
      <c r="K549" s="233" t="s">
        <v>818</v>
      </c>
      <c r="L549" s="232" t="s">
        <v>815</v>
      </c>
      <c r="M549" s="234">
        <v>4</v>
      </c>
      <c r="N549" s="235">
        <v>2</v>
      </c>
      <c r="O549" s="236"/>
      <c r="P549" s="237">
        <v>35233</v>
      </c>
      <c r="Q549" s="237">
        <v>42005</v>
      </c>
      <c r="R549" s="237">
        <v>44186</v>
      </c>
      <c r="S549" s="232" t="s">
        <v>2005</v>
      </c>
      <c r="T549" s="237">
        <v>26149</v>
      </c>
      <c r="U549" s="235">
        <v>50.669444444444444</v>
      </c>
      <c r="V549" s="238">
        <v>46238</v>
      </c>
      <c r="W549" s="239">
        <v>4.3305555555555557</v>
      </c>
    </row>
    <row r="550" spans="1:23" x14ac:dyDescent="0.25">
      <c r="A550" s="230" t="s">
        <v>4</v>
      </c>
      <c r="B550" s="231">
        <v>50085974</v>
      </c>
      <c r="C550" s="232" t="s">
        <v>590</v>
      </c>
      <c r="D550" s="232" t="s">
        <v>2272</v>
      </c>
      <c r="E550" s="232" t="s">
        <v>58</v>
      </c>
      <c r="F550" s="232" t="s">
        <v>5664</v>
      </c>
      <c r="G550" s="232" t="s">
        <v>59</v>
      </c>
      <c r="H550" s="232" t="s">
        <v>5</v>
      </c>
      <c r="I550" s="232" t="s">
        <v>702</v>
      </c>
      <c r="J550" s="232" t="s">
        <v>5533</v>
      </c>
      <c r="K550" s="233" t="s">
        <v>818</v>
      </c>
      <c r="L550" s="232" t="s">
        <v>815</v>
      </c>
      <c r="M550" s="234">
        <v>2</v>
      </c>
      <c r="N550" s="235">
        <v>3</v>
      </c>
      <c r="O550" s="236"/>
      <c r="P550" s="237">
        <v>38504</v>
      </c>
      <c r="Q550" s="237">
        <v>43466</v>
      </c>
      <c r="R550" s="237">
        <v>44375</v>
      </c>
      <c r="S550" s="232" t="s">
        <v>936</v>
      </c>
      <c r="T550" s="237">
        <v>30458</v>
      </c>
      <c r="U550" s="235">
        <v>38.869444444444447</v>
      </c>
      <c r="V550" s="238">
        <v>50547</v>
      </c>
      <c r="W550" s="239">
        <v>16.130555555555556</v>
      </c>
    </row>
    <row r="551" spans="1:23" x14ac:dyDescent="0.25">
      <c r="A551" s="230" t="s">
        <v>29</v>
      </c>
      <c r="B551" s="231">
        <v>50142640</v>
      </c>
      <c r="C551" s="232" t="s">
        <v>726</v>
      </c>
      <c r="D551" s="232" t="s">
        <v>2272</v>
      </c>
      <c r="E551" s="232" t="s">
        <v>58</v>
      </c>
      <c r="F551" s="232" t="s">
        <v>5631</v>
      </c>
      <c r="G551" s="232" t="s">
        <v>60</v>
      </c>
      <c r="H551" s="232" t="s">
        <v>30</v>
      </c>
      <c r="I551" s="232">
        <v>5</v>
      </c>
      <c r="J551" s="232" t="s">
        <v>5590</v>
      </c>
      <c r="K551" s="233" t="s">
        <v>814</v>
      </c>
      <c r="L551" s="232" t="s">
        <v>815</v>
      </c>
      <c r="M551" s="234">
        <v>1</v>
      </c>
      <c r="N551" s="235">
        <v>2</v>
      </c>
      <c r="O551" s="236"/>
      <c r="P551" s="237">
        <v>41276</v>
      </c>
      <c r="Q551" s="237">
        <v>44044</v>
      </c>
      <c r="R551" s="237">
        <v>44242</v>
      </c>
      <c r="S551" s="232" t="s">
        <v>4982</v>
      </c>
      <c r="T551" s="237">
        <v>32359</v>
      </c>
      <c r="U551" s="235">
        <v>33.669444444444444</v>
      </c>
      <c r="V551" s="238">
        <v>52447</v>
      </c>
      <c r="W551" s="239">
        <v>21.330555555555556</v>
      </c>
    </row>
    <row r="552" spans="1:23" x14ac:dyDescent="0.25">
      <c r="A552" s="230" t="s">
        <v>4</v>
      </c>
      <c r="B552" s="231">
        <v>50036739</v>
      </c>
      <c r="C552" s="232" t="s">
        <v>495</v>
      </c>
      <c r="D552" s="232" t="s">
        <v>2272</v>
      </c>
      <c r="E552" s="232" t="s">
        <v>58</v>
      </c>
      <c r="F552" s="232" t="s">
        <v>5643</v>
      </c>
      <c r="G552" s="232" t="s">
        <v>95</v>
      </c>
      <c r="H552" s="232" t="s">
        <v>5</v>
      </c>
      <c r="I552" s="232" t="s">
        <v>702</v>
      </c>
      <c r="J552" s="232" t="s">
        <v>934</v>
      </c>
      <c r="K552" s="233" t="s">
        <v>818</v>
      </c>
      <c r="L552" s="232" t="s">
        <v>815</v>
      </c>
      <c r="M552" s="234">
        <v>2</v>
      </c>
      <c r="N552" s="235">
        <v>3</v>
      </c>
      <c r="O552" s="236"/>
      <c r="P552" s="237">
        <v>35462</v>
      </c>
      <c r="Q552" s="237">
        <v>43101</v>
      </c>
      <c r="R552" s="237">
        <v>43192</v>
      </c>
      <c r="S552" s="232" t="s">
        <v>5122</v>
      </c>
      <c r="T552" s="237">
        <v>28270</v>
      </c>
      <c r="U552" s="235">
        <v>44.861111111111114</v>
      </c>
      <c r="V552" s="238">
        <v>48359</v>
      </c>
      <c r="W552" s="239">
        <v>10.138888888888889</v>
      </c>
    </row>
    <row r="553" spans="1:23" x14ac:dyDescent="0.25">
      <c r="A553" s="230" t="s">
        <v>27</v>
      </c>
      <c r="B553" s="231">
        <v>50031346</v>
      </c>
      <c r="C553" s="232" t="s">
        <v>405</v>
      </c>
      <c r="D553" s="232" t="s">
        <v>2272</v>
      </c>
      <c r="E553" s="232" t="s">
        <v>58</v>
      </c>
      <c r="F553" s="232" t="s">
        <v>5643</v>
      </c>
      <c r="G553" s="232" t="s">
        <v>95</v>
      </c>
      <c r="H553" s="232" t="s">
        <v>28</v>
      </c>
      <c r="I553" s="232">
        <v>5</v>
      </c>
      <c r="J553" s="232" t="s">
        <v>5422</v>
      </c>
      <c r="K553" s="233" t="s">
        <v>818</v>
      </c>
      <c r="L553" s="232" t="s">
        <v>815</v>
      </c>
      <c r="M553" s="234">
        <v>3</v>
      </c>
      <c r="N553" s="235">
        <v>2.3333333333333335</v>
      </c>
      <c r="O553" s="236"/>
      <c r="P553" s="237">
        <v>40603</v>
      </c>
      <c r="Q553" s="237">
        <v>43101</v>
      </c>
      <c r="R553" s="237">
        <v>44109</v>
      </c>
      <c r="S553" s="232" t="s">
        <v>1517</v>
      </c>
      <c r="T553" s="237">
        <v>29659</v>
      </c>
      <c r="U553" s="235">
        <v>41.05833333333333</v>
      </c>
      <c r="V553" s="238">
        <v>49748</v>
      </c>
      <c r="W553" s="239">
        <v>13.941666666666666</v>
      </c>
    </row>
    <row r="554" spans="1:23" x14ac:dyDescent="0.25">
      <c r="A554" s="230" t="s">
        <v>29</v>
      </c>
      <c r="B554" s="231">
        <v>50138336</v>
      </c>
      <c r="C554" s="232" t="s">
        <v>1020</v>
      </c>
      <c r="D554" s="232" t="s">
        <v>2272</v>
      </c>
      <c r="E554" s="232" t="s">
        <v>58</v>
      </c>
      <c r="F554" s="232" t="s">
        <v>5643</v>
      </c>
      <c r="G554" s="232" t="s">
        <v>95</v>
      </c>
      <c r="H554" s="232" t="s">
        <v>30</v>
      </c>
      <c r="I554" s="232">
        <v>5</v>
      </c>
      <c r="J554" s="232" t="s">
        <v>5577</v>
      </c>
      <c r="K554" s="233" t="s">
        <v>818</v>
      </c>
      <c r="L554" s="232" t="s">
        <v>815</v>
      </c>
      <c r="M554" s="234">
        <v>1</v>
      </c>
      <c r="N554" s="235">
        <v>1</v>
      </c>
      <c r="O554" s="236"/>
      <c r="P554" s="237">
        <v>43780</v>
      </c>
      <c r="Q554" s="237"/>
      <c r="R554" s="237">
        <v>44410</v>
      </c>
      <c r="S554" s="232" t="s">
        <v>2024</v>
      </c>
      <c r="T554" s="237">
        <v>35046</v>
      </c>
      <c r="U554" s="235">
        <v>26.31111111111111</v>
      </c>
      <c r="V554" s="238">
        <v>55135</v>
      </c>
      <c r="W554" s="239">
        <v>28.68888888888889</v>
      </c>
    </row>
    <row r="555" spans="1:23" x14ac:dyDescent="0.25">
      <c r="A555" s="230" t="s">
        <v>27</v>
      </c>
      <c r="B555" s="231">
        <v>50031507</v>
      </c>
      <c r="C555" s="232" t="s">
        <v>466</v>
      </c>
      <c r="D555" s="232" t="s">
        <v>2272</v>
      </c>
      <c r="E555" s="232" t="s">
        <v>61</v>
      </c>
      <c r="F555" s="232" t="s">
        <v>5689</v>
      </c>
      <c r="G555" s="232" t="s">
        <v>66</v>
      </c>
      <c r="H555" s="232" t="s">
        <v>37</v>
      </c>
      <c r="I555" s="232">
        <v>2</v>
      </c>
      <c r="J555" s="240" t="s">
        <v>941</v>
      </c>
      <c r="K555" s="233" t="s">
        <v>818</v>
      </c>
      <c r="L555" s="232" t="s">
        <v>815</v>
      </c>
      <c r="M555" s="234">
        <v>6</v>
      </c>
      <c r="N555" s="235">
        <v>2.3333333333333335</v>
      </c>
      <c r="O555" s="236"/>
      <c r="P555" s="237">
        <v>34669</v>
      </c>
      <c r="Q555" s="237">
        <v>41091</v>
      </c>
      <c r="R555" s="237">
        <v>43832</v>
      </c>
      <c r="S555" s="232" t="s">
        <v>5123</v>
      </c>
      <c r="T555" s="237">
        <v>25483</v>
      </c>
      <c r="U555" s="235">
        <v>52.494444444444447</v>
      </c>
      <c r="V555" s="238">
        <v>45572</v>
      </c>
      <c r="W555" s="239">
        <v>2.5055555555555555</v>
      </c>
    </row>
    <row r="556" spans="1:23" x14ac:dyDescent="0.25">
      <c r="A556" s="230" t="s">
        <v>4</v>
      </c>
      <c r="B556" s="231">
        <v>50086746</v>
      </c>
      <c r="C556" s="232" t="s">
        <v>1306</v>
      </c>
      <c r="D556" s="232" t="s">
        <v>2272</v>
      </c>
      <c r="E556" s="232" t="s">
        <v>61</v>
      </c>
      <c r="F556" s="232" t="s">
        <v>5689</v>
      </c>
      <c r="G556" s="232" t="s">
        <v>66</v>
      </c>
      <c r="H556" s="232" t="s">
        <v>5</v>
      </c>
      <c r="I556" s="232" t="s">
        <v>702</v>
      </c>
      <c r="J556" s="232" t="s">
        <v>943</v>
      </c>
      <c r="K556" s="233" t="s">
        <v>818</v>
      </c>
      <c r="L556" s="232" t="s">
        <v>815</v>
      </c>
      <c r="M556" s="234">
        <v>1</v>
      </c>
      <c r="N556" s="235">
        <v>3.3333333333333335</v>
      </c>
      <c r="O556" s="236"/>
      <c r="P556" s="237">
        <v>42569</v>
      </c>
      <c r="Q556" s="237"/>
      <c r="R556" s="237">
        <v>43922</v>
      </c>
      <c r="S556" s="232" t="s">
        <v>4974</v>
      </c>
      <c r="T556" s="237">
        <v>34296</v>
      </c>
      <c r="U556" s="235">
        <v>28.366666666666667</v>
      </c>
      <c r="V556" s="238">
        <v>54385</v>
      </c>
      <c r="W556" s="239">
        <v>26.633333333333333</v>
      </c>
    </row>
    <row r="557" spans="1:23" x14ac:dyDescent="0.25">
      <c r="A557" s="230" t="s">
        <v>27</v>
      </c>
      <c r="B557" s="231">
        <v>50030747</v>
      </c>
      <c r="C557" s="232" t="s">
        <v>223</v>
      </c>
      <c r="D557" s="232" t="s">
        <v>2272</v>
      </c>
      <c r="E557" s="232" t="s">
        <v>61</v>
      </c>
      <c r="F557" s="232" t="s">
        <v>5689</v>
      </c>
      <c r="G557" s="232" t="s">
        <v>66</v>
      </c>
      <c r="H557" s="232" t="s">
        <v>28</v>
      </c>
      <c r="I557" s="232">
        <v>5</v>
      </c>
      <c r="J557" s="232" t="s">
        <v>5420</v>
      </c>
      <c r="K557" s="233" t="s">
        <v>818</v>
      </c>
      <c r="L557" s="232" t="s">
        <v>815</v>
      </c>
      <c r="M557" s="234">
        <v>2</v>
      </c>
      <c r="N557" s="235">
        <v>3</v>
      </c>
      <c r="O557" s="236"/>
      <c r="P557" s="237">
        <v>35181</v>
      </c>
      <c r="Q557" s="237">
        <v>38384</v>
      </c>
      <c r="R557" s="237">
        <v>44333</v>
      </c>
      <c r="S557" s="232" t="s">
        <v>4972</v>
      </c>
      <c r="T557" s="237">
        <v>24910</v>
      </c>
      <c r="U557" s="235">
        <v>54.06111111111111</v>
      </c>
      <c r="V557" s="238">
        <v>44998</v>
      </c>
      <c r="W557" s="239">
        <v>0.93888888888888888</v>
      </c>
    </row>
    <row r="558" spans="1:23" x14ac:dyDescent="0.25">
      <c r="A558" s="230" t="s">
        <v>27</v>
      </c>
      <c r="B558" s="231">
        <v>50108205</v>
      </c>
      <c r="C558" s="232" t="s">
        <v>632</v>
      </c>
      <c r="D558" s="232" t="s">
        <v>2269</v>
      </c>
      <c r="E558" s="232" t="s">
        <v>1616</v>
      </c>
      <c r="F558" s="232" t="s">
        <v>1621</v>
      </c>
      <c r="G558" s="232" t="s">
        <v>5651</v>
      </c>
      <c r="H558" s="232" t="s">
        <v>5349</v>
      </c>
      <c r="I558" s="232">
        <v>5</v>
      </c>
      <c r="J558" s="232" t="s">
        <v>5555</v>
      </c>
      <c r="K558" s="233" t="s">
        <v>702</v>
      </c>
      <c r="L558" s="232" t="s">
        <v>702</v>
      </c>
      <c r="M558" s="234">
        <v>1</v>
      </c>
      <c r="N558" s="235">
        <v>2.3333333333333335</v>
      </c>
      <c r="O558" s="236"/>
      <c r="P558" s="237">
        <v>43040</v>
      </c>
      <c r="Q558" s="237"/>
      <c r="R558" s="237">
        <v>44167</v>
      </c>
      <c r="S558" s="232" t="s">
        <v>1581</v>
      </c>
      <c r="T558" s="237">
        <v>34524</v>
      </c>
      <c r="U558" s="235">
        <v>27.738888888888887</v>
      </c>
      <c r="V558" s="238">
        <v>54613</v>
      </c>
      <c r="W558" s="239">
        <v>27.261111111111113</v>
      </c>
    </row>
    <row r="559" spans="1:23" x14ac:dyDescent="0.25">
      <c r="A559" s="230" t="s">
        <v>27</v>
      </c>
      <c r="B559" s="231">
        <v>50133259</v>
      </c>
      <c r="C559" s="232" t="s">
        <v>686</v>
      </c>
      <c r="D559" s="232" t="s">
        <v>2272</v>
      </c>
      <c r="E559" s="232" t="s">
        <v>896</v>
      </c>
      <c r="F559" s="232" t="s">
        <v>5716</v>
      </c>
      <c r="G559" s="232" t="s">
        <v>90</v>
      </c>
      <c r="H559" s="232" t="s">
        <v>28</v>
      </c>
      <c r="I559" s="232">
        <v>5</v>
      </c>
      <c r="J559" s="232" t="s">
        <v>5413</v>
      </c>
      <c r="K559" s="233" t="s">
        <v>825</v>
      </c>
      <c r="L559" s="232" t="s">
        <v>815</v>
      </c>
      <c r="M559" s="234">
        <v>1</v>
      </c>
      <c r="N559" s="235">
        <v>2.5</v>
      </c>
      <c r="O559" s="236"/>
      <c r="P559" s="237">
        <v>43567</v>
      </c>
      <c r="Q559" s="237"/>
      <c r="R559" s="237">
        <v>43750</v>
      </c>
      <c r="S559" s="232" t="s">
        <v>4983</v>
      </c>
      <c r="T559" s="237">
        <v>35378</v>
      </c>
      <c r="U559" s="235">
        <v>25.405555555555555</v>
      </c>
      <c r="V559" s="238">
        <v>55466</v>
      </c>
      <c r="W559" s="239">
        <v>29.594444444444445</v>
      </c>
    </row>
    <row r="560" spans="1:23" x14ac:dyDescent="0.25">
      <c r="A560" s="230" t="s">
        <v>27</v>
      </c>
      <c r="B560" s="231">
        <v>50031031</v>
      </c>
      <c r="C560" s="232" t="s">
        <v>1307</v>
      </c>
      <c r="D560" s="232" t="s">
        <v>2272</v>
      </c>
      <c r="E560" s="232" t="s">
        <v>61</v>
      </c>
      <c r="F560" s="232" t="s">
        <v>5689</v>
      </c>
      <c r="G560" s="232" t="s">
        <v>66</v>
      </c>
      <c r="H560" s="232" t="s">
        <v>28</v>
      </c>
      <c r="I560" s="232">
        <v>5</v>
      </c>
      <c r="J560" s="232" t="s">
        <v>5444</v>
      </c>
      <c r="K560" s="233" t="s">
        <v>818</v>
      </c>
      <c r="L560" s="232" t="s">
        <v>815</v>
      </c>
      <c r="M560" s="234">
        <v>2</v>
      </c>
      <c r="N560" s="235">
        <v>2</v>
      </c>
      <c r="O560" s="236"/>
      <c r="P560" s="237">
        <v>35233</v>
      </c>
      <c r="Q560" s="237">
        <v>39326</v>
      </c>
      <c r="R560" s="237">
        <v>44480</v>
      </c>
      <c r="S560" s="232" t="s">
        <v>5124</v>
      </c>
      <c r="T560" s="237">
        <v>26571</v>
      </c>
      <c r="U560" s="235">
        <v>49.516666666666666</v>
      </c>
      <c r="V560" s="238">
        <v>46659</v>
      </c>
      <c r="W560" s="239">
        <v>5.4833333333333334</v>
      </c>
    </row>
    <row r="561" spans="1:23" x14ac:dyDescent="0.25">
      <c r="A561" s="230" t="s">
        <v>27</v>
      </c>
      <c r="B561" s="231">
        <v>50085985</v>
      </c>
      <c r="C561" s="232" t="s">
        <v>596</v>
      </c>
      <c r="D561" s="232" t="s">
        <v>2272</v>
      </c>
      <c r="E561" s="232" t="s">
        <v>61</v>
      </c>
      <c r="F561" s="232" t="s">
        <v>5698</v>
      </c>
      <c r="G561" s="232" t="s">
        <v>64</v>
      </c>
      <c r="H561" s="232" t="s">
        <v>28</v>
      </c>
      <c r="I561" s="232">
        <v>5</v>
      </c>
      <c r="J561" s="232" t="s">
        <v>5536</v>
      </c>
      <c r="K561" s="233" t="s">
        <v>818</v>
      </c>
      <c r="L561" s="232" t="s">
        <v>815</v>
      </c>
      <c r="M561" s="234">
        <v>1</v>
      </c>
      <c r="N561" s="235">
        <v>1.6666666666666667</v>
      </c>
      <c r="O561" s="236"/>
      <c r="P561" s="237">
        <v>35004</v>
      </c>
      <c r="Q561" s="237">
        <v>42522</v>
      </c>
      <c r="R561" s="237">
        <v>44109</v>
      </c>
      <c r="S561" s="232" t="s">
        <v>2250</v>
      </c>
      <c r="T561" s="237">
        <v>25456</v>
      </c>
      <c r="U561" s="235">
        <v>52.569444444444443</v>
      </c>
      <c r="V561" s="238">
        <v>45545</v>
      </c>
      <c r="W561" s="239">
        <v>2.4305555555555554</v>
      </c>
    </row>
    <row r="562" spans="1:23" x14ac:dyDescent="0.25">
      <c r="A562" s="230" t="s">
        <v>27</v>
      </c>
      <c r="B562" s="231">
        <v>50114740</v>
      </c>
      <c r="C562" s="232" t="s">
        <v>658</v>
      </c>
      <c r="D562" s="232" t="s">
        <v>2272</v>
      </c>
      <c r="E562" s="232" t="s">
        <v>61</v>
      </c>
      <c r="F562" s="232" t="s">
        <v>5714</v>
      </c>
      <c r="G562" s="232" t="s">
        <v>97</v>
      </c>
      <c r="H562" s="232" t="s">
        <v>28</v>
      </c>
      <c r="I562" s="232">
        <v>5</v>
      </c>
      <c r="J562" s="232" t="s">
        <v>5421</v>
      </c>
      <c r="K562" s="233" t="s">
        <v>814</v>
      </c>
      <c r="L562" s="232" t="s">
        <v>815</v>
      </c>
      <c r="M562" s="234">
        <v>1</v>
      </c>
      <c r="N562" s="235">
        <v>2.3333333333333335</v>
      </c>
      <c r="O562" s="236"/>
      <c r="P562" s="237">
        <v>35156</v>
      </c>
      <c r="Q562" s="237">
        <v>43101</v>
      </c>
      <c r="R562" s="237">
        <v>44545</v>
      </c>
      <c r="S562" s="232" t="s">
        <v>2071</v>
      </c>
      <c r="T562" s="237">
        <v>26873</v>
      </c>
      <c r="U562" s="235">
        <v>48.68611111111111</v>
      </c>
      <c r="V562" s="238">
        <v>46962</v>
      </c>
      <c r="W562" s="239">
        <v>6.3138888888888891</v>
      </c>
    </row>
    <row r="563" spans="1:23" x14ac:dyDescent="0.25">
      <c r="A563" s="230" t="s">
        <v>4</v>
      </c>
      <c r="B563" s="231">
        <v>50031295</v>
      </c>
      <c r="C563" s="232" t="s">
        <v>378</v>
      </c>
      <c r="D563" s="232" t="s">
        <v>2272</v>
      </c>
      <c r="E563" s="232" t="s">
        <v>61</v>
      </c>
      <c r="F563" s="232" t="s">
        <v>5686</v>
      </c>
      <c r="G563" s="232" t="s">
        <v>63</v>
      </c>
      <c r="H563" s="232" t="s">
        <v>5</v>
      </c>
      <c r="I563" s="232" t="s">
        <v>702</v>
      </c>
      <c r="J563" s="232" t="s">
        <v>5471</v>
      </c>
      <c r="K563" s="233" t="s">
        <v>818</v>
      </c>
      <c r="L563" s="232" t="s">
        <v>815</v>
      </c>
      <c r="M563" s="234">
        <v>2</v>
      </c>
      <c r="N563" s="235">
        <v>2.6666666666666665</v>
      </c>
      <c r="O563" s="236"/>
      <c r="P563" s="237">
        <v>35065</v>
      </c>
      <c r="Q563" s="237">
        <v>39326</v>
      </c>
      <c r="R563" s="237">
        <v>43587</v>
      </c>
      <c r="S563" s="232" t="s">
        <v>934</v>
      </c>
      <c r="T563" s="237">
        <v>24552</v>
      </c>
      <c r="U563" s="235">
        <v>55.038888888888891</v>
      </c>
      <c r="V563" s="238">
        <v>44641</v>
      </c>
      <c r="W563" s="239">
        <v>3.888888888888889E-2</v>
      </c>
    </row>
    <row r="564" spans="1:23" x14ac:dyDescent="0.25">
      <c r="A564" s="230" t="s">
        <v>27</v>
      </c>
      <c r="B564" s="231">
        <v>50031084</v>
      </c>
      <c r="C564" s="232" t="s">
        <v>332</v>
      </c>
      <c r="D564" s="232" t="s">
        <v>2272</v>
      </c>
      <c r="E564" s="232" t="s">
        <v>61</v>
      </c>
      <c r="F564" s="232" t="s">
        <v>5686</v>
      </c>
      <c r="G564" s="232" t="s">
        <v>63</v>
      </c>
      <c r="H564" s="232" t="s">
        <v>28</v>
      </c>
      <c r="I564" s="232">
        <v>5</v>
      </c>
      <c r="J564" s="232" t="s">
        <v>5405</v>
      </c>
      <c r="K564" s="233" t="s">
        <v>818</v>
      </c>
      <c r="L564" s="232" t="s">
        <v>815</v>
      </c>
      <c r="M564" s="234">
        <v>2</v>
      </c>
      <c r="N564" s="235">
        <v>2.3333333333333335</v>
      </c>
      <c r="O564" s="236"/>
      <c r="P564" s="237">
        <v>41030</v>
      </c>
      <c r="Q564" s="237">
        <v>42736</v>
      </c>
      <c r="R564" s="237">
        <v>43724</v>
      </c>
      <c r="S564" s="232" t="s">
        <v>1545</v>
      </c>
      <c r="T564" s="237">
        <v>29132</v>
      </c>
      <c r="U564" s="235">
        <v>42.50277777777778</v>
      </c>
      <c r="V564" s="238">
        <v>49221</v>
      </c>
      <c r="W564" s="239">
        <v>12.497222222222222</v>
      </c>
    </row>
    <row r="565" spans="1:23" x14ac:dyDescent="0.25">
      <c r="A565" s="230" t="s">
        <v>27</v>
      </c>
      <c r="B565" s="231">
        <v>50030678</v>
      </c>
      <c r="C565" s="232" t="s">
        <v>184</v>
      </c>
      <c r="D565" s="232" t="s">
        <v>2272</v>
      </c>
      <c r="E565" s="232" t="s">
        <v>61</v>
      </c>
      <c r="F565" s="232" t="s">
        <v>5686</v>
      </c>
      <c r="G565" s="232" t="s">
        <v>63</v>
      </c>
      <c r="H565" s="232" t="s">
        <v>28</v>
      </c>
      <c r="I565" s="232">
        <v>5</v>
      </c>
      <c r="J565" s="232" t="s">
        <v>5405</v>
      </c>
      <c r="K565" s="233" t="s">
        <v>818</v>
      </c>
      <c r="L565" s="232" t="s">
        <v>815</v>
      </c>
      <c r="M565" s="234">
        <v>2</v>
      </c>
      <c r="N565" s="235">
        <v>2.3333333333333335</v>
      </c>
      <c r="O565" s="236"/>
      <c r="P565" s="237">
        <v>35796</v>
      </c>
      <c r="Q565" s="237">
        <v>41640</v>
      </c>
      <c r="R565" s="237">
        <v>44088</v>
      </c>
      <c r="S565" s="232" t="s">
        <v>978</v>
      </c>
      <c r="T565" s="237">
        <v>24821</v>
      </c>
      <c r="U565" s="235">
        <v>54.305555555555557</v>
      </c>
      <c r="V565" s="238">
        <v>44910</v>
      </c>
      <c r="W565" s="239">
        <v>0.69444444444444442</v>
      </c>
    </row>
    <row r="566" spans="1:23" x14ac:dyDescent="0.25">
      <c r="A566" s="230" t="s">
        <v>27</v>
      </c>
      <c r="B566" s="231">
        <v>50037982</v>
      </c>
      <c r="C566" s="232" t="s">
        <v>513</v>
      </c>
      <c r="D566" s="232" t="s">
        <v>2272</v>
      </c>
      <c r="E566" s="232" t="s">
        <v>61</v>
      </c>
      <c r="F566" s="232" t="s">
        <v>5686</v>
      </c>
      <c r="G566" s="232" t="s">
        <v>63</v>
      </c>
      <c r="H566" s="232" t="s">
        <v>28</v>
      </c>
      <c r="I566" s="232">
        <v>5</v>
      </c>
      <c r="J566" s="232" t="s">
        <v>5405</v>
      </c>
      <c r="K566" s="233" t="s">
        <v>818</v>
      </c>
      <c r="L566" s="232" t="s">
        <v>815</v>
      </c>
      <c r="M566" s="234">
        <v>1</v>
      </c>
      <c r="N566" s="235">
        <v>1.6666666666666667</v>
      </c>
      <c r="O566" s="236"/>
      <c r="P566" s="237">
        <v>41813</v>
      </c>
      <c r="Q566" s="237"/>
      <c r="R566" s="237">
        <v>44088</v>
      </c>
      <c r="S566" s="232" t="s">
        <v>4966</v>
      </c>
      <c r="T566" s="237">
        <v>33346</v>
      </c>
      <c r="U566" s="235">
        <v>30.963888888888889</v>
      </c>
      <c r="V566" s="238">
        <v>53435</v>
      </c>
      <c r="W566" s="239">
        <v>24.036111111111111</v>
      </c>
    </row>
    <row r="567" spans="1:23" x14ac:dyDescent="0.25">
      <c r="A567" s="230" t="s">
        <v>27</v>
      </c>
      <c r="B567" s="231">
        <v>50133260</v>
      </c>
      <c r="C567" s="232" t="s">
        <v>687</v>
      </c>
      <c r="D567" s="232" t="s">
        <v>2272</v>
      </c>
      <c r="E567" s="232" t="s">
        <v>61</v>
      </c>
      <c r="F567" s="232" t="s">
        <v>5688</v>
      </c>
      <c r="G567" s="232" t="s">
        <v>62</v>
      </c>
      <c r="H567" s="232" t="s">
        <v>28</v>
      </c>
      <c r="I567" s="232">
        <v>5</v>
      </c>
      <c r="J567" s="232" t="s">
        <v>5564</v>
      </c>
      <c r="K567" s="233" t="s">
        <v>814</v>
      </c>
      <c r="L567" s="232" t="s">
        <v>815</v>
      </c>
      <c r="M567" s="234">
        <v>1</v>
      </c>
      <c r="N567" s="235">
        <v>2.5</v>
      </c>
      <c r="O567" s="236"/>
      <c r="P567" s="237">
        <v>43567</v>
      </c>
      <c r="Q567" s="237"/>
      <c r="R567" s="237">
        <v>43750</v>
      </c>
      <c r="S567" s="232" t="s">
        <v>2254</v>
      </c>
      <c r="T567" s="237">
        <v>34705</v>
      </c>
      <c r="U567" s="235">
        <v>27.247222222222224</v>
      </c>
      <c r="V567" s="238">
        <v>54794</v>
      </c>
      <c r="W567" s="239">
        <v>27.752777777777776</v>
      </c>
    </row>
    <row r="568" spans="1:23" x14ac:dyDescent="0.25">
      <c r="A568" s="230" t="s">
        <v>4</v>
      </c>
      <c r="B568" s="231">
        <v>50030707</v>
      </c>
      <c r="C568" s="232" t="s">
        <v>1310</v>
      </c>
      <c r="D568" s="232" t="s">
        <v>2272</v>
      </c>
      <c r="E568" s="232" t="s">
        <v>61</v>
      </c>
      <c r="F568" s="232" t="s">
        <v>5717</v>
      </c>
      <c r="G568" s="232" t="s">
        <v>96</v>
      </c>
      <c r="H568" s="232" t="s">
        <v>5</v>
      </c>
      <c r="I568" s="232" t="s">
        <v>702</v>
      </c>
      <c r="J568" s="232" t="s">
        <v>939</v>
      </c>
      <c r="K568" s="233" t="s">
        <v>825</v>
      </c>
      <c r="L568" s="232" t="s">
        <v>815</v>
      </c>
      <c r="M568" s="234">
        <v>2</v>
      </c>
      <c r="N568" s="235">
        <v>2.3333333333333335</v>
      </c>
      <c r="O568" s="236"/>
      <c r="P568" s="237">
        <v>36161</v>
      </c>
      <c r="Q568" s="237">
        <v>42736</v>
      </c>
      <c r="R568" s="237">
        <v>42795</v>
      </c>
      <c r="S568" s="232" t="s">
        <v>939</v>
      </c>
      <c r="T568" s="237">
        <v>27142</v>
      </c>
      <c r="U568" s="235">
        <v>47.95</v>
      </c>
      <c r="V568" s="238">
        <v>47231</v>
      </c>
      <c r="W568" s="239">
        <v>7.05</v>
      </c>
    </row>
    <row r="569" spans="1:23" x14ac:dyDescent="0.25">
      <c r="A569" s="230" t="s">
        <v>27</v>
      </c>
      <c r="B569" s="231">
        <v>50030742</v>
      </c>
      <c r="C569" s="232" t="s">
        <v>220</v>
      </c>
      <c r="D569" s="232" t="s">
        <v>2272</v>
      </c>
      <c r="E569" s="232" t="s">
        <v>61</v>
      </c>
      <c r="F569" s="232" t="s">
        <v>5717</v>
      </c>
      <c r="G569" s="232" t="s">
        <v>96</v>
      </c>
      <c r="H569" s="232" t="s">
        <v>28</v>
      </c>
      <c r="I569" s="232">
        <v>5</v>
      </c>
      <c r="J569" s="232" t="s">
        <v>5419</v>
      </c>
      <c r="K569" s="233" t="s">
        <v>825</v>
      </c>
      <c r="L569" s="232" t="s">
        <v>815</v>
      </c>
      <c r="M569" s="234">
        <v>2</v>
      </c>
      <c r="N569" s="235">
        <v>2</v>
      </c>
      <c r="O569" s="236"/>
      <c r="P569" s="237">
        <v>35382</v>
      </c>
      <c r="Q569" s="237">
        <v>41091</v>
      </c>
      <c r="R569" s="237">
        <v>43724</v>
      </c>
      <c r="S569" s="232" t="s">
        <v>1585</v>
      </c>
      <c r="T569" s="237">
        <v>26638</v>
      </c>
      <c r="U569" s="235">
        <v>49.333333333333336</v>
      </c>
      <c r="V569" s="238">
        <v>46726</v>
      </c>
      <c r="W569" s="239">
        <v>5.666666666666667</v>
      </c>
    </row>
    <row r="570" spans="1:23" x14ac:dyDescent="0.25">
      <c r="A570" s="230" t="s">
        <v>27</v>
      </c>
      <c r="B570" s="231">
        <v>50137498</v>
      </c>
      <c r="C570" s="232" t="s">
        <v>1021</v>
      </c>
      <c r="D570" s="232" t="s">
        <v>2272</v>
      </c>
      <c r="E570" s="232" t="s">
        <v>61</v>
      </c>
      <c r="F570" s="232" t="s">
        <v>5717</v>
      </c>
      <c r="G570" s="232" t="s">
        <v>96</v>
      </c>
      <c r="H570" s="232" t="s">
        <v>28</v>
      </c>
      <c r="I570" s="232">
        <v>5</v>
      </c>
      <c r="J570" s="232" t="s">
        <v>5419</v>
      </c>
      <c r="K570" s="233" t="s">
        <v>825</v>
      </c>
      <c r="L570" s="232" t="s">
        <v>815</v>
      </c>
      <c r="M570" s="234">
        <v>1</v>
      </c>
      <c r="N570" s="235">
        <v>2</v>
      </c>
      <c r="O570" s="236"/>
      <c r="P570" s="237">
        <v>43739</v>
      </c>
      <c r="Q570" s="237"/>
      <c r="R570" s="237">
        <v>43922</v>
      </c>
      <c r="S570" s="232" t="s">
        <v>2255</v>
      </c>
      <c r="T570" s="237">
        <v>35694</v>
      </c>
      <c r="U570" s="235">
        <v>24.538888888888888</v>
      </c>
      <c r="V570" s="238">
        <v>55783</v>
      </c>
      <c r="W570" s="239">
        <v>30.461111111111112</v>
      </c>
    </row>
    <row r="571" spans="1:23" x14ac:dyDescent="0.25">
      <c r="A571" s="230" t="s">
        <v>27</v>
      </c>
      <c r="B571" s="231">
        <v>50030714</v>
      </c>
      <c r="C571" s="232" t="s">
        <v>204</v>
      </c>
      <c r="D571" s="232" t="s">
        <v>2272</v>
      </c>
      <c r="E571" s="232" t="s">
        <v>61</v>
      </c>
      <c r="F571" s="232" t="s">
        <v>5690</v>
      </c>
      <c r="G571" s="232" t="s">
        <v>65</v>
      </c>
      <c r="H571" s="232" t="s">
        <v>28</v>
      </c>
      <c r="I571" s="232">
        <v>5</v>
      </c>
      <c r="J571" s="232" t="s">
        <v>5409</v>
      </c>
      <c r="K571" s="233" t="s">
        <v>818</v>
      </c>
      <c r="L571" s="232" t="s">
        <v>815</v>
      </c>
      <c r="M571" s="234">
        <v>3</v>
      </c>
      <c r="N571" s="235">
        <v>3</v>
      </c>
      <c r="O571" s="236"/>
      <c r="P571" s="237">
        <v>35037</v>
      </c>
      <c r="Q571" s="237">
        <v>43101</v>
      </c>
      <c r="R571" s="237">
        <v>42583</v>
      </c>
      <c r="S571" s="232" t="s">
        <v>2071</v>
      </c>
      <c r="T571" s="237">
        <v>25903</v>
      </c>
      <c r="U571" s="235">
        <v>51.344444444444441</v>
      </c>
      <c r="V571" s="238">
        <v>45992</v>
      </c>
      <c r="W571" s="239">
        <v>3.6555555555555554</v>
      </c>
    </row>
    <row r="572" spans="1:23" x14ac:dyDescent="0.25">
      <c r="A572" s="230" t="s">
        <v>4</v>
      </c>
      <c r="B572" s="231">
        <v>50030684</v>
      </c>
      <c r="C572" s="232" t="s">
        <v>187</v>
      </c>
      <c r="D572" s="232" t="s">
        <v>2272</v>
      </c>
      <c r="E572" s="232" t="s">
        <v>61</v>
      </c>
      <c r="F572" s="232" t="s">
        <v>5690</v>
      </c>
      <c r="G572" s="232" t="s">
        <v>65</v>
      </c>
      <c r="H572" s="232" t="s">
        <v>5</v>
      </c>
      <c r="I572" s="232" t="s">
        <v>702</v>
      </c>
      <c r="J572" s="232" t="s">
        <v>5408</v>
      </c>
      <c r="K572" s="233" t="s">
        <v>818</v>
      </c>
      <c r="L572" s="232" t="s">
        <v>815</v>
      </c>
      <c r="M572" s="234">
        <v>1</v>
      </c>
      <c r="N572" s="235">
        <v>2</v>
      </c>
      <c r="O572" s="236"/>
      <c r="P572" s="237">
        <v>35065</v>
      </c>
      <c r="Q572" s="237">
        <v>41426</v>
      </c>
      <c r="R572" s="237">
        <v>42795</v>
      </c>
      <c r="S572" s="232" t="s">
        <v>2088</v>
      </c>
      <c r="T572" s="237">
        <v>25778</v>
      </c>
      <c r="U572" s="235">
        <v>51.68333333333333</v>
      </c>
      <c r="V572" s="238">
        <v>45867</v>
      </c>
      <c r="W572" s="239">
        <v>3.3166666666666669</v>
      </c>
    </row>
    <row r="573" spans="1:23" x14ac:dyDescent="0.25">
      <c r="A573" s="230" t="s">
        <v>27</v>
      </c>
      <c r="B573" s="231">
        <v>50031072</v>
      </c>
      <c r="C573" s="232" t="s">
        <v>1312</v>
      </c>
      <c r="D573" s="232" t="s">
        <v>2272</v>
      </c>
      <c r="E573" s="232" t="s">
        <v>58</v>
      </c>
      <c r="F573" s="232" t="s">
        <v>5664</v>
      </c>
      <c r="G573" s="232" t="s">
        <v>59</v>
      </c>
      <c r="H573" s="232" t="s">
        <v>28</v>
      </c>
      <c r="I573" s="232">
        <v>5</v>
      </c>
      <c r="J573" s="232" t="s">
        <v>5448</v>
      </c>
      <c r="K573" s="233" t="s">
        <v>818</v>
      </c>
      <c r="L573" s="232" t="s">
        <v>815</v>
      </c>
      <c r="M573" s="234">
        <v>2</v>
      </c>
      <c r="N573" s="235">
        <v>2.6666666666666665</v>
      </c>
      <c r="O573" s="236"/>
      <c r="P573" s="237">
        <v>36069</v>
      </c>
      <c r="Q573" s="237">
        <v>42736</v>
      </c>
      <c r="R573" s="237">
        <v>43864</v>
      </c>
      <c r="S573" s="232" t="s">
        <v>1591</v>
      </c>
      <c r="T573" s="237">
        <v>26198</v>
      </c>
      <c r="U573" s="235">
        <v>50.536111111111111</v>
      </c>
      <c r="V573" s="238">
        <v>46287</v>
      </c>
      <c r="W573" s="239">
        <v>4.4638888888888886</v>
      </c>
    </row>
    <row r="574" spans="1:23" x14ac:dyDescent="0.25">
      <c r="A574" s="230" t="s">
        <v>27</v>
      </c>
      <c r="B574" s="231">
        <v>50030685</v>
      </c>
      <c r="C574" s="232" t="s">
        <v>188</v>
      </c>
      <c r="D574" s="232" t="s">
        <v>2272</v>
      </c>
      <c r="E574" s="232" t="s">
        <v>61</v>
      </c>
      <c r="F574" s="232" t="s">
        <v>5690</v>
      </c>
      <c r="G574" s="232" t="s">
        <v>65</v>
      </c>
      <c r="H574" s="232" t="s">
        <v>28</v>
      </c>
      <c r="I574" s="232">
        <v>5</v>
      </c>
      <c r="J574" s="232" t="s">
        <v>5409</v>
      </c>
      <c r="K574" s="233" t="s">
        <v>818</v>
      </c>
      <c r="L574" s="232" t="s">
        <v>815</v>
      </c>
      <c r="M574" s="234">
        <v>3</v>
      </c>
      <c r="N574" s="235">
        <v>2</v>
      </c>
      <c r="O574" s="236"/>
      <c r="P574" s="237">
        <v>35310</v>
      </c>
      <c r="Q574" s="237">
        <v>40909</v>
      </c>
      <c r="R574" s="237">
        <v>44545</v>
      </c>
      <c r="S574" s="232" t="s">
        <v>974</v>
      </c>
      <c r="T574" s="237">
        <v>24777</v>
      </c>
      <c r="U574" s="235">
        <v>54.427777777777777</v>
      </c>
      <c r="V574" s="238">
        <v>44866</v>
      </c>
      <c r="W574" s="239">
        <v>0.57222222222222219</v>
      </c>
    </row>
    <row r="575" spans="1:23" x14ac:dyDescent="0.25">
      <c r="A575" s="230" t="s">
        <v>4</v>
      </c>
      <c r="B575" s="231">
        <v>50031039</v>
      </c>
      <c r="C575" s="232" t="s">
        <v>313</v>
      </c>
      <c r="D575" s="232" t="s">
        <v>2269</v>
      </c>
      <c r="E575" s="232" t="s">
        <v>22</v>
      </c>
      <c r="F575" s="232" t="s">
        <v>5687</v>
      </c>
      <c r="G575" s="232" t="s">
        <v>23</v>
      </c>
      <c r="H575" s="232" t="s">
        <v>5</v>
      </c>
      <c r="I575" s="232" t="s">
        <v>702</v>
      </c>
      <c r="J575" s="232" t="s">
        <v>5445</v>
      </c>
      <c r="K575" s="233" t="s">
        <v>825</v>
      </c>
      <c r="L575" s="232" t="s">
        <v>815</v>
      </c>
      <c r="M575" s="234">
        <v>2</v>
      </c>
      <c r="N575" s="235">
        <v>2.6666666666666665</v>
      </c>
      <c r="O575" s="236"/>
      <c r="P575" s="237">
        <v>34820</v>
      </c>
      <c r="Q575" s="237">
        <v>43101</v>
      </c>
      <c r="R575" s="237">
        <v>41792</v>
      </c>
      <c r="S575" s="232" t="s">
        <v>2074</v>
      </c>
      <c r="T575" s="237">
        <v>25317</v>
      </c>
      <c r="U575" s="235">
        <v>52.947222222222223</v>
      </c>
      <c r="V575" s="238">
        <v>45406</v>
      </c>
      <c r="W575" s="239">
        <v>2.0527777777777776</v>
      </c>
    </row>
    <row r="576" spans="1:23" x14ac:dyDescent="0.25">
      <c r="A576" s="230" t="s">
        <v>6</v>
      </c>
      <c r="B576" s="231">
        <v>50122118</v>
      </c>
      <c r="C576" s="232" t="s">
        <v>672</v>
      </c>
      <c r="D576" s="232" t="s">
        <v>2269</v>
      </c>
      <c r="E576" s="232" t="s">
        <v>2</v>
      </c>
      <c r="F576" s="232" t="s">
        <v>5671</v>
      </c>
      <c r="G576" s="232" t="s">
        <v>8</v>
      </c>
      <c r="H576" s="232" t="s">
        <v>7</v>
      </c>
      <c r="I576" s="232">
        <v>5</v>
      </c>
      <c r="J576" s="232" t="s">
        <v>5543</v>
      </c>
      <c r="K576" s="233" t="s">
        <v>818</v>
      </c>
      <c r="L576" s="232" t="s">
        <v>815</v>
      </c>
      <c r="M576" s="234">
        <v>1</v>
      </c>
      <c r="N576" s="235">
        <v>2</v>
      </c>
      <c r="O576" s="236"/>
      <c r="P576" s="237">
        <v>43398</v>
      </c>
      <c r="Q576" s="237"/>
      <c r="R576" s="237">
        <v>43631</v>
      </c>
      <c r="S576" s="232" t="s">
        <v>1599</v>
      </c>
      <c r="T576" s="237">
        <v>34126</v>
      </c>
      <c r="U576" s="235">
        <v>28.830555555555556</v>
      </c>
      <c r="V576" s="238">
        <v>54215</v>
      </c>
      <c r="W576" s="239">
        <v>26.169444444444444</v>
      </c>
    </row>
    <row r="577" spans="1:23" x14ac:dyDescent="0.25">
      <c r="A577" s="230" t="s">
        <v>4</v>
      </c>
      <c r="B577" s="231">
        <v>50049439</v>
      </c>
      <c r="C577" s="232" t="s">
        <v>575</v>
      </c>
      <c r="D577" s="232" t="s">
        <v>2269</v>
      </c>
      <c r="E577" s="232" t="s">
        <v>2</v>
      </c>
      <c r="F577" s="232" t="s">
        <v>5670</v>
      </c>
      <c r="G577" s="232" t="s">
        <v>3</v>
      </c>
      <c r="H577" s="232" t="s">
        <v>5</v>
      </c>
      <c r="I577" s="232" t="s">
        <v>702</v>
      </c>
      <c r="J577" s="232" t="s">
        <v>5529</v>
      </c>
      <c r="K577" s="233" t="s">
        <v>814</v>
      </c>
      <c r="L577" s="232" t="s">
        <v>815</v>
      </c>
      <c r="M577" s="234">
        <v>1</v>
      </c>
      <c r="N577" s="235">
        <v>2.6666666666666665</v>
      </c>
      <c r="O577" s="236"/>
      <c r="P577" s="237">
        <v>34731</v>
      </c>
      <c r="Q577" s="237">
        <v>42278</v>
      </c>
      <c r="R577" s="237">
        <v>43801</v>
      </c>
      <c r="S577" s="232" t="s">
        <v>963</v>
      </c>
      <c r="T577" s="237">
        <v>25100</v>
      </c>
      <c r="U577" s="235">
        <v>53.544444444444444</v>
      </c>
      <c r="V577" s="238">
        <v>45188</v>
      </c>
      <c r="W577" s="239">
        <v>1.4555555555555555</v>
      </c>
    </row>
    <row r="578" spans="1:23" x14ac:dyDescent="0.25">
      <c r="A578" s="230" t="s">
        <v>6</v>
      </c>
      <c r="B578" s="231">
        <v>50031430</v>
      </c>
      <c r="C578" s="232" t="s">
        <v>437</v>
      </c>
      <c r="D578" s="232" t="s">
        <v>2269</v>
      </c>
      <c r="E578" s="232" t="s">
        <v>2</v>
      </c>
      <c r="F578" s="232" t="s">
        <v>5670</v>
      </c>
      <c r="G578" s="232" t="s">
        <v>3</v>
      </c>
      <c r="H578" s="232" t="s">
        <v>7</v>
      </c>
      <c r="I578" s="232">
        <v>5</v>
      </c>
      <c r="J578" s="232" t="s">
        <v>5488</v>
      </c>
      <c r="K578" s="233" t="s">
        <v>814</v>
      </c>
      <c r="L578" s="232" t="s">
        <v>815</v>
      </c>
      <c r="M578" s="234">
        <v>2</v>
      </c>
      <c r="N578" s="235">
        <v>2.3333333333333335</v>
      </c>
      <c r="O578" s="236"/>
      <c r="P578" s="237">
        <v>41610</v>
      </c>
      <c r="Q578" s="237">
        <v>43101</v>
      </c>
      <c r="R578" s="237">
        <v>44000</v>
      </c>
      <c r="S578" s="232" t="s">
        <v>5125</v>
      </c>
      <c r="T578" s="237">
        <v>32540</v>
      </c>
      <c r="U578" s="235">
        <v>33.177777777777777</v>
      </c>
      <c r="V578" s="238">
        <v>52628</v>
      </c>
      <c r="W578" s="239">
        <v>21.822222222222223</v>
      </c>
    </row>
    <row r="579" spans="1:23" x14ac:dyDescent="0.25">
      <c r="A579" s="230" t="s">
        <v>4</v>
      </c>
      <c r="B579" s="231">
        <v>50135185</v>
      </c>
      <c r="C579" s="232" t="s">
        <v>696</v>
      </c>
      <c r="D579" s="232" t="s">
        <v>2269</v>
      </c>
      <c r="E579" s="232" t="s">
        <v>22</v>
      </c>
      <c r="F579" s="232" t="s">
        <v>5687</v>
      </c>
      <c r="G579" s="232" t="s">
        <v>23</v>
      </c>
      <c r="H579" s="232" t="s">
        <v>5</v>
      </c>
      <c r="I579" s="232" t="s">
        <v>702</v>
      </c>
      <c r="J579" s="232" t="s">
        <v>2082</v>
      </c>
      <c r="K579" s="233" t="s">
        <v>825</v>
      </c>
      <c r="L579" s="232" t="s">
        <v>815</v>
      </c>
      <c r="M579" s="234">
        <v>1</v>
      </c>
      <c r="N579" s="235">
        <v>2</v>
      </c>
      <c r="O579" s="236"/>
      <c r="P579" s="237">
        <v>43661</v>
      </c>
      <c r="Q579" s="237"/>
      <c r="R579" s="237">
        <v>44480</v>
      </c>
      <c r="S579" s="232" t="s">
        <v>4929</v>
      </c>
      <c r="T579" s="237">
        <v>35024</v>
      </c>
      <c r="U579" s="235">
        <v>26.372222222222224</v>
      </c>
      <c r="V579" s="238">
        <v>55113</v>
      </c>
      <c r="W579" s="239">
        <v>28.627777777777776</v>
      </c>
    </row>
    <row r="580" spans="1:23" x14ac:dyDescent="0.25">
      <c r="A580" s="230" t="s">
        <v>4</v>
      </c>
      <c r="B580" s="231">
        <v>50108154</v>
      </c>
      <c r="C580" s="232" t="s">
        <v>626</v>
      </c>
      <c r="D580" s="232" t="s">
        <v>2272</v>
      </c>
      <c r="E580" s="232" t="s">
        <v>11</v>
      </c>
      <c r="F580" s="232" t="s">
        <v>5702</v>
      </c>
      <c r="G580" s="232" t="s">
        <v>14</v>
      </c>
      <c r="H580" s="232" t="s">
        <v>5</v>
      </c>
      <c r="I580" s="232" t="s">
        <v>702</v>
      </c>
      <c r="J580" s="232" t="s">
        <v>832</v>
      </c>
      <c r="K580" s="233" t="s">
        <v>818</v>
      </c>
      <c r="L580" s="232" t="s">
        <v>815</v>
      </c>
      <c r="M580" s="234">
        <v>1</v>
      </c>
      <c r="N580" s="235">
        <v>3</v>
      </c>
      <c r="O580" s="236"/>
      <c r="P580" s="237">
        <v>43040</v>
      </c>
      <c r="Q580" s="237"/>
      <c r="R580" s="237">
        <v>44242</v>
      </c>
      <c r="S580" s="232" t="s">
        <v>1606</v>
      </c>
      <c r="T580" s="237">
        <v>34418</v>
      </c>
      <c r="U580" s="235">
        <v>28.027777777777779</v>
      </c>
      <c r="V580" s="238">
        <v>54507</v>
      </c>
      <c r="W580" s="239">
        <v>26.972222222222221</v>
      </c>
    </row>
    <row r="581" spans="1:23" x14ac:dyDescent="0.25">
      <c r="A581" s="230" t="s">
        <v>6</v>
      </c>
      <c r="B581" s="231">
        <v>50042998</v>
      </c>
      <c r="C581" s="232" t="s">
        <v>540</v>
      </c>
      <c r="D581" s="232" t="s">
        <v>2272</v>
      </c>
      <c r="E581" s="232" t="s">
        <v>11</v>
      </c>
      <c r="F581" s="232" t="s">
        <v>5622</v>
      </c>
      <c r="G581" s="232" t="s">
        <v>14</v>
      </c>
      <c r="H581" s="232" t="s">
        <v>7</v>
      </c>
      <c r="I581" s="232">
        <v>5</v>
      </c>
      <c r="J581" s="232" t="s">
        <v>831</v>
      </c>
      <c r="K581" s="233" t="s">
        <v>818</v>
      </c>
      <c r="L581" s="232" t="s">
        <v>815</v>
      </c>
      <c r="M581" s="234">
        <v>2</v>
      </c>
      <c r="N581" s="235">
        <v>3</v>
      </c>
      <c r="O581" s="236"/>
      <c r="P581" s="237">
        <v>42016</v>
      </c>
      <c r="Q581" s="237">
        <v>43466</v>
      </c>
      <c r="R581" s="237">
        <v>44440</v>
      </c>
      <c r="S581" s="232" t="s">
        <v>1606</v>
      </c>
      <c r="T581" s="237">
        <v>33967</v>
      </c>
      <c r="U581" s="235">
        <v>29.266666666666666</v>
      </c>
      <c r="V581" s="238">
        <v>54055</v>
      </c>
      <c r="W581" s="239">
        <v>25.733333333333334</v>
      </c>
    </row>
    <row r="582" spans="1:23" x14ac:dyDescent="0.25">
      <c r="A582" s="230" t="s">
        <v>4</v>
      </c>
      <c r="B582" s="231">
        <v>50037951</v>
      </c>
      <c r="C582" s="232" t="s">
        <v>503</v>
      </c>
      <c r="D582" s="232" t="s">
        <v>2272</v>
      </c>
      <c r="E582" s="232" t="s">
        <v>11</v>
      </c>
      <c r="F582" s="232" t="s">
        <v>5622</v>
      </c>
      <c r="G582" s="232" t="s">
        <v>14</v>
      </c>
      <c r="H582" s="232" t="s">
        <v>5</v>
      </c>
      <c r="I582" s="232" t="s">
        <v>702</v>
      </c>
      <c r="J582" s="232" t="s">
        <v>5495</v>
      </c>
      <c r="K582" s="233" t="s">
        <v>818</v>
      </c>
      <c r="L582" s="232" t="s">
        <v>815</v>
      </c>
      <c r="M582" s="234">
        <v>2</v>
      </c>
      <c r="N582" s="235">
        <v>2.6666666666666665</v>
      </c>
      <c r="O582" s="236"/>
      <c r="P582" s="237">
        <v>34851</v>
      </c>
      <c r="Q582" s="237">
        <v>43101</v>
      </c>
      <c r="R582" s="237">
        <v>42795</v>
      </c>
      <c r="S582" s="232" t="s">
        <v>2088</v>
      </c>
      <c r="T582" s="237">
        <v>27122</v>
      </c>
      <c r="U582" s="235">
        <v>48.005555555555553</v>
      </c>
      <c r="V582" s="238">
        <v>47211</v>
      </c>
      <c r="W582" s="239">
        <v>6.9944444444444445</v>
      </c>
    </row>
    <row r="583" spans="1:23" x14ac:dyDescent="0.25">
      <c r="A583" s="230" t="s">
        <v>6</v>
      </c>
      <c r="B583" s="231">
        <v>50135193</v>
      </c>
      <c r="C583" s="232" t="s">
        <v>698</v>
      </c>
      <c r="D583" s="232" t="s">
        <v>2272</v>
      </c>
      <c r="E583" s="232" t="s">
        <v>11</v>
      </c>
      <c r="F583" s="232" t="s">
        <v>5621</v>
      </c>
      <c r="G583" s="232" t="s">
        <v>81</v>
      </c>
      <c r="H583" s="232" t="s">
        <v>7</v>
      </c>
      <c r="I583" s="232">
        <v>5</v>
      </c>
      <c r="J583" s="232" t="s">
        <v>824</v>
      </c>
      <c r="K583" s="233" t="s">
        <v>818</v>
      </c>
      <c r="L583" s="232" t="s">
        <v>815</v>
      </c>
      <c r="M583" s="234">
        <v>1</v>
      </c>
      <c r="N583" s="235">
        <v>2</v>
      </c>
      <c r="O583" s="236"/>
      <c r="P583" s="237">
        <v>43661</v>
      </c>
      <c r="Q583" s="237"/>
      <c r="R583" s="237">
        <v>44305</v>
      </c>
      <c r="S583" s="232" t="s">
        <v>4929</v>
      </c>
      <c r="T583" s="237">
        <v>34663</v>
      </c>
      <c r="U583" s="235">
        <v>27.361111111111111</v>
      </c>
      <c r="V583" s="238">
        <v>54752</v>
      </c>
      <c r="W583" s="239">
        <v>27.638888888888889</v>
      </c>
    </row>
    <row r="584" spans="1:23" x14ac:dyDescent="0.25">
      <c r="A584" s="230" t="s">
        <v>6</v>
      </c>
      <c r="B584" s="231">
        <v>50031114</v>
      </c>
      <c r="C584" s="232" t="s">
        <v>348</v>
      </c>
      <c r="D584" s="232" t="s">
        <v>2272</v>
      </c>
      <c r="E584" s="232" t="s">
        <v>11</v>
      </c>
      <c r="F584" s="232" t="s">
        <v>5703</v>
      </c>
      <c r="G584" s="232" t="s">
        <v>12</v>
      </c>
      <c r="H584" s="232" t="s">
        <v>816</v>
      </c>
      <c r="I584" s="232">
        <v>3</v>
      </c>
      <c r="J584" s="232" t="s">
        <v>826</v>
      </c>
      <c r="K584" s="233" t="s">
        <v>825</v>
      </c>
      <c r="L584" s="232" t="s">
        <v>815</v>
      </c>
      <c r="M584" s="234">
        <v>4</v>
      </c>
      <c r="N584" s="235">
        <v>3</v>
      </c>
      <c r="O584" s="236"/>
      <c r="P584" s="237">
        <v>38640</v>
      </c>
      <c r="Q584" s="237">
        <v>43101</v>
      </c>
      <c r="R584" s="237">
        <v>44333</v>
      </c>
      <c r="S584" s="232" t="s">
        <v>5126</v>
      </c>
      <c r="T584" s="237">
        <v>26386</v>
      </c>
      <c r="U584" s="235">
        <v>50.019444444444446</v>
      </c>
      <c r="V584" s="238">
        <v>46474</v>
      </c>
      <c r="W584" s="239">
        <v>4.9805555555555552</v>
      </c>
    </row>
    <row r="585" spans="1:23" x14ac:dyDescent="0.25">
      <c r="A585" s="230" t="s">
        <v>6</v>
      </c>
      <c r="B585" s="231">
        <v>50030812</v>
      </c>
      <c r="C585" s="232" t="s">
        <v>254</v>
      </c>
      <c r="D585" s="232" t="s">
        <v>2272</v>
      </c>
      <c r="E585" s="232" t="s">
        <v>11</v>
      </c>
      <c r="F585" s="232" t="s">
        <v>5703</v>
      </c>
      <c r="G585" s="232" t="s">
        <v>12</v>
      </c>
      <c r="H585" s="232" t="s">
        <v>7</v>
      </c>
      <c r="I585" s="232">
        <v>5</v>
      </c>
      <c r="J585" s="232" t="s">
        <v>827</v>
      </c>
      <c r="K585" s="233" t="s">
        <v>825</v>
      </c>
      <c r="L585" s="232" t="s">
        <v>815</v>
      </c>
      <c r="M585" s="234">
        <v>2</v>
      </c>
      <c r="N585" s="235">
        <v>2.3333333333333335</v>
      </c>
      <c r="O585" s="236"/>
      <c r="P585" s="237">
        <v>35551</v>
      </c>
      <c r="Q585" s="237">
        <v>37653</v>
      </c>
      <c r="R585" s="237">
        <v>44305</v>
      </c>
      <c r="S585" s="232" t="s">
        <v>1610</v>
      </c>
      <c r="T585" s="237">
        <v>24709</v>
      </c>
      <c r="U585" s="235">
        <v>54.611111111111114</v>
      </c>
      <c r="V585" s="238">
        <v>44798</v>
      </c>
      <c r="W585" s="239">
        <v>0.3888888888888889</v>
      </c>
    </row>
    <row r="586" spans="1:23" x14ac:dyDescent="0.25">
      <c r="A586" s="230" t="s">
        <v>6</v>
      </c>
      <c r="B586" s="231">
        <v>50030790</v>
      </c>
      <c r="C586" s="232" t="s">
        <v>1316</v>
      </c>
      <c r="D586" s="232" t="s">
        <v>2272</v>
      </c>
      <c r="E586" s="232" t="s">
        <v>11</v>
      </c>
      <c r="F586" s="232" t="s">
        <v>5703</v>
      </c>
      <c r="G586" s="232" t="s">
        <v>12</v>
      </c>
      <c r="H586" s="232" t="s">
        <v>7</v>
      </c>
      <c r="I586" s="232">
        <v>5</v>
      </c>
      <c r="J586" s="232" t="s">
        <v>827</v>
      </c>
      <c r="K586" s="233" t="s">
        <v>825</v>
      </c>
      <c r="L586" s="232" t="s">
        <v>815</v>
      </c>
      <c r="M586" s="234">
        <v>2</v>
      </c>
      <c r="N586" s="235">
        <v>2.3333333333333335</v>
      </c>
      <c r="O586" s="236"/>
      <c r="P586" s="237">
        <v>36220</v>
      </c>
      <c r="Q586" s="237">
        <v>42005</v>
      </c>
      <c r="R586" s="237">
        <v>42948</v>
      </c>
      <c r="S586" s="232" t="s">
        <v>1606</v>
      </c>
      <c r="T586" s="237">
        <v>25812</v>
      </c>
      <c r="U586" s="235">
        <v>51.594444444444441</v>
      </c>
      <c r="V586" s="238">
        <v>45901</v>
      </c>
      <c r="W586" s="239">
        <v>3.4055555555555554</v>
      </c>
    </row>
    <row r="587" spans="1:23" x14ac:dyDescent="0.25">
      <c r="A587" s="230" t="s">
        <v>4</v>
      </c>
      <c r="B587" s="231">
        <v>50117625</v>
      </c>
      <c r="C587" s="232" t="s">
        <v>662</v>
      </c>
      <c r="D587" s="232" t="s">
        <v>2272</v>
      </c>
      <c r="E587" s="232" t="s">
        <v>11</v>
      </c>
      <c r="F587" s="232" t="s">
        <v>5703</v>
      </c>
      <c r="G587" s="232" t="s">
        <v>12</v>
      </c>
      <c r="H587" s="232" t="s">
        <v>5</v>
      </c>
      <c r="I587" s="232" t="s">
        <v>702</v>
      </c>
      <c r="J587" s="232" t="s">
        <v>5570</v>
      </c>
      <c r="K587" s="233" t="s">
        <v>825</v>
      </c>
      <c r="L587" s="232" t="s">
        <v>815</v>
      </c>
      <c r="M587" s="234">
        <v>1</v>
      </c>
      <c r="N587" s="235">
        <v>3</v>
      </c>
      <c r="O587" s="236"/>
      <c r="P587" s="237">
        <v>41659</v>
      </c>
      <c r="Q587" s="237">
        <v>43344</v>
      </c>
      <c r="R587" s="237">
        <v>44256</v>
      </c>
      <c r="S587" s="232" t="s">
        <v>4985</v>
      </c>
      <c r="T587" s="237">
        <v>25505</v>
      </c>
      <c r="U587" s="235">
        <v>52.43333333333333</v>
      </c>
      <c r="V587" s="238">
        <v>45228</v>
      </c>
      <c r="W587" s="239">
        <v>1.5666666666666667</v>
      </c>
    </row>
    <row r="588" spans="1:23" x14ac:dyDescent="0.25">
      <c r="A588" s="230" t="s">
        <v>6</v>
      </c>
      <c r="B588" s="231">
        <v>50031105</v>
      </c>
      <c r="C588" s="232" t="s">
        <v>342</v>
      </c>
      <c r="D588" s="232" t="s">
        <v>2272</v>
      </c>
      <c r="E588" s="232" t="s">
        <v>11</v>
      </c>
      <c r="F588" s="232" t="s">
        <v>5673</v>
      </c>
      <c r="G588" s="232" t="s">
        <v>15</v>
      </c>
      <c r="H588" s="232" t="s">
        <v>816</v>
      </c>
      <c r="I588" s="232">
        <v>3</v>
      </c>
      <c r="J588" s="232" t="s">
        <v>5458</v>
      </c>
      <c r="K588" s="233" t="s">
        <v>825</v>
      </c>
      <c r="L588" s="232" t="s">
        <v>815</v>
      </c>
      <c r="M588" s="234">
        <v>3</v>
      </c>
      <c r="N588" s="235">
        <v>3</v>
      </c>
      <c r="O588" s="236"/>
      <c r="P588" s="237">
        <v>38640</v>
      </c>
      <c r="Q588" s="237">
        <v>42278</v>
      </c>
      <c r="R588" s="237">
        <v>44515</v>
      </c>
      <c r="S588" s="232" t="s">
        <v>2085</v>
      </c>
      <c r="T588" s="237">
        <v>29186</v>
      </c>
      <c r="U588" s="235">
        <v>42.355555555555554</v>
      </c>
      <c r="V588" s="238">
        <v>49275</v>
      </c>
      <c r="W588" s="239">
        <v>12.644444444444444</v>
      </c>
    </row>
    <row r="589" spans="1:23" x14ac:dyDescent="0.25">
      <c r="A589" s="230" t="s">
        <v>6</v>
      </c>
      <c r="B589" s="231">
        <v>50040469</v>
      </c>
      <c r="C589" s="232" t="s">
        <v>531</v>
      </c>
      <c r="D589" s="232" t="s">
        <v>2272</v>
      </c>
      <c r="E589" s="232" t="s">
        <v>19</v>
      </c>
      <c r="F589" s="232" t="s">
        <v>5681</v>
      </c>
      <c r="G589" s="232" t="s">
        <v>20</v>
      </c>
      <c r="H589" s="232" t="s">
        <v>7</v>
      </c>
      <c r="I589" s="232">
        <v>5</v>
      </c>
      <c r="J589" s="232" t="s">
        <v>5431</v>
      </c>
      <c r="K589" s="233" t="s">
        <v>818</v>
      </c>
      <c r="L589" s="232" t="s">
        <v>815</v>
      </c>
      <c r="M589" s="234">
        <v>1</v>
      </c>
      <c r="N589" s="235">
        <v>2.3333333333333335</v>
      </c>
      <c r="O589" s="236"/>
      <c r="P589" s="237">
        <v>41953</v>
      </c>
      <c r="Q589" s="237"/>
      <c r="R589" s="237">
        <v>44305</v>
      </c>
      <c r="S589" s="232" t="s">
        <v>2093</v>
      </c>
      <c r="T589" s="237">
        <v>32185</v>
      </c>
      <c r="U589" s="235">
        <v>34.147222222222226</v>
      </c>
      <c r="V589" s="238">
        <v>52274</v>
      </c>
      <c r="W589" s="239">
        <v>20.852777777777778</v>
      </c>
    </row>
    <row r="590" spans="1:23" x14ac:dyDescent="0.25">
      <c r="A590" s="230" t="s">
        <v>4</v>
      </c>
      <c r="B590" s="231">
        <v>50051183</v>
      </c>
      <c r="C590" s="232" t="s">
        <v>581</v>
      </c>
      <c r="D590" s="232" t="s">
        <v>2272</v>
      </c>
      <c r="E590" s="232" t="s">
        <v>19</v>
      </c>
      <c r="F590" s="232" t="s">
        <v>5718</v>
      </c>
      <c r="G590" s="232" t="s">
        <v>20</v>
      </c>
      <c r="H590" s="232" t="s">
        <v>5</v>
      </c>
      <c r="I590" s="232" t="s">
        <v>702</v>
      </c>
      <c r="J590" s="232" t="s">
        <v>851</v>
      </c>
      <c r="K590" s="233" t="s">
        <v>818</v>
      </c>
      <c r="L590" s="232" t="s">
        <v>815</v>
      </c>
      <c r="M590" s="234">
        <v>1</v>
      </c>
      <c r="N590" s="235">
        <v>3</v>
      </c>
      <c r="O590" s="236"/>
      <c r="P590" s="237">
        <v>42387</v>
      </c>
      <c r="Q590" s="237"/>
      <c r="R590" s="237">
        <v>43770</v>
      </c>
      <c r="S590" s="232" t="s">
        <v>4987</v>
      </c>
      <c r="T590" s="237">
        <v>33792</v>
      </c>
      <c r="U590" s="235">
        <v>29.744444444444444</v>
      </c>
      <c r="V590" s="238">
        <v>53880</v>
      </c>
      <c r="W590" s="239">
        <v>25.255555555555556</v>
      </c>
    </row>
    <row r="591" spans="1:23" x14ac:dyDescent="0.25">
      <c r="A591" s="230" t="s">
        <v>4</v>
      </c>
      <c r="B591" s="231">
        <v>50030764</v>
      </c>
      <c r="C591" s="232" t="s">
        <v>1318</v>
      </c>
      <c r="D591" s="232" t="s">
        <v>2272</v>
      </c>
      <c r="E591" s="232" t="s">
        <v>19</v>
      </c>
      <c r="F591" s="232" t="s">
        <v>5681</v>
      </c>
      <c r="G591" s="232" t="s">
        <v>20</v>
      </c>
      <c r="H591" s="232" t="s">
        <v>5</v>
      </c>
      <c r="I591" s="232" t="s">
        <v>702</v>
      </c>
      <c r="J591" s="232" t="s">
        <v>5423</v>
      </c>
      <c r="K591" s="233" t="s">
        <v>818</v>
      </c>
      <c r="L591" s="232" t="s">
        <v>815</v>
      </c>
      <c r="M591" s="234">
        <v>1</v>
      </c>
      <c r="N591" s="235">
        <v>2.6666666666666665</v>
      </c>
      <c r="O591" s="236"/>
      <c r="P591" s="237">
        <v>35551</v>
      </c>
      <c r="Q591" s="237">
        <v>40634</v>
      </c>
      <c r="R591" s="237">
        <v>41792</v>
      </c>
      <c r="S591" s="232" t="s">
        <v>5127</v>
      </c>
      <c r="T591" s="237">
        <v>25397</v>
      </c>
      <c r="U591" s="235">
        <v>52.727777777777774</v>
      </c>
      <c r="V591" s="238">
        <v>45486</v>
      </c>
      <c r="W591" s="239">
        <v>2.2722222222222221</v>
      </c>
    </row>
    <row r="592" spans="1:23" x14ac:dyDescent="0.25">
      <c r="A592" s="230" t="s">
        <v>6</v>
      </c>
      <c r="B592" s="231">
        <v>50030810</v>
      </c>
      <c r="C592" s="232" t="s">
        <v>252</v>
      </c>
      <c r="D592" s="232" t="s">
        <v>2272</v>
      </c>
      <c r="E592" s="232" t="s">
        <v>19</v>
      </c>
      <c r="F592" s="232" t="s">
        <v>5681</v>
      </c>
      <c r="G592" s="232" t="s">
        <v>20</v>
      </c>
      <c r="H592" s="232" t="s">
        <v>7</v>
      </c>
      <c r="I592" s="232">
        <v>5</v>
      </c>
      <c r="J592" s="232" t="s">
        <v>5431</v>
      </c>
      <c r="K592" s="233" t="s">
        <v>818</v>
      </c>
      <c r="L592" s="232" t="s">
        <v>815</v>
      </c>
      <c r="M592" s="234">
        <v>1</v>
      </c>
      <c r="N592" s="235">
        <v>2.6666666666666665</v>
      </c>
      <c r="O592" s="236"/>
      <c r="P592" s="237">
        <v>41334</v>
      </c>
      <c r="Q592" s="237"/>
      <c r="R592" s="237">
        <v>44153</v>
      </c>
      <c r="S592" s="232" t="s">
        <v>1614</v>
      </c>
      <c r="T592" s="237">
        <v>32329</v>
      </c>
      <c r="U592" s="235">
        <v>33.75</v>
      </c>
      <c r="V592" s="238">
        <v>52417</v>
      </c>
      <c r="W592" s="239">
        <v>21.25</v>
      </c>
    </row>
    <row r="593" spans="1:23" x14ac:dyDescent="0.25">
      <c r="A593" s="230" t="s">
        <v>6</v>
      </c>
      <c r="B593" s="231">
        <v>50051190</v>
      </c>
      <c r="C593" s="232" t="s">
        <v>583</v>
      </c>
      <c r="D593" s="232" t="s">
        <v>2272</v>
      </c>
      <c r="E593" s="232" t="s">
        <v>11</v>
      </c>
      <c r="F593" s="232" t="s">
        <v>5673</v>
      </c>
      <c r="G593" s="232" t="s">
        <v>15</v>
      </c>
      <c r="H593" s="232" t="s">
        <v>7</v>
      </c>
      <c r="I593" s="232">
        <v>5</v>
      </c>
      <c r="J593" s="232" t="s">
        <v>833</v>
      </c>
      <c r="K593" s="233" t="s">
        <v>825</v>
      </c>
      <c r="L593" s="232" t="s">
        <v>815</v>
      </c>
      <c r="M593" s="234">
        <v>1</v>
      </c>
      <c r="N593" s="235">
        <v>2.3333333333333335</v>
      </c>
      <c r="O593" s="236"/>
      <c r="P593" s="237">
        <v>42387</v>
      </c>
      <c r="Q593" s="237"/>
      <c r="R593" s="237">
        <v>44301</v>
      </c>
      <c r="S593" s="232" t="s">
        <v>5078</v>
      </c>
      <c r="T593" s="237">
        <v>34197</v>
      </c>
      <c r="U593" s="235">
        <v>28.636111111111113</v>
      </c>
      <c r="V593" s="238">
        <v>54286</v>
      </c>
      <c r="W593" s="239">
        <v>26.363888888888887</v>
      </c>
    </row>
    <row r="594" spans="1:23" x14ac:dyDescent="0.25">
      <c r="A594" s="230" t="s">
        <v>4</v>
      </c>
      <c r="B594" s="231">
        <v>50031284</v>
      </c>
      <c r="C594" s="232" t="s">
        <v>374</v>
      </c>
      <c r="D594" s="232" t="s">
        <v>2272</v>
      </c>
      <c r="E594" s="232" t="s">
        <v>19</v>
      </c>
      <c r="F594" s="232" t="s">
        <v>5649</v>
      </c>
      <c r="G594" s="232" t="s">
        <v>83</v>
      </c>
      <c r="H594" s="232" t="s">
        <v>5</v>
      </c>
      <c r="I594" s="232" t="s">
        <v>702</v>
      </c>
      <c r="J594" s="232" t="s">
        <v>5470</v>
      </c>
      <c r="K594" s="233">
        <v>0</v>
      </c>
      <c r="L594" s="232">
        <v>0</v>
      </c>
      <c r="M594" s="234">
        <v>2</v>
      </c>
      <c r="N594" s="235">
        <v>2.3333333333333335</v>
      </c>
      <c r="O594" s="236"/>
      <c r="P594" s="237">
        <v>35004</v>
      </c>
      <c r="Q594" s="237">
        <v>41091</v>
      </c>
      <c r="R594" s="237">
        <v>43587</v>
      </c>
      <c r="S594" s="232" t="s">
        <v>863</v>
      </c>
      <c r="T594" s="237">
        <v>26685</v>
      </c>
      <c r="U594" s="235">
        <v>49.205555555555556</v>
      </c>
      <c r="V594" s="238">
        <v>46773</v>
      </c>
      <c r="W594" s="239">
        <v>5.7944444444444443</v>
      </c>
    </row>
    <row r="595" spans="1:23" x14ac:dyDescent="0.25">
      <c r="A595" s="230" t="s">
        <v>6</v>
      </c>
      <c r="B595" s="231">
        <v>50051375</v>
      </c>
      <c r="C595" s="232" t="s">
        <v>586</v>
      </c>
      <c r="D595" s="232" t="s">
        <v>2275</v>
      </c>
      <c r="E595" s="232" t="s">
        <v>16</v>
      </c>
      <c r="F595" s="232" t="s">
        <v>5719</v>
      </c>
      <c r="G595" s="232" t="s">
        <v>5638</v>
      </c>
      <c r="H595" s="232" t="s">
        <v>5489</v>
      </c>
      <c r="I595" s="232" t="s">
        <v>702</v>
      </c>
      <c r="J595" s="232" t="s">
        <v>834</v>
      </c>
      <c r="K595" s="233" t="s">
        <v>702</v>
      </c>
      <c r="L595" s="232" t="s">
        <v>702</v>
      </c>
      <c r="M595" s="234">
        <v>1</v>
      </c>
      <c r="N595" s="235">
        <v>2.6666666666666665</v>
      </c>
      <c r="O595" s="236"/>
      <c r="P595" s="237">
        <v>42401</v>
      </c>
      <c r="Q595" s="237"/>
      <c r="R595" s="237">
        <v>44153</v>
      </c>
      <c r="S595" s="232" t="s">
        <v>4986</v>
      </c>
      <c r="T595" s="237">
        <v>30557</v>
      </c>
      <c r="U595" s="235">
        <v>38.6</v>
      </c>
      <c r="V595" s="238">
        <v>50646</v>
      </c>
      <c r="W595" s="239">
        <v>16.399999999999999</v>
      </c>
    </row>
    <row r="596" spans="1:23" x14ac:dyDescent="0.25">
      <c r="A596" s="230" t="s">
        <v>4</v>
      </c>
      <c r="B596" s="231">
        <v>50031365</v>
      </c>
      <c r="C596" s="232" t="s">
        <v>419</v>
      </c>
      <c r="D596" s="232" t="s">
        <v>2280</v>
      </c>
      <c r="E596" s="232" t="s">
        <v>16</v>
      </c>
      <c r="F596" s="232" t="s">
        <v>5705</v>
      </c>
      <c r="G596" s="232" t="s">
        <v>5706</v>
      </c>
      <c r="H596" s="232" t="s">
        <v>5</v>
      </c>
      <c r="I596" s="232" t="s">
        <v>702</v>
      </c>
      <c r="J596" s="232" t="s">
        <v>5482</v>
      </c>
      <c r="K596" s="233" t="s">
        <v>702</v>
      </c>
      <c r="L596" s="232" t="s">
        <v>702</v>
      </c>
      <c r="M596" s="234">
        <v>2</v>
      </c>
      <c r="N596" s="235">
        <v>3.6666666666666665</v>
      </c>
      <c r="O596" s="236"/>
      <c r="P596" s="237">
        <v>35370</v>
      </c>
      <c r="Q596" s="237">
        <v>42370</v>
      </c>
      <c r="R596" s="237">
        <v>44392</v>
      </c>
      <c r="S596" s="232" t="s">
        <v>2107</v>
      </c>
      <c r="T596" s="237">
        <v>27638</v>
      </c>
      <c r="U596" s="235">
        <v>46.594444444444441</v>
      </c>
      <c r="V596" s="238">
        <v>47727</v>
      </c>
      <c r="W596" s="239">
        <v>8.405555555555555</v>
      </c>
    </row>
    <row r="597" spans="1:23" x14ac:dyDescent="0.25">
      <c r="A597" s="230" t="s">
        <v>6</v>
      </c>
      <c r="B597" s="231">
        <v>50031303</v>
      </c>
      <c r="C597" s="232" t="s">
        <v>381</v>
      </c>
      <c r="D597" s="232" t="s">
        <v>2280</v>
      </c>
      <c r="E597" s="232" t="s">
        <v>16</v>
      </c>
      <c r="F597" s="232" t="s">
        <v>5705</v>
      </c>
      <c r="G597" s="232" t="s">
        <v>5706</v>
      </c>
      <c r="H597" s="232" t="s">
        <v>7</v>
      </c>
      <c r="I597" s="232">
        <v>5</v>
      </c>
      <c r="J597" s="232" t="s">
        <v>5473</v>
      </c>
      <c r="K597" s="233" t="s">
        <v>702</v>
      </c>
      <c r="L597" s="232" t="s">
        <v>702</v>
      </c>
      <c r="M597" s="234">
        <v>1</v>
      </c>
      <c r="N597" s="235">
        <v>2.3333333333333335</v>
      </c>
      <c r="O597" s="236"/>
      <c r="P597" s="237">
        <v>41334</v>
      </c>
      <c r="Q597" s="237"/>
      <c r="R597" s="237">
        <v>44361</v>
      </c>
      <c r="S597" s="232" t="s">
        <v>5068</v>
      </c>
      <c r="T597" s="237">
        <v>32766</v>
      </c>
      <c r="U597" s="235">
        <v>32.555555555555557</v>
      </c>
      <c r="V597" s="238">
        <v>52855</v>
      </c>
      <c r="W597" s="239">
        <v>22.444444444444443</v>
      </c>
    </row>
    <row r="598" spans="1:23" x14ac:dyDescent="0.25">
      <c r="A598" s="230" t="s">
        <v>6</v>
      </c>
      <c r="B598" s="231">
        <v>50039327</v>
      </c>
      <c r="C598" s="232" t="s">
        <v>522</v>
      </c>
      <c r="D598" s="232" t="s">
        <v>2276</v>
      </c>
      <c r="E598" s="232" t="s">
        <v>16</v>
      </c>
      <c r="F598" s="240" t="s">
        <v>5707</v>
      </c>
      <c r="G598" s="240" t="s">
        <v>82</v>
      </c>
      <c r="H598" s="232" t="s">
        <v>7</v>
      </c>
      <c r="I598" s="232">
        <v>5</v>
      </c>
      <c r="J598" s="232" t="s">
        <v>5507</v>
      </c>
      <c r="K598" s="233" t="s">
        <v>825</v>
      </c>
      <c r="L598" s="232" t="s">
        <v>842</v>
      </c>
      <c r="M598" s="234">
        <v>1</v>
      </c>
      <c r="N598" s="235">
        <v>2</v>
      </c>
      <c r="O598" s="236"/>
      <c r="P598" s="237">
        <v>41883</v>
      </c>
      <c r="Q598" s="237"/>
      <c r="R598" s="237">
        <v>43102</v>
      </c>
      <c r="S598" s="232" t="s">
        <v>4987</v>
      </c>
      <c r="T598" s="237">
        <v>32568</v>
      </c>
      <c r="U598" s="235">
        <v>33.094444444444441</v>
      </c>
      <c r="V598" s="238">
        <v>52657</v>
      </c>
      <c r="W598" s="239">
        <v>21.905555555555555</v>
      </c>
    </row>
    <row r="599" spans="1:23" x14ac:dyDescent="0.25">
      <c r="A599" s="230" t="s">
        <v>6</v>
      </c>
      <c r="B599" s="231">
        <v>50051374</v>
      </c>
      <c r="C599" s="232" t="s">
        <v>585</v>
      </c>
      <c r="D599" s="232" t="s">
        <v>2276</v>
      </c>
      <c r="E599" s="232" t="s">
        <v>16</v>
      </c>
      <c r="F599" s="240" t="s">
        <v>5707</v>
      </c>
      <c r="G599" s="240" t="s">
        <v>82</v>
      </c>
      <c r="H599" s="232" t="s">
        <v>7</v>
      </c>
      <c r="I599" s="232">
        <v>5</v>
      </c>
      <c r="J599" s="232" t="s">
        <v>5507</v>
      </c>
      <c r="K599" s="233" t="s">
        <v>825</v>
      </c>
      <c r="L599" s="232" t="s">
        <v>842</v>
      </c>
      <c r="M599" s="234">
        <v>1</v>
      </c>
      <c r="N599" s="235">
        <v>2.3333333333333335</v>
      </c>
      <c r="O599" s="236"/>
      <c r="P599" s="237">
        <v>42401</v>
      </c>
      <c r="Q599" s="237"/>
      <c r="R599" s="237">
        <v>43800</v>
      </c>
      <c r="S599" s="232" t="s">
        <v>1601</v>
      </c>
      <c r="T599" s="237">
        <v>29854</v>
      </c>
      <c r="U599" s="235">
        <v>40.527777777777779</v>
      </c>
      <c r="V599" s="238">
        <v>49943</v>
      </c>
      <c r="W599" s="239">
        <v>14.472222222222221</v>
      </c>
    </row>
    <row r="600" spans="1:23" x14ac:dyDescent="0.25">
      <c r="A600" s="230" t="s">
        <v>4</v>
      </c>
      <c r="B600" s="231">
        <v>50037950</v>
      </c>
      <c r="C600" s="232" t="s">
        <v>502</v>
      </c>
      <c r="D600" s="232" t="s">
        <v>2277</v>
      </c>
      <c r="E600" s="232" t="s">
        <v>16</v>
      </c>
      <c r="F600" s="232" t="s">
        <v>5677</v>
      </c>
      <c r="G600" s="232" t="s">
        <v>5720</v>
      </c>
      <c r="H600" s="232" t="s">
        <v>5</v>
      </c>
      <c r="I600" s="232" t="s">
        <v>702</v>
      </c>
      <c r="J600" s="232" t="s">
        <v>5494</v>
      </c>
      <c r="K600" s="233" t="s">
        <v>702</v>
      </c>
      <c r="L600" s="232" t="s">
        <v>702</v>
      </c>
      <c r="M600" s="234">
        <v>1</v>
      </c>
      <c r="N600" s="235">
        <v>2.6666666666666665</v>
      </c>
      <c r="O600" s="236"/>
      <c r="P600" s="237">
        <v>35125</v>
      </c>
      <c r="Q600" s="237">
        <v>41821</v>
      </c>
      <c r="R600" s="237">
        <v>42795</v>
      </c>
      <c r="S600" s="232" t="s">
        <v>2088</v>
      </c>
      <c r="T600" s="237">
        <v>27634</v>
      </c>
      <c r="U600" s="235">
        <v>46.602777777777774</v>
      </c>
      <c r="V600" s="238">
        <v>47723</v>
      </c>
      <c r="W600" s="239">
        <v>8.3972222222222221</v>
      </c>
    </row>
    <row r="601" spans="1:23" x14ac:dyDescent="0.25">
      <c r="A601" s="230" t="s">
        <v>6</v>
      </c>
      <c r="B601" s="231">
        <v>50031305</v>
      </c>
      <c r="C601" s="232" t="s">
        <v>383</v>
      </c>
      <c r="D601" s="232" t="s">
        <v>2277</v>
      </c>
      <c r="E601" s="232" t="s">
        <v>16</v>
      </c>
      <c r="F601" s="232" t="s">
        <v>5677</v>
      </c>
      <c r="G601" s="232" t="s">
        <v>87</v>
      </c>
      <c r="H601" s="232" t="s">
        <v>7</v>
      </c>
      <c r="I601" s="232">
        <v>5</v>
      </c>
      <c r="J601" s="232" t="s">
        <v>5475</v>
      </c>
      <c r="K601" s="233" t="s">
        <v>825</v>
      </c>
      <c r="L601" s="232" t="s">
        <v>845</v>
      </c>
      <c r="M601" s="234">
        <v>2</v>
      </c>
      <c r="N601" s="235">
        <v>2.6666666666666665</v>
      </c>
      <c r="O601" s="236"/>
      <c r="P601" s="237">
        <v>40575</v>
      </c>
      <c r="Q601" s="237">
        <v>43101</v>
      </c>
      <c r="R601" s="237">
        <v>43647</v>
      </c>
      <c r="S601" s="232" t="s">
        <v>1802</v>
      </c>
      <c r="T601" s="237">
        <v>31513</v>
      </c>
      <c r="U601" s="235">
        <v>35.983333333333334</v>
      </c>
      <c r="V601" s="238">
        <v>51602</v>
      </c>
      <c r="W601" s="239">
        <v>19.016666666666666</v>
      </c>
    </row>
    <row r="602" spans="1:23" x14ac:dyDescent="0.25">
      <c r="A602" s="230" t="s">
        <v>4</v>
      </c>
      <c r="B602" s="231">
        <v>50146751</v>
      </c>
      <c r="C602" s="232" t="s">
        <v>753</v>
      </c>
      <c r="D602" s="232" t="s">
        <v>2278</v>
      </c>
      <c r="E602" s="232" t="s">
        <v>844</v>
      </c>
      <c r="F602" s="232" t="s">
        <v>5708</v>
      </c>
      <c r="G602" s="232" t="s">
        <v>5709</v>
      </c>
      <c r="H602" s="232" t="s">
        <v>5</v>
      </c>
      <c r="I602" s="232" t="s">
        <v>702</v>
      </c>
      <c r="J602" s="232" t="s">
        <v>5599</v>
      </c>
      <c r="K602" s="233" t="s">
        <v>702</v>
      </c>
      <c r="L602" s="232" t="s">
        <v>702</v>
      </c>
      <c r="M602" s="234">
        <v>1</v>
      </c>
      <c r="N602" s="235" t="s">
        <v>702</v>
      </c>
      <c r="O602" s="236"/>
      <c r="P602" s="237">
        <v>44348</v>
      </c>
      <c r="Q602" s="237"/>
      <c r="R602" s="237">
        <v>44531</v>
      </c>
      <c r="S602" s="232"/>
      <c r="T602" s="237">
        <v>35166</v>
      </c>
      <c r="U602" s="235">
        <v>25.983333333333334</v>
      </c>
      <c r="V602" s="238">
        <v>55254</v>
      </c>
      <c r="W602" s="239">
        <v>29.016666666666666</v>
      </c>
    </row>
    <row r="603" spans="1:23" x14ac:dyDescent="0.25">
      <c r="A603" s="230" t="s">
        <v>27</v>
      </c>
      <c r="B603" s="231">
        <v>50031087</v>
      </c>
      <c r="C603" s="232" t="s">
        <v>334</v>
      </c>
      <c r="D603" s="232" t="s">
        <v>2269</v>
      </c>
      <c r="E603" s="232" t="s">
        <v>67</v>
      </c>
      <c r="F603" s="232" t="s">
        <v>5309</v>
      </c>
      <c r="G603" s="232" t="s">
        <v>68</v>
      </c>
      <c r="H603" s="232" t="s">
        <v>38</v>
      </c>
      <c r="I603" s="232">
        <v>3</v>
      </c>
      <c r="J603" s="240" t="s">
        <v>944</v>
      </c>
      <c r="K603" s="233" t="s">
        <v>814</v>
      </c>
      <c r="L603" s="232" t="s">
        <v>815</v>
      </c>
      <c r="M603" s="234">
        <v>4</v>
      </c>
      <c r="N603" s="235">
        <v>3</v>
      </c>
      <c r="O603" s="236"/>
      <c r="P603" s="237">
        <v>34827</v>
      </c>
      <c r="Q603" s="237">
        <v>39722</v>
      </c>
      <c r="R603" s="237">
        <v>42492</v>
      </c>
      <c r="S603" s="232" t="s">
        <v>906</v>
      </c>
      <c r="T603" s="237">
        <v>24957</v>
      </c>
      <c r="U603" s="235">
        <v>53.93333333333333</v>
      </c>
      <c r="V603" s="238">
        <v>45045</v>
      </c>
      <c r="W603" s="239">
        <v>1.0666666666666667</v>
      </c>
    </row>
    <row r="604" spans="1:23" x14ac:dyDescent="0.25">
      <c r="A604" s="230" t="s">
        <v>4</v>
      </c>
      <c r="B604" s="231">
        <v>50031299</v>
      </c>
      <c r="C604" s="232" t="s">
        <v>807</v>
      </c>
      <c r="D604" s="232" t="s">
        <v>2277</v>
      </c>
      <c r="E604" s="232" t="s">
        <v>5623</v>
      </c>
      <c r="F604" s="232" t="s">
        <v>5694</v>
      </c>
      <c r="G604" s="232" t="s">
        <v>40</v>
      </c>
      <c r="H604" s="232" t="s">
        <v>5</v>
      </c>
      <c r="I604" s="232" t="s">
        <v>702</v>
      </c>
      <c r="J604" s="232" t="s">
        <v>880</v>
      </c>
      <c r="K604" s="233" t="s">
        <v>825</v>
      </c>
      <c r="L604" s="232" t="s">
        <v>845</v>
      </c>
      <c r="M604" s="234">
        <v>1</v>
      </c>
      <c r="N604" s="235">
        <v>2.6666666666666665</v>
      </c>
      <c r="O604" s="236"/>
      <c r="P604" s="237">
        <v>32684</v>
      </c>
      <c r="Q604" s="237">
        <v>41426</v>
      </c>
      <c r="R604" s="237">
        <v>42795</v>
      </c>
      <c r="S604" s="232" t="s">
        <v>5128</v>
      </c>
      <c r="T604" s="237">
        <v>25110</v>
      </c>
      <c r="U604" s="235">
        <v>53.516666666666666</v>
      </c>
      <c r="V604" s="238">
        <v>45198</v>
      </c>
      <c r="W604" s="239">
        <v>1.4833333333333334</v>
      </c>
    </row>
    <row r="605" spans="1:23" x14ac:dyDescent="0.25">
      <c r="A605" s="230" t="s">
        <v>27</v>
      </c>
      <c r="B605" s="231">
        <v>50037977</v>
      </c>
      <c r="C605" s="232" t="s">
        <v>808</v>
      </c>
      <c r="D605" s="232" t="s">
        <v>2277</v>
      </c>
      <c r="E605" s="232" t="s">
        <v>5623</v>
      </c>
      <c r="F605" s="232" t="s">
        <v>5694</v>
      </c>
      <c r="G605" s="232" t="s">
        <v>40</v>
      </c>
      <c r="H605" s="232" t="s">
        <v>28</v>
      </c>
      <c r="I605" s="232">
        <v>5</v>
      </c>
      <c r="J605" s="232" t="s">
        <v>5502</v>
      </c>
      <c r="K605" s="233" t="s">
        <v>825</v>
      </c>
      <c r="L605" s="232" t="s">
        <v>845</v>
      </c>
      <c r="M605" s="234">
        <v>1</v>
      </c>
      <c r="N605" s="235">
        <v>2.3333333333333335</v>
      </c>
      <c r="O605" s="236"/>
      <c r="P605" s="237">
        <v>41821</v>
      </c>
      <c r="Q605" s="237"/>
      <c r="R605" s="237">
        <v>44270</v>
      </c>
      <c r="S605" s="232" t="s">
        <v>2256</v>
      </c>
      <c r="T605" s="237">
        <v>32236</v>
      </c>
      <c r="U605" s="235">
        <v>34.005555555555553</v>
      </c>
      <c r="V605" s="238">
        <v>52324</v>
      </c>
      <c r="W605" s="239">
        <v>20.994444444444444</v>
      </c>
    </row>
    <row r="606" spans="1:23" x14ac:dyDescent="0.25">
      <c r="A606" s="230" t="s">
        <v>4</v>
      </c>
      <c r="B606" s="231">
        <v>50142344</v>
      </c>
      <c r="C606" s="232" t="s">
        <v>1183</v>
      </c>
      <c r="D606" s="232" t="s">
        <v>2270</v>
      </c>
      <c r="E606" s="232" t="s">
        <v>77</v>
      </c>
      <c r="F606" s="232" t="s">
        <v>1437</v>
      </c>
      <c r="G606" s="232" t="s">
        <v>5635</v>
      </c>
      <c r="H606" s="232" t="s">
        <v>5</v>
      </c>
      <c r="I606" s="232" t="s">
        <v>702</v>
      </c>
      <c r="J606" s="232" t="s">
        <v>969</v>
      </c>
      <c r="K606" s="233" t="s">
        <v>702</v>
      </c>
      <c r="L606" s="232" t="s">
        <v>702</v>
      </c>
      <c r="M606" s="234">
        <v>1</v>
      </c>
      <c r="N606" s="235" t="s">
        <v>702</v>
      </c>
      <c r="O606" s="236"/>
      <c r="P606" s="237">
        <v>44049</v>
      </c>
      <c r="Q606" s="237"/>
      <c r="R606" s="237">
        <v>44476</v>
      </c>
      <c r="S606" s="232"/>
      <c r="T606" s="237">
        <v>35868</v>
      </c>
      <c r="U606" s="235">
        <v>24.058333333333334</v>
      </c>
      <c r="V606" s="238">
        <v>55957</v>
      </c>
      <c r="W606" s="239">
        <v>30.941666666666666</v>
      </c>
    </row>
    <row r="607" spans="1:23" x14ac:dyDescent="0.25">
      <c r="A607" s="230" t="s">
        <v>4</v>
      </c>
      <c r="B607" s="231">
        <v>50037976</v>
      </c>
      <c r="C607" s="232" t="s">
        <v>512</v>
      </c>
      <c r="D607" s="232" t="s">
        <v>2278</v>
      </c>
      <c r="E607" s="232" t="s">
        <v>5623</v>
      </c>
      <c r="F607" s="232" t="s">
        <v>5627</v>
      </c>
      <c r="G607" s="232" t="s">
        <v>88</v>
      </c>
      <c r="H607" s="232" t="s">
        <v>5</v>
      </c>
      <c r="I607" s="232" t="s">
        <v>702</v>
      </c>
      <c r="J607" s="232" t="s">
        <v>5501</v>
      </c>
      <c r="K607" s="233" t="s">
        <v>814</v>
      </c>
      <c r="L607" s="232" t="s">
        <v>839</v>
      </c>
      <c r="M607" s="234">
        <v>1</v>
      </c>
      <c r="N607" s="235">
        <v>3</v>
      </c>
      <c r="O607" s="236"/>
      <c r="P607" s="237">
        <v>33817</v>
      </c>
      <c r="Q607" s="237">
        <v>41791</v>
      </c>
      <c r="R607" s="237">
        <v>42795</v>
      </c>
      <c r="S607" s="232" t="s">
        <v>2118</v>
      </c>
      <c r="T607" s="237">
        <v>26471</v>
      </c>
      <c r="U607" s="235">
        <v>49.788888888888891</v>
      </c>
      <c r="V607" s="238">
        <v>46559</v>
      </c>
      <c r="W607" s="239">
        <v>5.2111111111111112</v>
      </c>
    </row>
    <row r="608" spans="1:23" x14ac:dyDescent="0.25">
      <c r="A608" s="230"/>
      <c r="B608" s="231">
        <v>50040427</v>
      </c>
      <c r="C608" s="232" t="s">
        <v>528</v>
      </c>
      <c r="D608" s="232" t="s">
        <v>2272</v>
      </c>
      <c r="E608" s="232" t="s">
        <v>1456</v>
      </c>
      <c r="F608" s="232" t="s">
        <v>5648</v>
      </c>
      <c r="G608" s="232" t="s">
        <v>5637</v>
      </c>
      <c r="H608" s="232" t="s">
        <v>1457</v>
      </c>
      <c r="I608" s="232" t="s">
        <v>702</v>
      </c>
      <c r="J608" s="232" t="s">
        <v>3847</v>
      </c>
      <c r="K608" s="233" t="s">
        <v>702</v>
      </c>
      <c r="L608" s="232" t="s">
        <v>702</v>
      </c>
      <c r="M608" s="234">
        <v>2</v>
      </c>
      <c r="N608" s="235">
        <v>3</v>
      </c>
      <c r="O608" s="236"/>
      <c r="P608" s="237">
        <v>41953</v>
      </c>
      <c r="Q608" s="237">
        <v>44197</v>
      </c>
      <c r="R608" s="237"/>
      <c r="S608" s="232" t="s">
        <v>4958</v>
      </c>
      <c r="T608" s="237">
        <v>33969</v>
      </c>
      <c r="U608" s="235">
        <v>29.263888888888889</v>
      </c>
      <c r="V608" s="238">
        <v>54057</v>
      </c>
      <c r="W608" s="239">
        <v>25.738888888888887</v>
      </c>
    </row>
    <row r="609" spans="1:23" x14ac:dyDescent="0.25">
      <c r="A609" s="230" t="s">
        <v>27</v>
      </c>
      <c r="B609" s="231">
        <v>50144876</v>
      </c>
      <c r="C609" s="232" t="s">
        <v>739</v>
      </c>
      <c r="D609" s="232" t="s">
        <v>2279</v>
      </c>
      <c r="E609" s="232" t="s">
        <v>5623</v>
      </c>
      <c r="F609" s="232" t="s">
        <v>5655</v>
      </c>
      <c r="G609" s="232" t="s">
        <v>89</v>
      </c>
      <c r="H609" s="232" t="s">
        <v>28</v>
      </c>
      <c r="I609" s="232">
        <v>5</v>
      </c>
      <c r="J609" s="232" t="s">
        <v>5413</v>
      </c>
      <c r="K609" s="233" t="s">
        <v>825</v>
      </c>
      <c r="L609" s="232" t="s">
        <v>839</v>
      </c>
      <c r="M609" s="234">
        <v>1</v>
      </c>
      <c r="N609" s="235" t="s">
        <v>702</v>
      </c>
      <c r="O609" s="236"/>
      <c r="P609" s="237">
        <v>44242</v>
      </c>
      <c r="Q609" s="237"/>
      <c r="R609" s="237">
        <v>44487</v>
      </c>
      <c r="S609" s="232"/>
      <c r="T609" s="237">
        <v>35499</v>
      </c>
      <c r="U609" s="235">
        <v>25.069444444444443</v>
      </c>
      <c r="V609" s="238">
        <v>55588</v>
      </c>
      <c r="W609" s="239">
        <v>29.930555555555557</v>
      </c>
    </row>
    <row r="610" spans="1:23" x14ac:dyDescent="0.25">
      <c r="A610" s="230" t="s">
        <v>27</v>
      </c>
      <c r="B610" s="231">
        <v>50109704</v>
      </c>
      <c r="C610" s="232" t="s">
        <v>641</v>
      </c>
      <c r="D610" s="232" t="s">
        <v>2280</v>
      </c>
      <c r="E610" s="232" t="s">
        <v>41</v>
      </c>
      <c r="F610" s="232" t="s">
        <v>5629</v>
      </c>
      <c r="G610" s="232" t="s">
        <v>44</v>
      </c>
      <c r="H610" s="232" t="s">
        <v>28</v>
      </c>
      <c r="I610" s="232">
        <v>5</v>
      </c>
      <c r="J610" s="232" t="s">
        <v>5412</v>
      </c>
      <c r="K610" s="233" t="s">
        <v>814</v>
      </c>
      <c r="L610" s="232" t="s">
        <v>815</v>
      </c>
      <c r="M610" s="234">
        <v>1</v>
      </c>
      <c r="N610" s="235">
        <v>2.6666666666666665</v>
      </c>
      <c r="O610" s="236"/>
      <c r="P610" s="237">
        <v>43101</v>
      </c>
      <c r="Q610" s="237"/>
      <c r="R610" s="237">
        <v>44545</v>
      </c>
      <c r="S610" s="232" t="s">
        <v>2238</v>
      </c>
      <c r="T610" s="237">
        <v>33541</v>
      </c>
      <c r="U610" s="235">
        <v>30.430555555555557</v>
      </c>
      <c r="V610" s="238">
        <v>53630</v>
      </c>
      <c r="W610" s="239">
        <v>24.569444444444443</v>
      </c>
    </row>
    <row r="611" spans="1:23" x14ac:dyDescent="0.25">
      <c r="A611" s="230" t="s">
        <v>27</v>
      </c>
      <c r="B611" s="231">
        <v>50142295</v>
      </c>
      <c r="C611" s="232" t="s">
        <v>710</v>
      </c>
      <c r="D611" s="232" t="s">
        <v>2272</v>
      </c>
      <c r="E611" s="232" t="s">
        <v>25</v>
      </c>
      <c r="F611" s="232" t="s">
        <v>5691</v>
      </c>
      <c r="G611" s="232" t="s">
        <v>26</v>
      </c>
      <c r="H611" s="232" t="s">
        <v>28</v>
      </c>
      <c r="I611" s="232">
        <v>5</v>
      </c>
      <c r="J611" s="232" t="s">
        <v>5422</v>
      </c>
      <c r="K611" s="233" t="s">
        <v>814</v>
      </c>
      <c r="L611" s="232" t="s">
        <v>815</v>
      </c>
      <c r="M611" s="234">
        <v>1</v>
      </c>
      <c r="N611" s="235" t="s">
        <v>702</v>
      </c>
      <c r="O611" s="236"/>
      <c r="P611" s="237">
        <v>44044</v>
      </c>
      <c r="Q611" s="237"/>
      <c r="R611" s="237">
        <v>44278</v>
      </c>
      <c r="S611" s="232" t="s">
        <v>2242</v>
      </c>
      <c r="T611" s="237">
        <v>35528</v>
      </c>
      <c r="U611" s="235">
        <v>24.991666666666667</v>
      </c>
      <c r="V611" s="238">
        <v>55617</v>
      </c>
      <c r="W611" s="239">
        <v>30.008333333333333</v>
      </c>
    </row>
    <row r="612" spans="1:23" x14ac:dyDescent="0.25">
      <c r="A612" s="230" t="s">
        <v>27</v>
      </c>
      <c r="B612" s="231">
        <v>50030753</v>
      </c>
      <c r="C612" s="232" t="s">
        <v>227</v>
      </c>
      <c r="D612" s="232" t="s">
        <v>2272</v>
      </c>
      <c r="E612" s="232" t="s">
        <v>25</v>
      </c>
      <c r="F612" s="232" t="s">
        <v>5668</v>
      </c>
      <c r="G612" s="232" t="s">
        <v>31</v>
      </c>
      <c r="H612" s="232" t="s">
        <v>28</v>
      </c>
      <c r="I612" s="232">
        <v>5</v>
      </c>
      <c r="J612" s="232" t="s">
        <v>5422</v>
      </c>
      <c r="K612" s="233" t="s">
        <v>814</v>
      </c>
      <c r="L612" s="232" t="s">
        <v>815</v>
      </c>
      <c r="M612" s="234">
        <v>2</v>
      </c>
      <c r="N612" s="235">
        <v>3.3333333333333335</v>
      </c>
      <c r="O612" s="236"/>
      <c r="P612" s="237">
        <v>38548</v>
      </c>
      <c r="Q612" s="237">
        <v>42005</v>
      </c>
      <c r="R612" s="237">
        <v>44545</v>
      </c>
      <c r="S612" s="232" t="s">
        <v>1577</v>
      </c>
      <c r="T612" s="237">
        <v>30123</v>
      </c>
      <c r="U612" s="235">
        <v>39.788888888888891</v>
      </c>
      <c r="V612" s="238">
        <v>50212</v>
      </c>
      <c r="W612" s="239">
        <v>15.21111111111111</v>
      </c>
    </row>
    <row r="613" spans="1:23" x14ac:dyDescent="0.25">
      <c r="A613" s="230" t="s">
        <v>4</v>
      </c>
      <c r="B613" s="231">
        <v>50147161</v>
      </c>
      <c r="C613" s="232" t="s">
        <v>757</v>
      </c>
      <c r="D613" s="232" t="s">
        <v>2272</v>
      </c>
      <c r="E613" s="232" t="s">
        <v>58</v>
      </c>
      <c r="F613" s="232" t="s">
        <v>5631</v>
      </c>
      <c r="G613" s="232" t="s">
        <v>60</v>
      </c>
      <c r="H613" s="232" t="s">
        <v>5</v>
      </c>
      <c r="I613" s="232" t="s">
        <v>702</v>
      </c>
      <c r="J613" s="232" t="s">
        <v>936</v>
      </c>
      <c r="K613" s="233" t="s">
        <v>814</v>
      </c>
      <c r="L613" s="232" t="s">
        <v>815</v>
      </c>
      <c r="M613" s="234">
        <v>1</v>
      </c>
      <c r="N613" s="235" t="s">
        <v>702</v>
      </c>
      <c r="O613" s="236"/>
      <c r="P613" s="237">
        <v>40695</v>
      </c>
      <c r="Q613" s="237">
        <v>44378</v>
      </c>
      <c r="R613" s="237">
        <v>44378</v>
      </c>
      <c r="S613" s="232"/>
      <c r="T613" s="237">
        <v>32972</v>
      </c>
      <c r="U613" s="235">
        <v>31.988888888888887</v>
      </c>
      <c r="V613" s="238">
        <v>53061</v>
      </c>
      <c r="W613" s="239">
        <v>23.011111111111113</v>
      </c>
    </row>
    <row r="614" spans="1:23" x14ac:dyDescent="0.25">
      <c r="A614" s="230" t="s">
        <v>4</v>
      </c>
      <c r="B614" s="231">
        <v>50142341</v>
      </c>
      <c r="C614" s="232" t="s">
        <v>717</v>
      </c>
      <c r="D614" s="232" t="s">
        <v>2269</v>
      </c>
      <c r="E614" s="232" t="s">
        <v>2</v>
      </c>
      <c r="F614" s="232" t="s">
        <v>5721</v>
      </c>
      <c r="G614" s="232" t="s">
        <v>9</v>
      </c>
      <c r="H614" s="232" t="s">
        <v>5</v>
      </c>
      <c r="I614" s="232" t="s">
        <v>702</v>
      </c>
      <c r="J614" s="232" t="s">
        <v>822</v>
      </c>
      <c r="K614" s="233" t="s">
        <v>814</v>
      </c>
      <c r="L614" s="232" t="s">
        <v>815</v>
      </c>
      <c r="M614" s="234">
        <v>1</v>
      </c>
      <c r="N614" s="235" t="s">
        <v>702</v>
      </c>
      <c r="O614" s="236"/>
      <c r="P614" s="237">
        <v>44049</v>
      </c>
      <c r="Q614" s="237"/>
      <c r="R614" s="237">
        <v>44476</v>
      </c>
      <c r="S614" s="232"/>
      <c r="T614" s="237">
        <v>35082</v>
      </c>
      <c r="U614" s="235">
        <v>26.213888888888889</v>
      </c>
      <c r="V614" s="238">
        <v>55171</v>
      </c>
      <c r="W614" s="239">
        <v>28.786111111111111</v>
      </c>
    </row>
    <row r="615" spans="1:23" x14ac:dyDescent="0.25">
      <c r="A615" s="230" t="s">
        <v>4</v>
      </c>
      <c r="B615" s="231">
        <v>50146752</v>
      </c>
      <c r="C615" s="232" t="s">
        <v>754</v>
      </c>
      <c r="D615" s="232" t="s">
        <v>2269</v>
      </c>
      <c r="E615" s="232" t="s">
        <v>2</v>
      </c>
      <c r="F615" s="232" t="s">
        <v>5672</v>
      </c>
      <c r="G615" s="232" t="s">
        <v>9</v>
      </c>
      <c r="H615" s="232" t="s">
        <v>5</v>
      </c>
      <c r="I615" s="232" t="s">
        <v>702</v>
      </c>
      <c r="J615" s="232" t="s">
        <v>5600</v>
      </c>
      <c r="K615" s="233" t="s">
        <v>814</v>
      </c>
      <c r="L615" s="232" t="s">
        <v>815</v>
      </c>
      <c r="M615" s="234">
        <v>1</v>
      </c>
      <c r="N615" s="235" t="s">
        <v>702</v>
      </c>
      <c r="O615" s="236"/>
      <c r="P615" s="237">
        <v>44348</v>
      </c>
      <c r="Q615" s="237"/>
      <c r="R615" s="237">
        <v>44531</v>
      </c>
      <c r="S615" s="232"/>
      <c r="T615" s="237">
        <v>34849</v>
      </c>
      <c r="U615" s="235">
        <v>26.847222222222221</v>
      </c>
      <c r="V615" s="238">
        <v>54938</v>
      </c>
      <c r="W615" s="239">
        <v>28.152777777777779</v>
      </c>
    </row>
    <row r="616" spans="1:23" x14ac:dyDescent="0.25">
      <c r="A616" s="230" t="s">
        <v>4</v>
      </c>
      <c r="B616" s="231">
        <v>50142340</v>
      </c>
      <c r="C616" s="232" t="s">
        <v>716</v>
      </c>
      <c r="D616" s="232" t="s">
        <v>2280</v>
      </c>
      <c r="E616" s="232" t="s">
        <v>16</v>
      </c>
      <c r="F616" s="232" t="s">
        <v>5722</v>
      </c>
      <c r="G616" s="232" t="s">
        <v>18</v>
      </c>
      <c r="H616" s="232" t="s">
        <v>5</v>
      </c>
      <c r="I616" s="232" t="s">
        <v>702</v>
      </c>
      <c r="J616" s="232" t="s">
        <v>838</v>
      </c>
      <c r="K616" s="233" t="s">
        <v>818</v>
      </c>
      <c r="L616" s="232" t="s">
        <v>815</v>
      </c>
      <c r="M616" s="234">
        <v>1</v>
      </c>
      <c r="N616" s="235" t="s">
        <v>702</v>
      </c>
      <c r="O616" s="236"/>
      <c r="P616" s="237">
        <v>44049</v>
      </c>
      <c r="Q616" s="237"/>
      <c r="R616" s="237">
        <v>44494</v>
      </c>
      <c r="S616" s="232"/>
      <c r="T616" s="237">
        <v>35361</v>
      </c>
      <c r="U616" s="235">
        <v>25.45</v>
      </c>
      <c r="V616" s="238">
        <v>55449</v>
      </c>
      <c r="W616" s="239">
        <v>29.55</v>
      </c>
    </row>
    <row r="617" spans="1:23" x14ac:dyDescent="0.25">
      <c r="A617" s="230" t="s">
        <v>4</v>
      </c>
      <c r="B617" s="231">
        <v>50149194</v>
      </c>
      <c r="C617" s="232" t="s">
        <v>796</v>
      </c>
      <c r="D617" s="232" t="s">
        <v>2280</v>
      </c>
      <c r="E617" s="232" t="s">
        <v>16</v>
      </c>
      <c r="F617" s="232" t="s">
        <v>5704</v>
      </c>
      <c r="G617" s="232" t="s">
        <v>18</v>
      </c>
      <c r="H617" s="232" t="s">
        <v>5</v>
      </c>
      <c r="I617" s="232" t="s">
        <v>702</v>
      </c>
      <c r="J617" s="232" t="s">
        <v>5611</v>
      </c>
      <c r="K617" s="233" t="s">
        <v>818</v>
      </c>
      <c r="L617" s="232" t="s">
        <v>815</v>
      </c>
      <c r="M617" s="234">
        <v>1</v>
      </c>
      <c r="N617" s="235" t="s">
        <v>702</v>
      </c>
      <c r="O617" s="236"/>
      <c r="P617" s="237">
        <v>35612</v>
      </c>
      <c r="Q617" s="237">
        <v>44501</v>
      </c>
      <c r="R617" s="237">
        <v>44410</v>
      </c>
      <c r="S617" s="232"/>
      <c r="T617" s="237">
        <v>28090</v>
      </c>
      <c r="U617" s="235">
        <v>45.358333333333334</v>
      </c>
      <c r="V617" s="238">
        <v>48178</v>
      </c>
      <c r="W617" s="239">
        <v>9.6416666666666675</v>
      </c>
    </row>
    <row r="618" spans="1:23" x14ac:dyDescent="0.25">
      <c r="A618" s="230" t="s">
        <v>4</v>
      </c>
      <c r="B618" s="231">
        <v>50146750</v>
      </c>
      <c r="C618" s="232" t="s">
        <v>752</v>
      </c>
      <c r="D618" s="232" t="s">
        <v>2276</v>
      </c>
      <c r="E618" s="232" t="s">
        <v>16</v>
      </c>
      <c r="F618" s="240" t="s">
        <v>5707</v>
      </c>
      <c r="G618" s="240" t="s">
        <v>82</v>
      </c>
      <c r="H618" s="232" t="s">
        <v>5</v>
      </c>
      <c r="I618" s="232" t="s">
        <v>702</v>
      </c>
      <c r="J618" s="232" t="s">
        <v>5598</v>
      </c>
      <c r="K618" s="233" t="s">
        <v>825</v>
      </c>
      <c r="L618" s="232" t="s">
        <v>842</v>
      </c>
      <c r="M618" s="234">
        <v>1</v>
      </c>
      <c r="N618" s="235" t="s">
        <v>702</v>
      </c>
      <c r="O618" s="236"/>
      <c r="P618" s="237">
        <v>44348</v>
      </c>
      <c r="Q618" s="237"/>
      <c r="R618" s="237">
        <v>44531</v>
      </c>
      <c r="S618" s="232"/>
      <c r="T618" s="237">
        <v>35965</v>
      </c>
      <c r="U618" s="235">
        <v>23.794444444444444</v>
      </c>
      <c r="V618" s="238">
        <v>56054</v>
      </c>
      <c r="W618" s="239">
        <v>31.205555555555556</v>
      </c>
    </row>
    <row r="619" spans="1:23" x14ac:dyDescent="0.25">
      <c r="A619" s="230"/>
      <c r="B619" s="231">
        <v>50031149</v>
      </c>
      <c r="C619" s="232" t="s">
        <v>1159</v>
      </c>
      <c r="D619" s="232" t="s">
        <v>2269</v>
      </c>
      <c r="E619" s="232" t="s">
        <v>1431</v>
      </c>
      <c r="F619" s="232" t="s">
        <v>5636</v>
      </c>
      <c r="G619" s="232" t="s">
        <v>5635</v>
      </c>
      <c r="H619" s="232" t="s">
        <v>5343</v>
      </c>
      <c r="I619" s="232" t="s">
        <v>702</v>
      </c>
      <c r="J619" s="232" t="s">
        <v>4731</v>
      </c>
      <c r="K619" s="233" t="s">
        <v>702</v>
      </c>
      <c r="L619" s="232" t="s">
        <v>702</v>
      </c>
      <c r="M619" s="234">
        <v>5</v>
      </c>
      <c r="N619" s="235">
        <v>3</v>
      </c>
      <c r="O619" s="236"/>
      <c r="P619" s="237">
        <v>36069</v>
      </c>
      <c r="Q619" s="237">
        <v>43466</v>
      </c>
      <c r="R619" s="237">
        <v>41672</v>
      </c>
      <c r="S619" s="232" t="s">
        <v>5129</v>
      </c>
      <c r="T619" s="237">
        <v>26785</v>
      </c>
      <c r="U619" s="235">
        <v>48.927777777777777</v>
      </c>
      <c r="V619" s="238">
        <v>46874</v>
      </c>
      <c r="W619" s="239">
        <v>6.072222222222222</v>
      </c>
    </row>
    <row r="620" spans="1:23" x14ac:dyDescent="0.25">
      <c r="A620" s="230"/>
      <c r="B620" s="231">
        <v>50030909</v>
      </c>
      <c r="C620" s="232" t="s">
        <v>266</v>
      </c>
      <c r="D620" s="232" t="s">
        <v>2270</v>
      </c>
      <c r="E620" s="232" t="s">
        <v>1431</v>
      </c>
      <c r="F620" s="232" t="s">
        <v>1437</v>
      </c>
      <c r="G620" s="232" t="s">
        <v>5635</v>
      </c>
      <c r="H620" s="232" t="s">
        <v>5343</v>
      </c>
      <c r="I620" s="232" t="s">
        <v>702</v>
      </c>
      <c r="J620" s="232" t="s">
        <v>5437</v>
      </c>
      <c r="K620" s="233" t="s">
        <v>702</v>
      </c>
      <c r="L620" s="232" t="s">
        <v>702</v>
      </c>
      <c r="M620" s="234">
        <v>3</v>
      </c>
      <c r="N620" s="235">
        <v>3</v>
      </c>
      <c r="O620" s="236"/>
      <c r="P620" s="237">
        <v>39326</v>
      </c>
      <c r="Q620" s="237">
        <v>42736</v>
      </c>
      <c r="R620" s="237">
        <v>41091</v>
      </c>
      <c r="S620" s="232" t="s">
        <v>5130</v>
      </c>
      <c r="T620" s="237">
        <v>28972</v>
      </c>
      <c r="U620" s="235">
        <v>42.93888888888889</v>
      </c>
      <c r="V620" s="238">
        <v>49061</v>
      </c>
      <c r="W620" s="239">
        <v>12.061111111111112</v>
      </c>
    </row>
    <row r="621" spans="1:23" x14ac:dyDescent="0.25">
      <c r="A621" s="230"/>
      <c r="B621" s="231">
        <v>50114563</v>
      </c>
      <c r="C621" s="232" t="s">
        <v>1160</v>
      </c>
      <c r="D621" s="232" t="s">
        <v>2270</v>
      </c>
      <c r="E621" s="232" t="s">
        <v>1431</v>
      </c>
      <c r="F621" s="232" t="s">
        <v>1437</v>
      </c>
      <c r="G621" s="232" t="s">
        <v>5635</v>
      </c>
      <c r="H621" s="232" t="s">
        <v>5343</v>
      </c>
      <c r="I621" s="232" t="s">
        <v>702</v>
      </c>
      <c r="J621" s="232" t="s">
        <v>1850</v>
      </c>
      <c r="K621" s="233" t="s">
        <v>702</v>
      </c>
      <c r="L621" s="232" t="s">
        <v>702</v>
      </c>
      <c r="M621" s="234">
        <v>1</v>
      </c>
      <c r="N621" s="235">
        <v>3</v>
      </c>
      <c r="O621" s="236"/>
      <c r="P621" s="237">
        <v>40725</v>
      </c>
      <c r="Q621" s="237">
        <v>44044</v>
      </c>
      <c r="R621" s="237">
        <v>43297</v>
      </c>
      <c r="S621" s="232" t="s">
        <v>4988</v>
      </c>
      <c r="T621" s="237">
        <v>32263</v>
      </c>
      <c r="U621" s="235">
        <v>33.930555555555557</v>
      </c>
      <c r="V621" s="238">
        <v>52351</v>
      </c>
      <c r="W621" s="239">
        <v>21.069444444444443</v>
      </c>
    </row>
    <row r="622" spans="1:23" x14ac:dyDescent="0.25">
      <c r="A622" s="230"/>
      <c r="B622" s="231">
        <v>50030912</v>
      </c>
      <c r="C622" s="232" t="s">
        <v>1161</v>
      </c>
      <c r="D622" s="232" t="s">
        <v>2270</v>
      </c>
      <c r="E622" s="232" t="s">
        <v>1431</v>
      </c>
      <c r="F622" s="232" t="s">
        <v>1437</v>
      </c>
      <c r="G622" s="232" t="s">
        <v>5635</v>
      </c>
      <c r="H622" s="232" t="s">
        <v>5343</v>
      </c>
      <c r="I622" s="232" t="s">
        <v>702</v>
      </c>
      <c r="J622" s="232" t="s">
        <v>5438</v>
      </c>
      <c r="K622" s="233" t="s">
        <v>702</v>
      </c>
      <c r="L622" s="232" t="s">
        <v>702</v>
      </c>
      <c r="M622" s="234">
        <v>2</v>
      </c>
      <c r="N622" s="235">
        <v>2.6666666666666665</v>
      </c>
      <c r="O622" s="236"/>
      <c r="P622" s="237">
        <v>37667</v>
      </c>
      <c r="Q622" s="237">
        <v>42736</v>
      </c>
      <c r="R622" s="237">
        <v>38718</v>
      </c>
      <c r="S622" s="232" t="s">
        <v>5131</v>
      </c>
      <c r="T622" s="237">
        <v>29175</v>
      </c>
      <c r="U622" s="235">
        <v>42.386111111111113</v>
      </c>
      <c r="V622" s="238">
        <v>49264</v>
      </c>
      <c r="W622" s="239">
        <v>12.613888888888889</v>
      </c>
    </row>
    <row r="623" spans="1:23" x14ac:dyDescent="0.25">
      <c r="A623" s="230"/>
      <c r="B623" s="231">
        <v>50030646</v>
      </c>
      <c r="C623" s="232" t="s">
        <v>1163</v>
      </c>
      <c r="D623" s="232" t="s">
        <v>2269</v>
      </c>
      <c r="E623" s="232" t="s">
        <v>1431</v>
      </c>
      <c r="F623" s="232" t="s">
        <v>5636</v>
      </c>
      <c r="G623" s="232" t="s">
        <v>5635</v>
      </c>
      <c r="H623" s="232" t="s">
        <v>5343</v>
      </c>
      <c r="I623" s="232" t="s">
        <v>702</v>
      </c>
      <c r="J623" s="232" t="s">
        <v>5401</v>
      </c>
      <c r="K623" s="233" t="s">
        <v>702</v>
      </c>
      <c r="L623" s="232" t="s">
        <v>702</v>
      </c>
      <c r="M623" s="234">
        <v>3</v>
      </c>
      <c r="N623" s="235">
        <v>3</v>
      </c>
      <c r="O623" s="236"/>
      <c r="P623" s="237">
        <v>41306</v>
      </c>
      <c r="Q623" s="237">
        <v>44197</v>
      </c>
      <c r="R623" s="237">
        <v>43080</v>
      </c>
      <c r="S623" s="232" t="s">
        <v>5132</v>
      </c>
      <c r="T623" s="237">
        <v>31897</v>
      </c>
      <c r="U623" s="235">
        <v>34.930555555555557</v>
      </c>
      <c r="V623" s="238">
        <v>51986</v>
      </c>
      <c r="W623" s="239">
        <v>20.069444444444443</v>
      </c>
    </row>
    <row r="624" spans="1:23" x14ac:dyDescent="0.25">
      <c r="A624" s="230"/>
      <c r="B624" s="231">
        <v>50030615</v>
      </c>
      <c r="C624" s="232" t="s">
        <v>157</v>
      </c>
      <c r="D624" s="232" t="s">
        <v>2270</v>
      </c>
      <c r="E624" s="232" t="s">
        <v>1451</v>
      </c>
      <c r="F624" s="232" t="s">
        <v>1437</v>
      </c>
      <c r="G624" s="232" t="s">
        <v>5635</v>
      </c>
      <c r="H624" s="232" t="s">
        <v>5385</v>
      </c>
      <c r="I624" s="232" t="s">
        <v>702</v>
      </c>
      <c r="J624" s="232" t="s">
        <v>1454</v>
      </c>
      <c r="K624" s="233" t="s">
        <v>702</v>
      </c>
      <c r="L624" s="232" t="s">
        <v>702</v>
      </c>
      <c r="M624" s="234">
        <v>4</v>
      </c>
      <c r="N624" s="235">
        <v>3</v>
      </c>
      <c r="O624" s="236"/>
      <c r="P624" s="237">
        <v>35636</v>
      </c>
      <c r="Q624" s="237">
        <v>42736</v>
      </c>
      <c r="R624" s="237">
        <v>43525</v>
      </c>
      <c r="S624" s="232" t="s">
        <v>5133</v>
      </c>
      <c r="T624" s="237">
        <v>27005</v>
      </c>
      <c r="U624" s="235">
        <v>48.327777777777776</v>
      </c>
      <c r="V624" s="238">
        <v>47094</v>
      </c>
      <c r="W624" s="239">
        <v>6.6722222222222225</v>
      </c>
    </row>
    <row r="625" spans="1:23" x14ac:dyDescent="0.25">
      <c r="A625" s="230"/>
      <c r="B625" s="231">
        <v>50031416</v>
      </c>
      <c r="C625" s="232" t="s">
        <v>1166</v>
      </c>
      <c r="D625" s="232" t="s">
        <v>2270</v>
      </c>
      <c r="E625" s="232" t="s">
        <v>1451</v>
      </c>
      <c r="F625" s="232" t="s">
        <v>1437</v>
      </c>
      <c r="G625" s="232" t="s">
        <v>5635</v>
      </c>
      <c r="H625" s="232" t="s">
        <v>5385</v>
      </c>
      <c r="I625" s="232" t="s">
        <v>702</v>
      </c>
      <c r="J625" s="232" t="s">
        <v>1454</v>
      </c>
      <c r="K625" s="233" t="s">
        <v>702</v>
      </c>
      <c r="L625" s="232" t="s">
        <v>702</v>
      </c>
      <c r="M625" s="234">
        <v>1</v>
      </c>
      <c r="N625" s="235">
        <v>2.3333333333333335</v>
      </c>
      <c r="O625" s="236"/>
      <c r="P625" s="237">
        <v>37026</v>
      </c>
      <c r="Q625" s="237">
        <v>40634</v>
      </c>
      <c r="R625" s="237">
        <v>39455</v>
      </c>
      <c r="S625" s="232" t="s">
        <v>4942</v>
      </c>
      <c r="T625" s="237">
        <v>26336</v>
      </c>
      <c r="U625" s="235">
        <v>50.161111111111111</v>
      </c>
      <c r="V625" s="238">
        <v>46425</v>
      </c>
      <c r="W625" s="239">
        <v>4.8388888888888886</v>
      </c>
    </row>
    <row r="626" spans="1:23" x14ac:dyDescent="0.25">
      <c r="A626" s="230"/>
      <c r="B626" s="231">
        <v>50030978</v>
      </c>
      <c r="C626" s="232" t="s">
        <v>290</v>
      </c>
      <c r="D626" s="232" t="s">
        <v>2270</v>
      </c>
      <c r="E626" s="232" t="s">
        <v>1451</v>
      </c>
      <c r="F626" s="232" t="s">
        <v>1437</v>
      </c>
      <c r="G626" s="232" t="s">
        <v>5635</v>
      </c>
      <c r="H626" s="232" t="s">
        <v>5345</v>
      </c>
      <c r="I626" s="232" t="s">
        <v>702</v>
      </c>
      <c r="J626" s="232" t="s">
        <v>1856</v>
      </c>
      <c r="K626" s="233" t="s">
        <v>702</v>
      </c>
      <c r="L626" s="232" t="s">
        <v>702</v>
      </c>
      <c r="M626" s="234">
        <v>5</v>
      </c>
      <c r="N626" s="235">
        <v>3.3333333333333335</v>
      </c>
      <c r="O626" s="236"/>
      <c r="P626" s="237">
        <v>34820</v>
      </c>
      <c r="Q626" s="237">
        <v>40909</v>
      </c>
      <c r="R626" s="237">
        <v>39022</v>
      </c>
      <c r="S626" s="232" t="s">
        <v>5134</v>
      </c>
      <c r="T626" s="237">
        <v>25335</v>
      </c>
      <c r="U626" s="235">
        <v>52.897222222222226</v>
      </c>
      <c r="V626" s="238">
        <v>45424</v>
      </c>
      <c r="W626" s="239">
        <v>2.1027777777777779</v>
      </c>
    </row>
    <row r="627" spans="1:23" x14ac:dyDescent="0.25">
      <c r="A627" s="230"/>
      <c r="B627" s="231">
        <v>50030992</v>
      </c>
      <c r="C627" s="232" t="s">
        <v>295</v>
      </c>
      <c r="D627" s="232" t="s">
        <v>2270</v>
      </c>
      <c r="E627" s="232" t="s">
        <v>1451</v>
      </c>
      <c r="F627" s="232" t="s">
        <v>1437</v>
      </c>
      <c r="G627" s="232" t="s">
        <v>5635</v>
      </c>
      <c r="H627" s="232" t="s">
        <v>5385</v>
      </c>
      <c r="I627" s="232" t="s">
        <v>702</v>
      </c>
      <c r="J627" s="232" t="s">
        <v>1669</v>
      </c>
      <c r="K627" s="233" t="s">
        <v>702</v>
      </c>
      <c r="L627" s="232" t="s">
        <v>702</v>
      </c>
      <c r="M627" s="234">
        <v>3</v>
      </c>
      <c r="N627" s="235">
        <v>4.333333333333333</v>
      </c>
      <c r="O627" s="236"/>
      <c r="P627" s="237">
        <v>38728</v>
      </c>
      <c r="Q627" s="237">
        <v>41640</v>
      </c>
      <c r="R627" s="237">
        <v>39722</v>
      </c>
      <c r="S627" s="232" t="s">
        <v>1670</v>
      </c>
      <c r="T627" s="237">
        <v>29561</v>
      </c>
      <c r="U627" s="235">
        <v>41.330555555555556</v>
      </c>
      <c r="V627" s="238">
        <v>49649</v>
      </c>
      <c r="W627" s="239">
        <v>13.669444444444444</v>
      </c>
    </row>
    <row r="628" spans="1:23" x14ac:dyDescent="0.25">
      <c r="A628" s="230"/>
      <c r="B628" s="231">
        <v>50030972</v>
      </c>
      <c r="C628" s="232" t="s">
        <v>287</v>
      </c>
      <c r="D628" s="232" t="s">
        <v>2270</v>
      </c>
      <c r="E628" s="232" t="s">
        <v>1451</v>
      </c>
      <c r="F628" s="232" t="s">
        <v>1437</v>
      </c>
      <c r="G628" s="232" t="s">
        <v>5635</v>
      </c>
      <c r="H628" s="232" t="s">
        <v>5385</v>
      </c>
      <c r="I628" s="232" t="s">
        <v>702</v>
      </c>
      <c r="J628" s="232" t="s">
        <v>1669</v>
      </c>
      <c r="K628" s="233" t="s">
        <v>702</v>
      </c>
      <c r="L628" s="232" t="s">
        <v>702</v>
      </c>
      <c r="M628" s="234">
        <v>3</v>
      </c>
      <c r="N628" s="235">
        <v>4</v>
      </c>
      <c r="O628" s="236"/>
      <c r="P628" s="237">
        <v>40544</v>
      </c>
      <c r="Q628" s="237">
        <v>43101</v>
      </c>
      <c r="R628" s="237">
        <v>41030</v>
      </c>
      <c r="S628" s="232" t="s">
        <v>1670</v>
      </c>
      <c r="T628" s="237">
        <v>30918</v>
      </c>
      <c r="U628" s="235">
        <v>37.613888888888887</v>
      </c>
      <c r="V628" s="238">
        <v>51006</v>
      </c>
      <c r="W628" s="239">
        <v>17.386111111111113</v>
      </c>
    </row>
    <row r="629" spans="1:23" x14ac:dyDescent="0.25">
      <c r="A629" s="230"/>
      <c r="B629" s="231">
        <v>50030982</v>
      </c>
      <c r="C629" s="232" t="s">
        <v>291</v>
      </c>
      <c r="D629" s="232" t="s">
        <v>2270</v>
      </c>
      <c r="E629" s="232" t="s">
        <v>1451</v>
      </c>
      <c r="F629" s="232" t="s">
        <v>1437</v>
      </c>
      <c r="G629" s="232" t="s">
        <v>5635</v>
      </c>
      <c r="H629" s="232" t="s">
        <v>1841</v>
      </c>
      <c r="I629" s="232" t="s">
        <v>702</v>
      </c>
      <c r="J629" s="232" t="s">
        <v>1858</v>
      </c>
      <c r="K629" s="233" t="s">
        <v>702</v>
      </c>
      <c r="L629" s="232" t="s">
        <v>702</v>
      </c>
      <c r="M629" s="234">
        <v>4</v>
      </c>
      <c r="N629" s="235">
        <v>2.6666666666666665</v>
      </c>
      <c r="O629" s="236"/>
      <c r="P629" s="237">
        <v>34991</v>
      </c>
      <c r="Q629" s="237">
        <v>39326</v>
      </c>
      <c r="R629" s="237">
        <v>41428</v>
      </c>
      <c r="S629" s="232" t="s">
        <v>5135</v>
      </c>
      <c r="T629" s="237">
        <v>25530</v>
      </c>
      <c r="U629" s="235">
        <v>52.366666666666667</v>
      </c>
      <c r="V629" s="238">
        <v>45619</v>
      </c>
      <c r="W629" s="239">
        <v>2.6333333333333333</v>
      </c>
    </row>
    <row r="630" spans="1:23" x14ac:dyDescent="0.25">
      <c r="A630" s="230"/>
      <c r="B630" s="231">
        <v>50030986</v>
      </c>
      <c r="C630" s="232" t="s">
        <v>293</v>
      </c>
      <c r="D630" s="232" t="s">
        <v>2270</v>
      </c>
      <c r="E630" s="232" t="s">
        <v>1451</v>
      </c>
      <c r="F630" s="232" t="s">
        <v>1437</v>
      </c>
      <c r="G630" s="232" t="s">
        <v>5635</v>
      </c>
      <c r="H630" s="232" t="s">
        <v>5385</v>
      </c>
      <c r="I630" s="232" t="s">
        <v>702</v>
      </c>
      <c r="J630" s="232" t="s">
        <v>1454</v>
      </c>
      <c r="K630" s="233" t="s">
        <v>702</v>
      </c>
      <c r="L630" s="232" t="s">
        <v>702</v>
      </c>
      <c r="M630" s="234">
        <v>3</v>
      </c>
      <c r="N630" s="235">
        <v>2.6666666666666665</v>
      </c>
      <c r="O630" s="236"/>
      <c r="P630" s="237">
        <v>36342</v>
      </c>
      <c r="Q630" s="237">
        <v>40909</v>
      </c>
      <c r="R630" s="237">
        <v>38439</v>
      </c>
      <c r="S630" s="232" t="s">
        <v>1668</v>
      </c>
      <c r="T630" s="237">
        <v>27260</v>
      </c>
      <c r="U630" s="235">
        <v>47.62777777777778</v>
      </c>
      <c r="V630" s="238">
        <v>47349</v>
      </c>
      <c r="W630" s="239">
        <v>7.3722222222222218</v>
      </c>
    </row>
    <row r="631" spans="1:23" x14ac:dyDescent="0.25">
      <c r="A631" s="230"/>
      <c r="B631" s="231">
        <v>50031489</v>
      </c>
      <c r="C631" s="232" t="s">
        <v>1169</v>
      </c>
      <c r="D631" s="232" t="s">
        <v>2270</v>
      </c>
      <c r="E631" s="232" t="s">
        <v>1451</v>
      </c>
      <c r="F631" s="232" t="s">
        <v>1437</v>
      </c>
      <c r="G631" s="232" t="s">
        <v>5635</v>
      </c>
      <c r="H631" s="232" t="s">
        <v>5334</v>
      </c>
      <c r="I631" s="232" t="s">
        <v>702</v>
      </c>
      <c r="J631" s="232" t="s">
        <v>1860</v>
      </c>
      <c r="K631" s="233" t="s">
        <v>702</v>
      </c>
      <c r="L631" s="232" t="s">
        <v>702</v>
      </c>
      <c r="M631" s="234">
        <v>6</v>
      </c>
      <c r="N631" s="235">
        <v>3.3333333333333335</v>
      </c>
      <c r="O631" s="236"/>
      <c r="P631" s="237">
        <v>33756</v>
      </c>
      <c r="Q631" s="237">
        <v>39326</v>
      </c>
      <c r="R631" s="237">
        <v>39519</v>
      </c>
      <c r="S631" s="232" t="s">
        <v>5136</v>
      </c>
      <c r="T631" s="237">
        <v>24535</v>
      </c>
      <c r="U631" s="235">
        <v>55.086111111111109</v>
      </c>
      <c r="V631" s="238">
        <v>44624</v>
      </c>
      <c r="W631" s="239">
        <v>8.611111111111111E-2</v>
      </c>
    </row>
    <row r="632" spans="1:23" x14ac:dyDescent="0.25">
      <c r="A632" s="230"/>
      <c r="B632" s="231">
        <v>50030985</v>
      </c>
      <c r="C632" s="232" t="s">
        <v>292</v>
      </c>
      <c r="D632" s="232" t="s">
        <v>2270</v>
      </c>
      <c r="E632" s="232" t="s">
        <v>1451</v>
      </c>
      <c r="F632" s="232" t="s">
        <v>1437</v>
      </c>
      <c r="G632" s="232" t="s">
        <v>5635</v>
      </c>
      <c r="H632" s="232" t="s">
        <v>5384</v>
      </c>
      <c r="I632" s="232" t="s">
        <v>702</v>
      </c>
      <c r="J632" s="232" t="s">
        <v>1490</v>
      </c>
      <c r="K632" s="233" t="s">
        <v>702</v>
      </c>
      <c r="L632" s="232" t="s">
        <v>702</v>
      </c>
      <c r="M632" s="234">
        <v>3</v>
      </c>
      <c r="N632" s="235">
        <v>2.6666666666666665</v>
      </c>
      <c r="O632" s="236"/>
      <c r="P632" s="237">
        <v>36130</v>
      </c>
      <c r="Q632" s="237">
        <v>40909</v>
      </c>
      <c r="R632" s="237">
        <v>36130</v>
      </c>
      <c r="S632" s="232" t="s">
        <v>5137</v>
      </c>
      <c r="T632" s="237">
        <v>28302</v>
      </c>
      <c r="U632" s="235">
        <v>44.774999999999999</v>
      </c>
      <c r="V632" s="238">
        <v>48391</v>
      </c>
      <c r="W632" s="239">
        <v>10.225</v>
      </c>
    </row>
    <row r="633" spans="1:23" x14ac:dyDescent="0.25">
      <c r="A633" s="230"/>
      <c r="B633" s="231">
        <v>50030969</v>
      </c>
      <c r="C633" s="232" t="s">
        <v>285</v>
      </c>
      <c r="D633" s="232" t="s">
        <v>2270</v>
      </c>
      <c r="E633" s="232" t="s">
        <v>1451</v>
      </c>
      <c r="F633" s="232" t="s">
        <v>1437</v>
      </c>
      <c r="G633" s="232" t="s">
        <v>5635</v>
      </c>
      <c r="H633" s="232" t="s">
        <v>5344</v>
      </c>
      <c r="I633" s="232" t="s">
        <v>702</v>
      </c>
      <c r="J633" s="232" t="s">
        <v>1862</v>
      </c>
      <c r="K633" s="233" t="s">
        <v>702</v>
      </c>
      <c r="L633" s="232" t="s">
        <v>702</v>
      </c>
      <c r="M633" s="234">
        <v>6</v>
      </c>
      <c r="N633" s="235">
        <v>3</v>
      </c>
      <c r="O633" s="236"/>
      <c r="P633" s="237">
        <v>35626</v>
      </c>
      <c r="Q633" s="237">
        <v>42736</v>
      </c>
      <c r="R633" s="237">
        <v>41806</v>
      </c>
      <c r="S633" s="232" t="s">
        <v>5138</v>
      </c>
      <c r="T633" s="237">
        <v>27099</v>
      </c>
      <c r="U633" s="235">
        <v>48.06666666666667</v>
      </c>
      <c r="V633" s="238">
        <v>47188</v>
      </c>
      <c r="W633" s="239">
        <v>6.9333333333333336</v>
      </c>
    </row>
    <row r="634" spans="1:23" x14ac:dyDescent="0.25">
      <c r="A634" s="230"/>
      <c r="B634" s="231">
        <v>50031491</v>
      </c>
      <c r="C634" s="232" t="s">
        <v>460</v>
      </c>
      <c r="D634" s="232" t="s">
        <v>2270</v>
      </c>
      <c r="E634" s="232" t="s">
        <v>1436</v>
      </c>
      <c r="F634" s="232" t="s">
        <v>1437</v>
      </c>
      <c r="G634" s="232" t="s">
        <v>5635</v>
      </c>
      <c r="H634" s="232" t="s">
        <v>5364</v>
      </c>
      <c r="I634" s="232" t="s">
        <v>702</v>
      </c>
      <c r="J634" s="232" t="s">
        <v>1864</v>
      </c>
      <c r="K634" s="233" t="s">
        <v>702</v>
      </c>
      <c r="L634" s="232" t="s">
        <v>702</v>
      </c>
      <c r="M634" s="234">
        <v>6</v>
      </c>
      <c r="N634" s="235">
        <v>3.3333333333333335</v>
      </c>
      <c r="O634" s="236"/>
      <c r="P634" s="237">
        <v>32112</v>
      </c>
      <c r="Q634" s="237">
        <v>39326</v>
      </c>
      <c r="R634" s="237">
        <v>38454</v>
      </c>
      <c r="S634" s="232" t="s">
        <v>5139</v>
      </c>
      <c r="T634" s="237">
        <v>24525</v>
      </c>
      <c r="U634" s="235">
        <v>55.119444444444447</v>
      </c>
      <c r="V634" s="238">
        <v>44614</v>
      </c>
      <c r="W634" s="239">
        <v>0.11944444444444445</v>
      </c>
    </row>
    <row r="635" spans="1:23" x14ac:dyDescent="0.25">
      <c r="A635" s="230"/>
      <c r="B635" s="231">
        <v>50031414</v>
      </c>
      <c r="C635" s="232" t="s">
        <v>431</v>
      </c>
      <c r="D635" s="232" t="s">
        <v>2270</v>
      </c>
      <c r="E635" s="232" t="s">
        <v>1436</v>
      </c>
      <c r="F635" s="232" t="s">
        <v>1437</v>
      </c>
      <c r="G635" s="232" t="s">
        <v>5635</v>
      </c>
      <c r="H635" s="232" t="s">
        <v>5364</v>
      </c>
      <c r="I635" s="232" t="s">
        <v>702</v>
      </c>
      <c r="J635" s="232" t="s">
        <v>1438</v>
      </c>
      <c r="K635" s="233" t="s">
        <v>702</v>
      </c>
      <c r="L635" s="232" t="s">
        <v>702</v>
      </c>
      <c r="M635" s="234">
        <v>3</v>
      </c>
      <c r="N635" s="235">
        <v>3</v>
      </c>
      <c r="O635" s="236"/>
      <c r="P635" s="237">
        <v>37634</v>
      </c>
      <c r="Q635" s="237">
        <v>43101</v>
      </c>
      <c r="R635" s="237">
        <v>38596</v>
      </c>
      <c r="S635" s="232" t="s">
        <v>1439</v>
      </c>
      <c r="T635" s="237">
        <v>28773</v>
      </c>
      <c r="U635" s="235">
        <v>43.486111111111114</v>
      </c>
      <c r="V635" s="238">
        <v>48862</v>
      </c>
      <c r="W635" s="239">
        <v>11.513888888888889</v>
      </c>
    </row>
    <row r="636" spans="1:23" x14ac:dyDescent="0.25">
      <c r="A636" s="230"/>
      <c r="B636" s="231">
        <v>50031488</v>
      </c>
      <c r="C636" s="232" t="s">
        <v>1171</v>
      </c>
      <c r="D636" s="232" t="s">
        <v>2270</v>
      </c>
      <c r="E636" s="232" t="s">
        <v>5658</v>
      </c>
      <c r="F636" s="232" t="s">
        <v>1437</v>
      </c>
      <c r="G636" s="232" t="s">
        <v>5635</v>
      </c>
      <c r="H636" s="232" t="s">
        <v>4812</v>
      </c>
      <c r="I636" s="232" t="s">
        <v>702</v>
      </c>
      <c r="J636" s="232" t="s">
        <v>1866</v>
      </c>
      <c r="K636" s="233" t="s">
        <v>702</v>
      </c>
      <c r="L636" s="232" t="s">
        <v>702</v>
      </c>
      <c r="M636" s="234">
        <v>7</v>
      </c>
      <c r="N636" s="235">
        <v>3</v>
      </c>
      <c r="O636" s="236"/>
      <c r="P636" s="237">
        <v>35718</v>
      </c>
      <c r="Q636" s="237">
        <v>42736</v>
      </c>
      <c r="R636" s="237">
        <v>41395</v>
      </c>
      <c r="S636" s="232" t="s">
        <v>5140</v>
      </c>
      <c r="T636" s="237">
        <v>25584</v>
      </c>
      <c r="U636" s="235">
        <v>52.219444444444441</v>
      </c>
      <c r="V636" s="238">
        <v>45673</v>
      </c>
      <c r="W636" s="239">
        <v>2.7805555555555554</v>
      </c>
    </row>
    <row r="637" spans="1:23" x14ac:dyDescent="0.25">
      <c r="A637" s="230"/>
      <c r="B637" s="231">
        <v>50030958</v>
      </c>
      <c r="C637" s="232" t="s">
        <v>1172</v>
      </c>
      <c r="D637" s="232" t="s">
        <v>2270</v>
      </c>
      <c r="E637" s="232" t="s">
        <v>5658</v>
      </c>
      <c r="F637" s="232" t="s">
        <v>1437</v>
      </c>
      <c r="G637" s="232" t="s">
        <v>5635</v>
      </c>
      <c r="H637" s="232" t="s">
        <v>3935</v>
      </c>
      <c r="I637" s="232" t="s">
        <v>702</v>
      </c>
      <c r="J637" s="232" t="s">
        <v>1672</v>
      </c>
      <c r="K637" s="233" t="s">
        <v>702</v>
      </c>
      <c r="L637" s="232" t="s">
        <v>702</v>
      </c>
      <c r="M637" s="234">
        <v>3</v>
      </c>
      <c r="N637" s="235">
        <v>3</v>
      </c>
      <c r="O637" s="236"/>
      <c r="P637" s="237">
        <v>38671</v>
      </c>
      <c r="Q637" s="237">
        <v>42005</v>
      </c>
      <c r="R637" s="237">
        <v>41134</v>
      </c>
      <c r="S637" s="232" t="s">
        <v>5141</v>
      </c>
      <c r="T637" s="237">
        <v>27779</v>
      </c>
      <c r="U637" s="235">
        <v>46.208333333333336</v>
      </c>
      <c r="V637" s="238">
        <v>47868</v>
      </c>
      <c r="W637" s="239">
        <v>8.7916666666666661</v>
      </c>
    </row>
    <row r="638" spans="1:23" x14ac:dyDescent="0.25">
      <c r="A638" s="230"/>
      <c r="B638" s="231">
        <v>50030520</v>
      </c>
      <c r="C638" s="232" t="s">
        <v>131</v>
      </c>
      <c r="D638" s="232" t="s">
        <v>2270</v>
      </c>
      <c r="E638" s="232" t="s">
        <v>5658</v>
      </c>
      <c r="F638" s="232" t="s">
        <v>1437</v>
      </c>
      <c r="G638" s="232" t="s">
        <v>5635</v>
      </c>
      <c r="H638" s="232" t="s">
        <v>3935</v>
      </c>
      <c r="I638" s="232" t="s">
        <v>702</v>
      </c>
      <c r="J638" s="232" t="s">
        <v>1672</v>
      </c>
      <c r="K638" s="233" t="s">
        <v>702</v>
      </c>
      <c r="L638" s="232" t="s">
        <v>702</v>
      </c>
      <c r="M638" s="234">
        <v>4</v>
      </c>
      <c r="N638" s="235">
        <v>3.6666666666666665</v>
      </c>
      <c r="O638" s="236"/>
      <c r="P638" s="237">
        <v>40269</v>
      </c>
      <c r="Q638" s="237">
        <v>43101</v>
      </c>
      <c r="R638" s="237">
        <v>42919</v>
      </c>
      <c r="S638" s="232" t="s">
        <v>4943</v>
      </c>
      <c r="T638" s="237">
        <v>31768</v>
      </c>
      <c r="U638" s="235">
        <v>35.286111111111111</v>
      </c>
      <c r="V638" s="238">
        <v>51857</v>
      </c>
      <c r="W638" s="239">
        <v>19.713888888888889</v>
      </c>
    </row>
    <row r="639" spans="1:23" x14ac:dyDescent="0.25">
      <c r="A639" s="230"/>
      <c r="B639" s="231">
        <v>50032416</v>
      </c>
      <c r="C639" s="232" t="s">
        <v>1174</v>
      </c>
      <c r="D639" s="232" t="s">
        <v>2270</v>
      </c>
      <c r="E639" s="232" t="s">
        <v>1440</v>
      </c>
      <c r="F639" s="232" t="s">
        <v>1437</v>
      </c>
      <c r="G639" s="232" t="s">
        <v>5635</v>
      </c>
      <c r="H639" s="232" t="s">
        <v>4735</v>
      </c>
      <c r="I639" s="232" t="s">
        <v>702</v>
      </c>
      <c r="J639" s="232" t="s">
        <v>1868</v>
      </c>
      <c r="K639" s="233" t="s">
        <v>702</v>
      </c>
      <c r="L639" s="232" t="s">
        <v>702</v>
      </c>
      <c r="M639" s="234">
        <v>2</v>
      </c>
      <c r="N639" s="235">
        <v>2.3333333333333335</v>
      </c>
      <c r="O639" s="236"/>
      <c r="P639" s="237">
        <v>41426</v>
      </c>
      <c r="Q639" s="237">
        <v>43101</v>
      </c>
      <c r="R639" s="237">
        <v>41671</v>
      </c>
      <c r="S639" s="232" t="s">
        <v>4990</v>
      </c>
      <c r="T639" s="237">
        <v>31277</v>
      </c>
      <c r="U639" s="235">
        <v>36.630555555555553</v>
      </c>
      <c r="V639" s="238">
        <v>51366</v>
      </c>
      <c r="W639" s="239">
        <v>18.369444444444444</v>
      </c>
    </row>
    <row r="640" spans="1:23" x14ac:dyDescent="0.25">
      <c r="A640" s="230"/>
      <c r="B640" s="231">
        <v>50030967</v>
      </c>
      <c r="C640" s="232" t="s">
        <v>283</v>
      </c>
      <c r="D640" s="232" t="s">
        <v>2270</v>
      </c>
      <c r="E640" s="232" t="s">
        <v>1440</v>
      </c>
      <c r="F640" s="232" t="s">
        <v>1437</v>
      </c>
      <c r="G640" s="232" t="s">
        <v>5635</v>
      </c>
      <c r="H640" s="232" t="s">
        <v>3949</v>
      </c>
      <c r="I640" s="232" t="s">
        <v>702</v>
      </c>
      <c r="J640" s="232" t="s">
        <v>1441</v>
      </c>
      <c r="K640" s="233" t="s">
        <v>702</v>
      </c>
      <c r="L640" s="232" t="s">
        <v>702</v>
      </c>
      <c r="M640" s="234">
        <v>5</v>
      </c>
      <c r="N640" s="235">
        <v>3</v>
      </c>
      <c r="O640" s="236"/>
      <c r="P640" s="237">
        <v>37074</v>
      </c>
      <c r="Q640" s="237">
        <v>42736</v>
      </c>
      <c r="R640" s="237">
        <v>41030</v>
      </c>
      <c r="S640" s="232" t="s">
        <v>5142</v>
      </c>
      <c r="T640" s="237">
        <v>26840</v>
      </c>
      <c r="U640" s="235">
        <v>48.777777777777779</v>
      </c>
      <c r="V640" s="238">
        <v>46929</v>
      </c>
      <c r="W640" s="239">
        <v>6.2222222222222223</v>
      </c>
    </row>
    <row r="641" spans="1:23" x14ac:dyDescent="0.25">
      <c r="A641" s="230"/>
      <c r="B641" s="231">
        <v>50030968</v>
      </c>
      <c r="C641" s="232" t="s">
        <v>284</v>
      </c>
      <c r="D641" s="232" t="s">
        <v>2270</v>
      </c>
      <c r="E641" s="232" t="s">
        <v>1440</v>
      </c>
      <c r="F641" s="232" t="s">
        <v>1437</v>
      </c>
      <c r="G641" s="232" t="s">
        <v>5635</v>
      </c>
      <c r="H641" s="232" t="s">
        <v>3949</v>
      </c>
      <c r="I641" s="232" t="s">
        <v>702</v>
      </c>
      <c r="J641" s="232" t="s">
        <v>1441</v>
      </c>
      <c r="K641" s="233" t="s">
        <v>702</v>
      </c>
      <c r="L641" s="232" t="s">
        <v>702</v>
      </c>
      <c r="M641" s="234">
        <v>4</v>
      </c>
      <c r="N641" s="235">
        <v>3</v>
      </c>
      <c r="O641" s="236"/>
      <c r="P641" s="237">
        <v>38169</v>
      </c>
      <c r="Q641" s="237">
        <v>43466</v>
      </c>
      <c r="R641" s="237">
        <v>41030</v>
      </c>
      <c r="S641" s="232" t="s">
        <v>5135</v>
      </c>
      <c r="T641" s="237">
        <v>29653</v>
      </c>
      <c r="U641" s="235">
        <v>41.075000000000003</v>
      </c>
      <c r="V641" s="238">
        <v>49742</v>
      </c>
      <c r="W641" s="239">
        <v>13.925000000000001</v>
      </c>
    </row>
    <row r="642" spans="1:23" x14ac:dyDescent="0.25">
      <c r="A642" s="230"/>
      <c r="B642" s="231">
        <v>50030974</v>
      </c>
      <c r="C642" s="232" t="s">
        <v>288</v>
      </c>
      <c r="D642" s="232" t="s">
        <v>2270</v>
      </c>
      <c r="E642" s="232" t="s">
        <v>1440</v>
      </c>
      <c r="F642" s="232" t="s">
        <v>1437</v>
      </c>
      <c r="G642" s="232" t="s">
        <v>5635</v>
      </c>
      <c r="H642" s="232" t="s">
        <v>3949</v>
      </c>
      <c r="I642" s="232" t="s">
        <v>702</v>
      </c>
      <c r="J642" s="232" t="s">
        <v>1441</v>
      </c>
      <c r="K642" s="233" t="s">
        <v>702</v>
      </c>
      <c r="L642" s="232" t="s">
        <v>702</v>
      </c>
      <c r="M642" s="234">
        <v>2</v>
      </c>
      <c r="N642" s="235">
        <v>3</v>
      </c>
      <c r="O642" s="236"/>
      <c r="P642" s="237">
        <v>36526</v>
      </c>
      <c r="Q642" s="237">
        <v>42370</v>
      </c>
      <c r="R642" s="237">
        <v>41030</v>
      </c>
      <c r="S642" s="232" t="s">
        <v>5143</v>
      </c>
      <c r="T642" s="237">
        <v>28006</v>
      </c>
      <c r="U642" s="235">
        <v>45.588888888888889</v>
      </c>
      <c r="V642" s="238">
        <v>48094</v>
      </c>
      <c r="W642" s="239">
        <v>9.4111111111111114</v>
      </c>
    </row>
    <row r="643" spans="1:23" x14ac:dyDescent="0.25">
      <c r="A643" s="230"/>
      <c r="B643" s="231">
        <v>50030956</v>
      </c>
      <c r="C643" s="232" t="s">
        <v>1399</v>
      </c>
      <c r="D643" s="232" t="s">
        <v>2270</v>
      </c>
      <c r="E643" s="232" t="s">
        <v>1440</v>
      </c>
      <c r="F643" s="232" t="s">
        <v>1437</v>
      </c>
      <c r="G643" s="232" t="s">
        <v>5635</v>
      </c>
      <c r="H643" s="232" t="s">
        <v>5370</v>
      </c>
      <c r="I643" s="232" t="s">
        <v>702</v>
      </c>
      <c r="J643" s="232" t="s">
        <v>1870</v>
      </c>
      <c r="K643" s="233" t="s">
        <v>702</v>
      </c>
      <c r="L643" s="232" t="s">
        <v>702</v>
      </c>
      <c r="M643" s="234">
        <v>3</v>
      </c>
      <c r="N643" s="235">
        <v>2.6666666666666665</v>
      </c>
      <c r="O643" s="236"/>
      <c r="P643" s="237">
        <v>38169</v>
      </c>
      <c r="Q643" s="237">
        <v>41122</v>
      </c>
      <c r="R643" s="237">
        <v>41791</v>
      </c>
      <c r="S643" s="232" t="s">
        <v>4991</v>
      </c>
      <c r="T643" s="237">
        <v>28669</v>
      </c>
      <c r="U643" s="235">
        <v>43.769444444444446</v>
      </c>
      <c r="V643" s="238">
        <v>48758</v>
      </c>
      <c r="W643" s="239">
        <v>11.230555555555556</v>
      </c>
    </row>
    <row r="644" spans="1:23" x14ac:dyDescent="0.25">
      <c r="A644" s="230"/>
      <c r="B644" s="231">
        <v>50031259</v>
      </c>
      <c r="C644" s="232" t="s">
        <v>368</v>
      </c>
      <c r="D644" s="232" t="s">
        <v>2270</v>
      </c>
      <c r="E644" s="232" t="s">
        <v>1440</v>
      </c>
      <c r="F644" s="232" t="s">
        <v>1437</v>
      </c>
      <c r="G644" s="232" t="s">
        <v>5635</v>
      </c>
      <c r="H644" s="232" t="s">
        <v>5370</v>
      </c>
      <c r="I644" s="232" t="s">
        <v>702</v>
      </c>
      <c r="J644" s="232" t="s">
        <v>1870</v>
      </c>
      <c r="K644" s="233" t="s">
        <v>702</v>
      </c>
      <c r="L644" s="232" t="s">
        <v>702</v>
      </c>
      <c r="M644" s="234">
        <v>2</v>
      </c>
      <c r="N644" s="235">
        <v>3</v>
      </c>
      <c r="O644" s="236"/>
      <c r="P644" s="237">
        <v>41442</v>
      </c>
      <c r="Q644" s="237">
        <v>43101</v>
      </c>
      <c r="R644" s="237">
        <v>41791</v>
      </c>
      <c r="S644" s="232" t="s">
        <v>5144</v>
      </c>
      <c r="T644" s="237">
        <v>31104</v>
      </c>
      <c r="U644" s="235">
        <v>37.108333333333334</v>
      </c>
      <c r="V644" s="238">
        <v>51192</v>
      </c>
      <c r="W644" s="239">
        <v>17.891666666666666</v>
      </c>
    </row>
    <row r="645" spans="1:23" x14ac:dyDescent="0.25">
      <c r="A645" s="230"/>
      <c r="B645" s="231">
        <v>50030940</v>
      </c>
      <c r="C645" s="232" t="s">
        <v>273</v>
      </c>
      <c r="D645" s="232" t="s">
        <v>2270</v>
      </c>
      <c r="E645" s="232" t="s">
        <v>1872</v>
      </c>
      <c r="F645" s="232" t="s">
        <v>1437</v>
      </c>
      <c r="G645" s="232" t="s">
        <v>5635</v>
      </c>
      <c r="H645" s="232" t="s">
        <v>5394</v>
      </c>
      <c r="I645" s="232" t="s">
        <v>702</v>
      </c>
      <c r="J645" s="232" t="s">
        <v>5456</v>
      </c>
      <c r="K645" s="233" t="s">
        <v>702</v>
      </c>
      <c r="L645" s="232" t="s">
        <v>702</v>
      </c>
      <c r="M645" s="234">
        <v>2</v>
      </c>
      <c r="N645" s="235">
        <v>3.3333333333333335</v>
      </c>
      <c r="O645" s="236"/>
      <c r="P645" s="237">
        <v>39128</v>
      </c>
      <c r="Q645" s="237">
        <v>40118</v>
      </c>
      <c r="R645" s="237">
        <v>39539</v>
      </c>
      <c r="S645" s="232" t="s">
        <v>5145</v>
      </c>
      <c r="T645" s="237">
        <v>28900</v>
      </c>
      <c r="U645" s="235">
        <v>43.141666666666666</v>
      </c>
      <c r="V645" s="238">
        <v>48989</v>
      </c>
      <c r="W645" s="239">
        <v>11.858333333333333</v>
      </c>
    </row>
    <row r="646" spans="1:23" x14ac:dyDescent="0.25">
      <c r="A646" s="230"/>
      <c r="B646" s="231">
        <v>50030937</v>
      </c>
      <c r="C646" s="232" t="s">
        <v>271</v>
      </c>
      <c r="D646" s="232" t="s">
        <v>2270</v>
      </c>
      <c r="E646" s="232" t="s">
        <v>1872</v>
      </c>
      <c r="F646" s="232" t="s">
        <v>1437</v>
      </c>
      <c r="G646" s="232" t="s">
        <v>5635</v>
      </c>
      <c r="H646" s="232" t="s">
        <v>5394</v>
      </c>
      <c r="I646" s="232" t="s">
        <v>702</v>
      </c>
      <c r="J646" s="232" t="s">
        <v>5456</v>
      </c>
      <c r="K646" s="233" t="s">
        <v>702</v>
      </c>
      <c r="L646" s="232" t="s">
        <v>702</v>
      </c>
      <c r="M646" s="234">
        <v>2</v>
      </c>
      <c r="N646" s="235">
        <v>2.6666666666666665</v>
      </c>
      <c r="O646" s="236"/>
      <c r="P646" s="237">
        <v>35065</v>
      </c>
      <c r="Q646" s="237">
        <v>40118</v>
      </c>
      <c r="R646" s="237">
        <v>38437</v>
      </c>
      <c r="S646" s="232" t="s">
        <v>5146</v>
      </c>
      <c r="T646" s="237">
        <v>25655</v>
      </c>
      <c r="U646" s="235">
        <v>52.019444444444446</v>
      </c>
      <c r="V646" s="238">
        <v>45744</v>
      </c>
      <c r="W646" s="239">
        <v>2.9805555555555556</v>
      </c>
    </row>
    <row r="647" spans="1:23" x14ac:dyDescent="0.25">
      <c r="A647" s="230"/>
      <c r="B647" s="231">
        <v>50030938</v>
      </c>
      <c r="C647" s="232" t="s">
        <v>272</v>
      </c>
      <c r="D647" s="232" t="s">
        <v>2270</v>
      </c>
      <c r="E647" s="232" t="s">
        <v>1872</v>
      </c>
      <c r="F647" s="232" t="s">
        <v>1437</v>
      </c>
      <c r="G647" s="232" t="s">
        <v>5635</v>
      </c>
      <c r="H647" s="232" t="s">
        <v>5394</v>
      </c>
      <c r="I647" s="232" t="s">
        <v>702</v>
      </c>
      <c r="J647" s="232" t="s">
        <v>5457</v>
      </c>
      <c r="K647" s="233" t="s">
        <v>702</v>
      </c>
      <c r="L647" s="232" t="s">
        <v>702</v>
      </c>
      <c r="M647" s="234">
        <v>2</v>
      </c>
      <c r="N647" s="235">
        <v>2.3333333333333335</v>
      </c>
      <c r="O647" s="236"/>
      <c r="P647" s="237">
        <v>36893</v>
      </c>
      <c r="Q647" s="237">
        <v>40909</v>
      </c>
      <c r="R647" s="237">
        <v>38033</v>
      </c>
      <c r="S647" s="232" t="s">
        <v>5147</v>
      </c>
      <c r="T647" s="237">
        <v>27947</v>
      </c>
      <c r="U647" s="235">
        <v>45.74722222222222</v>
      </c>
      <c r="V647" s="238">
        <v>48035</v>
      </c>
      <c r="W647" s="239">
        <v>9.2527777777777782</v>
      </c>
    </row>
    <row r="648" spans="1:23" x14ac:dyDescent="0.25">
      <c r="A648" s="230"/>
      <c r="B648" s="231">
        <v>50030939</v>
      </c>
      <c r="C648" s="232" t="s">
        <v>1175</v>
      </c>
      <c r="D648" s="232" t="s">
        <v>2270</v>
      </c>
      <c r="E648" s="232" t="s">
        <v>1872</v>
      </c>
      <c r="F648" s="232" t="s">
        <v>1437</v>
      </c>
      <c r="G648" s="232" t="s">
        <v>5635</v>
      </c>
      <c r="H648" s="232" t="s">
        <v>5394</v>
      </c>
      <c r="I648" s="232" t="s">
        <v>702</v>
      </c>
      <c r="J648" s="232" t="s">
        <v>5457</v>
      </c>
      <c r="K648" s="233" t="s">
        <v>702</v>
      </c>
      <c r="L648" s="232" t="s">
        <v>702</v>
      </c>
      <c r="M648" s="234">
        <v>2</v>
      </c>
      <c r="N648" s="235">
        <v>2.6666666666666665</v>
      </c>
      <c r="O648" s="236"/>
      <c r="P648" s="237">
        <v>36220</v>
      </c>
      <c r="Q648" s="237">
        <v>40909</v>
      </c>
      <c r="R648" s="237">
        <v>40695</v>
      </c>
      <c r="S648" s="232" t="s">
        <v>1876</v>
      </c>
      <c r="T648" s="237">
        <v>26160</v>
      </c>
      <c r="U648" s="235">
        <v>50.638888888888886</v>
      </c>
      <c r="V648" s="238">
        <v>46249</v>
      </c>
      <c r="W648" s="239">
        <v>4.3611111111111107</v>
      </c>
    </row>
    <row r="649" spans="1:23" x14ac:dyDescent="0.25">
      <c r="A649" s="230"/>
      <c r="B649" s="231">
        <v>50030888</v>
      </c>
      <c r="C649" s="232" t="s">
        <v>256</v>
      </c>
      <c r="D649" s="232" t="s">
        <v>2270</v>
      </c>
      <c r="E649" s="232" t="s">
        <v>1695</v>
      </c>
      <c r="F649" s="232" t="s">
        <v>1437</v>
      </c>
      <c r="G649" s="232" t="s">
        <v>5635</v>
      </c>
      <c r="H649" s="232" t="s">
        <v>1879</v>
      </c>
      <c r="I649" s="232" t="s">
        <v>702</v>
      </c>
      <c r="J649" s="232" t="s">
        <v>5342</v>
      </c>
      <c r="K649" s="233" t="s">
        <v>702</v>
      </c>
      <c r="L649" s="232" t="s">
        <v>702</v>
      </c>
      <c r="M649" s="234">
        <v>6</v>
      </c>
      <c r="N649" s="235">
        <v>3.3333333333333335</v>
      </c>
      <c r="O649" s="236"/>
      <c r="P649" s="237">
        <v>35186</v>
      </c>
      <c r="Q649" s="237">
        <v>42370</v>
      </c>
      <c r="R649" s="237">
        <v>38020</v>
      </c>
      <c r="S649" s="232" t="s">
        <v>5148</v>
      </c>
      <c r="T649" s="237">
        <v>25614</v>
      </c>
      <c r="U649" s="235">
        <v>52.138888888888886</v>
      </c>
      <c r="V649" s="238">
        <v>45703</v>
      </c>
      <c r="W649" s="239">
        <v>2.8611111111111112</v>
      </c>
    </row>
    <row r="650" spans="1:23" x14ac:dyDescent="0.25">
      <c r="A650" s="230"/>
      <c r="B650" s="231">
        <v>50030892</v>
      </c>
      <c r="C650" s="232" t="s">
        <v>258</v>
      </c>
      <c r="D650" s="232" t="s">
        <v>2270</v>
      </c>
      <c r="E650" s="232" t="s">
        <v>1695</v>
      </c>
      <c r="F650" s="232" t="s">
        <v>1437</v>
      </c>
      <c r="G650" s="232" t="s">
        <v>5635</v>
      </c>
      <c r="H650" s="232" t="s">
        <v>1879</v>
      </c>
      <c r="I650" s="232" t="s">
        <v>702</v>
      </c>
      <c r="J650" s="232" t="s">
        <v>5335</v>
      </c>
      <c r="K650" s="233" t="s">
        <v>702</v>
      </c>
      <c r="L650" s="232" t="s">
        <v>702</v>
      </c>
      <c r="M650" s="234">
        <v>3</v>
      </c>
      <c r="N650" s="235">
        <v>2.6666666666666665</v>
      </c>
      <c r="O650" s="236"/>
      <c r="P650" s="237">
        <v>38777</v>
      </c>
      <c r="Q650" s="237">
        <v>43101</v>
      </c>
      <c r="R650" s="237">
        <v>38930</v>
      </c>
      <c r="S650" s="232" t="s">
        <v>1880</v>
      </c>
      <c r="T650" s="237">
        <v>26959</v>
      </c>
      <c r="U650" s="235">
        <v>48.452777777777776</v>
      </c>
      <c r="V650" s="238">
        <v>47048</v>
      </c>
      <c r="W650" s="239">
        <v>6.5472222222222225</v>
      </c>
    </row>
    <row r="651" spans="1:23" x14ac:dyDescent="0.25">
      <c r="A651" s="230"/>
      <c r="B651" s="231">
        <v>50030595</v>
      </c>
      <c r="C651" s="232" t="s">
        <v>146</v>
      </c>
      <c r="D651" s="232" t="s">
        <v>2270</v>
      </c>
      <c r="E651" s="232" t="s">
        <v>1695</v>
      </c>
      <c r="F651" s="232" t="s">
        <v>1437</v>
      </c>
      <c r="G651" s="232" t="s">
        <v>5635</v>
      </c>
      <c r="H651" s="232" t="s">
        <v>1879</v>
      </c>
      <c r="I651" s="232" t="s">
        <v>702</v>
      </c>
      <c r="J651" s="232" t="s">
        <v>5335</v>
      </c>
      <c r="K651" s="233" t="s">
        <v>702</v>
      </c>
      <c r="L651" s="232" t="s">
        <v>702</v>
      </c>
      <c r="M651" s="234">
        <v>5</v>
      </c>
      <c r="N651" s="235">
        <v>3.3333333333333335</v>
      </c>
      <c r="O651" s="236"/>
      <c r="P651" s="237">
        <v>38231</v>
      </c>
      <c r="Q651" s="237">
        <v>42917</v>
      </c>
      <c r="R651" s="237">
        <v>41821</v>
      </c>
      <c r="S651" s="232" t="s">
        <v>5149</v>
      </c>
      <c r="T651" s="237">
        <v>28985</v>
      </c>
      <c r="U651" s="235">
        <v>42.902777777777779</v>
      </c>
      <c r="V651" s="238">
        <v>49074</v>
      </c>
      <c r="W651" s="239">
        <v>12.097222222222221</v>
      </c>
    </row>
    <row r="652" spans="1:23" x14ac:dyDescent="0.25">
      <c r="A652" s="230"/>
      <c r="B652" s="231">
        <v>50142023</v>
      </c>
      <c r="C652" s="232" t="s">
        <v>1176</v>
      </c>
      <c r="D652" s="232" t="s">
        <v>2269</v>
      </c>
      <c r="E652" s="232" t="s">
        <v>1695</v>
      </c>
      <c r="F652" s="232" t="s">
        <v>5723</v>
      </c>
      <c r="G652" s="232" t="s">
        <v>5635</v>
      </c>
      <c r="H652" s="232" t="s">
        <v>1879</v>
      </c>
      <c r="I652" s="232" t="s">
        <v>702</v>
      </c>
      <c r="J652" s="232" t="s">
        <v>5335</v>
      </c>
      <c r="K652" s="233" t="s">
        <v>702</v>
      </c>
      <c r="L652" s="232" t="s">
        <v>702</v>
      </c>
      <c r="M652" s="234">
        <v>4</v>
      </c>
      <c r="N652" s="235">
        <v>3</v>
      </c>
      <c r="O652" s="236"/>
      <c r="P652" s="237">
        <v>41821</v>
      </c>
      <c r="Q652" s="237"/>
      <c r="R652" s="237">
        <v>44013</v>
      </c>
      <c r="S652" s="232" t="s">
        <v>1880</v>
      </c>
      <c r="T652" s="237">
        <v>26043</v>
      </c>
      <c r="U652" s="235">
        <v>50.958333333333336</v>
      </c>
      <c r="V652" s="238">
        <v>46132</v>
      </c>
      <c r="W652" s="239">
        <v>4.041666666666667</v>
      </c>
    </row>
    <row r="653" spans="1:23" x14ac:dyDescent="0.25">
      <c r="A653" s="230"/>
      <c r="B653" s="231">
        <v>50142002</v>
      </c>
      <c r="C653" s="232" t="s">
        <v>1177</v>
      </c>
      <c r="D653" s="232" t="s">
        <v>2269</v>
      </c>
      <c r="E653" s="232" t="s">
        <v>1695</v>
      </c>
      <c r="F653" s="232" t="s">
        <v>5723</v>
      </c>
      <c r="G653" s="232" t="s">
        <v>5635</v>
      </c>
      <c r="H653" s="232" t="s">
        <v>1879</v>
      </c>
      <c r="I653" s="232" t="s">
        <v>702</v>
      </c>
      <c r="J653" s="232" t="s">
        <v>5335</v>
      </c>
      <c r="K653" s="233" t="s">
        <v>702</v>
      </c>
      <c r="L653" s="232" t="s">
        <v>702</v>
      </c>
      <c r="M653" s="234">
        <v>1</v>
      </c>
      <c r="N653" s="235">
        <v>2</v>
      </c>
      <c r="O653" s="236"/>
      <c r="P653" s="237">
        <v>42718</v>
      </c>
      <c r="Q653" s="237"/>
      <c r="R653" s="237">
        <v>44013</v>
      </c>
      <c r="S653" s="232" t="s">
        <v>1880</v>
      </c>
      <c r="T653" s="237">
        <v>34275</v>
      </c>
      <c r="U653" s="235">
        <v>28.425000000000001</v>
      </c>
      <c r="V653" s="238">
        <v>54364</v>
      </c>
      <c r="W653" s="239">
        <v>26.574999999999999</v>
      </c>
    </row>
    <row r="654" spans="1:23" x14ac:dyDescent="0.25">
      <c r="A654" s="230"/>
      <c r="B654" s="231">
        <v>50032394</v>
      </c>
      <c r="C654" s="232" t="s">
        <v>483</v>
      </c>
      <c r="D654" s="232" t="s">
        <v>2270</v>
      </c>
      <c r="E654" s="232" t="s">
        <v>1459</v>
      </c>
      <c r="F654" s="232" t="s">
        <v>1437</v>
      </c>
      <c r="G654" s="232" t="s">
        <v>5635</v>
      </c>
      <c r="H654" s="232" t="s">
        <v>869</v>
      </c>
      <c r="I654" s="232" t="s">
        <v>702</v>
      </c>
      <c r="J654" s="232" t="s">
        <v>1881</v>
      </c>
      <c r="K654" s="233" t="s">
        <v>702</v>
      </c>
      <c r="L654" s="232" t="s">
        <v>702</v>
      </c>
      <c r="M654" s="234">
        <v>2</v>
      </c>
      <c r="N654" s="235">
        <v>3</v>
      </c>
      <c r="O654" s="236"/>
      <c r="P654" s="237">
        <v>40848</v>
      </c>
      <c r="Q654" s="237">
        <v>41579</v>
      </c>
      <c r="R654" s="237">
        <v>43374</v>
      </c>
      <c r="S654" s="232" t="s">
        <v>5150</v>
      </c>
      <c r="T654" s="237">
        <v>29746</v>
      </c>
      <c r="U654" s="235">
        <v>40.822222222222223</v>
      </c>
      <c r="V654" s="238">
        <v>49835</v>
      </c>
      <c r="W654" s="239">
        <v>14.177777777777777</v>
      </c>
    </row>
    <row r="655" spans="1:23" x14ac:dyDescent="0.25">
      <c r="A655" s="230"/>
      <c r="B655" s="231">
        <v>50041841</v>
      </c>
      <c r="C655" s="232" t="s">
        <v>538</v>
      </c>
      <c r="D655" s="232" t="s">
        <v>2270</v>
      </c>
      <c r="E655" s="232" t="s">
        <v>1459</v>
      </c>
      <c r="F655" s="232" t="s">
        <v>1437</v>
      </c>
      <c r="G655" s="232" t="s">
        <v>5635</v>
      </c>
      <c r="H655" s="232" t="s">
        <v>5399</v>
      </c>
      <c r="I655" s="232" t="s">
        <v>702</v>
      </c>
      <c r="J655" s="232" t="s">
        <v>3904</v>
      </c>
      <c r="K655" s="233" t="s">
        <v>702</v>
      </c>
      <c r="L655" s="232" t="s">
        <v>702</v>
      </c>
      <c r="M655" s="234">
        <v>3</v>
      </c>
      <c r="N655" s="235">
        <v>3</v>
      </c>
      <c r="O655" s="236"/>
      <c r="P655" s="237">
        <v>41988</v>
      </c>
      <c r="Q655" s="237">
        <v>44197</v>
      </c>
      <c r="R655" s="237">
        <v>44223</v>
      </c>
      <c r="S655" s="232" t="s">
        <v>1522</v>
      </c>
      <c r="T655" s="237">
        <v>31242</v>
      </c>
      <c r="U655" s="235">
        <v>36.725000000000001</v>
      </c>
      <c r="V655" s="238">
        <v>51331</v>
      </c>
      <c r="W655" s="239">
        <v>18.274999999999999</v>
      </c>
    </row>
    <row r="656" spans="1:23" x14ac:dyDescent="0.25">
      <c r="A656" s="230"/>
      <c r="B656" s="231">
        <v>50030995</v>
      </c>
      <c r="C656" s="232" t="s">
        <v>296</v>
      </c>
      <c r="D656" s="232" t="s">
        <v>2270</v>
      </c>
      <c r="E656" s="232" t="s">
        <v>1443</v>
      </c>
      <c r="F656" s="232" t="s">
        <v>1437</v>
      </c>
      <c r="G656" s="232" t="s">
        <v>5635</v>
      </c>
      <c r="H656" s="232" t="s">
        <v>1444</v>
      </c>
      <c r="I656" s="232" t="s">
        <v>702</v>
      </c>
      <c r="J656" s="232" t="s">
        <v>1885</v>
      </c>
      <c r="K656" s="233" t="s">
        <v>702</v>
      </c>
      <c r="L656" s="232" t="s">
        <v>702</v>
      </c>
      <c r="M656" s="234">
        <v>5</v>
      </c>
      <c r="N656" s="235">
        <v>4.333333333333333</v>
      </c>
      <c r="O656" s="236"/>
      <c r="P656" s="237">
        <v>39069</v>
      </c>
      <c r="Q656" s="237">
        <v>42736</v>
      </c>
      <c r="R656" s="237">
        <v>39539</v>
      </c>
      <c r="S656" s="232" t="s">
        <v>5151</v>
      </c>
      <c r="T656" s="237">
        <v>30448</v>
      </c>
      <c r="U656" s="235">
        <v>38.897222222222226</v>
      </c>
      <c r="V656" s="238">
        <v>50537</v>
      </c>
      <c r="W656" s="239">
        <v>16.102777777777778</v>
      </c>
    </row>
    <row r="657" spans="1:23" x14ac:dyDescent="0.25">
      <c r="A657" s="230"/>
      <c r="B657" s="231">
        <v>50040466</v>
      </c>
      <c r="C657" s="232" t="s">
        <v>530</v>
      </c>
      <c r="D657" s="232" t="s">
        <v>2270</v>
      </c>
      <c r="E657" s="232" t="s">
        <v>1443</v>
      </c>
      <c r="F657" s="232" t="s">
        <v>1437</v>
      </c>
      <c r="G657" s="232" t="s">
        <v>5635</v>
      </c>
      <c r="H657" s="232" t="s">
        <v>1444</v>
      </c>
      <c r="I657" s="232" t="s">
        <v>702</v>
      </c>
      <c r="J657" s="232" t="s">
        <v>3922</v>
      </c>
      <c r="K657" s="233" t="s">
        <v>702</v>
      </c>
      <c r="L657" s="232" t="s">
        <v>702</v>
      </c>
      <c r="M657" s="234">
        <v>2</v>
      </c>
      <c r="N657" s="235">
        <v>3</v>
      </c>
      <c r="O657" s="236"/>
      <c r="P657" s="237">
        <v>41953</v>
      </c>
      <c r="Q657" s="237">
        <v>44197</v>
      </c>
      <c r="R657" s="237">
        <v>44452</v>
      </c>
      <c r="S657" s="232" t="s">
        <v>2082</v>
      </c>
      <c r="T657" s="237">
        <v>33053</v>
      </c>
      <c r="U657" s="235">
        <v>31.766666666666666</v>
      </c>
      <c r="V657" s="238">
        <v>53142</v>
      </c>
      <c r="W657" s="239">
        <v>23.233333333333334</v>
      </c>
    </row>
    <row r="658" spans="1:23" x14ac:dyDescent="0.25">
      <c r="A658" s="230"/>
      <c r="B658" s="231">
        <v>50030935</v>
      </c>
      <c r="C658" s="232" t="s">
        <v>1179</v>
      </c>
      <c r="D658" s="232" t="s">
        <v>2270</v>
      </c>
      <c r="E658" s="232" t="s">
        <v>1464</v>
      </c>
      <c r="F658" s="232" t="s">
        <v>1437</v>
      </c>
      <c r="G658" s="232" t="s">
        <v>5635</v>
      </c>
      <c r="H658" s="232" t="s">
        <v>1887</v>
      </c>
      <c r="I658" s="232" t="s">
        <v>702</v>
      </c>
      <c r="J658" s="232" t="s">
        <v>1887</v>
      </c>
      <c r="K658" s="233" t="s">
        <v>702</v>
      </c>
      <c r="L658" s="232" t="s">
        <v>702</v>
      </c>
      <c r="M658" s="234">
        <v>3</v>
      </c>
      <c r="N658" s="235">
        <v>3.3333333333333335</v>
      </c>
      <c r="O658" s="236"/>
      <c r="P658" s="237">
        <v>36814</v>
      </c>
      <c r="Q658" s="237">
        <v>42736</v>
      </c>
      <c r="R658" s="237">
        <v>40817</v>
      </c>
      <c r="S658" s="232" t="s">
        <v>5152</v>
      </c>
      <c r="T658" s="237">
        <v>27726</v>
      </c>
      <c r="U658" s="235">
        <v>46.352777777777774</v>
      </c>
      <c r="V658" s="238">
        <v>47815</v>
      </c>
      <c r="W658" s="239">
        <v>8.6472222222222221</v>
      </c>
    </row>
    <row r="659" spans="1:23" x14ac:dyDescent="0.25">
      <c r="A659" s="230"/>
      <c r="B659" s="231">
        <v>50030977</v>
      </c>
      <c r="C659" s="232" t="s">
        <v>1181</v>
      </c>
      <c r="D659" s="232" t="s">
        <v>2270</v>
      </c>
      <c r="E659" s="232" t="s">
        <v>1464</v>
      </c>
      <c r="F659" s="232" t="s">
        <v>1437</v>
      </c>
      <c r="G659" s="232" t="s">
        <v>5635</v>
      </c>
      <c r="H659" s="232" t="s">
        <v>1472</v>
      </c>
      <c r="I659" s="232" t="s">
        <v>702</v>
      </c>
      <c r="J659" s="232" t="s">
        <v>5537</v>
      </c>
      <c r="K659" s="233" t="s">
        <v>702</v>
      </c>
      <c r="L659" s="232" t="s">
        <v>702</v>
      </c>
      <c r="M659" s="234">
        <v>1</v>
      </c>
      <c r="N659" s="235">
        <v>2.6666666666666665</v>
      </c>
      <c r="O659" s="236"/>
      <c r="P659" s="237">
        <v>37623</v>
      </c>
      <c r="Q659" s="237">
        <v>39722</v>
      </c>
      <c r="R659" s="237">
        <v>43017</v>
      </c>
      <c r="S659" s="232" t="s">
        <v>5153</v>
      </c>
      <c r="T659" s="237">
        <v>27822</v>
      </c>
      <c r="U659" s="235">
        <v>46.088888888888889</v>
      </c>
      <c r="V659" s="238">
        <v>47910</v>
      </c>
      <c r="W659" s="239">
        <v>8.9111111111111114</v>
      </c>
    </row>
    <row r="660" spans="1:23" x14ac:dyDescent="0.25">
      <c r="A660" s="230"/>
      <c r="B660" s="231">
        <v>50031497</v>
      </c>
      <c r="C660" s="232" t="s">
        <v>463</v>
      </c>
      <c r="D660" s="232" t="s">
        <v>2270</v>
      </c>
      <c r="E660" s="232" t="s">
        <v>1448</v>
      </c>
      <c r="F660" s="232" t="s">
        <v>1437</v>
      </c>
      <c r="G660" s="232" t="s">
        <v>5635</v>
      </c>
      <c r="H660" s="232" t="s">
        <v>1891</v>
      </c>
      <c r="I660" s="232" t="s">
        <v>702</v>
      </c>
      <c r="J660" s="232" t="s">
        <v>5365</v>
      </c>
      <c r="K660" s="233" t="s">
        <v>702</v>
      </c>
      <c r="L660" s="232" t="s">
        <v>702</v>
      </c>
      <c r="M660" s="234">
        <v>7</v>
      </c>
      <c r="N660" s="235">
        <v>2.6666666666666665</v>
      </c>
      <c r="O660" s="236"/>
      <c r="P660" s="237">
        <v>33270</v>
      </c>
      <c r="Q660" s="237">
        <v>40909</v>
      </c>
      <c r="R660" s="237">
        <v>35198</v>
      </c>
      <c r="S660" s="232" t="s">
        <v>5154</v>
      </c>
      <c r="T660" s="237">
        <v>25187</v>
      </c>
      <c r="U660" s="235">
        <v>53.305555555555557</v>
      </c>
      <c r="V660" s="238">
        <v>45275</v>
      </c>
      <c r="W660" s="239">
        <v>1.6944444444444444</v>
      </c>
    </row>
    <row r="661" spans="1:23" x14ac:dyDescent="0.25">
      <c r="A661" s="230"/>
      <c r="B661" s="231">
        <v>50030904</v>
      </c>
      <c r="C661" s="232" t="s">
        <v>264</v>
      </c>
      <c r="D661" s="232" t="s">
        <v>2271</v>
      </c>
      <c r="E661" s="232" t="s">
        <v>1431</v>
      </c>
      <c r="F661" s="232" t="s">
        <v>1452</v>
      </c>
      <c r="G661" s="232" t="s">
        <v>5637</v>
      </c>
      <c r="H661" s="232" t="s">
        <v>5343</v>
      </c>
      <c r="I661" s="232" t="s">
        <v>702</v>
      </c>
      <c r="J661" s="232" t="s">
        <v>5435</v>
      </c>
      <c r="K661" s="233" t="s">
        <v>702</v>
      </c>
      <c r="L661" s="232" t="s">
        <v>702</v>
      </c>
      <c r="M661" s="234">
        <v>4</v>
      </c>
      <c r="N661" s="235">
        <v>3</v>
      </c>
      <c r="O661" s="236"/>
      <c r="P661" s="237">
        <v>35186</v>
      </c>
      <c r="Q661" s="237">
        <v>42917</v>
      </c>
      <c r="R661" s="237">
        <v>41091</v>
      </c>
      <c r="S661" s="232" t="s">
        <v>5155</v>
      </c>
      <c r="T661" s="237">
        <v>26663</v>
      </c>
      <c r="U661" s="235">
        <v>49.263888888888886</v>
      </c>
      <c r="V661" s="238">
        <v>46751</v>
      </c>
      <c r="W661" s="239">
        <v>5.7361111111111107</v>
      </c>
    </row>
    <row r="662" spans="1:23" x14ac:dyDescent="0.25">
      <c r="A662" s="230"/>
      <c r="B662" s="231">
        <v>50047137</v>
      </c>
      <c r="C662" s="232" t="s">
        <v>556</v>
      </c>
      <c r="D662" s="232" t="s">
        <v>2271</v>
      </c>
      <c r="E662" s="232" t="s">
        <v>1431</v>
      </c>
      <c r="F662" s="232" t="s">
        <v>1452</v>
      </c>
      <c r="G662" s="232" t="s">
        <v>5637</v>
      </c>
      <c r="H662" s="232" t="s">
        <v>5343</v>
      </c>
      <c r="I662" s="232" t="s">
        <v>702</v>
      </c>
      <c r="J662" s="232" t="s">
        <v>1897</v>
      </c>
      <c r="K662" s="233" t="s">
        <v>702</v>
      </c>
      <c r="L662" s="232" t="s">
        <v>702</v>
      </c>
      <c r="M662" s="234">
        <v>1</v>
      </c>
      <c r="N662" s="235">
        <v>3</v>
      </c>
      <c r="O662" s="236"/>
      <c r="P662" s="237">
        <v>35735</v>
      </c>
      <c r="Q662" s="237">
        <v>44044</v>
      </c>
      <c r="R662" s="237">
        <v>42156</v>
      </c>
      <c r="S662" s="232" t="s">
        <v>4992</v>
      </c>
      <c r="T662" s="237">
        <v>28741</v>
      </c>
      <c r="U662" s="235">
        <v>43.575000000000003</v>
      </c>
      <c r="V662" s="238">
        <v>48830</v>
      </c>
      <c r="W662" s="239">
        <v>11.425000000000001</v>
      </c>
    </row>
    <row r="663" spans="1:23" x14ac:dyDescent="0.25">
      <c r="A663" s="230"/>
      <c r="B663" s="231">
        <v>50047195</v>
      </c>
      <c r="C663" s="232" t="s">
        <v>559</v>
      </c>
      <c r="D663" s="232" t="s">
        <v>2271</v>
      </c>
      <c r="E663" s="232" t="s">
        <v>1431</v>
      </c>
      <c r="F663" s="232" t="s">
        <v>1452</v>
      </c>
      <c r="G663" s="232" t="s">
        <v>5637</v>
      </c>
      <c r="H663" s="232" t="s">
        <v>5343</v>
      </c>
      <c r="I663" s="232" t="s">
        <v>702</v>
      </c>
      <c r="J663" s="232" t="s">
        <v>4774</v>
      </c>
      <c r="K663" s="233" t="s">
        <v>702</v>
      </c>
      <c r="L663" s="232" t="s">
        <v>702</v>
      </c>
      <c r="M663" s="234">
        <v>2</v>
      </c>
      <c r="N663" s="235">
        <v>2.6666666666666665</v>
      </c>
      <c r="O663" s="236"/>
      <c r="P663" s="237">
        <v>35582</v>
      </c>
      <c r="Q663" s="237">
        <v>43466</v>
      </c>
      <c r="R663" s="237">
        <v>44256</v>
      </c>
      <c r="S663" s="232" t="s">
        <v>5156</v>
      </c>
      <c r="T663" s="237">
        <v>28116</v>
      </c>
      <c r="U663" s="235">
        <v>45.286111111111111</v>
      </c>
      <c r="V663" s="238">
        <v>48204</v>
      </c>
      <c r="W663" s="239">
        <v>9.7138888888888886</v>
      </c>
    </row>
    <row r="664" spans="1:23" x14ac:dyDescent="0.25">
      <c r="A664" s="230"/>
      <c r="B664" s="231">
        <v>50030614</v>
      </c>
      <c r="C664" s="232" t="s">
        <v>156</v>
      </c>
      <c r="D664" s="232" t="s">
        <v>2271</v>
      </c>
      <c r="E664" s="232" t="s">
        <v>1451</v>
      </c>
      <c r="F664" s="232" t="s">
        <v>1452</v>
      </c>
      <c r="G664" s="232" t="s">
        <v>5637</v>
      </c>
      <c r="H664" s="232" t="s">
        <v>1841</v>
      </c>
      <c r="I664" s="232" t="s">
        <v>702</v>
      </c>
      <c r="J664" s="232" t="s">
        <v>1901</v>
      </c>
      <c r="K664" s="233" t="s">
        <v>702</v>
      </c>
      <c r="L664" s="232" t="s">
        <v>702</v>
      </c>
      <c r="M664" s="234">
        <v>5</v>
      </c>
      <c r="N664" s="235">
        <v>3.6666666666666665</v>
      </c>
      <c r="O664" s="236"/>
      <c r="P664" s="237">
        <v>35004</v>
      </c>
      <c r="Q664" s="237">
        <v>42736</v>
      </c>
      <c r="R664" s="237">
        <v>41428</v>
      </c>
      <c r="S664" s="232" t="s">
        <v>5157</v>
      </c>
      <c r="T664" s="237">
        <v>25934</v>
      </c>
      <c r="U664" s="235">
        <v>51.261111111111113</v>
      </c>
      <c r="V664" s="238">
        <v>46023</v>
      </c>
      <c r="W664" s="239">
        <v>3.7388888888888889</v>
      </c>
    </row>
    <row r="665" spans="1:23" x14ac:dyDescent="0.25">
      <c r="A665" s="230"/>
      <c r="B665" s="231">
        <v>50030619</v>
      </c>
      <c r="C665" s="232" t="s">
        <v>159</v>
      </c>
      <c r="D665" s="232" t="s">
        <v>2271</v>
      </c>
      <c r="E665" s="232" t="s">
        <v>1451</v>
      </c>
      <c r="F665" s="232" t="s">
        <v>1452</v>
      </c>
      <c r="G665" s="232" t="s">
        <v>5637</v>
      </c>
      <c r="H665" s="232" t="s">
        <v>5385</v>
      </c>
      <c r="I665" s="232" t="s">
        <v>702</v>
      </c>
      <c r="J665" s="232" t="s">
        <v>1454</v>
      </c>
      <c r="K665" s="233" t="s">
        <v>702</v>
      </c>
      <c r="L665" s="232" t="s">
        <v>702</v>
      </c>
      <c r="M665" s="234">
        <v>4</v>
      </c>
      <c r="N665" s="235">
        <v>3</v>
      </c>
      <c r="O665" s="236"/>
      <c r="P665" s="237">
        <v>35366</v>
      </c>
      <c r="Q665" s="237">
        <v>44197</v>
      </c>
      <c r="R665" s="237">
        <v>38961</v>
      </c>
      <c r="S665" s="232" t="s">
        <v>5133</v>
      </c>
      <c r="T665" s="237">
        <v>26862</v>
      </c>
      <c r="U665" s="235">
        <v>48.716666666666669</v>
      </c>
      <c r="V665" s="238">
        <v>46951</v>
      </c>
      <c r="W665" s="239">
        <v>6.2833333333333332</v>
      </c>
    </row>
    <row r="666" spans="1:23" x14ac:dyDescent="0.25">
      <c r="A666" s="230"/>
      <c r="B666" s="231">
        <v>50030613</v>
      </c>
      <c r="C666" s="232" t="s">
        <v>1184</v>
      </c>
      <c r="D666" s="232" t="s">
        <v>2271</v>
      </c>
      <c r="E666" s="232" t="s">
        <v>1451</v>
      </c>
      <c r="F666" s="232" t="s">
        <v>1452</v>
      </c>
      <c r="G666" s="232" t="s">
        <v>5637</v>
      </c>
      <c r="H666" s="232" t="s">
        <v>5385</v>
      </c>
      <c r="I666" s="232" t="s">
        <v>702</v>
      </c>
      <c r="J666" s="232" t="s">
        <v>1454</v>
      </c>
      <c r="K666" s="233" t="s">
        <v>702</v>
      </c>
      <c r="L666" s="232" t="s">
        <v>702</v>
      </c>
      <c r="M666" s="234">
        <v>2</v>
      </c>
      <c r="N666" s="235">
        <v>3</v>
      </c>
      <c r="O666" s="236"/>
      <c r="P666" s="237">
        <v>35796</v>
      </c>
      <c r="Q666" s="237">
        <v>41640</v>
      </c>
      <c r="R666" s="237">
        <v>41428</v>
      </c>
      <c r="S666" s="232" t="s">
        <v>1455</v>
      </c>
      <c r="T666" s="237">
        <v>26864</v>
      </c>
      <c r="U666" s="235">
        <v>48.711111111111109</v>
      </c>
      <c r="V666" s="238">
        <v>46953</v>
      </c>
      <c r="W666" s="239">
        <v>6.2888888888888888</v>
      </c>
    </row>
    <row r="667" spans="1:23" x14ac:dyDescent="0.25">
      <c r="A667" s="230"/>
      <c r="B667" s="231">
        <v>50030658</v>
      </c>
      <c r="C667" s="232" t="s">
        <v>1185</v>
      </c>
      <c r="D667" s="232" t="s">
        <v>2271</v>
      </c>
      <c r="E667" s="232" t="s">
        <v>1436</v>
      </c>
      <c r="F667" s="232" t="s">
        <v>1452</v>
      </c>
      <c r="G667" s="232" t="s">
        <v>5637</v>
      </c>
      <c r="H667" s="232" t="s">
        <v>5364</v>
      </c>
      <c r="I667" s="232" t="s">
        <v>702</v>
      </c>
      <c r="J667" s="232" t="s">
        <v>5453</v>
      </c>
      <c r="K667" s="233" t="s">
        <v>702</v>
      </c>
      <c r="L667" s="232" t="s">
        <v>702</v>
      </c>
      <c r="M667" s="234">
        <v>4</v>
      </c>
      <c r="N667" s="235">
        <v>3</v>
      </c>
      <c r="O667" s="236"/>
      <c r="P667" s="237">
        <v>35646</v>
      </c>
      <c r="Q667" s="237">
        <v>42736</v>
      </c>
      <c r="R667" s="237">
        <v>42359</v>
      </c>
      <c r="S667" s="232" t="s">
        <v>5158</v>
      </c>
      <c r="T667" s="237">
        <v>26072</v>
      </c>
      <c r="U667" s="235">
        <v>50.87777777777778</v>
      </c>
      <c r="V667" s="238">
        <v>46161</v>
      </c>
      <c r="W667" s="239">
        <v>4.1222222222222218</v>
      </c>
    </row>
    <row r="668" spans="1:23" x14ac:dyDescent="0.25">
      <c r="A668" s="230"/>
      <c r="B668" s="231">
        <v>50031503</v>
      </c>
      <c r="C668" s="232" t="s">
        <v>464</v>
      </c>
      <c r="D668" s="232" t="s">
        <v>2271</v>
      </c>
      <c r="E668" s="232" t="s">
        <v>1492</v>
      </c>
      <c r="F668" s="232" t="s">
        <v>1452</v>
      </c>
      <c r="G668" s="232" t="s">
        <v>5637</v>
      </c>
      <c r="H668" s="232" t="s">
        <v>5367</v>
      </c>
      <c r="I668" s="232" t="s">
        <v>702</v>
      </c>
      <c r="J668" s="232" t="s">
        <v>1905</v>
      </c>
      <c r="K668" s="233" t="s">
        <v>702</v>
      </c>
      <c r="L668" s="232" t="s">
        <v>702</v>
      </c>
      <c r="M668" s="234">
        <v>6</v>
      </c>
      <c r="N668" s="235">
        <v>3.6666666666666665</v>
      </c>
      <c r="O668" s="236"/>
      <c r="P668" s="237">
        <v>35765</v>
      </c>
      <c r="Q668" s="237">
        <v>39934</v>
      </c>
      <c r="R668" s="237">
        <v>39335</v>
      </c>
      <c r="S668" s="232" t="s">
        <v>5159</v>
      </c>
      <c r="T668" s="237">
        <v>26550</v>
      </c>
      <c r="U668" s="235">
        <v>49.575000000000003</v>
      </c>
      <c r="V668" s="238">
        <v>46638</v>
      </c>
      <c r="W668" s="239">
        <v>5.4249999999999998</v>
      </c>
    </row>
    <row r="669" spans="1:23" x14ac:dyDescent="0.25">
      <c r="A669" s="230"/>
      <c r="B669" s="231">
        <v>50030620</v>
      </c>
      <c r="C669" s="232" t="s">
        <v>1187</v>
      </c>
      <c r="D669" s="232" t="s">
        <v>2271</v>
      </c>
      <c r="E669" s="232" t="s">
        <v>1492</v>
      </c>
      <c r="F669" s="232" t="s">
        <v>1452</v>
      </c>
      <c r="G669" s="232" t="s">
        <v>5637</v>
      </c>
      <c r="H669" s="232" t="s">
        <v>5338</v>
      </c>
      <c r="I669" s="232" t="s">
        <v>702</v>
      </c>
      <c r="J669" s="232" t="s">
        <v>1907</v>
      </c>
      <c r="K669" s="233" t="s">
        <v>702</v>
      </c>
      <c r="L669" s="232" t="s">
        <v>702</v>
      </c>
      <c r="M669" s="234">
        <v>5</v>
      </c>
      <c r="N669" s="235">
        <v>3</v>
      </c>
      <c r="O669" s="236"/>
      <c r="P669" s="237">
        <v>35612</v>
      </c>
      <c r="Q669" s="237">
        <v>43101</v>
      </c>
      <c r="R669" s="237">
        <v>38951</v>
      </c>
      <c r="S669" s="232" t="s">
        <v>1908</v>
      </c>
      <c r="T669" s="237">
        <v>26110</v>
      </c>
      <c r="U669" s="235">
        <v>50.774999999999999</v>
      </c>
      <c r="V669" s="238">
        <v>46199</v>
      </c>
      <c r="W669" s="239">
        <v>4.2249999999999996</v>
      </c>
    </row>
    <row r="670" spans="1:23" x14ac:dyDescent="0.25">
      <c r="A670" s="230"/>
      <c r="B670" s="231">
        <v>50030621</v>
      </c>
      <c r="C670" s="232" t="s">
        <v>160</v>
      </c>
      <c r="D670" s="232" t="s">
        <v>2271</v>
      </c>
      <c r="E670" s="232" t="s">
        <v>1492</v>
      </c>
      <c r="F670" s="232" t="s">
        <v>1452</v>
      </c>
      <c r="G670" s="232" t="s">
        <v>5637</v>
      </c>
      <c r="H670" s="232" t="s">
        <v>5367</v>
      </c>
      <c r="I670" s="232" t="s">
        <v>702</v>
      </c>
      <c r="J670" s="232" t="s">
        <v>1493</v>
      </c>
      <c r="K670" s="233" t="s">
        <v>702</v>
      </c>
      <c r="L670" s="232" t="s">
        <v>702</v>
      </c>
      <c r="M670" s="234">
        <v>4</v>
      </c>
      <c r="N670" s="235">
        <v>2.6666666666666665</v>
      </c>
      <c r="O670" s="236"/>
      <c r="P670" s="237">
        <v>36161</v>
      </c>
      <c r="Q670" s="237">
        <v>42552</v>
      </c>
      <c r="R670" s="237">
        <v>38951</v>
      </c>
      <c r="S670" s="232" t="s">
        <v>5160</v>
      </c>
      <c r="T670" s="237">
        <v>25214</v>
      </c>
      <c r="U670" s="235">
        <v>53.233333333333334</v>
      </c>
      <c r="V670" s="238">
        <v>45302</v>
      </c>
      <c r="W670" s="239">
        <v>1.7666666666666666</v>
      </c>
    </row>
    <row r="671" spans="1:23" x14ac:dyDescent="0.25">
      <c r="A671" s="230"/>
      <c r="B671" s="231">
        <v>50030622</v>
      </c>
      <c r="C671" s="232" t="s">
        <v>161</v>
      </c>
      <c r="D671" s="232" t="s">
        <v>2271</v>
      </c>
      <c r="E671" s="232" t="s">
        <v>1492</v>
      </c>
      <c r="F671" s="232" t="s">
        <v>1452</v>
      </c>
      <c r="G671" s="232" t="s">
        <v>5637</v>
      </c>
      <c r="H671" s="232" t="s">
        <v>5367</v>
      </c>
      <c r="I671" s="232" t="s">
        <v>702</v>
      </c>
      <c r="J671" s="232" t="s">
        <v>1493</v>
      </c>
      <c r="K671" s="233" t="s">
        <v>702</v>
      </c>
      <c r="L671" s="232" t="s">
        <v>702</v>
      </c>
      <c r="M671" s="234">
        <v>4</v>
      </c>
      <c r="N671" s="235">
        <v>3.3333333333333335</v>
      </c>
      <c r="O671" s="236"/>
      <c r="P671" s="237">
        <v>35765</v>
      </c>
      <c r="Q671" s="237">
        <v>43466</v>
      </c>
      <c r="R671" s="237">
        <v>38951</v>
      </c>
      <c r="S671" s="232" t="s">
        <v>5160</v>
      </c>
      <c r="T671" s="237">
        <v>25963</v>
      </c>
      <c r="U671" s="235">
        <v>51.180555555555557</v>
      </c>
      <c r="V671" s="238">
        <v>46052</v>
      </c>
      <c r="W671" s="239">
        <v>3.8194444444444446</v>
      </c>
    </row>
    <row r="672" spans="1:23" x14ac:dyDescent="0.25">
      <c r="A672" s="230"/>
      <c r="B672" s="231">
        <v>50030625</v>
      </c>
      <c r="C672" s="232" t="s">
        <v>162</v>
      </c>
      <c r="D672" s="232" t="s">
        <v>2271</v>
      </c>
      <c r="E672" s="232" t="s">
        <v>1492</v>
      </c>
      <c r="F672" s="232" t="s">
        <v>1452</v>
      </c>
      <c r="G672" s="232" t="s">
        <v>5637</v>
      </c>
      <c r="H672" s="232" t="s">
        <v>5367</v>
      </c>
      <c r="I672" s="232" t="s">
        <v>702</v>
      </c>
      <c r="J672" s="232" t="s">
        <v>1493</v>
      </c>
      <c r="K672" s="233" t="s">
        <v>702</v>
      </c>
      <c r="L672" s="232" t="s">
        <v>702</v>
      </c>
      <c r="M672" s="234">
        <v>4</v>
      </c>
      <c r="N672" s="235">
        <v>2.6666666666666665</v>
      </c>
      <c r="O672" s="236"/>
      <c r="P672" s="237">
        <v>35765</v>
      </c>
      <c r="Q672" s="237">
        <v>43466</v>
      </c>
      <c r="R672" s="237">
        <v>39134</v>
      </c>
      <c r="S672" s="232" t="s">
        <v>5161</v>
      </c>
      <c r="T672" s="237">
        <v>26744</v>
      </c>
      <c r="U672" s="235">
        <v>49.038888888888891</v>
      </c>
      <c r="V672" s="238">
        <v>46833</v>
      </c>
      <c r="W672" s="239">
        <v>5.9611111111111112</v>
      </c>
    </row>
    <row r="673" spans="1:23" x14ac:dyDescent="0.25">
      <c r="A673" s="230"/>
      <c r="B673" s="231">
        <v>50030606</v>
      </c>
      <c r="C673" s="232" t="s">
        <v>153</v>
      </c>
      <c r="D673" s="232" t="s">
        <v>2271</v>
      </c>
      <c r="E673" s="232" t="s">
        <v>1872</v>
      </c>
      <c r="F673" s="232" t="s">
        <v>1452</v>
      </c>
      <c r="G673" s="232" t="s">
        <v>5637</v>
      </c>
      <c r="H673" s="232" t="s">
        <v>5337</v>
      </c>
      <c r="I673" s="232" t="s">
        <v>702</v>
      </c>
      <c r="J673" s="232" t="s">
        <v>1910</v>
      </c>
      <c r="K673" s="233" t="s">
        <v>702</v>
      </c>
      <c r="L673" s="232" t="s">
        <v>702</v>
      </c>
      <c r="M673" s="234">
        <v>6</v>
      </c>
      <c r="N673" s="235">
        <v>3</v>
      </c>
      <c r="O673" s="236"/>
      <c r="P673" s="237">
        <v>36586</v>
      </c>
      <c r="Q673" s="237">
        <v>42278</v>
      </c>
      <c r="R673" s="237">
        <v>37865</v>
      </c>
      <c r="S673" s="232" t="s">
        <v>5162</v>
      </c>
      <c r="T673" s="237">
        <v>27120</v>
      </c>
      <c r="U673" s="235">
        <v>48.011111111111113</v>
      </c>
      <c r="V673" s="238">
        <v>47209</v>
      </c>
      <c r="W673" s="239">
        <v>6.9888888888888889</v>
      </c>
    </row>
    <row r="674" spans="1:23" x14ac:dyDescent="0.25">
      <c r="A674" s="230"/>
      <c r="B674" s="231">
        <v>50030607</v>
      </c>
      <c r="C674" s="232" t="s">
        <v>1188</v>
      </c>
      <c r="D674" s="232" t="s">
        <v>2271</v>
      </c>
      <c r="E674" s="232" t="s">
        <v>1872</v>
      </c>
      <c r="F674" s="232" t="s">
        <v>1452</v>
      </c>
      <c r="G674" s="232" t="s">
        <v>5637</v>
      </c>
      <c r="H674" s="232" t="s">
        <v>5394</v>
      </c>
      <c r="I674" s="232" t="s">
        <v>702</v>
      </c>
      <c r="J674" s="232" t="s">
        <v>5395</v>
      </c>
      <c r="K674" s="233" t="s">
        <v>702</v>
      </c>
      <c r="L674" s="232" t="s">
        <v>702</v>
      </c>
      <c r="M674" s="234">
        <v>2</v>
      </c>
      <c r="N674" s="235">
        <v>3.3333333333333335</v>
      </c>
      <c r="O674" s="236"/>
      <c r="P674" s="237">
        <v>35278</v>
      </c>
      <c r="Q674" s="237">
        <v>42370</v>
      </c>
      <c r="R674" s="237">
        <v>38152</v>
      </c>
      <c r="S674" s="232" t="s">
        <v>5163</v>
      </c>
      <c r="T674" s="237">
        <v>24687</v>
      </c>
      <c r="U674" s="235">
        <v>54.672222222222224</v>
      </c>
      <c r="V674" s="238">
        <v>44776</v>
      </c>
      <c r="W674" s="239">
        <v>0.32777777777777778</v>
      </c>
    </row>
    <row r="675" spans="1:23" x14ac:dyDescent="0.25">
      <c r="A675" s="230"/>
      <c r="B675" s="231">
        <v>50030608</v>
      </c>
      <c r="C675" s="232" t="s">
        <v>1189</v>
      </c>
      <c r="D675" s="232" t="s">
        <v>2271</v>
      </c>
      <c r="E675" s="232" t="s">
        <v>1872</v>
      </c>
      <c r="F675" s="232" t="s">
        <v>1452</v>
      </c>
      <c r="G675" s="232" t="s">
        <v>5637</v>
      </c>
      <c r="H675" s="232" t="s">
        <v>5394</v>
      </c>
      <c r="I675" s="232" t="s">
        <v>702</v>
      </c>
      <c r="J675" s="232" t="s">
        <v>5396</v>
      </c>
      <c r="K675" s="233" t="s">
        <v>702</v>
      </c>
      <c r="L675" s="232" t="s">
        <v>702</v>
      </c>
      <c r="M675" s="234">
        <v>2</v>
      </c>
      <c r="N675" s="235">
        <v>3</v>
      </c>
      <c r="O675" s="236"/>
      <c r="P675" s="237">
        <v>36161</v>
      </c>
      <c r="Q675" s="237">
        <v>41275</v>
      </c>
      <c r="R675" s="237">
        <v>38292</v>
      </c>
      <c r="S675" s="232" t="s">
        <v>1913</v>
      </c>
      <c r="T675" s="237">
        <v>28220</v>
      </c>
      <c r="U675" s="235">
        <v>45</v>
      </c>
      <c r="V675" s="238">
        <v>48309</v>
      </c>
      <c r="W675" s="239">
        <v>10</v>
      </c>
    </row>
    <row r="676" spans="1:23" x14ac:dyDescent="0.25">
      <c r="A676" s="230"/>
      <c r="B676" s="231">
        <v>50030592</v>
      </c>
      <c r="C676" s="232" t="s">
        <v>145</v>
      </c>
      <c r="D676" s="232" t="s">
        <v>2271</v>
      </c>
      <c r="E676" s="232" t="s">
        <v>1695</v>
      </c>
      <c r="F676" s="232" t="s">
        <v>1452</v>
      </c>
      <c r="G676" s="232" t="s">
        <v>5637</v>
      </c>
      <c r="H676" s="232" t="s">
        <v>1879</v>
      </c>
      <c r="I676" s="232" t="s">
        <v>702</v>
      </c>
      <c r="J676" s="232" t="s">
        <v>5391</v>
      </c>
      <c r="K676" s="233" t="s">
        <v>702</v>
      </c>
      <c r="L676" s="232" t="s">
        <v>702</v>
      </c>
      <c r="M676" s="234">
        <v>4</v>
      </c>
      <c r="N676" s="235">
        <v>3.3333333333333335</v>
      </c>
      <c r="O676" s="236"/>
      <c r="P676" s="237">
        <v>36342</v>
      </c>
      <c r="Q676" s="237">
        <v>42736</v>
      </c>
      <c r="R676" s="237">
        <v>39156</v>
      </c>
      <c r="S676" s="232" t="s">
        <v>5018</v>
      </c>
      <c r="T676" s="237">
        <v>27197</v>
      </c>
      <c r="U676" s="235">
        <v>47.8</v>
      </c>
      <c r="V676" s="238">
        <v>47286</v>
      </c>
      <c r="W676" s="239">
        <v>7.2</v>
      </c>
    </row>
    <row r="677" spans="1:23" x14ac:dyDescent="0.25">
      <c r="A677" s="230"/>
      <c r="B677" s="231">
        <v>50141987</v>
      </c>
      <c r="C677" s="232" t="s">
        <v>707</v>
      </c>
      <c r="D677" s="232" t="s">
        <v>2272</v>
      </c>
      <c r="E677" s="232" t="s">
        <v>1695</v>
      </c>
      <c r="F677" s="232" t="s">
        <v>5724</v>
      </c>
      <c r="G677" s="232" t="s">
        <v>5637</v>
      </c>
      <c r="H677" s="232" t="s">
        <v>1879</v>
      </c>
      <c r="I677" s="232" t="s">
        <v>702</v>
      </c>
      <c r="J677" s="232" t="s">
        <v>5391</v>
      </c>
      <c r="K677" s="233" t="s">
        <v>702</v>
      </c>
      <c r="L677" s="232" t="s">
        <v>702</v>
      </c>
      <c r="M677" s="234">
        <v>4</v>
      </c>
      <c r="N677" s="235">
        <v>4</v>
      </c>
      <c r="O677" s="236"/>
      <c r="P677" s="237">
        <v>41778</v>
      </c>
      <c r="Q677" s="237"/>
      <c r="R677" s="237">
        <v>44013</v>
      </c>
      <c r="S677" s="232" t="s">
        <v>1697</v>
      </c>
      <c r="T677" s="237">
        <v>33244</v>
      </c>
      <c r="U677" s="235">
        <v>31.247222222222224</v>
      </c>
      <c r="V677" s="238">
        <v>53333</v>
      </c>
      <c r="W677" s="239">
        <v>23.752777777777776</v>
      </c>
    </row>
    <row r="678" spans="1:23" x14ac:dyDescent="0.25">
      <c r="A678" s="230"/>
      <c r="B678" s="231">
        <v>50141978</v>
      </c>
      <c r="C678" s="232" t="s">
        <v>1191</v>
      </c>
      <c r="D678" s="232" t="s">
        <v>2272</v>
      </c>
      <c r="E678" s="232" t="s">
        <v>1695</v>
      </c>
      <c r="F678" s="232" t="s">
        <v>5724</v>
      </c>
      <c r="G678" s="232" t="s">
        <v>5637</v>
      </c>
      <c r="H678" s="232" t="s">
        <v>1879</v>
      </c>
      <c r="I678" s="232" t="s">
        <v>702</v>
      </c>
      <c r="J678" s="232" t="s">
        <v>5391</v>
      </c>
      <c r="K678" s="233" t="s">
        <v>702</v>
      </c>
      <c r="L678" s="232" t="s">
        <v>702</v>
      </c>
      <c r="M678" s="234">
        <v>1</v>
      </c>
      <c r="N678" s="235">
        <v>3</v>
      </c>
      <c r="O678" s="236"/>
      <c r="P678" s="237">
        <v>43075</v>
      </c>
      <c r="Q678" s="237"/>
      <c r="R678" s="237">
        <v>44013</v>
      </c>
      <c r="S678" s="232" t="s">
        <v>1697</v>
      </c>
      <c r="T678" s="237">
        <v>33811</v>
      </c>
      <c r="U678" s="235">
        <v>29.691666666666666</v>
      </c>
      <c r="V678" s="238">
        <v>53899</v>
      </c>
      <c r="W678" s="239">
        <v>25.308333333333334</v>
      </c>
    </row>
    <row r="679" spans="1:23" x14ac:dyDescent="0.25">
      <c r="A679" s="230"/>
      <c r="B679" s="231">
        <v>50030587</v>
      </c>
      <c r="C679" s="232" t="s">
        <v>1192</v>
      </c>
      <c r="D679" s="232" t="s">
        <v>2271</v>
      </c>
      <c r="E679" s="232" t="s">
        <v>1456</v>
      </c>
      <c r="F679" s="232" t="s">
        <v>1452</v>
      </c>
      <c r="G679" s="232" t="s">
        <v>5637</v>
      </c>
      <c r="H679" s="232" t="s">
        <v>3934</v>
      </c>
      <c r="I679" s="232" t="s">
        <v>702</v>
      </c>
      <c r="J679" s="232" t="s">
        <v>1917</v>
      </c>
      <c r="K679" s="233" t="s">
        <v>702</v>
      </c>
      <c r="L679" s="232" t="s">
        <v>702</v>
      </c>
      <c r="M679" s="234">
        <v>5</v>
      </c>
      <c r="N679" s="235">
        <v>3.6666666666666665</v>
      </c>
      <c r="O679" s="236"/>
      <c r="P679" s="237">
        <v>35156</v>
      </c>
      <c r="Q679" s="237">
        <v>43101</v>
      </c>
      <c r="R679" s="237">
        <v>39815</v>
      </c>
      <c r="S679" s="232" t="s">
        <v>1458</v>
      </c>
      <c r="T679" s="237">
        <v>25395</v>
      </c>
      <c r="U679" s="235">
        <v>52.733333333333334</v>
      </c>
      <c r="V679" s="238">
        <v>45484</v>
      </c>
      <c r="W679" s="239">
        <v>2.2666666666666666</v>
      </c>
    </row>
    <row r="680" spans="1:23" x14ac:dyDescent="0.25">
      <c r="A680" s="230"/>
      <c r="B680" s="231">
        <v>50030589</v>
      </c>
      <c r="C680" s="232" t="s">
        <v>143</v>
      </c>
      <c r="D680" s="232" t="s">
        <v>2271</v>
      </c>
      <c r="E680" s="232" t="s">
        <v>1456</v>
      </c>
      <c r="F680" s="232" t="s">
        <v>1452</v>
      </c>
      <c r="G680" s="232" t="s">
        <v>5637</v>
      </c>
      <c r="H680" s="232" t="s">
        <v>1457</v>
      </c>
      <c r="I680" s="232" t="s">
        <v>702</v>
      </c>
      <c r="J680" s="232" t="s">
        <v>883</v>
      </c>
      <c r="K680" s="233" t="s">
        <v>702</v>
      </c>
      <c r="L680" s="232" t="s">
        <v>702</v>
      </c>
      <c r="M680" s="234">
        <v>4</v>
      </c>
      <c r="N680" s="235">
        <v>2.6666666666666665</v>
      </c>
      <c r="O680" s="236"/>
      <c r="P680" s="237">
        <v>35765</v>
      </c>
      <c r="Q680" s="237">
        <v>44197</v>
      </c>
      <c r="R680" s="237">
        <v>39888</v>
      </c>
      <c r="S680" s="232" t="s">
        <v>1458</v>
      </c>
      <c r="T680" s="237">
        <v>25838</v>
      </c>
      <c r="U680" s="235">
        <v>51.522222222222226</v>
      </c>
      <c r="V680" s="238">
        <v>45927</v>
      </c>
      <c r="W680" s="239">
        <v>3.4777777777777779</v>
      </c>
    </row>
    <row r="681" spans="1:23" x14ac:dyDescent="0.25">
      <c r="A681" s="241" t="s">
        <v>6</v>
      </c>
      <c r="B681" s="231">
        <v>50031502</v>
      </c>
      <c r="C681" s="232" t="s">
        <v>1194</v>
      </c>
      <c r="D681" s="232" t="s">
        <v>2275</v>
      </c>
      <c r="E681" s="232" t="s">
        <v>1459</v>
      </c>
      <c r="F681" s="232" t="s">
        <v>1479</v>
      </c>
      <c r="G681" s="232" t="s">
        <v>5638</v>
      </c>
      <c r="H681" s="232" t="s">
        <v>967</v>
      </c>
      <c r="I681" s="232" t="s">
        <v>702</v>
      </c>
      <c r="J681" s="232" t="s">
        <v>5366</v>
      </c>
      <c r="K681" s="233" t="s">
        <v>702</v>
      </c>
      <c r="L681" s="232" t="s">
        <v>702</v>
      </c>
      <c r="M681" s="234">
        <v>7</v>
      </c>
      <c r="N681" s="235">
        <v>3.3333333333333335</v>
      </c>
      <c r="O681" s="236"/>
      <c r="P681" s="237">
        <v>36586</v>
      </c>
      <c r="Q681" s="237">
        <v>41640</v>
      </c>
      <c r="R681" s="237">
        <v>38822</v>
      </c>
      <c r="S681" s="232" t="s">
        <v>5164</v>
      </c>
      <c r="T681" s="237">
        <v>25285</v>
      </c>
      <c r="U681" s="235">
        <v>53.033333333333331</v>
      </c>
      <c r="V681" s="238">
        <v>45374</v>
      </c>
      <c r="W681" s="239">
        <v>1.9666666666666666</v>
      </c>
    </row>
    <row r="682" spans="1:23" x14ac:dyDescent="0.25">
      <c r="A682" s="230"/>
      <c r="B682" s="231">
        <v>50030630</v>
      </c>
      <c r="C682" s="232" t="s">
        <v>1195</v>
      </c>
      <c r="D682" s="232" t="s">
        <v>2271</v>
      </c>
      <c r="E682" s="232" t="s">
        <v>1459</v>
      </c>
      <c r="F682" s="232" t="s">
        <v>1452</v>
      </c>
      <c r="G682" s="232" t="s">
        <v>5638</v>
      </c>
      <c r="H682" s="232" t="s">
        <v>5399</v>
      </c>
      <c r="I682" s="232" t="s">
        <v>702</v>
      </c>
      <c r="J682" s="232" t="s">
        <v>1922</v>
      </c>
      <c r="K682" s="233" t="s">
        <v>702</v>
      </c>
      <c r="L682" s="232" t="s">
        <v>702</v>
      </c>
      <c r="M682" s="234">
        <v>3</v>
      </c>
      <c r="N682" s="235">
        <v>3.6666666666666665</v>
      </c>
      <c r="O682" s="236"/>
      <c r="P682" s="237">
        <v>37712</v>
      </c>
      <c r="Q682" s="237">
        <v>42370</v>
      </c>
      <c r="R682" s="237">
        <v>41579</v>
      </c>
      <c r="S682" s="232" t="s">
        <v>5165</v>
      </c>
      <c r="T682" s="237">
        <v>28344</v>
      </c>
      <c r="U682" s="235">
        <v>44.661111111111111</v>
      </c>
      <c r="V682" s="238">
        <v>48433</v>
      </c>
      <c r="W682" s="239">
        <v>10.338888888888889</v>
      </c>
    </row>
    <row r="683" spans="1:23" x14ac:dyDescent="0.25">
      <c r="A683" s="230"/>
      <c r="B683" s="231">
        <v>50030632</v>
      </c>
      <c r="C683" s="232" t="s">
        <v>163</v>
      </c>
      <c r="D683" s="232" t="s">
        <v>2271</v>
      </c>
      <c r="E683" s="232" t="s">
        <v>1497</v>
      </c>
      <c r="F683" s="232" t="s">
        <v>1452</v>
      </c>
      <c r="G683" s="232" t="s">
        <v>5637</v>
      </c>
      <c r="H683" s="232" t="s">
        <v>5</v>
      </c>
      <c r="I683" s="232" t="s">
        <v>702</v>
      </c>
      <c r="J683" s="232" t="s">
        <v>3854</v>
      </c>
      <c r="K683" s="233" t="s">
        <v>702</v>
      </c>
      <c r="L683" s="232" t="s">
        <v>702</v>
      </c>
      <c r="M683" s="234">
        <v>4</v>
      </c>
      <c r="N683" s="235">
        <v>2.6666666666666665</v>
      </c>
      <c r="O683" s="236"/>
      <c r="P683" s="237">
        <v>35023</v>
      </c>
      <c r="Q683" s="237">
        <v>41821</v>
      </c>
      <c r="R683" s="237">
        <v>40665</v>
      </c>
      <c r="S683" s="232" t="s">
        <v>5166</v>
      </c>
      <c r="T683" s="237">
        <v>26039</v>
      </c>
      <c r="U683" s="235">
        <v>50.969444444444441</v>
      </c>
      <c r="V683" s="238">
        <v>46128</v>
      </c>
      <c r="W683" s="239">
        <v>4.0305555555555559</v>
      </c>
    </row>
    <row r="684" spans="1:23" x14ac:dyDescent="0.25">
      <c r="A684" s="230"/>
      <c r="B684" s="231">
        <v>50031269</v>
      </c>
      <c r="C684" s="232" t="s">
        <v>1398</v>
      </c>
      <c r="D684" s="232" t="s">
        <v>2271</v>
      </c>
      <c r="E684" s="232" t="s">
        <v>5725</v>
      </c>
      <c r="F684" s="232" t="s">
        <v>1452</v>
      </c>
      <c r="G684" s="232" t="s">
        <v>5637</v>
      </c>
      <c r="H684" s="232" t="s">
        <v>3876</v>
      </c>
      <c r="I684" s="232" t="s">
        <v>702</v>
      </c>
      <c r="J684" s="232" t="s">
        <v>5468</v>
      </c>
      <c r="K684" s="233" t="s">
        <v>702</v>
      </c>
      <c r="L684" s="232" t="s">
        <v>702</v>
      </c>
      <c r="M684" s="234">
        <v>1</v>
      </c>
      <c r="N684" s="235">
        <v>2.6666666666666665</v>
      </c>
      <c r="O684" s="236"/>
      <c r="P684" s="237">
        <v>41456</v>
      </c>
      <c r="Q684" s="237">
        <v>43344</v>
      </c>
      <c r="R684" s="237">
        <v>42644</v>
      </c>
      <c r="S684" s="232" t="s">
        <v>1926</v>
      </c>
      <c r="T684" s="237">
        <v>33435</v>
      </c>
      <c r="U684" s="235">
        <v>30.719444444444445</v>
      </c>
      <c r="V684" s="238">
        <v>53524</v>
      </c>
      <c r="W684" s="239">
        <v>24.280555555555555</v>
      </c>
    </row>
    <row r="685" spans="1:23" x14ac:dyDescent="0.25">
      <c r="A685" s="230"/>
      <c r="B685" s="231">
        <v>50030634</v>
      </c>
      <c r="C685" s="232" t="s">
        <v>164</v>
      </c>
      <c r="D685" s="232" t="s">
        <v>2271</v>
      </c>
      <c r="E685" s="232" t="s">
        <v>1443</v>
      </c>
      <c r="F685" s="232" t="s">
        <v>1452</v>
      </c>
      <c r="G685" s="232" t="s">
        <v>5637</v>
      </c>
      <c r="H685" s="232" t="s">
        <v>1444</v>
      </c>
      <c r="I685" s="232" t="s">
        <v>702</v>
      </c>
      <c r="J685" s="232" t="s">
        <v>1927</v>
      </c>
      <c r="K685" s="233" t="s">
        <v>702</v>
      </c>
      <c r="L685" s="232" t="s">
        <v>702</v>
      </c>
      <c r="M685" s="234">
        <v>4</v>
      </c>
      <c r="N685" s="235">
        <v>3</v>
      </c>
      <c r="O685" s="236"/>
      <c r="P685" s="237">
        <v>35604</v>
      </c>
      <c r="Q685" s="237">
        <v>42186</v>
      </c>
      <c r="R685" s="237">
        <v>39874</v>
      </c>
      <c r="S685" s="232" t="s">
        <v>5167</v>
      </c>
      <c r="T685" s="237">
        <v>26131</v>
      </c>
      <c r="U685" s="235">
        <v>50.716666666666669</v>
      </c>
      <c r="V685" s="238">
        <v>46220</v>
      </c>
      <c r="W685" s="239">
        <v>4.2833333333333332</v>
      </c>
    </row>
    <row r="686" spans="1:23" x14ac:dyDescent="0.25">
      <c r="A686" s="230"/>
      <c r="B686" s="231">
        <v>50030637</v>
      </c>
      <c r="C686" s="232" t="s">
        <v>1196</v>
      </c>
      <c r="D686" s="232" t="s">
        <v>2271</v>
      </c>
      <c r="E686" s="232" t="s">
        <v>1443</v>
      </c>
      <c r="F686" s="232" t="s">
        <v>1452</v>
      </c>
      <c r="G686" s="232" t="s">
        <v>5637</v>
      </c>
      <c r="H686" s="232" t="s">
        <v>5398</v>
      </c>
      <c r="I686" s="232" t="s">
        <v>702</v>
      </c>
      <c r="J686" s="232" t="s">
        <v>1929</v>
      </c>
      <c r="K686" s="233" t="s">
        <v>702</v>
      </c>
      <c r="L686" s="232" t="s">
        <v>702</v>
      </c>
      <c r="M686" s="234">
        <v>4</v>
      </c>
      <c r="N686" s="235">
        <v>2.6666666666666665</v>
      </c>
      <c r="O686" s="236"/>
      <c r="P686" s="237">
        <v>34959</v>
      </c>
      <c r="Q686" s="237">
        <v>42005</v>
      </c>
      <c r="R686" s="237">
        <v>40210</v>
      </c>
      <c r="S686" s="232" t="s">
        <v>4993</v>
      </c>
      <c r="T686" s="237">
        <v>24921</v>
      </c>
      <c r="U686" s="235">
        <v>54.030555555555559</v>
      </c>
      <c r="V686" s="238">
        <v>45009</v>
      </c>
      <c r="W686" s="239">
        <v>0.96944444444444444</v>
      </c>
    </row>
    <row r="687" spans="1:23" x14ac:dyDescent="0.25">
      <c r="A687" s="230"/>
      <c r="B687" s="231">
        <v>50030635</v>
      </c>
      <c r="C687" s="232" t="s">
        <v>165</v>
      </c>
      <c r="D687" s="232" t="s">
        <v>2271</v>
      </c>
      <c r="E687" s="232" t="s">
        <v>1443</v>
      </c>
      <c r="F687" s="232" t="s">
        <v>1452</v>
      </c>
      <c r="G687" s="232" t="s">
        <v>5637</v>
      </c>
      <c r="H687" s="232" t="s">
        <v>1444</v>
      </c>
      <c r="I687" s="232" t="s">
        <v>702</v>
      </c>
      <c r="J687" s="232" t="s">
        <v>3946</v>
      </c>
      <c r="K687" s="233" t="s">
        <v>702</v>
      </c>
      <c r="L687" s="232" t="s">
        <v>702</v>
      </c>
      <c r="M687" s="234">
        <v>2</v>
      </c>
      <c r="N687" s="235">
        <v>3.3333333333333335</v>
      </c>
      <c r="O687" s="236"/>
      <c r="P687" s="237">
        <v>41155</v>
      </c>
      <c r="Q687" s="237">
        <v>42370</v>
      </c>
      <c r="R687" s="237">
        <v>41246</v>
      </c>
      <c r="S687" s="232" t="s">
        <v>1445</v>
      </c>
      <c r="T687" s="237">
        <v>32426</v>
      </c>
      <c r="U687" s="235">
        <v>33.486111111111114</v>
      </c>
      <c r="V687" s="238">
        <v>52514</v>
      </c>
      <c r="W687" s="239">
        <v>21.513888888888889</v>
      </c>
    </row>
    <row r="688" spans="1:23" x14ac:dyDescent="0.25">
      <c r="A688" s="230"/>
      <c r="B688" s="231">
        <v>50030624</v>
      </c>
      <c r="C688" s="232" t="s">
        <v>1197</v>
      </c>
      <c r="D688" s="232" t="s">
        <v>2271</v>
      </c>
      <c r="E688" s="232" t="s">
        <v>1443</v>
      </c>
      <c r="F688" s="232" t="s">
        <v>1452</v>
      </c>
      <c r="G688" s="232" t="s">
        <v>5637</v>
      </c>
      <c r="H688" s="232" t="s">
        <v>5398</v>
      </c>
      <c r="I688" s="232" t="s">
        <v>702</v>
      </c>
      <c r="J688" s="232" t="s">
        <v>1932</v>
      </c>
      <c r="K688" s="233" t="s">
        <v>702</v>
      </c>
      <c r="L688" s="232" t="s">
        <v>702</v>
      </c>
      <c r="M688" s="234">
        <v>1</v>
      </c>
      <c r="N688" s="235">
        <v>3</v>
      </c>
      <c r="O688" s="236"/>
      <c r="P688" s="237">
        <v>35217</v>
      </c>
      <c r="Q688" s="237">
        <v>40634</v>
      </c>
      <c r="R688" s="237">
        <v>42628</v>
      </c>
      <c r="S688" s="232" t="s">
        <v>5161</v>
      </c>
      <c r="T688" s="237">
        <v>25949</v>
      </c>
      <c r="U688" s="235">
        <v>51.219444444444441</v>
      </c>
      <c r="V688" s="238">
        <v>46038</v>
      </c>
      <c r="W688" s="239">
        <v>3.7805555555555554</v>
      </c>
    </row>
    <row r="689" spans="1:23" x14ac:dyDescent="0.25">
      <c r="A689" s="230"/>
      <c r="B689" s="231">
        <v>50031612</v>
      </c>
      <c r="C689" s="232" t="s">
        <v>480</v>
      </c>
      <c r="D689" s="232" t="s">
        <v>2271</v>
      </c>
      <c r="E689" s="232" t="s">
        <v>1443</v>
      </c>
      <c r="F689" s="232" t="s">
        <v>1452</v>
      </c>
      <c r="G689" s="232" t="s">
        <v>5637</v>
      </c>
      <c r="H689" s="232" t="s">
        <v>1444</v>
      </c>
      <c r="I689" s="232" t="s">
        <v>702</v>
      </c>
      <c r="J689" s="232" t="s">
        <v>5490</v>
      </c>
      <c r="K689" s="233" t="s">
        <v>702</v>
      </c>
      <c r="L689" s="232" t="s">
        <v>702</v>
      </c>
      <c r="M689" s="234">
        <v>2</v>
      </c>
      <c r="N689" s="235">
        <v>2.6666666666666665</v>
      </c>
      <c r="O689" s="236"/>
      <c r="P689" s="237">
        <v>40848</v>
      </c>
      <c r="Q689" s="237">
        <v>43101</v>
      </c>
      <c r="R689" s="237">
        <v>44331</v>
      </c>
      <c r="S689" s="232" t="s">
        <v>5168</v>
      </c>
      <c r="T689" s="237">
        <v>31118</v>
      </c>
      <c r="U689" s="235">
        <v>37.06388888888889</v>
      </c>
      <c r="V689" s="238">
        <v>51207</v>
      </c>
      <c r="W689" s="239">
        <v>17.93611111111111</v>
      </c>
    </row>
    <row r="690" spans="1:23" x14ac:dyDescent="0.25">
      <c r="A690" s="230"/>
      <c r="B690" s="231">
        <v>50031450</v>
      </c>
      <c r="C690" s="232" t="s">
        <v>443</v>
      </c>
      <c r="D690" s="232" t="s">
        <v>2271</v>
      </c>
      <c r="E690" s="232" t="s">
        <v>1464</v>
      </c>
      <c r="F690" s="232" t="s">
        <v>1452</v>
      </c>
      <c r="G690" s="232" t="s">
        <v>5637</v>
      </c>
      <c r="H690" s="232" t="s">
        <v>1934</v>
      </c>
      <c r="I690" s="232" t="s">
        <v>702</v>
      </c>
      <c r="J690" s="232" t="s">
        <v>1934</v>
      </c>
      <c r="K690" s="233" t="s">
        <v>702</v>
      </c>
      <c r="L690" s="232" t="s">
        <v>702</v>
      </c>
      <c r="M690" s="234">
        <v>6</v>
      </c>
      <c r="N690" s="235">
        <v>4</v>
      </c>
      <c r="O690" s="236"/>
      <c r="P690" s="237">
        <v>34959</v>
      </c>
      <c r="Q690" s="237">
        <v>39995</v>
      </c>
      <c r="R690" s="237">
        <v>42888</v>
      </c>
      <c r="S690" s="232" t="s">
        <v>1973</v>
      </c>
      <c r="T690" s="237">
        <v>25961</v>
      </c>
      <c r="U690" s="235">
        <v>51.18611111111111</v>
      </c>
      <c r="V690" s="238">
        <v>46050</v>
      </c>
      <c r="W690" s="239">
        <v>3.8138888888888891</v>
      </c>
    </row>
    <row r="691" spans="1:23" x14ac:dyDescent="0.25">
      <c r="A691" s="230"/>
      <c r="B691" s="231">
        <v>50030603</v>
      </c>
      <c r="C691" s="232" t="s">
        <v>150</v>
      </c>
      <c r="D691" s="232" t="s">
        <v>2271</v>
      </c>
      <c r="E691" s="232" t="s">
        <v>1464</v>
      </c>
      <c r="F691" s="232" t="s">
        <v>1452</v>
      </c>
      <c r="G691" s="232" t="s">
        <v>5637</v>
      </c>
      <c r="H691" s="232" t="s">
        <v>1472</v>
      </c>
      <c r="I691" s="232" t="s">
        <v>702</v>
      </c>
      <c r="J691" s="232" t="s">
        <v>5392</v>
      </c>
      <c r="K691" s="233" t="s">
        <v>702</v>
      </c>
      <c r="L691" s="232" t="s">
        <v>702</v>
      </c>
      <c r="M691" s="234">
        <v>3</v>
      </c>
      <c r="N691" s="235">
        <v>3</v>
      </c>
      <c r="O691" s="236"/>
      <c r="P691" s="237">
        <v>35005</v>
      </c>
      <c r="Q691" s="237">
        <v>41275</v>
      </c>
      <c r="R691" s="237">
        <v>40035</v>
      </c>
      <c r="S691" s="232" t="s">
        <v>1702</v>
      </c>
      <c r="T691" s="237">
        <v>25704</v>
      </c>
      <c r="U691" s="235">
        <v>51.886111111111113</v>
      </c>
      <c r="V691" s="238">
        <v>45793</v>
      </c>
      <c r="W691" s="239">
        <v>3.1138888888888889</v>
      </c>
    </row>
    <row r="692" spans="1:23" x14ac:dyDescent="0.25">
      <c r="A692" s="230"/>
      <c r="B692" s="231">
        <v>50030636</v>
      </c>
      <c r="C692" s="232" t="s">
        <v>166</v>
      </c>
      <c r="D692" s="232" t="s">
        <v>2271</v>
      </c>
      <c r="E692" s="232" t="s">
        <v>1464</v>
      </c>
      <c r="F692" s="232" t="s">
        <v>1452</v>
      </c>
      <c r="G692" s="232" t="s">
        <v>5637</v>
      </c>
      <c r="H692" s="232" t="s">
        <v>5400</v>
      </c>
      <c r="I692" s="232" t="s">
        <v>702</v>
      </c>
      <c r="J692" s="232" t="s">
        <v>1936</v>
      </c>
      <c r="K692" s="233" t="s">
        <v>702</v>
      </c>
      <c r="L692" s="232" t="s">
        <v>702</v>
      </c>
      <c r="M692" s="234">
        <v>2</v>
      </c>
      <c r="N692" s="235">
        <v>2.6666666666666665</v>
      </c>
      <c r="O692" s="236"/>
      <c r="P692" s="237">
        <v>41535</v>
      </c>
      <c r="Q692" s="237">
        <v>44197</v>
      </c>
      <c r="R692" s="237">
        <v>44317</v>
      </c>
      <c r="S692" s="232" t="s">
        <v>4993</v>
      </c>
      <c r="T692" s="237">
        <v>28988</v>
      </c>
      <c r="U692" s="235">
        <v>42.894444444444446</v>
      </c>
      <c r="V692" s="238">
        <v>49077</v>
      </c>
      <c r="W692" s="239">
        <v>12.105555555555556</v>
      </c>
    </row>
    <row r="693" spans="1:23" x14ac:dyDescent="0.25">
      <c r="A693" s="230"/>
      <c r="B693" s="231">
        <v>50030809</v>
      </c>
      <c r="C693" s="232" t="s">
        <v>251</v>
      </c>
      <c r="D693" s="232" t="s">
        <v>2271</v>
      </c>
      <c r="E693" s="232" t="s">
        <v>1448</v>
      </c>
      <c r="F693" s="232" t="s">
        <v>1452</v>
      </c>
      <c r="G693" s="232" t="s">
        <v>5637</v>
      </c>
      <c r="H693" s="232" t="s">
        <v>1891</v>
      </c>
      <c r="I693" s="232" t="s">
        <v>702</v>
      </c>
      <c r="J693" s="232" t="s">
        <v>5341</v>
      </c>
      <c r="K693" s="233" t="s">
        <v>702</v>
      </c>
      <c r="L693" s="232" t="s">
        <v>702</v>
      </c>
      <c r="M693" s="234">
        <v>5</v>
      </c>
      <c r="N693" s="235">
        <v>4.333333333333333</v>
      </c>
      <c r="O693" s="236"/>
      <c r="P693" s="237">
        <v>37712</v>
      </c>
      <c r="Q693" s="237">
        <v>43101</v>
      </c>
      <c r="R693" s="237">
        <v>42230</v>
      </c>
      <c r="S693" s="232" t="s">
        <v>5169</v>
      </c>
      <c r="T693" s="237">
        <v>28456</v>
      </c>
      <c r="U693" s="235">
        <v>44.355555555555554</v>
      </c>
      <c r="V693" s="238">
        <v>48545</v>
      </c>
      <c r="W693" s="239">
        <v>10.644444444444444</v>
      </c>
    </row>
    <row r="694" spans="1:23" x14ac:dyDescent="0.25">
      <c r="A694" s="230"/>
      <c r="B694" s="231">
        <v>50030599</v>
      </c>
      <c r="C694" s="232" t="s">
        <v>1204</v>
      </c>
      <c r="D694" s="232" t="s">
        <v>2271</v>
      </c>
      <c r="E694" s="232" t="s">
        <v>1448</v>
      </c>
      <c r="F694" s="232" t="s">
        <v>1452</v>
      </c>
      <c r="G694" s="232" t="s">
        <v>5637</v>
      </c>
      <c r="H694" s="232" t="s">
        <v>3849</v>
      </c>
      <c r="I694" s="232" t="s">
        <v>702</v>
      </c>
      <c r="J694" s="232" t="s">
        <v>1449</v>
      </c>
      <c r="K694" s="233" t="s">
        <v>702</v>
      </c>
      <c r="L694" s="232" t="s">
        <v>702</v>
      </c>
      <c r="M694" s="234">
        <v>3</v>
      </c>
      <c r="N694" s="235">
        <v>3</v>
      </c>
      <c r="O694" s="236"/>
      <c r="P694" s="237">
        <v>34535</v>
      </c>
      <c r="Q694" s="237">
        <v>40544</v>
      </c>
      <c r="R694" s="237">
        <v>39804</v>
      </c>
      <c r="S694" s="232" t="s">
        <v>5020</v>
      </c>
      <c r="T694" s="237">
        <v>24760</v>
      </c>
      <c r="U694" s="235">
        <v>54.472222222222221</v>
      </c>
      <c r="V694" s="238">
        <v>44849</v>
      </c>
      <c r="W694" s="239">
        <v>0.52777777777777779</v>
      </c>
    </row>
    <row r="695" spans="1:23" x14ac:dyDescent="0.25">
      <c r="A695" s="230"/>
      <c r="B695" s="231">
        <v>50030602</v>
      </c>
      <c r="C695" s="232" t="s">
        <v>1205</v>
      </c>
      <c r="D695" s="232" t="s">
        <v>2271</v>
      </c>
      <c r="E695" s="232" t="s">
        <v>1448</v>
      </c>
      <c r="F695" s="232" t="s">
        <v>1452</v>
      </c>
      <c r="G695" s="232" t="s">
        <v>5637</v>
      </c>
      <c r="H695" s="232" t="s">
        <v>3849</v>
      </c>
      <c r="I695" s="232" t="s">
        <v>702</v>
      </c>
      <c r="J695" s="232" t="s">
        <v>1449</v>
      </c>
      <c r="K695" s="233" t="s">
        <v>702</v>
      </c>
      <c r="L695" s="232" t="s">
        <v>702</v>
      </c>
      <c r="M695" s="234">
        <v>2</v>
      </c>
      <c r="N695" s="235">
        <v>3.3333333333333335</v>
      </c>
      <c r="O695" s="236"/>
      <c r="P695" s="237">
        <v>36314</v>
      </c>
      <c r="Q695" s="237">
        <v>40544</v>
      </c>
      <c r="R695" s="237">
        <v>39804</v>
      </c>
      <c r="S695" s="232" t="s">
        <v>1940</v>
      </c>
      <c r="T695" s="237">
        <v>27570</v>
      </c>
      <c r="U695" s="235">
        <v>46.777777777777779</v>
      </c>
      <c r="V695" s="238">
        <v>47659</v>
      </c>
      <c r="W695" s="239">
        <v>8.2222222222222214</v>
      </c>
    </row>
    <row r="696" spans="1:23" x14ac:dyDescent="0.25">
      <c r="A696" s="230"/>
      <c r="B696" s="231">
        <v>50030598</v>
      </c>
      <c r="C696" s="232" t="s">
        <v>148</v>
      </c>
      <c r="D696" s="232" t="s">
        <v>2271</v>
      </c>
      <c r="E696" s="232" t="s">
        <v>1448</v>
      </c>
      <c r="F696" s="232" t="s">
        <v>1452</v>
      </c>
      <c r="G696" s="232" t="s">
        <v>5637</v>
      </c>
      <c r="H696" s="232" t="s">
        <v>3849</v>
      </c>
      <c r="I696" s="232" t="s">
        <v>702</v>
      </c>
      <c r="J696" s="232" t="s">
        <v>1688</v>
      </c>
      <c r="K696" s="233" t="s">
        <v>702</v>
      </c>
      <c r="L696" s="232" t="s">
        <v>702</v>
      </c>
      <c r="M696" s="234">
        <v>2</v>
      </c>
      <c r="N696" s="235">
        <v>3</v>
      </c>
      <c r="O696" s="236"/>
      <c r="P696" s="237">
        <v>38640</v>
      </c>
      <c r="Q696" s="237">
        <v>40909</v>
      </c>
      <c r="R696" s="237">
        <v>40861</v>
      </c>
      <c r="S696" s="232" t="s">
        <v>5170</v>
      </c>
      <c r="T696" s="237">
        <v>27968</v>
      </c>
      <c r="U696" s="235">
        <v>45.68888888888889</v>
      </c>
      <c r="V696" s="238">
        <v>48056</v>
      </c>
      <c r="W696" s="239">
        <v>9.3111111111111118</v>
      </c>
    </row>
    <row r="697" spans="1:23" x14ac:dyDescent="0.25">
      <c r="A697" s="230"/>
      <c r="B697" s="231">
        <v>50030897</v>
      </c>
      <c r="C697" s="232" t="s">
        <v>261</v>
      </c>
      <c r="D697" s="232" t="s">
        <v>2273</v>
      </c>
      <c r="E697" s="232" t="s">
        <v>1464</v>
      </c>
      <c r="F697" s="232" t="s">
        <v>1470</v>
      </c>
      <c r="G697" s="232" t="s">
        <v>5657</v>
      </c>
      <c r="H697" s="232" t="s">
        <v>5433</v>
      </c>
      <c r="I697" s="232" t="s">
        <v>702</v>
      </c>
      <c r="J697" s="232" t="s">
        <v>1941</v>
      </c>
      <c r="K697" s="233" t="s">
        <v>702</v>
      </c>
      <c r="L697" s="232" t="s">
        <v>702</v>
      </c>
      <c r="M697" s="234">
        <v>4</v>
      </c>
      <c r="N697" s="235">
        <v>2.6666666666666665</v>
      </c>
      <c r="O697" s="236"/>
      <c r="P697" s="237">
        <v>36983</v>
      </c>
      <c r="Q697" s="237">
        <v>43282</v>
      </c>
      <c r="R697" s="237">
        <v>42948</v>
      </c>
      <c r="S697" s="232" t="s">
        <v>5171</v>
      </c>
      <c r="T697" s="237">
        <v>27650</v>
      </c>
      <c r="U697" s="235">
        <v>46.56111111111111</v>
      </c>
      <c r="V697" s="238">
        <v>47739</v>
      </c>
      <c r="W697" s="239">
        <v>8.4388888888888882</v>
      </c>
    </row>
    <row r="698" spans="1:23" x14ac:dyDescent="0.25">
      <c r="A698" s="230"/>
      <c r="B698" s="231">
        <v>50030487</v>
      </c>
      <c r="C698" s="232" t="s">
        <v>114</v>
      </c>
      <c r="D698" s="232" t="s">
        <v>2273</v>
      </c>
      <c r="E698" s="232" t="s">
        <v>1448</v>
      </c>
      <c r="F698" s="232" t="s">
        <v>1470</v>
      </c>
      <c r="G698" s="232" t="s">
        <v>5657</v>
      </c>
      <c r="H698" s="232" t="s">
        <v>3849</v>
      </c>
      <c r="I698" s="232" t="s">
        <v>702</v>
      </c>
      <c r="J698" s="232" t="s">
        <v>5381</v>
      </c>
      <c r="K698" s="233" t="s">
        <v>702</v>
      </c>
      <c r="L698" s="232" t="s">
        <v>702</v>
      </c>
      <c r="M698" s="234">
        <v>2</v>
      </c>
      <c r="N698" s="235">
        <v>2.3333333333333335</v>
      </c>
      <c r="O698" s="236"/>
      <c r="P698" s="237">
        <v>37043</v>
      </c>
      <c r="Q698" s="237">
        <v>42005</v>
      </c>
      <c r="R698" s="237">
        <v>44470</v>
      </c>
      <c r="S698" s="232" t="s">
        <v>5172</v>
      </c>
      <c r="T698" s="237">
        <v>26522</v>
      </c>
      <c r="U698" s="235">
        <v>49.65</v>
      </c>
      <c r="V698" s="238">
        <v>46610</v>
      </c>
      <c r="W698" s="239">
        <v>5.35</v>
      </c>
    </row>
    <row r="699" spans="1:23" x14ac:dyDescent="0.25">
      <c r="A699" s="230"/>
      <c r="B699" s="231">
        <v>50142310</v>
      </c>
      <c r="C699" s="232" t="s">
        <v>714</v>
      </c>
      <c r="D699" s="232" t="s">
        <v>2273</v>
      </c>
      <c r="E699" s="232" t="s">
        <v>1448</v>
      </c>
      <c r="F699" s="232" t="s">
        <v>1470</v>
      </c>
      <c r="G699" s="232" t="s">
        <v>5657</v>
      </c>
      <c r="H699" s="232" t="s">
        <v>3849</v>
      </c>
      <c r="I699" s="232" t="s">
        <v>702</v>
      </c>
      <c r="J699" s="232" t="s">
        <v>5583</v>
      </c>
      <c r="K699" s="233" t="s">
        <v>702</v>
      </c>
      <c r="L699" s="232" t="s">
        <v>702</v>
      </c>
      <c r="M699" s="234">
        <v>1</v>
      </c>
      <c r="N699" s="235" t="s">
        <v>702</v>
      </c>
      <c r="O699" s="236"/>
      <c r="P699" s="237">
        <v>34029</v>
      </c>
      <c r="Q699" s="237">
        <v>44197</v>
      </c>
      <c r="R699" s="237">
        <v>44044</v>
      </c>
      <c r="S699" s="232"/>
      <c r="T699" s="237">
        <v>26086</v>
      </c>
      <c r="U699" s="235">
        <v>50.841666666666669</v>
      </c>
      <c r="V699" s="238">
        <v>46175</v>
      </c>
      <c r="W699" s="239">
        <v>4.1583333333333332</v>
      </c>
    </row>
    <row r="700" spans="1:23" x14ac:dyDescent="0.25">
      <c r="A700" s="230"/>
      <c r="B700" s="231">
        <v>50031356</v>
      </c>
      <c r="C700" s="232" t="s">
        <v>1206</v>
      </c>
      <c r="D700" s="232" t="s">
        <v>2273</v>
      </c>
      <c r="E700" s="232" t="s">
        <v>1443</v>
      </c>
      <c r="F700" s="232" t="s">
        <v>1470</v>
      </c>
      <c r="G700" s="232" t="s">
        <v>5657</v>
      </c>
      <c r="H700" s="232" t="s">
        <v>1444</v>
      </c>
      <c r="I700" s="232" t="s">
        <v>702</v>
      </c>
      <c r="J700" s="232" t="s">
        <v>3906</v>
      </c>
      <c r="K700" s="233" t="s">
        <v>702</v>
      </c>
      <c r="L700" s="232" t="s">
        <v>702</v>
      </c>
      <c r="M700" s="234">
        <v>2</v>
      </c>
      <c r="N700" s="235">
        <v>3.3333333333333335</v>
      </c>
      <c r="O700" s="236"/>
      <c r="P700" s="237">
        <v>38810</v>
      </c>
      <c r="Q700" s="237">
        <v>42005</v>
      </c>
      <c r="R700" s="237">
        <v>43024</v>
      </c>
      <c r="S700" s="232" t="s">
        <v>5173</v>
      </c>
      <c r="T700" s="237">
        <v>27800</v>
      </c>
      <c r="U700" s="235">
        <v>46.152777777777779</v>
      </c>
      <c r="V700" s="238">
        <v>47889</v>
      </c>
      <c r="W700" s="239">
        <v>8.8472222222222214</v>
      </c>
    </row>
    <row r="701" spans="1:23" x14ac:dyDescent="0.25">
      <c r="A701" s="230"/>
      <c r="B701" s="231">
        <v>50031357</v>
      </c>
      <c r="C701" s="232" t="s">
        <v>412</v>
      </c>
      <c r="D701" s="232" t="s">
        <v>2273</v>
      </c>
      <c r="E701" s="232" t="s">
        <v>1872</v>
      </c>
      <c r="F701" s="232" t="s">
        <v>1470</v>
      </c>
      <c r="G701" s="232" t="s">
        <v>5657</v>
      </c>
      <c r="H701" s="232" t="s">
        <v>5394</v>
      </c>
      <c r="I701" s="232" t="s">
        <v>702</v>
      </c>
      <c r="J701" s="232" t="s">
        <v>3973</v>
      </c>
      <c r="K701" s="233" t="s">
        <v>702</v>
      </c>
      <c r="L701" s="232" t="s">
        <v>702</v>
      </c>
      <c r="M701" s="234">
        <v>2</v>
      </c>
      <c r="N701" s="235">
        <v>3.3333333333333335</v>
      </c>
      <c r="O701" s="236"/>
      <c r="P701" s="237">
        <v>41030</v>
      </c>
      <c r="Q701" s="237">
        <v>41640</v>
      </c>
      <c r="R701" s="237">
        <v>43449</v>
      </c>
      <c r="S701" s="232" t="s">
        <v>5174</v>
      </c>
      <c r="T701" s="237">
        <v>29743</v>
      </c>
      <c r="U701" s="235">
        <v>40.830555555555556</v>
      </c>
      <c r="V701" s="238">
        <v>49832</v>
      </c>
      <c r="W701" s="239">
        <v>14.169444444444444</v>
      </c>
    </row>
    <row r="702" spans="1:23" x14ac:dyDescent="0.25">
      <c r="A702" s="230"/>
      <c r="B702" s="231">
        <v>50030948</v>
      </c>
      <c r="C702" s="232" t="s">
        <v>276</v>
      </c>
      <c r="D702" s="232" t="s">
        <v>2273</v>
      </c>
      <c r="E702" s="232" t="s">
        <v>1436</v>
      </c>
      <c r="F702" s="232" t="s">
        <v>1470</v>
      </c>
      <c r="G702" s="232" t="s">
        <v>5657</v>
      </c>
      <c r="H702" s="232" t="s">
        <v>5364</v>
      </c>
      <c r="I702" s="232" t="s">
        <v>702</v>
      </c>
      <c r="J702" s="232" t="s">
        <v>1438</v>
      </c>
      <c r="K702" s="233" t="s">
        <v>702</v>
      </c>
      <c r="L702" s="232" t="s">
        <v>702</v>
      </c>
      <c r="M702" s="234">
        <v>3</v>
      </c>
      <c r="N702" s="235">
        <v>3</v>
      </c>
      <c r="O702" s="236"/>
      <c r="P702" s="237">
        <v>38687</v>
      </c>
      <c r="Q702" s="237">
        <v>42186</v>
      </c>
      <c r="R702" s="237">
        <v>44480</v>
      </c>
      <c r="S702" s="232" t="s">
        <v>5013</v>
      </c>
      <c r="T702" s="237">
        <v>28815</v>
      </c>
      <c r="U702" s="235">
        <v>43.37222222222222</v>
      </c>
      <c r="V702" s="238">
        <v>48904</v>
      </c>
      <c r="W702" s="239">
        <v>11.627777777777778</v>
      </c>
    </row>
    <row r="703" spans="1:23" x14ac:dyDescent="0.25">
      <c r="A703" s="230"/>
      <c r="B703" s="231">
        <v>50115180</v>
      </c>
      <c r="C703" s="232" t="s">
        <v>659</v>
      </c>
      <c r="D703" s="232" t="s">
        <v>2272</v>
      </c>
      <c r="E703" s="232" t="s">
        <v>1456</v>
      </c>
      <c r="F703" s="232" t="s">
        <v>5656</v>
      </c>
      <c r="G703" s="232" t="s">
        <v>5637</v>
      </c>
      <c r="H703" s="232" t="s">
        <v>1457</v>
      </c>
      <c r="I703" s="232" t="s">
        <v>702</v>
      </c>
      <c r="J703" s="232" t="s">
        <v>5568</v>
      </c>
      <c r="K703" s="233" t="s">
        <v>702</v>
      </c>
      <c r="L703" s="232" t="s">
        <v>702</v>
      </c>
      <c r="M703" s="234">
        <v>1</v>
      </c>
      <c r="N703" s="235" t="s">
        <v>702</v>
      </c>
      <c r="O703" s="236"/>
      <c r="P703" s="237">
        <v>43313</v>
      </c>
      <c r="Q703" s="237"/>
      <c r="R703" s="237"/>
      <c r="S703" s="232" t="s">
        <v>4928</v>
      </c>
      <c r="T703" s="237">
        <v>34201</v>
      </c>
      <c r="U703" s="235">
        <v>28.625</v>
      </c>
      <c r="V703" s="238">
        <v>54290</v>
      </c>
      <c r="W703" s="239">
        <v>26.375</v>
      </c>
    </row>
    <row r="704" spans="1:23" x14ac:dyDescent="0.25">
      <c r="A704" s="230" t="s">
        <v>27</v>
      </c>
      <c r="B704" s="231">
        <v>50030703</v>
      </c>
      <c r="C704" s="232" t="s">
        <v>197</v>
      </c>
      <c r="D704" s="232" t="s">
        <v>2280</v>
      </c>
      <c r="E704" s="232" t="s">
        <v>41</v>
      </c>
      <c r="F704" s="232" t="s">
        <v>5654</v>
      </c>
      <c r="G704" s="232" t="s">
        <v>42</v>
      </c>
      <c r="H704" s="232" t="s">
        <v>28</v>
      </c>
      <c r="I704" s="232" t="s">
        <v>702</v>
      </c>
      <c r="J704" s="232" t="s">
        <v>883</v>
      </c>
      <c r="K704" s="233" t="s">
        <v>818</v>
      </c>
      <c r="L704" s="232" t="s">
        <v>815</v>
      </c>
      <c r="M704" s="234">
        <v>3</v>
      </c>
      <c r="N704" s="235">
        <v>2.6666666666666665</v>
      </c>
      <c r="O704" s="236"/>
      <c r="P704" s="237">
        <v>35186</v>
      </c>
      <c r="Q704" s="237">
        <v>41640</v>
      </c>
      <c r="R704" s="237">
        <v>44088</v>
      </c>
      <c r="S704" s="232" t="s">
        <v>2240</v>
      </c>
      <c r="T704" s="237">
        <v>24997</v>
      </c>
      <c r="U704" s="235">
        <v>53.825000000000003</v>
      </c>
      <c r="V704" s="238">
        <v>45085</v>
      </c>
      <c r="W704" s="239">
        <v>1.175</v>
      </c>
    </row>
    <row r="705" spans="1:23" x14ac:dyDescent="0.25">
      <c r="A705" s="230"/>
      <c r="B705" s="231">
        <v>50122097</v>
      </c>
      <c r="C705" s="232" t="s">
        <v>669</v>
      </c>
      <c r="D705" s="232" t="s">
        <v>2269</v>
      </c>
      <c r="E705" s="232" t="s">
        <v>1616</v>
      </c>
      <c r="F705" s="232" t="s">
        <v>5627</v>
      </c>
      <c r="G705" s="232" t="s">
        <v>5651</v>
      </c>
      <c r="H705" s="232" t="s">
        <v>5402</v>
      </c>
      <c r="I705" s="232" t="s">
        <v>702</v>
      </c>
      <c r="J705" s="232" t="s">
        <v>4742</v>
      </c>
      <c r="K705" s="233" t="s">
        <v>702</v>
      </c>
      <c r="L705" s="232" t="s">
        <v>702</v>
      </c>
      <c r="M705" s="234">
        <v>1</v>
      </c>
      <c r="N705" s="235">
        <v>2.5</v>
      </c>
      <c r="O705" s="236"/>
      <c r="P705" s="237">
        <v>43395</v>
      </c>
      <c r="Q705" s="237"/>
      <c r="R705" s="237">
        <v>44445</v>
      </c>
      <c r="S705" s="232" t="s">
        <v>4963</v>
      </c>
      <c r="T705" s="237">
        <v>34745</v>
      </c>
      <c r="U705" s="235">
        <v>27.138888888888889</v>
      </c>
      <c r="V705" s="238">
        <v>54834</v>
      </c>
      <c r="W705" s="239">
        <v>27.861111111111111</v>
      </c>
    </row>
    <row r="706" spans="1:23" x14ac:dyDescent="0.25">
      <c r="A706" s="230" t="s">
        <v>869</v>
      </c>
      <c r="B706" s="231">
        <v>50030716</v>
      </c>
      <c r="C706" s="232" t="s">
        <v>205</v>
      </c>
      <c r="D706" s="232" t="s">
        <v>2272</v>
      </c>
      <c r="E706" s="232" t="s">
        <v>25</v>
      </c>
      <c r="F706" s="232" t="s">
        <v>5648</v>
      </c>
      <c r="G706" s="232" t="s">
        <v>31</v>
      </c>
      <c r="H706" s="232" t="s">
        <v>869</v>
      </c>
      <c r="I706" s="232" t="s">
        <v>702</v>
      </c>
      <c r="J706" s="232" t="s">
        <v>5414</v>
      </c>
      <c r="K706" s="233" t="s">
        <v>814</v>
      </c>
      <c r="L706" s="232" t="s">
        <v>815</v>
      </c>
      <c r="M706" s="234">
        <v>1</v>
      </c>
      <c r="N706" s="235">
        <v>2.3333333333333335</v>
      </c>
      <c r="O706" s="236"/>
      <c r="P706" s="237">
        <v>41244</v>
      </c>
      <c r="Q706" s="237"/>
      <c r="R706" s="237">
        <v>43327</v>
      </c>
      <c r="S706" s="232" t="s">
        <v>4977</v>
      </c>
      <c r="T706" s="237">
        <v>31341</v>
      </c>
      <c r="U706" s="235">
        <v>36.455555555555556</v>
      </c>
      <c r="V706" s="238">
        <v>51430</v>
      </c>
      <c r="W706" s="239">
        <v>18.544444444444444</v>
      </c>
    </row>
    <row r="707" spans="1:23" x14ac:dyDescent="0.25">
      <c r="A707" s="230" t="s">
        <v>869</v>
      </c>
      <c r="B707" s="231">
        <v>50131053</v>
      </c>
      <c r="C707" s="232" t="s">
        <v>676</v>
      </c>
      <c r="D707" s="232" t="s">
        <v>2280</v>
      </c>
      <c r="E707" s="232" t="s">
        <v>1459</v>
      </c>
      <c r="F707" s="232" t="s">
        <v>5654</v>
      </c>
      <c r="G707" s="232" t="s">
        <v>42</v>
      </c>
      <c r="H707" s="232" t="s">
        <v>869</v>
      </c>
      <c r="I707" s="232" t="s">
        <v>702</v>
      </c>
      <c r="J707" s="232" t="s">
        <v>888</v>
      </c>
      <c r="K707" s="233" t="s">
        <v>818</v>
      </c>
      <c r="L707" s="232" t="s">
        <v>815</v>
      </c>
      <c r="M707" s="234">
        <v>1</v>
      </c>
      <c r="N707" s="235" t="s">
        <v>702</v>
      </c>
      <c r="O707" s="236"/>
      <c r="P707" s="237">
        <v>43497</v>
      </c>
      <c r="Q707" s="237"/>
      <c r="R707" s="237">
        <v>43862</v>
      </c>
      <c r="S707" s="232"/>
      <c r="T707" s="237">
        <v>33856</v>
      </c>
      <c r="U707" s="235">
        <v>29.572222222222223</v>
      </c>
      <c r="V707" s="238">
        <v>53944</v>
      </c>
      <c r="W707" s="239">
        <v>25.427777777777777</v>
      </c>
    </row>
    <row r="708" spans="1:23" x14ac:dyDescent="0.25">
      <c r="A708" s="230" t="s">
        <v>869</v>
      </c>
      <c r="B708" s="231">
        <v>50031422</v>
      </c>
      <c r="C708" s="232" t="s">
        <v>1013</v>
      </c>
      <c r="D708" s="232" t="s">
        <v>2269</v>
      </c>
      <c r="E708" s="232" t="s">
        <v>46</v>
      </c>
      <c r="F708" s="232" t="s">
        <v>5661</v>
      </c>
      <c r="G708" s="232" t="s">
        <v>48</v>
      </c>
      <c r="H708" s="232" t="s">
        <v>869</v>
      </c>
      <c r="I708" s="232" t="s">
        <v>702</v>
      </c>
      <c r="J708" s="232" t="s">
        <v>5485</v>
      </c>
      <c r="K708" s="233" t="s">
        <v>814</v>
      </c>
      <c r="L708" s="232" t="s">
        <v>815</v>
      </c>
      <c r="M708" s="234">
        <v>2</v>
      </c>
      <c r="N708" s="235">
        <v>3</v>
      </c>
      <c r="O708" s="236"/>
      <c r="P708" s="237">
        <v>41395</v>
      </c>
      <c r="Q708" s="237">
        <v>42005</v>
      </c>
      <c r="R708" s="237"/>
      <c r="S708" s="232" t="s">
        <v>4968</v>
      </c>
      <c r="T708" s="237">
        <v>31241</v>
      </c>
      <c r="U708" s="235">
        <v>36.727777777777774</v>
      </c>
      <c r="V708" s="238">
        <v>51330</v>
      </c>
      <c r="W708" s="239">
        <v>18.272222222222222</v>
      </c>
    </row>
    <row r="709" spans="1:23" x14ac:dyDescent="0.25">
      <c r="A709" s="241" t="s">
        <v>6</v>
      </c>
      <c r="B709" s="231">
        <v>50030660</v>
      </c>
      <c r="C709" s="232" t="s">
        <v>177</v>
      </c>
      <c r="D709" s="232" t="s">
        <v>2271</v>
      </c>
      <c r="E709" s="232" t="s">
        <v>1459</v>
      </c>
      <c r="F709" s="232" t="s">
        <v>1452</v>
      </c>
      <c r="G709" s="232" t="s">
        <v>5637</v>
      </c>
      <c r="H709" s="232" t="s">
        <v>869</v>
      </c>
      <c r="I709" s="232" t="s">
        <v>702</v>
      </c>
      <c r="J709" s="232" t="s">
        <v>1986</v>
      </c>
      <c r="K709" s="233" t="s">
        <v>702</v>
      </c>
      <c r="L709" s="232" t="s">
        <v>702</v>
      </c>
      <c r="M709" s="234">
        <v>3</v>
      </c>
      <c r="N709" s="235">
        <v>2.6666666666666665</v>
      </c>
      <c r="O709" s="236"/>
      <c r="P709" s="237">
        <v>38534</v>
      </c>
      <c r="Q709" s="237">
        <v>42186</v>
      </c>
      <c r="R709" s="237">
        <v>43678</v>
      </c>
      <c r="S709" s="232" t="s">
        <v>1987</v>
      </c>
      <c r="T709" s="237">
        <v>26563</v>
      </c>
      <c r="U709" s="235">
        <v>49.538888888888891</v>
      </c>
      <c r="V709" s="238">
        <v>46651</v>
      </c>
      <c r="W709" s="239">
        <v>5.4611111111111112</v>
      </c>
    </row>
    <row r="710" spans="1:23" x14ac:dyDescent="0.25">
      <c r="A710" s="241" t="s">
        <v>27</v>
      </c>
      <c r="B710" s="231">
        <v>50031451</v>
      </c>
      <c r="C710" s="232" t="s">
        <v>444</v>
      </c>
      <c r="D710" s="232" t="s">
        <v>2271</v>
      </c>
      <c r="E710" s="232" t="s">
        <v>1893</v>
      </c>
      <c r="F710" s="232" t="s">
        <v>1452</v>
      </c>
      <c r="G710" s="232" t="s">
        <v>5637</v>
      </c>
      <c r="H710" s="240" t="s">
        <v>5331</v>
      </c>
      <c r="I710" s="232">
        <v>1</v>
      </c>
      <c r="J710" s="240" t="s">
        <v>5357</v>
      </c>
      <c r="K710" s="233" t="s">
        <v>702</v>
      </c>
      <c r="L710" s="232" t="s">
        <v>702</v>
      </c>
      <c r="M710" s="234">
        <v>8</v>
      </c>
      <c r="N710" s="235">
        <v>4.333333333333333</v>
      </c>
      <c r="O710" s="236"/>
      <c r="P710" s="237">
        <v>33644</v>
      </c>
      <c r="Q710" s="237">
        <v>38930</v>
      </c>
      <c r="R710" s="237">
        <v>43221</v>
      </c>
      <c r="S710" s="232" t="s">
        <v>5179</v>
      </c>
      <c r="T710" s="237">
        <v>23581</v>
      </c>
      <c r="U710" s="235">
        <v>57.7</v>
      </c>
      <c r="V710" s="238">
        <v>44765</v>
      </c>
      <c r="W710" s="239">
        <v>0.3</v>
      </c>
    </row>
    <row r="711" spans="1:23" x14ac:dyDescent="0.25">
      <c r="A711" s="230" t="s">
        <v>27</v>
      </c>
      <c r="B711" s="231">
        <v>50031347</v>
      </c>
      <c r="C711" s="232" t="s">
        <v>406</v>
      </c>
      <c r="D711" s="232" t="s">
        <v>2280</v>
      </c>
      <c r="E711" s="232" t="s">
        <v>41</v>
      </c>
      <c r="F711" s="232" t="s">
        <v>5654</v>
      </c>
      <c r="G711" s="232" t="s">
        <v>42</v>
      </c>
      <c r="H711" s="232" t="s">
        <v>55</v>
      </c>
      <c r="I711" s="232">
        <v>5</v>
      </c>
      <c r="J711" s="232" t="s">
        <v>887</v>
      </c>
      <c r="K711" s="233" t="s">
        <v>818</v>
      </c>
      <c r="L711" s="232" t="s">
        <v>815</v>
      </c>
      <c r="M711" s="234">
        <v>2</v>
      </c>
      <c r="N711" s="235">
        <v>3</v>
      </c>
      <c r="O711" s="236"/>
      <c r="P711" s="237">
        <v>40882</v>
      </c>
      <c r="Q711" s="237">
        <v>42370</v>
      </c>
      <c r="R711" s="237">
        <v>43405</v>
      </c>
      <c r="S711" s="232" t="s">
        <v>1552</v>
      </c>
      <c r="T711" s="237">
        <v>31449</v>
      </c>
      <c r="U711" s="235">
        <v>36.163888888888891</v>
      </c>
      <c r="V711" s="238">
        <v>51538</v>
      </c>
      <c r="W711" s="239">
        <v>18.836111111111112</v>
      </c>
    </row>
    <row r="712" spans="1:23" x14ac:dyDescent="0.25">
      <c r="A712" s="241" t="s">
        <v>27</v>
      </c>
      <c r="B712" s="231">
        <v>50137832</v>
      </c>
      <c r="C712" s="232" t="s">
        <v>1291</v>
      </c>
      <c r="D712" s="232" t="s">
        <v>2272</v>
      </c>
      <c r="E712" s="232" t="s">
        <v>25</v>
      </c>
      <c r="F712" s="232" t="s">
        <v>5668</v>
      </c>
      <c r="G712" s="232" t="s">
        <v>31</v>
      </c>
      <c r="H712" s="232" t="s">
        <v>28</v>
      </c>
      <c r="I712" s="232">
        <v>5</v>
      </c>
      <c r="J712" s="232" t="s">
        <v>5422</v>
      </c>
      <c r="K712" s="233" t="s">
        <v>814</v>
      </c>
      <c r="L712" s="232" t="s">
        <v>815</v>
      </c>
      <c r="M712" s="234">
        <v>1</v>
      </c>
      <c r="N712" s="235">
        <v>3</v>
      </c>
      <c r="O712" s="236"/>
      <c r="P712" s="237">
        <v>43748</v>
      </c>
      <c r="Q712" s="237"/>
      <c r="R712" s="237">
        <v>44545</v>
      </c>
      <c r="S712" s="232" t="s">
        <v>2062</v>
      </c>
      <c r="T712" s="237">
        <v>35749</v>
      </c>
      <c r="U712" s="235">
        <v>24.388888888888889</v>
      </c>
      <c r="V712" s="238">
        <v>55838</v>
      </c>
      <c r="W712" s="239">
        <v>30.611111111111111</v>
      </c>
    </row>
    <row r="713" spans="1:23" x14ac:dyDescent="0.25">
      <c r="A713" s="230"/>
      <c r="B713" s="231">
        <v>50031424</v>
      </c>
      <c r="C713" s="232" t="s">
        <v>433</v>
      </c>
      <c r="D713" s="232" t="s">
        <v>2272</v>
      </c>
      <c r="E713" s="232" t="s">
        <v>1616</v>
      </c>
      <c r="F713" s="232" t="s">
        <v>1814</v>
      </c>
      <c r="G713" s="232" t="s">
        <v>5669</v>
      </c>
      <c r="H713" s="232" t="s">
        <v>5402</v>
      </c>
      <c r="I713" s="232" t="s">
        <v>702</v>
      </c>
      <c r="J713" s="232" t="s">
        <v>5486</v>
      </c>
      <c r="K713" s="233" t="s">
        <v>702</v>
      </c>
      <c r="L713" s="232" t="s">
        <v>702</v>
      </c>
      <c r="M713" s="234">
        <v>2</v>
      </c>
      <c r="N713" s="235" t="s">
        <v>702</v>
      </c>
      <c r="O713" s="236"/>
      <c r="P713" s="237">
        <v>41395</v>
      </c>
      <c r="Q713" s="237">
        <v>42736</v>
      </c>
      <c r="R713" s="237">
        <v>43766</v>
      </c>
      <c r="S713" s="232" t="s">
        <v>4989</v>
      </c>
      <c r="T713" s="237">
        <v>31606</v>
      </c>
      <c r="U713" s="235">
        <v>35.727777777777774</v>
      </c>
      <c r="V713" s="238">
        <v>51695</v>
      </c>
      <c r="W713" s="239">
        <v>19.272222222222222</v>
      </c>
    </row>
    <row r="714" spans="1:23" x14ac:dyDescent="0.25">
      <c r="A714" s="230" t="s">
        <v>27</v>
      </c>
      <c r="B714" s="231">
        <v>50030727</v>
      </c>
      <c r="C714" s="240" t="s">
        <v>211</v>
      </c>
      <c r="D714" s="232" t="s">
        <v>2272</v>
      </c>
      <c r="E714" s="232" t="s">
        <v>52</v>
      </c>
      <c r="F714" s="232" t="s">
        <v>5663</v>
      </c>
      <c r="G714" s="232" t="s">
        <v>54</v>
      </c>
      <c r="H714" s="240" t="s">
        <v>55</v>
      </c>
      <c r="I714" s="232">
        <v>5</v>
      </c>
      <c r="J714" s="232" t="s">
        <v>921</v>
      </c>
      <c r="K714" s="233" t="s">
        <v>818</v>
      </c>
      <c r="L714" s="232" t="s">
        <v>815</v>
      </c>
      <c r="M714" s="234">
        <v>3</v>
      </c>
      <c r="N714" s="235">
        <v>1.6666666666666667</v>
      </c>
      <c r="O714" s="236"/>
      <c r="P714" s="237">
        <v>35074</v>
      </c>
      <c r="Q714" s="237">
        <v>40909</v>
      </c>
      <c r="R714" s="237">
        <v>43619</v>
      </c>
      <c r="S714" s="232" t="s">
        <v>2266</v>
      </c>
      <c r="T714" s="237">
        <v>24683</v>
      </c>
      <c r="U714" s="235">
        <v>54.680555555555557</v>
      </c>
      <c r="V714" s="238">
        <v>44772</v>
      </c>
      <c r="W714" s="239">
        <v>0.31944444444444442</v>
      </c>
    </row>
    <row r="715" spans="1:23" x14ac:dyDescent="0.25">
      <c r="A715" s="230" t="s">
        <v>27</v>
      </c>
      <c r="B715" s="231">
        <v>50031362</v>
      </c>
      <c r="C715" s="232" t="s">
        <v>416</v>
      </c>
      <c r="D715" s="232" t="s">
        <v>2269</v>
      </c>
      <c r="E715" s="232" t="s">
        <v>67</v>
      </c>
      <c r="F715" s="232" t="s">
        <v>5667</v>
      </c>
      <c r="G715" s="232" t="s">
        <v>98</v>
      </c>
      <c r="H715" s="232" t="s">
        <v>55</v>
      </c>
      <c r="I715" s="232">
        <v>5</v>
      </c>
      <c r="J715" s="232" t="s">
        <v>955</v>
      </c>
      <c r="K715" s="233" t="s">
        <v>825</v>
      </c>
      <c r="L715" s="232" t="s">
        <v>815</v>
      </c>
      <c r="M715" s="234">
        <v>3</v>
      </c>
      <c r="N715" s="235">
        <v>2.3333333333333335</v>
      </c>
      <c r="O715" s="236"/>
      <c r="P715" s="237">
        <v>34669</v>
      </c>
      <c r="Q715" s="237">
        <v>38899</v>
      </c>
      <c r="R715" s="237">
        <v>44340</v>
      </c>
      <c r="S715" s="232" t="s">
        <v>1550</v>
      </c>
      <c r="T715" s="237">
        <v>25635</v>
      </c>
      <c r="U715" s="235">
        <v>52.075000000000003</v>
      </c>
      <c r="V715" s="238">
        <v>45724</v>
      </c>
      <c r="W715" s="239">
        <v>2.9249999999999998</v>
      </c>
    </row>
    <row r="716" spans="1:23" x14ac:dyDescent="0.25">
      <c r="A716" s="241" t="s">
        <v>6</v>
      </c>
      <c r="B716" s="231">
        <v>50051185</v>
      </c>
      <c r="C716" s="232" t="s">
        <v>582</v>
      </c>
      <c r="D716" s="232" t="s">
        <v>2269</v>
      </c>
      <c r="E716" s="232" t="s">
        <v>2</v>
      </c>
      <c r="F716" s="232" t="s">
        <v>5670</v>
      </c>
      <c r="G716" s="232" t="s">
        <v>3</v>
      </c>
      <c r="H716" s="232" t="s">
        <v>7</v>
      </c>
      <c r="I716" s="232">
        <v>5</v>
      </c>
      <c r="J716" s="232" t="s">
        <v>5531</v>
      </c>
      <c r="K716" s="233" t="s">
        <v>814</v>
      </c>
      <c r="L716" s="232" t="s">
        <v>815</v>
      </c>
      <c r="M716" s="234">
        <v>1</v>
      </c>
      <c r="N716" s="235">
        <v>3.6666666666666665</v>
      </c>
      <c r="O716" s="236"/>
      <c r="P716" s="237">
        <v>42387</v>
      </c>
      <c r="Q716" s="237"/>
      <c r="R716" s="237">
        <v>43770</v>
      </c>
      <c r="S716" s="232" t="s">
        <v>1593</v>
      </c>
      <c r="T716" s="237">
        <v>34542</v>
      </c>
      <c r="U716" s="235">
        <v>27.68888888888889</v>
      </c>
      <c r="V716" s="238">
        <v>54631</v>
      </c>
      <c r="W716" s="239">
        <v>27.31111111111111</v>
      </c>
    </row>
    <row r="717" spans="1:23" x14ac:dyDescent="0.25">
      <c r="A717" s="241" t="s">
        <v>6</v>
      </c>
      <c r="B717" s="231">
        <v>50142643</v>
      </c>
      <c r="C717" s="232" t="s">
        <v>1315</v>
      </c>
      <c r="D717" s="232" t="s">
        <v>2269</v>
      </c>
      <c r="E717" s="232" t="s">
        <v>22</v>
      </c>
      <c r="F717" s="232" t="s">
        <v>5687</v>
      </c>
      <c r="G717" s="232" t="s">
        <v>23</v>
      </c>
      <c r="H717" s="232" t="s">
        <v>7</v>
      </c>
      <c r="I717" s="232">
        <v>5</v>
      </c>
      <c r="J717" s="232" t="s">
        <v>5591</v>
      </c>
      <c r="K717" s="233" t="s">
        <v>825</v>
      </c>
      <c r="L717" s="232" t="s">
        <v>815</v>
      </c>
      <c r="M717" s="234">
        <v>1</v>
      </c>
      <c r="N717" s="235">
        <v>3</v>
      </c>
      <c r="O717" s="236"/>
      <c r="P717" s="237">
        <v>40330</v>
      </c>
      <c r="Q717" s="237">
        <v>44044</v>
      </c>
      <c r="R717" s="237">
        <v>44515</v>
      </c>
      <c r="S717" s="232" t="s">
        <v>1595</v>
      </c>
      <c r="T717" s="237">
        <v>30209</v>
      </c>
      <c r="U717" s="235">
        <v>39.555555555555557</v>
      </c>
      <c r="V717" s="238">
        <v>50298</v>
      </c>
      <c r="W717" s="239">
        <v>15.444444444444445</v>
      </c>
    </row>
    <row r="718" spans="1:23" x14ac:dyDescent="0.25">
      <c r="A718" s="230"/>
      <c r="B718" s="231">
        <v>50031519</v>
      </c>
      <c r="C718" s="232" t="s">
        <v>472</v>
      </c>
      <c r="D718" s="232" t="s">
        <v>2269</v>
      </c>
      <c r="E718" s="232" t="s">
        <v>1616</v>
      </c>
      <c r="F718" s="232" t="s">
        <v>1621</v>
      </c>
      <c r="G718" s="232" t="s">
        <v>5651</v>
      </c>
      <c r="H718" s="232" t="s">
        <v>5351</v>
      </c>
      <c r="I718" s="232" t="s">
        <v>702</v>
      </c>
      <c r="J718" s="232" t="s">
        <v>3873</v>
      </c>
      <c r="K718" s="233" t="s">
        <v>702</v>
      </c>
      <c r="L718" s="232" t="s">
        <v>702</v>
      </c>
      <c r="M718" s="234">
        <v>7</v>
      </c>
      <c r="N718" s="235">
        <v>3.6666666666666665</v>
      </c>
      <c r="O718" s="236"/>
      <c r="P718" s="237">
        <v>35490</v>
      </c>
      <c r="Q718" s="237">
        <v>42005</v>
      </c>
      <c r="R718" s="237">
        <v>38139</v>
      </c>
      <c r="S718" s="232" t="s">
        <v>5180</v>
      </c>
      <c r="T718" s="237">
        <v>25592</v>
      </c>
      <c r="U718" s="235">
        <v>52.197222222222223</v>
      </c>
      <c r="V718" s="238">
        <v>45681</v>
      </c>
      <c r="W718" s="239">
        <v>2.8027777777777776</v>
      </c>
    </row>
    <row r="719" spans="1:23" x14ac:dyDescent="0.25">
      <c r="A719" s="230"/>
      <c r="B719" s="231">
        <v>50030643</v>
      </c>
      <c r="C719" s="232" t="s">
        <v>1327</v>
      </c>
      <c r="D719" s="232" t="s">
        <v>2272</v>
      </c>
      <c r="E719" s="232" t="s">
        <v>1616</v>
      </c>
      <c r="F719" s="232" t="s">
        <v>1814</v>
      </c>
      <c r="G719" s="232" t="s">
        <v>5651</v>
      </c>
      <c r="H719" s="232" t="s">
        <v>2123</v>
      </c>
      <c r="I719" s="232" t="s">
        <v>702</v>
      </c>
      <c r="J719" s="232" t="s">
        <v>2123</v>
      </c>
      <c r="K719" s="233" t="s">
        <v>702</v>
      </c>
      <c r="L719" s="232" t="s">
        <v>702</v>
      </c>
      <c r="M719" s="234">
        <v>5</v>
      </c>
      <c r="N719" s="235">
        <v>3</v>
      </c>
      <c r="O719" s="236"/>
      <c r="P719" s="237">
        <v>39188</v>
      </c>
      <c r="Q719" s="237">
        <v>42370</v>
      </c>
      <c r="R719" s="237">
        <v>41609</v>
      </c>
      <c r="S719" s="232" t="s">
        <v>5181</v>
      </c>
      <c r="T719" s="237">
        <v>29619</v>
      </c>
      <c r="U719" s="235">
        <v>41.174999999999997</v>
      </c>
      <c r="V719" s="238">
        <v>49707</v>
      </c>
      <c r="W719" s="239">
        <v>13.824999999999999</v>
      </c>
    </row>
    <row r="720" spans="1:23" x14ac:dyDescent="0.25">
      <c r="A720" s="230"/>
      <c r="B720" s="231">
        <v>50102452</v>
      </c>
      <c r="C720" s="232" t="s">
        <v>613</v>
      </c>
      <c r="D720" s="232" t="s">
        <v>2272</v>
      </c>
      <c r="E720" s="232" t="s">
        <v>1616</v>
      </c>
      <c r="F720" s="232" t="s">
        <v>1814</v>
      </c>
      <c r="G720" s="232" t="s">
        <v>5669</v>
      </c>
      <c r="H720" s="232" t="s">
        <v>3763</v>
      </c>
      <c r="I720" s="232" t="s">
        <v>702</v>
      </c>
      <c r="J720" s="232" t="s">
        <v>3763</v>
      </c>
      <c r="K720" s="233" t="s">
        <v>702</v>
      </c>
      <c r="L720" s="232" t="s">
        <v>702</v>
      </c>
      <c r="M720" s="234">
        <v>1</v>
      </c>
      <c r="N720" s="235">
        <v>3.6666666666666665</v>
      </c>
      <c r="O720" s="236"/>
      <c r="P720" s="237">
        <v>39783</v>
      </c>
      <c r="Q720" s="237">
        <v>42736</v>
      </c>
      <c r="R720" s="237">
        <v>42736</v>
      </c>
      <c r="S720" s="232" t="s">
        <v>4997</v>
      </c>
      <c r="T720" s="237">
        <v>32618</v>
      </c>
      <c r="U720" s="235">
        <v>32.958333333333336</v>
      </c>
      <c r="V720" s="238">
        <v>52697</v>
      </c>
      <c r="W720" s="239">
        <v>22.013888888888889</v>
      </c>
    </row>
    <row r="721" spans="1:23" x14ac:dyDescent="0.25">
      <c r="A721" s="230"/>
      <c r="B721" s="231">
        <v>50031133</v>
      </c>
      <c r="C721" s="232" t="s">
        <v>354</v>
      </c>
      <c r="D721" s="232" t="s">
        <v>2269</v>
      </c>
      <c r="E721" s="232" t="s">
        <v>1616</v>
      </c>
      <c r="F721" s="232" t="s">
        <v>1621</v>
      </c>
      <c r="G721" s="232" t="s">
        <v>5651</v>
      </c>
      <c r="H721" s="232" t="s">
        <v>5402</v>
      </c>
      <c r="I721" s="232" t="s">
        <v>702</v>
      </c>
      <c r="J721" s="232" t="s">
        <v>4742</v>
      </c>
      <c r="K721" s="233" t="s">
        <v>702</v>
      </c>
      <c r="L721" s="232" t="s">
        <v>702</v>
      </c>
      <c r="M721" s="234">
        <v>3</v>
      </c>
      <c r="N721" s="235">
        <v>2.6666666666666665</v>
      </c>
      <c r="O721" s="236"/>
      <c r="P721" s="237">
        <v>39069</v>
      </c>
      <c r="Q721" s="237">
        <v>42736</v>
      </c>
      <c r="R721" s="237">
        <v>40648</v>
      </c>
      <c r="S721" s="232" t="s">
        <v>2126</v>
      </c>
      <c r="T721" s="237">
        <v>29749</v>
      </c>
      <c r="U721" s="235">
        <v>40.81388888888889</v>
      </c>
      <c r="V721" s="238">
        <v>49838</v>
      </c>
      <c r="W721" s="239">
        <v>14.186111111111112</v>
      </c>
    </row>
    <row r="722" spans="1:23" x14ac:dyDescent="0.25">
      <c r="A722" s="230"/>
      <c r="B722" s="231">
        <v>50031134</v>
      </c>
      <c r="C722" s="232" t="s">
        <v>355</v>
      </c>
      <c r="D722" s="232" t="s">
        <v>2269</v>
      </c>
      <c r="E722" s="232" t="s">
        <v>1616</v>
      </c>
      <c r="F722" s="232" t="s">
        <v>1621</v>
      </c>
      <c r="G722" s="232" t="s">
        <v>5651</v>
      </c>
      <c r="H722" s="232" t="s">
        <v>5402</v>
      </c>
      <c r="I722" s="232" t="s">
        <v>702</v>
      </c>
      <c r="J722" s="232" t="s">
        <v>3813</v>
      </c>
      <c r="K722" s="233" t="s">
        <v>702</v>
      </c>
      <c r="L722" s="232" t="s">
        <v>702</v>
      </c>
      <c r="M722" s="234">
        <v>2</v>
      </c>
      <c r="N722" s="235">
        <v>3</v>
      </c>
      <c r="O722" s="236"/>
      <c r="P722" s="237">
        <v>38169</v>
      </c>
      <c r="Q722" s="237">
        <v>42370</v>
      </c>
      <c r="R722" s="237">
        <v>40695</v>
      </c>
      <c r="S722" s="232" t="s">
        <v>5182</v>
      </c>
      <c r="T722" s="237">
        <v>30954</v>
      </c>
      <c r="U722" s="235">
        <v>37.516666666666666</v>
      </c>
      <c r="V722" s="238">
        <v>51042</v>
      </c>
      <c r="W722" s="239">
        <v>17.483333333333334</v>
      </c>
    </row>
    <row r="723" spans="1:23" x14ac:dyDescent="0.25">
      <c r="A723" s="230"/>
      <c r="B723" s="231">
        <v>50030642</v>
      </c>
      <c r="C723" s="232" t="s">
        <v>169</v>
      </c>
      <c r="D723" s="232" t="s">
        <v>2269</v>
      </c>
      <c r="E723" s="232" t="s">
        <v>1616</v>
      </c>
      <c r="F723" s="232" t="s">
        <v>1621</v>
      </c>
      <c r="G723" s="232" t="s">
        <v>5651</v>
      </c>
      <c r="H723" s="232" t="s">
        <v>5</v>
      </c>
      <c r="I723" s="232" t="s">
        <v>702</v>
      </c>
      <c r="J723" s="232" t="s">
        <v>2129</v>
      </c>
      <c r="K723" s="233" t="s">
        <v>702</v>
      </c>
      <c r="L723" s="232" t="s">
        <v>702</v>
      </c>
      <c r="M723" s="234">
        <v>3</v>
      </c>
      <c r="N723" s="235">
        <v>3</v>
      </c>
      <c r="O723" s="236"/>
      <c r="P723" s="237">
        <v>35023</v>
      </c>
      <c r="Q723" s="237">
        <v>40909</v>
      </c>
      <c r="R723" s="237">
        <v>44256</v>
      </c>
      <c r="S723" s="232" t="s">
        <v>2092</v>
      </c>
      <c r="T723" s="237">
        <v>25852</v>
      </c>
      <c r="U723" s="235">
        <v>51.483333333333334</v>
      </c>
      <c r="V723" s="238">
        <v>45941</v>
      </c>
      <c r="W723" s="239">
        <v>3.5166666666666666</v>
      </c>
    </row>
    <row r="724" spans="1:23" x14ac:dyDescent="0.25">
      <c r="A724" s="230"/>
      <c r="B724" s="231">
        <v>50031146</v>
      </c>
      <c r="C724" s="232" t="s">
        <v>359</v>
      </c>
      <c r="D724" s="232" t="s">
        <v>2269</v>
      </c>
      <c r="E724" s="232" t="s">
        <v>1616</v>
      </c>
      <c r="F724" s="232" t="s">
        <v>5650</v>
      </c>
      <c r="G724" s="232" t="s">
        <v>5651</v>
      </c>
      <c r="H724" s="232" t="s">
        <v>5349</v>
      </c>
      <c r="I724" s="232" t="s">
        <v>702</v>
      </c>
      <c r="J724" s="232" t="s">
        <v>4754</v>
      </c>
      <c r="K724" s="233" t="s">
        <v>702</v>
      </c>
      <c r="L724" s="232" t="s">
        <v>702</v>
      </c>
      <c r="M724" s="234">
        <v>6</v>
      </c>
      <c r="N724" s="235">
        <v>3</v>
      </c>
      <c r="O724" s="236"/>
      <c r="P724" s="237">
        <v>38200</v>
      </c>
      <c r="Q724" s="237">
        <v>42736</v>
      </c>
      <c r="R724" s="237">
        <v>39125</v>
      </c>
      <c r="S724" s="232" t="s">
        <v>5183</v>
      </c>
      <c r="T724" s="237">
        <v>29236</v>
      </c>
      <c r="U724" s="235">
        <v>42.219444444444441</v>
      </c>
      <c r="V724" s="238">
        <v>49325</v>
      </c>
      <c r="W724" s="239">
        <v>12.780555555555555</v>
      </c>
    </row>
    <row r="725" spans="1:23" x14ac:dyDescent="0.25">
      <c r="A725" s="230"/>
      <c r="B725" s="231">
        <v>50031155</v>
      </c>
      <c r="C725" s="232" t="s">
        <v>1330</v>
      </c>
      <c r="D725" s="232" t="s">
        <v>2269</v>
      </c>
      <c r="E725" s="232" t="s">
        <v>1616</v>
      </c>
      <c r="F725" s="232" t="s">
        <v>1621</v>
      </c>
      <c r="G725" s="232" t="s">
        <v>5651</v>
      </c>
      <c r="H725" s="232" t="s">
        <v>5351</v>
      </c>
      <c r="I725" s="232" t="s">
        <v>702</v>
      </c>
      <c r="J725" s="232" t="s">
        <v>2132</v>
      </c>
      <c r="K725" s="233" t="s">
        <v>702</v>
      </c>
      <c r="L725" s="232" t="s">
        <v>702</v>
      </c>
      <c r="M725" s="234">
        <v>6</v>
      </c>
      <c r="N725" s="235">
        <v>2.6666666666666665</v>
      </c>
      <c r="O725" s="236"/>
      <c r="P725" s="237">
        <v>35576</v>
      </c>
      <c r="Q725" s="237">
        <v>41821</v>
      </c>
      <c r="R725" s="237">
        <v>39679</v>
      </c>
      <c r="S725" s="232" t="s">
        <v>5184</v>
      </c>
      <c r="T725" s="237">
        <v>26209</v>
      </c>
      <c r="U725" s="235">
        <v>50.505555555555553</v>
      </c>
      <c r="V725" s="238">
        <v>46298</v>
      </c>
      <c r="W725" s="239">
        <v>4.4944444444444445</v>
      </c>
    </row>
    <row r="726" spans="1:23" x14ac:dyDescent="0.25">
      <c r="A726" s="230"/>
      <c r="B726" s="231">
        <v>50031128</v>
      </c>
      <c r="C726" s="232" t="s">
        <v>352</v>
      </c>
      <c r="D726" s="232" t="s">
        <v>2269</v>
      </c>
      <c r="E726" s="232" t="s">
        <v>1616</v>
      </c>
      <c r="F726" s="232" t="s">
        <v>5650</v>
      </c>
      <c r="G726" s="232" t="s">
        <v>5651</v>
      </c>
      <c r="H726" s="232" t="s">
        <v>5402</v>
      </c>
      <c r="I726" s="232" t="s">
        <v>702</v>
      </c>
      <c r="J726" s="232" t="s">
        <v>5463</v>
      </c>
      <c r="K726" s="233" t="s">
        <v>702</v>
      </c>
      <c r="L726" s="232" t="s">
        <v>702</v>
      </c>
      <c r="M726" s="234">
        <v>3</v>
      </c>
      <c r="N726" s="235">
        <v>3</v>
      </c>
      <c r="O726" s="236"/>
      <c r="P726" s="237">
        <v>39713</v>
      </c>
      <c r="Q726" s="237">
        <v>43101</v>
      </c>
      <c r="R726" s="237">
        <v>44452</v>
      </c>
      <c r="S726" s="232" t="s">
        <v>2135</v>
      </c>
      <c r="T726" s="237">
        <v>31001</v>
      </c>
      <c r="U726" s="235">
        <v>37.388888888888886</v>
      </c>
      <c r="V726" s="238">
        <v>51089</v>
      </c>
      <c r="W726" s="239">
        <v>17.611111111111111</v>
      </c>
    </row>
    <row r="727" spans="1:23" x14ac:dyDescent="0.25">
      <c r="A727" s="230"/>
      <c r="B727" s="231">
        <v>50047094</v>
      </c>
      <c r="C727" s="232" t="s">
        <v>1331</v>
      </c>
      <c r="D727" s="232" t="s">
        <v>2269</v>
      </c>
      <c r="E727" s="232" t="s">
        <v>1616</v>
      </c>
      <c r="F727" s="232" t="s">
        <v>5650</v>
      </c>
      <c r="G727" s="232" t="s">
        <v>5651</v>
      </c>
      <c r="H727" s="232" t="s">
        <v>5520</v>
      </c>
      <c r="I727" s="232" t="s">
        <v>702</v>
      </c>
      <c r="J727" s="232" t="s">
        <v>2134</v>
      </c>
      <c r="K727" s="233" t="s">
        <v>702</v>
      </c>
      <c r="L727" s="232" t="s">
        <v>702</v>
      </c>
      <c r="M727" s="234">
        <v>2</v>
      </c>
      <c r="N727" s="235">
        <v>2.6666666666666665</v>
      </c>
      <c r="O727" s="236"/>
      <c r="P727" s="237">
        <v>36770</v>
      </c>
      <c r="Q727" s="237">
        <v>43466</v>
      </c>
      <c r="R727" s="237">
        <v>43784</v>
      </c>
      <c r="S727" s="232" t="s">
        <v>5185</v>
      </c>
      <c r="T727" s="237">
        <v>26859</v>
      </c>
      <c r="U727" s="235">
        <v>48.725000000000001</v>
      </c>
      <c r="V727" s="238">
        <v>46948</v>
      </c>
      <c r="W727" s="239">
        <v>6.2750000000000004</v>
      </c>
    </row>
    <row r="728" spans="1:23" x14ac:dyDescent="0.25">
      <c r="A728" s="230"/>
      <c r="B728" s="231">
        <v>50044761</v>
      </c>
      <c r="C728" s="232" t="s">
        <v>544</v>
      </c>
      <c r="D728" s="232" t="s">
        <v>2280</v>
      </c>
      <c r="E728" s="232" t="s">
        <v>1616</v>
      </c>
      <c r="F728" s="232" t="s">
        <v>2136</v>
      </c>
      <c r="G728" s="232" t="s">
        <v>5651</v>
      </c>
      <c r="H728" s="232" t="s">
        <v>5402</v>
      </c>
      <c r="I728" s="232" t="s">
        <v>702</v>
      </c>
      <c r="J728" s="232" t="s">
        <v>5514</v>
      </c>
      <c r="K728" s="233" t="s">
        <v>702</v>
      </c>
      <c r="L728" s="232" t="s">
        <v>702</v>
      </c>
      <c r="M728" s="234">
        <v>1</v>
      </c>
      <c r="N728" s="235">
        <v>2.3333333333333335</v>
      </c>
      <c r="O728" s="236"/>
      <c r="P728" s="237">
        <v>42044</v>
      </c>
      <c r="Q728" s="237"/>
      <c r="R728" s="237">
        <v>44452</v>
      </c>
      <c r="S728" s="232" t="s">
        <v>4998</v>
      </c>
      <c r="T728" s="237">
        <v>32937</v>
      </c>
      <c r="U728" s="235">
        <v>32.083333333333336</v>
      </c>
      <c r="V728" s="238">
        <v>53026</v>
      </c>
      <c r="W728" s="239">
        <v>22.916666666666668</v>
      </c>
    </row>
    <row r="729" spans="1:23" x14ac:dyDescent="0.25">
      <c r="A729" s="230"/>
      <c r="B729" s="231">
        <v>50031353</v>
      </c>
      <c r="C729" s="232" t="s">
        <v>2285</v>
      </c>
      <c r="D729" s="232" t="s">
        <v>2269</v>
      </c>
      <c r="E729" s="232" t="s">
        <v>1616</v>
      </c>
      <c r="F729" s="232" t="s">
        <v>1621</v>
      </c>
      <c r="G729" s="232" t="s">
        <v>5651</v>
      </c>
      <c r="H729" s="232" t="s">
        <v>5402</v>
      </c>
      <c r="I729" s="232" t="s">
        <v>702</v>
      </c>
      <c r="J729" s="232" t="s">
        <v>1811</v>
      </c>
      <c r="K729" s="233" t="s">
        <v>702</v>
      </c>
      <c r="L729" s="232" t="s">
        <v>702</v>
      </c>
      <c r="M729" s="234">
        <v>3</v>
      </c>
      <c r="N729" s="235">
        <v>2.3333333333333335</v>
      </c>
      <c r="O729" s="236"/>
      <c r="P729" s="237">
        <v>35596</v>
      </c>
      <c r="Q729" s="237"/>
      <c r="R729" s="237">
        <v>41699</v>
      </c>
      <c r="S729" s="232" t="s">
        <v>1812</v>
      </c>
      <c r="T729" s="237">
        <v>25353</v>
      </c>
      <c r="U729" s="235">
        <v>52.847222222222221</v>
      </c>
      <c r="V729" s="238"/>
      <c r="W729" s="239">
        <v>122.26388888888889</v>
      </c>
    </row>
    <row r="730" spans="1:23" x14ac:dyDescent="0.25">
      <c r="A730" s="230"/>
      <c r="B730" s="231">
        <v>50125211</v>
      </c>
      <c r="C730" s="232" t="s">
        <v>423</v>
      </c>
      <c r="D730" s="232" t="s">
        <v>2275</v>
      </c>
      <c r="E730" s="232" t="s">
        <v>1725</v>
      </c>
      <c r="F730" s="232" t="s">
        <v>1479</v>
      </c>
      <c r="G730" s="232" t="s">
        <v>5638</v>
      </c>
      <c r="H730" s="232" t="s">
        <v>5388</v>
      </c>
      <c r="I730" s="232" t="s">
        <v>702</v>
      </c>
      <c r="J730" s="232" t="s">
        <v>5573</v>
      </c>
      <c r="K730" s="233" t="s">
        <v>702</v>
      </c>
      <c r="L730" s="232" t="s">
        <v>702</v>
      </c>
      <c r="M730" s="234">
        <v>4</v>
      </c>
      <c r="N730" s="235">
        <v>3.5</v>
      </c>
      <c r="O730" s="236"/>
      <c r="P730" s="237">
        <v>43430</v>
      </c>
      <c r="Q730" s="237">
        <v>42522</v>
      </c>
      <c r="R730" s="237">
        <v>44211</v>
      </c>
      <c r="S730" s="232"/>
      <c r="T730" s="237">
        <v>29265</v>
      </c>
      <c r="U730" s="235">
        <v>42.141666666666666</v>
      </c>
      <c r="V730" s="238">
        <v>46756</v>
      </c>
      <c r="W730" s="239">
        <v>5.7472222222222218</v>
      </c>
    </row>
    <row r="731" spans="1:23" x14ac:dyDescent="0.25">
      <c r="A731" s="230"/>
      <c r="B731" s="231">
        <v>50031478</v>
      </c>
      <c r="C731" s="232" t="s">
        <v>455</v>
      </c>
      <c r="D731" s="232" t="s">
        <v>2275</v>
      </c>
      <c r="E731" s="232" t="s">
        <v>1725</v>
      </c>
      <c r="F731" s="232" t="s">
        <v>1479</v>
      </c>
      <c r="G731" s="232" t="s">
        <v>5638</v>
      </c>
      <c r="H731" s="232" t="s">
        <v>5363</v>
      </c>
      <c r="I731" s="232" t="s">
        <v>702</v>
      </c>
      <c r="J731" s="232" t="s">
        <v>2141</v>
      </c>
      <c r="K731" s="233" t="s">
        <v>702</v>
      </c>
      <c r="L731" s="232" t="s">
        <v>702</v>
      </c>
      <c r="M731" s="234">
        <v>8</v>
      </c>
      <c r="N731" s="235">
        <v>4</v>
      </c>
      <c r="O731" s="236"/>
      <c r="P731" s="237">
        <v>37076</v>
      </c>
      <c r="Q731" s="237">
        <v>42005</v>
      </c>
      <c r="R731" s="237">
        <v>40101</v>
      </c>
      <c r="S731" s="240" t="s">
        <v>5243</v>
      </c>
      <c r="T731" s="237">
        <v>26545</v>
      </c>
      <c r="U731" s="235">
        <v>49.588888888888889</v>
      </c>
      <c r="V731" s="238">
        <v>46633</v>
      </c>
      <c r="W731" s="239">
        <v>5.4111111111111114</v>
      </c>
    </row>
    <row r="732" spans="1:23" x14ac:dyDescent="0.25">
      <c r="A732" s="230"/>
      <c r="B732" s="231">
        <v>50030506</v>
      </c>
      <c r="C732" s="232" t="s">
        <v>123</v>
      </c>
      <c r="D732" s="232" t="s">
        <v>2275</v>
      </c>
      <c r="E732" s="232" t="s">
        <v>1725</v>
      </c>
      <c r="F732" s="232" t="s">
        <v>1479</v>
      </c>
      <c r="G732" s="232" t="s">
        <v>5638</v>
      </c>
      <c r="H732" s="232" t="s">
        <v>5383</v>
      </c>
      <c r="I732" s="232" t="s">
        <v>702</v>
      </c>
      <c r="J732" s="232" t="s">
        <v>2143</v>
      </c>
      <c r="K732" s="233" t="s">
        <v>702</v>
      </c>
      <c r="L732" s="232" t="s">
        <v>702</v>
      </c>
      <c r="M732" s="234">
        <v>4</v>
      </c>
      <c r="N732" s="235">
        <v>3</v>
      </c>
      <c r="O732" s="236"/>
      <c r="P732" s="237">
        <v>37144</v>
      </c>
      <c r="Q732" s="237">
        <v>42552</v>
      </c>
      <c r="R732" s="237">
        <v>43776</v>
      </c>
      <c r="S732" s="232" t="s">
        <v>5186</v>
      </c>
      <c r="T732" s="237">
        <v>25679</v>
      </c>
      <c r="U732" s="235">
        <v>51.955555555555556</v>
      </c>
      <c r="V732" s="238">
        <v>45768</v>
      </c>
      <c r="W732" s="239">
        <v>3.0444444444444443</v>
      </c>
    </row>
    <row r="733" spans="1:23" x14ac:dyDescent="0.25">
      <c r="A733" s="230"/>
      <c r="B733" s="231">
        <v>50039619</v>
      </c>
      <c r="C733" s="232" t="s">
        <v>523</v>
      </c>
      <c r="D733" s="232" t="s">
        <v>2275</v>
      </c>
      <c r="E733" s="232" t="s">
        <v>1725</v>
      </c>
      <c r="F733" s="232" t="s">
        <v>1479</v>
      </c>
      <c r="G733" s="232" t="s">
        <v>5638</v>
      </c>
      <c r="H733" s="232" t="s">
        <v>5508</v>
      </c>
      <c r="I733" s="232" t="s">
        <v>702</v>
      </c>
      <c r="J733" s="232" t="s">
        <v>2145</v>
      </c>
      <c r="K733" s="233" t="s">
        <v>702</v>
      </c>
      <c r="L733" s="232" t="s">
        <v>702</v>
      </c>
      <c r="M733" s="234">
        <v>1</v>
      </c>
      <c r="N733" s="235">
        <v>3</v>
      </c>
      <c r="O733" s="236"/>
      <c r="P733" s="237">
        <v>41913</v>
      </c>
      <c r="Q733" s="237"/>
      <c r="R733" s="237">
        <v>42736</v>
      </c>
      <c r="S733" s="232" t="s">
        <v>2146</v>
      </c>
      <c r="T733" s="237">
        <v>32719</v>
      </c>
      <c r="U733" s="235">
        <v>32.680555555555557</v>
      </c>
      <c r="V733" s="238">
        <v>52808</v>
      </c>
      <c r="W733" s="239">
        <v>22.319444444444443</v>
      </c>
    </row>
    <row r="734" spans="1:23" x14ac:dyDescent="0.25">
      <c r="A734" s="230"/>
      <c r="B734" s="231">
        <v>50087170</v>
      </c>
      <c r="C734" s="232" t="s">
        <v>599</v>
      </c>
      <c r="D734" s="232" t="s">
        <v>2275</v>
      </c>
      <c r="E734" s="232" t="s">
        <v>1725</v>
      </c>
      <c r="F734" s="232" t="s">
        <v>1479</v>
      </c>
      <c r="G734" s="232" t="s">
        <v>5638</v>
      </c>
      <c r="H734" s="232" t="s">
        <v>5370</v>
      </c>
      <c r="I734" s="232" t="s">
        <v>702</v>
      </c>
      <c r="J734" s="232" t="s">
        <v>5371</v>
      </c>
      <c r="K734" s="233" t="s">
        <v>702</v>
      </c>
      <c r="L734" s="232" t="s">
        <v>702</v>
      </c>
      <c r="M734" s="234">
        <v>5</v>
      </c>
      <c r="N734" s="235">
        <v>3.3333333333333335</v>
      </c>
      <c r="O734" s="236"/>
      <c r="P734" s="237">
        <v>42594</v>
      </c>
      <c r="Q734" s="237">
        <v>43466</v>
      </c>
      <c r="R734" s="237">
        <v>44013</v>
      </c>
      <c r="S734" s="232" t="s">
        <v>2154</v>
      </c>
      <c r="T734" s="237">
        <v>30511</v>
      </c>
      <c r="U734" s="235">
        <v>38.725000000000001</v>
      </c>
      <c r="V734" s="238">
        <v>50600</v>
      </c>
      <c r="W734" s="239">
        <v>16.274999999999999</v>
      </c>
    </row>
    <row r="735" spans="1:23" x14ac:dyDescent="0.25">
      <c r="A735" s="230"/>
      <c r="B735" s="231">
        <v>50040038</v>
      </c>
      <c r="C735" s="232" t="s">
        <v>525</v>
      </c>
      <c r="D735" s="232" t="s">
        <v>2275</v>
      </c>
      <c r="E735" s="232" t="s">
        <v>1725</v>
      </c>
      <c r="F735" s="232" t="s">
        <v>1479</v>
      </c>
      <c r="G735" s="232" t="s">
        <v>5638</v>
      </c>
      <c r="H735" s="232" t="s">
        <v>5388</v>
      </c>
      <c r="I735" s="232" t="s">
        <v>702</v>
      </c>
      <c r="J735" s="232" t="s">
        <v>5510</v>
      </c>
      <c r="K735" s="233" t="s">
        <v>702</v>
      </c>
      <c r="L735" s="232" t="s">
        <v>702</v>
      </c>
      <c r="M735" s="234">
        <v>3</v>
      </c>
      <c r="N735" s="235">
        <v>2</v>
      </c>
      <c r="O735" s="236"/>
      <c r="P735" s="237">
        <v>41913</v>
      </c>
      <c r="Q735" s="237"/>
      <c r="R735" s="237">
        <v>44211</v>
      </c>
      <c r="S735" s="232" t="s">
        <v>2152</v>
      </c>
      <c r="T735" s="237">
        <v>32426</v>
      </c>
      <c r="U735" s="235">
        <v>33.486111111111114</v>
      </c>
      <c r="V735" s="238">
        <v>52514</v>
      </c>
      <c r="W735" s="239">
        <v>21.513888888888889</v>
      </c>
    </row>
    <row r="736" spans="1:23" x14ac:dyDescent="0.25">
      <c r="A736" s="230"/>
      <c r="B736" s="231">
        <v>50112474</v>
      </c>
      <c r="C736" s="232" t="s">
        <v>1207</v>
      </c>
      <c r="D736" s="232" t="s">
        <v>2275</v>
      </c>
      <c r="E736" s="232" t="s">
        <v>1725</v>
      </c>
      <c r="F736" s="232" t="s">
        <v>1479</v>
      </c>
      <c r="G736" s="232" t="s">
        <v>5638</v>
      </c>
      <c r="H736" s="232" t="s">
        <v>5388</v>
      </c>
      <c r="I736" s="232" t="s">
        <v>702</v>
      </c>
      <c r="J736" s="232" t="s">
        <v>5561</v>
      </c>
      <c r="K736" s="233" t="s">
        <v>702</v>
      </c>
      <c r="L736" s="232" t="s">
        <v>702</v>
      </c>
      <c r="M736" s="234">
        <v>3</v>
      </c>
      <c r="N736" s="235">
        <v>2</v>
      </c>
      <c r="O736" s="236"/>
      <c r="P736" s="237">
        <v>43191</v>
      </c>
      <c r="Q736" s="237">
        <v>43891</v>
      </c>
      <c r="R736" s="237">
        <v>43891</v>
      </c>
      <c r="S736" s="232" t="s">
        <v>4999</v>
      </c>
      <c r="T736" s="237">
        <v>26188</v>
      </c>
      <c r="U736" s="235">
        <v>50.56388888888889</v>
      </c>
      <c r="V736" s="238">
        <v>46277</v>
      </c>
      <c r="W736" s="239">
        <v>4.4361111111111109</v>
      </c>
    </row>
    <row r="737" spans="1:23" x14ac:dyDescent="0.25">
      <c r="A737" s="230"/>
      <c r="B737" s="231">
        <v>50140998</v>
      </c>
      <c r="C737" s="232" t="s">
        <v>705</v>
      </c>
      <c r="D737" s="232" t="s">
        <v>2275</v>
      </c>
      <c r="E737" s="232" t="s">
        <v>1725</v>
      </c>
      <c r="F737" s="232" t="s">
        <v>1479</v>
      </c>
      <c r="G737" s="232" t="s">
        <v>5638</v>
      </c>
      <c r="H737" s="232" t="s">
        <v>5388</v>
      </c>
      <c r="I737" s="232" t="s">
        <v>702</v>
      </c>
      <c r="J737" s="232" t="s">
        <v>5580</v>
      </c>
      <c r="K737" s="233" t="s">
        <v>702</v>
      </c>
      <c r="L737" s="232" t="s">
        <v>702</v>
      </c>
      <c r="M737" s="234">
        <v>3</v>
      </c>
      <c r="N737" s="235">
        <v>2</v>
      </c>
      <c r="O737" s="236"/>
      <c r="P737" s="237">
        <v>43906</v>
      </c>
      <c r="Q737" s="237"/>
      <c r="R737" s="237">
        <v>44211</v>
      </c>
      <c r="S737" s="232" t="s">
        <v>5000</v>
      </c>
      <c r="T737" s="237">
        <v>32973</v>
      </c>
      <c r="U737" s="235">
        <v>31.986111111111111</v>
      </c>
      <c r="V737" s="238">
        <v>53221</v>
      </c>
      <c r="W737" s="239">
        <v>23.447222222222223</v>
      </c>
    </row>
    <row r="738" spans="1:23" x14ac:dyDescent="0.25">
      <c r="A738" s="230"/>
      <c r="B738" s="231">
        <v>50037431</v>
      </c>
      <c r="C738" s="232" t="s">
        <v>1209</v>
      </c>
      <c r="D738" s="232" t="s">
        <v>2275</v>
      </c>
      <c r="E738" s="232" t="s">
        <v>1725</v>
      </c>
      <c r="F738" s="232" t="s">
        <v>1479</v>
      </c>
      <c r="G738" s="232" t="s">
        <v>5638</v>
      </c>
      <c r="H738" s="232" t="s">
        <v>5383</v>
      </c>
      <c r="I738" s="232" t="s">
        <v>702</v>
      </c>
      <c r="J738" s="232" t="s">
        <v>5493</v>
      </c>
      <c r="K738" s="233" t="s">
        <v>702</v>
      </c>
      <c r="L738" s="232" t="s">
        <v>702</v>
      </c>
      <c r="M738" s="234">
        <v>1</v>
      </c>
      <c r="N738" s="235" t="s">
        <v>702</v>
      </c>
      <c r="O738" s="236"/>
      <c r="P738" s="237">
        <v>41806</v>
      </c>
      <c r="Q738" s="237">
        <v>44197</v>
      </c>
      <c r="R738" s="237">
        <v>42826</v>
      </c>
      <c r="S738" s="232"/>
      <c r="T738" s="237">
        <v>34691</v>
      </c>
      <c r="U738" s="235">
        <v>27.283333333333335</v>
      </c>
      <c r="V738" s="238">
        <v>54780</v>
      </c>
      <c r="W738" s="239">
        <v>27.716666666666665</v>
      </c>
    </row>
    <row r="739" spans="1:23" x14ac:dyDescent="0.25">
      <c r="A739" s="230"/>
      <c r="B739" s="231">
        <v>50030561</v>
      </c>
      <c r="C739" s="232" t="s">
        <v>136</v>
      </c>
      <c r="D739" s="232" t="s">
        <v>2275</v>
      </c>
      <c r="E739" s="232" t="s">
        <v>1725</v>
      </c>
      <c r="F739" s="232" t="s">
        <v>1479</v>
      </c>
      <c r="G739" s="232" t="s">
        <v>5638</v>
      </c>
      <c r="H739" s="232" t="s">
        <v>5388</v>
      </c>
      <c r="I739" s="232" t="s">
        <v>702</v>
      </c>
      <c r="J739" s="232" t="s">
        <v>3909</v>
      </c>
      <c r="K739" s="233" t="s">
        <v>702</v>
      </c>
      <c r="L739" s="232" t="s">
        <v>702</v>
      </c>
      <c r="M739" s="234">
        <v>1</v>
      </c>
      <c r="N739" s="235" t="s">
        <v>702</v>
      </c>
      <c r="O739" s="236"/>
      <c r="P739" s="237">
        <v>40725</v>
      </c>
      <c r="Q739" s="237">
        <v>44197</v>
      </c>
      <c r="R739" s="237">
        <v>43709</v>
      </c>
      <c r="S739" s="232"/>
      <c r="T739" s="237">
        <v>32845</v>
      </c>
      <c r="U739" s="235">
        <v>32.338888888888889</v>
      </c>
      <c r="V739" s="238">
        <v>52934</v>
      </c>
      <c r="W739" s="239">
        <v>22.661111111111111</v>
      </c>
    </row>
    <row r="740" spans="1:23" x14ac:dyDescent="0.25">
      <c r="A740" s="230"/>
      <c r="B740" s="231">
        <v>50039616</v>
      </c>
      <c r="C740" s="232" t="s">
        <v>1210</v>
      </c>
      <c r="D740" s="232" t="s">
        <v>2275</v>
      </c>
      <c r="E740" s="232" t="s">
        <v>1725</v>
      </c>
      <c r="F740" s="232" t="s">
        <v>1479</v>
      </c>
      <c r="G740" s="232" t="s">
        <v>5638</v>
      </c>
      <c r="H740" s="232" t="s">
        <v>5508</v>
      </c>
      <c r="I740" s="232" t="s">
        <v>702</v>
      </c>
      <c r="J740" s="232" t="s">
        <v>5509</v>
      </c>
      <c r="K740" s="233" t="s">
        <v>702</v>
      </c>
      <c r="L740" s="232" t="s">
        <v>702</v>
      </c>
      <c r="M740" s="234">
        <v>1</v>
      </c>
      <c r="N740" s="235" t="s">
        <v>702</v>
      </c>
      <c r="O740" s="236"/>
      <c r="P740" s="237">
        <v>41913</v>
      </c>
      <c r="Q740" s="237">
        <v>44501</v>
      </c>
      <c r="R740" s="237">
        <v>42826</v>
      </c>
      <c r="S740" s="232"/>
      <c r="T740" s="237">
        <v>34957</v>
      </c>
      <c r="U740" s="235">
        <v>26.555555555555557</v>
      </c>
      <c r="V740" s="238">
        <v>55046</v>
      </c>
      <c r="W740" s="239">
        <v>28.444444444444443</v>
      </c>
    </row>
    <row r="741" spans="1:23" x14ac:dyDescent="0.25">
      <c r="A741" s="230"/>
      <c r="B741" s="231">
        <v>50031476</v>
      </c>
      <c r="C741" s="232" t="s">
        <v>454</v>
      </c>
      <c r="D741" s="232" t="s">
        <v>2275</v>
      </c>
      <c r="E741" s="232" t="s">
        <v>1431</v>
      </c>
      <c r="F741" s="232" t="s">
        <v>1479</v>
      </c>
      <c r="G741" s="232" t="s">
        <v>5638</v>
      </c>
      <c r="H741" s="232" t="s">
        <v>5361</v>
      </c>
      <c r="I741" s="232" t="s">
        <v>702</v>
      </c>
      <c r="J741" s="232" t="s">
        <v>5362</v>
      </c>
      <c r="K741" s="233" t="s">
        <v>702</v>
      </c>
      <c r="L741" s="232" t="s">
        <v>702</v>
      </c>
      <c r="M741" s="234">
        <v>7</v>
      </c>
      <c r="N741" s="235">
        <v>4</v>
      </c>
      <c r="O741" s="236"/>
      <c r="P741" s="237">
        <v>34731</v>
      </c>
      <c r="Q741" s="237">
        <v>40909</v>
      </c>
      <c r="R741" s="237">
        <v>41030</v>
      </c>
      <c r="S741" s="232" t="s">
        <v>5187</v>
      </c>
      <c r="T741" s="237">
        <v>25066</v>
      </c>
      <c r="U741" s="235">
        <v>53.636111111111113</v>
      </c>
      <c r="V741" s="238">
        <v>45154</v>
      </c>
      <c r="W741" s="239">
        <v>1.3638888888888889</v>
      </c>
    </row>
    <row r="742" spans="1:23" x14ac:dyDescent="0.25">
      <c r="A742" s="230"/>
      <c r="B742" s="231">
        <v>50030902</v>
      </c>
      <c r="C742" s="232" t="s">
        <v>263</v>
      </c>
      <c r="D742" s="232" t="s">
        <v>2275</v>
      </c>
      <c r="E742" s="232" t="s">
        <v>1431</v>
      </c>
      <c r="F742" s="232" t="s">
        <v>1479</v>
      </c>
      <c r="G742" s="232" t="s">
        <v>5638</v>
      </c>
      <c r="H742" s="232" t="s">
        <v>5343</v>
      </c>
      <c r="I742" s="232" t="s">
        <v>702</v>
      </c>
      <c r="J742" s="232" t="s">
        <v>2166</v>
      </c>
      <c r="K742" s="233" t="s">
        <v>702</v>
      </c>
      <c r="L742" s="232" t="s">
        <v>702</v>
      </c>
      <c r="M742" s="234">
        <v>5</v>
      </c>
      <c r="N742" s="235">
        <v>3</v>
      </c>
      <c r="O742" s="236"/>
      <c r="P742" s="237">
        <v>34799</v>
      </c>
      <c r="Q742" s="237">
        <v>40909</v>
      </c>
      <c r="R742" s="237">
        <v>41030</v>
      </c>
      <c r="S742" s="232" t="s">
        <v>5188</v>
      </c>
      <c r="T742" s="237">
        <v>26430</v>
      </c>
      <c r="U742" s="235">
        <v>49.9</v>
      </c>
      <c r="V742" s="238">
        <v>46518</v>
      </c>
      <c r="W742" s="239">
        <v>5.0999999999999996</v>
      </c>
    </row>
    <row r="743" spans="1:23" x14ac:dyDescent="0.25">
      <c r="A743" s="230"/>
      <c r="B743" s="231">
        <v>50034319</v>
      </c>
      <c r="C743" s="232" t="s">
        <v>485</v>
      </c>
      <c r="D743" s="232" t="s">
        <v>2275</v>
      </c>
      <c r="E743" s="232" t="s">
        <v>1431</v>
      </c>
      <c r="F743" s="232" t="s">
        <v>1479</v>
      </c>
      <c r="G743" s="232" t="s">
        <v>5638</v>
      </c>
      <c r="H743" s="232" t="s">
        <v>5343</v>
      </c>
      <c r="I743" s="232" t="s">
        <v>702</v>
      </c>
      <c r="J743" s="232" t="s">
        <v>2168</v>
      </c>
      <c r="K743" s="233" t="s">
        <v>702</v>
      </c>
      <c r="L743" s="232" t="s">
        <v>702</v>
      </c>
      <c r="M743" s="234">
        <v>4</v>
      </c>
      <c r="N743" s="235">
        <v>3.3333333333333335</v>
      </c>
      <c r="O743" s="236"/>
      <c r="P743" s="237">
        <v>41687</v>
      </c>
      <c r="Q743" s="237">
        <v>44197</v>
      </c>
      <c r="R743" s="237">
        <v>43891</v>
      </c>
      <c r="S743" s="232" t="s">
        <v>875</v>
      </c>
      <c r="T743" s="237">
        <v>34105</v>
      </c>
      <c r="U743" s="235">
        <v>28.886111111111113</v>
      </c>
      <c r="V743" s="238">
        <v>54194</v>
      </c>
      <c r="W743" s="239">
        <v>26.113888888888887</v>
      </c>
    </row>
    <row r="744" spans="1:23" x14ac:dyDescent="0.25">
      <c r="A744" s="230"/>
      <c r="B744" s="231">
        <v>50030901</v>
      </c>
      <c r="C744" s="232" t="s">
        <v>1213</v>
      </c>
      <c r="D744" s="232" t="s">
        <v>2275</v>
      </c>
      <c r="E744" s="232" t="s">
        <v>1431</v>
      </c>
      <c r="F744" s="232" t="s">
        <v>1479</v>
      </c>
      <c r="G744" s="232" t="s">
        <v>5638</v>
      </c>
      <c r="H744" s="232" t="s">
        <v>5329</v>
      </c>
      <c r="I744" s="232" t="s">
        <v>702</v>
      </c>
      <c r="J744" s="232" t="s">
        <v>2172</v>
      </c>
      <c r="K744" s="233" t="s">
        <v>702</v>
      </c>
      <c r="L744" s="232" t="s">
        <v>702</v>
      </c>
      <c r="M744" s="234">
        <v>4</v>
      </c>
      <c r="N744" s="235">
        <v>2.6666666666666665</v>
      </c>
      <c r="O744" s="236"/>
      <c r="P744" s="237">
        <v>33973</v>
      </c>
      <c r="Q744" s="237">
        <v>39722</v>
      </c>
      <c r="R744" s="237">
        <v>41091</v>
      </c>
      <c r="S744" s="232" t="s">
        <v>5190</v>
      </c>
      <c r="T744" s="237">
        <v>25294</v>
      </c>
      <c r="U744" s="235">
        <v>53.011111111111113</v>
      </c>
      <c r="V744" s="238">
        <v>45383</v>
      </c>
      <c r="W744" s="239">
        <v>1.9888888888888889</v>
      </c>
    </row>
    <row r="745" spans="1:23" x14ac:dyDescent="0.25">
      <c r="A745" s="230"/>
      <c r="B745" s="231">
        <v>50037978</v>
      </c>
      <c r="C745" s="232" t="s">
        <v>1214</v>
      </c>
      <c r="D745" s="232" t="s">
        <v>2275</v>
      </c>
      <c r="E745" s="232" t="s">
        <v>1431</v>
      </c>
      <c r="F745" s="232" t="s">
        <v>1479</v>
      </c>
      <c r="G745" s="232" t="s">
        <v>5638</v>
      </c>
      <c r="H745" s="232" t="s">
        <v>5343</v>
      </c>
      <c r="I745" s="232" t="s">
        <v>702</v>
      </c>
      <c r="J745" s="232" t="s">
        <v>5503</v>
      </c>
      <c r="K745" s="233" t="s">
        <v>702</v>
      </c>
      <c r="L745" s="232" t="s">
        <v>702</v>
      </c>
      <c r="M745" s="234">
        <v>2</v>
      </c>
      <c r="N745" s="235">
        <v>2.6666666666666665</v>
      </c>
      <c r="O745" s="236"/>
      <c r="P745" s="237">
        <v>40469</v>
      </c>
      <c r="Q745" s="237">
        <v>43101</v>
      </c>
      <c r="R745" s="237">
        <v>41883</v>
      </c>
      <c r="S745" s="232" t="s">
        <v>5191</v>
      </c>
      <c r="T745" s="237">
        <v>32034</v>
      </c>
      <c r="U745" s="235">
        <v>34.55833333333333</v>
      </c>
      <c r="V745" s="238">
        <v>52123</v>
      </c>
      <c r="W745" s="239">
        <v>20.441666666666666</v>
      </c>
    </row>
    <row r="746" spans="1:23" x14ac:dyDescent="0.25">
      <c r="A746" s="230"/>
      <c r="B746" s="231">
        <v>50031566</v>
      </c>
      <c r="C746" s="232" t="s">
        <v>476</v>
      </c>
      <c r="D746" s="232" t="s">
        <v>2275</v>
      </c>
      <c r="E746" s="232" t="s">
        <v>1431</v>
      </c>
      <c r="F746" s="232" t="s">
        <v>1479</v>
      </c>
      <c r="G746" s="232" t="s">
        <v>5638</v>
      </c>
      <c r="H746" s="232" t="s">
        <v>5343</v>
      </c>
      <c r="I746" s="232" t="s">
        <v>702</v>
      </c>
      <c r="J746" s="232" t="s">
        <v>2176</v>
      </c>
      <c r="K746" s="233" t="s">
        <v>702</v>
      </c>
      <c r="L746" s="232" t="s">
        <v>702</v>
      </c>
      <c r="M746" s="234">
        <v>1</v>
      </c>
      <c r="N746" s="235">
        <v>2</v>
      </c>
      <c r="O746" s="236"/>
      <c r="P746" s="237">
        <v>40695</v>
      </c>
      <c r="Q746" s="237">
        <v>44044</v>
      </c>
      <c r="R746" s="237">
        <v>43282</v>
      </c>
      <c r="S746" s="232" t="s">
        <v>5001</v>
      </c>
      <c r="T746" s="237">
        <v>32521</v>
      </c>
      <c r="U746" s="235">
        <v>33.227777777777774</v>
      </c>
      <c r="V746" s="238">
        <v>52609</v>
      </c>
      <c r="W746" s="239">
        <v>21.772222222222222</v>
      </c>
    </row>
    <row r="747" spans="1:23" x14ac:dyDescent="0.25">
      <c r="A747" s="230"/>
      <c r="B747" s="231">
        <v>50030508</v>
      </c>
      <c r="C747" s="232" t="s">
        <v>1216</v>
      </c>
      <c r="D747" s="232" t="s">
        <v>2275</v>
      </c>
      <c r="E747" s="232" t="s">
        <v>1451</v>
      </c>
      <c r="F747" s="232" t="s">
        <v>1479</v>
      </c>
      <c r="G747" s="232" t="s">
        <v>5638</v>
      </c>
      <c r="H747" s="232" t="s">
        <v>5334</v>
      </c>
      <c r="I747" s="232" t="s">
        <v>702</v>
      </c>
      <c r="J747" s="232" t="s">
        <v>2178</v>
      </c>
      <c r="K747" s="233" t="s">
        <v>702</v>
      </c>
      <c r="L747" s="232" t="s">
        <v>702</v>
      </c>
      <c r="M747" s="234">
        <v>6</v>
      </c>
      <c r="N747" s="235">
        <v>4</v>
      </c>
      <c r="O747" s="236"/>
      <c r="P747" s="237">
        <v>35261</v>
      </c>
      <c r="Q747" s="237">
        <v>42736</v>
      </c>
      <c r="R747" s="237">
        <v>41030</v>
      </c>
      <c r="S747" s="232" t="s">
        <v>5192</v>
      </c>
      <c r="T747" s="237">
        <v>26391</v>
      </c>
      <c r="U747" s="235">
        <v>50.008333333333333</v>
      </c>
      <c r="V747" s="238">
        <v>46479</v>
      </c>
      <c r="W747" s="239">
        <v>4.9916666666666663</v>
      </c>
    </row>
    <row r="748" spans="1:23" x14ac:dyDescent="0.25">
      <c r="A748" s="230"/>
      <c r="B748" s="231">
        <v>50030529</v>
      </c>
      <c r="C748" s="232" t="s">
        <v>133</v>
      </c>
      <c r="D748" s="232" t="s">
        <v>2275</v>
      </c>
      <c r="E748" s="232" t="s">
        <v>1451</v>
      </c>
      <c r="F748" s="232" t="s">
        <v>1479</v>
      </c>
      <c r="G748" s="232" t="s">
        <v>5638</v>
      </c>
      <c r="H748" s="232" t="s">
        <v>4905</v>
      </c>
      <c r="I748" s="232" t="s">
        <v>702</v>
      </c>
      <c r="J748" s="232" t="s">
        <v>1485</v>
      </c>
      <c r="K748" s="233" t="s">
        <v>702</v>
      </c>
      <c r="L748" s="232" t="s">
        <v>702</v>
      </c>
      <c r="M748" s="234">
        <v>4</v>
      </c>
      <c r="N748" s="235">
        <v>3</v>
      </c>
      <c r="O748" s="236"/>
      <c r="P748" s="237">
        <v>40933</v>
      </c>
      <c r="Q748" s="237">
        <v>44197</v>
      </c>
      <c r="R748" s="237">
        <v>41806</v>
      </c>
      <c r="S748" s="232" t="s">
        <v>5193</v>
      </c>
      <c r="T748" s="237">
        <v>32662</v>
      </c>
      <c r="U748" s="235">
        <v>32.838888888888889</v>
      </c>
      <c r="V748" s="238">
        <v>52751</v>
      </c>
      <c r="W748" s="239">
        <v>22.161111111111111</v>
      </c>
    </row>
    <row r="749" spans="1:23" x14ac:dyDescent="0.25">
      <c r="A749" s="230"/>
      <c r="B749" s="231">
        <v>50031473</v>
      </c>
      <c r="C749" s="232" t="s">
        <v>452</v>
      </c>
      <c r="D749" s="232" t="s">
        <v>2275</v>
      </c>
      <c r="E749" s="232" t="s">
        <v>1436</v>
      </c>
      <c r="F749" s="232" t="s">
        <v>1479</v>
      </c>
      <c r="G749" s="232" t="s">
        <v>5638</v>
      </c>
      <c r="H749" s="232" t="s">
        <v>5360</v>
      </c>
      <c r="I749" s="232" t="s">
        <v>702</v>
      </c>
      <c r="J749" s="232" t="s">
        <v>2180</v>
      </c>
      <c r="K749" s="233" t="s">
        <v>702</v>
      </c>
      <c r="L749" s="232" t="s">
        <v>702</v>
      </c>
      <c r="M749" s="234">
        <v>7</v>
      </c>
      <c r="N749" s="235">
        <v>3</v>
      </c>
      <c r="O749" s="236"/>
      <c r="P749" s="237">
        <v>38353</v>
      </c>
      <c r="Q749" s="237">
        <v>41640</v>
      </c>
      <c r="R749" s="237">
        <v>41030</v>
      </c>
      <c r="S749" s="232" t="s">
        <v>5194</v>
      </c>
      <c r="T749" s="237">
        <v>25080</v>
      </c>
      <c r="U749" s="235">
        <v>53.597222222222221</v>
      </c>
      <c r="V749" s="238">
        <v>45168</v>
      </c>
      <c r="W749" s="239">
        <v>1.4027777777777777</v>
      </c>
    </row>
    <row r="750" spans="1:23" x14ac:dyDescent="0.25">
      <c r="A750" s="230"/>
      <c r="B750" s="231">
        <v>50030949</v>
      </c>
      <c r="C750" s="232" t="s">
        <v>277</v>
      </c>
      <c r="D750" s="232" t="s">
        <v>2275</v>
      </c>
      <c r="E750" s="232" t="s">
        <v>1436</v>
      </c>
      <c r="F750" s="232" t="s">
        <v>1479</v>
      </c>
      <c r="G750" s="232" t="s">
        <v>5638</v>
      </c>
      <c r="H750" s="232" t="s">
        <v>5364</v>
      </c>
      <c r="I750" s="232" t="s">
        <v>702</v>
      </c>
      <c r="J750" s="232" t="s">
        <v>1438</v>
      </c>
      <c r="K750" s="233" t="s">
        <v>702</v>
      </c>
      <c r="L750" s="232" t="s">
        <v>702</v>
      </c>
      <c r="M750" s="234">
        <v>4</v>
      </c>
      <c r="N750" s="235">
        <v>3</v>
      </c>
      <c r="O750" s="236"/>
      <c r="P750" s="237">
        <v>38777</v>
      </c>
      <c r="Q750" s="237">
        <v>43101</v>
      </c>
      <c r="R750" s="237">
        <v>41701</v>
      </c>
      <c r="S750" s="232" t="s">
        <v>5024</v>
      </c>
      <c r="T750" s="237">
        <v>28915</v>
      </c>
      <c r="U750" s="235">
        <v>43.094444444444441</v>
      </c>
      <c r="V750" s="238">
        <v>49004</v>
      </c>
      <c r="W750" s="239">
        <v>11.905555555555555</v>
      </c>
    </row>
    <row r="751" spans="1:23" x14ac:dyDescent="0.25">
      <c r="A751" s="230"/>
      <c r="B751" s="231">
        <v>50030516</v>
      </c>
      <c r="C751" s="232" t="s">
        <v>130</v>
      </c>
      <c r="D751" s="232" t="s">
        <v>2275</v>
      </c>
      <c r="E751" s="232" t="s">
        <v>1436</v>
      </c>
      <c r="F751" s="232" t="s">
        <v>1479</v>
      </c>
      <c r="G751" s="232" t="s">
        <v>5638</v>
      </c>
      <c r="H751" s="232" t="s">
        <v>1759</v>
      </c>
      <c r="I751" s="232" t="s">
        <v>702</v>
      </c>
      <c r="J751" s="232" t="s">
        <v>2182</v>
      </c>
      <c r="K751" s="233" t="s">
        <v>702</v>
      </c>
      <c r="L751" s="232" t="s">
        <v>702</v>
      </c>
      <c r="M751" s="234">
        <v>4</v>
      </c>
      <c r="N751" s="235">
        <v>3.6666666666666665</v>
      </c>
      <c r="O751" s="236"/>
      <c r="P751" s="237">
        <v>38460</v>
      </c>
      <c r="Q751" s="237">
        <v>38460</v>
      </c>
      <c r="R751" s="237">
        <v>42826</v>
      </c>
      <c r="S751" s="232" t="s">
        <v>5023</v>
      </c>
      <c r="T751" s="237">
        <v>26785</v>
      </c>
      <c r="U751" s="235">
        <v>48.927777777777777</v>
      </c>
      <c r="V751" s="238">
        <v>46874</v>
      </c>
      <c r="W751" s="239">
        <v>6.072222222222222</v>
      </c>
    </row>
    <row r="752" spans="1:23" x14ac:dyDescent="0.25">
      <c r="A752" s="230"/>
      <c r="B752" s="231">
        <v>50031474</v>
      </c>
      <c r="C752" s="232" t="s">
        <v>453</v>
      </c>
      <c r="D752" s="232" t="s">
        <v>2275</v>
      </c>
      <c r="E752" s="232" t="s">
        <v>5658</v>
      </c>
      <c r="F752" s="232" t="s">
        <v>1479</v>
      </c>
      <c r="G752" s="232" t="s">
        <v>5638</v>
      </c>
      <c r="H752" s="232" t="s">
        <v>4812</v>
      </c>
      <c r="I752" s="232" t="s">
        <v>702</v>
      </c>
      <c r="J752" s="232" t="s">
        <v>2184</v>
      </c>
      <c r="K752" s="233" t="s">
        <v>702</v>
      </c>
      <c r="L752" s="232" t="s">
        <v>702</v>
      </c>
      <c r="M752" s="234">
        <v>7</v>
      </c>
      <c r="N752" s="235">
        <v>4.333333333333333</v>
      </c>
      <c r="O752" s="236"/>
      <c r="P752" s="237">
        <v>38200</v>
      </c>
      <c r="Q752" s="237">
        <v>40544</v>
      </c>
      <c r="R752" s="237">
        <v>40360</v>
      </c>
      <c r="S752" s="232" t="s">
        <v>2185</v>
      </c>
      <c r="T752" s="237">
        <v>28145</v>
      </c>
      <c r="U752" s="235">
        <v>45.208333333333336</v>
      </c>
      <c r="V752" s="238">
        <v>48233</v>
      </c>
      <c r="W752" s="239">
        <v>9.7916666666666661</v>
      </c>
    </row>
    <row r="753" spans="1:23" x14ac:dyDescent="0.25">
      <c r="A753" s="230"/>
      <c r="B753" s="231">
        <v>50030962</v>
      </c>
      <c r="C753" s="232" t="s">
        <v>281</v>
      </c>
      <c r="D753" s="232" t="s">
        <v>2275</v>
      </c>
      <c r="E753" s="232" t="s">
        <v>5658</v>
      </c>
      <c r="F753" s="232" t="s">
        <v>1479</v>
      </c>
      <c r="G753" s="232" t="s">
        <v>5638</v>
      </c>
      <c r="H753" s="232" t="s">
        <v>3935</v>
      </c>
      <c r="I753" s="232" t="s">
        <v>702</v>
      </c>
      <c r="J753" s="232" t="s">
        <v>2186</v>
      </c>
      <c r="K753" s="233" t="s">
        <v>702</v>
      </c>
      <c r="L753" s="232" t="s">
        <v>702</v>
      </c>
      <c r="M753" s="234">
        <v>3</v>
      </c>
      <c r="N753" s="235">
        <v>3.6666666666666665</v>
      </c>
      <c r="O753" s="236"/>
      <c r="P753" s="237">
        <v>41061</v>
      </c>
      <c r="Q753" s="237">
        <v>44197</v>
      </c>
      <c r="R753" s="237">
        <v>41641</v>
      </c>
      <c r="S753" s="232" t="s">
        <v>5195</v>
      </c>
      <c r="T753" s="237">
        <v>32198</v>
      </c>
      <c r="U753" s="235">
        <v>34.111111111111114</v>
      </c>
      <c r="V753" s="238">
        <v>52287</v>
      </c>
      <c r="W753" s="239">
        <v>20.888888888888889</v>
      </c>
    </row>
    <row r="754" spans="1:23" x14ac:dyDescent="0.25">
      <c r="A754" s="230"/>
      <c r="B754" s="231">
        <v>50030569</v>
      </c>
      <c r="C754" s="232" t="s">
        <v>139</v>
      </c>
      <c r="D754" s="232" t="s">
        <v>2275</v>
      </c>
      <c r="E754" s="232" t="s">
        <v>5658</v>
      </c>
      <c r="F754" s="232" t="s">
        <v>1479</v>
      </c>
      <c r="G754" s="232" t="s">
        <v>5638</v>
      </c>
      <c r="H754" s="232" t="s">
        <v>3935</v>
      </c>
      <c r="I754" s="232" t="s">
        <v>702</v>
      </c>
      <c r="J754" s="232" t="s">
        <v>2186</v>
      </c>
      <c r="K754" s="233" t="s">
        <v>702</v>
      </c>
      <c r="L754" s="232" t="s">
        <v>702</v>
      </c>
      <c r="M754" s="234">
        <v>1</v>
      </c>
      <c r="N754" s="235">
        <v>3</v>
      </c>
      <c r="O754" s="236"/>
      <c r="P754" s="237">
        <v>40725</v>
      </c>
      <c r="Q754" s="237">
        <v>44044</v>
      </c>
      <c r="R754" s="237">
        <v>41640</v>
      </c>
      <c r="S754" s="232" t="s">
        <v>2187</v>
      </c>
      <c r="T754" s="237">
        <v>34283</v>
      </c>
      <c r="U754" s="235">
        <v>28.402777777777779</v>
      </c>
      <c r="V754" s="238">
        <v>54372</v>
      </c>
      <c r="W754" s="239">
        <v>26.597222222222221</v>
      </c>
    </row>
    <row r="755" spans="1:23" x14ac:dyDescent="0.25">
      <c r="A755" s="230"/>
      <c r="B755" s="231">
        <v>50030505</v>
      </c>
      <c r="C755" s="232" t="s">
        <v>122</v>
      </c>
      <c r="D755" s="232" t="s">
        <v>2275</v>
      </c>
      <c r="E755" s="232" t="s">
        <v>1440</v>
      </c>
      <c r="F755" s="232" t="s">
        <v>1479</v>
      </c>
      <c r="G755" s="232" t="s">
        <v>5638</v>
      </c>
      <c r="H755" s="232" t="s">
        <v>4735</v>
      </c>
      <c r="I755" s="232" t="s">
        <v>702</v>
      </c>
      <c r="J755" s="232" t="s">
        <v>1765</v>
      </c>
      <c r="K755" s="233" t="s">
        <v>702</v>
      </c>
      <c r="L755" s="232" t="s">
        <v>702</v>
      </c>
      <c r="M755" s="234">
        <v>5</v>
      </c>
      <c r="N755" s="235">
        <v>3</v>
      </c>
      <c r="O755" s="236"/>
      <c r="P755" s="237">
        <v>35863</v>
      </c>
      <c r="Q755" s="237">
        <v>41640</v>
      </c>
      <c r="R755" s="237">
        <v>40546</v>
      </c>
      <c r="S755" s="232" t="s">
        <v>5196</v>
      </c>
      <c r="T755" s="237">
        <v>26060</v>
      </c>
      <c r="U755" s="235">
        <v>50.911111111111111</v>
      </c>
      <c r="V755" s="238">
        <v>46149</v>
      </c>
      <c r="W755" s="239">
        <v>4.0888888888888886</v>
      </c>
    </row>
    <row r="756" spans="1:23" x14ac:dyDescent="0.25">
      <c r="A756" s="230"/>
      <c r="B756" s="231">
        <v>50030976</v>
      </c>
      <c r="C756" s="232" t="s">
        <v>289</v>
      </c>
      <c r="D756" s="232" t="s">
        <v>2275</v>
      </c>
      <c r="E756" s="232" t="s">
        <v>1440</v>
      </c>
      <c r="F756" s="232" t="s">
        <v>1479</v>
      </c>
      <c r="G756" s="232" t="s">
        <v>5638</v>
      </c>
      <c r="H756" s="232" t="s">
        <v>4735</v>
      </c>
      <c r="I756" s="232" t="s">
        <v>702</v>
      </c>
      <c r="J756" s="232" t="s">
        <v>2188</v>
      </c>
      <c r="K756" s="233" t="s">
        <v>702</v>
      </c>
      <c r="L756" s="232" t="s">
        <v>702</v>
      </c>
      <c r="M756" s="234">
        <v>4</v>
      </c>
      <c r="N756" s="235">
        <v>3</v>
      </c>
      <c r="O756" s="236"/>
      <c r="P756" s="237">
        <v>38755</v>
      </c>
      <c r="Q756" s="237">
        <v>42370</v>
      </c>
      <c r="R756" s="237">
        <v>42139</v>
      </c>
      <c r="S756" s="232" t="s">
        <v>5197</v>
      </c>
      <c r="T756" s="237">
        <v>30910</v>
      </c>
      <c r="U756" s="235">
        <v>37.636111111111113</v>
      </c>
      <c r="V756" s="238">
        <v>50998</v>
      </c>
      <c r="W756" s="239">
        <v>17.363888888888887</v>
      </c>
    </row>
    <row r="757" spans="1:23" x14ac:dyDescent="0.25">
      <c r="A757" s="230"/>
      <c r="B757" s="231">
        <v>50031526</v>
      </c>
      <c r="C757" s="232" t="s">
        <v>473</v>
      </c>
      <c r="D757" s="232" t="s">
        <v>2275</v>
      </c>
      <c r="E757" s="232" t="s">
        <v>1440</v>
      </c>
      <c r="F757" s="232" t="s">
        <v>1479</v>
      </c>
      <c r="G757" s="232" t="s">
        <v>5638</v>
      </c>
      <c r="H757" s="232" t="s">
        <v>4735</v>
      </c>
      <c r="I757" s="232" t="s">
        <v>702</v>
      </c>
      <c r="J757" s="232" t="s">
        <v>2190</v>
      </c>
      <c r="K757" s="233" t="s">
        <v>702</v>
      </c>
      <c r="L757" s="232" t="s">
        <v>702</v>
      </c>
      <c r="M757" s="234">
        <v>2</v>
      </c>
      <c r="N757" s="235">
        <v>3</v>
      </c>
      <c r="O757" s="236"/>
      <c r="P757" s="237">
        <v>41626</v>
      </c>
      <c r="Q757" s="237">
        <v>43101</v>
      </c>
      <c r="R757" s="237">
        <v>42646</v>
      </c>
      <c r="S757" s="232" t="s">
        <v>2191</v>
      </c>
      <c r="T757" s="237">
        <v>33160</v>
      </c>
      <c r="U757" s="235">
        <v>31.475000000000001</v>
      </c>
      <c r="V757" s="238">
        <v>53249</v>
      </c>
      <c r="W757" s="239">
        <v>23.524999999999999</v>
      </c>
    </row>
    <row r="758" spans="1:23" x14ac:dyDescent="0.25">
      <c r="A758" s="230"/>
      <c r="B758" s="231">
        <v>50030478</v>
      </c>
      <c r="C758" s="232" t="s">
        <v>1220</v>
      </c>
      <c r="D758" s="232" t="s">
        <v>2275</v>
      </c>
      <c r="E758" s="232" t="s">
        <v>1695</v>
      </c>
      <c r="F758" s="232" t="s">
        <v>1479</v>
      </c>
      <c r="G758" s="232" t="s">
        <v>5638</v>
      </c>
      <c r="H758" s="232" t="s">
        <v>1879</v>
      </c>
      <c r="I758" s="232" t="s">
        <v>702</v>
      </c>
      <c r="J758" s="232" t="s">
        <v>5380</v>
      </c>
      <c r="K758" s="233" t="s">
        <v>702</v>
      </c>
      <c r="L758" s="232" t="s">
        <v>702</v>
      </c>
      <c r="M758" s="234">
        <v>4</v>
      </c>
      <c r="N758" s="235">
        <v>3</v>
      </c>
      <c r="O758" s="236"/>
      <c r="P758" s="237">
        <v>35758</v>
      </c>
      <c r="Q758" s="237">
        <v>42370</v>
      </c>
      <c r="R758" s="237">
        <v>41091</v>
      </c>
      <c r="S758" s="232" t="s">
        <v>5198</v>
      </c>
      <c r="T758" s="237">
        <v>26722</v>
      </c>
      <c r="U758" s="235">
        <v>49.105555555555554</v>
      </c>
      <c r="V758" s="238">
        <v>46810</v>
      </c>
      <c r="W758" s="239">
        <v>5.8944444444444448</v>
      </c>
    </row>
    <row r="759" spans="1:23" x14ac:dyDescent="0.25">
      <c r="A759" s="230"/>
      <c r="B759" s="231">
        <v>50030890</v>
      </c>
      <c r="C759" s="232" t="s">
        <v>257</v>
      </c>
      <c r="D759" s="232" t="s">
        <v>2275</v>
      </c>
      <c r="E759" s="232" t="s">
        <v>1695</v>
      </c>
      <c r="F759" s="232" t="s">
        <v>1479</v>
      </c>
      <c r="G759" s="232" t="s">
        <v>5638</v>
      </c>
      <c r="H759" s="232" t="s">
        <v>1879</v>
      </c>
      <c r="I759" s="232" t="s">
        <v>702</v>
      </c>
      <c r="J759" s="232" t="s">
        <v>5380</v>
      </c>
      <c r="K759" s="233" t="s">
        <v>702</v>
      </c>
      <c r="L759" s="232" t="s">
        <v>702</v>
      </c>
      <c r="M759" s="234">
        <v>4</v>
      </c>
      <c r="N759" s="235">
        <v>3</v>
      </c>
      <c r="O759" s="236"/>
      <c r="P759" s="237">
        <v>35065</v>
      </c>
      <c r="Q759" s="237">
        <v>42736</v>
      </c>
      <c r="R759" s="237">
        <v>42870</v>
      </c>
      <c r="S759" s="232" t="s">
        <v>5149</v>
      </c>
      <c r="T759" s="237">
        <v>25194</v>
      </c>
      <c r="U759" s="235">
        <v>53.286111111111111</v>
      </c>
      <c r="V759" s="238">
        <v>45282</v>
      </c>
      <c r="W759" s="239">
        <v>1.7138888888888888</v>
      </c>
    </row>
    <row r="760" spans="1:23" x14ac:dyDescent="0.25">
      <c r="A760" s="230"/>
      <c r="B760" s="231">
        <v>50141960</v>
      </c>
      <c r="C760" s="232" t="s">
        <v>1221</v>
      </c>
      <c r="D760" s="232" t="s">
        <v>2275</v>
      </c>
      <c r="E760" s="232" t="s">
        <v>1695</v>
      </c>
      <c r="F760" s="232" t="s">
        <v>2193</v>
      </c>
      <c r="G760" s="232" t="s">
        <v>5638</v>
      </c>
      <c r="H760" s="232" t="s">
        <v>1879</v>
      </c>
      <c r="I760" s="232" t="s">
        <v>702</v>
      </c>
      <c r="J760" s="232" t="s">
        <v>5374</v>
      </c>
      <c r="K760" s="233" t="s">
        <v>702</v>
      </c>
      <c r="L760" s="232" t="s">
        <v>702</v>
      </c>
      <c r="M760" s="234">
        <v>6</v>
      </c>
      <c r="N760" s="235">
        <v>3</v>
      </c>
      <c r="O760" s="236"/>
      <c r="P760" s="237">
        <v>40422</v>
      </c>
      <c r="Q760" s="237"/>
      <c r="R760" s="237">
        <v>44013</v>
      </c>
      <c r="S760" s="232" t="s">
        <v>5002</v>
      </c>
      <c r="T760" s="237">
        <v>27491</v>
      </c>
      <c r="U760" s="235">
        <v>46.994444444444447</v>
      </c>
      <c r="V760" s="238">
        <v>47580</v>
      </c>
      <c r="W760" s="239">
        <v>8.0055555555555564</v>
      </c>
    </row>
    <row r="761" spans="1:23" x14ac:dyDescent="0.25">
      <c r="A761" s="230"/>
      <c r="B761" s="231">
        <v>50141989</v>
      </c>
      <c r="C761" s="232" t="s">
        <v>1222</v>
      </c>
      <c r="D761" s="232" t="s">
        <v>2275</v>
      </c>
      <c r="E761" s="232" t="s">
        <v>1695</v>
      </c>
      <c r="F761" s="232" t="s">
        <v>2193</v>
      </c>
      <c r="G761" s="232" t="s">
        <v>5638</v>
      </c>
      <c r="H761" s="232" t="s">
        <v>1879</v>
      </c>
      <c r="I761" s="232" t="s">
        <v>702</v>
      </c>
      <c r="J761" s="232" t="s">
        <v>5375</v>
      </c>
      <c r="K761" s="233" t="s">
        <v>702</v>
      </c>
      <c r="L761" s="232" t="s">
        <v>702</v>
      </c>
      <c r="M761" s="234">
        <v>6</v>
      </c>
      <c r="N761" s="235">
        <v>3</v>
      </c>
      <c r="O761" s="236"/>
      <c r="P761" s="237">
        <v>41133</v>
      </c>
      <c r="Q761" s="237"/>
      <c r="R761" s="237">
        <v>44013</v>
      </c>
      <c r="S761" s="232" t="s">
        <v>5003</v>
      </c>
      <c r="T761" s="237">
        <v>26260</v>
      </c>
      <c r="U761" s="235">
        <v>50.366666666666667</v>
      </c>
      <c r="V761" s="238">
        <v>46349</v>
      </c>
      <c r="W761" s="239">
        <v>4.6333333333333337</v>
      </c>
    </row>
    <row r="762" spans="1:23" x14ac:dyDescent="0.25">
      <c r="A762" s="230"/>
      <c r="B762" s="231">
        <v>50141988</v>
      </c>
      <c r="C762" s="232" t="s">
        <v>1223</v>
      </c>
      <c r="D762" s="232" t="s">
        <v>2275</v>
      </c>
      <c r="E762" s="232" t="s">
        <v>1695</v>
      </c>
      <c r="F762" s="232" t="s">
        <v>2193</v>
      </c>
      <c r="G762" s="232" t="s">
        <v>5638</v>
      </c>
      <c r="H762" s="232" t="s">
        <v>1879</v>
      </c>
      <c r="I762" s="232" t="s">
        <v>702</v>
      </c>
      <c r="J762" s="232" t="s">
        <v>5582</v>
      </c>
      <c r="K762" s="233" t="s">
        <v>702</v>
      </c>
      <c r="L762" s="232" t="s">
        <v>702</v>
      </c>
      <c r="M762" s="234">
        <v>4</v>
      </c>
      <c r="N762" s="235">
        <v>4</v>
      </c>
      <c r="O762" s="236"/>
      <c r="P762" s="237">
        <v>41114</v>
      </c>
      <c r="Q762" s="237"/>
      <c r="R762" s="237">
        <v>44013</v>
      </c>
      <c r="S762" s="232" t="s">
        <v>5004</v>
      </c>
      <c r="T762" s="237">
        <v>28176</v>
      </c>
      <c r="U762" s="235">
        <v>45.125</v>
      </c>
      <c r="V762" s="238">
        <v>48264</v>
      </c>
      <c r="W762" s="239">
        <v>9.875</v>
      </c>
    </row>
    <row r="763" spans="1:23" x14ac:dyDescent="0.25">
      <c r="A763" s="230"/>
      <c r="B763" s="231">
        <v>50142029</v>
      </c>
      <c r="C763" s="232" t="s">
        <v>1224</v>
      </c>
      <c r="D763" s="232" t="s">
        <v>2275</v>
      </c>
      <c r="E763" s="232" t="s">
        <v>1695</v>
      </c>
      <c r="F763" s="232" t="s">
        <v>2193</v>
      </c>
      <c r="G763" s="232" t="s">
        <v>5638</v>
      </c>
      <c r="H763" s="232" t="s">
        <v>1879</v>
      </c>
      <c r="I763" s="232" t="s">
        <v>702</v>
      </c>
      <c r="J763" s="232" t="s">
        <v>5380</v>
      </c>
      <c r="K763" s="233" t="s">
        <v>702</v>
      </c>
      <c r="L763" s="232" t="s">
        <v>702</v>
      </c>
      <c r="M763" s="234">
        <v>4</v>
      </c>
      <c r="N763" s="235">
        <v>2</v>
      </c>
      <c r="O763" s="236"/>
      <c r="P763" s="237">
        <v>41526</v>
      </c>
      <c r="Q763" s="237"/>
      <c r="R763" s="237">
        <v>44013</v>
      </c>
      <c r="S763" s="232" t="s">
        <v>2192</v>
      </c>
      <c r="T763" s="237">
        <v>30099</v>
      </c>
      <c r="U763" s="235">
        <v>39.852777777777774</v>
      </c>
      <c r="V763" s="238">
        <v>50188</v>
      </c>
      <c r="W763" s="239">
        <v>15.147222222222222</v>
      </c>
    </row>
    <row r="764" spans="1:23" x14ac:dyDescent="0.25">
      <c r="A764" s="230"/>
      <c r="B764" s="231">
        <v>50142022</v>
      </c>
      <c r="C764" s="232" t="s">
        <v>1225</v>
      </c>
      <c r="D764" s="232" t="s">
        <v>2275</v>
      </c>
      <c r="E764" s="232" t="s">
        <v>1695</v>
      </c>
      <c r="F764" s="232" t="s">
        <v>2193</v>
      </c>
      <c r="G764" s="232" t="s">
        <v>5638</v>
      </c>
      <c r="H764" s="232" t="s">
        <v>1879</v>
      </c>
      <c r="I764" s="232" t="s">
        <v>702</v>
      </c>
      <c r="J764" s="232" t="s">
        <v>5380</v>
      </c>
      <c r="K764" s="233" t="s">
        <v>702</v>
      </c>
      <c r="L764" s="232" t="s">
        <v>702</v>
      </c>
      <c r="M764" s="234">
        <v>4</v>
      </c>
      <c r="N764" s="235">
        <v>3</v>
      </c>
      <c r="O764" s="236"/>
      <c r="P764" s="237">
        <v>41554</v>
      </c>
      <c r="Q764" s="237"/>
      <c r="R764" s="237">
        <v>44013</v>
      </c>
      <c r="S764" s="232" t="s">
        <v>2192</v>
      </c>
      <c r="T764" s="237">
        <v>33414</v>
      </c>
      <c r="U764" s="235">
        <v>30.777777777777779</v>
      </c>
      <c r="V764" s="238">
        <v>53503</v>
      </c>
      <c r="W764" s="239">
        <v>24.222222222222221</v>
      </c>
    </row>
    <row r="765" spans="1:23" x14ac:dyDescent="0.25">
      <c r="A765" s="230"/>
      <c r="B765" s="231">
        <v>50142028</v>
      </c>
      <c r="C765" s="232" t="s">
        <v>1226</v>
      </c>
      <c r="D765" s="232" t="s">
        <v>2275</v>
      </c>
      <c r="E765" s="232" t="s">
        <v>1695</v>
      </c>
      <c r="F765" s="232" t="s">
        <v>2193</v>
      </c>
      <c r="G765" s="232" t="s">
        <v>5638</v>
      </c>
      <c r="H765" s="232" t="s">
        <v>1879</v>
      </c>
      <c r="I765" s="232" t="s">
        <v>702</v>
      </c>
      <c r="J765" s="232" t="s">
        <v>5380</v>
      </c>
      <c r="K765" s="233" t="s">
        <v>702</v>
      </c>
      <c r="L765" s="232" t="s">
        <v>702</v>
      </c>
      <c r="M765" s="234">
        <v>4</v>
      </c>
      <c r="N765" s="235">
        <v>2</v>
      </c>
      <c r="O765" s="236"/>
      <c r="P765" s="237">
        <v>41974</v>
      </c>
      <c r="Q765" s="237"/>
      <c r="R765" s="237">
        <v>44013</v>
      </c>
      <c r="S765" s="232" t="s">
        <v>2192</v>
      </c>
      <c r="T765" s="237">
        <v>27898</v>
      </c>
      <c r="U765" s="235">
        <v>45.880555555555553</v>
      </c>
      <c r="V765" s="238">
        <v>47986</v>
      </c>
      <c r="W765" s="239">
        <v>9.1194444444444436</v>
      </c>
    </row>
    <row r="766" spans="1:23" x14ac:dyDescent="0.25">
      <c r="A766" s="230"/>
      <c r="B766" s="231">
        <v>50142025</v>
      </c>
      <c r="C766" s="232" t="s">
        <v>1227</v>
      </c>
      <c r="D766" s="232" t="s">
        <v>2275</v>
      </c>
      <c r="E766" s="232" t="s">
        <v>1695</v>
      </c>
      <c r="F766" s="232" t="s">
        <v>2193</v>
      </c>
      <c r="G766" s="232" t="s">
        <v>5638</v>
      </c>
      <c r="H766" s="232" t="s">
        <v>1879</v>
      </c>
      <c r="I766" s="232" t="s">
        <v>702</v>
      </c>
      <c r="J766" s="232" t="s">
        <v>5380</v>
      </c>
      <c r="K766" s="233" t="s">
        <v>702</v>
      </c>
      <c r="L766" s="232" t="s">
        <v>702</v>
      </c>
      <c r="M766" s="234">
        <v>4</v>
      </c>
      <c r="N766" s="235">
        <v>2</v>
      </c>
      <c r="O766" s="236"/>
      <c r="P766" s="237">
        <v>42667</v>
      </c>
      <c r="Q766" s="237"/>
      <c r="R766" s="237">
        <v>44013</v>
      </c>
      <c r="S766" s="232" t="s">
        <v>2192</v>
      </c>
      <c r="T766" s="237">
        <v>31783</v>
      </c>
      <c r="U766" s="235">
        <v>35.24722222222222</v>
      </c>
      <c r="V766" s="238">
        <v>51872</v>
      </c>
      <c r="W766" s="239">
        <v>19.752777777777776</v>
      </c>
    </row>
    <row r="767" spans="1:23" x14ac:dyDescent="0.25">
      <c r="A767" s="230"/>
      <c r="B767" s="231">
        <v>50142018</v>
      </c>
      <c r="C767" s="232" t="s">
        <v>1228</v>
      </c>
      <c r="D767" s="232" t="s">
        <v>2275</v>
      </c>
      <c r="E767" s="232" t="s">
        <v>1695</v>
      </c>
      <c r="F767" s="232" t="s">
        <v>2193</v>
      </c>
      <c r="G767" s="232" t="s">
        <v>5638</v>
      </c>
      <c r="H767" s="232" t="s">
        <v>1879</v>
      </c>
      <c r="I767" s="232" t="s">
        <v>702</v>
      </c>
      <c r="J767" s="232" t="s">
        <v>5380</v>
      </c>
      <c r="K767" s="233" t="s">
        <v>702</v>
      </c>
      <c r="L767" s="232" t="s">
        <v>702</v>
      </c>
      <c r="M767" s="234">
        <v>1</v>
      </c>
      <c r="N767" s="235">
        <v>2</v>
      </c>
      <c r="O767" s="236"/>
      <c r="P767" s="237">
        <v>41178</v>
      </c>
      <c r="Q767" s="237"/>
      <c r="R767" s="237">
        <v>44013</v>
      </c>
      <c r="S767" s="232" t="s">
        <v>2192</v>
      </c>
      <c r="T767" s="237">
        <v>31611</v>
      </c>
      <c r="U767" s="235">
        <v>35.713888888888889</v>
      </c>
      <c r="V767" s="238">
        <v>51700</v>
      </c>
      <c r="W767" s="239">
        <v>19.286111111111111</v>
      </c>
    </row>
    <row r="768" spans="1:23" x14ac:dyDescent="0.25">
      <c r="A768" s="230"/>
      <c r="B768" s="231">
        <v>50142016</v>
      </c>
      <c r="C768" s="232" t="s">
        <v>1229</v>
      </c>
      <c r="D768" s="232" t="s">
        <v>2275</v>
      </c>
      <c r="E768" s="232" t="s">
        <v>1695</v>
      </c>
      <c r="F768" s="232" t="s">
        <v>2193</v>
      </c>
      <c r="G768" s="232" t="s">
        <v>5638</v>
      </c>
      <c r="H768" s="232" t="s">
        <v>1879</v>
      </c>
      <c r="I768" s="232" t="s">
        <v>702</v>
      </c>
      <c r="J768" s="232" t="s">
        <v>5380</v>
      </c>
      <c r="K768" s="233" t="s">
        <v>702</v>
      </c>
      <c r="L768" s="232" t="s">
        <v>702</v>
      </c>
      <c r="M768" s="234">
        <v>1</v>
      </c>
      <c r="N768" s="235">
        <v>2</v>
      </c>
      <c r="O768" s="236"/>
      <c r="P768" s="237">
        <v>41620</v>
      </c>
      <c r="Q768" s="237"/>
      <c r="R768" s="237">
        <v>44013</v>
      </c>
      <c r="S768" s="232" t="s">
        <v>2192</v>
      </c>
      <c r="T768" s="237">
        <v>33531</v>
      </c>
      <c r="U768" s="235">
        <v>30.458333333333332</v>
      </c>
      <c r="V768" s="238">
        <v>53620</v>
      </c>
      <c r="W768" s="239">
        <v>24.541666666666668</v>
      </c>
    </row>
    <row r="769" spans="1:23" x14ac:dyDescent="0.25">
      <c r="A769" s="230"/>
      <c r="B769" s="231">
        <v>50142014</v>
      </c>
      <c r="C769" s="232" t="s">
        <v>1230</v>
      </c>
      <c r="D769" s="232" t="s">
        <v>2275</v>
      </c>
      <c r="E769" s="232" t="s">
        <v>1695</v>
      </c>
      <c r="F769" s="232" t="s">
        <v>2193</v>
      </c>
      <c r="G769" s="232" t="s">
        <v>5638</v>
      </c>
      <c r="H769" s="232" t="s">
        <v>1879</v>
      </c>
      <c r="I769" s="232" t="s">
        <v>702</v>
      </c>
      <c r="J769" s="232" t="s">
        <v>5380</v>
      </c>
      <c r="K769" s="233" t="s">
        <v>702</v>
      </c>
      <c r="L769" s="232" t="s">
        <v>702</v>
      </c>
      <c r="M769" s="234">
        <v>1</v>
      </c>
      <c r="N769" s="235">
        <v>2</v>
      </c>
      <c r="O769" s="236"/>
      <c r="P769" s="237">
        <v>42718</v>
      </c>
      <c r="Q769" s="237"/>
      <c r="R769" s="237">
        <v>44013</v>
      </c>
      <c r="S769" s="232" t="s">
        <v>2192</v>
      </c>
      <c r="T769" s="237">
        <v>34507</v>
      </c>
      <c r="U769" s="235">
        <v>27.786111111111111</v>
      </c>
      <c r="V769" s="238">
        <v>54596</v>
      </c>
      <c r="W769" s="239">
        <v>27.213888888888889</v>
      </c>
    </row>
    <row r="770" spans="1:23" x14ac:dyDescent="0.25">
      <c r="A770" s="230"/>
      <c r="B770" s="231">
        <v>50142011</v>
      </c>
      <c r="C770" s="232" t="s">
        <v>1231</v>
      </c>
      <c r="D770" s="232" t="s">
        <v>2275</v>
      </c>
      <c r="E770" s="232" t="s">
        <v>1695</v>
      </c>
      <c r="F770" s="232" t="s">
        <v>2193</v>
      </c>
      <c r="G770" s="232" t="s">
        <v>5638</v>
      </c>
      <c r="H770" s="232" t="s">
        <v>1879</v>
      </c>
      <c r="I770" s="232" t="s">
        <v>702</v>
      </c>
      <c r="J770" s="232" t="s">
        <v>5380</v>
      </c>
      <c r="K770" s="233" t="s">
        <v>702</v>
      </c>
      <c r="L770" s="232" t="s">
        <v>702</v>
      </c>
      <c r="M770" s="234">
        <v>1</v>
      </c>
      <c r="N770" s="235">
        <v>3</v>
      </c>
      <c r="O770" s="236"/>
      <c r="P770" s="237">
        <v>42718</v>
      </c>
      <c r="Q770" s="237"/>
      <c r="R770" s="237">
        <v>44013</v>
      </c>
      <c r="S770" s="232" t="s">
        <v>2192</v>
      </c>
      <c r="T770" s="237">
        <v>34159</v>
      </c>
      <c r="U770" s="235">
        <v>28.738888888888887</v>
      </c>
      <c r="V770" s="238">
        <v>54248</v>
      </c>
      <c r="W770" s="239">
        <v>26.261111111111113</v>
      </c>
    </row>
    <row r="771" spans="1:23" x14ac:dyDescent="0.25">
      <c r="A771" s="230"/>
      <c r="B771" s="231">
        <v>50142005</v>
      </c>
      <c r="C771" s="232" t="s">
        <v>1232</v>
      </c>
      <c r="D771" s="232" t="s">
        <v>2275</v>
      </c>
      <c r="E771" s="232" t="s">
        <v>1695</v>
      </c>
      <c r="F771" s="232" t="s">
        <v>2193</v>
      </c>
      <c r="G771" s="232" t="s">
        <v>5638</v>
      </c>
      <c r="H771" s="232" t="s">
        <v>1879</v>
      </c>
      <c r="I771" s="232" t="s">
        <v>702</v>
      </c>
      <c r="J771" s="232" t="s">
        <v>5380</v>
      </c>
      <c r="K771" s="233" t="s">
        <v>702</v>
      </c>
      <c r="L771" s="232" t="s">
        <v>702</v>
      </c>
      <c r="M771" s="234">
        <v>1</v>
      </c>
      <c r="N771" s="235">
        <v>2</v>
      </c>
      <c r="O771" s="236"/>
      <c r="P771" s="237">
        <v>42718</v>
      </c>
      <c r="Q771" s="237"/>
      <c r="R771" s="237">
        <v>44013</v>
      </c>
      <c r="S771" s="232" t="s">
        <v>2192</v>
      </c>
      <c r="T771" s="237">
        <v>34106</v>
      </c>
      <c r="U771" s="235">
        <v>28.883333333333333</v>
      </c>
      <c r="V771" s="238">
        <v>54195</v>
      </c>
      <c r="W771" s="239">
        <v>26.116666666666667</v>
      </c>
    </row>
    <row r="772" spans="1:23" x14ac:dyDescent="0.25">
      <c r="A772" s="230"/>
      <c r="B772" s="231">
        <v>50141999</v>
      </c>
      <c r="C772" s="232" t="s">
        <v>1233</v>
      </c>
      <c r="D772" s="232" t="s">
        <v>2275</v>
      </c>
      <c r="E772" s="232" t="s">
        <v>1695</v>
      </c>
      <c r="F772" s="232" t="s">
        <v>2193</v>
      </c>
      <c r="G772" s="232" t="s">
        <v>5638</v>
      </c>
      <c r="H772" s="232" t="s">
        <v>1879</v>
      </c>
      <c r="I772" s="232" t="s">
        <v>702</v>
      </c>
      <c r="J772" s="232" t="s">
        <v>5380</v>
      </c>
      <c r="K772" s="233" t="s">
        <v>702</v>
      </c>
      <c r="L772" s="232" t="s">
        <v>702</v>
      </c>
      <c r="M772" s="234">
        <v>1</v>
      </c>
      <c r="N772" s="235">
        <v>3</v>
      </c>
      <c r="O772" s="236"/>
      <c r="P772" s="237">
        <v>43075</v>
      </c>
      <c r="Q772" s="237"/>
      <c r="R772" s="237">
        <v>44013</v>
      </c>
      <c r="S772" s="232" t="s">
        <v>2192</v>
      </c>
      <c r="T772" s="237">
        <v>34392</v>
      </c>
      <c r="U772" s="235">
        <v>28.105555555555554</v>
      </c>
      <c r="V772" s="238">
        <v>54481</v>
      </c>
      <c r="W772" s="239">
        <v>26.894444444444446</v>
      </c>
    </row>
    <row r="773" spans="1:23" x14ac:dyDescent="0.25">
      <c r="A773" s="230"/>
      <c r="B773" s="231">
        <v>50141994</v>
      </c>
      <c r="C773" s="232" t="s">
        <v>1234</v>
      </c>
      <c r="D773" s="232" t="s">
        <v>2275</v>
      </c>
      <c r="E773" s="232" t="s">
        <v>1695</v>
      </c>
      <c r="F773" s="232" t="s">
        <v>2193</v>
      </c>
      <c r="G773" s="232" t="s">
        <v>5638</v>
      </c>
      <c r="H773" s="232" t="s">
        <v>1879</v>
      </c>
      <c r="I773" s="232" t="s">
        <v>702</v>
      </c>
      <c r="J773" s="232" t="s">
        <v>5380</v>
      </c>
      <c r="K773" s="233" t="s">
        <v>702</v>
      </c>
      <c r="L773" s="232" t="s">
        <v>702</v>
      </c>
      <c r="M773" s="234">
        <v>1</v>
      </c>
      <c r="N773" s="235" t="s">
        <v>702</v>
      </c>
      <c r="O773" s="236"/>
      <c r="P773" s="237">
        <v>43075</v>
      </c>
      <c r="Q773" s="237"/>
      <c r="R773" s="237">
        <v>44013</v>
      </c>
      <c r="S773" s="232" t="s">
        <v>2192</v>
      </c>
      <c r="T773" s="237">
        <v>34716</v>
      </c>
      <c r="U773" s="235">
        <v>27.216666666666665</v>
      </c>
      <c r="V773" s="238">
        <v>54805</v>
      </c>
      <c r="W773" s="239">
        <v>27.783333333333335</v>
      </c>
    </row>
    <row r="774" spans="1:23" x14ac:dyDescent="0.25">
      <c r="A774" s="230"/>
      <c r="B774" s="231">
        <v>50141993</v>
      </c>
      <c r="C774" s="232" t="s">
        <v>1235</v>
      </c>
      <c r="D774" s="232" t="s">
        <v>2275</v>
      </c>
      <c r="E774" s="232" t="s">
        <v>1695</v>
      </c>
      <c r="F774" s="232" t="s">
        <v>2193</v>
      </c>
      <c r="G774" s="232" t="s">
        <v>5638</v>
      </c>
      <c r="H774" s="232" t="s">
        <v>1879</v>
      </c>
      <c r="I774" s="232" t="s">
        <v>702</v>
      </c>
      <c r="J774" s="232" t="s">
        <v>5380</v>
      </c>
      <c r="K774" s="233" t="s">
        <v>702</v>
      </c>
      <c r="L774" s="232" t="s">
        <v>702</v>
      </c>
      <c r="M774" s="234">
        <v>1</v>
      </c>
      <c r="N774" s="235">
        <v>4</v>
      </c>
      <c r="O774" s="236"/>
      <c r="P774" s="237">
        <v>43290</v>
      </c>
      <c r="Q774" s="237"/>
      <c r="R774" s="237">
        <v>44013</v>
      </c>
      <c r="S774" s="232" t="s">
        <v>2192</v>
      </c>
      <c r="T774" s="237">
        <v>35424</v>
      </c>
      <c r="U774" s="235">
        <v>25.277777777777779</v>
      </c>
      <c r="V774" s="238">
        <v>55512</v>
      </c>
      <c r="W774" s="239">
        <v>29.722222222222221</v>
      </c>
    </row>
    <row r="775" spans="1:23" x14ac:dyDescent="0.25">
      <c r="A775" s="230"/>
      <c r="B775" s="231">
        <v>50030475</v>
      </c>
      <c r="C775" s="232" t="s">
        <v>1236</v>
      </c>
      <c r="D775" s="232" t="s">
        <v>2275</v>
      </c>
      <c r="E775" s="232" t="s">
        <v>1456</v>
      </c>
      <c r="F775" s="232" t="s">
        <v>1479</v>
      </c>
      <c r="G775" s="232" t="s">
        <v>5638</v>
      </c>
      <c r="H775" s="232" t="s">
        <v>1457</v>
      </c>
      <c r="I775" s="232" t="s">
        <v>702</v>
      </c>
      <c r="J775" s="232" t="s">
        <v>2200</v>
      </c>
      <c r="K775" s="233" t="s">
        <v>702</v>
      </c>
      <c r="L775" s="232" t="s">
        <v>702</v>
      </c>
      <c r="M775" s="234">
        <v>4</v>
      </c>
      <c r="N775" s="235">
        <v>3</v>
      </c>
      <c r="O775" s="236"/>
      <c r="P775" s="237">
        <v>39264</v>
      </c>
      <c r="Q775" s="237">
        <v>41821</v>
      </c>
      <c r="R775" s="237">
        <v>39417</v>
      </c>
      <c r="S775" s="232" t="s">
        <v>5199</v>
      </c>
      <c r="T775" s="237">
        <v>30249</v>
      </c>
      <c r="U775" s="235">
        <v>39.444444444444443</v>
      </c>
      <c r="V775" s="238">
        <v>50338</v>
      </c>
      <c r="W775" s="239">
        <v>15.555555555555555</v>
      </c>
    </row>
    <row r="776" spans="1:23" x14ac:dyDescent="0.25">
      <c r="A776" s="230"/>
      <c r="B776" s="231">
        <v>50031480</v>
      </c>
      <c r="C776" s="232" t="s">
        <v>456</v>
      </c>
      <c r="D776" s="232" t="s">
        <v>2275</v>
      </c>
      <c r="E776" s="232" t="s">
        <v>1464</v>
      </c>
      <c r="F776" s="232" t="s">
        <v>1479</v>
      </c>
      <c r="G776" s="232" t="s">
        <v>5638</v>
      </c>
      <c r="H776" s="232" t="s">
        <v>967</v>
      </c>
      <c r="I776" s="232" t="s">
        <v>702</v>
      </c>
      <c r="J776" s="232" t="s">
        <v>2202</v>
      </c>
      <c r="K776" s="233" t="s">
        <v>702</v>
      </c>
      <c r="L776" s="232" t="s">
        <v>702</v>
      </c>
      <c r="M776" s="234">
        <v>9</v>
      </c>
      <c r="N776" s="235">
        <v>4.666666666666667</v>
      </c>
      <c r="O776" s="236"/>
      <c r="P776" s="237">
        <v>33066</v>
      </c>
      <c r="Q776" s="237">
        <v>42736</v>
      </c>
      <c r="R776" s="237">
        <v>40862</v>
      </c>
      <c r="S776" s="232" t="s">
        <v>5200</v>
      </c>
      <c r="T776" s="237">
        <v>24761</v>
      </c>
      <c r="U776" s="235">
        <v>54.469444444444441</v>
      </c>
      <c r="V776" s="238">
        <v>44850</v>
      </c>
      <c r="W776" s="239">
        <v>0.53055555555555556</v>
      </c>
    </row>
    <row r="777" spans="1:23" x14ac:dyDescent="0.25">
      <c r="A777" s="230"/>
      <c r="B777" s="231">
        <v>50030494</v>
      </c>
      <c r="C777" s="232" t="s">
        <v>119</v>
      </c>
      <c r="D777" s="232" t="s">
        <v>2275</v>
      </c>
      <c r="E777" s="232" t="s">
        <v>1464</v>
      </c>
      <c r="F777" s="232" t="s">
        <v>1479</v>
      </c>
      <c r="G777" s="232" t="s">
        <v>5638</v>
      </c>
      <c r="H777" s="232" t="s">
        <v>1472</v>
      </c>
      <c r="I777" s="232" t="s">
        <v>702</v>
      </c>
      <c r="J777" s="232" t="s">
        <v>5333</v>
      </c>
      <c r="K777" s="233" t="s">
        <v>702</v>
      </c>
      <c r="L777" s="232" t="s">
        <v>702</v>
      </c>
      <c r="M777" s="234">
        <v>5</v>
      </c>
      <c r="N777" s="235">
        <v>4</v>
      </c>
      <c r="O777" s="236"/>
      <c r="P777" s="237">
        <v>37667</v>
      </c>
      <c r="Q777" s="237">
        <v>43466</v>
      </c>
      <c r="R777" s="237">
        <v>40940</v>
      </c>
      <c r="S777" s="232" t="s">
        <v>1495</v>
      </c>
      <c r="T777" s="237">
        <v>29716</v>
      </c>
      <c r="U777" s="235">
        <v>40.902777777777779</v>
      </c>
      <c r="V777" s="238">
        <v>49805</v>
      </c>
      <c r="W777" s="239">
        <v>14.097222222222221</v>
      </c>
    </row>
    <row r="778" spans="1:23" x14ac:dyDescent="0.25">
      <c r="A778" s="230"/>
      <c r="B778" s="231">
        <v>50031493</v>
      </c>
      <c r="C778" s="232" t="s">
        <v>462</v>
      </c>
      <c r="D778" s="232" t="s">
        <v>2275</v>
      </c>
      <c r="E778" s="232" t="s">
        <v>1464</v>
      </c>
      <c r="F778" s="232" t="s">
        <v>1479</v>
      </c>
      <c r="G778" s="232" t="s">
        <v>5638</v>
      </c>
      <c r="H778" s="232" t="s">
        <v>1934</v>
      </c>
      <c r="I778" s="232" t="s">
        <v>702</v>
      </c>
      <c r="J778" s="232" t="s">
        <v>2204</v>
      </c>
      <c r="K778" s="233" t="s">
        <v>702</v>
      </c>
      <c r="L778" s="232" t="s">
        <v>702</v>
      </c>
      <c r="M778" s="234">
        <v>7</v>
      </c>
      <c r="N778" s="235">
        <v>1.6666666666666667</v>
      </c>
      <c r="O778" s="236"/>
      <c r="P778" s="237">
        <v>35324</v>
      </c>
      <c r="Q778" s="237">
        <v>39326</v>
      </c>
      <c r="R778" s="237">
        <v>44105</v>
      </c>
      <c r="S778" s="232" t="s">
        <v>5201</v>
      </c>
      <c r="T778" s="237">
        <v>25000</v>
      </c>
      <c r="U778" s="235">
        <v>53.81666666666667</v>
      </c>
      <c r="V778" s="238">
        <v>45088</v>
      </c>
      <c r="W778" s="239">
        <v>1.1833333333333333</v>
      </c>
    </row>
    <row r="779" spans="1:23" x14ac:dyDescent="0.25">
      <c r="A779" s="230"/>
      <c r="B779" s="231">
        <v>50031471</v>
      </c>
      <c r="C779" s="232" t="s">
        <v>451</v>
      </c>
      <c r="D779" s="232" t="s">
        <v>2275</v>
      </c>
      <c r="E779" s="232" t="s">
        <v>1448</v>
      </c>
      <c r="F779" s="232" t="s">
        <v>1479</v>
      </c>
      <c r="G779" s="232" t="s">
        <v>5638</v>
      </c>
      <c r="H779" s="232" t="s">
        <v>1891</v>
      </c>
      <c r="I779" s="232" t="s">
        <v>702</v>
      </c>
      <c r="J779" s="232" t="s">
        <v>5359</v>
      </c>
      <c r="K779" s="233" t="s">
        <v>702</v>
      </c>
      <c r="L779" s="232" t="s">
        <v>702</v>
      </c>
      <c r="M779" s="234">
        <v>6</v>
      </c>
      <c r="N779" s="235">
        <v>3.3333333333333335</v>
      </c>
      <c r="O779" s="236"/>
      <c r="P779" s="237">
        <v>39845</v>
      </c>
      <c r="Q779" s="237">
        <v>39846</v>
      </c>
      <c r="R779" s="237">
        <v>43040</v>
      </c>
      <c r="S779" s="232" t="s">
        <v>5202</v>
      </c>
      <c r="T779" s="237">
        <v>25244</v>
      </c>
      <c r="U779" s="235">
        <v>53.152777777777779</v>
      </c>
      <c r="V779" s="238">
        <v>45332</v>
      </c>
      <c r="W779" s="239">
        <v>1.8472222222222223</v>
      </c>
    </row>
    <row r="780" spans="1:23" x14ac:dyDescent="0.25">
      <c r="A780" s="230"/>
      <c r="B780" s="231">
        <v>50030597</v>
      </c>
      <c r="C780" s="232" t="s">
        <v>147</v>
      </c>
      <c r="D780" s="232" t="s">
        <v>2275</v>
      </c>
      <c r="E780" s="232" t="s">
        <v>1448</v>
      </c>
      <c r="F780" s="232" t="s">
        <v>1479</v>
      </c>
      <c r="G780" s="232" t="s">
        <v>5638</v>
      </c>
      <c r="H780" s="232" t="s">
        <v>967</v>
      </c>
      <c r="I780" s="232" t="s">
        <v>702</v>
      </c>
      <c r="J780" s="232" t="s">
        <v>5336</v>
      </c>
      <c r="K780" s="233" t="s">
        <v>702</v>
      </c>
      <c r="L780" s="232" t="s">
        <v>702</v>
      </c>
      <c r="M780" s="234">
        <v>6</v>
      </c>
      <c r="N780" s="235">
        <v>3.3333333333333335</v>
      </c>
      <c r="O780" s="236"/>
      <c r="P780" s="237">
        <v>36557</v>
      </c>
      <c r="Q780" s="237">
        <v>41821</v>
      </c>
      <c r="R780" s="237">
        <v>43055</v>
      </c>
      <c r="S780" s="232" t="s">
        <v>5203</v>
      </c>
      <c r="T780" s="237">
        <v>26363</v>
      </c>
      <c r="U780" s="235">
        <v>50.083333333333336</v>
      </c>
      <c r="V780" s="238">
        <v>46451</v>
      </c>
      <c r="W780" s="239">
        <v>4.916666666666667</v>
      </c>
    </row>
    <row r="781" spans="1:23" x14ac:dyDescent="0.25">
      <c r="A781" s="230"/>
      <c r="B781" s="231">
        <v>50030484</v>
      </c>
      <c r="C781" s="232" t="s">
        <v>1238</v>
      </c>
      <c r="D781" s="232" t="s">
        <v>2275</v>
      </c>
      <c r="E781" s="232" t="s">
        <v>1448</v>
      </c>
      <c r="F781" s="232" t="s">
        <v>1479</v>
      </c>
      <c r="G781" s="232" t="s">
        <v>5638</v>
      </c>
      <c r="H781" s="232" t="s">
        <v>3849</v>
      </c>
      <c r="I781" s="232" t="s">
        <v>702</v>
      </c>
      <c r="J781" s="232" t="s">
        <v>2209</v>
      </c>
      <c r="K781" s="233" t="s">
        <v>702</v>
      </c>
      <c r="L781" s="232" t="s">
        <v>702</v>
      </c>
      <c r="M781" s="234">
        <v>4</v>
      </c>
      <c r="N781" s="235">
        <v>2</v>
      </c>
      <c r="O781" s="236"/>
      <c r="P781" s="237">
        <v>38693</v>
      </c>
      <c r="Q781" s="237">
        <v>38749</v>
      </c>
      <c r="R781" s="237">
        <v>39508</v>
      </c>
      <c r="S781" s="232" t="s">
        <v>5005</v>
      </c>
      <c r="T781" s="237">
        <v>26916</v>
      </c>
      <c r="U781" s="235">
        <v>48.572222222222223</v>
      </c>
      <c r="V781" s="238">
        <v>47005</v>
      </c>
      <c r="W781" s="239">
        <v>6.427777777777778</v>
      </c>
    </row>
    <row r="782" spans="1:23" x14ac:dyDescent="0.25">
      <c r="A782" s="230"/>
      <c r="B782" s="231">
        <v>50030488</v>
      </c>
      <c r="C782" s="232" t="s">
        <v>116</v>
      </c>
      <c r="D782" s="232" t="s">
        <v>2275</v>
      </c>
      <c r="E782" s="232" t="s">
        <v>1448</v>
      </c>
      <c r="F782" s="232" t="s">
        <v>1479</v>
      </c>
      <c r="G782" s="232" t="s">
        <v>5638</v>
      </c>
      <c r="H782" s="232" t="s">
        <v>3849</v>
      </c>
      <c r="I782" s="232" t="s">
        <v>702</v>
      </c>
      <c r="J782" s="232" t="s">
        <v>3899</v>
      </c>
      <c r="K782" s="233" t="s">
        <v>702</v>
      </c>
      <c r="L782" s="232" t="s">
        <v>702</v>
      </c>
      <c r="M782" s="234">
        <v>2</v>
      </c>
      <c r="N782" s="235">
        <v>2.6666666666666665</v>
      </c>
      <c r="O782" s="236"/>
      <c r="P782" s="237">
        <v>36281</v>
      </c>
      <c r="Q782" s="237">
        <v>42005</v>
      </c>
      <c r="R782" s="237">
        <v>40634</v>
      </c>
      <c r="S782" s="232" t="s">
        <v>5204</v>
      </c>
      <c r="T782" s="237">
        <v>27431</v>
      </c>
      <c r="U782" s="235">
        <v>47.163888888888891</v>
      </c>
      <c r="V782" s="238">
        <v>47520</v>
      </c>
      <c r="W782" s="239">
        <v>7.8361111111111112</v>
      </c>
    </row>
    <row r="783" spans="1:23" x14ac:dyDescent="0.25">
      <c r="A783" s="230"/>
      <c r="B783" s="231">
        <v>50031375</v>
      </c>
      <c r="C783" s="232" t="s">
        <v>424</v>
      </c>
      <c r="D783" s="232" t="s">
        <v>2275</v>
      </c>
      <c r="E783" s="232" t="s">
        <v>1448</v>
      </c>
      <c r="F783" s="232" t="s">
        <v>1479</v>
      </c>
      <c r="G783" s="232" t="s">
        <v>5638</v>
      </c>
      <c r="H783" s="232" t="s">
        <v>3849</v>
      </c>
      <c r="I783" s="232" t="s">
        <v>702</v>
      </c>
      <c r="J783" s="232" t="s">
        <v>1781</v>
      </c>
      <c r="K783" s="233" t="s">
        <v>702</v>
      </c>
      <c r="L783" s="232" t="s">
        <v>702</v>
      </c>
      <c r="M783" s="234">
        <v>1</v>
      </c>
      <c r="N783" s="235">
        <v>2.6666666666666665</v>
      </c>
      <c r="O783" s="236"/>
      <c r="P783" s="237">
        <v>41519</v>
      </c>
      <c r="Q783" s="237">
        <v>42522</v>
      </c>
      <c r="R783" s="237">
        <v>44470</v>
      </c>
      <c r="S783" s="232" t="s">
        <v>5006</v>
      </c>
      <c r="T783" s="237">
        <v>31144</v>
      </c>
      <c r="U783" s="235">
        <v>36.994444444444447</v>
      </c>
      <c r="V783" s="238">
        <v>51233</v>
      </c>
      <c r="W783" s="239">
        <v>18.005555555555556</v>
      </c>
    </row>
    <row r="784" spans="1:23" x14ac:dyDescent="0.25">
      <c r="A784" s="230"/>
      <c r="B784" s="231">
        <v>50030610</v>
      </c>
      <c r="C784" s="232" t="s">
        <v>155</v>
      </c>
      <c r="D784" s="232" t="s">
        <v>2275</v>
      </c>
      <c r="E784" s="232" t="s">
        <v>1459</v>
      </c>
      <c r="F784" s="232" t="s">
        <v>1479</v>
      </c>
      <c r="G784" s="232" t="s">
        <v>5638</v>
      </c>
      <c r="H784" s="232" t="s">
        <v>5397</v>
      </c>
      <c r="I784" s="232" t="s">
        <v>702</v>
      </c>
      <c r="J784" s="232" t="s">
        <v>2212</v>
      </c>
      <c r="K784" s="233" t="s">
        <v>702</v>
      </c>
      <c r="L784" s="232" t="s">
        <v>702</v>
      </c>
      <c r="M784" s="234">
        <v>1</v>
      </c>
      <c r="N784" s="235">
        <v>2.3333333333333335</v>
      </c>
      <c r="O784" s="236"/>
      <c r="P784" s="237">
        <v>35409</v>
      </c>
      <c r="Q784" s="237">
        <v>41518</v>
      </c>
      <c r="R784" s="237">
        <v>42888</v>
      </c>
      <c r="S784" s="232" t="s">
        <v>5007</v>
      </c>
      <c r="T784" s="237">
        <v>25999</v>
      </c>
      <c r="U784" s="235">
        <v>51.077777777777776</v>
      </c>
      <c r="V784" s="238">
        <v>46088</v>
      </c>
      <c r="W784" s="239">
        <v>3.9222222222222221</v>
      </c>
    </row>
    <row r="785" spans="1:23" x14ac:dyDescent="0.25">
      <c r="A785" s="230"/>
      <c r="B785" s="231">
        <v>50047835</v>
      </c>
      <c r="C785" s="232" t="s">
        <v>565</v>
      </c>
      <c r="D785" s="232" t="s">
        <v>2275</v>
      </c>
      <c r="E785" s="232" t="s">
        <v>1459</v>
      </c>
      <c r="F785" s="232" t="s">
        <v>1479</v>
      </c>
      <c r="G785" s="232" t="s">
        <v>5638</v>
      </c>
      <c r="H785" s="232" t="s">
        <v>869</v>
      </c>
      <c r="I785" s="232" t="s">
        <v>702</v>
      </c>
      <c r="J785" s="232" t="s">
        <v>2214</v>
      </c>
      <c r="K785" s="233" t="s">
        <v>702</v>
      </c>
      <c r="L785" s="232" t="s">
        <v>702</v>
      </c>
      <c r="M785" s="234">
        <v>2</v>
      </c>
      <c r="N785" s="235">
        <v>3</v>
      </c>
      <c r="O785" s="236"/>
      <c r="P785" s="237">
        <v>42186</v>
      </c>
      <c r="Q785" s="237">
        <v>43101</v>
      </c>
      <c r="R785" s="237">
        <v>42857</v>
      </c>
      <c r="S785" s="232" t="s">
        <v>5205</v>
      </c>
      <c r="T785" s="237">
        <v>31543</v>
      </c>
      <c r="U785" s="235">
        <v>35.9</v>
      </c>
      <c r="V785" s="238">
        <v>51632</v>
      </c>
      <c r="W785" s="239">
        <v>19.100000000000001</v>
      </c>
    </row>
    <row r="786" spans="1:23" x14ac:dyDescent="0.25">
      <c r="A786" s="230"/>
      <c r="B786" s="231">
        <v>50031470</v>
      </c>
      <c r="C786" s="232" t="s">
        <v>450</v>
      </c>
      <c r="D786" s="232" t="s">
        <v>2275</v>
      </c>
      <c r="E786" s="232" t="s">
        <v>1497</v>
      </c>
      <c r="F786" s="232" t="s">
        <v>1479</v>
      </c>
      <c r="G786" s="232" t="s">
        <v>5638</v>
      </c>
      <c r="H786" s="232" t="s">
        <v>967</v>
      </c>
      <c r="I786" s="232" t="s">
        <v>702</v>
      </c>
      <c r="J786" s="232" t="s">
        <v>5358</v>
      </c>
      <c r="K786" s="233" t="s">
        <v>702</v>
      </c>
      <c r="L786" s="232" t="s">
        <v>702</v>
      </c>
      <c r="M786" s="234">
        <v>7</v>
      </c>
      <c r="N786" s="235">
        <v>3.3333333333333335</v>
      </c>
      <c r="O786" s="236"/>
      <c r="P786" s="237">
        <v>38200</v>
      </c>
      <c r="Q786" s="237">
        <v>42005</v>
      </c>
      <c r="R786" s="237">
        <v>39814</v>
      </c>
      <c r="S786" s="232" t="s">
        <v>5206</v>
      </c>
      <c r="T786" s="237">
        <v>27424</v>
      </c>
      <c r="U786" s="235">
        <v>47.180555555555557</v>
      </c>
      <c r="V786" s="238">
        <v>47513</v>
      </c>
      <c r="W786" s="239">
        <v>7.8194444444444446</v>
      </c>
    </row>
    <row r="787" spans="1:23" x14ac:dyDescent="0.25">
      <c r="A787" s="230"/>
      <c r="B787" s="231">
        <v>50030952</v>
      </c>
      <c r="C787" s="232" t="s">
        <v>279</v>
      </c>
      <c r="D787" s="232" t="s">
        <v>2275</v>
      </c>
      <c r="E787" s="232" t="s">
        <v>1497</v>
      </c>
      <c r="F787" s="232" t="s">
        <v>1479</v>
      </c>
      <c r="G787" s="232" t="s">
        <v>5638</v>
      </c>
      <c r="H787" s="232" t="s">
        <v>5</v>
      </c>
      <c r="I787" s="232" t="s">
        <v>702</v>
      </c>
      <c r="J787" s="232" t="s">
        <v>5464</v>
      </c>
      <c r="K787" s="233" t="s">
        <v>702</v>
      </c>
      <c r="L787" s="232" t="s">
        <v>702</v>
      </c>
      <c r="M787" s="234">
        <v>4</v>
      </c>
      <c r="N787" s="235">
        <v>2.6666666666666665</v>
      </c>
      <c r="O787" s="236"/>
      <c r="P787" s="237">
        <v>38777</v>
      </c>
      <c r="Q787" s="237">
        <v>42552</v>
      </c>
      <c r="R787" s="237">
        <v>41699</v>
      </c>
      <c r="S787" s="232" t="s">
        <v>5207</v>
      </c>
      <c r="T787" s="237">
        <v>28602</v>
      </c>
      <c r="U787" s="235">
        <v>43.952777777777776</v>
      </c>
      <c r="V787" s="238">
        <v>48691</v>
      </c>
      <c r="W787" s="239">
        <v>11.047222222222222</v>
      </c>
    </row>
    <row r="788" spans="1:23" x14ac:dyDescent="0.25">
      <c r="A788" s="230"/>
      <c r="B788" s="231">
        <v>50031094</v>
      </c>
      <c r="C788" s="232" t="s">
        <v>1239</v>
      </c>
      <c r="D788" s="232" t="s">
        <v>2275</v>
      </c>
      <c r="E788" s="232" t="s">
        <v>1497</v>
      </c>
      <c r="F788" s="232" t="s">
        <v>1479</v>
      </c>
      <c r="G788" s="232" t="s">
        <v>5638</v>
      </c>
      <c r="H788" s="232" t="s">
        <v>5</v>
      </c>
      <c r="I788" s="232" t="s">
        <v>702</v>
      </c>
      <c r="J788" s="232" t="s">
        <v>2220</v>
      </c>
      <c r="K788" s="233" t="s">
        <v>702</v>
      </c>
      <c r="L788" s="232" t="s">
        <v>702</v>
      </c>
      <c r="M788" s="234">
        <v>4</v>
      </c>
      <c r="N788" s="235">
        <v>3.3333333333333335</v>
      </c>
      <c r="O788" s="236"/>
      <c r="P788" s="237">
        <v>38640</v>
      </c>
      <c r="Q788" s="237">
        <v>42736</v>
      </c>
      <c r="R788" s="237">
        <v>42646</v>
      </c>
      <c r="S788" s="232" t="s">
        <v>5208</v>
      </c>
      <c r="T788" s="237">
        <v>27730</v>
      </c>
      <c r="U788" s="235">
        <v>46.341666666666669</v>
      </c>
      <c r="V788" s="238">
        <v>47819</v>
      </c>
      <c r="W788" s="239">
        <v>8.6583333333333332</v>
      </c>
    </row>
    <row r="789" spans="1:23" x14ac:dyDescent="0.25">
      <c r="A789" s="230"/>
      <c r="B789" s="231">
        <v>50049209</v>
      </c>
      <c r="C789" s="232" t="s">
        <v>1240</v>
      </c>
      <c r="D789" s="232" t="s">
        <v>2275</v>
      </c>
      <c r="E789" s="232" t="s">
        <v>1497</v>
      </c>
      <c r="F789" s="232" t="s">
        <v>1479</v>
      </c>
      <c r="G789" s="232" t="s">
        <v>5638</v>
      </c>
      <c r="H789" s="232" t="s">
        <v>2123</v>
      </c>
      <c r="I789" s="232" t="s">
        <v>702</v>
      </c>
      <c r="J789" s="232" t="s">
        <v>2222</v>
      </c>
      <c r="K789" s="233" t="s">
        <v>702</v>
      </c>
      <c r="L789" s="232" t="s">
        <v>702</v>
      </c>
      <c r="M789" s="234">
        <v>2</v>
      </c>
      <c r="N789" s="235">
        <v>3</v>
      </c>
      <c r="O789" s="236"/>
      <c r="P789" s="237">
        <v>42285</v>
      </c>
      <c r="Q789" s="237">
        <v>43466</v>
      </c>
      <c r="R789" s="237">
        <v>44088</v>
      </c>
      <c r="S789" s="232" t="s">
        <v>5209</v>
      </c>
      <c r="T789" s="237">
        <v>32839</v>
      </c>
      <c r="U789" s="235">
        <v>32.355555555555554</v>
      </c>
      <c r="V789" s="238">
        <v>52928</v>
      </c>
      <c r="W789" s="239">
        <v>22.644444444444446</v>
      </c>
    </row>
    <row r="790" spans="1:23" x14ac:dyDescent="0.25">
      <c r="A790" s="230"/>
      <c r="B790" s="231">
        <v>50030945</v>
      </c>
      <c r="C790" s="232" t="s">
        <v>274</v>
      </c>
      <c r="D790" s="232" t="s">
        <v>2275</v>
      </c>
      <c r="E790" s="232" t="s">
        <v>1497</v>
      </c>
      <c r="F790" s="232" t="s">
        <v>1479</v>
      </c>
      <c r="G790" s="232" t="s">
        <v>5638</v>
      </c>
      <c r="H790" s="232" t="s">
        <v>5</v>
      </c>
      <c r="I790" s="232" t="s">
        <v>702</v>
      </c>
      <c r="J790" s="232" t="s">
        <v>2224</v>
      </c>
      <c r="K790" s="233" t="s">
        <v>702</v>
      </c>
      <c r="L790" s="232" t="s">
        <v>702</v>
      </c>
      <c r="M790" s="234">
        <v>5</v>
      </c>
      <c r="N790" s="235">
        <v>3.6666666666666665</v>
      </c>
      <c r="O790" s="236"/>
      <c r="P790" s="237">
        <v>36958</v>
      </c>
      <c r="Q790" s="237">
        <v>43101</v>
      </c>
      <c r="R790" s="237">
        <v>43832</v>
      </c>
      <c r="S790" s="232" t="s">
        <v>5210</v>
      </c>
      <c r="T790" s="237">
        <v>27618</v>
      </c>
      <c r="U790" s="235">
        <v>46.647222222222226</v>
      </c>
      <c r="V790" s="238">
        <v>47707</v>
      </c>
      <c r="W790" s="239">
        <v>8.3527777777777779</v>
      </c>
    </row>
    <row r="791" spans="1:23" x14ac:dyDescent="0.25">
      <c r="A791" s="230"/>
      <c r="B791" s="231">
        <v>50031229</v>
      </c>
      <c r="C791" s="232" t="s">
        <v>366</v>
      </c>
      <c r="D791" s="232" t="s">
        <v>2270</v>
      </c>
      <c r="E791" s="232" t="s">
        <v>1872</v>
      </c>
      <c r="F791" s="232" t="s">
        <v>1437</v>
      </c>
      <c r="G791" s="232" t="s">
        <v>5635</v>
      </c>
      <c r="H791" s="232" t="s">
        <v>5394</v>
      </c>
      <c r="I791" s="232" t="s">
        <v>702</v>
      </c>
      <c r="J791" s="232" t="s">
        <v>5457</v>
      </c>
      <c r="K791" s="233" t="s">
        <v>702</v>
      </c>
      <c r="L791" s="232" t="s">
        <v>702</v>
      </c>
      <c r="M791" s="234">
        <v>2</v>
      </c>
      <c r="N791" s="235">
        <v>4</v>
      </c>
      <c r="O791" s="236"/>
      <c r="P791" s="237">
        <v>39692</v>
      </c>
      <c r="Q791" s="237">
        <v>42370</v>
      </c>
      <c r="R791" s="237">
        <v>43570</v>
      </c>
      <c r="S791" s="232" t="s">
        <v>5008</v>
      </c>
      <c r="T791" s="237">
        <v>29520</v>
      </c>
      <c r="U791" s="235">
        <v>41.44166666666667</v>
      </c>
      <c r="V791" s="238">
        <v>49608</v>
      </c>
      <c r="W791" s="239">
        <v>13.558333333333334</v>
      </c>
    </row>
    <row r="792" spans="1:23" x14ac:dyDescent="0.25">
      <c r="A792" s="230"/>
      <c r="B792" s="231">
        <v>50142613</v>
      </c>
      <c r="C792" s="232" t="s">
        <v>723</v>
      </c>
      <c r="D792" s="232" t="s">
        <v>2280</v>
      </c>
      <c r="E792" s="232" t="s">
        <v>1459</v>
      </c>
      <c r="F792" s="232" t="s">
        <v>5628</v>
      </c>
      <c r="G792" s="232" t="s">
        <v>5712</v>
      </c>
      <c r="H792" s="232" t="s">
        <v>5</v>
      </c>
      <c r="I792" s="232" t="s">
        <v>702</v>
      </c>
      <c r="J792" s="232" t="s">
        <v>5587</v>
      </c>
      <c r="K792" s="233" t="s">
        <v>702</v>
      </c>
      <c r="L792" s="232" t="s">
        <v>702</v>
      </c>
      <c r="M792" s="234">
        <v>1</v>
      </c>
      <c r="N792" s="235">
        <v>2</v>
      </c>
      <c r="O792" s="236"/>
      <c r="P792" s="237">
        <v>41225</v>
      </c>
      <c r="Q792" s="237">
        <v>44044</v>
      </c>
      <c r="R792" s="237">
        <v>43405</v>
      </c>
      <c r="S792" s="232"/>
      <c r="T792" s="237">
        <v>32306</v>
      </c>
      <c r="U792" s="235">
        <v>33.81388888888889</v>
      </c>
      <c r="V792" s="238">
        <v>52394</v>
      </c>
      <c r="W792" s="239">
        <v>21.18611111111111</v>
      </c>
    </row>
    <row r="793" spans="1:23" x14ac:dyDescent="0.25">
      <c r="A793" s="230"/>
      <c r="B793" s="231">
        <v>50030681</v>
      </c>
      <c r="C793" s="232" t="s">
        <v>185</v>
      </c>
      <c r="D793" s="232" t="s">
        <v>2272</v>
      </c>
      <c r="E793" s="232" t="s">
        <v>1459</v>
      </c>
      <c r="F793" s="232" t="s">
        <v>5664</v>
      </c>
      <c r="G793" s="232" t="s">
        <v>5665</v>
      </c>
      <c r="H793" s="232" t="s">
        <v>5406</v>
      </c>
      <c r="I793" s="232" t="s">
        <v>702</v>
      </c>
      <c r="J793" s="232" t="s">
        <v>2228</v>
      </c>
      <c r="K793" s="233" t="s">
        <v>702</v>
      </c>
      <c r="L793" s="232" t="s">
        <v>702</v>
      </c>
      <c r="M793" s="234">
        <v>2</v>
      </c>
      <c r="N793" s="235">
        <v>3</v>
      </c>
      <c r="O793" s="236"/>
      <c r="P793" s="237">
        <v>35034</v>
      </c>
      <c r="Q793" s="237">
        <v>42005</v>
      </c>
      <c r="R793" s="237">
        <v>44228</v>
      </c>
      <c r="S793" s="232" t="s">
        <v>1799</v>
      </c>
      <c r="T793" s="237">
        <v>27280</v>
      </c>
      <c r="U793" s="235">
        <v>47.575000000000003</v>
      </c>
      <c r="V793" s="238">
        <v>47369</v>
      </c>
      <c r="W793" s="239">
        <v>7.4249999999999998</v>
      </c>
    </row>
    <row r="794" spans="1:23" x14ac:dyDescent="0.25">
      <c r="A794" s="230"/>
      <c r="B794" s="231">
        <v>50031440</v>
      </c>
      <c r="C794" s="232" t="s">
        <v>441</v>
      </c>
      <c r="D794" s="232" t="s">
        <v>2270</v>
      </c>
      <c r="E794" s="232" t="s">
        <v>1893</v>
      </c>
      <c r="F794" s="232" t="s">
        <v>1437</v>
      </c>
      <c r="G794" s="232" t="s">
        <v>5638</v>
      </c>
      <c r="H794" s="232" t="s">
        <v>2230</v>
      </c>
      <c r="I794" s="232" t="s">
        <v>702</v>
      </c>
      <c r="J794" s="232" t="s">
        <v>2230</v>
      </c>
      <c r="K794" s="233" t="s">
        <v>702</v>
      </c>
      <c r="L794" s="232" t="s">
        <v>702</v>
      </c>
      <c r="M794" s="234">
        <v>1</v>
      </c>
      <c r="N794" s="235">
        <v>3</v>
      </c>
      <c r="O794" s="236"/>
      <c r="P794" s="237">
        <v>41610</v>
      </c>
      <c r="Q794" s="237"/>
      <c r="R794" s="237">
        <v>42781</v>
      </c>
      <c r="S794" s="232" t="s">
        <v>2250</v>
      </c>
      <c r="T794" s="237">
        <v>33542</v>
      </c>
      <c r="U794" s="235">
        <v>30.430555555555557</v>
      </c>
      <c r="V794" s="238">
        <v>53631</v>
      </c>
      <c r="W794" s="239">
        <v>24.572222222222223</v>
      </c>
    </row>
    <row r="795" spans="1:23" x14ac:dyDescent="0.25">
      <c r="A795" s="241"/>
      <c r="B795" s="242">
        <v>50009404</v>
      </c>
      <c r="C795" s="240" t="s">
        <v>109</v>
      </c>
      <c r="D795" s="240" t="s">
        <v>2275</v>
      </c>
      <c r="E795" s="240" t="s">
        <v>1893</v>
      </c>
      <c r="F795" s="240" t="s">
        <v>1479</v>
      </c>
      <c r="G795" s="240" t="s">
        <v>5637</v>
      </c>
      <c r="H795" s="240" t="s">
        <v>5331</v>
      </c>
      <c r="I795" s="240"/>
      <c r="J795" s="240" t="s">
        <v>5332</v>
      </c>
      <c r="K795" s="240" t="s">
        <v>702</v>
      </c>
      <c r="L795" s="240" t="s">
        <v>702</v>
      </c>
      <c r="M795" s="240" t="s">
        <v>5814</v>
      </c>
      <c r="N795" s="240"/>
      <c r="O795" s="240"/>
      <c r="P795" s="243">
        <v>39114</v>
      </c>
      <c r="Q795" s="243" t="s">
        <v>702</v>
      </c>
      <c r="R795" s="243" t="s">
        <v>702</v>
      </c>
      <c r="S795" s="240" t="s">
        <v>702</v>
      </c>
      <c r="T795" s="243">
        <v>21842</v>
      </c>
      <c r="U795" s="244">
        <v>62.461111111111109</v>
      </c>
      <c r="V795" s="243">
        <v>41931</v>
      </c>
      <c r="W795" s="245">
        <v>7.4611111111111112</v>
      </c>
    </row>
    <row r="796" spans="1:23" x14ac:dyDescent="0.25">
      <c r="A796" s="241" t="s">
        <v>27</v>
      </c>
      <c r="B796" s="242">
        <v>50030663</v>
      </c>
      <c r="C796" s="240" t="s">
        <v>179</v>
      </c>
      <c r="D796" s="240" t="s">
        <v>2276</v>
      </c>
      <c r="E796" s="240" t="s">
        <v>5623</v>
      </c>
      <c r="F796" s="240" t="s">
        <v>5624</v>
      </c>
      <c r="G796" s="240" t="s">
        <v>5625</v>
      </c>
      <c r="H796" s="240" t="s">
        <v>28</v>
      </c>
      <c r="I796" s="240">
        <v>5</v>
      </c>
      <c r="J796" s="240" t="s">
        <v>879</v>
      </c>
      <c r="K796" s="240" t="s">
        <v>814</v>
      </c>
      <c r="L796" s="240" t="s">
        <v>842</v>
      </c>
      <c r="M796" s="240">
        <v>5</v>
      </c>
      <c r="N796" s="240">
        <v>3</v>
      </c>
      <c r="O796" s="240"/>
      <c r="P796" s="243">
        <v>39069</v>
      </c>
      <c r="Q796" s="243">
        <v>43770</v>
      </c>
      <c r="R796" s="243">
        <v>44392</v>
      </c>
      <c r="S796" s="240" t="s">
        <v>702</v>
      </c>
      <c r="T796" s="243">
        <v>29768</v>
      </c>
      <c r="U796" s="244">
        <v>40.761111111111113</v>
      </c>
      <c r="V796" s="243">
        <v>49857</v>
      </c>
      <c r="W796" s="245">
        <v>14.238888888888889</v>
      </c>
    </row>
    <row r="797" spans="1:23" x14ac:dyDescent="0.25">
      <c r="A797" s="241"/>
      <c r="B797" s="242">
        <v>50049295</v>
      </c>
      <c r="C797" s="240" t="s">
        <v>571</v>
      </c>
      <c r="D797" s="240" t="s">
        <v>2275</v>
      </c>
      <c r="E797" s="240" t="s">
        <v>1893</v>
      </c>
      <c r="F797" s="240" t="s">
        <v>1479</v>
      </c>
      <c r="G797" s="240" t="s">
        <v>5638</v>
      </c>
      <c r="H797" s="240" t="s">
        <v>5368</v>
      </c>
      <c r="I797" s="240"/>
      <c r="J797" s="240" t="s">
        <v>4755</v>
      </c>
      <c r="K797" s="240" t="s">
        <v>702</v>
      </c>
      <c r="L797" s="240" t="s">
        <v>702</v>
      </c>
      <c r="M797" s="240" t="s">
        <v>5814</v>
      </c>
      <c r="N797" s="240"/>
      <c r="O797" s="240"/>
      <c r="P797" s="243">
        <v>42278</v>
      </c>
      <c r="Q797" s="243" t="s">
        <v>702</v>
      </c>
      <c r="R797" s="243" t="s">
        <v>702</v>
      </c>
      <c r="S797" s="240" t="s">
        <v>702</v>
      </c>
      <c r="T797" s="243">
        <v>21412</v>
      </c>
      <c r="U797" s="244">
        <v>63.638888888888886</v>
      </c>
      <c r="V797" s="243">
        <v>41501</v>
      </c>
      <c r="W797" s="245">
        <v>8.6388888888888893</v>
      </c>
    </row>
    <row r="798" spans="1:23" x14ac:dyDescent="0.25">
      <c r="A798" s="241"/>
      <c r="B798" s="242">
        <v>50049300</v>
      </c>
      <c r="C798" s="240" t="s">
        <v>572</v>
      </c>
      <c r="D798" s="240" t="s">
        <v>2275</v>
      </c>
      <c r="E798" s="240" t="s">
        <v>1893</v>
      </c>
      <c r="F798" s="240" t="s">
        <v>1479</v>
      </c>
      <c r="G798" s="240" t="s">
        <v>5635</v>
      </c>
      <c r="H798" s="240" t="s">
        <v>4002</v>
      </c>
      <c r="I798" s="240"/>
      <c r="J798" s="240" t="s">
        <v>5369</v>
      </c>
      <c r="K798" s="240" t="s">
        <v>702</v>
      </c>
      <c r="L798" s="240" t="s">
        <v>702</v>
      </c>
      <c r="M798" s="240" t="s">
        <v>5814</v>
      </c>
      <c r="N798" s="240"/>
      <c r="O798" s="240"/>
      <c r="P798" s="243">
        <v>42278</v>
      </c>
      <c r="Q798" s="243" t="s">
        <v>702</v>
      </c>
      <c r="R798" s="243" t="s">
        <v>702</v>
      </c>
      <c r="S798" s="240" t="s">
        <v>702</v>
      </c>
      <c r="T798" s="243">
        <v>20776</v>
      </c>
      <c r="U798" s="244">
        <v>65.38333333333334</v>
      </c>
      <c r="V798" s="243">
        <v>40864</v>
      </c>
      <c r="W798" s="245">
        <v>10.383333333333333</v>
      </c>
    </row>
    <row r="799" spans="1:23" x14ac:dyDescent="0.25">
      <c r="A799" s="241"/>
      <c r="B799" s="242">
        <v>50019750</v>
      </c>
      <c r="C799" s="240" t="s">
        <v>5317</v>
      </c>
      <c r="D799" s="240" t="s">
        <v>2275</v>
      </c>
      <c r="E799" s="240" t="s">
        <v>1893</v>
      </c>
      <c r="F799" s="240" t="s">
        <v>1479</v>
      </c>
      <c r="G799" s="240" t="s">
        <v>5638</v>
      </c>
      <c r="H799" s="240" t="s">
        <v>4002</v>
      </c>
      <c r="I799" s="240"/>
      <c r="J799" s="240" t="s">
        <v>5377</v>
      </c>
      <c r="K799" s="240" t="s">
        <v>702</v>
      </c>
      <c r="L799" s="240" t="s">
        <v>702</v>
      </c>
      <c r="M799" s="240" t="s">
        <v>5814</v>
      </c>
      <c r="N799" s="240"/>
      <c r="O799" s="240"/>
      <c r="P799" s="243">
        <v>38056</v>
      </c>
      <c r="Q799" s="243" t="s">
        <v>702</v>
      </c>
      <c r="R799" s="243" t="s">
        <v>702</v>
      </c>
      <c r="S799" s="240" t="s">
        <v>702</v>
      </c>
      <c r="T799" s="243">
        <v>22733</v>
      </c>
      <c r="U799" s="244">
        <v>60.019444444444446</v>
      </c>
      <c r="V799" s="243">
        <v>42822</v>
      </c>
      <c r="W799" s="245">
        <v>5.0194444444444448</v>
      </c>
    </row>
    <row r="800" spans="1:23" x14ac:dyDescent="0.25">
      <c r="A800" s="241"/>
      <c r="B800" s="242">
        <v>50148056</v>
      </c>
      <c r="C800" s="240" t="s">
        <v>5318</v>
      </c>
      <c r="D800" s="240" t="s">
        <v>2269</v>
      </c>
      <c r="E800" s="240" t="s">
        <v>1464</v>
      </c>
      <c r="F800" s="240" t="s">
        <v>5674</v>
      </c>
      <c r="G800" s="240" t="s">
        <v>5635</v>
      </c>
      <c r="H800" s="240" t="s">
        <v>5552</v>
      </c>
      <c r="I800" s="240"/>
      <c r="J800" s="240" t="s">
        <v>1534</v>
      </c>
      <c r="K800" s="240" t="s">
        <v>702</v>
      </c>
      <c r="L800" s="240" t="s">
        <v>702</v>
      </c>
      <c r="M800" s="240" t="s">
        <v>5634</v>
      </c>
      <c r="N800" s="240"/>
      <c r="O800" s="240"/>
      <c r="P800" s="243">
        <v>44256</v>
      </c>
      <c r="Q800" s="243" t="s">
        <v>702</v>
      </c>
      <c r="R800" s="243" t="s">
        <v>702</v>
      </c>
      <c r="S800" s="240" t="s">
        <v>702</v>
      </c>
      <c r="T800" s="243">
        <v>32454</v>
      </c>
      <c r="U800" s="244">
        <v>33.411111111111111</v>
      </c>
      <c r="V800" s="243">
        <v>52542</v>
      </c>
      <c r="W800" s="245">
        <v>21.588888888888889</v>
      </c>
    </row>
    <row r="801" spans="1:23" x14ac:dyDescent="0.25">
      <c r="A801" s="241"/>
      <c r="B801" s="242">
        <v>50149766</v>
      </c>
      <c r="C801" s="240" t="s">
        <v>5319</v>
      </c>
      <c r="D801" s="240" t="s">
        <v>2269</v>
      </c>
      <c r="E801" s="240" t="s">
        <v>1616</v>
      </c>
      <c r="F801" s="240" t="s">
        <v>1621</v>
      </c>
      <c r="G801" s="240" t="s">
        <v>5651</v>
      </c>
      <c r="H801" s="240" t="s">
        <v>5402</v>
      </c>
      <c r="I801" s="240"/>
      <c r="J801" s="240" t="s">
        <v>5612</v>
      </c>
      <c r="K801" s="240" t="s">
        <v>702</v>
      </c>
      <c r="L801" s="240" t="s">
        <v>702</v>
      </c>
      <c r="M801" s="240" t="s">
        <v>5634</v>
      </c>
      <c r="N801" s="240"/>
      <c r="O801" s="240"/>
      <c r="P801" s="243">
        <v>44566</v>
      </c>
      <c r="Q801" s="243" t="s">
        <v>702</v>
      </c>
      <c r="R801" s="243" t="s">
        <v>702</v>
      </c>
      <c r="S801" s="240" t="s">
        <v>702</v>
      </c>
      <c r="T801" s="243">
        <v>31797</v>
      </c>
      <c r="U801" s="244">
        <v>35.208333333333336</v>
      </c>
      <c r="V801" s="243">
        <v>51886</v>
      </c>
      <c r="W801" s="245">
        <v>19.791666666666668</v>
      </c>
    </row>
    <row r="802" spans="1:23" x14ac:dyDescent="0.25">
      <c r="A802" s="241"/>
      <c r="B802" s="242">
        <v>50149985</v>
      </c>
      <c r="C802" s="240" t="s">
        <v>701</v>
      </c>
      <c r="D802" s="240" t="s">
        <v>2272</v>
      </c>
      <c r="E802" s="240" t="s">
        <v>1464</v>
      </c>
      <c r="F802" s="240" t="s">
        <v>5699</v>
      </c>
      <c r="G802" s="240" t="s">
        <v>5637</v>
      </c>
      <c r="H802" s="240" t="s">
        <v>5552</v>
      </c>
      <c r="I802" s="240"/>
      <c r="J802" s="240" t="s">
        <v>1534</v>
      </c>
      <c r="K802" s="240" t="s">
        <v>702</v>
      </c>
      <c r="L802" s="240" t="s">
        <v>702</v>
      </c>
      <c r="M802" s="240" t="s">
        <v>5634</v>
      </c>
      <c r="N802" s="240"/>
      <c r="O802" s="240"/>
      <c r="P802" s="243">
        <v>43045</v>
      </c>
      <c r="Q802" s="243" t="s">
        <v>702</v>
      </c>
      <c r="R802" s="243" t="s">
        <v>702</v>
      </c>
      <c r="S802" s="240" t="s">
        <v>702</v>
      </c>
      <c r="T802" s="243">
        <v>30203</v>
      </c>
      <c r="U802" s="244">
        <v>39.572222222222223</v>
      </c>
      <c r="V802" s="243">
        <v>50292</v>
      </c>
      <c r="W802" s="245">
        <v>15.427777777777777</v>
      </c>
    </row>
    <row r="803" spans="1:23" x14ac:dyDescent="0.25">
      <c r="A803" s="241"/>
      <c r="B803" s="242">
        <v>50149987</v>
      </c>
      <c r="C803" s="240" t="s">
        <v>5320</v>
      </c>
      <c r="D803" s="240" t="s">
        <v>2272</v>
      </c>
      <c r="E803" s="240" t="s">
        <v>1464</v>
      </c>
      <c r="F803" s="240" t="s">
        <v>5693</v>
      </c>
      <c r="G803" s="240" t="s">
        <v>5637</v>
      </c>
      <c r="H803" s="240" t="s">
        <v>5552</v>
      </c>
      <c r="I803" s="240"/>
      <c r="J803" s="240" t="s">
        <v>1534</v>
      </c>
      <c r="K803" s="240" t="s">
        <v>702</v>
      </c>
      <c r="L803" s="240" t="s">
        <v>702</v>
      </c>
      <c r="M803" s="240" t="s">
        <v>5634</v>
      </c>
      <c r="N803" s="240"/>
      <c r="O803" s="240"/>
      <c r="P803" s="243">
        <v>43045</v>
      </c>
      <c r="Q803" s="243" t="s">
        <v>702</v>
      </c>
      <c r="R803" s="243" t="s">
        <v>702</v>
      </c>
      <c r="S803" s="240" t="s">
        <v>702</v>
      </c>
      <c r="T803" s="243">
        <v>31039</v>
      </c>
      <c r="U803" s="244">
        <v>37.283333333333331</v>
      </c>
      <c r="V803" s="243">
        <v>51127</v>
      </c>
      <c r="W803" s="245">
        <v>17.716666666666665</v>
      </c>
    </row>
    <row r="804" spans="1:23" x14ac:dyDescent="0.25">
      <c r="A804" s="241"/>
      <c r="B804" s="242">
        <v>50149988</v>
      </c>
      <c r="C804" s="240" t="s">
        <v>732</v>
      </c>
      <c r="D804" s="240" t="s">
        <v>2272</v>
      </c>
      <c r="E804" s="240" t="s">
        <v>1464</v>
      </c>
      <c r="F804" s="240" t="s">
        <v>5696</v>
      </c>
      <c r="G804" s="240" t="s">
        <v>5637</v>
      </c>
      <c r="H804" s="240" t="s">
        <v>5550</v>
      </c>
      <c r="I804" s="240"/>
      <c r="J804" s="240" t="s">
        <v>5613</v>
      </c>
      <c r="K804" s="240" t="s">
        <v>702</v>
      </c>
      <c r="L804" s="240" t="s">
        <v>702</v>
      </c>
      <c r="M804" s="240" t="s">
        <v>5634</v>
      </c>
      <c r="N804" s="240"/>
      <c r="O804" s="240"/>
      <c r="P804" s="243">
        <v>43444</v>
      </c>
      <c r="Q804" s="243" t="s">
        <v>702</v>
      </c>
      <c r="R804" s="243" t="s">
        <v>702</v>
      </c>
      <c r="S804" s="240" t="s">
        <v>702</v>
      </c>
      <c r="T804" s="243">
        <v>28627</v>
      </c>
      <c r="U804" s="244">
        <v>43.883333333333333</v>
      </c>
      <c r="V804" s="243">
        <v>48716</v>
      </c>
      <c r="W804" s="245">
        <v>11.116666666666667</v>
      </c>
    </row>
    <row r="805" spans="1:23" x14ac:dyDescent="0.25">
      <c r="A805" s="241"/>
      <c r="B805" s="242">
        <v>50150353</v>
      </c>
      <c r="C805" s="240" t="s">
        <v>5321</v>
      </c>
      <c r="D805" s="240" t="s">
        <v>2275</v>
      </c>
      <c r="E805" s="240" t="s">
        <v>1440</v>
      </c>
      <c r="F805" s="240" t="s">
        <v>1479</v>
      </c>
      <c r="G805" s="240" t="s">
        <v>5638</v>
      </c>
      <c r="H805" s="240" t="s">
        <v>4735</v>
      </c>
      <c r="I805" s="240"/>
      <c r="J805" s="240" t="s">
        <v>5614</v>
      </c>
      <c r="K805" s="240" t="s">
        <v>702</v>
      </c>
      <c r="L805" s="240" t="s">
        <v>702</v>
      </c>
      <c r="M805" s="240" t="s">
        <v>5634</v>
      </c>
      <c r="N805" s="240"/>
      <c r="O805" s="240"/>
      <c r="P805" s="243">
        <v>44593</v>
      </c>
      <c r="Q805" s="243" t="s">
        <v>702</v>
      </c>
      <c r="R805" s="243" t="s">
        <v>702</v>
      </c>
      <c r="S805" s="240" t="s">
        <v>702</v>
      </c>
      <c r="T805" s="243">
        <v>34469</v>
      </c>
      <c r="U805" s="244">
        <v>27.888888888888889</v>
      </c>
      <c r="V805" s="243">
        <v>54558</v>
      </c>
      <c r="W805" s="245">
        <v>27.111111111111111</v>
      </c>
    </row>
    <row r="806" spans="1:23" x14ac:dyDescent="0.25">
      <c r="A806" s="241"/>
      <c r="B806" s="242">
        <v>50150355</v>
      </c>
      <c r="C806" s="240" t="s">
        <v>5322</v>
      </c>
      <c r="D806" s="240" t="s">
        <v>2272</v>
      </c>
      <c r="E806" s="240" t="s">
        <v>1464</v>
      </c>
      <c r="F806" s="240" t="s">
        <v>5668</v>
      </c>
      <c r="G806" s="240" t="s">
        <v>5637</v>
      </c>
      <c r="H806" s="240" t="s">
        <v>5552</v>
      </c>
      <c r="I806" s="240"/>
      <c r="J806" s="240" t="s">
        <v>5596</v>
      </c>
      <c r="K806" s="240" t="s">
        <v>702</v>
      </c>
      <c r="L806" s="240" t="s">
        <v>702</v>
      </c>
      <c r="M806" s="240" t="s">
        <v>5634</v>
      </c>
      <c r="N806" s="240"/>
      <c r="O806" s="240"/>
      <c r="P806" s="243">
        <v>44593</v>
      </c>
      <c r="Q806" s="243" t="s">
        <v>702</v>
      </c>
      <c r="R806" s="243" t="s">
        <v>702</v>
      </c>
      <c r="S806" s="240" t="s">
        <v>702</v>
      </c>
      <c r="T806" s="243">
        <v>26310</v>
      </c>
      <c r="U806" s="244">
        <v>50.230555555555554</v>
      </c>
      <c r="V806" s="243">
        <v>46399</v>
      </c>
      <c r="W806" s="245">
        <v>4.7694444444444448</v>
      </c>
    </row>
    <row r="807" spans="1:23" x14ac:dyDescent="0.25">
      <c r="A807" s="241"/>
      <c r="B807" s="242">
        <v>50150450</v>
      </c>
      <c r="C807" s="240" t="s">
        <v>5323</v>
      </c>
      <c r="D807" s="240" t="s">
        <v>2269</v>
      </c>
      <c r="E807" s="240" t="s">
        <v>1431</v>
      </c>
      <c r="F807" s="240" t="s">
        <v>5636</v>
      </c>
      <c r="G807" s="240" t="s">
        <v>5635</v>
      </c>
      <c r="H807" s="240" t="s">
        <v>80</v>
      </c>
      <c r="I807" s="240">
        <v>5</v>
      </c>
      <c r="J807" s="240" t="s">
        <v>5606</v>
      </c>
      <c r="K807" s="240" t="s">
        <v>702</v>
      </c>
      <c r="L807" s="240" t="s">
        <v>702</v>
      </c>
      <c r="M807" s="240" t="s">
        <v>5634</v>
      </c>
      <c r="N807" s="240"/>
      <c r="O807" s="240"/>
      <c r="P807" s="243">
        <v>44593</v>
      </c>
      <c r="Q807" s="243" t="s">
        <v>702</v>
      </c>
      <c r="R807" s="243" t="s">
        <v>702</v>
      </c>
      <c r="S807" s="240" t="s">
        <v>702</v>
      </c>
      <c r="T807" s="243">
        <v>36393</v>
      </c>
      <c r="U807" s="244">
        <v>22.622222222222224</v>
      </c>
      <c r="V807" s="243">
        <v>56482</v>
      </c>
      <c r="W807" s="245">
        <v>32.37777777777778</v>
      </c>
    </row>
    <row r="808" spans="1:23" x14ac:dyDescent="0.25">
      <c r="A808" s="241" t="s">
        <v>27</v>
      </c>
      <c r="B808" s="242">
        <v>50150471</v>
      </c>
      <c r="C808" s="240" t="s">
        <v>5324</v>
      </c>
      <c r="D808" s="240" t="s">
        <v>2272</v>
      </c>
      <c r="E808" s="240" t="s">
        <v>25</v>
      </c>
      <c r="F808" s="240" t="s">
        <v>5668</v>
      </c>
      <c r="G808" s="240" t="s">
        <v>31</v>
      </c>
      <c r="H808" s="240" t="s">
        <v>28</v>
      </c>
      <c r="I808" s="240">
        <v>5</v>
      </c>
      <c r="J808" s="240" t="s">
        <v>5413</v>
      </c>
      <c r="K808" s="240" t="s">
        <v>814</v>
      </c>
      <c r="L808" s="240" t="s">
        <v>815</v>
      </c>
      <c r="M808" s="240">
        <v>1</v>
      </c>
      <c r="N808" s="240"/>
      <c r="O808" s="240"/>
      <c r="P808" s="243">
        <v>34881</v>
      </c>
      <c r="Q808" s="243" t="s">
        <v>702</v>
      </c>
      <c r="R808" s="243" t="s">
        <v>702</v>
      </c>
      <c r="S808" s="240" t="s">
        <v>702</v>
      </c>
      <c r="T808" s="243">
        <v>26856</v>
      </c>
      <c r="U808" s="244">
        <v>48.733333333333334</v>
      </c>
      <c r="V808" s="243">
        <v>46945</v>
      </c>
      <c r="W808" s="245">
        <v>6.2666666666666666</v>
      </c>
    </row>
    <row r="809" spans="1:23" x14ac:dyDescent="0.25">
      <c r="A809" s="241" t="s">
        <v>6</v>
      </c>
      <c r="B809" s="242">
        <v>50150473</v>
      </c>
      <c r="C809" s="240" t="s">
        <v>5325</v>
      </c>
      <c r="D809" s="240" t="s">
        <v>2280</v>
      </c>
      <c r="E809" s="240" t="s">
        <v>16</v>
      </c>
      <c r="F809" s="240" t="s">
        <v>5704</v>
      </c>
      <c r="G809" s="240" t="s">
        <v>18</v>
      </c>
      <c r="H809" s="240" t="s">
        <v>7</v>
      </c>
      <c r="I809" s="240">
        <v>5</v>
      </c>
      <c r="J809" s="240" t="s">
        <v>5615</v>
      </c>
      <c r="K809" s="240" t="s">
        <v>818</v>
      </c>
      <c r="L809" s="240" t="s">
        <v>815</v>
      </c>
      <c r="M809" s="240">
        <v>1</v>
      </c>
      <c r="N809" s="240"/>
      <c r="O809" s="240"/>
      <c r="P809" s="243">
        <v>40182</v>
      </c>
      <c r="Q809" s="243" t="s">
        <v>702</v>
      </c>
      <c r="R809" s="243" t="s">
        <v>702</v>
      </c>
      <c r="S809" s="240" t="s">
        <v>702</v>
      </c>
      <c r="T809" s="243">
        <v>31040</v>
      </c>
      <c r="U809" s="244">
        <v>37.280555555555559</v>
      </c>
      <c r="V809" s="243">
        <v>51128</v>
      </c>
      <c r="W809" s="245">
        <v>17.719444444444445</v>
      </c>
    </row>
    <row r="810" spans="1:23" x14ac:dyDescent="0.25">
      <c r="A810" s="246" t="s">
        <v>6</v>
      </c>
      <c r="B810" s="247">
        <v>50150474</v>
      </c>
      <c r="C810" s="248" t="s">
        <v>5326</v>
      </c>
      <c r="D810" s="248" t="s">
        <v>2272</v>
      </c>
      <c r="E810" s="248" t="s">
        <v>11</v>
      </c>
      <c r="F810" s="248" t="s">
        <v>5673</v>
      </c>
      <c r="G810" s="248" t="s">
        <v>15</v>
      </c>
      <c r="H810" s="248" t="s">
        <v>7</v>
      </c>
      <c r="I810" s="248">
        <v>5</v>
      </c>
      <c r="J810" s="248" t="s">
        <v>833</v>
      </c>
      <c r="K810" s="248" t="s">
        <v>825</v>
      </c>
      <c r="L810" s="248" t="s">
        <v>815</v>
      </c>
      <c r="M810" s="248">
        <v>1</v>
      </c>
      <c r="N810" s="248"/>
      <c r="O810" s="248"/>
      <c r="P810" s="249">
        <v>39692</v>
      </c>
      <c r="Q810" s="249" t="s">
        <v>702</v>
      </c>
      <c r="R810" s="249" t="s">
        <v>702</v>
      </c>
      <c r="S810" s="248" t="s">
        <v>702</v>
      </c>
      <c r="T810" s="249">
        <v>31995</v>
      </c>
      <c r="U810" s="250">
        <v>34.663888888888891</v>
      </c>
      <c r="V810" s="249">
        <v>52084</v>
      </c>
      <c r="W810" s="251">
        <v>20.336111111111112</v>
      </c>
    </row>
  </sheetData>
  <phoneticPr fontId="10"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Q189"/>
  <sheetViews>
    <sheetView showGridLines="0" zoomScale="85" zoomScaleNormal="85" workbookViewId="0">
      <pane xSplit="5" ySplit="3" topLeftCell="F4" activePane="bottomRight" state="frozen"/>
      <selection pane="topRight" activeCell="F1" sqref="F1"/>
      <selection pane="bottomLeft" activeCell="A4" sqref="A4"/>
      <selection pane="bottomRight" activeCell="E4" sqref="E4"/>
    </sheetView>
  </sheetViews>
  <sheetFormatPr defaultRowHeight="15" x14ac:dyDescent="0.25"/>
  <cols>
    <col min="1" max="1" width="11.5703125" style="27" bestFit="1" customWidth="1"/>
    <col min="2" max="2" width="12.5703125" style="48" bestFit="1" customWidth="1"/>
    <col min="3" max="3" width="11.7109375" bestFit="1" customWidth="1"/>
    <col min="4" max="4" width="14.5703125" bestFit="1" customWidth="1"/>
    <col min="5" max="5" width="29.42578125" style="8" bestFit="1" customWidth="1"/>
    <col min="6" max="6" width="25" style="8" bestFit="1" customWidth="1"/>
    <col min="7" max="7" width="27.7109375" style="8" bestFit="1" customWidth="1"/>
    <col min="8" max="8" width="28" style="8" bestFit="1" customWidth="1"/>
    <col min="9" max="9" width="20.140625" style="8" bestFit="1" customWidth="1"/>
    <col min="10" max="10" width="7.85546875" style="8" bestFit="1" customWidth="1"/>
    <col min="11" max="11" width="7.5703125" style="8" bestFit="1" customWidth="1"/>
    <col min="12" max="12" width="7" style="8" bestFit="1" customWidth="1"/>
    <col min="13" max="13" width="6.85546875" style="8" bestFit="1" customWidth="1"/>
    <col min="14" max="14" width="7" style="8" bestFit="1" customWidth="1"/>
    <col min="15" max="15" width="7.140625" style="8" bestFit="1" customWidth="1"/>
  </cols>
  <sheetData>
    <row r="1" spans="1:17" s="21" customFormat="1" ht="15" customHeight="1" x14ac:dyDescent="0.25">
      <c r="A1" s="27"/>
      <c r="B1" s="48"/>
      <c r="E1" s="8"/>
      <c r="F1" s="8"/>
      <c r="G1" s="8"/>
      <c r="H1" s="187"/>
      <c r="I1" s="278" t="s">
        <v>5291</v>
      </c>
      <c r="L1" s="280" t="s">
        <v>5290</v>
      </c>
      <c r="M1" s="280"/>
      <c r="N1" s="280"/>
      <c r="O1" s="280"/>
      <c r="P1" s="186" t="s">
        <v>5311</v>
      </c>
      <c r="Q1" s="186"/>
    </row>
    <row r="2" spans="1:17" s="21" customFormat="1" x14ac:dyDescent="0.25">
      <c r="A2" s="27"/>
      <c r="E2" s="119"/>
      <c r="F2" s="8"/>
      <c r="G2" s="8"/>
      <c r="H2" s="187"/>
      <c r="I2" s="279"/>
      <c r="L2" s="280"/>
      <c r="M2" s="280"/>
      <c r="N2" s="280"/>
      <c r="O2" s="280"/>
      <c r="P2" s="185" t="s">
        <v>3010</v>
      </c>
      <c r="Q2" s="185"/>
    </row>
    <row r="3" spans="1:17" s="24" customFormat="1" x14ac:dyDescent="0.25">
      <c r="A3" s="29" t="s">
        <v>993</v>
      </c>
      <c r="B3" s="47" t="s">
        <v>1034</v>
      </c>
      <c r="C3" s="47" t="s">
        <v>813</v>
      </c>
      <c r="D3" s="47" t="s">
        <v>1</v>
      </c>
      <c r="E3" s="120" t="s">
        <v>981</v>
      </c>
      <c r="F3" s="121" t="s">
        <v>818</v>
      </c>
      <c r="G3" s="121" t="s">
        <v>814</v>
      </c>
      <c r="H3" s="121" t="s">
        <v>825</v>
      </c>
      <c r="I3" s="121" t="s">
        <v>990</v>
      </c>
      <c r="J3" s="121" t="s">
        <v>991</v>
      </c>
      <c r="K3" s="121" t="s">
        <v>992</v>
      </c>
      <c r="L3" s="122" t="s">
        <v>3013</v>
      </c>
      <c r="M3" s="122" t="s">
        <v>3014</v>
      </c>
      <c r="N3" s="122" t="s">
        <v>3015</v>
      </c>
      <c r="O3" s="122" t="s">
        <v>3016</v>
      </c>
    </row>
    <row r="4" spans="1:17" x14ac:dyDescent="0.25">
      <c r="A4" s="190">
        <v>2022</v>
      </c>
      <c r="B4" s="191">
        <v>44575</v>
      </c>
      <c r="C4" s="191" t="s">
        <v>79</v>
      </c>
      <c r="D4" s="192" t="s">
        <v>27</v>
      </c>
      <c r="E4" s="193" t="s">
        <v>311</v>
      </c>
      <c r="F4" s="194" t="s">
        <v>334</v>
      </c>
      <c r="G4" s="194" t="s">
        <v>1243</v>
      </c>
      <c r="H4" s="193" t="s">
        <v>80</v>
      </c>
      <c r="I4" s="193"/>
      <c r="J4" s="193"/>
      <c r="K4" s="193"/>
      <c r="L4" s="195"/>
      <c r="M4" s="195"/>
      <c r="N4" s="195"/>
      <c r="O4" s="196"/>
    </row>
    <row r="5" spans="1:17" x14ac:dyDescent="0.25">
      <c r="A5" s="190">
        <v>2022</v>
      </c>
      <c r="B5" s="191">
        <v>44602</v>
      </c>
      <c r="C5" s="191" t="s">
        <v>79</v>
      </c>
      <c r="D5" s="192" t="s">
        <v>27</v>
      </c>
      <c r="E5" s="193" t="s">
        <v>371</v>
      </c>
      <c r="F5" s="194" t="s">
        <v>240</v>
      </c>
      <c r="G5" s="197" t="s">
        <v>301</v>
      </c>
      <c r="H5" s="193" t="s">
        <v>80</v>
      </c>
      <c r="I5" s="193"/>
      <c r="J5" s="193"/>
      <c r="K5" s="193"/>
      <c r="L5" s="195"/>
      <c r="M5" s="195"/>
      <c r="N5" s="195"/>
      <c r="O5" s="196"/>
    </row>
    <row r="6" spans="1:17" x14ac:dyDescent="0.25">
      <c r="A6" s="190">
        <v>2022</v>
      </c>
      <c r="B6" s="198">
        <v>44607</v>
      </c>
      <c r="C6" s="198" t="s">
        <v>975</v>
      </c>
      <c r="D6" s="199" t="s">
        <v>6</v>
      </c>
      <c r="E6" s="193" t="s">
        <v>816</v>
      </c>
      <c r="F6" s="200" t="s">
        <v>340</v>
      </c>
      <c r="G6" s="193" t="s">
        <v>584</v>
      </c>
      <c r="H6" s="193" t="s">
        <v>381</v>
      </c>
      <c r="I6" s="193" t="s">
        <v>799</v>
      </c>
      <c r="J6" s="193"/>
      <c r="K6" s="193"/>
      <c r="L6" s="195"/>
      <c r="M6" s="195"/>
      <c r="N6" s="195"/>
      <c r="O6" s="196"/>
    </row>
    <row r="7" spans="1:17" x14ac:dyDescent="0.25">
      <c r="A7" s="190">
        <v>2022</v>
      </c>
      <c r="B7" s="201">
        <v>44607</v>
      </c>
      <c r="C7" s="201" t="s">
        <v>975</v>
      </c>
      <c r="D7" s="202" t="s">
        <v>6</v>
      </c>
      <c r="E7" s="193" t="s">
        <v>5237</v>
      </c>
      <c r="F7" s="194" t="s">
        <v>383</v>
      </c>
      <c r="G7" s="203" t="s">
        <v>529</v>
      </c>
      <c r="H7" s="197" t="s">
        <v>800</v>
      </c>
      <c r="I7" s="197"/>
      <c r="J7" s="197"/>
      <c r="K7" s="197"/>
      <c r="L7" s="195"/>
      <c r="M7" s="195"/>
      <c r="N7" s="195"/>
      <c r="O7" s="196"/>
    </row>
    <row r="8" spans="1:17" x14ac:dyDescent="0.25">
      <c r="A8" s="190">
        <v>2022</v>
      </c>
      <c r="B8" s="201">
        <v>44607</v>
      </c>
      <c r="C8" s="201" t="s">
        <v>975</v>
      </c>
      <c r="D8" s="202" t="s">
        <v>6</v>
      </c>
      <c r="E8" s="193" t="s">
        <v>830</v>
      </c>
      <c r="F8" s="193" t="s">
        <v>246</v>
      </c>
      <c r="G8" s="193" t="s">
        <v>80</v>
      </c>
      <c r="H8" s="193"/>
      <c r="I8" s="193"/>
      <c r="J8" s="193"/>
      <c r="K8" s="193"/>
      <c r="L8" s="195"/>
      <c r="M8" s="195"/>
      <c r="N8" s="195"/>
      <c r="O8" s="196"/>
    </row>
    <row r="9" spans="1:17" x14ac:dyDescent="0.25">
      <c r="A9" s="190">
        <v>2022</v>
      </c>
      <c r="B9" s="191">
        <v>44607</v>
      </c>
      <c r="C9" s="191" t="s">
        <v>975</v>
      </c>
      <c r="D9" s="192" t="s">
        <v>6</v>
      </c>
      <c r="E9" s="193" t="s">
        <v>857</v>
      </c>
      <c r="F9" s="194" t="s">
        <v>624</v>
      </c>
      <c r="G9" s="194" t="s">
        <v>797</v>
      </c>
      <c r="H9" s="193" t="s">
        <v>625</v>
      </c>
      <c r="I9" s="193" t="s">
        <v>1316</v>
      </c>
      <c r="J9" s="193"/>
      <c r="K9" s="193"/>
      <c r="L9" s="195"/>
      <c r="M9" s="195"/>
      <c r="N9" s="195"/>
      <c r="O9" s="196"/>
    </row>
    <row r="10" spans="1:17" x14ac:dyDescent="0.25">
      <c r="A10" s="190">
        <v>2022</v>
      </c>
      <c r="B10" s="198">
        <v>44614</v>
      </c>
      <c r="C10" s="198" t="s">
        <v>79</v>
      </c>
      <c r="D10" s="199" t="s">
        <v>6</v>
      </c>
      <c r="E10" s="193" t="s">
        <v>350</v>
      </c>
      <c r="F10" s="193" t="s">
        <v>612</v>
      </c>
      <c r="G10" s="193" t="s">
        <v>1026</v>
      </c>
      <c r="H10" s="193"/>
      <c r="I10" s="193"/>
      <c r="J10" s="193"/>
      <c r="K10" s="193"/>
      <c r="L10" s="195"/>
      <c r="M10" s="195"/>
      <c r="N10" s="195"/>
      <c r="O10" s="196"/>
    </row>
    <row r="11" spans="1:17" x14ac:dyDescent="0.25">
      <c r="A11" s="190">
        <v>2022</v>
      </c>
      <c r="B11" s="198">
        <v>44666</v>
      </c>
      <c r="C11" s="198" t="s">
        <v>975</v>
      </c>
      <c r="D11" s="199" t="s">
        <v>27</v>
      </c>
      <c r="E11" s="193" t="s">
        <v>469</v>
      </c>
      <c r="F11" s="193" t="s">
        <v>167</v>
      </c>
      <c r="G11" s="193" t="s">
        <v>331</v>
      </c>
      <c r="H11" s="193" t="s">
        <v>465</v>
      </c>
      <c r="I11" s="193" t="s">
        <v>447</v>
      </c>
      <c r="J11" s="193" t="s">
        <v>468</v>
      </c>
      <c r="K11" s="193" t="s">
        <v>321</v>
      </c>
      <c r="L11" s="195"/>
      <c r="M11" s="195"/>
      <c r="N11" s="195"/>
      <c r="O11" s="196"/>
    </row>
    <row r="12" spans="1:17" x14ac:dyDescent="0.25">
      <c r="A12" s="190">
        <v>2022</v>
      </c>
      <c r="B12" s="191">
        <v>44666</v>
      </c>
      <c r="C12" s="191" t="s">
        <v>975</v>
      </c>
      <c r="D12" s="192" t="s">
        <v>27</v>
      </c>
      <c r="E12" s="193" t="s">
        <v>1293</v>
      </c>
      <c r="F12" s="194" t="s">
        <v>5288</v>
      </c>
      <c r="G12" s="193" t="s">
        <v>80</v>
      </c>
      <c r="H12" s="193" t="s">
        <v>5288</v>
      </c>
      <c r="I12" s="193" t="s">
        <v>80</v>
      </c>
      <c r="J12" s="193"/>
      <c r="K12" s="193"/>
      <c r="L12" s="195"/>
      <c r="M12" s="195"/>
      <c r="N12" s="195"/>
      <c r="O12" s="196"/>
    </row>
    <row r="13" spans="1:17" x14ac:dyDescent="0.25">
      <c r="A13" s="190">
        <v>2022</v>
      </c>
      <c r="B13" s="191">
        <v>44672</v>
      </c>
      <c r="C13" s="191"/>
      <c r="D13" s="192" t="s">
        <v>6</v>
      </c>
      <c r="E13" s="193" t="s">
        <v>2085</v>
      </c>
      <c r="F13" s="194" t="s">
        <v>80</v>
      </c>
      <c r="G13" s="194"/>
      <c r="H13" s="193"/>
      <c r="I13" s="193"/>
      <c r="J13" s="193"/>
      <c r="K13" s="193"/>
      <c r="L13" s="195"/>
      <c r="M13" s="195"/>
      <c r="N13" s="195"/>
      <c r="O13" s="196"/>
    </row>
    <row r="14" spans="1:17" x14ac:dyDescent="0.25">
      <c r="A14" s="190">
        <v>2022</v>
      </c>
      <c r="B14" s="201">
        <v>44672</v>
      </c>
      <c r="C14" s="201"/>
      <c r="D14" s="202" t="s">
        <v>6</v>
      </c>
      <c r="E14" s="193" t="s">
        <v>1595</v>
      </c>
      <c r="F14" s="193" t="s">
        <v>481</v>
      </c>
      <c r="G14" s="193"/>
      <c r="H14" s="193"/>
      <c r="I14" s="193"/>
      <c r="J14" s="193"/>
      <c r="K14" s="193"/>
      <c r="L14" s="195"/>
      <c r="M14" s="195"/>
      <c r="N14" s="195"/>
      <c r="O14" s="196"/>
    </row>
    <row r="15" spans="1:17" x14ac:dyDescent="0.25">
      <c r="A15" s="190">
        <v>2022</v>
      </c>
      <c r="B15" s="201">
        <v>44672</v>
      </c>
      <c r="C15" s="201"/>
      <c r="D15" s="202" t="s">
        <v>6</v>
      </c>
      <c r="E15" s="193" t="s">
        <v>1606</v>
      </c>
      <c r="F15" s="193" t="s">
        <v>5304</v>
      </c>
      <c r="G15" s="193"/>
      <c r="H15" s="193"/>
      <c r="I15" s="193"/>
      <c r="J15" s="193"/>
      <c r="K15" s="193"/>
      <c r="L15" s="195"/>
      <c r="M15" s="195"/>
      <c r="N15" s="195"/>
      <c r="O15" s="196"/>
    </row>
    <row r="16" spans="1:17" x14ac:dyDescent="0.25">
      <c r="A16" s="190">
        <v>2022</v>
      </c>
      <c r="B16" s="198">
        <v>44672</v>
      </c>
      <c r="C16" s="198"/>
      <c r="D16" s="199" t="s">
        <v>6</v>
      </c>
      <c r="E16" s="193" t="s">
        <v>5226</v>
      </c>
      <c r="F16" s="193" t="s">
        <v>80</v>
      </c>
      <c r="G16" s="193"/>
      <c r="H16" s="193"/>
      <c r="I16" s="193"/>
      <c r="J16" s="193"/>
      <c r="K16" s="193"/>
      <c r="L16" s="195"/>
      <c r="M16" s="195"/>
      <c r="N16" s="195"/>
      <c r="O16" s="196"/>
    </row>
    <row r="17" spans="1:15" x14ac:dyDescent="0.25">
      <c r="A17" s="190">
        <v>2022</v>
      </c>
      <c r="B17" s="191">
        <v>44672</v>
      </c>
      <c r="C17" s="191"/>
      <c r="D17" s="192" t="s">
        <v>6</v>
      </c>
      <c r="E17" s="193" t="s">
        <v>1593</v>
      </c>
      <c r="F17" s="194" t="s">
        <v>678</v>
      </c>
      <c r="G17" s="193"/>
      <c r="H17" s="193"/>
      <c r="I17" s="193"/>
      <c r="J17" s="193"/>
      <c r="K17" s="193"/>
      <c r="L17" s="195"/>
      <c r="M17" s="195"/>
      <c r="N17" s="195"/>
      <c r="O17" s="196"/>
    </row>
    <row r="18" spans="1:15" x14ac:dyDescent="0.25">
      <c r="A18" s="190">
        <v>2022</v>
      </c>
      <c r="B18" s="201">
        <v>44672</v>
      </c>
      <c r="C18" s="201"/>
      <c r="D18" s="202" t="s">
        <v>6</v>
      </c>
      <c r="E18" s="193" t="s">
        <v>1614</v>
      </c>
      <c r="F18" s="193" t="s">
        <v>80</v>
      </c>
      <c r="G18" s="193"/>
      <c r="H18" s="193"/>
      <c r="I18" s="193"/>
      <c r="J18" s="193"/>
      <c r="K18" s="193"/>
      <c r="L18" s="195"/>
      <c r="M18" s="195"/>
      <c r="N18" s="195"/>
      <c r="O18" s="196"/>
    </row>
    <row r="19" spans="1:15" x14ac:dyDescent="0.25">
      <c r="A19" s="190">
        <v>2022</v>
      </c>
      <c r="B19" s="201">
        <v>44673</v>
      </c>
      <c r="C19" s="201"/>
      <c r="D19" s="202" t="s">
        <v>6</v>
      </c>
      <c r="E19" s="193" t="s">
        <v>833</v>
      </c>
      <c r="F19" s="199" t="s">
        <v>768</v>
      </c>
      <c r="G19" s="197"/>
      <c r="H19" s="193"/>
      <c r="I19" s="193"/>
      <c r="J19" s="193"/>
      <c r="K19" s="193"/>
      <c r="L19" s="195"/>
      <c r="M19" s="195"/>
      <c r="N19" s="195"/>
      <c r="O19" s="196"/>
    </row>
    <row r="20" spans="1:15" x14ac:dyDescent="0.25">
      <c r="A20" s="190">
        <v>2022</v>
      </c>
      <c r="B20" s="201">
        <v>44686</v>
      </c>
      <c r="C20" s="201" t="s">
        <v>975</v>
      </c>
      <c r="D20" s="202" t="s">
        <v>27</v>
      </c>
      <c r="E20" s="193" t="s">
        <v>299</v>
      </c>
      <c r="F20" s="193" t="s">
        <v>320</v>
      </c>
      <c r="G20" s="193" t="s">
        <v>405</v>
      </c>
      <c r="H20" s="193"/>
      <c r="I20" s="193"/>
      <c r="J20" s="193"/>
      <c r="K20" s="193"/>
      <c r="L20" s="195"/>
      <c r="M20" s="195"/>
      <c r="N20" s="195"/>
      <c r="O20" s="196"/>
    </row>
    <row r="21" spans="1:15" x14ac:dyDescent="0.25">
      <c r="A21" s="190">
        <v>2022</v>
      </c>
      <c r="B21" s="191">
        <v>44693</v>
      </c>
      <c r="C21" s="191"/>
      <c r="D21" s="192" t="s">
        <v>4</v>
      </c>
      <c r="E21" s="193" t="s">
        <v>225</v>
      </c>
      <c r="F21" s="204"/>
      <c r="G21" s="204"/>
      <c r="H21" s="204"/>
      <c r="I21" s="204"/>
      <c r="J21" s="204"/>
      <c r="K21" s="204"/>
      <c r="L21" s="195"/>
      <c r="M21" s="195"/>
      <c r="N21" s="195"/>
      <c r="O21" s="196"/>
    </row>
    <row r="22" spans="1:15" x14ac:dyDescent="0.25">
      <c r="A22" s="190">
        <v>2022</v>
      </c>
      <c r="B22" s="198">
        <v>44725</v>
      </c>
      <c r="C22" s="198"/>
      <c r="D22" s="199" t="s">
        <v>4</v>
      </c>
      <c r="E22" s="193" t="s">
        <v>390</v>
      </c>
      <c r="F22" s="194" t="s">
        <v>540</v>
      </c>
      <c r="G22" s="194"/>
      <c r="H22" s="194"/>
      <c r="I22" s="194"/>
      <c r="J22" s="194"/>
      <c r="K22" s="194"/>
      <c r="L22" s="195"/>
      <c r="M22" s="195"/>
      <c r="N22" s="195"/>
      <c r="O22" s="196"/>
    </row>
    <row r="23" spans="1:15" x14ac:dyDescent="0.25">
      <c r="A23" s="190">
        <v>2022</v>
      </c>
      <c r="B23" s="198">
        <v>44739</v>
      </c>
      <c r="C23" s="198"/>
      <c r="D23" s="199" t="s">
        <v>27</v>
      </c>
      <c r="E23" s="193" t="s">
        <v>328</v>
      </c>
      <c r="F23" s="194" t="s">
        <v>318</v>
      </c>
      <c r="G23" s="194" t="s">
        <v>330</v>
      </c>
      <c r="H23" s="194" t="s">
        <v>80</v>
      </c>
      <c r="I23" s="194" t="s">
        <v>799</v>
      </c>
      <c r="J23" s="194"/>
      <c r="K23" s="194"/>
      <c r="L23" s="195"/>
      <c r="M23" s="195"/>
      <c r="N23" s="195"/>
      <c r="O23" s="196"/>
    </row>
    <row r="24" spans="1:15" x14ac:dyDescent="0.25">
      <c r="A24" s="190">
        <v>2022</v>
      </c>
      <c r="B24" s="198">
        <v>44746</v>
      </c>
      <c r="C24" s="198"/>
      <c r="D24" s="199" t="s">
        <v>27</v>
      </c>
      <c r="E24" s="193" t="s">
        <v>389</v>
      </c>
      <c r="F24" s="194" t="s">
        <v>499</v>
      </c>
      <c r="G24" s="194" t="s">
        <v>80</v>
      </c>
      <c r="H24" s="194"/>
      <c r="I24" s="194"/>
      <c r="J24" s="194"/>
      <c r="K24" s="194"/>
      <c r="L24" s="195"/>
      <c r="M24" s="195"/>
      <c r="N24" s="195"/>
      <c r="O24" s="196"/>
    </row>
    <row r="25" spans="1:15" x14ac:dyDescent="0.25">
      <c r="A25" s="190">
        <v>2022</v>
      </c>
      <c r="B25" s="198">
        <v>44765</v>
      </c>
      <c r="C25" s="198"/>
      <c r="D25" s="199" t="s">
        <v>27</v>
      </c>
      <c r="E25" s="193" t="s">
        <v>444</v>
      </c>
      <c r="F25" s="194" t="s">
        <v>190</v>
      </c>
      <c r="G25" s="194" t="s">
        <v>193</v>
      </c>
      <c r="H25" s="194"/>
      <c r="I25" s="194"/>
      <c r="J25" s="194"/>
      <c r="K25" s="194"/>
      <c r="L25" s="195"/>
      <c r="M25" s="195"/>
      <c r="N25" s="195"/>
      <c r="O25" s="196"/>
    </row>
    <row r="26" spans="1:15" x14ac:dyDescent="0.25">
      <c r="A26" s="190">
        <v>2022</v>
      </c>
      <c r="B26" s="198">
        <v>44772</v>
      </c>
      <c r="C26" s="198"/>
      <c r="D26" s="199" t="s">
        <v>27</v>
      </c>
      <c r="E26" s="193" t="s">
        <v>211</v>
      </c>
      <c r="F26" s="194" t="s">
        <v>80</v>
      </c>
      <c r="G26" s="194"/>
      <c r="H26" s="194"/>
      <c r="I26" s="194"/>
      <c r="J26" s="194"/>
      <c r="K26" s="194"/>
      <c r="L26" s="195"/>
      <c r="M26" s="195"/>
      <c r="N26" s="195"/>
      <c r="O26" s="196"/>
    </row>
    <row r="27" spans="1:15" x14ac:dyDescent="0.25">
      <c r="A27" s="190">
        <v>2022</v>
      </c>
      <c r="B27" s="198">
        <v>44773</v>
      </c>
      <c r="C27" s="198"/>
      <c r="D27" s="199" t="s">
        <v>27</v>
      </c>
      <c r="E27" s="205" t="s">
        <v>1289</v>
      </c>
      <c r="F27" s="194" t="s">
        <v>5821</v>
      </c>
      <c r="G27" s="194"/>
      <c r="H27" s="194"/>
      <c r="I27" s="194"/>
      <c r="J27" s="194"/>
      <c r="K27" s="194"/>
      <c r="L27" s="195"/>
      <c r="M27" s="195"/>
      <c r="N27" s="195"/>
      <c r="O27" s="196"/>
    </row>
    <row r="28" spans="1:15" x14ac:dyDescent="0.25">
      <c r="A28" s="190">
        <v>2022</v>
      </c>
      <c r="B28" s="198">
        <v>44792</v>
      </c>
      <c r="C28" s="198"/>
      <c r="D28" s="199" t="s">
        <v>27</v>
      </c>
      <c r="E28" s="193" t="s">
        <v>1259</v>
      </c>
      <c r="F28" s="194" t="s">
        <v>80</v>
      </c>
      <c r="G28" s="194"/>
      <c r="H28" s="194"/>
      <c r="I28" s="194"/>
      <c r="J28" s="194"/>
      <c r="K28" s="194"/>
      <c r="L28" s="195"/>
      <c r="M28" s="195"/>
      <c r="N28" s="195"/>
      <c r="O28" s="196"/>
    </row>
    <row r="29" spans="1:15" x14ac:dyDescent="0.25">
      <c r="A29" s="190">
        <v>2022</v>
      </c>
      <c r="B29" s="198">
        <v>44798</v>
      </c>
      <c r="C29" s="198"/>
      <c r="D29" s="199" t="s">
        <v>6</v>
      </c>
      <c r="E29" s="193" t="s">
        <v>254</v>
      </c>
      <c r="F29" s="194" t="s">
        <v>80</v>
      </c>
      <c r="G29" s="194"/>
      <c r="H29" s="194"/>
      <c r="I29" s="194"/>
      <c r="J29" s="194"/>
      <c r="K29" s="194"/>
      <c r="L29" s="195"/>
      <c r="M29" s="195"/>
      <c r="N29" s="195"/>
      <c r="O29" s="196"/>
    </row>
    <row r="30" spans="1:15" x14ac:dyDescent="0.25">
      <c r="A30" s="190">
        <v>2022</v>
      </c>
      <c r="B30" s="198">
        <v>44810</v>
      </c>
      <c r="C30" s="198"/>
      <c r="D30" s="199" t="s">
        <v>27</v>
      </c>
      <c r="E30" s="193" t="s">
        <v>408</v>
      </c>
      <c r="F30" s="194" t="s">
        <v>298</v>
      </c>
      <c r="G30" s="194" t="s">
        <v>210</v>
      </c>
      <c r="H30" s="194"/>
      <c r="I30" s="194"/>
      <c r="J30" s="194"/>
      <c r="K30" s="194"/>
      <c r="L30" s="195"/>
      <c r="M30" s="195"/>
      <c r="N30" s="195"/>
      <c r="O30" s="196"/>
    </row>
    <row r="31" spans="1:15" x14ac:dyDescent="0.25">
      <c r="A31" s="190">
        <v>2022</v>
      </c>
      <c r="B31" s="198">
        <v>44821</v>
      </c>
      <c r="C31" s="198"/>
      <c r="D31" s="199" t="s">
        <v>27</v>
      </c>
      <c r="E31" s="193" t="s">
        <v>663</v>
      </c>
      <c r="F31" s="194" t="s">
        <v>80</v>
      </c>
      <c r="G31" s="194"/>
      <c r="H31" s="194"/>
      <c r="I31" s="194"/>
      <c r="J31" s="194"/>
      <c r="K31" s="194"/>
      <c r="L31" s="195"/>
      <c r="M31" s="195"/>
      <c r="N31" s="195"/>
      <c r="O31" s="196"/>
    </row>
    <row r="32" spans="1:15" x14ac:dyDescent="0.25">
      <c r="A32" s="190">
        <v>2022</v>
      </c>
      <c r="B32" s="198">
        <v>44829</v>
      </c>
      <c r="C32" s="198"/>
      <c r="D32" s="199" t="s">
        <v>27</v>
      </c>
      <c r="E32" s="193" t="s">
        <v>467</v>
      </c>
      <c r="F32" s="194" t="s">
        <v>233</v>
      </c>
      <c r="G32" s="194"/>
      <c r="H32" s="194"/>
      <c r="I32" s="194"/>
      <c r="J32" s="194"/>
      <c r="K32" s="194"/>
      <c r="L32" s="195"/>
      <c r="M32" s="195"/>
      <c r="N32" s="195"/>
      <c r="O32" s="196"/>
    </row>
    <row r="33" spans="1:15" x14ac:dyDescent="0.25">
      <c r="A33" s="190">
        <v>2022</v>
      </c>
      <c r="B33" s="198">
        <v>44864</v>
      </c>
      <c r="C33" s="198"/>
      <c r="D33" s="199" t="s">
        <v>27</v>
      </c>
      <c r="E33" s="193" t="s">
        <v>448</v>
      </c>
      <c r="F33" s="194" t="s">
        <v>198</v>
      </c>
      <c r="G33" s="194" t="s">
        <v>325</v>
      </c>
      <c r="H33" s="194"/>
      <c r="I33" s="194"/>
      <c r="J33" s="194"/>
      <c r="K33" s="194"/>
      <c r="L33" s="195"/>
      <c r="M33" s="195"/>
      <c r="N33" s="195"/>
      <c r="O33" s="196"/>
    </row>
    <row r="34" spans="1:15" x14ac:dyDescent="0.25">
      <c r="A34" s="190">
        <v>2022</v>
      </c>
      <c r="B34" s="198">
        <v>44866</v>
      </c>
      <c r="C34" s="198"/>
      <c r="D34" s="199" t="s">
        <v>27</v>
      </c>
      <c r="E34" s="193" t="s">
        <v>188</v>
      </c>
      <c r="F34" s="194" t="s">
        <v>80</v>
      </c>
      <c r="G34" s="194"/>
      <c r="H34" s="194"/>
      <c r="I34" s="194"/>
      <c r="J34" s="194"/>
      <c r="K34" s="194"/>
      <c r="L34" s="195"/>
      <c r="M34" s="195"/>
      <c r="N34" s="195"/>
      <c r="O34" s="196"/>
    </row>
    <row r="35" spans="1:15" x14ac:dyDescent="0.25">
      <c r="A35" s="190">
        <v>2022</v>
      </c>
      <c r="B35" s="198">
        <v>44893</v>
      </c>
      <c r="C35" s="198"/>
      <c r="D35" s="199" t="s">
        <v>27</v>
      </c>
      <c r="E35" s="193" t="s">
        <v>1276</v>
      </c>
      <c r="F35" s="194" t="s">
        <v>80</v>
      </c>
      <c r="G35" s="194"/>
      <c r="H35" s="194"/>
      <c r="I35" s="194"/>
      <c r="J35" s="194"/>
      <c r="K35" s="194"/>
      <c r="L35" s="195"/>
      <c r="M35" s="195"/>
      <c r="N35" s="195"/>
      <c r="O35" s="196"/>
    </row>
    <row r="36" spans="1:15" x14ac:dyDescent="0.25">
      <c r="A36" s="190">
        <v>2022</v>
      </c>
      <c r="B36" s="198">
        <v>44907</v>
      </c>
      <c r="C36" s="198"/>
      <c r="D36" s="199" t="s">
        <v>27</v>
      </c>
      <c r="E36" s="193" t="s">
        <v>657</v>
      </c>
      <c r="F36" s="194" t="s">
        <v>80</v>
      </c>
      <c r="G36" s="194"/>
      <c r="H36" s="194"/>
      <c r="I36" s="194"/>
      <c r="J36" s="194"/>
      <c r="K36" s="194"/>
      <c r="L36" s="195"/>
      <c r="M36" s="195"/>
      <c r="N36" s="195"/>
      <c r="O36" s="196"/>
    </row>
    <row r="37" spans="1:15" x14ac:dyDescent="0.25">
      <c r="A37" s="190">
        <v>2022</v>
      </c>
      <c r="B37" s="198">
        <v>44909</v>
      </c>
      <c r="C37" s="198"/>
      <c r="D37" s="199" t="s">
        <v>27</v>
      </c>
      <c r="E37" s="193" t="s">
        <v>317</v>
      </c>
      <c r="F37" s="194" t="s">
        <v>216</v>
      </c>
      <c r="G37" s="194" t="s">
        <v>327</v>
      </c>
      <c r="H37" s="194"/>
      <c r="I37" s="194"/>
      <c r="J37" s="194"/>
      <c r="K37" s="194"/>
      <c r="L37" s="195"/>
      <c r="M37" s="195"/>
      <c r="N37" s="195"/>
      <c r="O37" s="196"/>
    </row>
    <row r="38" spans="1:15" x14ac:dyDescent="0.25">
      <c r="A38" s="190">
        <v>2022</v>
      </c>
      <c r="B38" s="198">
        <v>44910</v>
      </c>
      <c r="C38" s="198"/>
      <c r="D38" s="199" t="s">
        <v>27</v>
      </c>
      <c r="E38" s="193" t="s">
        <v>184</v>
      </c>
      <c r="F38" s="194" t="s">
        <v>80</v>
      </c>
      <c r="G38" s="194"/>
      <c r="H38" s="194"/>
      <c r="I38" s="194"/>
      <c r="J38" s="194"/>
      <c r="K38" s="194"/>
      <c r="L38" s="195"/>
      <c r="M38" s="195"/>
      <c r="N38" s="195"/>
      <c r="O38" s="196"/>
    </row>
    <row r="39" spans="1:15" x14ac:dyDescent="0.25">
      <c r="A39" s="190">
        <v>2023</v>
      </c>
      <c r="B39" s="198">
        <v>44947</v>
      </c>
      <c r="C39" s="198"/>
      <c r="D39" s="199" t="s">
        <v>27</v>
      </c>
      <c r="E39" s="193" t="s">
        <v>219</v>
      </c>
      <c r="F39" s="194" t="s">
        <v>203</v>
      </c>
      <c r="G39" s="194" t="s">
        <v>406</v>
      </c>
      <c r="H39" s="194" t="s">
        <v>80</v>
      </c>
      <c r="I39" s="194"/>
      <c r="J39" s="194"/>
      <c r="K39" s="194"/>
      <c r="L39" s="195"/>
      <c r="M39" s="195"/>
      <c r="N39" s="195"/>
      <c r="O39" s="196"/>
    </row>
    <row r="40" spans="1:15" x14ac:dyDescent="0.25">
      <c r="A40" s="190">
        <v>2023</v>
      </c>
      <c r="B40" s="198">
        <v>44949</v>
      </c>
      <c r="C40" s="198"/>
      <c r="D40" s="199" t="s">
        <v>6</v>
      </c>
      <c r="E40" s="193" t="s">
        <v>471</v>
      </c>
      <c r="F40" s="194" t="s">
        <v>242</v>
      </c>
      <c r="G40" s="194" t="s">
        <v>343</v>
      </c>
      <c r="H40" s="194" t="s">
        <v>382</v>
      </c>
      <c r="I40" s="194" t="s">
        <v>80</v>
      </c>
      <c r="J40" s="194"/>
      <c r="K40" s="194"/>
      <c r="L40" s="195"/>
      <c r="M40" s="195"/>
      <c r="N40" s="195"/>
      <c r="O40" s="196"/>
    </row>
    <row r="41" spans="1:15" x14ac:dyDescent="0.25">
      <c r="A41" s="190">
        <v>2023</v>
      </c>
      <c r="B41" s="198">
        <v>44957</v>
      </c>
      <c r="C41" s="198"/>
      <c r="D41" s="199" t="s">
        <v>27</v>
      </c>
      <c r="E41" s="206" t="s">
        <v>180</v>
      </c>
      <c r="F41" s="194" t="s">
        <v>396</v>
      </c>
      <c r="G41" s="194" t="s">
        <v>80</v>
      </c>
      <c r="H41" s="194"/>
      <c r="I41" s="194"/>
      <c r="J41" s="194"/>
      <c r="K41" s="194"/>
      <c r="L41" s="195"/>
      <c r="M41" s="195"/>
      <c r="N41" s="195"/>
      <c r="O41" s="196"/>
    </row>
    <row r="42" spans="1:15" x14ac:dyDescent="0.25">
      <c r="A42" s="190">
        <v>2023</v>
      </c>
      <c r="B42" s="198">
        <v>44998</v>
      </c>
      <c r="C42" s="198"/>
      <c r="D42" s="199" t="s">
        <v>27</v>
      </c>
      <c r="E42" s="193" t="s">
        <v>223</v>
      </c>
      <c r="F42" s="194"/>
      <c r="G42" s="194"/>
      <c r="H42" s="194"/>
      <c r="I42" s="194"/>
      <c r="J42" s="194"/>
      <c r="K42" s="194"/>
      <c r="L42" s="195"/>
      <c r="M42" s="195"/>
      <c r="N42" s="195"/>
      <c r="O42" s="196"/>
    </row>
    <row r="43" spans="1:15" x14ac:dyDescent="0.25">
      <c r="A43" s="190">
        <v>2023</v>
      </c>
      <c r="B43" s="198">
        <v>44998</v>
      </c>
      <c r="C43" s="198"/>
      <c r="D43" s="199"/>
      <c r="E43" s="193" t="s">
        <v>1027</v>
      </c>
      <c r="F43" s="194"/>
      <c r="G43" s="194"/>
      <c r="H43" s="194"/>
      <c r="I43" s="194"/>
      <c r="J43" s="194"/>
      <c r="K43" s="194"/>
      <c r="L43" s="195"/>
      <c r="M43" s="195"/>
      <c r="N43" s="195"/>
      <c r="O43" s="196"/>
    </row>
    <row r="44" spans="1:15" x14ac:dyDescent="0.25">
      <c r="A44" s="190">
        <v>2023</v>
      </c>
      <c r="B44" s="207">
        <v>45009</v>
      </c>
      <c r="C44" s="207"/>
      <c r="D44" s="208"/>
      <c r="E44" s="193" t="s">
        <v>1196</v>
      </c>
      <c r="F44" s="194"/>
      <c r="G44" s="193"/>
      <c r="H44" s="193"/>
      <c r="I44" s="193"/>
      <c r="J44" s="193"/>
      <c r="K44" s="193"/>
      <c r="L44" s="195"/>
      <c r="M44" s="195"/>
      <c r="N44" s="195"/>
      <c r="O44" s="196"/>
    </row>
    <row r="45" spans="1:15" x14ac:dyDescent="0.25">
      <c r="A45" s="190">
        <v>2023</v>
      </c>
      <c r="B45" s="198">
        <v>45019</v>
      </c>
      <c r="C45" s="198"/>
      <c r="D45" s="199" t="s">
        <v>27</v>
      </c>
      <c r="E45" s="193" t="s">
        <v>315</v>
      </c>
      <c r="F45" s="194" t="s">
        <v>403</v>
      </c>
      <c r="G45" s="194" t="s">
        <v>80</v>
      </c>
      <c r="H45" s="194"/>
      <c r="I45" s="194"/>
      <c r="J45" s="194"/>
      <c r="K45" s="194"/>
      <c r="L45" s="195"/>
      <c r="M45" s="195"/>
      <c r="N45" s="195"/>
      <c r="O45" s="196"/>
    </row>
    <row r="46" spans="1:15" x14ac:dyDescent="0.25">
      <c r="A46" s="190">
        <v>2023</v>
      </c>
      <c r="B46" s="198">
        <v>45020</v>
      </c>
      <c r="C46" s="198"/>
      <c r="D46" s="199"/>
      <c r="E46" s="193" t="s">
        <v>2284</v>
      </c>
      <c r="F46" s="194"/>
      <c r="G46" s="194"/>
      <c r="H46" s="194"/>
      <c r="I46" s="194"/>
      <c r="J46" s="194"/>
      <c r="K46" s="194"/>
      <c r="L46" s="195"/>
      <c r="M46" s="195"/>
      <c r="N46" s="195"/>
      <c r="O46" s="196"/>
    </row>
    <row r="47" spans="1:15" x14ac:dyDescent="0.25">
      <c r="A47" s="190">
        <v>2023</v>
      </c>
      <c r="B47" s="198">
        <v>45036</v>
      </c>
      <c r="C47" s="198"/>
      <c r="D47" s="199"/>
      <c r="E47" s="193" t="s">
        <v>112</v>
      </c>
      <c r="F47" s="194"/>
      <c r="G47" s="194"/>
      <c r="H47" s="194"/>
      <c r="I47" s="194"/>
      <c r="J47" s="194"/>
      <c r="K47" s="194"/>
      <c r="L47" s="195"/>
      <c r="M47" s="195"/>
      <c r="N47" s="195"/>
      <c r="O47" s="196"/>
    </row>
    <row r="48" spans="1:15" x14ac:dyDescent="0.25">
      <c r="A48" s="190">
        <v>2023</v>
      </c>
      <c r="B48" s="198">
        <v>45040</v>
      </c>
      <c r="C48" s="198"/>
      <c r="D48" s="199" t="s">
        <v>27</v>
      </c>
      <c r="E48" s="193" t="s">
        <v>207</v>
      </c>
      <c r="F48" s="194"/>
      <c r="G48" s="194"/>
      <c r="H48" s="194"/>
      <c r="I48" s="194"/>
      <c r="J48" s="194"/>
      <c r="K48" s="194"/>
      <c r="L48" s="195"/>
      <c r="M48" s="195"/>
      <c r="N48" s="195"/>
      <c r="O48" s="196"/>
    </row>
    <row r="49" spans="1:15" x14ac:dyDescent="0.25">
      <c r="A49" s="190">
        <v>2023</v>
      </c>
      <c r="B49" s="198">
        <v>45045</v>
      </c>
      <c r="C49" s="198"/>
      <c r="D49" s="199" t="s">
        <v>27</v>
      </c>
      <c r="E49" s="193" t="s">
        <v>334</v>
      </c>
      <c r="F49" s="194" t="s">
        <v>235</v>
      </c>
      <c r="G49" s="194" t="s">
        <v>315</v>
      </c>
      <c r="H49" s="194"/>
      <c r="I49" s="194"/>
      <c r="J49" s="194"/>
      <c r="K49" s="194"/>
      <c r="L49" s="195"/>
      <c r="M49" s="195"/>
      <c r="N49" s="195"/>
      <c r="O49" s="196"/>
    </row>
    <row r="50" spans="1:15" x14ac:dyDescent="0.25">
      <c r="A50" s="190">
        <v>2023</v>
      </c>
      <c r="B50" s="198">
        <v>45053</v>
      </c>
      <c r="C50" s="198"/>
      <c r="D50" s="199" t="s">
        <v>27</v>
      </c>
      <c r="E50" s="193" t="s">
        <v>1256</v>
      </c>
      <c r="F50" s="194" t="s">
        <v>80</v>
      </c>
      <c r="G50" s="194"/>
      <c r="H50" s="194"/>
      <c r="I50" s="194"/>
      <c r="J50" s="194"/>
      <c r="K50" s="194"/>
      <c r="L50" s="195"/>
      <c r="M50" s="195"/>
      <c r="N50" s="195"/>
      <c r="O50" s="196"/>
    </row>
    <row r="51" spans="1:15" x14ac:dyDescent="0.25">
      <c r="A51" s="190">
        <v>2023</v>
      </c>
      <c r="B51" s="198">
        <v>45077</v>
      </c>
      <c r="C51" s="198"/>
      <c r="D51" s="199" t="s">
        <v>4</v>
      </c>
      <c r="E51" s="193" t="s">
        <v>758</v>
      </c>
      <c r="F51" s="194"/>
      <c r="G51" s="194"/>
      <c r="H51" s="194"/>
      <c r="I51" s="194"/>
      <c r="J51" s="194"/>
      <c r="K51" s="194"/>
      <c r="L51" s="195"/>
      <c r="M51" s="195"/>
      <c r="N51" s="195"/>
      <c r="O51" s="196"/>
    </row>
    <row r="52" spans="1:15" x14ac:dyDescent="0.25">
      <c r="A52" s="190">
        <v>2023</v>
      </c>
      <c r="B52" s="198">
        <v>45078</v>
      </c>
      <c r="C52" s="198"/>
      <c r="D52" s="199" t="s">
        <v>27</v>
      </c>
      <c r="E52" s="193" t="s">
        <v>435</v>
      </c>
      <c r="F52" s="194" t="s">
        <v>80</v>
      </c>
      <c r="G52" s="194"/>
      <c r="H52" s="194"/>
      <c r="I52" s="194"/>
      <c r="J52" s="194"/>
      <c r="K52" s="194"/>
      <c r="L52" s="195"/>
      <c r="M52" s="195"/>
      <c r="N52" s="195"/>
      <c r="O52" s="196"/>
    </row>
    <row r="53" spans="1:15" x14ac:dyDescent="0.25">
      <c r="A53" s="190">
        <v>2023</v>
      </c>
      <c r="B53" s="198">
        <v>45085</v>
      </c>
      <c r="C53" s="198"/>
      <c r="D53" s="199" t="s">
        <v>27</v>
      </c>
      <c r="E53" s="193" t="s">
        <v>197</v>
      </c>
      <c r="F53" s="194" t="s">
        <v>80</v>
      </c>
      <c r="G53" s="194"/>
      <c r="H53" s="194"/>
      <c r="I53" s="194"/>
      <c r="J53" s="194"/>
      <c r="K53" s="194"/>
      <c r="L53" s="195"/>
      <c r="M53" s="195"/>
      <c r="N53" s="195"/>
      <c r="O53" s="196"/>
    </row>
    <row r="54" spans="1:15" x14ac:dyDescent="0.25">
      <c r="A54" s="190">
        <v>2023</v>
      </c>
      <c r="B54" s="198">
        <v>45086</v>
      </c>
      <c r="C54" s="198"/>
      <c r="D54" s="199" t="s">
        <v>27</v>
      </c>
      <c r="E54" s="193" t="s">
        <v>304</v>
      </c>
      <c r="F54" s="194" t="s">
        <v>199</v>
      </c>
      <c r="G54" s="194" t="s">
        <v>518</v>
      </c>
      <c r="H54" s="194" t="s">
        <v>80</v>
      </c>
      <c r="I54" s="194"/>
      <c r="J54" s="194"/>
      <c r="K54" s="194"/>
      <c r="L54" s="195"/>
      <c r="M54" s="195"/>
      <c r="N54" s="195"/>
      <c r="O54" s="196"/>
    </row>
    <row r="55" spans="1:15" x14ac:dyDescent="0.25">
      <c r="A55" s="190">
        <v>2023</v>
      </c>
      <c r="B55" s="198">
        <v>45088</v>
      </c>
      <c r="C55" s="198"/>
      <c r="D55" s="199"/>
      <c r="E55" s="193" t="s">
        <v>462</v>
      </c>
      <c r="F55" s="194"/>
      <c r="G55" s="194"/>
      <c r="H55" s="194"/>
      <c r="I55" s="194"/>
      <c r="J55" s="194"/>
      <c r="K55" s="194"/>
      <c r="L55" s="195"/>
      <c r="M55" s="195"/>
      <c r="N55" s="195"/>
      <c r="O55" s="196"/>
    </row>
    <row r="56" spans="1:15" x14ac:dyDescent="0.25">
      <c r="A56" s="190">
        <v>2023</v>
      </c>
      <c r="B56" s="198">
        <v>45089</v>
      </c>
      <c r="C56" s="198"/>
      <c r="D56" s="199" t="s">
        <v>27</v>
      </c>
      <c r="E56" s="193" t="s">
        <v>228</v>
      </c>
      <c r="F56" s="194" t="s">
        <v>404</v>
      </c>
      <c r="G56" s="194"/>
      <c r="H56" s="194"/>
      <c r="I56" s="194"/>
      <c r="J56" s="194"/>
      <c r="K56" s="194"/>
      <c r="L56" s="195"/>
      <c r="M56" s="195"/>
      <c r="N56" s="195"/>
      <c r="O56" s="196"/>
    </row>
    <row r="57" spans="1:15" x14ac:dyDescent="0.25">
      <c r="A57" s="190">
        <v>2023</v>
      </c>
      <c r="B57" s="198">
        <v>45109</v>
      </c>
      <c r="C57" s="198"/>
      <c r="D57" s="199"/>
      <c r="E57" s="193" t="s">
        <v>461</v>
      </c>
      <c r="F57" s="194"/>
      <c r="G57" s="194"/>
      <c r="H57" s="194"/>
      <c r="I57" s="194"/>
      <c r="J57" s="194"/>
      <c r="K57" s="194"/>
      <c r="L57" s="195"/>
      <c r="M57" s="195"/>
      <c r="N57" s="195"/>
      <c r="O57" s="196"/>
    </row>
    <row r="58" spans="1:15" x14ac:dyDescent="0.25">
      <c r="A58" s="190">
        <v>2023</v>
      </c>
      <c r="B58" s="207">
        <v>45124</v>
      </c>
      <c r="C58" s="207"/>
      <c r="D58" s="208" t="s">
        <v>27</v>
      </c>
      <c r="E58" s="193" t="s">
        <v>1001</v>
      </c>
      <c r="F58" s="194" t="s">
        <v>391</v>
      </c>
      <c r="G58" s="194" t="s">
        <v>240</v>
      </c>
      <c r="H58" s="194" t="s">
        <v>377</v>
      </c>
      <c r="I58" s="194"/>
      <c r="J58" s="194"/>
      <c r="K58" s="194"/>
      <c r="L58" s="195"/>
      <c r="M58" s="195"/>
      <c r="N58" s="195"/>
      <c r="O58" s="196"/>
    </row>
    <row r="59" spans="1:15" x14ac:dyDescent="0.25">
      <c r="A59" s="190">
        <v>2023</v>
      </c>
      <c r="B59" s="198">
        <v>45154</v>
      </c>
      <c r="C59" s="198"/>
      <c r="D59" s="199"/>
      <c r="E59" s="193" t="s">
        <v>454</v>
      </c>
      <c r="F59" s="194"/>
      <c r="G59" s="194"/>
      <c r="H59" s="194"/>
      <c r="I59" s="194"/>
      <c r="J59" s="194"/>
      <c r="K59" s="194"/>
      <c r="L59" s="195"/>
      <c r="M59" s="195"/>
      <c r="N59" s="195"/>
      <c r="O59" s="196"/>
    </row>
    <row r="60" spans="1:15" x14ac:dyDescent="0.25">
      <c r="A60" s="190">
        <v>2023</v>
      </c>
      <c r="B60" s="198">
        <v>45155</v>
      </c>
      <c r="C60" s="198"/>
      <c r="D60" s="199" t="s">
        <v>27</v>
      </c>
      <c r="E60" s="193" t="s">
        <v>404</v>
      </c>
      <c r="F60" s="194" t="s">
        <v>310</v>
      </c>
      <c r="G60" s="194"/>
      <c r="H60" s="194"/>
      <c r="I60" s="194"/>
      <c r="J60" s="194"/>
      <c r="K60" s="194"/>
      <c r="L60" s="195"/>
      <c r="M60" s="195"/>
      <c r="N60" s="195"/>
      <c r="O60" s="196"/>
    </row>
    <row r="61" spans="1:15" x14ac:dyDescent="0.25">
      <c r="A61" s="190">
        <v>2023</v>
      </c>
      <c r="B61" s="198">
        <v>45158</v>
      </c>
      <c r="C61" s="198"/>
      <c r="D61" s="199" t="s">
        <v>27</v>
      </c>
      <c r="E61" s="193" t="s">
        <v>190</v>
      </c>
      <c r="F61" s="194" t="s">
        <v>193</v>
      </c>
      <c r="G61" s="194" t="s">
        <v>1280</v>
      </c>
      <c r="H61" s="194"/>
      <c r="I61" s="194"/>
      <c r="J61" s="194"/>
      <c r="K61" s="194"/>
      <c r="L61" s="195"/>
      <c r="M61" s="195"/>
      <c r="N61" s="195"/>
      <c r="O61" s="196"/>
    </row>
    <row r="62" spans="1:15" x14ac:dyDescent="0.25">
      <c r="A62" s="190">
        <v>2023</v>
      </c>
      <c r="B62" s="198">
        <v>45163</v>
      </c>
      <c r="C62" s="198"/>
      <c r="D62" s="199" t="s">
        <v>27</v>
      </c>
      <c r="E62" s="193" t="s">
        <v>175</v>
      </c>
      <c r="F62" s="194" t="s">
        <v>500</v>
      </c>
      <c r="G62" s="194" t="s">
        <v>80</v>
      </c>
      <c r="H62" s="194"/>
      <c r="I62" s="194"/>
      <c r="J62" s="194"/>
      <c r="K62" s="194"/>
      <c r="L62" s="195"/>
      <c r="M62" s="195"/>
      <c r="N62" s="195"/>
      <c r="O62" s="196"/>
    </row>
    <row r="63" spans="1:15" x14ac:dyDescent="0.25">
      <c r="A63" s="190">
        <v>2023</v>
      </c>
      <c r="B63" s="209">
        <v>45168</v>
      </c>
      <c r="C63" s="209"/>
      <c r="D63" s="210"/>
      <c r="E63" s="193" t="s">
        <v>452</v>
      </c>
      <c r="F63" s="194"/>
      <c r="G63" s="194"/>
      <c r="H63" s="194"/>
      <c r="I63" s="194"/>
      <c r="J63" s="194"/>
      <c r="K63" s="194"/>
      <c r="L63" s="195"/>
      <c r="M63" s="195"/>
      <c r="N63" s="195"/>
      <c r="O63" s="196"/>
    </row>
    <row r="64" spans="1:15" ht="15" customHeight="1" x14ac:dyDescent="0.25">
      <c r="A64" s="190">
        <v>2023</v>
      </c>
      <c r="B64" s="198">
        <v>45188</v>
      </c>
      <c r="C64" s="198"/>
      <c r="D64" s="199" t="s">
        <v>4</v>
      </c>
      <c r="E64" s="193" t="s">
        <v>575</v>
      </c>
      <c r="F64" s="194"/>
      <c r="G64" s="194"/>
      <c r="H64" s="194"/>
      <c r="I64" s="194"/>
      <c r="J64" s="194"/>
      <c r="K64" s="194"/>
      <c r="L64" s="195"/>
      <c r="M64" s="195"/>
      <c r="N64" s="195"/>
      <c r="O64" s="196"/>
    </row>
    <row r="65" spans="1:15" ht="15" customHeight="1" x14ac:dyDescent="0.25">
      <c r="A65" s="190">
        <v>2023</v>
      </c>
      <c r="B65" s="198">
        <v>45190</v>
      </c>
      <c r="C65" s="198"/>
      <c r="D65" s="199" t="s">
        <v>6</v>
      </c>
      <c r="E65" s="193" t="s">
        <v>241</v>
      </c>
      <c r="F65" s="194" t="s">
        <v>577</v>
      </c>
      <c r="G65" s="194" t="s">
        <v>5815</v>
      </c>
      <c r="H65" s="194"/>
      <c r="I65" s="194"/>
      <c r="J65" s="194"/>
      <c r="K65" s="194"/>
      <c r="L65" s="195"/>
      <c r="M65" s="195"/>
      <c r="N65" s="195"/>
      <c r="O65" s="196"/>
    </row>
    <row r="66" spans="1:15" ht="15" customHeight="1" x14ac:dyDescent="0.25">
      <c r="A66" s="190">
        <v>2023</v>
      </c>
      <c r="B66" s="198">
        <v>45198</v>
      </c>
      <c r="C66" s="198"/>
      <c r="D66" s="199" t="s">
        <v>4</v>
      </c>
      <c r="E66" s="193" t="s">
        <v>807</v>
      </c>
      <c r="F66" s="194"/>
      <c r="G66" s="194"/>
      <c r="H66" s="194"/>
      <c r="I66" s="194"/>
      <c r="J66" s="194"/>
      <c r="K66" s="194"/>
      <c r="L66" s="195"/>
      <c r="M66" s="195"/>
      <c r="N66" s="195"/>
      <c r="O66" s="196"/>
    </row>
    <row r="67" spans="1:15" ht="15" customHeight="1" x14ac:dyDescent="0.25">
      <c r="A67" s="190">
        <v>2023</v>
      </c>
      <c r="B67" s="198">
        <v>45210</v>
      </c>
      <c r="C67" s="198"/>
      <c r="D67" s="199" t="s">
        <v>27</v>
      </c>
      <c r="E67" s="193" t="s">
        <v>458</v>
      </c>
      <c r="F67" s="194" t="s">
        <v>1024</v>
      </c>
      <c r="G67" s="194"/>
      <c r="H67" s="194"/>
      <c r="I67" s="194"/>
      <c r="J67" s="194"/>
      <c r="K67" s="194"/>
      <c r="L67" s="195"/>
      <c r="M67" s="195"/>
      <c r="N67" s="195"/>
      <c r="O67" s="196"/>
    </row>
    <row r="68" spans="1:15" ht="15" customHeight="1" x14ac:dyDescent="0.25">
      <c r="A68" s="190">
        <v>2023</v>
      </c>
      <c r="B68" s="198">
        <v>45226</v>
      </c>
      <c r="C68" s="198"/>
      <c r="D68" s="199" t="s">
        <v>27</v>
      </c>
      <c r="E68" s="193" t="s">
        <v>318</v>
      </c>
      <c r="F68" s="194" t="s">
        <v>195</v>
      </c>
      <c r="G68" s="194" t="s">
        <v>195</v>
      </c>
      <c r="H68" s="194"/>
      <c r="I68" s="194"/>
      <c r="J68" s="194"/>
      <c r="K68" s="194"/>
      <c r="L68" s="195"/>
      <c r="M68" s="195"/>
      <c r="N68" s="195"/>
      <c r="O68" s="196"/>
    </row>
    <row r="69" spans="1:15" ht="15" customHeight="1" x14ac:dyDescent="0.25">
      <c r="A69" s="190">
        <v>2023</v>
      </c>
      <c r="B69" s="198">
        <v>45227</v>
      </c>
      <c r="C69" s="198"/>
      <c r="D69" s="199" t="s">
        <v>4</v>
      </c>
      <c r="E69" s="193" t="s">
        <v>306</v>
      </c>
      <c r="F69" s="194"/>
      <c r="G69" s="194" t="s">
        <v>193</v>
      </c>
      <c r="H69" s="194" t="s">
        <v>1254</v>
      </c>
      <c r="I69" s="194" t="s">
        <v>324</v>
      </c>
      <c r="J69" s="194" t="s">
        <v>336</v>
      </c>
      <c r="K69" s="194" t="s">
        <v>403</v>
      </c>
      <c r="L69" s="195" t="s">
        <v>80</v>
      </c>
      <c r="M69" s="195"/>
      <c r="N69" s="195"/>
      <c r="O69" s="196"/>
    </row>
    <row r="70" spans="1:15" ht="15" customHeight="1" x14ac:dyDescent="0.25">
      <c r="A70" s="190">
        <v>2023</v>
      </c>
      <c r="B70" s="198">
        <v>45257</v>
      </c>
      <c r="C70" s="198"/>
      <c r="D70" s="199" t="s">
        <v>27</v>
      </c>
      <c r="E70" s="193" t="s">
        <v>376</v>
      </c>
      <c r="F70" s="194"/>
      <c r="G70" s="194"/>
      <c r="H70" s="194"/>
      <c r="I70" s="194"/>
      <c r="J70" s="194"/>
      <c r="K70" s="194"/>
      <c r="L70" s="195"/>
      <c r="M70" s="195"/>
      <c r="N70" s="195"/>
      <c r="O70" s="196"/>
    </row>
    <row r="71" spans="1:15" ht="15" customHeight="1" x14ac:dyDescent="0.25">
      <c r="A71" s="190">
        <v>2023</v>
      </c>
      <c r="B71" s="198">
        <v>45260</v>
      </c>
      <c r="C71" s="198"/>
      <c r="D71" s="199" t="s">
        <v>27</v>
      </c>
      <c r="E71" s="193" t="s">
        <v>196</v>
      </c>
      <c r="F71" s="194" t="s">
        <v>337</v>
      </c>
      <c r="G71" s="194" t="s">
        <v>268</v>
      </c>
      <c r="H71" s="194" t="s">
        <v>80</v>
      </c>
      <c r="I71" s="194"/>
      <c r="J71" s="194"/>
      <c r="K71" s="194"/>
      <c r="L71" s="195"/>
      <c r="M71" s="195"/>
      <c r="N71" s="195"/>
      <c r="O71" s="196"/>
    </row>
    <row r="72" spans="1:15" ht="15" customHeight="1" x14ac:dyDescent="0.25">
      <c r="A72" s="190">
        <v>2023</v>
      </c>
      <c r="B72" s="198">
        <v>45275</v>
      </c>
      <c r="C72" s="198"/>
      <c r="D72" s="199"/>
      <c r="E72" s="193" t="s">
        <v>463</v>
      </c>
      <c r="F72" s="194"/>
      <c r="G72" s="194" t="s">
        <v>518</v>
      </c>
      <c r="H72" s="194" t="s">
        <v>80</v>
      </c>
      <c r="I72" s="194"/>
      <c r="J72" s="194"/>
      <c r="K72" s="194"/>
      <c r="L72" s="195"/>
      <c r="M72" s="195"/>
      <c r="N72" s="195"/>
      <c r="O72" s="196"/>
    </row>
    <row r="73" spans="1:15" ht="15" customHeight="1" x14ac:dyDescent="0.25">
      <c r="A73" s="190">
        <v>2023</v>
      </c>
      <c r="B73" s="198">
        <v>45282</v>
      </c>
      <c r="C73" s="198"/>
      <c r="D73" s="199"/>
      <c r="E73" s="193" t="s">
        <v>257</v>
      </c>
      <c r="F73" s="194"/>
      <c r="G73" s="194" t="s">
        <v>1253</v>
      </c>
      <c r="H73" s="194"/>
      <c r="I73" s="194"/>
      <c r="J73" s="194"/>
      <c r="K73" s="194"/>
      <c r="L73" s="195"/>
      <c r="M73" s="195"/>
      <c r="N73" s="195"/>
      <c r="O73" s="196"/>
    </row>
    <row r="74" spans="1:15" ht="15" customHeight="1" x14ac:dyDescent="0.25">
      <c r="A74" s="190">
        <v>2024</v>
      </c>
      <c r="B74" s="198">
        <v>45302</v>
      </c>
      <c r="C74" s="198"/>
      <c r="D74" s="199"/>
      <c r="E74" s="193" t="s">
        <v>160</v>
      </c>
      <c r="F74" s="194"/>
      <c r="G74" s="194" t="s">
        <v>398</v>
      </c>
      <c r="H74" s="194" t="s">
        <v>80</v>
      </c>
      <c r="I74" s="194"/>
      <c r="J74" s="194"/>
      <c r="K74" s="194"/>
      <c r="L74" s="195"/>
      <c r="M74" s="195"/>
      <c r="N74" s="195"/>
      <c r="O74" s="196"/>
    </row>
    <row r="75" spans="1:15" ht="15" customHeight="1" x14ac:dyDescent="0.25">
      <c r="A75" s="190">
        <v>2024</v>
      </c>
      <c r="B75" s="198">
        <v>45326</v>
      </c>
      <c r="C75" s="198"/>
      <c r="D75" s="199" t="s">
        <v>27</v>
      </c>
      <c r="E75" s="193" t="s">
        <v>216</v>
      </c>
      <c r="F75" s="194" t="s">
        <v>1265</v>
      </c>
      <c r="G75" s="194" t="s">
        <v>420</v>
      </c>
      <c r="H75" s="194" t="s">
        <v>182</v>
      </c>
      <c r="I75" s="194"/>
      <c r="J75" s="194"/>
      <c r="K75" s="194"/>
      <c r="L75" s="195"/>
      <c r="M75" s="195"/>
      <c r="N75" s="195"/>
      <c r="O75" s="196"/>
    </row>
    <row r="76" spans="1:15" ht="15" customHeight="1" x14ac:dyDescent="0.25">
      <c r="A76" s="190">
        <v>2024</v>
      </c>
      <c r="B76" s="198">
        <v>45332</v>
      </c>
      <c r="C76" s="198"/>
      <c r="D76" s="199"/>
      <c r="E76" s="193" t="s">
        <v>451</v>
      </c>
      <c r="F76" s="194"/>
      <c r="G76" s="194" t="s">
        <v>518</v>
      </c>
      <c r="H76" s="194"/>
      <c r="I76" s="194"/>
      <c r="J76" s="194"/>
      <c r="K76" s="194"/>
      <c r="L76" s="195"/>
      <c r="M76" s="195"/>
      <c r="N76" s="195"/>
      <c r="O76" s="196"/>
    </row>
    <row r="77" spans="1:15" ht="15" customHeight="1" x14ac:dyDescent="0.25">
      <c r="A77" s="190">
        <v>2024</v>
      </c>
      <c r="B77" s="198">
        <v>45334</v>
      </c>
      <c r="C77" s="198"/>
      <c r="D77" s="199" t="s">
        <v>27</v>
      </c>
      <c r="E77" s="193" t="s">
        <v>199</v>
      </c>
      <c r="F77" s="194" t="s">
        <v>518</v>
      </c>
      <c r="G77" s="194" t="s">
        <v>518</v>
      </c>
      <c r="H77" s="194"/>
      <c r="I77" s="194"/>
      <c r="J77" s="194"/>
      <c r="K77" s="194"/>
      <c r="L77" s="195"/>
      <c r="M77" s="195"/>
      <c r="N77" s="195"/>
      <c r="O77" s="196"/>
    </row>
    <row r="78" spans="1:15" ht="15" customHeight="1" x14ac:dyDescent="0.25">
      <c r="A78" s="190">
        <v>2024</v>
      </c>
      <c r="B78" s="198">
        <v>45338</v>
      </c>
      <c r="C78" s="198"/>
      <c r="D78" s="199" t="s">
        <v>27</v>
      </c>
      <c r="E78" s="193" t="s">
        <v>308</v>
      </c>
      <c r="F78" s="194" t="s">
        <v>1253</v>
      </c>
      <c r="G78" s="194"/>
      <c r="H78" s="194"/>
      <c r="I78" s="194"/>
      <c r="J78" s="194"/>
      <c r="K78" s="194"/>
      <c r="L78" s="195"/>
      <c r="M78" s="195"/>
      <c r="N78" s="195"/>
      <c r="O78" s="196"/>
    </row>
    <row r="79" spans="1:15" ht="15" customHeight="1" x14ac:dyDescent="0.25">
      <c r="A79" s="190">
        <v>2024</v>
      </c>
      <c r="B79" s="198">
        <v>45364</v>
      </c>
      <c r="C79" s="198"/>
      <c r="D79" s="199" t="s">
        <v>27</v>
      </c>
      <c r="E79" s="193" t="s">
        <v>409</v>
      </c>
      <c r="F79" s="194" t="s">
        <v>398</v>
      </c>
      <c r="G79" s="194"/>
      <c r="H79" s="194"/>
      <c r="I79" s="194"/>
      <c r="J79" s="194"/>
      <c r="K79" s="194"/>
      <c r="L79" s="195"/>
      <c r="M79" s="195"/>
      <c r="N79" s="195"/>
      <c r="O79" s="196"/>
    </row>
    <row r="80" spans="1:15" ht="15" customHeight="1" x14ac:dyDescent="0.25">
      <c r="A80" s="190">
        <v>2024</v>
      </c>
      <c r="B80" s="198">
        <v>45374</v>
      </c>
      <c r="C80" s="198"/>
      <c r="D80" s="199" t="s">
        <v>6</v>
      </c>
      <c r="E80" s="193" t="s">
        <v>1194</v>
      </c>
      <c r="F80" s="194"/>
      <c r="G80" s="194" t="s">
        <v>322</v>
      </c>
      <c r="H80" s="194"/>
      <c r="I80" s="194"/>
      <c r="J80" s="194"/>
      <c r="K80" s="194"/>
      <c r="L80" s="195"/>
      <c r="M80" s="195"/>
      <c r="N80" s="195"/>
      <c r="O80" s="196"/>
    </row>
    <row r="81" spans="1:15" ht="15" customHeight="1" x14ac:dyDescent="0.25">
      <c r="A81" s="190">
        <v>2024</v>
      </c>
      <c r="B81" s="198">
        <v>45383</v>
      </c>
      <c r="C81" s="198"/>
      <c r="D81" s="199"/>
      <c r="E81" s="193" t="s">
        <v>1213</v>
      </c>
      <c r="F81" s="194"/>
      <c r="G81" s="194" t="s">
        <v>1268</v>
      </c>
      <c r="H81" s="194"/>
      <c r="I81" s="194"/>
      <c r="J81" s="194"/>
      <c r="K81" s="194"/>
      <c r="L81" s="195"/>
      <c r="M81" s="195"/>
      <c r="N81" s="195"/>
      <c r="O81" s="196"/>
    </row>
    <row r="82" spans="1:15" ht="15" customHeight="1" x14ac:dyDescent="0.25">
      <c r="A82" s="190">
        <v>2024</v>
      </c>
      <c r="B82" s="198">
        <v>45396</v>
      </c>
      <c r="C82" s="198"/>
      <c r="D82" s="199" t="s">
        <v>27</v>
      </c>
      <c r="E82" s="193" t="s">
        <v>459</v>
      </c>
      <c r="F82" s="194" t="s">
        <v>409</v>
      </c>
      <c r="G82" s="194"/>
      <c r="H82" s="194"/>
      <c r="I82" s="194"/>
      <c r="J82" s="194"/>
      <c r="K82" s="194"/>
      <c r="L82" s="195"/>
      <c r="M82" s="195"/>
      <c r="N82" s="195"/>
      <c r="O82" s="196"/>
    </row>
    <row r="83" spans="1:15" ht="15" customHeight="1" x14ac:dyDescent="0.25">
      <c r="A83" s="190">
        <v>2024</v>
      </c>
      <c r="B83" s="198">
        <v>45406</v>
      </c>
      <c r="C83" s="198"/>
      <c r="D83" s="199" t="s">
        <v>4</v>
      </c>
      <c r="E83" s="193" t="s">
        <v>313</v>
      </c>
      <c r="F83" s="194"/>
      <c r="G83" s="194" t="s">
        <v>1311</v>
      </c>
      <c r="H83" s="194"/>
      <c r="I83" s="194"/>
      <c r="J83" s="194"/>
      <c r="K83" s="194"/>
      <c r="L83" s="195"/>
      <c r="M83" s="195"/>
      <c r="N83" s="195"/>
      <c r="O83" s="196"/>
    </row>
    <row r="84" spans="1:15" x14ac:dyDescent="0.25">
      <c r="A84" s="190">
        <v>2024</v>
      </c>
      <c r="B84" s="198">
        <v>45424</v>
      </c>
      <c r="C84" s="198"/>
      <c r="D84" s="199"/>
      <c r="E84" s="193" t="s">
        <v>290</v>
      </c>
      <c r="F84" s="194"/>
      <c r="G84" s="194"/>
      <c r="H84" s="194"/>
      <c r="I84" s="194"/>
      <c r="J84" s="194"/>
      <c r="K84" s="194"/>
      <c r="L84" s="195"/>
      <c r="M84" s="195"/>
      <c r="N84" s="195"/>
      <c r="O84" s="196"/>
    </row>
    <row r="85" spans="1:15" ht="15" customHeight="1" x14ac:dyDescent="0.25">
      <c r="A85" s="190">
        <v>2024</v>
      </c>
      <c r="B85" s="198">
        <v>45427</v>
      </c>
      <c r="C85" s="198"/>
      <c r="D85" s="199" t="s">
        <v>27</v>
      </c>
      <c r="E85" s="205" t="s">
        <v>327</v>
      </c>
      <c r="F85" s="194" t="s">
        <v>322</v>
      </c>
      <c r="G85" s="194"/>
      <c r="H85" s="194"/>
      <c r="I85" s="194"/>
      <c r="J85" s="194"/>
      <c r="K85" s="194"/>
      <c r="L85" s="195"/>
      <c r="M85" s="195"/>
      <c r="N85" s="195"/>
      <c r="O85" s="196"/>
    </row>
    <row r="86" spans="1:15" ht="15" customHeight="1" x14ac:dyDescent="0.25">
      <c r="A86" s="190">
        <v>2024</v>
      </c>
      <c r="B86" s="198">
        <v>45439</v>
      </c>
      <c r="C86" s="198"/>
      <c r="D86" s="199" t="s">
        <v>27</v>
      </c>
      <c r="E86" s="193" t="s">
        <v>392</v>
      </c>
      <c r="F86" s="194" t="s">
        <v>231</v>
      </c>
      <c r="G86" s="194"/>
      <c r="H86" s="194"/>
      <c r="I86" s="194"/>
      <c r="J86" s="194"/>
      <c r="K86" s="194"/>
      <c r="L86" s="195"/>
      <c r="M86" s="195"/>
      <c r="N86" s="195"/>
      <c r="O86" s="196"/>
    </row>
    <row r="87" spans="1:15" ht="15" customHeight="1" x14ac:dyDescent="0.25">
      <c r="A87" s="190">
        <v>2024</v>
      </c>
      <c r="B87" s="198">
        <v>45442</v>
      </c>
      <c r="C87" s="198"/>
      <c r="D87" s="199"/>
      <c r="E87" s="193" t="s">
        <v>2285</v>
      </c>
      <c r="F87" s="194"/>
      <c r="G87" s="194"/>
      <c r="H87" s="194"/>
      <c r="I87" s="194"/>
      <c r="J87" s="194"/>
      <c r="K87" s="194"/>
      <c r="L87" s="195"/>
      <c r="M87" s="195"/>
      <c r="N87" s="195"/>
      <c r="O87" s="196"/>
    </row>
    <row r="88" spans="1:15" ht="15" customHeight="1" x14ac:dyDescent="0.25">
      <c r="A88" s="190">
        <v>2024</v>
      </c>
      <c r="B88" s="198">
        <v>45454</v>
      </c>
      <c r="C88" s="198"/>
      <c r="D88" s="199" t="s">
        <v>27</v>
      </c>
      <c r="E88" s="193" t="s">
        <v>193</v>
      </c>
      <c r="F88" s="194" t="s">
        <v>325</v>
      </c>
      <c r="G88" s="194" t="s">
        <v>173</v>
      </c>
      <c r="H88" s="194" t="s">
        <v>393</v>
      </c>
      <c r="I88" s="194"/>
      <c r="J88" s="194"/>
      <c r="K88" s="194"/>
      <c r="L88" s="195"/>
      <c r="M88" s="195"/>
      <c r="N88" s="195"/>
      <c r="O88" s="196"/>
    </row>
    <row r="89" spans="1:15" x14ac:dyDescent="0.25">
      <c r="A89" s="190">
        <v>2024</v>
      </c>
      <c r="B89" s="198">
        <v>45463</v>
      </c>
      <c r="C89" s="198"/>
      <c r="D89" s="199"/>
      <c r="E89" s="193" t="s">
        <v>1278</v>
      </c>
      <c r="F89" s="194"/>
      <c r="G89" s="194"/>
      <c r="H89" s="194"/>
      <c r="I89" s="194"/>
      <c r="J89" s="194"/>
      <c r="K89" s="194"/>
      <c r="L89" s="195"/>
      <c r="M89" s="195"/>
      <c r="N89" s="195"/>
      <c r="O89" s="196"/>
    </row>
    <row r="90" spans="1:15" x14ac:dyDescent="0.25">
      <c r="A90" s="190">
        <v>2024</v>
      </c>
      <c r="B90" s="198">
        <v>45465</v>
      </c>
      <c r="C90" s="198"/>
      <c r="D90" s="199" t="s">
        <v>4</v>
      </c>
      <c r="E90" s="193" t="s">
        <v>329</v>
      </c>
      <c r="F90" s="194"/>
      <c r="G90" s="194"/>
      <c r="H90" s="194"/>
      <c r="I90" s="194"/>
      <c r="J90" s="194"/>
      <c r="K90" s="194"/>
      <c r="L90" s="195"/>
      <c r="M90" s="195"/>
      <c r="N90" s="195"/>
      <c r="O90" s="196"/>
    </row>
    <row r="91" spans="1:15" x14ac:dyDescent="0.25">
      <c r="A91" s="190">
        <v>2024</v>
      </c>
      <c r="B91" s="198">
        <v>45471</v>
      </c>
      <c r="C91" s="198"/>
      <c r="D91" s="199" t="s">
        <v>27</v>
      </c>
      <c r="E91" s="193" t="s">
        <v>232</v>
      </c>
      <c r="F91" s="194" t="s">
        <v>1311</v>
      </c>
      <c r="G91" s="194"/>
      <c r="H91" s="194"/>
      <c r="I91" s="194"/>
      <c r="J91" s="194"/>
      <c r="K91" s="194"/>
      <c r="L91" s="195"/>
      <c r="M91" s="195"/>
      <c r="N91" s="195"/>
      <c r="O91" s="196"/>
    </row>
    <row r="92" spans="1:15" x14ac:dyDescent="0.25">
      <c r="A92" s="190">
        <v>2024</v>
      </c>
      <c r="B92" s="198">
        <v>45484</v>
      </c>
      <c r="C92" s="198"/>
      <c r="D92" s="199"/>
      <c r="E92" s="193" t="s">
        <v>1192</v>
      </c>
      <c r="F92" s="194"/>
      <c r="G92" s="194"/>
      <c r="H92" s="194"/>
      <c r="I92" s="194"/>
      <c r="J92" s="194"/>
      <c r="K92" s="194"/>
      <c r="L92" s="195"/>
      <c r="M92" s="195"/>
      <c r="N92" s="195"/>
      <c r="O92" s="196"/>
    </row>
    <row r="93" spans="1:15" x14ac:dyDescent="0.25">
      <c r="A93" s="190">
        <v>2024</v>
      </c>
      <c r="B93" s="198">
        <v>45486</v>
      </c>
      <c r="C93" s="198"/>
      <c r="D93" s="199" t="s">
        <v>4</v>
      </c>
      <c r="E93" s="193" t="s">
        <v>1318</v>
      </c>
      <c r="F93" s="194"/>
      <c r="G93" s="194"/>
      <c r="H93" s="194"/>
      <c r="I93" s="194"/>
      <c r="J93" s="194"/>
      <c r="K93" s="194"/>
      <c r="L93" s="195"/>
      <c r="M93" s="195"/>
      <c r="N93" s="195"/>
      <c r="O93" s="196"/>
    </row>
    <row r="94" spans="1:15" x14ac:dyDescent="0.25">
      <c r="A94" s="190">
        <v>2024</v>
      </c>
      <c r="B94" s="198">
        <v>45493</v>
      </c>
      <c r="C94" s="198"/>
      <c r="D94" s="199" t="s">
        <v>4</v>
      </c>
      <c r="E94" s="193" t="s">
        <v>638</v>
      </c>
      <c r="F94" s="194"/>
      <c r="G94" s="194"/>
      <c r="H94" s="194"/>
      <c r="I94" s="194"/>
      <c r="J94" s="194"/>
      <c r="K94" s="194"/>
      <c r="L94" s="195"/>
      <c r="M94" s="195"/>
      <c r="N94" s="195"/>
      <c r="O94" s="196"/>
    </row>
    <row r="95" spans="1:15" x14ac:dyDescent="0.25">
      <c r="A95" s="190">
        <v>2024</v>
      </c>
      <c r="B95" s="198">
        <v>45500</v>
      </c>
      <c r="C95" s="198"/>
      <c r="D95" s="199" t="s">
        <v>27</v>
      </c>
      <c r="E95" s="193" t="s">
        <v>1290</v>
      </c>
      <c r="F95" s="197" t="s">
        <v>80</v>
      </c>
      <c r="G95" s="197"/>
      <c r="H95" s="197"/>
      <c r="I95" s="194"/>
      <c r="J95" s="194"/>
      <c r="K95" s="194"/>
      <c r="L95" s="195"/>
      <c r="M95" s="195"/>
      <c r="N95" s="195"/>
      <c r="O95" s="196"/>
    </row>
    <row r="96" spans="1:15" x14ac:dyDescent="0.25">
      <c r="A96" s="190">
        <v>2024</v>
      </c>
      <c r="B96" s="198">
        <v>45504</v>
      </c>
      <c r="C96" s="198"/>
      <c r="D96" s="199" t="s">
        <v>27</v>
      </c>
      <c r="E96" s="193" t="s">
        <v>215</v>
      </c>
      <c r="F96" s="194" t="s">
        <v>80</v>
      </c>
      <c r="G96" s="194"/>
      <c r="H96" s="194"/>
      <c r="I96" s="194"/>
      <c r="J96" s="194"/>
      <c r="K96" s="194"/>
      <c r="L96" s="195"/>
      <c r="M96" s="195"/>
      <c r="N96" s="195"/>
      <c r="O96" s="196"/>
    </row>
    <row r="97" spans="1:15" x14ac:dyDescent="0.25">
      <c r="A97" s="190">
        <v>2024</v>
      </c>
      <c r="B97" s="198">
        <v>45510</v>
      </c>
      <c r="C97" s="198"/>
      <c r="D97" s="199" t="s">
        <v>29</v>
      </c>
      <c r="E97" s="193" t="s">
        <v>591</v>
      </c>
      <c r="F97" s="194"/>
      <c r="G97" s="194"/>
      <c r="H97" s="194"/>
      <c r="I97" s="194"/>
      <c r="J97" s="194"/>
      <c r="K97" s="194"/>
      <c r="L97" s="195"/>
      <c r="M97" s="195"/>
      <c r="N97" s="195"/>
      <c r="O97" s="196"/>
    </row>
    <row r="98" spans="1:15" x14ac:dyDescent="0.25">
      <c r="A98" s="190">
        <v>2024</v>
      </c>
      <c r="B98" s="198">
        <v>45533</v>
      </c>
      <c r="C98" s="198"/>
      <c r="D98" s="199" t="s">
        <v>27</v>
      </c>
      <c r="E98" s="193" t="s">
        <v>236</v>
      </c>
      <c r="F98" s="194" t="s">
        <v>80</v>
      </c>
      <c r="G98" s="194"/>
      <c r="H98" s="194"/>
      <c r="I98" s="194"/>
      <c r="J98" s="194"/>
      <c r="K98" s="194"/>
      <c r="L98" s="195"/>
      <c r="M98" s="195"/>
      <c r="N98" s="195"/>
      <c r="O98" s="196"/>
    </row>
    <row r="99" spans="1:15" x14ac:dyDescent="0.25">
      <c r="A99" s="190">
        <v>2024</v>
      </c>
      <c r="B99" s="198">
        <v>45536</v>
      </c>
      <c r="C99" s="198"/>
      <c r="D99" s="199"/>
      <c r="E99" s="193" t="s">
        <v>692</v>
      </c>
      <c r="F99" s="194"/>
      <c r="G99" s="194"/>
      <c r="H99" s="194"/>
      <c r="I99" s="194"/>
      <c r="J99" s="194"/>
      <c r="K99" s="194"/>
      <c r="L99" s="195"/>
      <c r="M99" s="195"/>
      <c r="N99" s="195"/>
      <c r="O99" s="196"/>
    </row>
    <row r="100" spans="1:15" x14ac:dyDescent="0.25">
      <c r="A100" s="190">
        <v>2024</v>
      </c>
      <c r="B100" s="198">
        <v>45538</v>
      </c>
      <c r="C100" s="198"/>
      <c r="D100" s="199" t="s">
        <v>27</v>
      </c>
      <c r="E100" s="193" t="s">
        <v>468</v>
      </c>
      <c r="F100" s="193" t="s">
        <v>321</v>
      </c>
      <c r="G100" s="197" t="s">
        <v>267</v>
      </c>
      <c r="H100" s="197"/>
      <c r="I100" s="197"/>
      <c r="J100" s="194"/>
      <c r="K100" s="194"/>
      <c r="L100" s="195"/>
      <c r="M100" s="195"/>
      <c r="N100" s="195"/>
      <c r="O100" s="196"/>
    </row>
    <row r="101" spans="1:15" x14ac:dyDescent="0.25">
      <c r="A101" s="211">
        <v>2024</v>
      </c>
      <c r="B101" s="212">
        <v>45544</v>
      </c>
      <c r="C101" s="213"/>
      <c r="D101" s="194" t="s">
        <v>6</v>
      </c>
      <c r="E101" s="214" t="s">
        <v>341</v>
      </c>
      <c r="F101" s="194" t="s">
        <v>540</v>
      </c>
      <c r="G101" s="194"/>
      <c r="H101" s="194"/>
      <c r="I101" s="194"/>
      <c r="J101" s="194"/>
      <c r="K101" s="194"/>
      <c r="L101" s="195"/>
      <c r="M101" s="195"/>
      <c r="N101" s="195"/>
      <c r="O101" s="196"/>
    </row>
    <row r="102" spans="1:15" x14ac:dyDescent="0.25">
      <c r="A102" s="211">
        <v>2024</v>
      </c>
      <c r="B102" s="212">
        <v>45545</v>
      </c>
      <c r="C102" s="213"/>
      <c r="D102" s="194" t="s">
        <v>27</v>
      </c>
      <c r="E102" s="214" t="s">
        <v>596</v>
      </c>
      <c r="F102" s="194"/>
      <c r="G102" s="194"/>
      <c r="H102" s="194"/>
      <c r="I102" s="194"/>
      <c r="J102" s="194"/>
      <c r="K102" s="194"/>
      <c r="L102" s="195"/>
      <c r="M102" s="195"/>
      <c r="N102" s="195"/>
      <c r="O102" s="196"/>
    </row>
    <row r="103" spans="1:15" x14ac:dyDescent="0.25">
      <c r="A103" s="211">
        <v>2024</v>
      </c>
      <c r="B103" s="212">
        <v>45572</v>
      </c>
      <c r="C103" s="213"/>
      <c r="D103" s="194" t="s">
        <v>27</v>
      </c>
      <c r="E103" s="214" t="s">
        <v>466</v>
      </c>
      <c r="F103" s="194" t="s">
        <v>464</v>
      </c>
      <c r="G103" s="194"/>
      <c r="H103" s="194"/>
      <c r="I103" s="194"/>
      <c r="J103" s="194"/>
      <c r="K103" s="194"/>
      <c r="L103" s="195"/>
      <c r="M103" s="195"/>
      <c r="N103" s="195"/>
      <c r="O103" s="196"/>
    </row>
    <row r="104" spans="1:15" x14ac:dyDescent="0.25">
      <c r="A104" s="211">
        <v>2024</v>
      </c>
      <c r="B104" s="212">
        <v>45575</v>
      </c>
      <c r="C104" s="213"/>
      <c r="D104" s="194" t="s">
        <v>27</v>
      </c>
      <c r="E104" s="214" t="s">
        <v>210</v>
      </c>
      <c r="F104" s="194" t="s">
        <v>549</v>
      </c>
      <c r="G104" s="194"/>
      <c r="H104" s="194"/>
      <c r="I104" s="194"/>
      <c r="J104" s="194"/>
      <c r="K104" s="194"/>
      <c r="L104" s="195"/>
      <c r="M104" s="195"/>
      <c r="N104" s="195"/>
      <c r="O104" s="196"/>
    </row>
    <row r="105" spans="1:15" x14ac:dyDescent="0.25">
      <c r="A105" s="211">
        <v>2024</v>
      </c>
      <c r="B105" s="212">
        <v>45580</v>
      </c>
      <c r="C105" s="213"/>
      <c r="D105" s="194" t="s">
        <v>4</v>
      </c>
      <c r="E105" s="214" t="s">
        <v>191</v>
      </c>
      <c r="F105" s="194"/>
      <c r="G105" s="194" t="s">
        <v>439</v>
      </c>
      <c r="H105" s="194"/>
      <c r="I105" s="194"/>
      <c r="J105" s="194"/>
      <c r="K105" s="194"/>
      <c r="L105" s="195"/>
      <c r="M105" s="195"/>
      <c r="N105" s="195"/>
      <c r="O105" s="196"/>
    </row>
    <row r="106" spans="1:15" x14ac:dyDescent="0.25">
      <c r="A106" s="211">
        <v>2024</v>
      </c>
      <c r="B106" s="212">
        <v>45590</v>
      </c>
      <c r="C106" s="213"/>
      <c r="D106" s="194" t="s">
        <v>27</v>
      </c>
      <c r="E106" s="214" t="s">
        <v>804</v>
      </c>
      <c r="F106" s="215" t="s">
        <v>439</v>
      </c>
      <c r="G106" s="194"/>
      <c r="H106" s="194"/>
      <c r="I106" s="194"/>
      <c r="J106" s="194"/>
      <c r="K106" s="194"/>
      <c r="L106" s="195"/>
      <c r="M106" s="195"/>
      <c r="N106" s="195"/>
      <c r="O106" s="196"/>
    </row>
    <row r="107" spans="1:15" x14ac:dyDescent="0.25">
      <c r="A107" s="211">
        <v>2024</v>
      </c>
      <c r="B107" s="212">
        <v>45594</v>
      </c>
      <c r="C107" s="213"/>
      <c r="D107" s="194" t="s">
        <v>27</v>
      </c>
      <c r="E107" s="214" t="s">
        <v>1262</v>
      </c>
      <c r="F107" s="215"/>
      <c r="G107" s="194"/>
      <c r="H107" s="194"/>
      <c r="I107" s="194"/>
      <c r="J107" s="194"/>
      <c r="K107" s="194"/>
      <c r="L107" s="195"/>
      <c r="M107" s="195"/>
      <c r="N107" s="195"/>
      <c r="O107" s="196"/>
    </row>
    <row r="108" spans="1:15" x14ac:dyDescent="0.25">
      <c r="A108" s="211">
        <v>2024</v>
      </c>
      <c r="B108" s="212">
        <v>45594</v>
      </c>
      <c r="C108" s="213"/>
      <c r="D108" s="194" t="s">
        <v>4</v>
      </c>
      <c r="E108" s="214" t="s">
        <v>662</v>
      </c>
      <c r="F108" s="194"/>
      <c r="G108" s="194"/>
      <c r="H108" s="194"/>
      <c r="I108" s="194"/>
      <c r="J108" s="194"/>
      <c r="K108" s="194"/>
      <c r="L108" s="195"/>
      <c r="M108" s="195"/>
      <c r="N108" s="195"/>
      <c r="O108" s="196"/>
    </row>
    <row r="109" spans="1:15" x14ac:dyDescent="0.25">
      <c r="A109" s="211">
        <v>2024</v>
      </c>
      <c r="B109" s="212">
        <v>45596</v>
      </c>
      <c r="C109" s="213"/>
      <c r="D109" s="194"/>
      <c r="E109" s="214" t="s">
        <v>149</v>
      </c>
      <c r="F109" s="216"/>
      <c r="G109" s="194"/>
      <c r="H109" s="194"/>
      <c r="I109" s="194"/>
      <c r="J109" s="194"/>
      <c r="K109" s="194"/>
      <c r="L109" s="195"/>
      <c r="M109" s="195"/>
      <c r="N109" s="195"/>
      <c r="O109" s="196"/>
    </row>
    <row r="110" spans="1:15" x14ac:dyDescent="0.25">
      <c r="A110" s="211">
        <v>2024</v>
      </c>
      <c r="B110" s="212">
        <v>45604</v>
      </c>
      <c r="C110" s="209"/>
      <c r="D110" s="194" t="s">
        <v>27</v>
      </c>
      <c r="E110" s="214" t="s">
        <v>202</v>
      </c>
      <c r="F110" s="194" t="s">
        <v>322</v>
      </c>
      <c r="G110" s="194"/>
      <c r="H110" s="194"/>
      <c r="I110" s="194"/>
      <c r="J110" s="194"/>
      <c r="K110" s="194"/>
      <c r="L110" s="195"/>
      <c r="M110" s="195"/>
      <c r="N110" s="195"/>
      <c r="O110" s="196"/>
    </row>
    <row r="111" spans="1:15" x14ac:dyDescent="0.25">
      <c r="A111" s="211">
        <v>2024</v>
      </c>
      <c r="B111" s="212">
        <v>45609</v>
      </c>
      <c r="C111" s="209"/>
      <c r="D111" s="194" t="s">
        <v>27</v>
      </c>
      <c r="E111" s="214" t="s">
        <v>1243</v>
      </c>
      <c r="F111" s="215"/>
      <c r="G111" s="194"/>
      <c r="H111" s="194"/>
      <c r="I111" s="194"/>
      <c r="J111" s="194"/>
      <c r="K111" s="194"/>
      <c r="L111" s="195"/>
      <c r="M111" s="195"/>
      <c r="N111" s="195"/>
      <c r="O111" s="196"/>
    </row>
    <row r="112" spans="1:15" x14ac:dyDescent="0.25">
      <c r="A112" s="211">
        <v>2024</v>
      </c>
      <c r="B112" s="212">
        <v>45611</v>
      </c>
      <c r="C112" s="209"/>
      <c r="D112" s="194" t="s">
        <v>27</v>
      </c>
      <c r="E112" s="214" t="s">
        <v>465</v>
      </c>
      <c r="F112" s="194" t="s">
        <v>324</v>
      </c>
      <c r="G112" s="194" t="s">
        <v>318</v>
      </c>
      <c r="H112" s="194" t="s">
        <v>1268</v>
      </c>
      <c r="I112" s="194"/>
      <c r="J112" s="194"/>
      <c r="K112" s="194"/>
      <c r="L112" s="195"/>
      <c r="M112" s="195"/>
      <c r="N112" s="195"/>
      <c r="O112" s="196"/>
    </row>
    <row r="113" spans="1:15" x14ac:dyDescent="0.25">
      <c r="A113" s="211">
        <v>2024</v>
      </c>
      <c r="B113" s="212">
        <v>45619</v>
      </c>
      <c r="C113" s="209"/>
      <c r="D113" s="194"/>
      <c r="E113" s="214" t="s">
        <v>291</v>
      </c>
      <c r="F113" s="194"/>
      <c r="G113" s="194"/>
      <c r="H113" s="194"/>
      <c r="I113" s="194"/>
      <c r="J113" s="194"/>
      <c r="K113" s="194"/>
      <c r="L113" s="195"/>
      <c r="M113" s="195"/>
      <c r="N113" s="195"/>
      <c r="O113" s="196"/>
    </row>
    <row r="114" spans="1:15" x14ac:dyDescent="0.25">
      <c r="A114" s="211">
        <v>2024</v>
      </c>
      <c r="B114" s="212">
        <v>45632</v>
      </c>
      <c r="C114" s="209"/>
      <c r="D114" s="194" t="s">
        <v>27</v>
      </c>
      <c r="E114" s="214" t="s">
        <v>1280</v>
      </c>
      <c r="F114" s="194" t="s">
        <v>579</v>
      </c>
      <c r="G114" s="194"/>
      <c r="H114" s="194"/>
      <c r="I114" s="194"/>
      <c r="J114" s="194"/>
      <c r="K114" s="194"/>
      <c r="L114" s="195"/>
      <c r="M114" s="195"/>
      <c r="N114" s="195"/>
      <c r="O114" s="196"/>
    </row>
    <row r="115" spans="1:15" x14ac:dyDescent="0.25">
      <c r="A115" s="211">
        <v>2024</v>
      </c>
      <c r="B115" s="212">
        <v>45632</v>
      </c>
      <c r="C115" s="209"/>
      <c r="D115" s="194"/>
      <c r="E115" s="214" t="s">
        <v>262</v>
      </c>
      <c r="F115" s="194"/>
      <c r="G115" s="194"/>
      <c r="H115" s="194"/>
      <c r="I115" s="194"/>
      <c r="J115" s="194"/>
      <c r="K115" s="194"/>
      <c r="L115" s="195"/>
      <c r="M115" s="195"/>
      <c r="N115" s="195"/>
      <c r="O115" s="196"/>
    </row>
    <row r="116" spans="1:15" x14ac:dyDescent="0.25">
      <c r="A116" s="211">
        <v>2024</v>
      </c>
      <c r="B116" s="212">
        <v>45648</v>
      </c>
      <c r="C116" s="209"/>
      <c r="D116" s="194" t="s">
        <v>27</v>
      </c>
      <c r="E116" s="214" t="s">
        <v>189</v>
      </c>
      <c r="F116" s="194"/>
      <c r="G116" s="194"/>
      <c r="H116" s="194"/>
      <c r="I116" s="194"/>
      <c r="J116" s="194"/>
      <c r="K116" s="194"/>
      <c r="L116" s="195"/>
      <c r="M116" s="195"/>
      <c r="N116" s="195"/>
      <c r="O116" s="196"/>
    </row>
    <row r="117" spans="1:15" x14ac:dyDescent="0.25">
      <c r="A117" s="211">
        <v>2024</v>
      </c>
      <c r="B117" s="212">
        <v>45654</v>
      </c>
      <c r="C117" s="209"/>
      <c r="D117" s="194" t="s">
        <v>27</v>
      </c>
      <c r="E117" s="214" t="s">
        <v>331</v>
      </c>
      <c r="F117" s="194" t="s">
        <v>298</v>
      </c>
      <c r="G117" s="194"/>
      <c r="H117" s="194"/>
      <c r="I117" s="194"/>
      <c r="J117" s="194"/>
      <c r="K117" s="194"/>
      <c r="L117" s="195"/>
      <c r="M117" s="195"/>
      <c r="N117" s="195"/>
      <c r="O117" s="196"/>
    </row>
    <row r="118" spans="1:15" x14ac:dyDescent="0.25">
      <c r="A118" s="211">
        <v>2022</v>
      </c>
      <c r="B118" s="212"/>
      <c r="C118" s="209"/>
      <c r="D118" s="194" t="s">
        <v>27</v>
      </c>
      <c r="E118" s="214" t="s">
        <v>2015</v>
      </c>
      <c r="F118" s="194"/>
      <c r="G118" s="194"/>
      <c r="H118" s="194"/>
      <c r="I118" s="194"/>
      <c r="J118" s="194"/>
      <c r="K118" s="194"/>
      <c r="L118" s="195"/>
      <c r="M118" s="195"/>
      <c r="N118" s="195"/>
      <c r="O118" s="196"/>
    </row>
    <row r="119" spans="1:15" x14ac:dyDescent="0.25">
      <c r="A119" s="211">
        <v>2022</v>
      </c>
      <c r="B119" s="212"/>
      <c r="C119" s="209"/>
      <c r="D119" s="194" t="s">
        <v>27</v>
      </c>
      <c r="E119" s="214" t="s">
        <v>1572</v>
      </c>
      <c r="F119" s="194" t="s">
        <v>80</v>
      </c>
      <c r="G119" s="194"/>
      <c r="H119" s="194"/>
      <c r="I119" s="194"/>
      <c r="J119" s="194"/>
      <c r="K119" s="194"/>
      <c r="L119" s="195"/>
      <c r="M119" s="195"/>
      <c r="N119" s="195"/>
      <c r="O119" s="196"/>
    </row>
    <row r="120" spans="1:15" x14ac:dyDescent="0.25">
      <c r="A120" s="211">
        <v>2022</v>
      </c>
      <c r="B120" s="212"/>
      <c r="C120" s="209"/>
      <c r="D120" s="194" t="s">
        <v>27</v>
      </c>
      <c r="E120" s="214" t="s">
        <v>1530</v>
      </c>
      <c r="F120" s="194" t="s">
        <v>80</v>
      </c>
      <c r="G120" s="194"/>
      <c r="H120" s="194"/>
      <c r="I120" s="194"/>
      <c r="J120" s="194"/>
      <c r="K120" s="194"/>
      <c r="L120" s="195"/>
      <c r="M120" s="195"/>
      <c r="N120" s="195"/>
      <c r="O120" s="196"/>
    </row>
    <row r="121" spans="1:15" x14ac:dyDescent="0.25">
      <c r="A121" s="211">
        <v>2022</v>
      </c>
      <c r="B121" s="212"/>
      <c r="C121" s="209"/>
      <c r="D121" s="194" t="s">
        <v>27</v>
      </c>
      <c r="E121" s="214" t="s">
        <v>977</v>
      </c>
      <c r="F121" s="194" t="s">
        <v>80</v>
      </c>
      <c r="G121" s="194"/>
      <c r="H121" s="194"/>
      <c r="I121" s="194"/>
      <c r="J121" s="194"/>
      <c r="K121" s="194"/>
      <c r="L121" s="195"/>
      <c r="M121" s="195"/>
      <c r="N121" s="195"/>
      <c r="O121" s="196"/>
    </row>
    <row r="122" spans="1:15" x14ac:dyDescent="0.25">
      <c r="A122" s="211">
        <v>2022</v>
      </c>
      <c r="B122" s="212"/>
      <c r="C122" s="209"/>
      <c r="D122" s="194" t="s">
        <v>27</v>
      </c>
      <c r="E122" s="214" t="s">
        <v>1550</v>
      </c>
      <c r="F122" s="194" t="s">
        <v>80</v>
      </c>
      <c r="G122" s="194"/>
      <c r="H122" s="194"/>
      <c r="I122" s="194"/>
      <c r="J122" s="194"/>
      <c r="K122" s="194"/>
      <c r="L122" s="195"/>
      <c r="M122" s="195"/>
      <c r="N122" s="195"/>
      <c r="O122" s="196"/>
    </row>
    <row r="123" spans="1:15" x14ac:dyDescent="0.25">
      <c r="A123" s="211">
        <v>2022</v>
      </c>
      <c r="B123" s="212"/>
      <c r="C123" s="209"/>
      <c r="D123" s="194" t="s">
        <v>27</v>
      </c>
      <c r="E123" s="214" t="s">
        <v>1545</v>
      </c>
      <c r="F123" s="194" t="s">
        <v>80</v>
      </c>
      <c r="G123" s="194"/>
      <c r="H123" s="194"/>
      <c r="I123" s="194"/>
      <c r="J123" s="194"/>
      <c r="K123" s="194"/>
      <c r="L123" s="195"/>
      <c r="M123" s="195"/>
      <c r="N123" s="195"/>
      <c r="O123" s="196"/>
    </row>
    <row r="124" spans="1:15" x14ac:dyDescent="0.25">
      <c r="A124" s="211">
        <v>2022</v>
      </c>
      <c r="B124" s="212"/>
      <c r="C124" s="209"/>
      <c r="D124" s="194" t="s">
        <v>27</v>
      </c>
      <c r="E124" s="214" t="s">
        <v>2238</v>
      </c>
      <c r="F124" s="194" t="s">
        <v>80</v>
      </c>
      <c r="G124" s="194"/>
      <c r="H124" s="194"/>
      <c r="I124" s="194"/>
      <c r="J124" s="194"/>
      <c r="K124" s="194"/>
      <c r="L124" s="195"/>
      <c r="M124" s="195"/>
      <c r="N124" s="195"/>
      <c r="O124" s="196"/>
    </row>
    <row r="125" spans="1:15" x14ac:dyDescent="0.25">
      <c r="A125" s="211">
        <v>2022</v>
      </c>
      <c r="B125" s="212"/>
      <c r="C125" s="209"/>
      <c r="D125" s="194" t="s">
        <v>27</v>
      </c>
      <c r="E125" s="214" t="s">
        <v>2239</v>
      </c>
      <c r="F125" s="194" t="s">
        <v>80</v>
      </c>
      <c r="G125" s="194"/>
      <c r="H125" s="194"/>
      <c r="I125" s="194"/>
      <c r="J125" s="194"/>
      <c r="K125" s="194"/>
      <c r="L125" s="195"/>
      <c r="M125" s="195"/>
      <c r="N125" s="195"/>
      <c r="O125" s="196"/>
    </row>
    <row r="126" spans="1:15" x14ac:dyDescent="0.25">
      <c r="A126" s="211">
        <v>2022</v>
      </c>
      <c r="B126" s="212"/>
      <c r="C126" s="209"/>
      <c r="D126" s="194" t="s">
        <v>27</v>
      </c>
      <c r="E126" s="214" t="s">
        <v>5263</v>
      </c>
      <c r="F126" s="194" t="s">
        <v>80</v>
      </c>
      <c r="G126" s="194"/>
      <c r="H126" s="194"/>
      <c r="I126" s="194"/>
      <c r="J126" s="194"/>
      <c r="K126" s="194"/>
      <c r="L126" s="195"/>
      <c r="M126" s="195"/>
      <c r="N126" s="195"/>
      <c r="O126" s="196"/>
    </row>
    <row r="127" spans="1:15" x14ac:dyDescent="0.25">
      <c r="A127" s="211">
        <v>2022</v>
      </c>
      <c r="B127" s="212"/>
      <c r="C127" s="209"/>
      <c r="D127" s="194" t="s">
        <v>27</v>
      </c>
      <c r="E127" s="214" t="s">
        <v>5264</v>
      </c>
      <c r="F127" s="194" t="s">
        <v>80</v>
      </c>
      <c r="G127" s="194"/>
      <c r="H127" s="194"/>
      <c r="I127" s="194"/>
      <c r="J127" s="194"/>
      <c r="K127" s="194"/>
      <c r="L127" s="195"/>
      <c r="M127" s="195"/>
      <c r="N127" s="195"/>
      <c r="O127" s="196"/>
    </row>
    <row r="128" spans="1:15" x14ac:dyDescent="0.25">
      <c r="A128" s="211">
        <v>2022</v>
      </c>
      <c r="B128" s="212"/>
      <c r="C128" s="209"/>
      <c r="D128" s="194" t="s">
        <v>27</v>
      </c>
      <c r="E128" s="214" t="s">
        <v>5264</v>
      </c>
      <c r="F128" s="194" t="s">
        <v>80</v>
      </c>
      <c r="G128" s="194"/>
      <c r="H128" s="194"/>
      <c r="I128" s="194"/>
      <c r="J128" s="194"/>
      <c r="K128" s="194"/>
      <c r="L128" s="195"/>
      <c r="M128" s="195"/>
      <c r="N128" s="195"/>
      <c r="O128" s="196"/>
    </row>
    <row r="129" spans="1:15" x14ac:dyDescent="0.25">
      <c r="A129" s="211">
        <v>2022</v>
      </c>
      <c r="B129" s="212"/>
      <c r="C129" s="209"/>
      <c r="D129" s="194" t="s">
        <v>27</v>
      </c>
      <c r="E129" s="214" t="s">
        <v>5265</v>
      </c>
      <c r="F129" s="194" t="s">
        <v>80</v>
      </c>
      <c r="G129" s="194"/>
      <c r="H129" s="194"/>
      <c r="I129" s="194"/>
      <c r="J129" s="194"/>
      <c r="K129" s="194"/>
      <c r="L129" s="195"/>
      <c r="M129" s="195"/>
      <c r="N129" s="195"/>
      <c r="O129" s="196"/>
    </row>
    <row r="130" spans="1:15" x14ac:dyDescent="0.25">
      <c r="A130" s="211">
        <v>2022</v>
      </c>
      <c r="B130" s="212"/>
      <c r="C130" s="209"/>
      <c r="D130" s="194" t="s">
        <v>27</v>
      </c>
      <c r="E130" s="214" t="s">
        <v>5265</v>
      </c>
      <c r="F130" s="194" t="s">
        <v>80</v>
      </c>
      <c r="G130" s="194"/>
      <c r="H130" s="194"/>
      <c r="I130" s="194"/>
      <c r="J130" s="194"/>
      <c r="K130" s="194"/>
      <c r="L130" s="195"/>
      <c r="M130" s="195"/>
      <c r="N130" s="195"/>
      <c r="O130" s="196"/>
    </row>
    <row r="131" spans="1:15" x14ac:dyDescent="0.25">
      <c r="A131" s="211">
        <v>2022</v>
      </c>
      <c r="B131" s="212"/>
      <c r="C131" s="209"/>
      <c r="D131" s="194" t="s">
        <v>27</v>
      </c>
      <c r="E131" s="214" t="s">
        <v>980</v>
      </c>
      <c r="F131" s="194" t="s">
        <v>80</v>
      </c>
      <c r="G131" s="194"/>
      <c r="H131" s="194"/>
      <c r="I131" s="194"/>
      <c r="J131" s="194"/>
      <c r="K131" s="194"/>
      <c r="L131" s="195"/>
      <c r="M131" s="195"/>
      <c r="N131" s="195"/>
      <c r="O131" s="196"/>
    </row>
    <row r="132" spans="1:15" x14ac:dyDescent="0.25">
      <c r="A132" s="211">
        <v>2022</v>
      </c>
      <c r="B132" s="212"/>
      <c r="C132" s="209"/>
      <c r="D132" s="194" t="s">
        <v>27</v>
      </c>
      <c r="E132" s="214" t="s">
        <v>976</v>
      </c>
      <c r="F132" s="194" t="s">
        <v>5305</v>
      </c>
      <c r="G132" s="194"/>
      <c r="H132" s="194"/>
      <c r="I132" s="194"/>
      <c r="J132" s="194"/>
      <c r="K132" s="194"/>
      <c r="L132" s="195"/>
      <c r="M132" s="195"/>
      <c r="N132" s="195"/>
      <c r="O132" s="196"/>
    </row>
    <row r="133" spans="1:15" x14ac:dyDescent="0.25">
      <c r="A133" s="211">
        <v>2022</v>
      </c>
      <c r="B133" s="212"/>
      <c r="C133" s="209"/>
      <c r="D133" s="194" t="s">
        <v>27</v>
      </c>
      <c r="E133" s="214" t="s">
        <v>1513</v>
      </c>
      <c r="F133" s="194" t="s">
        <v>573</v>
      </c>
      <c r="G133" s="194"/>
      <c r="H133" s="194"/>
      <c r="I133" s="194"/>
      <c r="J133" s="194"/>
      <c r="K133" s="194"/>
      <c r="L133" s="195"/>
      <c r="M133" s="195"/>
      <c r="N133" s="195"/>
      <c r="O133" s="196"/>
    </row>
    <row r="134" spans="1:15" x14ac:dyDescent="0.25">
      <c r="A134" s="211">
        <v>2022</v>
      </c>
      <c r="B134" s="217"/>
      <c r="C134" s="218"/>
      <c r="D134" s="194" t="s">
        <v>27</v>
      </c>
      <c r="E134" s="214" t="s">
        <v>5306</v>
      </c>
      <c r="F134" s="219" t="s">
        <v>5307</v>
      </c>
      <c r="G134" s="219"/>
      <c r="H134" s="219"/>
      <c r="I134" s="219"/>
      <c r="J134" s="219"/>
      <c r="K134" s="219"/>
      <c r="L134" s="220"/>
      <c r="M134" s="220"/>
      <c r="N134" s="220"/>
      <c r="O134" s="221"/>
    </row>
    <row r="135" spans="1:15" x14ac:dyDescent="0.25">
      <c r="A135" s="28"/>
      <c r="B135" s="95"/>
      <c r="C135" s="25"/>
      <c r="D135" s="26"/>
      <c r="E135" s="43"/>
      <c r="F135" s="43"/>
      <c r="G135" s="43"/>
      <c r="H135" s="43"/>
      <c r="I135" s="43"/>
      <c r="J135" s="123"/>
      <c r="K135" s="123"/>
      <c r="L135" s="43"/>
      <c r="M135" s="43"/>
    </row>
    <row r="136" spans="1:15" x14ac:dyDescent="0.25">
      <c r="A136" s="28"/>
      <c r="B136" s="95"/>
      <c r="C136" s="25"/>
      <c r="D136" s="26"/>
      <c r="E136" s="43"/>
      <c r="F136" s="43"/>
      <c r="G136" s="43"/>
      <c r="H136" s="43"/>
      <c r="I136" s="43"/>
      <c r="J136" s="123"/>
      <c r="K136" s="123"/>
      <c r="L136" s="43"/>
      <c r="M136" s="43"/>
    </row>
    <row r="137" spans="1:15" x14ac:dyDescent="0.25">
      <c r="A137" s="28"/>
      <c r="B137" s="95"/>
      <c r="C137" s="25"/>
      <c r="D137" s="26"/>
      <c r="E137" s="43"/>
      <c r="F137" s="43"/>
      <c r="G137" s="43"/>
      <c r="H137" s="43"/>
      <c r="I137" s="43"/>
      <c r="J137" s="123"/>
      <c r="K137" s="123"/>
      <c r="L137" s="43"/>
      <c r="M137" s="43"/>
    </row>
    <row r="138" spans="1:15" x14ac:dyDescent="0.25">
      <c r="A138" s="28"/>
      <c r="B138" s="95"/>
      <c r="C138" s="25"/>
      <c r="D138" s="26"/>
      <c r="E138" s="43"/>
      <c r="F138" s="43"/>
      <c r="G138" s="43"/>
      <c r="H138" s="43"/>
      <c r="I138" s="43"/>
      <c r="J138" s="123"/>
      <c r="K138" s="123"/>
      <c r="L138" s="43"/>
      <c r="M138" s="43"/>
    </row>
    <row r="139" spans="1:15" x14ac:dyDescent="0.25">
      <c r="A139" s="28"/>
      <c r="B139" s="95"/>
      <c r="C139" s="25"/>
      <c r="D139" s="26"/>
      <c r="E139" s="43"/>
      <c r="F139" s="43"/>
      <c r="G139" s="43"/>
      <c r="H139" s="43"/>
      <c r="I139" s="43"/>
      <c r="J139" s="123"/>
      <c r="K139" s="123"/>
      <c r="L139" s="43"/>
      <c r="M139" s="43"/>
    </row>
    <row r="140" spans="1:15" x14ac:dyDescent="0.25">
      <c r="A140" s="28"/>
      <c r="B140" s="95"/>
      <c r="C140" s="25"/>
      <c r="D140" s="26"/>
      <c r="E140" s="43"/>
      <c r="F140" s="43"/>
      <c r="G140" s="43"/>
      <c r="H140" s="43"/>
      <c r="I140" s="43"/>
      <c r="J140" s="123"/>
      <c r="K140" s="123"/>
      <c r="L140" s="43"/>
      <c r="M140" s="43"/>
    </row>
    <row r="141" spans="1:15" x14ac:dyDescent="0.25">
      <c r="A141" s="28"/>
      <c r="B141" s="95"/>
      <c r="C141" s="25"/>
      <c r="D141" s="26"/>
      <c r="E141" s="43"/>
      <c r="F141" s="43"/>
      <c r="G141" s="43"/>
      <c r="H141" s="43"/>
      <c r="I141" s="43"/>
      <c r="J141" s="123"/>
      <c r="K141" s="123"/>
      <c r="L141" s="43"/>
      <c r="M141" s="43"/>
    </row>
    <row r="142" spans="1:15" x14ac:dyDescent="0.25">
      <c r="A142" s="28"/>
      <c r="B142" s="95"/>
      <c r="C142" s="25"/>
      <c r="D142" s="26"/>
      <c r="E142" s="43"/>
      <c r="F142" s="43"/>
      <c r="G142" s="43"/>
      <c r="H142" s="43"/>
      <c r="I142" s="43"/>
      <c r="J142" s="123"/>
      <c r="K142" s="123"/>
      <c r="L142" s="43"/>
      <c r="M142" s="43"/>
    </row>
    <row r="143" spans="1:15" x14ac:dyDescent="0.25">
      <c r="A143" s="28"/>
      <c r="B143" s="95"/>
      <c r="C143" s="25"/>
      <c r="D143" s="26"/>
      <c r="E143" s="43"/>
      <c r="F143" s="43"/>
      <c r="G143" s="43"/>
      <c r="H143" s="43"/>
      <c r="I143" s="43"/>
      <c r="J143" s="123"/>
      <c r="K143" s="123"/>
      <c r="L143" s="43"/>
      <c r="M143" s="43"/>
    </row>
    <row r="144" spans="1:15" x14ac:dyDescent="0.25">
      <c r="A144" s="28"/>
      <c r="B144" s="95"/>
      <c r="C144" s="25"/>
      <c r="D144" s="26"/>
      <c r="E144" s="43"/>
      <c r="F144" s="43"/>
      <c r="G144" s="43"/>
      <c r="H144" s="43"/>
      <c r="I144" s="43"/>
      <c r="J144" s="123"/>
      <c r="K144" s="123"/>
      <c r="L144" s="43"/>
      <c r="M144" s="43"/>
    </row>
    <row r="145" spans="1:13" x14ac:dyDescent="0.25">
      <c r="A145" s="28"/>
      <c r="B145" s="95"/>
      <c r="C145" s="25"/>
      <c r="D145" s="26"/>
      <c r="E145" s="43"/>
      <c r="F145" s="43"/>
      <c r="G145" s="43"/>
      <c r="H145" s="43"/>
      <c r="I145" s="43"/>
      <c r="J145" s="123"/>
      <c r="K145" s="123"/>
      <c r="L145" s="43"/>
      <c r="M145" s="43"/>
    </row>
    <row r="146" spans="1:13" x14ac:dyDescent="0.25">
      <c r="A146" s="28"/>
      <c r="B146" s="95"/>
      <c r="C146" s="25"/>
      <c r="D146" s="26"/>
      <c r="E146" s="43"/>
      <c r="F146" s="43"/>
      <c r="G146" s="43"/>
      <c r="H146" s="43"/>
      <c r="I146" s="43"/>
      <c r="J146" s="123"/>
      <c r="K146" s="123"/>
      <c r="L146" s="43"/>
      <c r="M146" s="43"/>
    </row>
    <row r="147" spans="1:13" x14ac:dyDescent="0.25">
      <c r="A147" s="28"/>
      <c r="B147" s="95"/>
      <c r="C147" s="25"/>
      <c r="D147" s="26"/>
      <c r="E147" s="43"/>
      <c r="F147" s="43"/>
      <c r="G147" s="43"/>
      <c r="H147" s="43"/>
      <c r="I147" s="43"/>
      <c r="J147" s="123"/>
      <c r="K147" s="123"/>
      <c r="L147" s="43"/>
      <c r="M147" s="43"/>
    </row>
    <row r="148" spans="1:13" x14ac:dyDescent="0.25">
      <c r="A148" s="28"/>
      <c r="B148" s="95"/>
      <c r="C148" s="25"/>
      <c r="D148" s="26"/>
      <c r="E148" s="43"/>
      <c r="F148" s="43"/>
      <c r="G148" s="43"/>
      <c r="H148" s="43"/>
      <c r="I148" s="43"/>
      <c r="J148" s="123"/>
      <c r="K148" s="123"/>
      <c r="L148" s="43"/>
      <c r="M148" s="43"/>
    </row>
    <row r="149" spans="1:13" x14ac:dyDescent="0.25">
      <c r="A149" s="28"/>
      <c r="B149" s="95"/>
      <c r="C149" s="25"/>
      <c r="D149" s="26"/>
      <c r="E149" s="43"/>
      <c r="F149" s="43"/>
      <c r="G149" s="43"/>
      <c r="H149" s="43"/>
      <c r="I149" s="43"/>
      <c r="J149" s="123"/>
      <c r="K149" s="123"/>
      <c r="L149" s="43"/>
      <c r="M149" s="43"/>
    </row>
    <row r="150" spans="1:13" x14ac:dyDescent="0.25">
      <c r="A150" s="28"/>
      <c r="B150" s="95"/>
      <c r="C150" s="25"/>
      <c r="D150" s="26"/>
      <c r="E150" s="43"/>
      <c r="F150" s="43"/>
      <c r="G150" s="43"/>
      <c r="H150" s="43"/>
      <c r="I150" s="43"/>
      <c r="J150" s="123"/>
      <c r="K150" s="123"/>
      <c r="L150" s="43"/>
      <c r="M150" s="43"/>
    </row>
    <row r="151" spans="1:13" x14ac:dyDescent="0.25">
      <c r="A151" s="28"/>
      <c r="B151" s="95"/>
      <c r="C151" s="25"/>
      <c r="D151" s="26"/>
      <c r="E151" s="43"/>
      <c r="F151" s="43"/>
      <c r="G151" s="43"/>
      <c r="H151" s="43"/>
      <c r="I151" s="43"/>
      <c r="J151" s="123"/>
      <c r="K151" s="123"/>
      <c r="L151" s="43"/>
      <c r="M151" s="43"/>
    </row>
    <row r="152" spans="1:13" x14ac:dyDescent="0.25">
      <c r="A152" s="28"/>
      <c r="B152" s="95"/>
      <c r="C152" s="25"/>
      <c r="D152" s="26"/>
      <c r="E152" s="43"/>
      <c r="F152" s="43"/>
      <c r="G152" s="43"/>
      <c r="H152" s="43"/>
      <c r="I152" s="43"/>
      <c r="J152" s="123"/>
      <c r="K152" s="123"/>
      <c r="L152" s="43"/>
      <c r="M152" s="43"/>
    </row>
    <row r="153" spans="1:13" x14ac:dyDescent="0.25">
      <c r="A153" s="28"/>
      <c r="B153" s="95"/>
      <c r="C153" s="25"/>
      <c r="D153" s="26"/>
      <c r="E153" s="43"/>
      <c r="F153" s="43"/>
      <c r="G153" s="43"/>
      <c r="H153" s="43"/>
      <c r="I153" s="43"/>
      <c r="J153" s="123"/>
      <c r="K153" s="123"/>
      <c r="L153" s="43"/>
      <c r="M153" s="43"/>
    </row>
    <row r="154" spans="1:13" x14ac:dyDescent="0.25">
      <c r="A154" s="28"/>
      <c r="B154" s="95"/>
      <c r="C154" s="25"/>
      <c r="D154" s="26"/>
      <c r="E154" s="43"/>
      <c r="F154" s="43"/>
      <c r="G154" s="43"/>
      <c r="H154" s="43"/>
      <c r="I154" s="43"/>
      <c r="J154" s="123"/>
      <c r="K154" s="123"/>
      <c r="L154" s="43"/>
      <c r="M154" s="43"/>
    </row>
    <row r="155" spans="1:13" x14ac:dyDescent="0.25">
      <c r="A155" s="28"/>
      <c r="B155" s="95"/>
      <c r="C155" s="25"/>
      <c r="D155" s="26"/>
      <c r="E155" s="43"/>
      <c r="F155" s="43"/>
      <c r="G155" s="43"/>
      <c r="H155" s="43"/>
      <c r="I155" s="43"/>
      <c r="J155" s="123"/>
      <c r="K155" s="123"/>
      <c r="L155" s="43"/>
      <c r="M155" s="43"/>
    </row>
    <row r="156" spans="1:13" x14ac:dyDescent="0.25">
      <c r="A156" s="28"/>
      <c r="B156" s="95"/>
      <c r="C156" s="25"/>
      <c r="D156" s="26"/>
      <c r="E156" s="43"/>
      <c r="F156" s="43"/>
      <c r="G156" s="43"/>
      <c r="H156" s="43"/>
      <c r="I156" s="43"/>
      <c r="J156" s="123"/>
      <c r="K156" s="123"/>
      <c r="L156" s="43"/>
      <c r="M156" s="43"/>
    </row>
    <row r="157" spans="1:13" x14ac:dyDescent="0.25">
      <c r="A157" s="28"/>
      <c r="B157" s="95"/>
      <c r="C157" s="25"/>
      <c r="D157" s="26"/>
      <c r="E157" s="43"/>
      <c r="F157" s="43"/>
      <c r="G157" s="43"/>
      <c r="H157" s="43"/>
      <c r="I157" s="43"/>
      <c r="J157" s="123"/>
      <c r="K157" s="123"/>
      <c r="L157" s="43"/>
      <c r="M157" s="43"/>
    </row>
    <row r="158" spans="1:13" x14ac:dyDescent="0.25">
      <c r="A158" s="28"/>
      <c r="B158" s="95"/>
      <c r="C158" s="25"/>
      <c r="D158" s="26"/>
      <c r="E158" s="43"/>
      <c r="F158" s="43"/>
      <c r="G158" s="43"/>
      <c r="H158" s="43"/>
      <c r="I158" s="43"/>
      <c r="J158" s="123"/>
      <c r="K158" s="123"/>
      <c r="L158" s="43"/>
      <c r="M158" s="43"/>
    </row>
    <row r="159" spans="1:13" x14ac:dyDescent="0.25">
      <c r="A159" s="28"/>
      <c r="B159" s="95"/>
      <c r="C159" s="25"/>
      <c r="D159" s="26"/>
      <c r="E159" s="43"/>
      <c r="F159" s="43"/>
      <c r="G159" s="43"/>
      <c r="H159" s="43"/>
      <c r="I159" s="43"/>
      <c r="J159" s="123"/>
      <c r="K159" s="123"/>
      <c r="L159" s="43"/>
      <c r="M159" s="43"/>
    </row>
    <row r="160" spans="1:13" x14ac:dyDescent="0.25">
      <c r="A160" s="28"/>
      <c r="B160" s="95"/>
      <c r="C160" s="25"/>
      <c r="D160" s="26"/>
      <c r="E160" s="43"/>
      <c r="F160" s="43"/>
      <c r="G160" s="43"/>
      <c r="H160" s="43"/>
      <c r="I160" s="43"/>
      <c r="J160" s="123"/>
      <c r="K160" s="123"/>
      <c r="L160" s="43"/>
      <c r="M160" s="43"/>
    </row>
    <row r="161" spans="1:13" x14ac:dyDescent="0.25">
      <c r="A161" s="28"/>
      <c r="B161" s="95"/>
      <c r="C161" s="25"/>
      <c r="D161" s="26"/>
      <c r="E161" s="43"/>
      <c r="F161" s="43"/>
      <c r="G161" s="43"/>
      <c r="H161" s="43"/>
      <c r="I161" s="43"/>
      <c r="J161" s="123"/>
      <c r="K161" s="123"/>
      <c r="L161" s="43"/>
      <c r="M161" s="43"/>
    </row>
    <row r="162" spans="1:13" x14ac:dyDescent="0.25">
      <c r="A162" s="28"/>
      <c r="B162" s="95"/>
      <c r="C162" s="25"/>
      <c r="D162" s="26"/>
      <c r="E162" s="43"/>
      <c r="F162" s="43"/>
      <c r="G162" s="43"/>
      <c r="H162" s="43"/>
      <c r="I162" s="43"/>
      <c r="J162" s="123"/>
      <c r="K162" s="123"/>
      <c r="L162" s="43"/>
      <c r="M162" s="43"/>
    </row>
    <row r="163" spans="1:13" x14ac:dyDescent="0.25">
      <c r="A163" s="28"/>
      <c r="B163" s="95"/>
      <c r="C163" s="25"/>
      <c r="D163" s="26"/>
      <c r="E163" s="43"/>
      <c r="F163" s="43"/>
      <c r="G163" s="43"/>
      <c r="H163" s="43"/>
      <c r="I163" s="43"/>
      <c r="J163" s="123"/>
      <c r="K163" s="123"/>
      <c r="L163" s="43"/>
      <c r="M163" s="43"/>
    </row>
    <row r="164" spans="1:13" x14ac:dyDescent="0.25">
      <c r="A164" s="28"/>
      <c r="B164" s="95"/>
      <c r="C164" s="25"/>
      <c r="D164" s="26"/>
      <c r="E164" s="43"/>
      <c r="F164" s="43"/>
      <c r="G164" s="43"/>
      <c r="H164" s="43"/>
      <c r="I164" s="43"/>
      <c r="J164" s="123"/>
      <c r="K164" s="123"/>
      <c r="L164" s="43"/>
      <c r="M164" s="43"/>
    </row>
    <row r="165" spans="1:13" x14ac:dyDescent="0.25">
      <c r="A165" s="28"/>
      <c r="B165" s="95"/>
      <c r="C165" s="25"/>
      <c r="D165" s="26"/>
      <c r="E165" s="43"/>
      <c r="F165" s="43"/>
      <c r="G165" s="43"/>
      <c r="H165" s="43"/>
      <c r="I165" s="43"/>
      <c r="J165" s="123"/>
      <c r="K165" s="123"/>
      <c r="L165" s="43"/>
      <c r="M165" s="43"/>
    </row>
    <row r="166" spans="1:13" x14ac:dyDescent="0.25">
      <c r="A166" s="28"/>
      <c r="B166" s="95"/>
      <c r="C166" s="25"/>
      <c r="D166" s="26"/>
      <c r="E166" s="43"/>
      <c r="F166" s="43"/>
      <c r="G166" s="43"/>
      <c r="H166" s="43"/>
      <c r="I166" s="43"/>
      <c r="J166" s="123"/>
      <c r="K166" s="123"/>
      <c r="L166" s="43"/>
      <c r="M166" s="43"/>
    </row>
    <row r="167" spans="1:13" x14ac:dyDescent="0.25">
      <c r="A167" s="28"/>
      <c r="B167" s="95"/>
      <c r="C167" s="25"/>
      <c r="D167" s="26"/>
      <c r="E167" s="43"/>
      <c r="F167" s="43"/>
      <c r="G167" s="43"/>
      <c r="H167" s="43"/>
      <c r="I167" s="43"/>
      <c r="J167" s="123"/>
      <c r="K167" s="123"/>
      <c r="L167" s="43"/>
      <c r="M167" s="43"/>
    </row>
    <row r="168" spans="1:13" x14ac:dyDescent="0.25">
      <c r="A168" s="28"/>
      <c r="B168" s="95"/>
      <c r="C168" s="25"/>
      <c r="D168" s="26"/>
      <c r="E168" s="43"/>
      <c r="F168" s="43"/>
      <c r="G168" s="43"/>
      <c r="H168" s="43"/>
      <c r="I168" s="43"/>
      <c r="J168" s="123"/>
      <c r="K168" s="123"/>
      <c r="L168" s="43"/>
      <c r="M168" s="43"/>
    </row>
    <row r="169" spans="1:13" x14ac:dyDescent="0.25">
      <c r="A169" s="28"/>
      <c r="B169" s="95"/>
      <c r="C169" s="25"/>
      <c r="D169" s="26"/>
      <c r="E169" s="43"/>
      <c r="F169" s="43"/>
      <c r="G169" s="43"/>
      <c r="H169" s="43"/>
      <c r="I169" s="43"/>
      <c r="J169" s="123"/>
      <c r="K169" s="123"/>
      <c r="L169" s="43"/>
      <c r="M169" s="43"/>
    </row>
    <row r="170" spans="1:13" x14ac:dyDescent="0.25">
      <c r="A170" s="28"/>
      <c r="B170" s="95"/>
      <c r="C170" s="25"/>
      <c r="D170" s="26"/>
      <c r="E170" s="43"/>
      <c r="F170" s="43"/>
      <c r="G170" s="43"/>
      <c r="H170" s="43"/>
      <c r="I170" s="43"/>
      <c r="J170" s="123"/>
      <c r="K170" s="123"/>
      <c r="L170" s="43"/>
      <c r="M170" s="43"/>
    </row>
    <row r="171" spans="1:13" x14ac:dyDescent="0.25">
      <c r="A171" s="28"/>
      <c r="B171" s="95"/>
      <c r="C171" s="25"/>
      <c r="D171" s="26"/>
      <c r="E171" s="43"/>
      <c r="F171" s="43"/>
      <c r="G171" s="43"/>
      <c r="H171" s="43"/>
      <c r="I171" s="43"/>
      <c r="J171" s="123"/>
      <c r="K171" s="123"/>
      <c r="L171" s="43"/>
      <c r="M171" s="43"/>
    </row>
    <row r="172" spans="1:13" x14ac:dyDescent="0.25">
      <c r="A172" s="28"/>
      <c r="B172" s="95"/>
      <c r="C172" s="25"/>
      <c r="D172" s="26"/>
      <c r="E172" s="43"/>
      <c r="F172" s="43"/>
      <c r="G172" s="43"/>
      <c r="H172" s="43"/>
      <c r="I172" s="43"/>
      <c r="J172" s="123"/>
      <c r="K172" s="123"/>
      <c r="L172" s="43"/>
      <c r="M172" s="43"/>
    </row>
    <row r="173" spans="1:13" x14ac:dyDescent="0.25">
      <c r="A173" s="28"/>
      <c r="B173" s="95"/>
      <c r="C173" s="25"/>
      <c r="D173" s="26"/>
      <c r="E173" s="43"/>
      <c r="F173" s="43"/>
      <c r="G173" s="43"/>
      <c r="H173" s="43"/>
      <c r="I173" s="43"/>
      <c r="J173" s="123"/>
      <c r="K173" s="123"/>
      <c r="L173" s="43"/>
      <c r="M173" s="43"/>
    </row>
    <row r="174" spans="1:13" x14ac:dyDescent="0.25">
      <c r="A174" s="28"/>
      <c r="B174" s="95"/>
      <c r="C174" s="25"/>
      <c r="D174" s="26"/>
      <c r="E174" s="43"/>
      <c r="F174" s="43"/>
      <c r="G174" s="43"/>
      <c r="H174" s="43"/>
      <c r="I174" s="43"/>
      <c r="J174" s="123"/>
      <c r="K174" s="123"/>
      <c r="L174" s="43"/>
      <c r="M174" s="43"/>
    </row>
    <row r="175" spans="1:13" x14ac:dyDescent="0.25">
      <c r="A175" s="28"/>
      <c r="B175" s="95"/>
      <c r="C175" s="25"/>
      <c r="D175" s="26"/>
      <c r="E175" s="43"/>
      <c r="F175" s="43"/>
      <c r="G175" s="43"/>
      <c r="H175" s="43"/>
      <c r="I175" s="43"/>
      <c r="J175" s="123"/>
      <c r="K175" s="123"/>
      <c r="L175" s="43"/>
      <c r="M175" s="43"/>
    </row>
    <row r="176" spans="1:13" x14ac:dyDescent="0.25">
      <c r="A176" s="28"/>
      <c r="B176" s="95"/>
      <c r="C176" s="25"/>
      <c r="D176" s="26"/>
      <c r="E176" s="43"/>
      <c r="F176" s="43"/>
      <c r="G176" s="43"/>
      <c r="H176" s="43"/>
      <c r="I176" s="43"/>
      <c r="J176" s="123"/>
      <c r="K176" s="123"/>
      <c r="L176" s="43"/>
      <c r="M176" s="43"/>
    </row>
    <row r="177" spans="1:13" x14ac:dyDescent="0.25">
      <c r="A177" s="28"/>
      <c r="B177" s="95"/>
      <c r="C177" s="25"/>
      <c r="D177" s="26"/>
      <c r="E177" s="43"/>
      <c r="F177" s="43"/>
      <c r="G177" s="43"/>
      <c r="H177" s="43"/>
      <c r="I177" s="43"/>
      <c r="J177" s="123"/>
      <c r="K177" s="123"/>
      <c r="L177" s="43"/>
      <c r="M177" s="43"/>
    </row>
    <row r="178" spans="1:13" x14ac:dyDescent="0.25">
      <c r="A178" s="28"/>
      <c r="B178" s="95"/>
      <c r="C178" s="25"/>
      <c r="D178" s="26"/>
      <c r="E178" s="43"/>
      <c r="F178" s="43"/>
      <c r="G178" s="43"/>
      <c r="H178" s="43"/>
      <c r="I178" s="43"/>
      <c r="J178" s="123"/>
      <c r="K178" s="123"/>
      <c r="L178" s="43"/>
      <c r="M178" s="43"/>
    </row>
    <row r="179" spans="1:13" x14ac:dyDescent="0.25">
      <c r="A179" s="28"/>
      <c r="B179" s="95"/>
      <c r="C179" s="25"/>
      <c r="D179" s="26"/>
      <c r="E179" s="43"/>
      <c r="F179" s="43"/>
      <c r="G179" s="43"/>
      <c r="H179" s="43"/>
      <c r="I179" s="43"/>
      <c r="J179" s="123"/>
      <c r="K179" s="123"/>
      <c r="L179" s="43"/>
      <c r="M179" s="43"/>
    </row>
    <row r="180" spans="1:13" x14ac:dyDescent="0.25">
      <c r="A180" s="28"/>
      <c r="B180" s="95"/>
      <c r="C180" s="25"/>
      <c r="D180" s="26"/>
      <c r="E180" s="43"/>
      <c r="F180" s="43"/>
      <c r="G180" s="43"/>
      <c r="H180" s="43"/>
      <c r="I180" s="43"/>
      <c r="J180" s="123"/>
      <c r="K180" s="123"/>
      <c r="L180" s="43"/>
      <c r="M180" s="43"/>
    </row>
    <row r="181" spans="1:13" x14ac:dyDescent="0.25">
      <c r="A181" s="28"/>
      <c r="B181" s="95"/>
      <c r="C181" s="25"/>
      <c r="D181" s="26"/>
      <c r="E181" s="43"/>
      <c r="F181" s="43"/>
      <c r="G181" s="43"/>
      <c r="H181" s="43"/>
      <c r="I181" s="43"/>
      <c r="J181" s="123"/>
      <c r="K181" s="123"/>
      <c r="L181" s="43"/>
      <c r="M181" s="43"/>
    </row>
    <row r="182" spans="1:13" x14ac:dyDescent="0.25">
      <c r="A182" s="28"/>
      <c r="B182" s="95"/>
      <c r="C182" s="25"/>
      <c r="D182" s="26"/>
      <c r="E182" s="43"/>
      <c r="F182" s="43"/>
      <c r="G182" s="43"/>
      <c r="H182" s="43"/>
      <c r="I182" s="43"/>
      <c r="J182" s="123"/>
      <c r="K182" s="123"/>
      <c r="L182" s="43"/>
      <c r="M182" s="43"/>
    </row>
    <row r="183" spans="1:13" x14ac:dyDescent="0.25">
      <c r="A183" s="28"/>
      <c r="B183" s="95"/>
      <c r="C183" s="25"/>
      <c r="D183" s="26"/>
      <c r="E183" s="43"/>
      <c r="F183" s="43"/>
      <c r="G183" s="43"/>
      <c r="H183" s="43"/>
      <c r="I183" s="43"/>
      <c r="J183" s="123"/>
      <c r="K183" s="123"/>
      <c r="L183" s="43"/>
      <c r="M183" s="43"/>
    </row>
    <row r="184" spans="1:13" x14ac:dyDescent="0.25">
      <c r="A184" s="28"/>
      <c r="B184" s="95"/>
      <c r="C184" s="25"/>
      <c r="D184" s="26"/>
      <c r="E184" s="43"/>
      <c r="F184" s="43"/>
      <c r="G184" s="43"/>
      <c r="H184" s="43"/>
      <c r="I184" s="43"/>
      <c r="J184" s="123"/>
      <c r="K184" s="123"/>
      <c r="L184" s="43"/>
      <c r="M184" s="43"/>
    </row>
    <row r="185" spans="1:13" x14ac:dyDescent="0.25">
      <c r="A185" s="28"/>
      <c r="B185" s="95"/>
      <c r="C185" s="25"/>
      <c r="D185" s="26"/>
      <c r="E185" s="43"/>
      <c r="F185" s="43"/>
      <c r="G185" s="43"/>
      <c r="H185" s="43"/>
      <c r="I185" s="43"/>
      <c r="J185" s="123"/>
      <c r="K185" s="123"/>
      <c r="L185" s="43"/>
      <c r="M185" s="43"/>
    </row>
    <row r="186" spans="1:13" x14ac:dyDescent="0.25">
      <c r="A186" s="28"/>
      <c r="B186" s="95"/>
      <c r="C186" s="25"/>
      <c r="D186" s="26"/>
      <c r="E186" s="43"/>
      <c r="F186" s="43"/>
      <c r="G186" s="43"/>
      <c r="H186" s="43"/>
      <c r="I186" s="43"/>
      <c r="J186" s="123"/>
      <c r="K186" s="123"/>
      <c r="L186" s="43"/>
      <c r="M186" s="43"/>
    </row>
    <row r="187" spans="1:13" x14ac:dyDescent="0.25">
      <c r="A187" s="28"/>
      <c r="B187" s="95"/>
      <c r="C187" s="25"/>
      <c r="D187" s="26"/>
      <c r="E187" s="43"/>
      <c r="F187" s="43"/>
      <c r="G187" s="43"/>
      <c r="H187" s="43"/>
      <c r="I187" s="43"/>
      <c r="J187" s="123"/>
      <c r="K187" s="123"/>
      <c r="L187" s="43"/>
      <c r="M187" s="43"/>
    </row>
    <row r="188" spans="1:13" x14ac:dyDescent="0.25">
      <c r="A188" s="28"/>
      <c r="B188" s="95"/>
      <c r="C188" s="25"/>
      <c r="D188" s="26"/>
      <c r="E188" s="43"/>
      <c r="F188" s="43"/>
      <c r="G188" s="43"/>
      <c r="H188" s="43"/>
      <c r="I188" s="43"/>
      <c r="J188" s="123"/>
      <c r="K188" s="123"/>
      <c r="L188" s="43"/>
      <c r="M188" s="43"/>
    </row>
    <row r="189" spans="1:13" x14ac:dyDescent="0.25">
      <c r="A189" s="28"/>
      <c r="B189" s="95"/>
      <c r="C189" s="25"/>
      <c r="D189" s="26"/>
      <c r="E189" s="43"/>
      <c r="F189" s="43"/>
      <c r="G189" s="43"/>
      <c r="H189" s="43"/>
      <c r="I189" s="43"/>
      <c r="J189" s="123"/>
      <c r="K189" s="123"/>
      <c r="L189" s="43"/>
      <c r="M189" s="43"/>
    </row>
  </sheetData>
  <sheetProtection formatCells="0" formatColumns="0" formatRows="0" sort="0" autoFilter="0"/>
  <protectedRanges>
    <protectedRange sqref="I1:I2 H3:O94 A95:O1048576 A1:G94 P1:P2 O1:O2" name="Input"/>
  </protectedRanges>
  <dataConsolidate link="1"/>
  <mergeCells count="2">
    <mergeCell ref="I1:I2"/>
    <mergeCell ref="L1:O2"/>
  </mergeCells>
  <phoneticPr fontId="10" type="noConversion"/>
  <conditionalFormatting sqref="F108:O108 G109:O109 G106:O107 F110:O134 F4:O105">
    <cfRule type="expression" dxfId="43" priority="7">
      <formula>F4=""</formula>
    </cfRule>
  </conditionalFormatting>
  <conditionalFormatting sqref="C4:D134">
    <cfRule type="containsText" dxfId="42" priority="5" operator="containsText" text="Hold">
      <formula>NOT(ISERROR(SEARCH("Hold",C4)))</formula>
    </cfRule>
    <cfRule type="containsText" dxfId="41" priority="6" operator="containsText" text="On Process">
      <formula>NOT(ISERROR(SEARCH("On Process",C4)))</formula>
    </cfRule>
  </conditionalFormatting>
  <conditionalFormatting sqref="A108:O108 A109:E109 G109:O109 A106:E107 G106:O107 A110:O134 A4:O105">
    <cfRule type="expression" dxfId="40" priority="2">
      <formula>$C4="Done"</formula>
    </cfRule>
    <cfRule type="expression" dxfId="39" priority="4">
      <formula>$C4="Canceled"</formula>
    </cfRule>
  </conditionalFormatting>
  <conditionalFormatting sqref="E108:O108 E109 G109:O109 E106:E107 G106:O107 E110:O134 E4:O105">
    <cfRule type="duplicateValues" dxfId="38" priority="8"/>
  </conditionalFormatting>
  <conditionalFormatting sqref="F106">
    <cfRule type="containsText" dxfId="37" priority="1" operator="containsText" text="Vacant">
      <formula>NOT(ISERROR(SEARCH("Vacant",F106)))</formula>
    </cfRule>
  </conditionalFormatting>
  <dataValidations count="1">
    <dataValidation type="list" allowBlank="1" showInputMessage="1" showErrorMessage="1" sqref="C4:C134" xr:uid="{00000000-0002-0000-0900-000000000000}">
      <formula1>"Done,On Process,Hold,Canceled"</formula1>
    </dataValidation>
  </dataValidations>
  <pageMargins left="0.7" right="0.7" top="0.75" bottom="0.75" header="0.3" footer="0.3"/>
  <pageSetup paperSize="9"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1065" id="{C3520F07-4DE2-49C0-BF45-4A73961B0A65}">
            <xm:f>COUNTIF(OFFSET('Data Base'!$C$4,0,0,COUNTA('Data Base'!$C$4:$C$4976),1),E4)=0</xm:f>
            <x14:dxf>
              <fill>
                <patternFill>
                  <bgColor rgb="FFFFFF00"/>
                </patternFill>
              </fill>
            </x14:dxf>
          </x14:cfRule>
          <xm:sqref>E108:O108 E109 G109:O109 E106:E107 G106:O107 E110:O134 E4:O105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HRIS!$C$1:$C$436</xm:f>
          </x14:formula1>
          <xm:sqref>B118:B1048576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F454E-9579-4803-B48C-F2B6F80A12BD}">
  <dimension ref="A3:G8"/>
  <sheetViews>
    <sheetView tabSelected="1" workbookViewId="0">
      <selection activeCell="B4" sqref="B4"/>
    </sheetView>
  </sheetViews>
  <sheetFormatPr defaultRowHeight="15" x14ac:dyDescent="0.25"/>
  <cols>
    <col min="1" max="1" width="18.85546875" bestFit="1" customWidth="1"/>
    <col min="2" max="2" width="16.28515625" bestFit="1" customWidth="1"/>
    <col min="3" max="3" width="14.42578125" bestFit="1" customWidth="1"/>
    <col min="4" max="4" width="10.140625" bestFit="1" customWidth="1"/>
    <col min="5" max="5" width="11.5703125" bestFit="1" customWidth="1"/>
    <col min="6" max="6" width="9.42578125" bestFit="1" customWidth="1"/>
    <col min="7" max="7" width="11.28515625" bestFit="1" customWidth="1"/>
  </cols>
  <sheetData>
    <row r="3" spans="1:7" x14ac:dyDescent="0.25">
      <c r="A3" s="282" t="s">
        <v>5835</v>
      </c>
      <c r="B3" s="282" t="s">
        <v>5836</v>
      </c>
    </row>
    <row r="4" spans="1:7" x14ac:dyDescent="0.25">
      <c r="A4" s="282" t="s">
        <v>5837</v>
      </c>
      <c r="B4" s="140" t="s">
        <v>5838</v>
      </c>
      <c r="C4" s="140" t="s">
        <v>4</v>
      </c>
      <c r="D4" s="140" t="s">
        <v>27</v>
      </c>
      <c r="E4" s="140" t="s">
        <v>6</v>
      </c>
      <c r="F4" s="140" t="s">
        <v>29</v>
      </c>
      <c r="G4" s="140" t="s">
        <v>101</v>
      </c>
    </row>
    <row r="5" spans="1:7" x14ac:dyDescent="0.25">
      <c r="A5" s="1">
        <v>2022</v>
      </c>
      <c r="B5" s="8"/>
      <c r="C5" s="8">
        <v>2</v>
      </c>
      <c r="D5" s="8">
        <v>37</v>
      </c>
      <c r="E5" s="8">
        <v>13</v>
      </c>
      <c r="F5" s="8"/>
      <c r="G5" s="8">
        <v>52</v>
      </c>
    </row>
    <row r="6" spans="1:7" x14ac:dyDescent="0.25">
      <c r="A6" s="1">
        <v>2023</v>
      </c>
      <c r="B6" s="8">
        <v>10</v>
      </c>
      <c r="C6" s="8">
        <v>4</v>
      </c>
      <c r="D6" s="8">
        <v>19</v>
      </c>
      <c r="E6" s="8">
        <v>2</v>
      </c>
      <c r="F6" s="8"/>
      <c r="G6" s="8">
        <v>35</v>
      </c>
    </row>
    <row r="7" spans="1:7" x14ac:dyDescent="0.25">
      <c r="A7" s="1">
        <v>2024</v>
      </c>
      <c r="B7" s="8">
        <v>11</v>
      </c>
      <c r="C7" s="8">
        <v>6</v>
      </c>
      <c r="D7" s="8">
        <v>24</v>
      </c>
      <c r="E7" s="8">
        <v>2</v>
      </c>
      <c r="F7" s="8">
        <v>1</v>
      </c>
      <c r="G7" s="8">
        <v>44</v>
      </c>
    </row>
    <row r="8" spans="1:7" x14ac:dyDescent="0.25">
      <c r="A8" s="1" t="s">
        <v>101</v>
      </c>
      <c r="B8" s="8">
        <v>21</v>
      </c>
      <c r="C8" s="8">
        <v>12</v>
      </c>
      <c r="D8" s="8">
        <v>80</v>
      </c>
      <c r="E8" s="8">
        <v>17</v>
      </c>
      <c r="F8" s="8">
        <v>1</v>
      </c>
      <c r="G8" s="8">
        <v>131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249977111117893"/>
  </sheetPr>
  <dimension ref="A1:AW134"/>
  <sheetViews>
    <sheetView showGridLines="0" zoomScale="85" zoomScaleNormal="85" workbookViewId="0">
      <pane xSplit="6" ySplit="3" topLeftCell="G21" activePane="bottomRight" state="frozen"/>
      <selection pane="topRight" activeCell="G1" sqref="G1"/>
      <selection pane="bottomLeft" activeCell="A4" sqref="A4"/>
      <selection pane="bottomRight" activeCell="H16" sqref="H16"/>
    </sheetView>
  </sheetViews>
  <sheetFormatPr defaultRowHeight="15" x14ac:dyDescent="0.25"/>
  <cols>
    <col min="1" max="1" width="11.5703125" style="169" bestFit="1" customWidth="1"/>
    <col min="2" max="2" width="13.5703125" style="170" bestFit="1" customWidth="1"/>
    <col min="3" max="3" width="7.85546875" style="171" bestFit="1" customWidth="1"/>
    <col min="4" max="4" width="11" style="7" bestFit="1" customWidth="1"/>
    <col min="5" max="5" width="15.140625" style="166" bestFit="1" customWidth="1"/>
    <col min="6" max="6" width="13.7109375" style="7" bestFit="1" customWidth="1"/>
    <col min="7" max="7" width="29.28515625" style="7" bestFit="1" customWidth="1"/>
    <col min="8" max="8" width="48.5703125" style="7" bestFit="1" customWidth="1"/>
    <col min="9" max="9" width="32.140625" style="166" bestFit="1" customWidth="1"/>
    <col min="10" max="10" width="48.85546875" style="7" bestFit="1" customWidth="1"/>
    <col min="11" max="11" width="32.140625" style="166" bestFit="1" customWidth="1"/>
    <col min="12" max="12" width="44.7109375" style="7" bestFit="1" customWidth="1"/>
    <col min="13" max="13" width="29" style="166" bestFit="1" customWidth="1"/>
    <col min="14" max="14" width="40.7109375" style="7" bestFit="1" customWidth="1"/>
    <col min="15" max="15" width="22" style="166" bestFit="1" customWidth="1"/>
    <col min="16" max="16" width="42" style="7" bestFit="1" customWidth="1"/>
    <col min="17" max="17" width="16.28515625" style="166" bestFit="1" customWidth="1"/>
    <col min="18" max="18" width="39.140625" style="7" bestFit="1" customWidth="1"/>
    <col min="19" max="19" width="15.42578125" style="7" bestFit="1" customWidth="1"/>
    <col min="20" max="20" width="38.85546875" style="7" bestFit="1" customWidth="1"/>
    <col min="21" max="21" width="8.140625" style="7" bestFit="1" customWidth="1"/>
    <col min="22" max="22" width="11.5703125" style="7" bestFit="1" customWidth="1"/>
    <col min="23" max="23" width="5.140625" style="7" bestFit="1" customWidth="1"/>
    <col min="24" max="24" width="11.5703125" style="7" bestFit="1" customWidth="1"/>
    <col min="25" max="25" width="4.28515625" style="7" bestFit="1" customWidth="1"/>
    <col min="26" max="26" width="11.5703125" style="7" bestFit="1" customWidth="1"/>
    <col min="27" max="27" width="4.5703125" style="7" bestFit="1" customWidth="1"/>
    <col min="28" max="28" width="12.5703125" style="7" bestFit="1" customWidth="1"/>
    <col min="29" max="29" width="6.140625" style="7" bestFit="1" customWidth="1"/>
    <col min="30" max="30" width="26.42578125" style="7" bestFit="1" customWidth="1"/>
    <col min="31" max="31" width="16.28515625" style="7" bestFit="1" customWidth="1"/>
    <col min="32" max="32" width="29.7109375" style="7" bestFit="1" customWidth="1"/>
    <col min="33" max="33" width="16" style="7" bestFit="1" customWidth="1"/>
    <col min="34" max="35" width="26.42578125" style="7" bestFit="1" customWidth="1"/>
    <col min="36" max="36" width="14.140625" style="166" bestFit="1" customWidth="1"/>
    <col min="37" max="38" width="14.140625" style="7" bestFit="1" customWidth="1"/>
    <col min="39" max="41" width="15.140625" style="7" bestFit="1" customWidth="1"/>
    <col min="42" max="42" width="7" style="7" bestFit="1" customWidth="1"/>
    <col min="43" max="43" width="7.140625" style="7" bestFit="1" customWidth="1"/>
    <col min="44" max="45" width="15.140625" style="7" bestFit="1" customWidth="1"/>
    <col min="46" max="46" width="6.85546875" style="7" bestFit="1" customWidth="1"/>
    <col min="47" max="47" width="6.140625" style="7" bestFit="1" customWidth="1"/>
    <col min="48" max="48" width="6.28515625" style="7" customWidth="1"/>
    <col min="49" max="49" width="14.85546875" style="7" bestFit="1" customWidth="1"/>
    <col min="50" max="16384" width="9.140625" style="7"/>
  </cols>
  <sheetData>
    <row r="1" spans="1:49" x14ac:dyDescent="0.25">
      <c r="H1" s="172" t="s">
        <v>5311</v>
      </c>
      <c r="I1" s="173" t="s">
        <v>3010</v>
      </c>
    </row>
    <row r="2" spans="1:49" x14ac:dyDescent="0.25">
      <c r="E2" s="7"/>
      <c r="H2" s="174"/>
      <c r="I2" s="174" t="s">
        <v>994</v>
      </c>
      <c r="J2" s="174"/>
      <c r="K2" s="174" t="s">
        <v>995</v>
      </c>
      <c r="L2" s="174"/>
      <c r="M2" s="174" t="s">
        <v>996</v>
      </c>
      <c r="N2" s="174"/>
      <c r="O2" s="174" t="s">
        <v>997</v>
      </c>
      <c r="P2" s="174"/>
      <c r="Q2" s="174" t="s">
        <v>998</v>
      </c>
      <c r="R2" s="174"/>
      <c r="S2" s="174" t="s">
        <v>999</v>
      </c>
      <c r="T2" s="175"/>
      <c r="U2" s="174" t="s">
        <v>5238</v>
      </c>
      <c r="V2" s="175"/>
      <c r="W2" s="174" t="s">
        <v>5239</v>
      </c>
      <c r="X2" s="175"/>
      <c r="Y2" s="174" t="s">
        <v>5240</v>
      </c>
      <c r="Z2" s="175"/>
      <c r="AA2" s="174" t="s">
        <v>5241</v>
      </c>
      <c r="AB2" s="167"/>
      <c r="AC2" s="167"/>
      <c r="AD2" s="167"/>
      <c r="AE2" s="167"/>
      <c r="AF2" s="167"/>
      <c r="AG2" s="167"/>
      <c r="AH2" s="167"/>
      <c r="AI2" s="167"/>
      <c r="AJ2" s="167"/>
      <c r="AK2" s="281"/>
      <c r="AL2" s="281"/>
      <c r="AM2" s="281"/>
      <c r="AN2" s="281"/>
      <c r="AO2" s="281"/>
      <c r="AP2" s="281"/>
      <c r="AQ2" s="281"/>
      <c r="AR2" s="281"/>
      <c r="AS2" s="281"/>
      <c r="AU2" s="167"/>
      <c r="AV2" s="167"/>
      <c r="AW2" s="167"/>
    </row>
    <row r="3" spans="1:49" s="168" customFormat="1" x14ac:dyDescent="0.25">
      <c r="A3" s="168" t="s">
        <v>993</v>
      </c>
      <c r="B3" s="176" t="s">
        <v>809</v>
      </c>
      <c r="C3" s="177" t="s">
        <v>1035</v>
      </c>
      <c r="D3" s="42" t="s">
        <v>813</v>
      </c>
      <c r="E3" s="178" t="s">
        <v>1</v>
      </c>
      <c r="F3" s="178" t="s">
        <v>5839</v>
      </c>
      <c r="G3" s="168" t="s">
        <v>981</v>
      </c>
      <c r="H3" s="168" t="s">
        <v>1030</v>
      </c>
      <c r="I3" s="168" t="s">
        <v>818</v>
      </c>
      <c r="J3" s="7" t="s">
        <v>3022</v>
      </c>
      <c r="K3" s="168" t="s">
        <v>814</v>
      </c>
      <c r="L3" s="7" t="s">
        <v>1133</v>
      </c>
      <c r="M3" s="168" t="s">
        <v>825</v>
      </c>
      <c r="N3" s="7" t="s">
        <v>1134</v>
      </c>
      <c r="O3" s="168" t="s">
        <v>990</v>
      </c>
      <c r="P3" s="7" t="s">
        <v>1135</v>
      </c>
      <c r="Q3" s="168" t="s">
        <v>991</v>
      </c>
      <c r="R3" s="7" t="s">
        <v>1136</v>
      </c>
      <c r="S3" s="168" t="s">
        <v>992</v>
      </c>
      <c r="T3" s="7" t="s">
        <v>1137</v>
      </c>
      <c r="U3" s="7" t="s">
        <v>3013</v>
      </c>
      <c r="V3" s="7" t="s">
        <v>3012</v>
      </c>
      <c r="W3" s="7" t="s">
        <v>3014</v>
      </c>
      <c r="X3" s="7" t="s">
        <v>3017</v>
      </c>
      <c r="Y3" s="7" t="s">
        <v>3015</v>
      </c>
      <c r="Z3" s="7" t="s">
        <v>3018</v>
      </c>
      <c r="AA3" s="7" t="s">
        <v>3016</v>
      </c>
      <c r="AB3" s="7" t="s">
        <v>3019</v>
      </c>
    </row>
    <row r="4" spans="1:49" x14ac:dyDescent="0.25">
      <c r="A4" s="252">
        <v>2022</v>
      </c>
      <c r="B4" s="253"/>
      <c r="C4" s="254" t="s">
        <v>1036</v>
      </c>
      <c r="D4" s="255"/>
      <c r="E4" s="256" t="s">
        <v>27</v>
      </c>
      <c r="F4" s="256"/>
      <c r="G4" s="256" t="s">
        <v>100</v>
      </c>
      <c r="H4" s="255" t="s">
        <v>1545</v>
      </c>
      <c r="I4" s="256" t="s">
        <v>80</v>
      </c>
      <c r="J4" s="256" t="s">
        <v>0</v>
      </c>
      <c r="K4" s="256"/>
      <c r="L4" s="255" t="s">
        <v>0</v>
      </c>
      <c r="M4" s="256"/>
      <c r="N4" s="255" t="s">
        <v>0</v>
      </c>
      <c r="O4" s="256"/>
      <c r="P4" s="255" t="s">
        <v>0</v>
      </c>
      <c r="Q4" s="256"/>
      <c r="R4" s="255" t="s">
        <v>0</v>
      </c>
      <c r="S4" s="256"/>
      <c r="T4" s="255" t="s">
        <v>0</v>
      </c>
      <c r="U4" s="255"/>
      <c r="V4" s="256" t="s">
        <v>0</v>
      </c>
      <c r="W4" s="255"/>
      <c r="X4" s="256" t="s">
        <v>0</v>
      </c>
      <c r="Y4" s="255"/>
      <c r="Z4" s="256" t="s">
        <v>0</v>
      </c>
      <c r="AA4" s="255"/>
      <c r="AB4" s="257" t="s">
        <v>0</v>
      </c>
      <c r="AJ4" s="7"/>
    </row>
    <row r="5" spans="1:49" x14ac:dyDescent="0.25">
      <c r="A5" s="258">
        <v>2022</v>
      </c>
      <c r="B5" s="259"/>
      <c r="C5" s="260" t="s">
        <v>1045</v>
      </c>
      <c r="D5" s="261"/>
      <c r="E5" s="262" t="s">
        <v>27</v>
      </c>
      <c r="F5" s="262"/>
      <c r="G5" s="262" t="s">
        <v>100</v>
      </c>
      <c r="H5" s="261" t="s">
        <v>976</v>
      </c>
      <c r="I5" s="262" t="s">
        <v>5305</v>
      </c>
      <c r="J5" s="262" t="s">
        <v>0</v>
      </c>
      <c r="K5" s="262"/>
      <c r="L5" s="261" t="s">
        <v>0</v>
      </c>
      <c r="M5" s="262"/>
      <c r="N5" s="261" t="s">
        <v>0</v>
      </c>
      <c r="O5" s="262"/>
      <c r="P5" s="261" t="s">
        <v>0</v>
      </c>
      <c r="Q5" s="262"/>
      <c r="R5" s="261" t="s">
        <v>0</v>
      </c>
      <c r="S5" s="262"/>
      <c r="T5" s="261" t="s">
        <v>0</v>
      </c>
      <c r="U5" s="261"/>
      <c r="V5" s="262" t="s">
        <v>0</v>
      </c>
      <c r="W5" s="261"/>
      <c r="X5" s="262" t="s">
        <v>0</v>
      </c>
      <c r="Y5" s="261"/>
      <c r="Z5" s="262" t="s">
        <v>0</v>
      </c>
      <c r="AA5" s="261"/>
      <c r="AB5" s="263" t="s">
        <v>0</v>
      </c>
      <c r="AJ5" s="7"/>
    </row>
    <row r="6" spans="1:49" x14ac:dyDescent="0.25">
      <c r="A6" s="258">
        <v>2022</v>
      </c>
      <c r="B6" s="259"/>
      <c r="C6" s="260" t="s">
        <v>1046</v>
      </c>
      <c r="D6" s="261"/>
      <c r="E6" s="262" t="s">
        <v>27</v>
      </c>
      <c r="F6" s="262"/>
      <c r="G6" s="262" t="s">
        <v>100</v>
      </c>
      <c r="H6" s="261" t="s">
        <v>980</v>
      </c>
      <c r="I6" s="262" t="s">
        <v>80</v>
      </c>
      <c r="J6" s="262" t="s">
        <v>0</v>
      </c>
      <c r="K6" s="262"/>
      <c r="L6" s="261" t="s">
        <v>0</v>
      </c>
      <c r="M6" s="262"/>
      <c r="N6" s="261" t="s">
        <v>0</v>
      </c>
      <c r="O6" s="262"/>
      <c r="P6" s="261" t="s">
        <v>0</v>
      </c>
      <c r="Q6" s="262"/>
      <c r="R6" s="261" t="s">
        <v>0</v>
      </c>
      <c r="S6" s="262"/>
      <c r="T6" s="261" t="s">
        <v>0</v>
      </c>
      <c r="U6" s="261"/>
      <c r="V6" s="262" t="s">
        <v>0</v>
      </c>
      <c r="W6" s="261"/>
      <c r="X6" s="262" t="s">
        <v>0</v>
      </c>
      <c r="Y6" s="261"/>
      <c r="Z6" s="262" t="s">
        <v>0</v>
      </c>
      <c r="AA6" s="261"/>
      <c r="AB6" s="263" t="s">
        <v>0</v>
      </c>
      <c r="AJ6" s="7"/>
    </row>
    <row r="7" spans="1:49" x14ac:dyDescent="0.25">
      <c r="A7" s="258">
        <v>2022</v>
      </c>
      <c r="B7" s="259"/>
      <c r="C7" s="260" t="s">
        <v>1047</v>
      </c>
      <c r="D7" s="261"/>
      <c r="E7" s="262" t="s">
        <v>27</v>
      </c>
      <c r="F7" s="262"/>
      <c r="G7" s="262" t="s">
        <v>100</v>
      </c>
      <c r="H7" s="261" t="s">
        <v>5306</v>
      </c>
      <c r="I7" s="262" t="s">
        <v>5307</v>
      </c>
      <c r="J7" s="262" t="s">
        <v>0</v>
      </c>
      <c r="K7" s="262"/>
      <c r="L7" s="261" t="s">
        <v>0</v>
      </c>
      <c r="M7" s="262"/>
      <c r="N7" s="261" t="s">
        <v>0</v>
      </c>
      <c r="O7" s="262"/>
      <c r="P7" s="261" t="s">
        <v>0</v>
      </c>
      <c r="Q7" s="262"/>
      <c r="R7" s="261" t="s">
        <v>0</v>
      </c>
      <c r="S7" s="262"/>
      <c r="T7" s="261" t="s">
        <v>0</v>
      </c>
      <c r="U7" s="261"/>
      <c r="V7" s="262" t="s">
        <v>0</v>
      </c>
      <c r="W7" s="261"/>
      <c r="X7" s="262" t="s">
        <v>0</v>
      </c>
      <c r="Y7" s="261"/>
      <c r="Z7" s="262" t="s">
        <v>0</v>
      </c>
      <c r="AA7" s="261"/>
      <c r="AB7" s="263" t="s">
        <v>0</v>
      </c>
      <c r="AJ7" s="7"/>
    </row>
    <row r="8" spans="1:49" x14ac:dyDescent="0.25">
      <c r="A8" s="258">
        <v>2022</v>
      </c>
      <c r="B8" s="259"/>
      <c r="C8" s="260" t="s">
        <v>1048</v>
      </c>
      <c r="D8" s="261"/>
      <c r="E8" s="262" t="s">
        <v>27</v>
      </c>
      <c r="F8" s="262"/>
      <c r="G8" s="262" t="s">
        <v>100</v>
      </c>
      <c r="H8" s="261" t="s">
        <v>1513</v>
      </c>
      <c r="I8" s="262" t="s">
        <v>573</v>
      </c>
      <c r="J8" s="262" t="s">
        <v>5726</v>
      </c>
      <c r="K8" s="262"/>
      <c r="L8" s="261" t="s">
        <v>0</v>
      </c>
      <c r="M8" s="262"/>
      <c r="N8" s="261" t="s">
        <v>0</v>
      </c>
      <c r="O8" s="262"/>
      <c r="P8" s="261" t="s">
        <v>0</v>
      </c>
      <c r="Q8" s="262"/>
      <c r="R8" s="261" t="s">
        <v>0</v>
      </c>
      <c r="S8" s="262"/>
      <c r="T8" s="261" t="s">
        <v>0</v>
      </c>
      <c r="U8" s="261"/>
      <c r="V8" s="262" t="s">
        <v>0</v>
      </c>
      <c r="W8" s="261"/>
      <c r="X8" s="262" t="s">
        <v>0</v>
      </c>
      <c r="Y8" s="261"/>
      <c r="Z8" s="262" t="s">
        <v>0</v>
      </c>
      <c r="AA8" s="261"/>
      <c r="AB8" s="263" t="s">
        <v>0</v>
      </c>
      <c r="AJ8" s="7"/>
    </row>
    <row r="9" spans="1:49" x14ac:dyDescent="0.25">
      <c r="A9" s="258">
        <v>2022</v>
      </c>
      <c r="B9" s="259"/>
      <c r="C9" s="260" t="s">
        <v>1049</v>
      </c>
      <c r="D9" s="261"/>
      <c r="E9" s="262" t="s">
        <v>27</v>
      </c>
      <c r="F9" s="262"/>
      <c r="G9" s="262" t="s">
        <v>100</v>
      </c>
      <c r="H9" s="261" t="s">
        <v>5264</v>
      </c>
      <c r="I9" s="262" t="s">
        <v>80</v>
      </c>
      <c r="J9" s="262" t="s">
        <v>0</v>
      </c>
      <c r="K9" s="262"/>
      <c r="L9" s="261" t="s">
        <v>0</v>
      </c>
      <c r="M9" s="262"/>
      <c r="N9" s="261" t="s">
        <v>0</v>
      </c>
      <c r="O9" s="262"/>
      <c r="P9" s="261" t="s">
        <v>0</v>
      </c>
      <c r="Q9" s="262"/>
      <c r="R9" s="261" t="s">
        <v>0</v>
      </c>
      <c r="S9" s="262"/>
      <c r="T9" s="261" t="s">
        <v>0</v>
      </c>
      <c r="U9" s="261"/>
      <c r="V9" s="262" t="s">
        <v>0</v>
      </c>
      <c r="W9" s="261"/>
      <c r="X9" s="262" t="s">
        <v>0</v>
      </c>
      <c r="Y9" s="261"/>
      <c r="Z9" s="262" t="s">
        <v>0</v>
      </c>
      <c r="AA9" s="261"/>
      <c r="AB9" s="263" t="s">
        <v>0</v>
      </c>
      <c r="AJ9" s="7"/>
    </row>
    <row r="10" spans="1:49" x14ac:dyDescent="0.25">
      <c r="A10" s="258">
        <v>2022</v>
      </c>
      <c r="B10" s="259"/>
      <c r="C10" s="260" t="s">
        <v>1050</v>
      </c>
      <c r="D10" s="261"/>
      <c r="E10" s="262" t="s">
        <v>27</v>
      </c>
      <c r="F10" s="262"/>
      <c r="G10" s="262" t="s">
        <v>100</v>
      </c>
      <c r="H10" s="261" t="s">
        <v>5264</v>
      </c>
      <c r="I10" s="262" t="s">
        <v>80</v>
      </c>
      <c r="J10" s="262" t="s">
        <v>0</v>
      </c>
      <c r="K10" s="262"/>
      <c r="L10" s="261" t="s">
        <v>0</v>
      </c>
      <c r="M10" s="262"/>
      <c r="N10" s="261" t="s">
        <v>0</v>
      </c>
      <c r="O10" s="262"/>
      <c r="P10" s="261" t="s">
        <v>0</v>
      </c>
      <c r="Q10" s="262"/>
      <c r="R10" s="261" t="s">
        <v>0</v>
      </c>
      <c r="S10" s="262"/>
      <c r="T10" s="261" t="s">
        <v>0</v>
      </c>
      <c r="U10" s="261"/>
      <c r="V10" s="262" t="s">
        <v>0</v>
      </c>
      <c r="W10" s="261"/>
      <c r="X10" s="262" t="s">
        <v>0</v>
      </c>
      <c r="Y10" s="261"/>
      <c r="Z10" s="262" t="s">
        <v>0</v>
      </c>
      <c r="AA10" s="261"/>
      <c r="AB10" s="263" t="s">
        <v>0</v>
      </c>
      <c r="AJ10" s="7"/>
    </row>
    <row r="11" spans="1:49" x14ac:dyDescent="0.25">
      <c r="A11" s="258">
        <v>2022</v>
      </c>
      <c r="B11" s="259"/>
      <c r="C11" s="260" t="s">
        <v>1051</v>
      </c>
      <c r="D11" s="261"/>
      <c r="E11" s="262" t="s">
        <v>27</v>
      </c>
      <c r="F11" s="262"/>
      <c r="G11" s="262" t="s">
        <v>100</v>
      </c>
      <c r="H11" s="261" t="s">
        <v>5265</v>
      </c>
      <c r="I11" s="262" t="s">
        <v>80</v>
      </c>
      <c r="J11" s="262" t="s">
        <v>0</v>
      </c>
      <c r="K11" s="262"/>
      <c r="L11" s="261" t="s">
        <v>0</v>
      </c>
      <c r="M11" s="262"/>
      <c r="N11" s="261" t="s">
        <v>0</v>
      </c>
      <c r="O11" s="262"/>
      <c r="P11" s="261" t="s">
        <v>0</v>
      </c>
      <c r="Q11" s="262"/>
      <c r="R11" s="261" t="s">
        <v>0</v>
      </c>
      <c r="S11" s="262"/>
      <c r="T11" s="261" t="s">
        <v>0</v>
      </c>
      <c r="U11" s="261"/>
      <c r="V11" s="262" t="s">
        <v>0</v>
      </c>
      <c r="W11" s="261"/>
      <c r="X11" s="262" t="s">
        <v>0</v>
      </c>
      <c r="Y11" s="261"/>
      <c r="Z11" s="262" t="s">
        <v>0</v>
      </c>
      <c r="AA11" s="261"/>
      <c r="AB11" s="263" t="s">
        <v>0</v>
      </c>
      <c r="AJ11" s="7"/>
    </row>
    <row r="12" spans="1:49" x14ac:dyDescent="0.25">
      <c r="A12" s="258">
        <v>2022</v>
      </c>
      <c r="B12" s="259"/>
      <c r="C12" s="260" t="s">
        <v>1052</v>
      </c>
      <c r="D12" s="261"/>
      <c r="E12" s="262" t="s">
        <v>27</v>
      </c>
      <c r="F12" s="262"/>
      <c r="G12" s="262" t="s">
        <v>100</v>
      </c>
      <c r="H12" s="261" t="s">
        <v>5265</v>
      </c>
      <c r="I12" s="262" t="s">
        <v>80</v>
      </c>
      <c r="J12" s="262" t="s">
        <v>0</v>
      </c>
      <c r="K12" s="262"/>
      <c r="L12" s="261" t="s">
        <v>0</v>
      </c>
      <c r="M12" s="262"/>
      <c r="N12" s="261" t="s">
        <v>0</v>
      </c>
      <c r="O12" s="262"/>
      <c r="P12" s="261" t="s">
        <v>0</v>
      </c>
      <c r="Q12" s="262"/>
      <c r="R12" s="261" t="s">
        <v>0</v>
      </c>
      <c r="S12" s="262"/>
      <c r="T12" s="261" t="s">
        <v>0</v>
      </c>
      <c r="U12" s="261"/>
      <c r="V12" s="262" t="s">
        <v>0</v>
      </c>
      <c r="W12" s="261"/>
      <c r="X12" s="262" t="s">
        <v>0</v>
      </c>
      <c r="Y12" s="261"/>
      <c r="Z12" s="262" t="s">
        <v>0</v>
      </c>
      <c r="AA12" s="261"/>
      <c r="AB12" s="263" t="s">
        <v>0</v>
      </c>
      <c r="AJ12" s="7"/>
    </row>
    <row r="13" spans="1:49" x14ac:dyDescent="0.25">
      <c r="A13" s="258">
        <v>2022</v>
      </c>
      <c r="B13" s="259">
        <v>44575</v>
      </c>
      <c r="C13" s="260" t="s">
        <v>1053</v>
      </c>
      <c r="D13" s="261" t="s">
        <v>79</v>
      </c>
      <c r="E13" s="262" t="s">
        <v>27</v>
      </c>
      <c r="F13" s="262"/>
      <c r="G13" s="262" t="s">
        <v>100</v>
      </c>
      <c r="H13" s="261" t="s">
        <v>311</v>
      </c>
      <c r="I13" s="262" t="s">
        <v>334</v>
      </c>
      <c r="J13" s="262" t="s">
        <v>5310</v>
      </c>
      <c r="K13" s="262" t="s">
        <v>1243</v>
      </c>
      <c r="L13" s="261" t="s">
        <v>5727</v>
      </c>
      <c r="M13" s="262" t="s">
        <v>80</v>
      </c>
      <c r="N13" s="261" t="s">
        <v>0</v>
      </c>
      <c r="O13" s="262"/>
      <c r="P13" s="261" t="s">
        <v>0</v>
      </c>
      <c r="Q13" s="262"/>
      <c r="R13" s="261" t="s">
        <v>0</v>
      </c>
      <c r="S13" s="262"/>
      <c r="T13" s="261" t="s">
        <v>0</v>
      </c>
      <c r="U13" s="261"/>
      <c r="V13" s="262" t="s">
        <v>0</v>
      </c>
      <c r="W13" s="261"/>
      <c r="X13" s="262" t="s">
        <v>0</v>
      </c>
      <c r="Y13" s="261"/>
      <c r="Z13" s="262" t="s">
        <v>0</v>
      </c>
      <c r="AA13" s="261"/>
      <c r="AB13" s="263" t="s">
        <v>0</v>
      </c>
      <c r="AJ13" s="7"/>
    </row>
    <row r="14" spans="1:49" x14ac:dyDescent="0.25">
      <c r="A14" s="258">
        <v>2022</v>
      </c>
      <c r="B14" s="259">
        <v>44602</v>
      </c>
      <c r="C14" s="260" t="s">
        <v>5228</v>
      </c>
      <c r="D14" s="261" t="s">
        <v>79</v>
      </c>
      <c r="E14" s="262" t="s">
        <v>27</v>
      </c>
      <c r="F14" s="262"/>
      <c r="G14" s="262" t="s">
        <v>371</v>
      </c>
      <c r="H14" s="261" t="s">
        <v>1139</v>
      </c>
      <c r="I14" s="262" t="s">
        <v>240</v>
      </c>
      <c r="J14" s="262" t="s">
        <v>5728</v>
      </c>
      <c r="K14" s="262" t="s">
        <v>301</v>
      </c>
      <c r="L14" s="261" t="s">
        <v>5729</v>
      </c>
      <c r="M14" s="262" t="s">
        <v>80</v>
      </c>
      <c r="N14" s="261" t="s">
        <v>0</v>
      </c>
      <c r="O14" s="262"/>
      <c r="P14" s="261" t="s">
        <v>0</v>
      </c>
      <c r="Q14" s="262"/>
      <c r="R14" s="261" t="s">
        <v>0</v>
      </c>
      <c r="S14" s="262"/>
      <c r="T14" s="261" t="s">
        <v>0</v>
      </c>
      <c r="U14" s="261"/>
      <c r="V14" s="262" t="s">
        <v>0</v>
      </c>
      <c r="W14" s="261"/>
      <c r="X14" s="262" t="s">
        <v>0</v>
      </c>
      <c r="Y14" s="261"/>
      <c r="Z14" s="262" t="s">
        <v>0</v>
      </c>
      <c r="AA14" s="261"/>
      <c r="AB14" s="263" t="s">
        <v>0</v>
      </c>
      <c r="AJ14" s="7"/>
    </row>
    <row r="15" spans="1:49" x14ac:dyDescent="0.25">
      <c r="A15" s="258">
        <v>2022</v>
      </c>
      <c r="B15" s="259"/>
      <c r="C15" s="260" t="s">
        <v>1037</v>
      </c>
      <c r="D15" s="261"/>
      <c r="E15" s="262" t="s">
        <v>27</v>
      </c>
      <c r="F15" s="262"/>
      <c r="G15" s="262" t="s">
        <v>100</v>
      </c>
      <c r="H15" s="261" t="s">
        <v>1550</v>
      </c>
      <c r="I15" s="262" t="s">
        <v>80</v>
      </c>
      <c r="J15" s="262" t="s">
        <v>0</v>
      </c>
      <c r="K15" s="262"/>
      <c r="L15" s="261" t="s">
        <v>0</v>
      </c>
      <c r="M15" s="262"/>
      <c r="N15" s="261" t="s">
        <v>0</v>
      </c>
      <c r="O15" s="262"/>
      <c r="P15" s="261" t="s">
        <v>0</v>
      </c>
      <c r="Q15" s="262"/>
      <c r="R15" s="261" t="s">
        <v>0</v>
      </c>
      <c r="S15" s="262"/>
      <c r="T15" s="261" t="s">
        <v>0</v>
      </c>
      <c r="U15" s="261"/>
      <c r="V15" s="262" t="s">
        <v>0</v>
      </c>
      <c r="W15" s="261"/>
      <c r="X15" s="262" t="s">
        <v>0</v>
      </c>
      <c r="Y15" s="261"/>
      <c r="Z15" s="262" t="s">
        <v>0</v>
      </c>
      <c r="AA15" s="261"/>
      <c r="AB15" s="263" t="s">
        <v>0</v>
      </c>
      <c r="AJ15" s="7"/>
    </row>
    <row r="16" spans="1:49" x14ac:dyDescent="0.25">
      <c r="A16" s="258">
        <v>2022</v>
      </c>
      <c r="B16" s="259">
        <v>44607</v>
      </c>
      <c r="C16" s="260" t="s">
        <v>5230</v>
      </c>
      <c r="D16" s="261" t="s">
        <v>975</v>
      </c>
      <c r="E16" s="262" t="s">
        <v>6</v>
      </c>
      <c r="F16" s="262"/>
      <c r="G16" s="262" t="s">
        <v>100</v>
      </c>
      <c r="H16" s="261" t="s">
        <v>857</v>
      </c>
      <c r="I16" s="262" t="s">
        <v>624</v>
      </c>
      <c r="J16" s="262" t="s">
        <v>5735</v>
      </c>
      <c r="K16" s="262" t="s">
        <v>797</v>
      </c>
      <c r="L16" s="261" t="s">
        <v>5733</v>
      </c>
      <c r="M16" s="262" t="s">
        <v>625</v>
      </c>
      <c r="N16" s="261" t="s">
        <v>5736</v>
      </c>
      <c r="O16" s="262" t="s">
        <v>1316</v>
      </c>
      <c r="P16" s="261" t="s">
        <v>5737</v>
      </c>
      <c r="Q16" s="262"/>
      <c r="R16" s="261" t="s">
        <v>0</v>
      </c>
      <c r="S16" s="262"/>
      <c r="T16" s="261" t="s">
        <v>0</v>
      </c>
      <c r="U16" s="261"/>
      <c r="V16" s="262" t="s">
        <v>0</v>
      </c>
      <c r="W16" s="261"/>
      <c r="X16" s="262" t="s">
        <v>0</v>
      </c>
      <c r="Y16" s="261"/>
      <c r="Z16" s="262" t="s">
        <v>0</v>
      </c>
      <c r="AA16" s="261"/>
      <c r="AB16" s="263" t="s">
        <v>0</v>
      </c>
      <c r="AJ16" s="7"/>
    </row>
    <row r="17" spans="1:36" x14ac:dyDescent="0.25">
      <c r="A17" s="258">
        <v>2022</v>
      </c>
      <c r="B17" s="259">
        <v>44607</v>
      </c>
      <c r="C17" s="260" t="s">
        <v>5231</v>
      </c>
      <c r="D17" s="261" t="s">
        <v>975</v>
      </c>
      <c r="E17" s="262" t="s">
        <v>6</v>
      </c>
      <c r="F17" s="262"/>
      <c r="G17" s="262" t="s">
        <v>100</v>
      </c>
      <c r="H17" s="261" t="s">
        <v>816</v>
      </c>
      <c r="I17" s="262" t="s">
        <v>340</v>
      </c>
      <c r="J17" s="262" t="s">
        <v>5730</v>
      </c>
      <c r="K17" s="262" t="s">
        <v>584</v>
      </c>
      <c r="L17" s="261" t="s">
        <v>5731</v>
      </c>
      <c r="M17" s="262" t="s">
        <v>381</v>
      </c>
      <c r="N17" s="261" t="s">
        <v>5732</v>
      </c>
      <c r="O17" s="262" t="s">
        <v>799</v>
      </c>
      <c r="P17" s="261" t="s">
        <v>5733</v>
      </c>
      <c r="Q17" s="262"/>
      <c r="R17" s="261" t="s">
        <v>0</v>
      </c>
      <c r="S17" s="262"/>
      <c r="T17" s="261" t="s">
        <v>0</v>
      </c>
      <c r="U17" s="261"/>
      <c r="V17" s="262" t="s">
        <v>0</v>
      </c>
      <c r="W17" s="261"/>
      <c r="X17" s="262" t="s">
        <v>0</v>
      </c>
      <c r="Y17" s="261"/>
      <c r="Z17" s="262" t="s">
        <v>0</v>
      </c>
      <c r="AA17" s="261"/>
      <c r="AB17" s="263" t="s">
        <v>0</v>
      </c>
      <c r="AJ17" s="7"/>
    </row>
    <row r="18" spans="1:36" x14ac:dyDescent="0.25">
      <c r="A18" s="258">
        <v>2022</v>
      </c>
      <c r="B18" s="259">
        <v>44607</v>
      </c>
      <c r="C18" s="260" t="s">
        <v>5229</v>
      </c>
      <c r="D18" s="261" t="s">
        <v>975</v>
      </c>
      <c r="E18" s="262" t="s">
        <v>6</v>
      </c>
      <c r="F18" s="262"/>
      <c r="G18" s="262" t="s">
        <v>100</v>
      </c>
      <c r="H18" s="261" t="s">
        <v>5237</v>
      </c>
      <c r="I18" s="262" t="s">
        <v>383</v>
      </c>
      <c r="J18" s="262" t="s">
        <v>5738</v>
      </c>
      <c r="K18" s="262" t="s">
        <v>529</v>
      </c>
      <c r="L18" s="261" t="s">
        <v>5738</v>
      </c>
      <c r="M18" s="262" t="s">
        <v>800</v>
      </c>
      <c r="N18" s="261" t="s">
        <v>5733</v>
      </c>
      <c r="O18" s="262"/>
      <c r="P18" s="261" t="s">
        <v>0</v>
      </c>
      <c r="Q18" s="262"/>
      <c r="R18" s="261" t="s">
        <v>0</v>
      </c>
      <c r="S18" s="262"/>
      <c r="T18" s="261" t="s">
        <v>0</v>
      </c>
      <c r="U18" s="261"/>
      <c r="V18" s="262" t="s">
        <v>0</v>
      </c>
      <c r="W18" s="261"/>
      <c r="X18" s="262" t="s">
        <v>0</v>
      </c>
      <c r="Y18" s="261"/>
      <c r="Z18" s="262" t="s">
        <v>0</v>
      </c>
      <c r="AA18" s="261"/>
      <c r="AB18" s="263" t="s">
        <v>0</v>
      </c>
      <c r="AJ18" s="7"/>
    </row>
    <row r="19" spans="1:36" x14ac:dyDescent="0.25">
      <c r="A19" s="258">
        <v>2022</v>
      </c>
      <c r="B19" s="259">
        <v>44607</v>
      </c>
      <c r="C19" s="260" t="s">
        <v>5227</v>
      </c>
      <c r="D19" s="261" t="s">
        <v>975</v>
      </c>
      <c r="E19" s="262" t="s">
        <v>6</v>
      </c>
      <c r="F19" s="262"/>
      <c r="G19" s="262" t="s">
        <v>100</v>
      </c>
      <c r="H19" s="261" t="s">
        <v>830</v>
      </c>
      <c r="I19" s="262" t="s">
        <v>246</v>
      </c>
      <c r="J19" s="262" t="s">
        <v>5734</v>
      </c>
      <c r="K19" s="262" t="s">
        <v>80</v>
      </c>
      <c r="L19" s="261" t="s">
        <v>0</v>
      </c>
      <c r="M19" s="262"/>
      <c r="N19" s="261" t="s">
        <v>0</v>
      </c>
      <c r="O19" s="262"/>
      <c r="P19" s="261" t="s">
        <v>0</v>
      </c>
      <c r="Q19" s="262"/>
      <c r="R19" s="261" t="s">
        <v>0</v>
      </c>
      <c r="S19" s="262"/>
      <c r="T19" s="261" t="s">
        <v>0</v>
      </c>
      <c r="U19" s="261"/>
      <c r="V19" s="262" t="s">
        <v>0</v>
      </c>
      <c r="W19" s="261"/>
      <c r="X19" s="262" t="s">
        <v>0</v>
      </c>
      <c r="Y19" s="261"/>
      <c r="Z19" s="262" t="s">
        <v>0</v>
      </c>
      <c r="AA19" s="261"/>
      <c r="AB19" s="263" t="s">
        <v>0</v>
      </c>
      <c r="AJ19" s="7"/>
    </row>
    <row r="20" spans="1:36" x14ac:dyDescent="0.25">
      <c r="A20" s="258">
        <v>2022</v>
      </c>
      <c r="B20" s="259">
        <v>44614</v>
      </c>
      <c r="C20" s="260" t="s">
        <v>5236</v>
      </c>
      <c r="D20" s="261" t="s">
        <v>79</v>
      </c>
      <c r="E20" s="262" t="s">
        <v>6</v>
      </c>
      <c r="F20" s="262"/>
      <c r="G20" s="262" t="s">
        <v>100</v>
      </c>
      <c r="H20" s="261" t="s">
        <v>350</v>
      </c>
      <c r="I20" s="262" t="s">
        <v>612</v>
      </c>
      <c r="J20" s="262" t="s">
        <v>5739</v>
      </c>
      <c r="K20" s="262" t="s">
        <v>1026</v>
      </c>
      <c r="L20" s="261" t="s">
        <v>0</v>
      </c>
      <c r="M20" s="262"/>
      <c r="N20" s="261" t="s">
        <v>0</v>
      </c>
      <c r="O20" s="262"/>
      <c r="P20" s="261" t="s">
        <v>0</v>
      </c>
      <c r="Q20" s="262"/>
      <c r="R20" s="261" t="s">
        <v>0</v>
      </c>
      <c r="S20" s="262"/>
      <c r="T20" s="261" t="s">
        <v>0</v>
      </c>
      <c r="U20" s="261"/>
      <c r="V20" s="262" t="s">
        <v>0</v>
      </c>
      <c r="W20" s="261"/>
      <c r="X20" s="262" t="s">
        <v>0</v>
      </c>
      <c r="Y20" s="261"/>
      <c r="Z20" s="262" t="s">
        <v>0</v>
      </c>
      <c r="AA20" s="261"/>
      <c r="AB20" s="263" t="s">
        <v>0</v>
      </c>
      <c r="AJ20" s="7"/>
    </row>
    <row r="21" spans="1:36" x14ac:dyDescent="0.25">
      <c r="A21" s="258">
        <v>2022</v>
      </c>
      <c r="B21" s="259">
        <v>44666</v>
      </c>
      <c r="C21" s="260" t="s">
        <v>5235</v>
      </c>
      <c r="D21" s="261" t="s">
        <v>975</v>
      </c>
      <c r="E21" s="262" t="s">
        <v>27</v>
      </c>
      <c r="F21" s="262"/>
      <c r="G21" s="262" t="s">
        <v>469</v>
      </c>
      <c r="H21" s="261" t="s">
        <v>5740</v>
      </c>
      <c r="I21" s="262" t="s">
        <v>167</v>
      </c>
      <c r="J21" s="262" t="s">
        <v>5822</v>
      </c>
      <c r="K21" s="262" t="s">
        <v>331</v>
      </c>
      <c r="L21" s="261" t="s">
        <v>5252</v>
      </c>
      <c r="M21" s="262" t="s">
        <v>465</v>
      </c>
      <c r="N21" s="261" t="s">
        <v>5253</v>
      </c>
      <c r="O21" s="262" t="s">
        <v>447</v>
      </c>
      <c r="P21" s="261" t="s">
        <v>3008</v>
      </c>
      <c r="Q21" s="262" t="s">
        <v>468</v>
      </c>
      <c r="R21" s="261" t="s">
        <v>1157</v>
      </c>
      <c r="S21" s="262" t="s">
        <v>321</v>
      </c>
      <c r="T21" s="261" t="s">
        <v>3023</v>
      </c>
      <c r="U21" s="261"/>
      <c r="V21" s="262" t="s">
        <v>0</v>
      </c>
      <c r="W21" s="261"/>
      <c r="X21" s="262" t="s">
        <v>0</v>
      </c>
      <c r="Y21" s="261"/>
      <c r="Z21" s="262" t="s">
        <v>0</v>
      </c>
      <c r="AA21" s="261"/>
      <c r="AB21" s="263" t="s">
        <v>0</v>
      </c>
      <c r="AJ21" s="7"/>
    </row>
    <row r="22" spans="1:36" x14ac:dyDescent="0.25">
      <c r="A22" s="258">
        <v>2022</v>
      </c>
      <c r="B22" s="259">
        <v>44666</v>
      </c>
      <c r="C22" s="260" t="s">
        <v>5233</v>
      </c>
      <c r="D22" s="261" t="s">
        <v>975</v>
      </c>
      <c r="E22" s="262" t="s">
        <v>27</v>
      </c>
      <c r="F22" s="262"/>
      <c r="G22" s="262" t="s">
        <v>1293</v>
      </c>
      <c r="H22" s="261" t="s">
        <v>5741</v>
      </c>
      <c r="I22" s="262" t="s">
        <v>5288</v>
      </c>
      <c r="J22" s="262" t="s">
        <v>0</v>
      </c>
      <c r="K22" s="262" t="s">
        <v>80</v>
      </c>
      <c r="L22" s="261" t="s">
        <v>0</v>
      </c>
      <c r="M22" s="262" t="s">
        <v>5288</v>
      </c>
      <c r="N22" s="261" t="s">
        <v>0</v>
      </c>
      <c r="O22" s="262" t="s">
        <v>80</v>
      </c>
      <c r="P22" s="261" t="s">
        <v>0</v>
      </c>
      <c r="Q22" s="262"/>
      <c r="R22" s="261" t="s">
        <v>0</v>
      </c>
      <c r="S22" s="262"/>
      <c r="T22" s="261" t="s">
        <v>0</v>
      </c>
      <c r="U22" s="261"/>
      <c r="V22" s="262" t="s">
        <v>0</v>
      </c>
      <c r="W22" s="261"/>
      <c r="X22" s="262" t="s">
        <v>0</v>
      </c>
      <c r="Y22" s="261"/>
      <c r="Z22" s="262" t="s">
        <v>0</v>
      </c>
      <c r="AA22" s="261"/>
      <c r="AB22" s="263" t="s">
        <v>0</v>
      </c>
      <c r="AJ22" s="7"/>
    </row>
    <row r="23" spans="1:36" x14ac:dyDescent="0.25">
      <c r="A23" s="258">
        <v>2022</v>
      </c>
      <c r="B23" s="259">
        <v>44672</v>
      </c>
      <c r="C23" s="260" t="s">
        <v>5234</v>
      </c>
      <c r="D23" s="261"/>
      <c r="E23" s="262" t="s">
        <v>6</v>
      </c>
      <c r="F23" s="262"/>
      <c r="G23" s="262" t="s">
        <v>100</v>
      </c>
      <c r="H23" s="261" t="s">
        <v>1593</v>
      </c>
      <c r="I23" s="262" t="s">
        <v>678</v>
      </c>
      <c r="J23" s="262" t="s">
        <v>5742</v>
      </c>
      <c r="K23" s="262"/>
      <c r="L23" s="261" t="s">
        <v>0</v>
      </c>
      <c r="M23" s="262"/>
      <c r="N23" s="261" t="s">
        <v>0</v>
      </c>
      <c r="O23" s="262"/>
      <c r="P23" s="261" t="s">
        <v>0</v>
      </c>
      <c r="Q23" s="262"/>
      <c r="R23" s="261" t="s">
        <v>0</v>
      </c>
      <c r="S23" s="262"/>
      <c r="T23" s="261" t="s">
        <v>0</v>
      </c>
      <c r="U23" s="261"/>
      <c r="V23" s="262" t="s">
        <v>0</v>
      </c>
      <c r="W23" s="261"/>
      <c r="X23" s="262" t="s">
        <v>0</v>
      </c>
      <c r="Y23" s="261"/>
      <c r="Z23" s="262" t="s">
        <v>0</v>
      </c>
      <c r="AA23" s="261"/>
      <c r="AB23" s="263" t="s">
        <v>0</v>
      </c>
      <c r="AJ23" s="7"/>
    </row>
    <row r="24" spans="1:36" x14ac:dyDescent="0.25">
      <c r="A24" s="258">
        <v>2022</v>
      </c>
      <c r="B24" s="259">
        <v>44672</v>
      </c>
      <c r="C24" s="260" t="s">
        <v>5232</v>
      </c>
      <c r="D24" s="261"/>
      <c r="E24" s="262" t="s">
        <v>6</v>
      </c>
      <c r="F24" s="262"/>
      <c r="G24" s="262" t="s">
        <v>100</v>
      </c>
      <c r="H24" s="261" t="s">
        <v>1614</v>
      </c>
      <c r="I24" s="262" t="s">
        <v>80</v>
      </c>
      <c r="J24" s="262" t="s">
        <v>0</v>
      </c>
      <c r="K24" s="262"/>
      <c r="L24" s="261" t="s">
        <v>0</v>
      </c>
      <c r="M24" s="262"/>
      <c r="N24" s="261" t="s">
        <v>0</v>
      </c>
      <c r="O24" s="262"/>
      <c r="P24" s="261" t="s">
        <v>0</v>
      </c>
      <c r="Q24" s="262"/>
      <c r="R24" s="261" t="s">
        <v>0</v>
      </c>
      <c r="S24" s="262"/>
      <c r="T24" s="261" t="s">
        <v>0</v>
      </c>
      <c r="U24" s="261"/>
      <c r="V24" s="262" t="s">
        <v>0</v>
      </c>
      <c r="W24" s="261"/>
      <c r="X24" s="262" t="s">
        <v>0</v>
      </c>
      <c r="Y24" s="261"/>
      <c r="Z24" s="262" t="s">
        <v>0</v>
      </c>
      <c r="AA24" s="261"/>
      <c r="AB24" s="263" t="s">
        <v>0</v>
      </c>
      <c r="AJ24" s="7"/>
    </row>
    <row r="25" spans="1:36" x14ac:dyDescent="0.25">
      <c r="A25" s="258">
        <v>2022</v>
      </c>
      <c r="B25" s="259">
        <v>44672</v>
      </c>
      <c r="C25" s="260" t="s">
        <v>5244</v>
      </c>
      <c r="D25" s="261"/>
      <c r="E25" s="262" t="s">
        <v>6</v>
      </c>
      <c r="F25" s="262"/>
      <c r="G25" s="262" t="s">
        <v>100</v>
      </c>
      <c r="H25" s="261" t="s">
        <v>2085</v>
      </c>
      <c r="I25" s="262" t="s">
        <v>80</v>
      </c>
      <c r="J25" s="262" t="s">
        <v>0</v>
      </c>
      <c r="K25" s="262"/>
      <c r="L25" s="261" t="s">
        <v>0</v>
      </c>
      <c r="M25" s="262"/>
      <c r="N25" s="261" t="s">
        <v>0</v>
      </c>
      <c r="O25" s="262"/>
      <c r="P25" s="261" t="s">
        <v>0</v>
      </c>
      <c r="Q25" s="262"/>
      <c r="R25" s="261" t="s">
        <v>0</v>
      </c>
      <c r="S25" s="262"/>
      <c r="T25" s="261" t="s">
        <v>0</v>
      </c>
      <c r="U25" s="261"/>
      <c r="V25" s="262" t="s">
        <v>0</v>
      </c>
      <c r="W25" s="261"/>
      <c r="X25" s="262" t="s">
        <v>0</v>
      </c>
      <c r="Y25" s="261"/>
      <c r="Z25" s="262" t="s">
        <v>0</v>
      </c>
      <c r="AA25" s="261"/>
      <c r="AB25" s="263" t="s">
        <v>0</v>
      </c>
      <c r="AJ25" s="7"/>
    </row>
    <row r="26" spans="1:36" x14ac:dyDescent="0.25">
      <c r="A26" s="258">
        <v>2022</v>
      </c>
      <c r="B26" s="259"/>
      <c r="C26" s="260" t="s">
        <v>1038</v>
      </c>
      <c r="D26" s="261"/>
      <c r="E26" s="262" t="s">
        <v>27</v>
      </c>
      <c r="F26" s="262"/>
      <c r="G26" s="262" t="s">
        <v>100</v>
      </c>
      <c r="H26" s="261" t="s">
        <v>2239</v>
      </c>
      <c r="I26" s="262" t="s">
        <v>80</v>
      </c>
      <c r="J26" s="262" t="s">
        <v>0</v>
      </c>
      <c r="K26" s="262"/>
      <c r="L26" s="261" t="s">
        <v>0</v>
      </c>
      <c r="M26" s="262"/>
      <c r="N26" s="261" t="s">
        <v>0</v>
      </c>
      <c r="O26" s="262"/>
      <c r="P26" s="261" t="s">
        <v>0</v>
      </c>
      <c r="Q26" s="262"/>
      <c r="R26" s="261" t="s">
        <v>0</v>
      </c>
      <c r="S26" s="262"/>
      <c r="T26" s="261" t="s">
        <v>0</v>
      </c>
      <c r="U26" s="261"/>
      <c r="V26" s="262" t="s">
        <v>0</v>
      </c>
      <c r="W26" s="261"/>
      <c r="X26" s="262" t="s">
        <v>0</v>
      </c>
      <c r="Y26" s="261"/>
      <c r="Z26" s="262" t="s">
        <v>0</v>
      </c>
      <c r="AA26" s="261"/>
      <c r="AB26" s="263" t="s">
        <v>0</v>
      </c>
      <c r="AJ26" s="7"/>
    </row>
    <row r="27" spans="1:36" x14ac:dyDescent="0.25">
      <c r="A27" s="258">
        <v>2022</v>
      </c>
      <c r="B27" s="259">
        <v>44672</v>
      </c>
      <c r="C27" s="260" t="s">
        <v>5245</v>
      </c>
      <c r="D27" s="261"/>
      <c r="E27" s="262" t="s">
        <v>6</v>
      </c>
      <c r="F27" s="262"/>
      <c r="G27" s="262" t="s">
        <v>100</v>
      </c>
      <c r="H27" s="261" t="s">
        <v>1595</v>
      </c>
      <c r="I27" s="262" t="s">
        <v>481</v>
      </c>
      <c r="J27" s="262" t="s">
        <v>5743</v>
      </c>
      <c r="K27" s="262"/>
      <c r="L27" s="261" t="s">
        <v>0</v>
      </c>
      <c r="M27" s="262"/>
      <c r="N27" s="261" t="s">
        <v>0</v>
      </c>
      <c r="O27" s="262"/>
      <c r="P27" s="261" t="s">
        <v>0</v>
      </c>
      <c r="Q27" s="262"/>
      <c r="R27" s="261" t="s">
        <v>0</v>
      </c>
      <c r="S27" s="262"/>
      <c r="T27" s="261" t="s">
        <v>0</v>
      </c>
      <c r="U27" s="261"/>
      <c r="V27" s="262" t="s">
        <v>0</v>
      </c>
      <c r="W27" s="261"/>
      <c r="X27" s="262" t="s">
        <v>0</v>
      </c>
      <c r="Y27" s="261"/>
      <c r="Z27" s="262" t="s">
        <v>0</v>
      </c>
      <c r="AA27" s="261"/>
      <c r="AB27" s="263" t="s">
        <v>0</v>
      </c>
      <c r="AJ27" s="7"/>
    </row>
    <row r="28" spans="1:36" x14ac:dyDescent="0.25">
      <c r="A28" s="258">
        <v>2022</v>
      </c>
      <c r="B28" s="259">
        <v>44672</v>
      </c>
      <c r="C28" s="260" t="s">
        <v>5259</v>
      </c>
      <c r="D28" s="261"/>
      <c r="E28" s="262" t="s">
        <v>6</v>
      </c>
      <c r="F28" s="262"/>
      <c r="G28" s="262" t="s">
        <v>100</v>
      </c>
      <c r="H28" s="261" t="s">
        <v>1606</v>
      </c>
      <c r="I28" s="262" t="s">
        <v>5304</v>
      </c>
      <c r="J28" s="262" t="s">
        <v>0</v>
      </c>
      <c r="K28" s="262"/>
      <c r="L28" s="261" t="s">
        <v>0</v>
      </c>
      <c r="M28" s="262"/>
      <c r="N28" s="261" t="s">
        <v>0</v>
      </c>
      <c r="O28" s="262"/>
      <c r="P28" s="261" t="s">
        <v>0</v>
      </c>
      <c r="Q28" s="262"/>
      <c r="R28" s="261" t="s">
        <v>0</v>
      </c>
      <c r="S28" s="262"/>
      <c r="T28" s="261" t="s">
        <v>0</v>
      </c>
      <c r="U28" s="261"/>
      <c r="V28" s="262" t="s">
        <v>0</v>
      </c>
      <c r="W28" s="261"/>
      <c r="X28" s="262" t="s">
        <v>0</v>
      </c>
      <c r="Y28" s="261"/>
      <c r="Z28" s="262" t="s">
        <v>0</v>
      </c>
      <c r="AA28" s="261"/>
      <c r="AB28" s="263" t="s">
        <v>0</v>
      </c>
      <c r="AJ28" s="7"/>
    </row>
    <row r="29" spans="1:36" x14ac:dyDescent="0.25">
      <c r="A29" s="258">
        <v>2022</v>
      </c>
      <c r="B29" s="259">
        <v>44672</v>
      </c>
      <c r="C29" s="260" t="s">
        <v>5260</v>
      </c>
      <c r="D29" s="261"/>
      <c r="E29" s="262" t="s">
        <v>6</v>
      </c>
      <c r="F29" s="262"/>
      <c r="G29" s="262" t="s">
        <v>100</v>
      </c>
      <c r="H29" s="261" t="s">
        <v>5226</v>
      </c>
      <c r="I29" s="262" t="s">
        <v>80</v>
      </c>
      <c r="J29" s="262" t="s">
        <v>0</v>
      </c>
      <c r="K29" s="262"/>
      <c r="L29" s="261" t="s">
        <v>0</v>
      </c>
      <c r="M29" s="262"/>
      <c r="N29" s="261" t="s">
        <v>0</v>
      </c>
      <c r="O29" s="262"/>
      <c r="P29" s="261" t="s">
        <v>0</v>
      </c>
      <c r="Q29" s="262"/>
      <c r="R29" s="261" t="s">
        <v>0</v>
      </c>
      <c r="S29" s="262"/>
      <c r="T29" s="261" t="s">
        <v>0</v>
      </c>
      <c r="U29" s="261"/>
      <c r="V29" s="262" t="s">
        <v>0</v>
      </c>
      <c r="W29" s="261"/>
      <c r="X29" s="262" t="s">
        <v>0</v>
      </c>
      <c r="Y29" s="261"/>
      <c r="Z29" s="262" t="s">
        <v>0</v>
      </c>
      <c r="AA29" s="261"/>
      <c r="AB29" s="263" t="s">
        <v>0</v>
      </c>
      <c r="AJ29" s="7"/>
    </row>
    <row r="30" spans="1:36" x14ac:dyDescent="0.25">
      <c r="A30" s="258">
        <v>2022</v>
      </c>
      <c r="B30" s="259">
        <v>44673</v>
      </c>
      <c r="C30" s="260" t="s">
        <v>5261</v>
      </c>
      <c r="D30" s="261"/>
      <c r="E30" s="262" t="s">
        <v>6</v>
      </c>
      <c r="F30" s="262"/>
      <c r="G30" s="262" t="s">
        <v>100</v>
      </c>
      <c r="H30" s="261" t="s">
        <v>833</v>
      </c>
      <c r="I30" s="262" t="s">
        <v>768</v>
      </c>
      <c r="J30" s="262" t="s">
        <v>5733</v>
      </c>
      <c r="K30" s="262"/>
      <c r="L30" s="261" t="s">
        <v>0</v>
      </c>
      <c r="M30" s="262"/>
      <c r="N30" s="261" t="s">
        <v>0</v>
      </c>
      <c r="O30" s="262"/>
      <c r="P30" s="261" t="s">
        <v>0</v>
      </c>
      <c r="Q30" s="262"/>
      <c r="R30" s="261" t="s">
        <v>0</v>
      </c>
      <c r="S30" s="262"/>
      <c r="T30" s="261" t="s">
        <v>0</v>
      </c>
      <c r="U30" s="261"/>
      <c r="V30" s="262" t="s">
        <v>0</v>
      </c>
      <c r="W30" s="261"/>
      <c r="X30" s="262" t="s">
        <v>0</v>
      </c>
      <c r="Y30" s="261"/>
      <c r="Z30" s="262" t="s">
        <v>0</v>
      </c>
      <c r="AA30" s="261"/>
      <c r="AB30" s="263" t="s">
        <v>0</v>
      </c>
      <c r="AJ30" s="7"/>
    </row>
    <row r="31" spans="1:36" x14ac:dyDescent="0.25">
      <c r="A31" s="258">
        <v>2022</v>
      </c>
      <c r="B31" s="259">
        <v>44686</v>
      </c>
      <c r="C31" s="260" t="s">
        <v>5262</v>
      </c>
      <c r="D31" s="261" t="s">
        <v>975</v>
      </c>
      <c r="E31" s="262" t="s">
        <v>27</v>
      </c>
      <c r="F31" s="262"/>
      <c r="G31" s="262" t="s">
        <v>299</v>
      </c>
      <c r="H31" s="261" t="s">
        <v>5744</v>
      </c>
      <c r="I31" s="262" t="s">
        <v>320</v>
      </c>
      <c r="J31" s="262" t="s">
        <v>5745</v>
      </c>
      <c r="K31" s="262" t="s">
        <v>405</v>
      </c>
      <c r="L31" s="261" t="s">
        <v>5823</v>
      </c>
      <c r="M31" s="262"/>
      <c r="N31" s="261" t="s">
        <v>0</v>
      </c>
      <c r="O31" s="262"/>
      <c r="P31" s="261" t="s">
        <v>0</v>
      </c>
      <c r="Q31" s="262"/>
      <c r="R31" s="261" t="s">
        <v>0</v>
      </c>
      <c r="S31" s="262"/>
      <c r="T31" s="261" t="s">
        <v>0</v>
      </c>
      <c r="U31" s="261"/>
      <c r="V31" s="262" t="s">
        <v>0</v>
      </c>
      <c r="W31" s="261"/>
      <c r="X31" s="262" t="s">
        <v>0</v>
      </c>
      <c r="Y31" s="261"/>
      <c r="Z31" s="262" t="s">
        <v>0</v>
      </c>
      <c r="AA31" s="261"/>
      <c r="AB31" s="263" t="s">
        <v>0</v>
      </c>
      <c r="AJ31" s="7"/>
    </row>
    <row r="32" spans="1:36" x14ac:dyDescent="0.25">
      <c r="A32" s="258">
        <v>2022</v>
      </c>
      <c r="B32" s="259">
        <v>44693</v>
      </c>
      <c r="C32" s="260" t="s">
        <v>5266</v>
      </c>
      <c r="D32" s="261"/>
      <c r="E32" s="262" t="s">
        <v>4</v>
      </c>
      <c r="F32" s="262"/>
      <c r="G32" s="262" t="s">
        <v>225</v>
      </c>
      <c r="H32" s="261" t="s">
        <v>5747</v>
      </c>
      <c r="I32" s="262"/>
      <c r="J32" s="262" t="s">
        <v>0</v>
      </c>
      <c r="K32" s="262"/>
      <c r="L32" s="261" t="s">
        <v>0</v>
      </c>
      <c r="M32" s="262"/>
      <c r="N32" s="261" t="s">
        <v>0</v>
      </c>
      <c r="O32" s="262"/>
      <c r="P32" s="261" t="s">
        <v>0</v>
      </c>
      <c r="Q32" s="262"/>
      <c r="R32" s="261" t="s">
        <v>0</v>
      </c>
      <c r="S32" s="262"/>
      <c r="T32" s="261" t="s">
        <v>0</v>
      </c>
      <c r="U32" s="261"/>
      <c r="V32" s="262" t="s">
        <v>0</v>
      </c>
      <c r="W32" s="261"/>
      <c r="X32" s="262" t="s">
        <v>0</v>
      </c>
      <c r="Y32" s="261"/>
      <c r="Z32" s="262" t="s">
        <v>0</v>
      </c>
      <c r="AA32" s="261"/>
      <c r="AB32" s="263" t="s">
        <v>0</v>
      </c>
      <c r="AJ32" s="7"/>
    </row>
    <row r="33" spans="1:36" x14ac:dyDescent="0.25">
      <c r="A33" s="258">
        <v>2022</v>
      </c>
      <c r="B33" s="259">
        <v>44725</v>
      </c>
      <c r="C33" s="260" t="s">
        <v>5267</v>
      </c>
      <c r="D33" s="261"/>
      <c r="E33" s="262" t="s">
        <v>4</v>
      </c>
      <c r="F33" s="262"/>
      <c r="G33" s="262" t="s">
        <v>390</v>
      </c>
      <c r="H33" s="261" t="s">
        <v>5748</v>
      </c>
      <c r="I33" s="262" t="s">
        <v>540</v>
      </c>
      <c r="J33" s="262" t="s">
        <v>5820</v>
      </c>
      <c r="K33" s="262"/>
      <c r="L33" s="261" t="s">
        <v>0</v>
      </c>
      <c r="M33" s="262"/>
      <c r="N33" s="261" t="s">
        <v>0</v>
      </c>
      <c r="O33" s="262"/>
      <c r="P33" s="261" t="s">
        <v>0</v>
      </c>
      <c r="Q33" s="262"/>
      <c r="R33" s="261" t="s">
        <v>0</v>
      </c>
      <c r="S33" s="262"/>
      <c r="T33" s="261" t="s">
        <v>0</v>
      </c>
      <c r="U33" s="261"/>
      <c r="V33" s="262" t="s">
        <v>0</v>
      </c>
      <c r="W33" s="261"/>
      <c r="X33" s="262" t="s">
        <v>0</v>
      </c>
      <c r="Y33" s="261"/>
      <c r="Z33" s="262" t="s">
        <v>0</v>
      </c>
      <c r="AA33" s="261"/>
      <c r="AB33" s="263" t="s">
        <v>0</v>
      </c>
      <c r="AJ33" s="7"/>
    </row>
    <row r="34" spans="1:36" x14ac:dyDescent="0.25">
      <c r="A34" s="258">
        <v>2022</v>
      </c>
      <c r="B34" s="259">
        <v>44739</v>
      </c>
      <c r="C34" s="260" t="s">
        <v>5268</v>
      </c>
      <c r="D34" s="261"/>
      <c r="E34" s="262" t="s">
        <v>27</v>
      </c>
      <c r="F34" s="262"/>
      <c r="G34" s="262" t="s">
        <v>328</v>
      </c>
      <c r="H34" s="261" t="s">
        <v>1138</v>
      </c>
      <c r="I34" s="262" t="s">
        <v>318</v>
      </c>
      <c r="J34" s="262" t="s">
        <v>1142</v>
      </c>
      <c r="K34" s="262" t="s">
        <v>330</v>
      </c>
      <c r="L34" s="261" t="s">
        <v>5741</v>
      </c>
      <c r="M34" s="262" t="s">
        <v>80</v>
      </c>
      <c r="N34" s="261" t="s">
        <v>0</v>
      </c>
      <c r="O34" s="262" t="s">
        <v>799</v>
      </c>
      <c r="P34" s="261" t="s">
        <v>5733</v>
      </c>
      <c r="Q34" s="262"/>
      <c r="R34" s="261" t="s">
        <v>0</v>
      </c>
      <c r="S34" s="262"/>
      <c r="T34" s="261" t="s">
        <v>0</v>
      </c>
      <c r="U34" s="261"/>
      <c r="V34" s="262" t="s">
        <v>0</v>
      </c>
      <c r="W34" s="261"/>
      <c r="X34" s="262" t="s">
        <v>0</v>
      </c>
      <c r="Y34" s="261"/>
      <c r="Z34" s="262" t="s">
        <v>0</v>
      </c>
      <c r="AA34" s="261"/>
      <c r="AB34" s="263" t="s">
        <v>0</v>
      </c>
      <c r="AJ34" s="7"/>
    </row>
    <row r="35" spans="1:36" x14ac:dyDescent="0.25">
      <c r="A35" s="258">
        <v>2022</v>
      </c>
      <c r="B35" s="259">
        <v>44746</v>
      </c>
      <c r="C35" s="260" t="s">
        <v>5269</v>
      </c>
      <c r="D35" s="261"/>
      <c r="E35" s="262" t="s">
        <v>27</v>
      </c>
      <c r="F35" s="262"/>
      <c r="G35" s="262" t="s">
        <v>389</v>
      </c>
      <c r="H35" s="261" t="s">
        <v>1140</v>
      </c>
      <c r="I35" s="262" t="s">
        <v>499</v>
      </c>
      <c r="J35" s="262" t="s">
        <v>5751</v>
      </c>
      <c r="K35" s="262" t="s">
        <v>80</v>
      </c>
      <c r="L35" s="261" t="s">
        <v>0</v>
      </c>
      <c r="M35" s="262"/>
      <c r="N35" s="261" t="s">
        <v>0</v>
      </c>
      <c r="O35" s="262"/>
      <c r="P35" s="261" t="s">
        <v>0</v>
      </c>
      <c r="Q35" s="262"/>
      <c r="R35" s="261" t="s">
        <v>0</v>
      </c>
      <c r="S35" s="262"/>
      <c r="T35" s="261" t="s">
        <v>0</v>
      </c>
      <c r="U35" s="261"/>
      <c r="V35" s="262" t="s">
        <v>0</v>
      </c>
      <c r="W35" s="261"/>
      <c r="X35" s="262" t="s">
        <v>0</v>
      </c>
      <c r="Y35" s="261"/>
      <c r="Z35" s="262" t="s">
        <v>0</v>
      </c>
      <c r="AA35" s="261"/>
      <c r="AB35" s="263" t="s">
        <v>0</v>
      </c>
      <c r="AJ35" s="7"/>
    </row>
    <row r="36" spans="1:36" x14ac:dyDescent="0.25">
      <c r="A36" s="258">
        <v>2022</v>
      </c>
      <c r="B36" s="259">
        <v>44765</v>
      </c>
      <c r="C36" s="260" t="s">
        <v>5270</v>
      </c>
      <c r="D36" s="261"/>
      <c r="E36" s="262" t="s">
        <v>27</v>
      </c>
      <c r="F36" s="262"/>
      <c r="G36" s="262" t="s">
        <v>444</v>
      </c>
      <c r="H36" s="261" t="s">
        <v>5749</v>
      </c>
      <c r="I36" s="262" t="s">
        <v>190</v>
      </c>
      <c r="J36" s="262" t="s">
        <v>5257</v>
      </c>
      <c r="K36" s="262" t="s">
        <v>193</v>
      </c>
      <c r="L36" s="261" t="s">
        <v>1155</v>
      </c>
      <c r="M36" s="262"/>
      <c r="N36" s="261" t="s">
        <v>0</v>
      </c>
      <c r="O36" s="262"/>
      <c r="P36" s="261" t="s">
        <v>0</v>
      </c>
      <c r="Q36" s="262"/>
      <c r="R36" s="261" t="s">
        <v>0</v>
      </c>
      <c r="S36" s="262"/>
      <c r="T36" s="261" t="s">
        <v>0</v>
      </c>
      <c r="U36" s="261"/>
      <c r="V36" s="262" t="s">
        <v>0</v>
      </c>
      <c r="W36" s="261"/>
      <c r="X36" s="262" t="s">
        <v>0</v>
      </c>
      <c r="Y36" s="261"/>
      <c r="Z36" s="262" t="s">
        <v>0</v>
      </c>
      <c r="AA36" s="261"/>
      <c r="AB36" s="263" t="s">
        <v>0</v>
      </c>
      <c r="AJ36" s="7"/>
    </row>
    <row r="37" spans="1:36" x14ac:dyDescent="0.25">
      <c r="A37" s="258">
        <v>2022</v>
      </c>
      <c r="B37" s="259"/>
      <c r="C37" s="260" t="s">
        <v>1039</v>
      </c>
      <c r="D37" s="261"/>
      <c r="E37" s="262" t="s">
        <v>27</v>
      </c>
      <c r="F37" s="262"/>
      <c r="G37" s="262" t="s">
        <v>100</v>
      </c>
      <c r="H37" s="261" t="s">
        <v>2238</v>
      </c>
      <c r="I37" s="262" t="s">
        <v>80</v>
      </c>
      <c r="J37" s="262" t="s">
        <v>0</v>
      </c>
      <c r="K37" s="262"/>
      <c r="L37" s="261" t="s">
        <v>0</v>
      </c>
      <c r="M37" s="262"/>
      <c r="N37" s="261" t="s">
        <v>0</v>
      </c>
      <c r="O37" s="262"/>
      <c r="P37" s="261" t="s">
        <v>0</v>
      </c>
      <c r="Q37" s="262"/>
      <c r="R37" s="261" t="s">
        <v>0</v>
      </c>
      <c r="S37" s="262"/>
      <c r="T37" s="261" t="s">
        <v>0</v>
      </c>
      <c r="U37" s="261"/>
      <c r="V37" s="262" t="s">
        <v>0</v>
      </c>
      <c r="W37" s="261"/>
      <c r="X37" s="262" t="s">
        <v>0</v>
      </c>
      <c r="Y37" s="261"/>
      <c r="Z37" s="262" t="s">
        <v>0</v>
      </c>
      <c r="AA37" s="261"/>
      <c r="AB37" s="263" t="s">
        <v>0</v>
      </c>
      <c r="AJ37" s="7"/>
    </row>
    <row r="38" spans="1:36" x14ac:dyDescent="0.25">
      <c r="A38" s="258">
        <v>2022</v>
      </c>
      <c r="B38" s="259">
        <v>44772</v>
      </c>
      <c r="C38" s="260" t="s">
        <v>5271</v>
      </c>
      <c r="D38" s="261"/>
      <c r="E38" s="262" t="s">
        <v>27</v>
      </c>
      <c r="F38" s="262"/>
      <c r="G38" s="262" t="s">
        <v>211</v>
      </c>
      <c r="H38" s="261" t="s">
        <v>5258</v>
      </c>
      <c r="I38" s="262" t="s">
        <v>80</v>
      </c>
      <c r="J38" s="262" t="s">
        <v>0</v>
      </c>
      <c r="K38" s="262"/>
      <c r="L38" s="261" t="s">
        <v>0</v>
      </c>
      <c r="M38" s="262"/>
      <c r="N38" s="261" t="s">
        <v>0</v>
      </c>
      <c r="O38" s="262"/>
      <c r="P38" s="261" t="s">
        <v>0</v>
      </c>
      <c r="Q38" s="262"/>
      <c r="R38" s="261" t="s">
        <v>0</v>
      </c>
      <c r="S38" s="262"/>
      <c r="T38" s="261" t="s">
        <v>0</v>
      </c>
      <c r="U38" s="261"/>
      <c r="V38" s="262" t="s">
        <v>0</v>
      </c>
      <c r="W38" s="261"/>
      <c r="X38" s="262" t="s">
        <v>0</v>
      </c>
      <c r="Y38" s="261"/>
      <c r="Z38" s="262" t="s">
        <v>0</v>
      </c>
      <c r="AA38" s="261"/>
      <c r="AB38" s="263" t="s">
        <v>0</v>
      </c>
      <c r="AJ38" s="7"/>
    </row>
    <row r="39" spans="1:36" x14ac:dyDescent="0.25">
      <c r="A39" s="258">
        <v>2022</v>
      </c>
      <c r="B39" s="259">
        <v>44773</v>
      </c>
      <c r="C39" s="260" t="s">
        <v>5272</v>
      </c>
      <c r="D39" s="261"/>
      <c r="E39" s="262" t="s">
        <v>27</v>
      </c>
      <c r="F39" s="262"/>
      <c r="G39" s="262" t="s">
        <v>1289</v>
      </c>
      <c r="H39" s="261" t="s">
        <v>5750</v>
      </c>
      <c r="I39" s="262" t="s">
        <v>5821</v>
      </c>
      <c r="J39" s="262" t="s">
        <v>0</v>
      </c>
      <c r="K39" s="262"/>
      <c r="L39" s="261" t="s">
        <v>0</v>
      </c>
      <c r="M39" s="262"/>
      <c r="N39" s="261" t="s">
        <v>0</v>
      </c>
      <c r="O39" s="262"/>
      <c r="P39" s="261" t="s">
        <v>0</v>
      </c>
      <c r="Q39" s="262"/>
      <c r="R39" s="261" t="s">
        <v>0</v>
      </c>
      <c r="S39" s="262"/>
      <c r="T39" s="261" t="s">
        <v>0</v>
      </c>
      <c r="U39" s="261"/>
      <c r="V39" s="262" t="s">
        <v>0</v>
      </c>
      <c r="W39" s="261"/>
      <c r="X39" s="262" t="s">
        <v>0</v>
      </c>
      <c r="Y39" s="261"/>
      <c r="Z39" s="262" t="s">
        <v>0</v>
      </c>
      <c r="AA39" s="261"/>
      <c r="AB39" s="263" t="s">
        <v>0</v>
      </c>
      <c r="AJ39" s="7"/>
    </row>
    <row r="40" spans="1:36" x14ac:dyDescent="0.25">
      <c r="A40" s="258">
        <v>2022</v>
      </c>
      <c r="B40" s="259">
        <v>44792</v>
      </c>
      <c r="C40" s="260" t="s">
        <v>5273</v>
      </c>
      <c r="D40" s="261"/>
      <c r="E40" s="262" t="s">
        <v>27</v>
      </c>
      <c r="F40" s="262"/>
      <c r="G40" s="262" t="s">
        <v>1259</v>
      </c>
      <c r="H40" s="261" t="s">
        <v>5751</v>
      </c>
      <c r="I40" s="262" t="s">
        <v>80</v>
      </c>
      <c r="J40" s="262" t="s">
        <v>0</v>
      </c>
      <c r="K40" s="262"/>
      <c r="L40" s="261" t="s">
        <v>0</v>
      </c>
      <c r="M40" s="262"/>
      <c r="N40" s="261" t="s">
        <v>0</v>
      </c>
      <c r="O40" s="262"/>
      <c r="P40" s="261" t="s">
        <v>0</v>
      </c>
      <c r="Q40" s="262"/>
      <c r="R40" s="261" t="s">
        <v>0</v>
      </c>
      <c r="S40" s="262"/>
      <c r="T40" s="261" t="s">
        <v>0</v>
      </c>
      <c r="U40" s="261"/>
      <c r="V40" s="262" t="s">
        <v>0</v>
      </c>
      <c r="W40" s="261"/>
      <c r="X40" s="262" t="s">
        <v>0</v>
      </c>
      <c r="Y40" s="261"/>
      <c r="Z40" s="262" t="s">
        <v>0</v>
      </c>
      <c r="AA40" s="261"/>
      <c r="AB40" s="263" t="s">
        <v>0</v>
      </c>
      <c r="AJ40" s="7"/>
    </row>
    <row r="41" spans="1:36" x14ac:dyDescent="0.25">
      <c r="A41" s="258">
        <v>2022</v>
      </c>
      <c r="B41" s="259">
        <v>44798</v>
      </c>
      <c r="C41" s="260" t="s">
        <v>5274</v>
      </c>
      <c r="D41" s="261"/>
      <c r="E41" s="262" t="s">
        <v>6</v>
      </c>
      <c r="F41" s="262"/>
      <c r="G41" s="262" t="s">
        <v>254</v>
      </c>
      <c r="H41" s="261" t="s">
        <v>5737</v>
      </c>
      <c r="I41" s="262" t="s">
        <v>80</v>
      </c>
      <c r="J41" s="262" t="s">
        <v>0</v>
      </c>
      <c r="K41" s="262"/>
      <c r="L41" s="261" t="s">
        <v>0</v>
      </c>
      <c r="M41" s="262"/>
      <c r="N41" s="261" t="s">
        <v>0</v>
      </c>
      <c r="O41" s="262"/>
      <c r="P41" s="261" t="s">
        <v>0</v>
      </c>
      <c r="Q41" s="262"/>
      <c r="R41" s="261" t="s">
        <v>0</v>
      </c>
      <c r="S41" s="262"/>
      <c r="T41" s="261" t="s">
        <v>0</v>
      </c>
      <c r="U41" s="261"/>
      <c r="V41" s="262" t="s">
        <v>0</v>
      </c>
      <c r="W41" s="261"/>
      <c r="X41" s="262" t="s">
        <v>0</v>
      </c>
      <c r="Y41" s="261"/>
      <c r="Z41" s="262" t="s">
        <v>0</v>
      </c>
      <c r="AA41" s="261"/>
      <c r="AB41" s="263" t="s">
        <v>0</v>
      </c>
      <c r="AJ41" s="7"/>
    </row>
    <row r="42" spans="1:36" x14ac:dyDescent="0.25">
      <c r="A42" s="258">
        <v>2022</v>
      </c>
      <c r="B42" s="259">
        <v>44810</v>
      </c>
      <c r="C42" s="260" t="s">
        <v>5275</v>
      </c>
      <c r="D42" s="261"/>
      <c r="E42" s="262" t="s">
        <v>27</v>
      </c>
      <c r="F42" s="262"/>
      <c r="G42" s="262" t="s">
        <v>408</v>
      </c>
      <c r="H42" s="261" t="s">
        <v>5752</v>
      </c>
      <c r="I42" s="262" t="s">
        <v>298</v>
      </c>
      <c r="J42" s="262" t="s">
        <v>5824</v>
      </c>
      <c r="K42" s="262" t="s">
        <v>210</v>
      </c>
      <c r="L42" s="261" t="s">
        <v>5776</v>
      </c>
      <c r="M42" s="262"/>
      <c r="N42" s="261" t="s">
        <v>0</v>
      </c>
      <c r="O42" s="262"/>
      <c r="P42" s="261" t="s">
        <v>0</v>
      </c>
      <c r="Q42" s="262"/>
      <c r="R42" s="261" t="s">
        <v>0</v>
      </c>
      <c r="S42" s="262"/>
      <c r="T42" s="261" t="s">
        <v>0</v>
      </c>
      <c r="U42" s="261"/>
      <c r="V42" s="262" t="s">
        <v>0</v>
      </c>
      <c r="W42" s="261"/>
      <c r="X42" s="262" t="s">
        <v>0</v>
      </c>
      <c r="Y42" s="261"/>
      <c r="Z42" s="262" t="s">
        <v>0</v>
      </c>
      <c r="AA42" s="261"/>
      <c r="AB42" s="263" t="s">
        <v>0</v>
      </c>
      <c r="AJ42" s="7"/>
    </row>
    <row r="43" spans="1:36" x14ac:dyDescent="0.25">
      <c r="A43" s="258">
        <v>2022</v>
      </c>
      <c r="B43" s="259">
        <v>44821</v>
      </c>
      <c r="C43" s="260" t="s">
        <v>5276</v>
      </c>
      <c r="D43" s="261"/>
      <c r="E43" s="262" t="s">
        <v>27</v>
      </c>
      <c r="F43" s="262"/>
      <c r="G43" s="262" t="s">
        <v>663</v>
      </c>
      <c r="H43" s="261" t="s">
        <v>5755</v>
      </c>
      <c r="I43" s="262" t="s">
        <v>80</v>
      </c>
      <c r="J43" s="262" t="s">
        <v>0</v>
      </c>
      <c r="K43" s="262"/>
      <c r="L43" s="261" t="s">
        <v>0</v>
      </c>
      <c r="M43" s="262"/>
      <c r="N43" s="261" t="s">
        <v>0</v>
      </c>
      <c r="O43" s="262"/>
      <c r="P43" s="261" t="s">
        <v>0</v>
      </c>
      <c r="Q43" s="262"/>
      <c r="R43" s="261" t="s">
        <v>0</v>
      </c>
      <c r="S43" s="262"/>
      <c r="T43" s="261" t="s">
        <v>0</v>
      </c>
      <c r="U43" s="261"/>
      <c r="V43" s="262" t="s">
        <v>0</v>
      </c>
      <c r="W43" s="261"/>
      <c r="X43" s="262" t="s">
        <v>0</v>
      </c>
      <c r="Y43" s="261"/>
      <c r="Z43" s="262" t="s">
        <v>0</v>
      </c>
      <c r="AA43" s="261"/>
      <c r="AB43" s="263" t="s">
        <v>0</v>
      </c>
      <c r="AJ43" s="7"/>
    </row>
    <row r="44" spans="1:36" x14ac:dyDescent="0.25">
      <c r="A44" s="258">
        <v>2022</v>
      </c>
      <c r="B44" s="259">
        <v>44829</v>
      </c>
      <c r="C44" s="260" t="s">
        <v>5277</v>
      </c>
      <c r="D44" s="261"/>
      <c r="E44" s="262" t="s">
        <v>27</v>
      </c>
      <c r="F44" s="262"/>
      <c r="G44" s="262" t="s">
        <v>467</v>
      </c>
      <c r="H44" s="261" t="s">
        <v>5254</v>
      </c>
      <c r="I44" s="262" t="s">
        <v>233</v>
      </c>
      <c r="J44" s="262" t="s">
        <v>5825</v>
      </c>
      <c r="K44" s="262"/>
      <c r="L44" s="261" t="s">
        <v>0</v>
      </c>
      <c r="M44" s="262"/>
      <c r="N44" s="261" t="s">
        <v>0</v>
      </c>
      <c r="O44" s="262"/>
      <c r="P44" s="261" t="s">
        <v>0</v>
      </c>
      <c r="Q44" s="262"/>
      <c r="R44" s="261" t="s">
        <v>0</v>
      </c>
      <c r="S44" s="262"/>
      <c r="T44" s="261" t="s">
        <v>0</v>
      </c>
      <c r="U44" s="261"/>
      <c r="V44" s="262" t="s">
        <v>0</v>
      </c>
      <c r="W44" s="261"/>
      <c r="X44" s="262" t="s">
        <v>0</v>
      </c>
      <c r="Y44" s="261"/>
      <c r="Z44" s="262" t="s">
        <v>0</v>
      </c>
      <c r="AA44" s="261"/>
      <c r="AB44" s="263" t="s">
        <v>0</v>
      </c>
      <c r="AJ44" s="7"/>
    </row>
    <row r="45" spans="1:36" x14ac:dyDescent="0.25">
      <c r="A45" s="258">
        <v>2022</v>
      </c>
      <c r="B45" s="259">
        <v>44864</v>
      </c>
      <c r="C45" s="260" t="s">
        <v>5278</v>
      </c>
      <c r="D45" s="261"/>
      <c r="E45" s="262" t="s">
        <v>27</v>
      </c>
      <c r="F45" s="262"/>
      <c r="G45" s="262" t="s">
        <v>448</v>
      </c>
      <c r="H45" s="261" t="s">
        <v>5255</v>
      </c>
      <c r="I45" s="262" t="s">
        <v>198</v>
      </c>
      <c r="J45" s="262" t="s">
        <v>3009</v>
      </c>
      <c r="K45" s="262" t="s">
        <v>325</v>
      </c>
      <c r="L45" s="261" t="s">
        <v>5756</v>
      </c>
      <c r="M45" s="262"/>
      <c r="N45" s="261" t="s">
        <v>0</v>
      </c>
      <c r="O45" s="262"/>
      <c r="P45" s="261" t="s">
        <v>0</v>
      </c>
      <c r="Q45" s="262"/>
      <c r="R45" s="261" t="s">
        <v>0</v>
      </c>
      <c r="S45" s="262"/>
      <c r="T45" s="261" t="s">
        <v>0</v>
      </c>
      <c r="U45" s="261"/>
      <c r="V45" s="262" t="s">
        <v>0</v>
      </c>
      <c r="W45" s="261"/>
      <c r="X45" s="262" t="s">
        <v>0</v>
      </c>
      <c r="Y45" s="261"/>
      <c r="Z45" s="262" t="s">
        <v>0</v>
      </c>
      <c r="AA45" s="261"/>
      <c r="AB45" s="263" t="s">
        <v>0</v>
      </c>
      <c r="AJ45" s="7"/>
    </row>
    <row r="46" spans="1:36" x14ac:dyDescent="0.25">
      <c r="A46" s="258">
        <v>2022</v>
      </c>
      <c r="B46" s="259">
        <v>44866</v>
      </c>
      <c r="C46" s="260" t="s">
        <v>5279</v>
      </c>
      <c r="D46" s="261"/>
      <c r="E46" s="262" t="s">
        <v>27</v>
      </c>
      <c r="F46" s="262"/>
      <c r="G46" s="262" t="s">
        <v>188</v>
      </c>
      <c r="H46" s="261" t="s">
        <v>5757</v>
      </c>
      <c r="I46" s="262" t="s">
        <v>80</v>
      </c>
      <c r="J46" s="262" t="s">
        <v>0</v>
      </c>
      <c r="K46" s="262"/>
      <c r="L46" s="261" t="s">
        <v>0</v>
      </c>
      <c r="M46" s="262"/>
      <c r="N46" s="261" t="s">
        <v>0</v>
      </c>
      <c r="O46" s="262"/>
      <c r="P46" s="261" t="s">
        <v>0</v>
      </c>
      <c r="Q46" s="262"/>
      <c r="R46" s="261" t="s">
        <v>0</v>
      </c>
      <c r="S46" s="262"/>
      <c r="T46" s="261" t="s">
        <v>0</v>
      </c>
      <c r="U46" s="261"/>
      <c r="V46" s="262" t="s">
        <v>0</v>
      </c>
      <c r="W46" s="261"/>
      <c r="X46" s="262" t="s">
        <v>0</v>
      </c>
      <c r="Y46" s="261"/>
      <c r="Z46" s="262" t="s">
        <v>0</v>
      </c>
      <c r="AA46" s="261"/>
      <c r="AB46" s="263" t="s">
        <v>0</v>
      </c>
      <c r="AJ46" s="7"/>
    </row>
    <row r="47" spans="1:36" x14ac:dyDescent="0.25">
      <c r="A47" s="258">
        <v>2022</v>
      </c>
      <c r="B47" s="259">
        <v>44893</v>
      </c>
      <c r="C47" s="260" t="s">
        <v>5280</v>
      </c>
      <c r="D47" s="261"/>
      <c r="E47" s="262" t="s">
        <v>27</v>
      </c>
      <c r="F47" s="262"/>
      <c r="G47" s="262" t="s">
        <v>1276</v>
      </c>
      <c r="H47" s="261" t="s">
        <v>5758</v>
      </c>
      <c r="I47" s="262" t="s">
        <v>80</v>
      </c>
      <c r="J47" s="262" t="s">
        <v>0</v>
      </c>
      <c r="K47" s="262"/>
      <c r="L47" s="261" t="s">
        <v>0</v>
      </c>
      <c r="M47" s="262"/>
      <c r="N47" s="261" t="s">
        <v>0</v>
      </c>
      <c r="O47" s="262"/>
      <c r="P47" s="261" t="s">
        <v>0</v>
      </c>
      <c r="Q47" s="262"/>
      <c r="R47" s="261" t="s">
        <v>0</v>
      </c>
      <c r="S47" s="262"/>
      <c r="T47" s="261" t="s">
        <v>0</v>
      </c>
      <c r="U47" s="261"/>
      <c r="V47" s="262" t="s">
        <v>0</v>
      </c>
      <c r="W47" s="261"/>
      <c r="X47" s="262" t="s">
        <v>0</v>
      </c>
      <c r="Y47" s="261"/>
      <c r="Z47" s="262" t="s">
        <v>0</v>
      </c>
      <c r="AA47" s="261"/>
      <c r="AB47" s="263" t="s">
        <v>0</v>
      </c>
      <c r="AJ47" s="7"/>
    </row>
    <row r="48" spans="1:36" x14ac:dyDescent="0.25">
      <c r="A48" s="258">
        <v>2022</v>
      </c>
      <c r="B48" s="259"/>
      <c r="C48" s="260" t="s">
        <v>1040</v>
      </c>
      <c r="D48" s="261"/>
      <c r="E48" s="262" t="s">
        <v>27</v>
      </c>
      <c r="F48" s="262"/>
      <c r="G48" s="262" t="s">
        <v>100</v>
      </c>
      <c r="H48" s="261" t="s">
        <v>1572</v>
      </c>
      <c r="I48" s="262" t="s">
        <v>80</v>
      </c>
      <c r="J48" s="262" t="s">
        <v>0</v>
      </c>
      <c r="K48" s="262"/>
      <c r="L48" s="261" t="s">
        <v>0</v>
      </c>
      <c r="M48" s="262"/>
      <c r="N48" s="261" t="s">
        <v>0</v>
      </c>
      <c r="O48" s="262"/>
      <c r="P48" s="261" t="s">
        <v>0</v>
      </c>
      <c r="Q48" s="262"/>
      <c r="R48" s="261" t="s">
        <v>0</v>
      </c>
      <c r="S48" s="262"/>
      <c r="T48" s="261" t="s">
        <v>0</v>
      </c>
      <c r="U48" s="261"/>
      <c r="V48" s="262" t="s">
        <v>0</v>
      </c>
      <c r="W48" s="261"/>
      <c r="X48" s="262" t="s">
        <v>0</v>
      </c>
      <c r="Y48" s="261"/>
      <c r="Z48" s="262" t="s">
        <v>0</v>
      </c>
      <c r="AA48" s="261"/>
      <c r="AB48" s="263" t="s">
        <v>0</v>
      </c>
      <c r="AJ48" s="7"/>
    </row>
    <row r="49" spans="1:36" x14ac:dyDescent="0.25">
      <c r="A49" s="258">
        <v>2022</v>
      </c>
      <c r="B49" s="259">
        <v>44907</v>
      </c>
      <c r="C49" s="260" t="s">
        <v>5281</v>
      </c>
      <c r="D49" s="261"/>
      <c r="E49" s="262" t="s">
        <v>27</v>
      </c>
      <c r="F49" s="262"/>
      <c r="G49" s="262" t="s">
        <v>657</v>
      </c>
      <c r="H49" s="261" t="s">
        <v>5759</v>
      </c>
      <c r="I49" s="262" t="s">
        <v>80</v>
      </c>
      <c r="J49" s="262" t="s">
        <v>0</v>
      </c>
      <c r="K49" s="262"/>
      <c r="L49" s="261" t="s">
        <v>0</v>
      </c>
      <c r="M49" s="262"/>
      <c r="N49" s="261" t="s">
        <v>0</v>
      </c>
      <c r="O49" s="262"/>
      <c r="P49" s="261" t="s">
        <v>0</v>
      </c>
      <c r="Q49" s="262"/>
      <c r="R49" s="261" t="s">
        <v>0</v>
      </c>
      <c r="S49" s="262"/>
      <c r="T49" s="261" t="s">
        <v>0</v>
      </c>
      <c r="U49" s="261"/>
      <c r="V49" s="262" t="s">
        <v>0</v>
      </c>
      <c r="W49" s="261"/>
      <c r="X49" s="262" t="s">
        <v>0</v>
      </c>
      <c r="Y49" s="261"/>
      <c r="Z49" s="262" t="s">
        <v>0</v>
      </c>
      <c r="AA49" s="261"/>
      <c r="AB49" s="263" t="s">
        <v>0</v>
      </c>
      <c r="AJ49" s="7"/>
    </row>
    <row r="50" spans="1:36" x14ac:dyDescent="0.25">
      <c r="A50" s="258">
        <v>2022</v>
      </c>
      <c r="B50" s="259">
        <v>44909</v>
      </c>
      <c r="C50" s="260" t="s">
        <v>5282</v>
      </c>
      <c r="D50" s="261"/>
      <c r="E50" s="262" t="s">
        <v>27</v>
      </c>
      <c r="F50" s="262"/>
      <c r="G50" s="262" t="s">
        <v>317</v>
      </c>
      <c r="H50" s="261" t="s">
        <v>3011</v>
      </c>
      <c r="I50" s="262" t="s">
        <v>216</v>
      </c>
      <c r="J50" s="262" t="s">
        <v>1153</v>
      </c>
      <c r="K50" s="262" t="s">
        <v>327</v>
      </c>
      <c r="L50" s="261" t="s">
        <v>1144</v>
      </c>
      <c r="M50" s="262"/>
      <c r="N50" s="261" t="s">
        <v>0</v>
      </c>
      <c r="O50" s="262"/>
      <c r="P50" s="261" t="s">
        <v>0</v>
      </c>
      <c r="Q50" s="262"/>
      <c r="R50" s="261" t="s">
        <v>0</v>
      </c>
      <c r="S50" s="262"/>
      <c r="T50" s="261" t="s">
        <v>0</v>
      </c>
      <c r="U50" s="261"/>
      <c r="V50" s="262" t="s">
        <v>0</v>
      </c>
      <c r="W50" s="261"/>
      <c r="X50" s="262" t="s">
        <v>0</v>
      </c>
      <c r="Y50" s="261"/>
      <c r="Z50" s="262" t="s">
        <v>0</v>
      </c>
      <c r="AA50" s="261"/>
      <c r="AB50" s="263" t="s">
        <v>0</v>
      </c>
      <c r="AJ50" s="7"/>
    </row>
    <row r="51" spans="1:36" x14ac:dyDescent="0.25">
      <c r="A51" s="258">
        <v>2022</v>
      </c>
      <c r="B51" s="259">
        <v>44910</v>
      </c>
      <c r="C51" s="260" t="s">
        <v>5308</v>
      </c>
      <c r="D51" s="261"/>
      <c r="E51" s="262" t="s">
        <v>27</v>
      </c>
      <c r="F51" s="262"/>
      <c r="G51" s="262" t="s">
        <v>184</v>
      </c>
      <c r="H51" s="261" t="s">
        <v>5762</v>
      </c>
      <c r="I51" s="262" t="s">
        <v>80</v>
      </c>
      <c r="J51" s="262" t="s">
        <v>0</v>
      </c>
      <c r="K51" s="262"/>
      <c r="L51" s="261" t="s">
        <v>0</v>
      </c>
      <c r="M51" s="262"/>
      <c r="N51" s="261" t="s">
        <v>0</v>
      </c>
      <c r="O51" s="262"/>
      <c r="P51" s="261" t="s">
        <v>0</v>
      </c>
      <c r="Q51" s="262"/>
      <c r="R51" s="261" t="s">
        <v>0</v>
      </c>
      <c r="S51" s="262"/>
      <c r="T51" s="261" t="s">
        <v>0</v>
      </c>
      <c r="U51" s="261"/>
      <c r="V51" s="262" t="s">
        <v>0</v>
      </c>
      <c r="W51" s="261"/>
      <c r="X51" s="262" t="s">
        <v>0</v>
      </c>
      <c r="Y51" s="261"/>
      <c r="Z51" s="262" t="s">
        <v>0</v>
      </c>
      <c r="AA51" s="261"/>
      <c r="AB51" s="263" t="s">
        <v>0</v>
      </c>
      <c r="AJ51" s="7"/>
    </row>
    <row r="52" spans="1:36" x14ac:dyDescent="0.25">
      <c r="A52" s="258">
        <v>2022</v>
      </c>
      <c r="B52" s="259"/>
      <c r="C52" s="260" t="s">
        <v>1041</v>
      </c>
      <c r="D52" s="261"/>
      <c r="E52" s="262" t="s">
        <v>27</v>
      </c>
      <c r="F52" s="262"/>
      <c r="G52" s="262" t="s">
        <v>100</v>
      </c>
      <c r="H52" s="261" t="s">
        <v>2015</v>
      </c>
      <c r="I52" s="262"/>
      <c r="J52" s="262" t="s">
        <v>0</v>
      </c>
      <c r="K52" s="262"/>
      <c r="L52" s="261" t="s">
        <v>0</v>
      </c>
      <c r="M52" s="262"/>
      <c r="N52" s="261" t="s">
        <v>0</v>
      </c>
      <c r="O52" s="262"/>
      <c r="P52" s="261" t="s">
        <v>0</v>
      </c>
      <c r="Q52" s="262"/>
      <c r="R52" s="261" t="s">
        <v>0</v>
      </c>
      <c r="S52" s="262"/>
      <c r="T52" s="261" t="s">
        <v>0</v>
      </c>
      <c r="U52" s="261"/>
      <c r="V52" s="262" t="s">
        <v>0</v>
      </c>
      <c r="W52" s="261"/>
      <c r="X52" s="262" t="s">
        <v>0</v>
      </c>
      <c r="Y52" s="261"/>
      <c r="Z52" s="262" t="s">
        <v>0</v>
      </c>
      <c r="AA52" s="261"/>
      <c r="AB52" s="263" t="s">
        <v>0</v>
      </c>
      <c r="AJ52" s="7"/>
    </row>
    <row r="53" spans="1:36" x14ac:dyDescent="0.25">
      <c r="A53" s="258">
        <v>2022</v>
      </c>
      <c r="B53" s="259"/>
      <c r="C53" s="260" t="s">
        <v>1042</v>
      </c>
      <c r="D53" s="261"/>
      <c r="E53" s="262" t="s">
        <v>27</v>
      </c>
      <c r="F53" s="262"/>
      <c r="G53" s="262" t="s">
        <v>100</v>
      </c>
      <c r="H53" s="261" t="s">
        <v>977</v>
      </c>
      <c r="I53" s="262" t="s">
        <v>80</v>
      </c>
      <c r="J53" s="262" t="s">
        <v>0</v>
      </c>
      <c r="K53" s="262"/>
      <c r="L53" s="261" t="s">
        <v>0</v>
      </c>
      <c r="M53" s="262"/>
      <c r="N53" s="261" t="s">
        <v>0</v>
      </c>
      <c r="O53" s="262"/>
      <c r="P53" s="261" t="s">
        <v>0</v>
      </c>
      <c r="Q53" s="262"/>
      <c r="R53" s="261" t="s">
        <v>0</v>
      </c>
      <c r="S53" s="262"/>
      <c r="T53" s="261" t="s">
        <v>0</v>
      </c>
      <c r="U53" s="261"/>
      <c r="V53" s="262" t="s">
        <v>0</v>
      </c>
      <c r="W53" s="261"/>
      <c r="X53" s="262" t="s">
        <v>0</v>
      </c>
      <c r="Y53" s="261"/>
      <c r="Z53" s="262" t="s">
        <v>0</v>
      </c>
      <c r="AA53" s="261"/>
      <c r="AB53" s="263" t="s">
        <v>0</v>
      </c>
      <c r="AJ53" s="7"/>
    </row>
    <row r="54" spans="1:36" x14ac:dyDescent="0.25">
      <c r="A54" s="258">
        <v>2022</v>
      </c>
      <c r="B54" s="259"/>
      <c r="C54" s="260" t="s">
        <v>1043</v>
      </c>
      <c r="D54" s="261"/>
      <c r="E54" s="262" t="s">
        <v>27</v>
      </c>
      <c r="F54" s="262"/>
      <c r="G54" s="262" t="s">
        <v>100</v>
      </c>
      <c r="H54" s="261" t="s">
        <v>1530</v>
      </c>
      <c r="I54" s="262" t="s">
        <v>80</v>
      </c>
      <c r="J54" s="262" t="s">
        <v>0</v>
      </c>
      <c r="K54" s="262"/>
      <c r="L54" s="261" t="s">
        <v>0</v>
      </c>
      <c r="M54" s="262"/>
      <c r="N54" s="261" t="s">
        <v>0</v>
      </c>
      <c r="O54" s="262"/>
      <c r="P54" s="261" t="s">
        <v>0</v>
      </c>
      <c r="Q54" s="262"/>
      <c r="R54" s="261" t="s">
        <v>0</v>
      </c>
      <c r="S54" s="262"/>
      <c r="T54" s="261" t="s">
        <v>0</v>
      </c>
      <c r="U54" s="261"/>
      <c r="V54" s="262" t="s">
        <v>0</v>
      </c>
      <c r="W54" s="261"/>
      <c r="X54" s="262" t="s">
        <v>0</v>
      </c>
      <c r="Y54" s="261"/>
      <c r="Z54" s="262" t="s">
        <v>0</v>
      </c>
      <c r="AA54" s="261"/>
      <c r="AB54" s="263" t="s">
        <v>0</v>
      </c>
      <c r="AJ54" s="7"/>
    </row>
    <row r="55" spans="1:36" x14ac:dyDescent="0.25">
      <c r="A55" s="258">
        <v>2022</v>
      </c>
      <c r="B55" s="259"/>
      <c r="C55" s="260" t="s">
        <v>1044</v>
      </c>
      <c r="D55" s="261"/>
      <c r="E55" s="262" t="s">
        <v>27</v>
      </c>
      <c r="F55" s="262"/>
      <c r="G55" s="262" t="s">
        <v>100</v>
      </c>
      <c r="H55" s="261" t="s">
        <v>5263</v>
      </c>
      <c r="I55" s="262" t="s">
        <v>80</v>
      </c>
      <c r="J55" s="262" t="s">
        <v>0</v>
      </c>
      <c r="K55" s="262"/>
      <c r="L55" s="261" t="s">
        <v>0</v>
      </c>
      <c r="M55" s="262"/>
      <c r="N55" s="261" t="s">
        <v>0</v>
      </c>
      <c r="O55" s="262"/>
      <c r="P55" s="261" t="s">
        <v>0</v>
      </c>
      <c r="Q55" s="262"/>
      <c r="R55" s="261" t="s">
        <v>0</v>
      </c>
      <c r="S55" s="262"/>
      <c r="T55" s="261" t="s">
        <v>0</v>
      </c>
      <c r="U55" s="261"/>
      <c r="V55" s="262" t="s">
        <v>0</v>
      </c>
      <c r="W55" s="261"/>
      <c r="X55" s="262" t="s">
        <v>0</v>
      </c>
      <c r="Y55" s="261"/>
      <c r="Z55" s="262" t="s">
        <v>0</v>
      </c>
      <c r="AA55" s="261"/>
      <c r="AB55" s="263" t="s">
        <v>0</v>
      </c>
      <c r="AJ55" s="7"/>
    </row>
    <row r="56" spans="1:36" x14ac:dyDescent="0.25">
      <c r="A56" s="258">
        <v>2023</v>
      </c>
      <c r="B56" s="259">
        <v>44947</v>
      </c>
      <c r="C56" s="260" t="s">
        <v>1054</v>
      </c>
      <c r="D56" s="261"/>
      <c r="E56" s="262" t="s">
        <v>27</v>
      </c>
      <c r="F56" s="262"/>
      <c r="G56" s="262" t="s">
        <v>219</v>
      </c>
      <c r="H56" s="261" t="s">
        <v>5763</v>
      </c>
      <c r="I56" s="262" t="s">
        <v>203</v>
      </c>
      <c r="J56" s="262" t="s">
        <v>5741</v>
      </c>
      <c r="K56" s="262" t="s">
        <v>406</v>
      </c>
      <c r="L56" s="261" t="s">
        <v>5316</v>
      </c>
      <c r="M56" s="262" t="s">
        <v>80</v>
      </c>
      <c r="N56" s="261" t="s">
        <v>0</v>
      </c>
      <c r="O56" s="262"/>
      <c r="P56" s="261" t="s">
        <v>0</v>
      </c>
      <c r="Q56" s="262"/>
      <c r="R56" s="261" t="s">
        <v>0</v>
      </c>
      <c r="S56" s="262"/>
      <c r="T56" s="261" t="s">
        <v>0</v>
      </c>
      <c r="U56" s="261"/>
      <c r="V56" s="262" t="s">
        <v>0</v>
      </c>
      <c r="W56" s="261"/>
      <c r="X56" s="262" t="s">
        <v>0</v>
      </c>
      <c r="Y56" s="261"/>
      <c r="Z56" s="262" t="s">
        <v>0</v>
      </c>
      <c r="AA56" s="261"/>
      <c r="AB56" s="263" t="s">
        <v>0</v>
      </c>
      <c r="AJ56" s="7"/>
    </row>
    <row r="57" spans="1:36" x14ac:dyDescent="0.25">
      <c r="A57" s="258">
        <v>2023</v>
      </c>
      <c r="B57" s="259">
        <v>45040</v>
      </c>
      <c r="C57" s="260" t="s">
        <v>1063</v>
      </c>
      <c r="D57" s="261"/>
      <c r="E57" s="262" t="s">
        <v>27</v>
      </c>
      <c r="F57" s="262"/>
      <c r="G57" s="262" t="s">
        <v>207</v>
      </c>
      <c r="H57" s="261" t="s">
        <v>5771</v>
      </c>
      <c r="I57" s="262"/>
      <c r="J57" s="262" t="s">
        <v>0</v>
      </c>
      <c r="K57" s="262"/>
      <c r="L57" s="261" t="s">
        <v>0</v>
      </c>
      <c r="M57" s="262"/>
      <c r="N57" s="261" t="s">
        <v>0</v>
      </c>
      <c r="O57" s="262"/>
      <c r="P57" s="261" t="s">
        <v>0</v>
      </c>
      <c r="Q57" s="262"/>
      <c r="R57" s="261" t="s">
        <v>0</v>
      </c>
      <c r="S57" s="262"/>
      <c r="T57" s="261" t="s">
        <v>0</v>
      </c>
      <c r="U57" s="261"/>
      <c r="V57" s="262" t="s">
        <v>0</v>
      </c>
      <c r="W57" s="261"/>
      <c r="X57" s="262" t="s">
        <v>0</v>
      </c>
      <c r="Y57" s="261"/>
      <c r="Z57" s="262" t="s">
        <v>0</v>
      </c>
      <c r="AA57" s="261"/>
      <c r="AB57" s="263" t="s">
        <v>0</v>
      </c>
      <c r="AJ57" s="7"/>
    </row>
    <row r="58" spans="1:36" x14ac:dyDescent="0.25">
      <c r="A58" s="258">
        <v>2023</v>
      </c>
      <c r="B58" s="259">
        <v>45045</v>
      </c>
      <c r="C58" s="260" t="s">
        <v>1064</v>
      </c>
      <c r="D58" s="261"/>
      <c r="E58" s="262" t="s">
        <v>27</v>
      </c>
      <c r="F58" s="262"/>
      <c r="G58" s="262" t="s">
        <v>334</v>
      </c>
      <c r="H58" s="261" t="s">
        <v>5310</v>
      </c>
      <c r="I58" s="262" t="s">
        <v>235</v>
      </c>
      <c r="J58" s="262" t="s">
        <v>5826</v>
      </c>
      <c r="K58" s="262" t="s">
        <v>315</v>
      </c>
      <c r="L58" s="261" t="s">
        <v>1143</v>
      </c>
      <c r="M58" s="262"/>
      <c r="N58" s="261" t="s">
        <v>0</v>
      </c>
      <c r="O58" s="262"/>
      <c r="P58" s="261" t="s">
        <v>0</v>
      </c>
      <c r="Q58" s="262"/>
      <c r="R58" s="261" t="s">
        <v>0</v>
      </c>
      <c r="S58" s="262"/>
      <c r="T58" s="261" t="s">
        <v>0</v>
      </c>
      <c r="U58" s="261"/>
      <c r="V58" s="262" t="s">
        <v>0</v>
      </c>
      <c r="W58" s="261"/>
      <c r="X58" s="262" t="s">
        <v>0</v>
      </c>
      <c r="Y58" s="261"/>
      <c r="Z58" s="262" t="s">
        <v>0</v>
      </c>
      <c r="AA58" s="261"/>
      <c r="AB58" s="263" t="s">
        <v>0</v>
      </c>
      <c r="AJ58" s="7"/>
    </row>
    <row r="59" spans="1:36" x14ac:dyDescent="0.25">
      <c r="A59" s="258">
        <v>2023</v>
      </c>
      <c r="B59" s="259">
        <v>45053</v>
      </c>
      <c r="C59" s="260" t="s">
        <v>1065</v>
      </c>
      <c r="D59" s="261"/>
      <c r="E59" s="262" t="s">
        <v>27</v>
      </c>
      <c r="F59" s="262"/>
      <c r="G59" s="262" t="s">
        <v>1256</v>
      </c>
      <c r="H59" s="261" t="s">
        <v>5765</v>
      </c>
      <c r="I59" s="262" t="s">
        <v>80</v>
      </c>
      <c r="J59" s="262" t="s">
        <v>0</v>
      </c>
      <c r="K59" s="262"/>
      <c r="L59" s="261" t="s">
        <v>0</v>
      </c>
      <c r="M59" s="262"/>
      <c r="N59" s="261" t="s">
        <v>0</v>
      </c>
      <c r="O59" s="262"/>
      <c r="P59" s="261" t="s">
        <v>0</v>
      </c>
      <c r="Q59" s="262"/>
      <c r="R59" s="261" t="s">
        <v>0</v>
      </c>
      <c r="S59" s="262"/>
      <c r="T59" s="261" t="s">
        <v>0</v>
      </c>
      <c r="U59" s="261"/>
      <c r="V59" s="262" t="s">
        <v>0</v>
      </c>
      <c r="W59" s="261"/>
      <c r="X59" s="262" t="s">
        <v>0</v>
      </c>
      <c r="Y59" s="261"/>
      <c r="Z59" s="262" t="s">
        <v>0</v>
      </c>
      <c r="AA59" s="261"/>
      <c r="AB59" s="263" t="s">
        <v>0</v>
      </c>
      <c r="AJ59" s="7"/>
    </row>
    <row r="60" spans="1:36" x14ac:dyDescent="0.25">
      <c r="A60" s="258">
        <v>2023</v>
      </c>
      <c r="B60" s="259">
        <v>45077</v>
      </c>
      <c r="C60" s="260" t="s">
        <v>1066</v>
      </c>
      <c r="D60" s="261"/>
      <c r="E60" s="262" t="s">
        <v>4</v>
      </c>
      <c r="F60" s="262"/>
      <c r="G60" s="262" t="s">
        <v>758</v>
      </c>
      <c r="H60" s="261" t="s">
        <v>1146</v>
      </c>
      <c r="I60" s="262"/>
      <c r="J60" s="262" t="s">
        <v>0</v>
      </c>
      <c r="K60" s="262"/>
      <c r="L60" s="261" t="s">
        <v>0</v>
      </c>
      <c r="M60" s="262"/>
      <c r="N60" s="261" t="s">
        <v>0</v>
      </c>
      <c r="O60" s="262"/>
      <c r="P60" s="261" t="s">
        <v>0</v>
      </c>
      <c r="Q60" s="262"/>
      <c r="R60" s="261" t="s">
        <v>0</v>
      </c>
      <c r="S60" s="262"/>
      <c r="T60" s="261" t="s">
        <v>0</v>
      </c>
      <c r="U60" s="261"/>
      <c r="V60" s="262" t="s">
        <v>0</v>
      </c>
      <c r="W60" s="261"/>
      <c r="X60" s="262" t="s">
        <v>0</v>
      </c>
      <c r="Y60" s="261"/>
      <c r="Z60" s="262" t="s">
        <v>0</v>
      </c>
      <c r="AA60" s="261"/>
      <c r="AB60" s="263" t="s">
        <v>0</v>
      </c>
      <c r="AJ60" s="7"/>
    </row>
    <row r="61" spans="1:36" x14ac:dyDescent="0.25">
      <c r="A61" s="258">
        <v>2023</v>
      </c>
      <c r="B61" s="259">
        <v>45078</v>
      </c>
      <c r="C61" s="260" t="s">
        <v>1067</v>
      </c>
      <c r="D61" s="261"/>
      <c r="E61" s="262" t="s">
        <v>27</v>
      </c>
      <c r="F61" s="262"/>
      <c r="G61" s="262" t="s">
        <v>435</v>
      </c>
      <c r="H61" s="261" t="s">
        <v>5758</v>
      </c>
      <c r="I61" s="262" t="s">
        <v>80</v>
      </c>
      <c r="J61" s="262" t="s">
        <v>0</v>
      </c>
      <c r="K61" s="262"/>
      <c r="L61" s="261" t="s">
        <v>0</v>
      </c>
      <c r="M61" s="262"/>
      <c r="N61" s="261" t="s">
        <v>0</v>
      </c>
      <c r="O61" s="262"/>
      <c r="P61" s="261" t="s">
        <v>0</v>
      </c>
      <c r="Q61" s="262"/>
      <c r="R61" s="261" t="s">
        <v>0</v>
      </c>
      <c r="S61" s="262"/>
      <c r="T61" s="261" t="s">
        <v>0</v>
      </c>
      <c r="U61" s="261"/>
      <c r="V61" s="262" t="s">
        <v>0</v>
      </c>
      <c r="W61" s="261"/>
      <c r="X61" s="262" t="s">
        <v>0</v>
      </c>
      <c r="Y61" s="261"/>
      <c r="Z61" s="262" t="s">
        <v>0</v>
      </c>
      <c r="AA61" s="261"/>
      <c r="AB61" s="263" t="s">
        <v>0</v>
      </c>
      <c r="AJ61" s="7"/>
    </row>
    <row r="62" spans="1:36" x14ac:dyDescent="0.25">
      <c r="A62" s="258">
        <v>2023</v>
      </c>
      <c r="B62" s="259">
        <v>45085</v>
      </c>
      <c r="C62" s="260" t="s">
        <v>1068</v>
      </c>
      <c r="D62" s="261"/>
      <c r="E62" s="262" t="s">
        <v>27</v>
      </c>
      <c r="F62" s="262"/>
      <c r="G62" s="262" t="s">
        <v>197</v>
      </c>
      <c r="H62" s="261" t="s">
        <v>5773</v>
      </c>
      <c r="I62" s="262" t="s">
        <v>80</v>
      </c>
      <c r="J62" s="262" t="s">
        <v>0</v>
      </c>
      <c r="K62" s="262"/>
      <c r="L62" s="261" t="s">
        <v>0</v>
      </c>
      <c r="M62" s="262"/>
      <c r="N62" s="261" t="s">
        <v>0</v>
      </c>
      <c r="O62" s="262"/>
      <c r="P62" s="261" t="s">
        <v>0</v>
      </c>
      <c r="Q62" s="262"/>
      <c r="R62" s="261" t="s">
        <v>0</v>
      </c>
      <c r="S62" s="262"/>
      <c r="T62" s="261" t="s">
        <v>0</v>
      </c>
      <c r="U62" s="261"/>
      <c r="V62" s="262" t="s">
        <v>0</v>
      </c>
      <c r="W62" s="261"/>
      <c r="X62" s="262" t="s">
        <v>0</v>
      </c>
      <c r="Y62" s="261"/>
      <c r="Z62" s="262" t="s">
        <v>0</v>
      </c>
      <c r="AA62" s="261"/>
      <c r="AB62" s="263" t="s">
        <v>0</v>
      </c>
      <c r="AJ62" s="7"/>
    </row>
    <row r="63" spans="1:36" x14ac:dyDescent="0.25">
      <c r="A63" s="258">
        <v>2023</v>
      </c>
      <c r="B63" s="259">
        <v>45086</v>
      </c>
      <c r="C63" s="260" t="s">
        <v>1069</v>
      </c>
      <c r="D63" s="261"/>
      <c r="E63" s="262" t="s">
        <v>27</v>
      </c>
      <c r="F63" s="262"/>
      <c r="G63" s="262" t="s">
        <v>304</v>
      </c>
      <c r="H63" s="261" t="s">
        <v>1150</v>
      </c>
      <c r="I63" s="262" t="s">
        <v>199</v>
      </c>
      <c r="J63" s="262" t="s">
        <v>1154</v>
      </c>
      <c r="K63" s="262" t="s">
        <v>518</v>
      </c>
      <c r="L63" s="261" t="s">
        <v>5774</v>
      </c>
      <c r="M63" s="262" t="s">
        <v>80</v>
      </c>
      <c r="N63" s="261" t="s">
        <v>0</v>
      </c>
      <c r="O63" s="262"/>
      <c r="P63" s="261" t="s">
        <v>0</v>
      </c>
      <c r="Q63" s="262"/>
      <c r="R63" s="261" t="s">
        <v>0</v>
      </c>
      <c r="S63" s="262"/>
      <c r="T63" s="261" t="s">
        <v>0</v>
      </c>
      <c r="U63" s="261"/>
      <c r="V63" s="262" t="s">
        <v>0</v>
      </c>
      <c r="W63" s="261"/>
      <c r="X63" s="262" t="s">
        <v>0</v>
      </c>
      <c r="Y63" s="261"/>
      <c r="Z63" s="262" t="s">
        <v>0</v>
      </c>
      <c r="AA63" s="261"/>
      <c r="AB63" s="263" t="s">
        <v>0</v>
      </c>
      <c r="AJ63" s="7"/>
    </row>
    <row r="64" spans="1:36" x14ac:dyDescent="0.25">
      <c r="A64" s="258">
        <v>2023</v>
      </c>
      <c r="B64" s="259">
        <v>45088</v>
      </c>
      <c r="C64" s="260" t="s">
        <v>1070</v>
      </c>
      <c r="D64" s="261"/>
      <c r="E64" s="262"/>
      <c r="F64" s="262"/>
      <c r="G64" s="262" t="s">
        <v>462</v>
      </c>
      <c r="H64" s="261" t="s">
        <v>5775</v>
      </c>
      <c r="I64" s="262"/>
      <c r="J64" s="262" t="s">
        <v>0</v>
      </c>
      <c r="K64" s="262"/>
      <c r="L64" s="261" t="s">
        <v>0</v>
      </c>
      <c r="M64" s="262"/>
      <c r="N64" s="261" t="s">
        <v>0</v>
      </c>
      <c r="O64" s="262"/>
      <c r="P64" s="261" t="s">
        <v>0</v>
      </c>
      <c r="Q64" s="262"/>
      <c r="R64" s="261" t="s">
        <v>0</v>
      </c>
      <c r="S64" s="262"/>
      <c r="T64" s="261" t="s">
        <v>0</v>
      </c>
      <c r="U64" s="261"/>
      <c r="V64" s="262" t="s">
        <v>0</v>
      </c>
      <c r="W64" s="261"/>
      <c r="X64" s="262" t="s">
        <v>0</v>
      </c>
      <c r="Y64" s="261"/>
      <c r="Z64" s="262" t="s">
        <v>0</v>
      </c>
      <c r="AA64" s="261"/>
      <c r="AB64" s="263" t="s">
        <v>0</v>
      </c>
      <c r="AJ64" s="7"/>
    </row>
    <row r="65" spans="1:36" x14ac:dyDescent="0.25">
      <c r="A65" s="258">
        <v>2023</v>
      </c>
      <c r="B65" s="259">
        <v>45089</v>
      </c>
      <c r="C65" s="260" t="s">
        <v>1071</v>
      </c>
      <c r="D65" s="261"/>
      <c r="E65" s="262" t="s">
        <v>27</v>
      </c>
      <c r="F65" s="262"/>
      <c r="G65" s="262" t="s">
        <v>228</v>
      </c>
      <c r="H65" s="261" t="s">
        <v>5224</v>
      </c>
      <c r="I65" s="262" t="s">
        <v>404</v>
      </c>
      <c r="J65" s="262" t="s">
        <v>5779</v>
      </c>
      <c r="K65" s="262"/>
      <c r="L65" s="261" t="s">
        <v>0</v>
      </c>
      <c r="M65" s="262"/>
      <c r="N65" s="261" t="s">
        <v>0</v>
      </c>
      <c r="O65" s="262"/>
      <c r="P65" s="261" t="s">
        <v>0</v>
      </c>
      <c r="Q65" s="262"/>
      <c r="R65" s="261" t="s">
        <v>0</v>
      </c>
      <c r="S65" s="262"/>
      <c r="T65" s="261" t="s">
        <v>0</v>
      </c>
      <c r="U65" s="261"/>
      <c r="V65" s="262" t="s">
        <v>0</v>
      </c>
      <c r="W65" s="261"/>
      <c r="X65" s="262" t="s">
        <v>0</v>
      </c>
      <c r="Y65" s="261"/>
      <c r="Z65" s="262" t="s">
        <v>0</v>
      </c>
      <c r="AA65" s="261"/>
      <c r="AB65" s="263" t="s">
        <v>0</v>
      </c>
      <c r="AJ65" s="7"/>
    </row>
    <row r="66" spans="1:36" x14ac:dyDescent="0.25">
      <c r="A66" s="258">
        <v>2023</v>
      </c>
      <c r="B66" s="259">
        <v>45109</v>
      </c>
      <c r="C66" s="260" t="s">
        <v>1072</v>
      </c>
      <c r="D66" s="261"/>
      <c r="E66" s="262"/>
      <c r="F66" s="262"/>
      <c r="G66" s="262" t="s">
        <v>461</v>
      </c>
      <c r="H66" s="261" t="s">
        <v>5777</v>
      </c>
      <c r="I66" s="262"/>
      <c r="J66" s="262" t="s">
        <v>0</v>
      </c>
      <c r="K66" s="262"/>
      <c r="L66" s="261" t="s">
        <v>0</v>
      </c>
      <c r="M66" s="262"/>
      <c r="N66" s="261" t="s">
        <v>0</v>
      </c>
      <c r="O66" s="262"/>
      <c r="P66" s="261" t="s">
        <v>0</v>
      </c>
      <c r="Q66" s="262"/>
      <c r="R66" s="261" t="s">
        <v>0</v>
      </c>
      <c r="S66" s="262"/>
      <c r="T66" s="261" t="s">
        <v>0</v>
      </c>
      <c r="U66" s="261"/>
      <c r="V66" s="262" t="s">
        <v>0</v>
      </c>
      <c r="W66" s="261"/>
      <c r="X66" s="262" t="s">
        <v>0</v>
      </c>
      <c r="Y66" s="261"/>
      <c r="Z66" s="262" t="s">
        <v>0</v>
      </c>
      <c r="AA66" s="261"/>
      <c r="AB66" s="263" t="s">
        <v>0</v>
      </c>
      <c r="AJ66" s="7"/>
    </row>
    <row r="67" spans="1:36" x14ac:dyDescent="0.25">
      <c r="A67" s="258">
        <v>2023</v>
      </c>
      <c r="B67" s="259">
        <v>44949</v>
      </c>
      <c r="C67" s="260" t="s">
        <v>1055</v>
      </c>
      <c r="D67" s="261"/>
      <c r="E67" s="262" t="s">
        <v>6</v>
      </c>
      <c r="F67" s="262"/>
      <c r="G67" s="262" t="s">
        <v>471</v>
      </c>
      <c r="H67" s="261" t="s">
        <v>5764</v>
      </c>
      <c r="I67" s="262" t="s">
        <v>242</v>
      </c>
      <c r="J67" s="262" t="s">
        <v>5816</v>
      </c>
      <c r="K67" s="262" t="s">
        <v>343</v>
      </c>
      <c r="L67" s="261" t="s">
        <v>5817</v>
      </c>
      <c r="M67" s="262" t="s">
        <v>382</v>
      </c>
      <c r="N67" s="261" t="s">
        <v>5818</v>
      </c>
      <c r="O67" s="262" t="s">
        <v>80</v>
      </c>
      <c r="P67" s="261" t="s">
        <v>0</v>
      </c>
      <c r="Q67" s="262"/>
      <c r="R67" s="261" t="s">
        <v>0</v>
      </c>
      <c r="S67" s="262"/>
      <c r="T67" s="261" t="s">
        <v>0</v>
      </c>
      <c r="U67" s="261"/>
      <c r="V67" s="262" t="s">
        <v>0</v>
      </c>
      <c r="W67" s="261"/>
      <c r="X67" s="262" t="s">
        <v>0</v>
      </c>
      <c r="Y67" s="261"/>
      <c r="Z67" s="262" t="s">
        <v>0</v>
      </c>
      <c r="AA67" s="261"/>
      <c r="AB67" s="263" t="s">
        <v>0</v>
      </c>
      <c r="AJ67" s="7"/>
    </row>
    <row r="68" spans="1:36" x14ac:dyDescent="0.25">
      <c r="A68" s="258">
        <v>2023</v>
      </c>
      <c r="B68" s="259">
        <v>45124</v>
      </c>
      <c r="C68" s="260" t="s">
        <v>1073</v>
      </c>
      <c r="D68" s="261"/>
      <c r="E68" s="262" t="s">
        <v>27</v>
      </c>
      <c r="F68" s="262"/>
      <c r="G68" s="262" t="s">
        <v>1001</v>
      </c>
      <c r="H68" s="261" t="s">
        <v>5256</v>
      </c>
      <c r="I68" s="262" t="s">
        <v>391</v>
      </c>
      <c r="J68" s="262" t="s">
        <v>5312</v>
      </c>
      <c r="K68" s="262" t="s">
        <v>240</v>
      </c>
      <c r="L68" s="261" t="s">
        <v>5728</v>
      </c>
      <c r="M68" s="262" t="s">
        <v>377</v>
      </c>
      <c r="N68" s="261" t="s">
        <v>5827</v>
      </c>
      <c r="O68" s="262"/>
      <c r="P68" s="261" t="s">
        <v>0</v>
      </c>
      <c r="Q68" s="262"/>
      <c r="R68" s="261" t="s">
        <v>0</v>
      </c>
      <c r="S68" s="262"/>
      <c r="T68" s="261" t="s">
        <v>0</v>
      </c>
      <c r="U68" s="261"/>
      <c r="V68" s="262" t="s">
        <v>0</v>
      </c>
      <c r="W68" s="261"/>
      <c r="X68" s="262" t="s">
        <v>0</v>
      </c>
      <c r="Y68" s="261"/>
      <c r="Z68" s="262" t="s">
        <v>0</v>
      </c>
      <c r="AA68" s="261"/>
      <c r="AB68" s="263" t="s">
        <v>0</v>
      </c>
      <c r="AJ68" s="7"/>
    </row>
    <row r="69" spans="1:36" x14ac:dyDescent="0.25">
      <c r="A69" s="258">
        <v>2023</v>
      </c>
      <c r="B69" s="259">
        <v>45154</v>
      </c>
      <c r="C69" s="260" t="s">
        <v>1074</v>
      </c>
      <c r="D69" s="261"/>
      <c r="E69" s="262"/>
      <c r="F69" s="262"/>
      <c r="G69" s="262" t="s">
        <v>454</v>
      </c>
      <c r="H69" s="261" t="s">
        <v>5778</v>
      </c>
      <c r="I69" s="262"/>
      <c r="J69" s="262" t="s">
        <v>0</v>
      </c>
      <c r="K69" s="262"/>
      <c r="L69" s="261" t="s">
        <v>0</v>
      </c>
      <c r="M69" s="262"/>
      <c r="N69" s="261" t="s">
        <v>0</v>
      </c>
      <c r="O69" s="262"/>
      <c r="P69" s="261" t="s">
        <v>0</v>
      </c>
      <c r="Q69" s="262"/>
      <c r="R69" s="261" t="s">
        <v>0</v>
      </c>
      <c r="S69" s="262"/>
      <c r="T69" s="261" t="s">
        <v>0</v>
      </c>
      <c r="U69" s="261"/>
      <c r="V69" s="262" t="s">
        <v>0</v>
      </c>
      <c r="W69" s="261"/>
      <c r="X69" s="262" t="s">
        <v>0</v>
      </c>
      <c r="Y69" s="261"/>
      <c r="Z69" s="262" t="s">
        <v>0</v>
      </c>
      <c r="AA69" s="261"/>
      <c r="AB69" s="263" t="s">
        <v>0</v>
      </c>
      <c r="AJ69" s="7"/>
    </row>
    <row r="70" spans="1:36" x14ac:dyDescent="0.25">
      <c r="A70" s="258">
        <v>2023</v>
      </c>
      <c r="B70" s="259">
        <v>45155</v>
      </c>
      <c r="C70" s="260" t="s">
        <v>1075</v>
      </c>
      <c r="D70" s="261"/>
      <c r="E70" s="262" t="s">
        <v>27</v>
      </c>
      <c r="F70" s="262"/>
      <c r="G70" s="262" t="s">
        <v>404</v>
      </c>
      <c r="H70" s="261" t="s">
        <v>5779</v>
      </c>
      <c r="I70" s="262" t="s">
        <v>310</v>
      </c>
      <c r="J70" s="262" t="s">
        <v>5751</v>
      </c>
      <c r="K70" s="262"/>
      <c r="L70" s="261" t="s">
        <v>0</v>
      </c>
      <c r="M70" s="262"/>
      <c r="N70" s="261" t="s">
        <v>0</v>
      </c>
      <c r="O70" s="262"/>
      <c r="P70" s="261" t="s">
        <v>0</v>
      </c>
      <c r="Q70" s="262"/>
      <c r="R70" s="261" t="s">
        <v>0</v>
      </c>
      <c r="S70" s="262"/>
      <c r="T70" s="261" t="s">
        <v>0</v>
      </c>
      <c r="U70" s="261"/>
      <c r="V70" s="262" t="s">
        <v>0</v>
      </c>
      <c r="W70" s="261"/>
      <c r="X70" s="262" t="s">
        <v>0</v>
      </c>
      <c r="Y70" s="261"/>
      <c r="Z70" s="262" t="s">
        <v>0</v>
      </c>
      <c r="AA70" s="261"/>
      <c r="AB70" s="263" t="s">
        <v>0</v>
      </c>
      <c r="AJ70" s="7"/>
    </row>
    <row r="71" spans="1:36" x14ac:dyDescent="0.25">
      <c r="A71" s="258">
        <v>2023</v>
      </c>
      <c r="B71" s="259">
        <v>45158</v>
      </c>
      <c r="C71" s="260" t="s">
        <v>1076</v>
      </c>
      <c r="D71" s="261"/>
      <c r="E71" s="262" t="s">
        <v>27</v>
      </c>
      <c r="F71" s="262"/>
      <c r="G71" s="262" t="s">
        <v>190</v>
      </c>
      <c r="H71" s="261" t="s">
        <v>5257</v>
      </c>
      <c r="I71" s="262" t="s">
        <v>193</v>
      </c>
      <c r="J71" s="262" t="s">
        <v>1155</v>
      </c>
      <c r="K71" s="262" t="s">
        <v>1280</v>
      </c>
      <c r="L71" s="261" t="s">
        <v>5812</v>
      </c>
      <c r="M71" s="262"/>
      <c r="N71" s="261" t="s">
        <v>0</v>
      </c>
      <c r="O71" s="262"/>
      <c r="P71" s="261" t="s">
        <v>0</v>
      </c>
      <c r="Q71" s="262"/>
      <c r="R71" s="261" t="s">
        <v>0</v>
      </c>
      <c r="S71" s="262"/>
      <c r="T71" s="261" t="s">
        <v>0</v>
      </c>
      <c r="U71" s="261"/>
      <c r="V71" s="262" t="s">
        <v>0</v>
      </c>
      <c r="W71" s="261"/>
      <c r="X71" s="262" t="s">
        <v>0</v>
      </c>
      <c r="Y71" s="261"/>
      <c r="Z71" s="262" t="s">
        <v>0</v>
      </c>
      <c r="AA71" s="261"/>
      <c r="AB71" s="263" t="s">
        <v>0</v>
      </c>
      <c r="AJ71" s="7"/>
    </row>
    <row r="72" spans="1:36" x14ac:dyDescent="0.25">
      <c r="A72" s="258">
        <v>2023</v>
      </c>
      <c r="B72" s="259">
        <v>45163</v>
      </c>
      <c r="C72" s="260" t="s">
        <v>1077</v>
      </c>
      <c r="D72" s="261"/>
      <c r="E72" s="262" t="s">
        <v>27</v>
      </c>
      <c r="F72" s="262"/>
      <c r="G72" s="262" t="s">
        <v>175</v>
      </c>
      <c r="H72" s="261" t="s">
        <v>1141</v>
      </c>
      <c r="I72" s="262" t="s">
        <v>500</v>
      </c>
      <c r="J72" s="262" t="s">
        <v>5751</v>
      </c>
      <c r="K72" s="262" t="s">
        <v>80</v>
      </c>
      <c r="L72" s="261" t="s">
        <v>0</v>
      </c>
      <c r="M72" s="262"/>
      <c r="N72" s="261" t="s">
        <v>0</v>
      </c>
      <c r="O72" s="262"/>
      <c r="P72" s="261" t="s">
        <v>0</v>
      </c>
      <c r="Q72" s="262"/>
      <c r="R72" s="261" t="s">
        <v>0</v>
      </c>
      <c r="S72" s="262"/>
      <c r="T72" s="261" t="s">
        <v>0</v>
      </c>
      <c r="U72" s="261"/>
      <c r="V72" s="262" t="s">
        <v>0</v>
      </c>
      <c r="W72" s="261"/>
      <c r="X72" s="262" t="s">
        <v>0</v>
      </c>
      <c r="Y72" s="261"/>
      <c r="Z72" s="262" t="s">
        <v>0</v>
      </c>
      <c r="AA72" s="261"/>
      <c r="AB72" s="263" t="s">
        <v>0</v>
      </c>
      <c r="AJ72" s="7"/>
    </row>
    <row r="73" spans="1:36" x14ac:dyDescent="0.25">
      <c r="A73" s="258">
        <v>2023</v>
      </c>
      <c r="B73" s="259">
        <v>45168</v>
      </c>
      <c r="C73" s="260" t="s">
        <v>1078</v>
      </c>
      <c r="D73" s="261"/>
      <c r="E73" s="262"/>
      <c r="F73" s="262"/>
      <c r="G73" s="262" t="s">
        <v>452</v>
      </c>
      <c r="H73" s="261" t="s">
        <v>5780</v>
      </c>
      <c r="I73" s="262"/>
      <c r="J73" s="262" t="s">
        <v>0</v>
      </c>
      <c r="K73" s="262"/>
      <c r="L73" s="261" t="s">
        <v>0</v>
      </c>
      <c r="M73" s="262"/>
      <c r="N73" s="261" t="s">
        <v>0</v>
      </c>
      <c r="O73" s="262"/>
      <c r="P73" s="261" t="s">
        <v>0</v>
      </c>
      <c r="Q73" s="262"/>
      <c r="R73" s="261" t="s">
        <v>0</v>
      </c>
      <c r="S73" s="262"/>
      <c r="T73" s="261" t="s">
        <v>0</v>
      </c>
      <c r="U73" s="261"/>
      <c r="V73" s="262" t="s">
        <v>0</v>
      </c>
      <c r="W73" s="261"/>
      <c r="X73" s="262" t="s">
        <v>0</v>
      </c>
      <c r="Y73" s="261"/>
      <c r="Z73" s="262" t="s">
        <v>0</v>
      </c>
      <c r="AA73" s="261"/>
      <c r="AB73" s="263" t="s">
        <v>0</v>
      </c>
      <c r="AJ73" s="7"/>
    </row>
    <row r="74" spans="1:36" x14ac:dyDescent="0.25">
      <c r="A74" s="258">
        <v>2023</v>
      </c>
      <c r="B74" s="259">
        <v>45188</v>
      </c>
      <c r="C74" s="260" t="s">
        <v>1079</v>
      </c>
      <c r="D74" s="261"/>
      <c r="E74" s="262" t="s">
        <v>4</v>
      </c>
      <c r="F74" s="262"/>
      <c r="G74" s="262" t="s">
        <v>575</v>
      </c>
      <c r="H74" s="261" t="s">
        <v>5781</v>
      </c>
      <c r="I74" s="262"/>
      <c r="J74" s="262" t="s">
        <v>0</v>
      </c>
      <c r="K74" s="262"/>
      <c r="L74" s="261" t="s">
        <v>0</v>
      </c>
      <c r="M74" s="262"/>
      <c r="N74" s="261" t="s">
        <v>0</v>
      </c>
      <c r="O74" s="262"/>
      <c r="P74" s="261" t="s">
        <v>0</v>
      </c>
      <c r="Q74" s="262"/>
      <c r="R74" s="261" t="s">
        <v>0</v>
      </c>
      <c r="S74" s="262"/>
      <c r="T74" s="261" t="s">
        <v>0</v>
      </c>
      <c r="U74" s="261"/>
      <c r="V74" s="262" t="s">
        <v>0</v>
      </c>
      <c r="W74" s="261"/>
      <c r="X74" s="262" t="s">
        <v>0</v>
      </c>
      <c r="Y74" s="261"/>
      <c r="Z74" s="262" t="s">
        <v>0</v>
      </c>
      <c r="AA74" s="261"/>
      <c r="AB74" s="263" t="s">
        <v>0</v>
      </c>
      <c r="AJ74" s="7"/>
    </row>
    <row r="75" spans="1:36" x14ac:dyDescent="0.25">
      <c r="A75" s="258">
        <v>2023</v>
      </c>
      <c r="B75" s="259">
        <v>45190</v>
      </c>
      <c r="C75" s="260" t="s">
        <v>1080</v>
      </c>
      <c r="D75" s="261"/>
      <c r="E75" s="262" t="s">
        <v>6</v>
      </c>
      <c r="F75" s="262"/>
      <c r="G75" s="262" t="s">
        <v>241</v>
      </c>
      <c r="H75" s="261" t="s">
        <v>5782</v>
      </c>
      <c r="I75" s="262" t="s">
        <v>577</v>
      </c>
      <c r="J75" s="262" t="s">
        <v>5819</v>
      </c>
      <c r="K75" s="262" t="s">
        <v>5815</v>
      </c>
      <c r="L75" s="261" t="s">
        <v>0</v>
      </c>
      <c r="M75" s="262"/>
      <c r="N75" s="261" t="s">
        <v>0</v>
      </c>
      <c r="O75" s="262"/>
      <c r="P75" s="261" t="s">
        <v>0</v>
      </c>
      <c r="Q75" s="262"/>
      <c r="R75" s="261" t="s">
        <v>0</v>
      </c>
      <c r="S75" s="262"/>
      <c r="T75" s="261" t="s">
        <v>0</v>
      </c>
      <c r="U75" s="261"/>
      <c r="V75" s="262" t="s">
        <v>0</v>
      </c>
      <c r="W75" s="261"/>
      <c r="X75" s="262" t="s">
        <v>0</v>
      </c>
      <c r="Y75" s="261"/>
      <c r="Z75" s="262" t="s">
        <v>0</v>
      </c>
      <c r="AA75" s="261"/>
      <c r="AB75" s="263" t="s">
        <v>0</v>
      </c>
      <c r="AJ75" s="7"/>
    </row>
    <row r="76" spans="1:36" x14ac:dyDescent="0.25">
      <c r="A76" s="258">
        <v>2023</v>
      </c>
      <c r="B76" s="259">
        <v>45198</v>
      </c>
      <c r="C76" s="260" t="s">
        <v>1081</v>
      </c>
      <c r="D76" s="261"/>
      <c r="E76" s="262" t="s">
        <v>4</v>
      </c>
      <c r="F76" s="262"/>
      <c r="G76" s="262" t="s">
        <v>807</v>
      </c>
      <c r="H76" s="261" t="s">
        <v>1145</v>
      </c>
      <c r="I76" s="262"/>
      <c r="J76" s="262" t="s">
        <v>0</v>
      </c>
      <c r="K76" s="262"/>
      <c r="L76" s="261" t="s">
        <v>0</v>
      </c>
      <c r="M76" s="262"/>
      <c r="N76" s="261" t="s">
        <v>0</v>
      </c>
      <c r="O76" s="262"/>
      <c r="P76" s="261" t="s">
        <v>0</v>
      </c>
      <c r="Q76" s="262"/>
      <c r="R76" s="261" t="s">
        <v>0</v>
      </c>
      <c r="S76" s="262"/>
      <c r="T76" s="261" t="s">
        <v>0</v>
      </c>
      <c r="U76" s="261"/>
      <c r="V76" s="262" t="s">
        <v>0</v>
      </c>
      <c r="W76" s="261"/>
      <c r="X76" s="262" t="s">
        <v>0</v>
      </c>
      <c r="Y76" s="261"/>
      <c r="Z76" s="262" t="s">
        <v>0</v>
      </c>
      <c r="AA76" s="261"/>
      <c r="AB76" s="263" t="s">
        <v>0</v>
      </c>
      <c r="AJ76" s="7"/>
    </row>
    <row r="77" spans="1:36" x14ac:dyDescent="0.25">
      <c r="A77" s="258">
        <v>2023</v>
      </c>
      <c r="B77" s="259">
        <v>45210</v>
      </c>
      <c r="C77" s="260" t="s">
        <v>1082</v>
      </c>
      <c r="D77" s="261"/>
      <c r="E77" s="262" t="s">
        <v>27</v>
      </c>
      <c r="F77" s="262"/>
      <c r="G77" s="262" t="s">
        <v>458</v>
      </c>
      <c r="H77" s="261" t="s">
        <v>1148</v>
      </c>
      <c r="I77" s="262" t="s">
        <v>1024</v>
      </c>
      <c r="J77" s="262" t="s">
        <v>5314</v>
      </c>
      <c r="K77" s="262"/>
      <c r="L77" s="261" t="s">
        <v>0</v>
      </c>
      <c r="M77" s="262"/>
      <c r="N77" s="261" t="s">
        <v>0</v>
      </c>
      <c r="O77" s="262"/>
      <c r="P77" s="261" t="s">
        <v>0</v>
      </c>
      <c r="Q77" s="262"/>
      <c r="R77" s="261" t="s">
        <v>0</v>
      </c>
      <c r="S77" s="262"/>
      <c r="T77" s="261" t="s">
        <v>0</v>
      </c>
      <c r="U77" s="261"/>
      <c r="V77" s="262" t="s">
        <v>0</v>
      </c>
      <c r="W77" s="261"/>
      <c r="X77" s="262" t="s">
        <v>0</v>
      </c>
      <c r="Y77" s="261"/>
      <c r="Z77" s="262" t="s">
        <v>0</v>
      </c>
      <c r="AA77" s="261"/>
      <c r="AB77" s="263" t="s">
        <v>0</v>
      </c>
      <c r="AJ77" s="7"/>
    </row>
    <row r="78" spans="1:36" x14ac:dyDescent="0.25">
      <c r="A78" s="258">
        <v>2023</v>
      </c>
      <c r="B78" s="259">
        <v>44957</v>
      </c>
      <c r="C78" s="260" t="s">
        <v>1056</v>
      </c>
      <c r="D78" s="261"/>
      <c r="E78" s="262" t="s">
        <v>27</v>
      </c>
      <c r="F78" s="262"/>
      <c r="G78" s="262" t="s">
        <v>180</v>
      </c>
      <c r="H78" s="261" t="s">
        <v>1149</v>
      </c>
      <c r="I78" s="262" t="s">
        <v>396</v>
      </c>
      <c r="J78" s="262" t="s">
        <v>5765</v>
      </c>
      <c r="K78" s="262" t="s">
        <v>80</v>
      </c>
      <c r="L78" s="261" t="s">
        <v>0</v>
      </c>
      <c r="M78" s="262"/>
      <c r="N78" s="261" t="s">
        <v>0</v>
      </c>
      <c r="O78" s="262"/>
      <c r="P78" s="261" t="s">
        <v>0</v>
      </c>
      <c r="Q78" s="262"/>
      <c r="R78" s="261" t="s">
        <v>0</v>
      </c>
      <c r="S78" s="262"/>
      <c r="T78" s="261" t="s">
        <v>0</v>
      </c>
      <c r="U78" s="261"/>
      <c r="V78" s="262" t="s">
        <v>0</v>
      </c>
      <c r="W78" s="261"/>
      <c r="X78" s="262" t="s">
        <v>0</v>
      </c>
      <c r="Y78" s="261"/>
      <c r="Z78" s="262" t="s">
        <v>0</v>
      </c>
      <c r="AA78" s="261"/>
      <c r="AB78" s="263" t="s">
        <v>0</v>
      </c>
      <c r="AJ78" s="7"/>
    </row>
    <row r="79" spans="1:36" x14ac:dyDescent="0.25">
      <c r="A79" s="258">
        <v>2023</v>
      </c>
      <c r="B79" s="259">
        <v>45226</v>
      </c>
      <c r="C79" s="260" t="s">
        <v>1083</v>
      </c>
      <c r="D79" s="261"/>
      <c r="E79" s="262" t="s">
        <v>27</v>
      </c>
      <c r="F79" s="262"/>
      <c r="G79" s="262" t="s">
        <v>318</v>
      </c>
      <c r="H79" s="261" t="s">
        <v>1142</v>
      </c>
      <c r="I79" s="262" t="s">
        <v>195</v>
      </c>
      <c r="J79" s="262" t="s">
        <v>5772</v>
      </c>
      <c r="K79" s="262" t="s">
        <v>195</v>
      </c>
      <c r="L79" s="261" t="s">
        <v>5772</v>
      </c>
      <c r="M79" s="262"/>
      <c r="N79" s="261" t="s">
        <v>0</v>
      </c>
      <c r="O79" s="262"/>
      <c r="P79" s="261" t="s">
        <v>0</v>
      </c>
      <c r="Q79" s="262"/>
      <c r="R79" s="261" t="s">
        <v>0</v>
      </c>
      <c r="S79" s="262"/>
      <c r="T79" s="261" t="s">
        <v>0</v>
      </c>
      <c r="U79" s="261"/>
      <c r="V79" s="262" t="s">
        <v>0</v>
      </c>
      <c r="W79" s="261"/>
      <c r="X79" s="262" t="s">
        <v>0</v>
      </c>
      <c r="Y79" s="261"/>
      <c r="Z79" s="262" t="s">
        <v>0</v>
      </c>
      <c r="AA79" s="261"/>
      <c r="AB79" s="263" t="s">
        <v>0</v>
      </c>
      <c r="AJ79" s="7"/>
    </row>
    <row r="80" spans="1:36" x14ac:dyDescent="0.25">
      <c r="A80" s="258">
        <v>2023</v>
      </c>
      <c r="B80" s="259">
        <v>45227</v>
      </c>
      <c r="C80" s="260" t="s">
        <v>1084</v>
      </c>
      <c r="D80" s="261"/>
      <c r="E80" s="262" t="s">
        <v>4</v>
      </c>
      <c r="F80" s="262"/>
      <c r="G80" s="262" t="s">
        <v>306</v>
      </c>
      <c r="H80" s="261" t="s">
        <v>5783</v>
      </c>
      <c r="I80" s="262"/>
      <c r="J80" s="262" t="s">
        <v>0</v>
      </c>
      <c r="K80" s="262" t="s">
        <v>193</v>
      </c>
      <c r="L80" s="261" t="s">
        <v>1155</v>
      </c>
      <c r="M80" s="262" t="s">
        <v>1254</v>
      </c>
      <c r="N80" s="261" t="s">
        <v>0</v>
      </c>
      <c r="O80" s="262" t="s">
        <v>324</v>
      </c>
      <c r="P80" s="261" t="s">
        <v>5313</v>
      </c>
      <c r="Q80" s="262" t="s">
        <v>336</v>
      </c>
      <c r="R80" s="261" t="s">
        <v>4917</v>
      </c>
      <c r="S80" s="262" t="s">
        <v>403</v>
      </c>
      <c r="T80" s="261" t="s">
        <v>5754</v>
      </c>
      <c r="U80" s="261" t="s">
        <v>80</v>
      </c>
      <c r="V80" s="262" t="s">
        <v>0</v>
      </c>
      <c r="W80" s="261"/>
      <c r="X80" s="262" t="s">
        <v>0</v>
      </c>
      <c r="Y80" s="261"/>
      <c r="Z80" s="262" t="s">
        <v>0</v>
      </c>
      <c r="AA80" s="261"/>
      <c r="AB80" s="263" t="s">
        <v>0</v>
      </c>
      <c r="AJ80" s="7"/>
    </row>
    <row r="81" spans="1:36" x14ac:dyDescent="0.25">
      <c r="A81" s="258">
        <v>2023</v>
      </c>
      <c r="B81" s="259">
        <v>45257</v>
      </c>
      <c r="C81" s="260" t="s">
        <v>1085</v>
      </c>
      <c r="D81" s="261"/>
      <c r="E81" s="262" t="s">
        <v>27</v>
      </c>
      <c r="F81" s="262"/>
      <c r="G81" s="262" t="s">
        <v>376</v>
      </c>
      <c r="H81" s="261" t="s">
        <v>1147</v>
      </c>
      <c r="I81" s="262"/>
      <c r="J81" s="262" t="s">
        <v>0</v>
      </c>
      <c r="K81" s="262"/>
      <c r="L81" s="261" t="s">
        <v>0</v>
      </c>
      <c r="M81" s="262"/>
      <c r="N81" s="261" t="s">
        <v>0</v>
      </c>
      <c r="O81" s="262"/>
      <c r="P81" s="261" t="s">
        <v>0</v>
      </c>
      <c r="Q81" s="262"/>
      <c r="R81" s="261" t="s">
        <v>0</v>
      </c>
      <c r="S81" s="262"/>
      <c r="T81" s="261" t="s">
        <v>0</v>
      </c>
      <c r="U81" s="261"/>
      <c r="V81" s="262" t="s">
        <v>0</v>
      </c>
      <c r="W81" s="261"/>
      <c r="X81" s="262" t="s">
        <v>0</v>
      </c>
      <c r="Y81" s="261"/>
      <c r="Z81" s="262" t="s">
        <v>0</v>
      </c>
      <c r="AA81" s="261"/>
      <c r="AB81" s="263" t="s">
        <v>0</v>
      </c>
      <c r="AJ81" s="7"/>
    </row>
    <row r="82" spans="1:36" x14ac:dyDescent="0.25">
      <c r="A82" s="258">
        <v>2023</v>
      </c>
      <c r="B82" s="259">
        <v>45260</v>
      </c>
      <c r="C82" s="260" t="s">
        <v>1086</v>
      </c>
      <c r="D82" s="261"/>
      <c r="E82" s="262" t="s">
        <v>27</v>
      </c>
      <c r="F82" s="262"/>
      <c r="G82" s="262" t="s">
        <v>196</v>
      </c>
      <c r="H82" s="261" t="s">
        <v>1144</v>
      </c>
      <c r="I82" s="262" t="s">
        <v>337</v>
      </c>
      <c r="J82" s="262" t="s">
        <v>5760</v>
      </c>
      <c r="K82" s="262" t="s">
        <v>268</v>
      </c>
      <c r="L82" s="261" t="s">
        <v>5746</v>
      </c>
      <c r="M82" s="262" t="s">
        <v>80</v>
      </c>
      <c r="N82" s="261" t="s">
        <v>0</v>
      </c>
      <c r="O82" s="262"/>
      <c r="P82" s="261" t="s">
        <v>0</v>
      </c>
      <c r="Q82" s="262"/>
      <c r="R82" s="261" t="s">
        <v>0</v>
      </c>
      <c r="S82" s="262"/>
      <c r="T82" s="261" t="s">
        <v>0</v>
      </c>
      <c r="U82" s="261"/>
      <c r="V82" s="262" t="s">
        <v>0</v>
      </c>
      <c r="W82" s="261"/>
      <c r="X82" s="262" t="s">
        <v>0</v>
      </c>
      <c r="Y82" s="261"/>
      <c r="Z82" s="262" t="s">
        <v>0</v>
      </c>
      <c r="AA82" s="261"/>
      <c r="AB82" s="263" t="s">
        <v>0</v>
      </c>
      <c r="AJ82" s="7"/>
    </row>
    <row r="83" spans="1:36" x14ac:dyDescent="0.25">
      <c r="A83" s="258">
        <v>2023</v>
      </c>
      <c r="B83" s="259">
        <v>45275</v>
      </c>
      <c r="C83" s="260" t="s">
        <v>1087</v>
      </c>
      <c r="D83" s="261"/>
      <c r="E83" s="262"/>
      <c r="F83" s="262"/>
      <c r="G83" s="262" t="s">
        <v>463</v>
      </c>
      <c r="H83" s="261" t="s">
        <v>5784</v>
      </c>
      <c r="I83" s="262"/>
      <c r="J83" s="262" t="s">
        <v>0</v>
      </c>
      <c r="K83" s="262" t="s">
        <v>518</v>
      </c>
      <c r="L83" s="261" t="s">
        <v>5774</v>
      </c>
      <c r="M83" s="262" t="s">
        <v>80</v>
      </c>
      <c r="N83" s="261" t="s">
        <v>0</v>
      </c>
      <c r="O83" s="262"/>
      <c r="P83" s="261" t="s">
        <v>0</v>
      </c>
      <c r="Q83" s="262"/>
      <c r="R83" s="261" t="s">
        <v>0</v>
      </c>
      <c r="S83" s="262"/>
      <c r="T83" s="261" t="s">
        <v>0</v>
      </c>
      <c r="U83" s="261"/>
      <c r="V83" s="262" t="s">
        <v>0</v>
      </c>
      <c r="W83" s="261"/>
      <c r="X83" s="262" t="s">
        <v>0</v>
      </c>
      <c r="Y83" s="261"/>
      <c r="Z83" s="262" t="s">
        <v>0</v>
      </c>
      <c r="AA83" s="261"/>
      <c r="AB83" s="263" t="s">
        <v>0</v>
      </c>
      <c r="AJ83" s="7"/>
    </row>
    <row r="84" spans="1:36" x14ac:dyDescent="0.25">
      <c r="A84" s="258">
        <v>2023</v>
      </c>
      <c r="B84" s="259">
        <v>45282</v>
      </c>
      <c r="C84" s="260" t="s">
        <v>1088</v>
      </c>
      <c r="D84" s="261"/>
      <c r="E84" s="262"/>
      <c r="F84" s="262"/>
      <c r="G84" s="262" t="s">
        <v>257</v>
      </c>
      <c r="H84" s="261" t="s">
        <v>5785</v>
      </c>
      <c r="I84" s="262"/>
      <c r="J84" s="262" t="s">
        <v>0</v>
      </c>
      <c r="K84" s="262" t="s">
        <v>1253</v>
      </c>
      <c r="L84" s="261" t="s">
        <v>5761</v>
      </c>
      <c r="M84" s="262"/>
      <c r="N84" s="261" t="s">
        <v>0</v>
      </c>
      <c r="O84" s="262"/>
      <c r="P84" s="261" t="s">
        <v>0</v>
      </c>
      <c r="Q84" s="262"/>
      <c r="R84" s="261" t="s">
        <v>0</v>
      </c>
      <c r="S84" s="262"/>
      <c r="T84" s="261" t="s">
        <v>0</v>
      </c>
      <c r="U84" s="261"/>
      <c r="V84" s="262" t="s">
        <v>0</v>
      </c>
      <c r="W84" s="261"/>
      <c r="X84" s="262" t="s">
        <v>0</v>
      </c>
      <c r="Y84" s="261"/>
      <c r="Z84" s="262" t="s">
        <v>0</v>
      </c>
      <c r="AA84" s="261"/>
      <c r="AB84" s="263" t="s">
        <v>0</v>
      </c>
      <c r="AJ84" s="7"/>
    </row>
    <row r="85" spans="1:36" x14ac:dyDescent="0.25">
      <c r="A85" s="258">
        <v>2023</v>
      </c>
      <c r="B85" s="259">
        <v>44998</v>
      </c>
      <c r="C85" s="260" t="s">
        <v>1057</v>
      </c>
      <c r="D85" s="261"/>
      <c r="E85" s="262"/>
      <c r="F85" s="262"/>
      <c r="G85" s="262" t="s">
        <v>1027</v>
      </c>
      <c r="H85" s="261" t="s">
        <v>5766</v>
      </c>
      <c r="I85" s="262"/>
      <c r="J85" s="262" t="s">
        <v>0</v>
      </c>
      <c r="K85" s="262"/>
      <c r="L85" s="261" t="s">
        <v>0</v>
      </c>
      <c r="M85" s="262"/>
      <c r="N85" s="261" t="s">
        <v>0</v>
      </c>
      <c r="O85" s="262"/>
      <c r="P85" s="261" t="s">
        <v>0</v>
      </c>
      <c r="Q85" s="262"/>
      <c r="R85" s="261" t="s">
        <v>0</v>
      </c>
      <c r="S85" s="262"/>
      <c r="T85" s="261" t="s">
        <v>0</v>
      </c>
      <c r="U85" s="261"/>
      <c r="V85" s="262" t="s">
        <v>0</v>
      </c>
      <c r="W85" s="261"/>
      <c r="X85" s="262" t="s">
        <v>0</v>
      </c>
      <c r="Y85" s="261"/>
      <c r="Z85" s="262" t="s">
        <v>0</v>
      </c>
      <c r="AA85" s="261"/>
      <c r="AB85" s="263" t="s">
        <v>0</v>
      </c>
      <c r="AJ85" s="7"/>
    </row>
    <row r="86" spans="1:36" x14ac:dyDescent="0.25">
      <c r="A86" s="258">
        <v>2023</v>
      </c>
      <c r="B86" s="259">
        <v>44998</v>
      </c>
      <c r="C86" s="260" t="s">
        <v>1058</v>
      </c>
      <c r="D86" s="261"/>
      <c r="E86" s="262" t="s">
        <v>27</v>
      </c>
      <c r="F86" s="262"/>
      <c r="G86" s="262" t="s">
        <v>223</v>
      </c>
      <c r="H86" s="261" t="s">
        <v>5767</v>
      </c>
      <c r="I86" s="262"/>
      <c r="J86" s="262" t="s">
        <v>0</v>
      </c>
      <c r="K86" s="262"/>
      <c r="L86" s="261" t="s">
        <v>0</v>
      </c>
      <c r="M86" s="262"/>
      <c r="N86" s="261" t="s">
        <v>0</v>
      </c>
      <c r="O86" s="262"/>
      <c r="P86" s="261" t="s">
        <v>0</v>
      </c>
      <c r="Q86" s="262"/>
      <c r="R86" s="261" t="s">
        <v>0</v>
      </c>
      <c r="S86" s="262"/>
      <c r="T86" s="261" t="s">
        <v>0</v>
      </c>
      <c r="U86" s="261"/>
      <c r="V86" s="262" t="s">
        <v>0</v>
      </c>
      <c r="W86" s="261"/>
      <c r="X86" s="262" t="s">
        <v>0</v>
      </c>
      <c r="Y86" s="261"/>
      <c r="Z86" s="262" t="s">
        <v>0</v>
      </c>
      <c r="AA86" s="261"/>
      <c r="AB86" s="263" t="s">
        <v>0</v>
      </c>
      <c r="AJ86" s="7"/>
    </row>
    <row r="87" spans="1:36" x14ac:dyDescent="0.25">
      <c r="A87" s="258">
        <v>2023</v>
      </c>
      <c r="B87" s="259">
        <v>45009</v>
      </c>
      <c r="C87" s="260" t="s">
        <v>1059</v>
      </c>
      <c r="D87" s="261"/>
      <c r="E87" s="262"/>
      <c r="F87" s="262"/>
      <c r="G87" s="262" t="s">
        <v>1196</v>
      </c>
      <c r="H87" s="261" t="s">
        <v>5768</v>
      </c>
      <c r="I87" s="262"/>
      <c r="J87" s="262" t="s">
        <v>0</v>
      </c>
      <c r="K87" s="262"/>
      <c r="L87" s="261" t="s">
        <v>0</v>
      </c>
      <c r="M87" s="262"/>
      <c r="N87" s="261" t="s">
        <v>0</v>
      </c>
      <c r="O87" s="262"/>
      <c r="P87" s="261" t="s">
        <v>0</v>
      </c>
      <c r="Q87" s="262"/>
      <c r="R87" s="261" t="s">
        <v>0</v>
      </c>
      <c r="S87" s="262"/>
      <c r="T87" s="261" t="s">
        <v>0</v>
      </c>
      <c r="U87" s="261"/>
      <c r="V87" s="262" t="s">
        <v>0</v>
      </c>
      <c r="W87" s="261"/>
      <c r="X87" s="262" t="s">
        <v>0</v>
      </c>
      <c r="Y87" s="261"/>
      <c r="Z87" s="262" t="s">
        <v>0</v>
      </c>
      <c r="AA87" s="261"/>
      <c r="AB87" s="263" t="s">
        <v>0</v>
      </c>
      <c r="AJ87" s="7"/>
    </row>
    <row r="88" spans="1:36" x14ac:dyDescent="0.25">
      <c r="A88" s="258">
        <v>2023</v>
      </c>
      <c r="B88" s="259">
        <v>45019</v>
      </c>
      <c r="C88" s="260" t="s">
        <v>1060</v>
      </c>
      <c r="D88" s="261"/>
      <c r="E88" s="262" t="s">
        <v>27</v>
      </c>
      <c r="F88" s="262"/>
      <c r="G88" s="262" t="s">
        <v>315</v>
      </c>
      <c r="H88" s="261" t="s">
        <v>1143</v>
      </c>
      <c r="I88" s="262" t="s">
        <v>403</v>
      </c>
      <c r="J88" s="262" t="s">
        <v>5754</v>
      </c>
      <c r="K88" s="262" t="s">
        <v>80</v>
      </c>
      <c r="L88" s="261" t="s">
        <v>0</v>
      </c>
      <c r="M88" s="262"/>
      <c r="N88" s="261" t="s">
        <v>0</v>
      </c>
      <c r="O88" s="262"/>
      <c r="P88" s="261" t="s">
        <v>0</v>
      </c>
      <c r="Q88" s="262"/>
      <c r="R88" s="261" t="s">
        <v>0</v>
      </c>
      <c r="S88" s="262"/>
      <c r="T88" s="261" t="s">
        <v>0</v>
      </c>
      <c r="U88" s="261"/>
      <c r="V88" s="262" t="s">
        <v>0</v>
      </c>
      <c r="W88" s="261"/>
      <c r="X88" s="262" t="s">
        <v>0</v>
      </c>
      <c r="Y88" s="261"/>
      <c r="Z88" s="262" t="s">
        <v>0</v>
      </c>
      <c r="AA88" s="261"/>
      <c r="AB88" s="263" t="s">
        <v>0</v>
      </c>
      <c r="AJ88" s="7"/>
    </row>
    <row r="89" spans="1:36" x14ac:dyDescent="0.25">
      <c r="A89" s="258">
        <v>2023</v>
      </c>
      <c r="B89" s="259">
        <v>45020</v>
      </c>
      <c r="C89" s="260" t="s">
        <v>1061</v>
      </c>
      <c r="D89" s="261"/>
      <c r="E89" s="262"/>
      <c r="F89" s="262"/>
      <c r="G89" s="262" t="s">
        <v>2284</v>
      </c>
      <c r="H89" s="261" t="s">
        <v>5769</v>
      </c>
      <c r="I89" s="262"/>
      <c r="J89" s="262" t="s">
        <v>0</v>
      </c>
      <c r="K89" s="262"/>
      <c r="L89" s="261" t="s">
        <v>0</v>
      </c>
      <c r="M89" s="262"/>
      <c r="N89" s="261" t="s">
        <v>0</v>
      </c>
      <c r="O89" s="262"/>
      <c r="P89" s="261" t="s">
        <v>0</v>
      </c>
      <c r="Q89" s="262"/>
      <c r="R89" s="261" t="s">
        <v>0</v>
      </c>
      <c r="S89" s="262"/>
      <c r="T89" s="261" t="s">
        <v>0</v>
      </c>
      <c r="U89" s="261"/>
      <c r="V89" s="262" t="s">
        <v>0</v>
      </c>
      <c r="W89" s="261"/>
      <c r="X89" s="262" t="s">
        <v>0</v>
      </c>
      <c r="Y89" s="261"/>
      <c r="Z89" s="262" t="s">
        <v>0</v>
      </c>
      <c r="AA89" s="261"/>
      <c r="AB89" s="263" t="s">
        <v>0</v>
      </c>
      <c r="AJ89" s="7"/>
    </row>
    <row r="90" spans="1:36" x14ac:dyDescent="0.25">
      <c r="A90" s="258">
        <v>2023</v>
      </c>
      <c r="B90" s="259">
        <v>45036</v>
      </c>
      <c r="C90" s="260" t="s">
        <v>1062</v>
      </c>
      <c r="D90" s="261"/>
      <c r="E90" s="262"/>
      <c r="F90" s="262"/>
      <c r="G90" s="262" t="s">
        <v>112</v>
      </c>
      <c r="H90" s="261" t="s">
        <v>5770</v>
      </c>
      <c r="I90" s="262"/>
      <c r="J90" s="262" t="s">
        <v>0</v>
      </c>
      <c r="K90" s="262"/>
      <c r="L90" s="261" t="s">
        <v>0</v>
      </c>
      <c r="M90" s="262"/>
      <c r="N90" s="261" t="s">
        <v>0</v>
      </c>
      <c r="O90" s="262"/>
      <c r="P90" s="261" t="s">
        <v>0</v>
      </c>
      <c r="Q90" s="262"/>
      <c r="R90" s="261" t="s">
        <v>0</v>
      </c>
      <c r="S90" s="262"/>
      <c r="T90" s="261" t="s">
        <v>0</v>
      </c>
      <c r="U90" s="261"/>
      <c r="V90" s="262" t="s">
        <v>0</v>
      </c>
      <c r="W90" s="261"/>
      <c r="X90" s="262" t="s">
        <v>0</v>
      </c>
      <c r="Y90" s="261"/>
      <c r="Z90" s="262" t="s">
        <v>0</v>
      </c>
      <c r="AA90" s="261"/>
      <c r="AB90" s="263" t="s">
        <v>0</v>
      </c>
      <c r="AJ90" s="7"/>
    </row>
    <row r="91" spans="1:36" x14ac:dyDescent="0.25">
      <c r="A91" s="258">
        <v>2024</v>
      </c>
      <c r="B91" s="259">
        <v>45302</v>
      </c>
      <c r="C91" s="260" t="s">
        <v>1089</v>
      </c>
      <c r="D91" s="261"/>
      <c r="E91" s="262"/>
      <c r="F91" s="262"/>
      <c r="G91" s="262" t="s">
        <v>160</v>
      </c>
      <c r="H91" s="261" t="s">
        <v>5786</v>
      </c>
      <c r="I91" s="262"/>
      <c r="J91" s="262" t="s">
        <v>0</v>
      </c>
      <c r="K91" s="262" t="s">
        <v>398</v>
      </c>
      <c r="L91" s="261" t="s">
        <v>5761</v>
      </c>
      <c r="M91" s="262" t="s">
        <v>80</v>
      </c>
      <c r="N91" s="261" t="s">
        <v>0</v>
      </c>
      <c r="O91" s="262"/>
      <c r="P91" s="261" t="s">
        <v>0</v>
      </c>
      <c r="Q91" s="262"/>
      <c r="R91" s="261" t="s">
        <v>0</v>
      </c>
      <c r="S91" s="262"/>
      <c r="T91" s="261" t="s">
        <v>0</v>
      </c>
      <c r="U91" s="261"/>
      <c r="V91" s="262" t="s">
        <v>0</v>
      </c>
      <c r="W91" s="261"/>
      <c r="X91" s="262" t="s">
        <v>0</v>
      </c>
      <c r="Y91" s="261"/>
      <c r="Z91" s="262" t="s">
        <v>0</v>
      </c>
      <c r="AA91" s="261"/>
      <c r="AB91" s="263" t="s">
        <v>0</v>
      </c>
      <c r="AJ91" s="7"/>
    </row>
    <row r="92" spans="1:36" x14ac:dyDescent="0.25">
      <c r="A92" s="258">
        <v>2024</v>
      </c>
      <c r="B92" s="259">
        <v>45406</v>
      </c>
      <c r="C92" s="260" t="s">
        <v>1098</v>
      </c>
      <c r="D92" s="261"/>
      <c r="E92" s="262" t="s">
        <v>4</v>
      </c>
      <c r="F92" s="262"/>
      <c r="G92" s="262" t="s">
        <v>313</v>
      </c>
      <c r="H92" s="261" t="s">
        <v>5791</v>
      </c>
      <c r="I92" s="262"/>
      <c r="J92" s="262" t="s">
        <v>0</v>
      </c>
      <c r="K92" s="262" t="s">
        <v>1311</v>
      </c>
      <c r="L92" s="261" t="s">
        <v>0</v>
      </c>
      <c r="M92" s="262"/>
      <c r="N92" s="261" t="s">
        <v>0</v>
      </c>
      <c r="O92" s="262"/>
      <c r="P92" s="261" t="s">
        <v>0</v>
      </c>
      <c r="Q92" s="262"/>
      <c r="R92" s="261" t="s">
        <v>0</v>
      </c>
      <c r="S92" s="262"/>
      <c r="T92" s="261" t="s">
        <v>0</v>
      </c>
      <c r="U92" s="261"/>
      <c r="V92" s="262" t="s">
        <v>0</v>
      </c>
      <c r="W92" s="261"/>
      <c r="X92" s="262" t="s">
        <v>0</v>
      </c>
      <c r="Y92" s="261"/>
      <c r="Z92" s="262" t="s">
        <v>0</v>
      </c>
      <c r="AA92" s="261"/>
      <c r="AB92" s="263" t="s">
        <v>0</v>
      </c>
      <c r="AJ92" s="7"/>
    </row>
    <row r="93" spans="1:36" x14ac:dyDescent="0.25">
      <c r="A93" s="258">
        <v>2024</v>
      </c>
      <c r="B93" s="259">
        <v>45424</v>
      </c>
      <c r="C93" s="260" t="s">
        <v>1099</v>
      </c>
      <c r="D93" s="261"/>
      <c r="E93" s="262"/>
      <c r="F93" s="262"/>
      <c r="G93" s="262" t="s">
        <v>290</v>
      </c>
      <c r="H93" s="261" t="s">
        <v>5792</v>
      </c>
      <c r="I93" s="262"/>
      <c r="J93" s="262" t="s">
        <v>0</v>
      </c>
      <c r="K93" s="262"/>
      <c r="L93" s="261" t="s">
        <v>0</v>
      </c>
      <c r="M93" s="262"/>
      <c r="N93" s="261" t="s">
        <v>0</v>
      </c>
      <c r="O93" s="262"/>
      <c r="P93" s="261" t="s">
        <v>0</v>
      </c>
      <c r="Q93" s="262"/>
      <c r="R93" s="261" t="s">
        <v>0</v>
      </c>
      <c r="S93" s="262"/>
      <c r="T93" s="261" t="s">
        <v>0</v>
      </c>
      <c r="U93" s="261"/>
      <c r="V93" s="262" t="s">
        <v>0</v>
      </c>
      <c r="W93" s="261"/>
      <c r="X93" s="262" t="s">
        <v>0</v>
      </c>
      <c r="Y93" s="261"/>
      <c r="Z93" s="262" t="s">
        <v>0</v>
      </c>
      <c r="AA93" s="261"/>
      <c r="AB93" s="263" t="s">
        <v>0</v>
      </c>
      <c r="AJ93" s="7"/>
    </row>
    <row r="94" spans="1:36" x14ac:dyDescent="0.25">
      <c r="A94" s="258">
        <v>2024</v>
      </c>
      <c r="B94" s="259">
        <v>45427</v>
      </c>
      <c r="C94" s="260" t="s">
        <v>1100</v>
      </c>
      <c r="D94" s="261"/>
      <c r="E94" s="262" t="s">
        <v>27</v>
      </c>
      <c r="F94" s="262"/>
      <c r="G94" s="262" t="s">
        <v>327</v>
      </c>
      <c r="H94" s="261" t="s">
        <v>1144</v>
      </c>
      <c r="I94" s="262" t="s">
        <v>322</v>
      </c>
      <c r="J94" s="262" t="s">
        <v>5772</v>
      </c>
      <c r="K94" s="262"/>
      <c r="L94" s="261" t="s">
        <v>0</v>
      </c>
      <c r="M94" s="262"/>
      <c r="N94" s="261" t="s">
        <v>0</v>
      </c>
      <c r="O94" s="262"/>
      <c r="P94" s="261" t="s">
        <v>0</v>
      </c>
      <c r="Q94" s="262"/>
      <c r="R94" s="261" t="s">
        <v>0</v>
      </c>
      <c r="S94" s="262"/>
      <c r="T94" s="261" t="s">
        <v>0</v>
      </c>
      <c r="U94" s="261"/>
      <c r="V94" s="262" t="s">
        <v>0</v>
      </c>
      <c r="W94" s="261"/>
      <c r="X94" s="262" t="s">
        <v>0</v>
      </c>
      <c r="Y94" s="261"/>
      <c r="Z94" s="262" t="s">
        <v>0</v>
      </c>
      <c r="AA94" s="261"/>
      <c r="AB94" s="263" t="s">
        <v>0</v>
      </c>
      <c r="AJ94" s="7"/>
    </row>
    <row r="95" spans="1:36" x14ac:dyDescent="0.25">
      <c r="A95" s="258">
        <v>2024</v>
      </c>
      <c r="B95" s="259">
        <v>45439</v>
      </c>
      <c r="C95" s="260" t="s">
        <v>1101</v>
      </c>
      <c r="D95" s="261"/>
      <c r="E95" s="262" t="s">
        <v>27</v>
      </c>
      <c r="F95" s="262"/>
      <c r="G95" s="262" t="s">
        <v>392</v>
      </c>
      <c r="H95" s="261" t="s">
        <v>5793</v>
      </c>
      <c r="I95" s="262" t="s">
        <v>231</v>
      </c>
      <c r="J95" s="262" t="s">
        <v>5831</v>
      </c>
      <c r="K95" s="262"/>
      <c r="L95" s="261" t="s">
        <v>0</v>
      </c>
      <c r="M95" s="262"/>
      <c r="N95" s="261" t="s">
        <v>0</v>
      </c>
      <c r="O95" s="262"/>
      <c r="P95" s="261" t="s">
        <v>0</v>
      </c>
      <c r="Q95" s="262"/>
      <c r="R95" s="261" t="s">
        <v>0</v>
      </c>
      <c r="S95" s="262"/>
      <c r="T95" s="261" t="s">
        <v>0</v>
      </c>
      <c r="U95" s="261"/>
      <c r="V95" s="262" t="s">
        <v>0</v>
      </c>
      <c r="W95" s="261"/>
      <c r="X95" s="262" t="s">
        <v>0</v>
      </c>
      <c r="Y95" s="261"/>
      <c r="Z95" s="262" t="s">
        <v>0</v>
      </c>
      <c r="AA95" s="261"/>
      <c r="AB95" s="263" t="s">
        <v>0</v>
      </c>
      <c r="AJ95" s="7"/>
    </row>
    <row r="96" spans="1:36" x14ac:dyDescent="0.25">
      <c r="A96" s="258">
        <v>2024</v>
      </c>
      <c r="B96" s="259">
        <v>45442</v>
      </c>
      <c r="C96" s="260" t="s">
        <v>1102</v>
      </c>
      <c r="D96" s="261"/>
      <c r="E96" s="262"/>
      <c r="F96" s="262"/>
      <c r="G96" s="262" t="s">
        <v>2285</v>
      </c>
      <c r="H96" s="261" t="s">
        <v>5794</v>
      </c>
      <c r="I96" s="262"/>
      <c r="J96" s="262" t="s">
        <v>0</v>
      </c>
      <c r="K96" s="262"/>
      <c r="L96" s="261" t="s">
        <v>0</v>
      </c>
      <c r="M96" s="262"/>
      <c r="N96" s="261" t="s">
        <v>0</v>
      </c>
      <c r="O96" s="262"/>
      <c r="P96" s="261" t="s">
        <v>0</v>
      </c>
      <c r="Q96" s="262"/>
      <c r="R96" s="261" t="s">
        <v>0</v>
      </c>
      <c r="S96" s="262"/>
      <c r="T96" s="261" t="s">
        <v>0</v>
      </c>
      <c r="U96" s="261"/>
      <c r="V96" s="262" t="s">
        <v>0</v>
      </c>
      <c r="W96" s="261"/>
      <c r="X96" s="262" t="s">
        <v>0</v>
      </c>
      <c r="Y96" s="261"/>
      <c r="Z96" s="262" t="s">
        <v>0</v>
      </c>
      <c r="AA96" s="261"/>
      <c r="AB96" s="263" t="s">
        <v>0</v>
      </c>
      <c r="AJ96" s="7"/>
    </row>
    <row r="97" spans="1:37" x14ac:dyDescent="0.25">
      <c r="A97" s="258">
        <v>2024</v>
      </c>
      <c r="B97" s="259">
        <v>45454</v>
      </c>
      <c r="C97" s="260" t="s">
        <v>1103</v>
      </c>
      <c r="D97" s="261"/>
      <c r="E97" s="262" t="s">
        <v>27</v>
      </c>
      <c r="F97" s="262"/>
      <c r="G97" s="262" t="s">
        <v>193</v>
      </c>
      <c r="H97" s="261" t="s">
        <v>1155</v>
      </c>
      <c r="I97" s="262" t="s">
        <v>325</v>
      </c>
      <c r="J97" s="262" t="s">
        <v>5756</v>
      </c>
      <c r="K97" s="262" t="s">
        <v>173</v>
      </c>
      <c r="L97" s="261" t="s">
        <v>5832</v>
      </c>
      <c r="M97" s="262" t="s">
        <v>393</v>
      </c>
      <c r="N97" s="261" t="s">
        <v>5315</v>
      </c>
      <c r="O97" s="262"/>
      <c r="P97" s="261" t="s">
        <v>0</v>
      </c>
      <c r="Q97" s="262"/>
      <c r="R97" s="261" t="s">
        <v>0</v>
      </c>
      <c r="S97" s="262"/>
      <c r="T97" s="261" t="s">
        <v>0</v>
      </c>
      <c r="U97" s="261"/>
      <c r="V97" s="262" t="s">
        <v>0</v>
      </c>
      <c r="W97" s="261"/>
      <c r="X97" s="262" t="s">
        <v>0</v>
      </c>
      <c r="Y97" s="261"/>
      <c r="Z97" s="262" t="s">
        <v>0</v>
      </c>
      <c r="AA97" s="261"/>
      <c r="AB97" s="263" t="s">
        <v>0</v>
      </c>
      <c r="AJ97" s="7"/>
    </row>
    <row r="98" spans="1:37" x14ac:dyDescent="0.25">
      <c r="A98" s="258">
        <v>2024</v>
      </c>
      <c r="B98" s="259">
        <v>45463</v>
      </c>
      <c r="C98" s="260" t="s">
        <v>1104</v>
      </c>
      <c r="D98" s="261"/>
      <c r="E98" s="262"/>
      <c r="F98" s="262"/>
      <c r="G98" s="262" t="s">
        <v>1278</v>
      </c>
      <c r="H98" s="261" t="s">
        <v>5795</v>
      </c>
      <c r="I98" s="262"/>
      <c r="J98" s="262" t="s">
        <v>0</v>
      </c>
      <c r="K98" s="262"/>
      <c r="L98" s="261" t="s">
        <v>0</v>
      </c>
      <c r="M98" s="262"/>
      <c r="N98" s="261" t="s">
        <v>0</v>
      </c>
      <c r="O98" s="262"/>
      <c r="P98" s="261" t="s">
        <v>0</v>
      </c>
      <c r="Q98" s="262"/>
      <c r="R98" s="261" t="s">
        <v>0</v>
      </c>
      <c r="S98" s="262"/>
      <c r="T98" s="261" t="s">
        <v>0</v>
      </c>
      <c r="U98" s="261"/>
      <c r="V98" s="262" t="s">
        <v>0</v>
      </c>
      <c r="W98" s="261"/>
      <c r="X98" s="262" t="s">
        <v>0</v>
      </c>
      <c r="Y98" s="261"/>
      <c r="Z98" s="262" t="s">
        <v>0</v>
      </c>
      <c r="AA98" s="261"/>
      <c r="AB98" s="263" t="s">
        <v>0</v>
      </c>
      <c r="AJ98" s="7"/>
    </row>
    <row r="99" spans="1:37" x14ac:dyDescent="0.25">
      <c r="A99" s="258">
        <v>2024</v>
      </c>
      <c r="B99" s="259">
        <v>45465</v>
      </c>
      <c r="C99" s="260" t="s">
        <v>1105</v>
      </c>
      <c r="D99" s="261"/>
      <c r="E99" s="262" t="s">
        <v>4</v>
      </c>
      <c r="F99" s="262"/>
      <c r="G99" s="262" t="s">
        <v>329</v>
      </c>
      <c r="H99" s="261" t="s">
        <v>5796</v>
      </c>
      <c r="I99" s="262"/>
      <c r="J99" s="262" t="s">
        <v>0</v>
      </c>
      <c r="K99" s="262"/>
      <c r="L99" s="261" t="s">
        <v>0</v>
      </c>
      <c r="M99" s="262"/>
      <c r="N99" s="261" t="s">
        <v>0</v>
      </c>
      <c r="O99" s="262"/>
      <c r="P99" s="261" t="s">
        <v>0</v>
      </c>
      <c r="Q99" s="262"/>
      <c r="R99" s="261" t="s">
        <v>0</v>
      </c>
      <c r="S99" s="262"/>
      <c r="T99" s="261" t="s">
        <v>0</v>
      </c>
      <c r="U99" s="261"/>
      <c r="V99" s="262" t="s">
        <v>0</v>
      </c>
      <c r="W99" s="261"/>
      <c r="X99" s="262" t="s">
        <v>0</v>
      </c>
      <c r="Y99" s="261"/>
      <c r="Z99" s="262" t="s">
        <v>0</v>
      </c>
      <c r="AA99" s="261"/>
      <c r="AB99" s="263" t="s">
        <v>0</v>
      </c>
      <c r="AJ99" s="7"/>
    </row>
    <row r="100" spans="1:37" x14ac:dyDescent="0.25">
      <c r="A100" s="258">
        <v>2024</v>
      </c>
      <c r="B100" s="259">
        <v>45471</v>
      </c>
      <c r="C100" s="260" t="s">
        <v>1106</v>
      </c>
      <c r="D100" s="261"/>
      <c r="E100" s="262" t="s">
        <v>27</v>
      </c>
      <c r="F100" s="262"/>
      <c r="G100" s="262" t="s">
        <v>232</v>
      </c>
      <c r="H100" s="261" t="s">
        <v>5797</v>
      </c>
      <c r="I100" s="262" t="s">
        <v>1311</v>
      </c>
      <c r="J100" s="262" t="s">
        <v>0</v>
      </c>
      <c r="K100" s="262"/>
      <c r="L100" s="261" t="s">
        <v>0</v>
      </c>
      <c r="M100" s="262"/>
      <c r="N100" s="261" t="s">
        <v>0</v>
      </c>
      <c r="O100" s="262"/>
      <c r="P100" s="261" t="s">
        <v>0</v>
      </c>
      <c r="Q100" s="262"/>
      <c r="R100" s="261" t="s">
        <v>0</v>
      </c>
      <c r="S100" s="262"/>
      <c r="T100" s="261" t="s">
        <v>0</v>
      </c>
      <c r="U100" s="261"/>
      <c r="V100" s="262" t="s">
        <v>0</v>
      </c>
      <c r="W100" s="261"/>
      <c r="X100" s="262" t="s">
        <v>0</v>
      </c>
      <c r="Y100" s="261"/>
      <c r="Z100" s="262" t="s">
        <v>0</v>
      </c>
      <c r="AA100" s="261"/>
      <c r="AB100" s="263" t="s">
        <v>0</v>
      </c>
      <c r="AJ100" s="7"/>
    </row>
    <row r="101" spans="1:37" x14ac:dyDescent="0.25">
      <c r="A101" s="258">
        <v>2024</v>
      </c>
      <c r="B101" s="259">
        <v>45484</v>
      </c>
      <c r="C101" s="260" t="s">
        <v>1107</v>
      </c>
      <c r="D101" s="261"/>
      <c r="E101" s="262"/>
      <c r="F101" s="262"/>
      <c r="G101" s="262" t="s">
        <v>1192</v>
      </c>
      <c r="H101" s="261" t="s">
        <v>5798</v>
      </c>
      <c r="I101" s="262"/>
      <c r="J101" s="262" t="s">
        <v>0</v>
      </c>
      <c r="K101" s="262"/>
      <c r="L101" s="261" t="s">
        <v>0</v>
      </c>
      <c r="M101" s="262"/>
      <c r="N101" s="261" t="s">
        <v>0</v>
      </c>
      <c r="O101" s="262"/>
      <c r="P101" s="261" t="s">
        <v>0</v>
      </c>
      <c r="Q101" s="262"/>
      <c r="R101" s="261" t="s">
        <v>0</v>
      </c>
      <c r="S101" s="262"/>
      <c r="T101" s="261" t="s">
        <v>0</v>
      </c>
      <c r="U101" s="261"/>
      <c r="V101" s="262" t="s">
        <v>0</v>
      </c>
      <c r="W101" s="261"/>
      <c r="X101" s="262" t="s">
        <v>0</v>
      </c>
      <c r="Y101" s="261"/>
      <c r="Z101" s="262" t="s">
        <v>0</v>
      </c>
      <c r="AA101" s="261"/>
      <c r="AB101" s="263" t="s">
        <v>0</v>
      </c>
      <c r="AJ101" s="7"/>
    </row>
    <row r="102" spans="1:37" x14ac:dyDescent="0.25">
      <c r="A102" s="258">
        <v>2024</v>
      </c>
      <c r="B102" s="259">
        <v>45326</v>
      </c>
      <c r="C102" s="260" t="s">
        <v>1090</v>
      </c>
      <c r="D102" s="261"/>
      <c r="E102" s="262" t="s">
        <v>27</v>
      </c>
      <c r="F102" s="262"/>
      <c r="G102" s="262" t="s">
        <v>216</v>
      </c>
      <c r="H102" s="261" t="s">
        <v>1153</v>
      </c>
      <c r="I102" s="262" t="s">
        <v>1265</v>
      </c>
      <c r="J102" s="262" t="s">
        <v>5753</v>
      </c>
      <c r="K102" s="262" t="s">
        <v>420</v>
      </c>
      <c r="L102" s="261" t="s">
        <v>5828</v>
      </c>
      <c r="M102" s="262" t="s">
        <v>182</v>
      </c>
      <c r="N102" s="261" t="s">
        <v>5829</v>
      </c>
      <c r="O102" s="262"/>
      <c r="P102" s="261" t="s">
        <v>0</v>
      </c>
      <c r="Q102" s="262"/>
      <c r="R102" s="261" t="s">
        <v>0</v>
      </c>
      <c r="S102" s="262"/>
      <c r="T102" s="261" t="s">
        <v>0</v>
      </c>
      <c r="U102" s="261"/>
      <c r="V102" s="262" t="s">
        <v>0</v>
      </c>
      <c r="W102" s="261"/>
      <c r="X102" s="262" t="s">
        <v>0</v>
      </c>
      <c r="Y102" s="261"/>
      <c r="Z102" s="262" t="s">
        <v>0</v>
      </c>
      <c r="AA102" s="261"/>
      <c r="AB102" s="263" t="s">
        <v>0</v>
      </c>
    </row>
    <row r="103" spans="1:37" x14ac:dyDescent="0.25">
      <c r="A103" s="258">
        <v>2024</v>
      </c>
      <c r="B103" s="259">
        <v>45486</v>
      </c>
      <c r="C103" s="260" t="s">
        <v>1108</v>
      </c>
      <c r="D103" s="261"/>
      <c r="E103" s="262" t="s">
        <v>4</v>
      </c>
      <c r="F103" s="262"/>
      <c r="G103" s="262" t="s">
        <v>1318</v>
      </c>
      <c r="H103" s="261" t="s">
        <v>5799</v>
      </c>
      <c r="I103" s="262"/>
      <c r="J103" s="262" t="s">
        <v>0</v>
      </c>
      <c r="K103" s="262"/>
      <c r="L103" s="261" t="s">
        <v>0</v>
      </c>
      <c r="M103" s="262"/>
      <c r="N103" s="261" t="s">
        <v>0</v>
      </c>
      <c r="O103" s="262"/>
      <c r="P103" s="261" t="s">
        <v>0</v>
      </c>
      <c r="Q103" s="262"/>
      <c r="R103" s="261" t="s">
        <v>0</v>
      </c>
      <c r="S103" s="262"/>
      <c r="T103" s="261" t="s">
        <v>0</v>
      </c>
      <c r="U103" s="261"/>
      <c r="V103" s="262" t="s">
        <v>0</v>
      </c>
      <c r="W103" s="261"/>
      <c r="X103" s="262" t="s">
        <v>0</v>
      </c>
      <c r="Y103" s="261"/>
      <c r="Z103" s="262" t="s">
        <v>0</v>
      </c>
      <c r="AA103" s="261"/>
      <c r="AB103" s="263" t="s">
        <v>0</v>
      </c>
    </row>
    <row r="104" spans="1:37" x14ac:dyDescent="0.25">
      <c r="A104" s="258">
        <v>2024</v>
      </c>
      <c r="B104" s="259">
        <v>45493</v>
      </c>
      <c r="C104" s="260" t="s">
        <v>1109</v>
      </c>
      <c r="D104" s="261"/>
      <c r="E104" s="262" t="s">
        <v>4</v>
      </c>
      <c r="F104" s="262"/>
      <c r="G104" s="262" t="s">
        <v>638</v>
      </c>
      <c r="H104" s="261" t="s">
        <v>5800</v>
      </c>
      <c r="I104" s="262"/>
      <c r="J104" s="262" t="s">
        <v>0</v>
      </c>
      <c r="K104" s="262"/>
      <c r="L104" s="261" t="s">
        <v>0</v>
      </c>
      <c r="M104" s="262"/>
      <c r="N104" s="261" t="s">
        <v>0</v>
      </c>
      <c r="O104" s="262"/>
      <c r="P104" s="261" t="s">
        <v>0</v>
      </c>
      <c r="Q104" s="262"/>
      <c r="R104" s="261" t="s">
        <v>0</v>
      </c>
      <c r="S104" s="262"/>
      <c r="T104" s="261" t="s">
        <v>0</v>
      </c>
      <c r="U104" s="261"/>
      <c r="V104" s="262" t="s">
        <v>0</v>
      </c>
      <c r="W104" s="261"/>
      <c r="X104" s="262" t="s">
        <v>0</v>
      </c>
      <c r="Y104" s="261"/>
      <c r="Z104" s="262" t="s">
        <v>0</v>
      </c>
      <c r="AA104" s="261"/>
      <c r="AB104" s="263" t="s">
        <v>0</v>
      </c>
      <c r="AJ104" s="7"/>
      <c r="AK104" s="166"/>
    </row>
    <row r="105" spans="1:37" x14ac:dyDescent="0.25">
      <c r="A105" s="258">
        <v>2024</v>
      </c>
      <c r="B105" s="259">
        <v>45500</v>
      </c>
      <c r="C105" s="260" t="s">
        <v>1110</v>
      </c>
      <c r="D105" s="261"/>
      <c r="E105" s="262" t="s">
        <v>27</v>
      </c>
      <c r="F105" s="262"/>
      <c r="G105" s="262" t="s">
        <v>1290</v>
      </c>
      <c r="H105" s="261" t="s">
        <v>5746</v>
      </c>
      <c r="I105" s="262" t="s">
        <v>80</v>
      </c>
      <c r="J105" s="262" t="s">
        <v>0</v>
      </c>
      <c r="K105" s="262"/>
      <c r="L105" s="261" t="s">
        <v>0</v>
      </c>
      <c r="M105" s="262"/>
      <c r="N105" s="261" t="s">
        <v>0</v>
      </c>
      <c r="O105" s="262"/>
      <c r="P105" s="261" t="s">
        <v>0</v>
      </c>
      <c r="Q105" s="262"/>
      <c r="R105" s="261" t="s">
        <v>0</v>
      </c>
      <c r="S105" s="262"/>
      <c r="T105" s="261" t="s">
        <v>0</v>
      </c>
      <c r="U105" s="261"/>
      <c r="V105" s="262" t="s">
        <v>0</v>
      </c>
      <c r="W105" s="261"/>
      <c r="X105" s="262" t="s">
        <v>0</v>
      </c>
      <c r="Y105" s="261"/>
      <c r="Z105" s="262" t="s">
        <v>0</v>
      </c>
      <c r="AA105" s="261"/>
      <c r="AB105" s="263" t="s">
        <v>0</v>
      </c>
      <c r="AJ105" s="7"/>
      <c r="AK105" s="166"/>
    </row>
    <row r="106" spans="1:37" x14ac:dyDescent="0.25">
      <c r="A106" s="258">
        <v>2024</v>
      </c>
      <c r="B106" s="259">
        <v>45504</v>
      </c>
      <c r="C106" s="260" t="s">
        <v>1111</v>
      </c>
      <c r="D106" s="261"/>
      <c r="E106" s="262" t="s">
        <v>27</v>
      </c>
      <c r="F106" s="262"/>
      <c r="G106" s="262" t="s">
        <v>215</v>
      </c>
      <c r="H106" s="261" t="s">
        <v>5758</v>
      </c>
      <c r="I106" s="262" t="s">
        <v>80</v>
      </c>
      <c r="J106" s="262" t="s">
        <v>0</v>
      </c>
      <c r="K106" s="262"/>
      <c r="L106" s="261" t="s">
        <v>0</v>
      </c>
      <c r="M106" s="262"/>
      <c r="N106" s="261" t="s">
        <v>0</v>
      </c>
      <c r="O106" s="262"/>
      <c r="P106" s="261" t="s">
        <v>0</v>
      </c>
      <c r="Q106" s="262"/>
      <c r="R106" s="261" t="s">
        <v>0</v>
      </c>
      <c r="S106" s="262"/>
      <c r="T106" s="261" t="s">
        <v>0</v>
      </c>
      <c r="U106" s="261"/>
      <c r="V106" s="262" t="s">
        <v>0</v>
      </c>
      <c r="W106" s="261"/>
      <c r="X106" s="262" t="s">
        <v>0</v>
      </c>
      <c r="Y106" s="261"/>
      <c r="Z106" s="262" t="s">
        <v>0</v>
      </c>
      <c r="AA106" s="261"/>
      <c r="AB106" s="263" t="s">
        <v>0</v>
      </c>
      <c r="AJ106" s="7"/>
      <c r="AK106" s="166"/>
    </row>
    <row r="107" spans="1:37" x14ac:dyDescent="0.25">
      <c r="A107" s="258">
        <v>2024</v>
      </c>
      <c r="B107" s="259">
        <v>45510</v>
      </c>
      <c r="C107" s="260" t="s">
        <v>1112</v>
      </c>
      <c r="D107" s="261"/>
      <c r="E107" s="262" t="s">
        <v>29</v>
      </c>
      <c r="F107" s="262"/>
      <c r="G107" s="262" t="s">
        <v>591</v>
      </c>
      <c r="H107" s="261" t="s">
        <v>5801</v>
      </c>
      <c r="I107" s="262"/>
      <c r="J107" s="262" t="s">
        <v>0</v>
      </c>
      <c r="K107" s="262"/>
      <c r="L107" s="261" t="s">
        <v>0</v>
      </c>
      <c r="M107" s="262"/>
      <c r="N107" s="261" t="s">
        <v>0</v>
      </c>
      <c r="O107" s="262"/>
      <c r="P107" s="261" t="s">
        <v>0</v>
      </c>
      <c r="Q107" s="262"/>
      <c r="R107" s="261" t="s">
        <v>0</v>
      </c>
      <c r="S107" s="262"/>
      <c r="T107" s="261" t="s">
        <v>0</v>
      </c>
      <c r="U107" s="261"/>
      <c r="V107" s="262" t="s">
        <v>0</v>
      </c>
      <c r="W107" s="261"/>
      <c r="X107" s="262" t="s">
        <v>0</v>
      </c>
      <c r="Y107" s="261"/>
      <c r="Z107" s="262" t="s">
        <v>0</v>
      </c>
      <c r="AA107" s="261"/>
      <c r="AB107" s="263" t="s">
        <v>0</v>
      </c>
      <c r="AJ107" s="7"/>
      <c r="AK107" s="166"/>
    </row>
    <row r="108" spans="1:37" x14ac:dyDescent="0.25">
      <c r="A108" s="258">
        <v>2024</v>
      </c>
      <c r="B108" s="259">
        <v>45533</v>
      </c>
      <c r="C108" s="260" t="s">
        <v>1113</v>
      </c>
      <c r="D108" s="261"/>
      <c r="E108" s="262" t="s">
        <v>27</v>
      </c>
      <c r="F108" s="262"/>
      <c r="G108" s="262" t="s">
        <v>236</v>
      </c>
      <c r="H108" s="261" t="s">
        <v>5802</v>
      </c>
      <c r="I108" s="262" t="s">
        <v>80</v>
      </c>
      <c r="J108" s="262" t="s">
        <v>0</v>
      </c>
      <c r="K108" s="262"/>
      <c r="L108" s="261" t="s">
        <v>0</v>
      </c>
      <c r="M108" s="262"/>
      <c r="N108" s="261" t="s">
        <v>0</v>
      </c>
      <c r="O108" s="262"/>
      <c r="P108" s="261" t="s">
        <v>0</v>
      </c>
      <c r="Q108" s="262"/>
      <c r="R108" s="261" t="s">
        <v>0</v>
      </c>
      <c r="S108" s="262"/>
      <c r="T108" s="261" t="s">
        <v>0</v>
      </c>
      <c r="U108" s="261"/>
      <c r="V108" s="262" t="s">
        <v>0</v>
      </c>
      <c r="W108" s="261"/>
      <c r="X108" s="262" t="s">
        <v>0</v>
      </c>
      <c r="Y108" s="261"/>
      <c r="Z108" s="262" t="s">
        <v>0</v>
      </c>
      <c r="AA108" s="261"/>
      <c r="AB108" s="263" t="s">
        <v>0</v>
      </c>
      <c r="AJ108" s="7"/>
      <c r="AK108" s="166"/>
    </row>
    <row r="109" spans="1:37" x14ac:dyDescent="0.25">
      <c r="A109" s="258">
        <v>2024</v>
      </c>
      <c r="B109" s="259">
        <v>45536</v>
      </c>
      <c r="C109" s="260" t="s">
        <v>1114</v>
      </c>
      <c r="D109" s="261"/>
      <c r="E109" s="262"/>
      <c r="F109" s="262"/>
      <c r="G109" s="262" t="s">
        <v>692</v>
      </c>
      <c r="H109" s="261" t="s">
        <v>5803</v>
      </c>
      <c r="I109" s="262"/>
      <c r="J109" s="262" t="s">
        <v>0</v>
      </c>
      <c r="K109" s="262"/>
      <c r="L109" s="261" t="s">
        <v>0</v>
      </c>
      <c r="M109" s="262"/>
      <c r="N109" s="261" t="s">
        <v>0</v>
      </c>
      <c r="O109" s="262"/>
      <c r="P109" s="261" t="s">
        <v>0</v>
      </c>
      <c r="Q109" s="262"/>
      <c r="R109" s="261" t="s">
        <v>0</v>
      </c>
      <c r="S109" s="262"/>
      <c r="T109" s="261" t="s">
        <v>0</v>
      </c>
      <c r="U109" s="261"/>
      <c r="V109" s="262" t="s">
        <v>0</v>
      </c>
      <c r="W109" s="261"/>
      <c r="X109" s="262" t="s">
        <v>0</v>
      </c>
      <c r="Y109" s="261"/>
      <c r="Z109" s="262" t="s">
        <v>0</v>
      </c>
      <c r="AA109" s="261"/>
      <c r="AB109" s="263" t="s">
        <v>0</v>
      </c>
      <c r="AJ109" s="7"/>
      <c r="AK109" s="166"/>
    </row>
    <row r="110" spans="1:37" x14ac:dyDescent="0.25">
      <c r="A110" s="258">
        <v>2024</v>
      </c>
      <c r="B110" s="259">
        <v>45538</v>
      </c>
      <c r="C110" s="260" t="s">
        <v>1115</v>
      </c>
      <c r="D110" s="261"/>
      <c r="E110" s="262" t="s">
        <v>27</v>
      </c>
      <c r="F110" s="262"/>
      <c r="G110" s="262" t="s">
        <v>468</v>
      </c>
      <c r="H110" s="261" t="s">
        <v>1157</v>
      </c>
      <c r="I110" s="262" t="s">
        <v>321</v>
      </c>
      <c r="J110" s="262" t="s">
        <v>3023</v>
      </c>
      <c r="K110" s="262" t="s">
        <v>267</v>
      </c>
      <c r="L110" s="261" t="s">
        <v>5314</v>
      </c>
      <c r="M110" s="262"/>
      <c r="N110" s="261" t="s">
        <v>0</v>
      </c>
      <c r="O110" s="262"/>
      <c r="P110" s="261" t="s">
        <v>0</v>
      </c>
      <c r="Q110" s="262"/>
      <c r="R110" s="261" t="s">
        <v>0</v>
      </c>
      <c r="S110" s="262"/>
      <c r="T110" s="261" t="s">
        <v>0</v>
      </c>
      <c r="U110" s="261"/>
      <c r="V110" s="262" t="s">
        <v>0</v>
      </c>
      <c r="W110" s="261"/>
      <c r="X110" s="262" t="s">
        <v>0</v>
      </c>
      <c r="Y110" s="261"/>
      <c r="Z110" s="262" t="s">
        <v>0</v>
      </c>
      <c r="AA110" s="261"/>
      <c r="AB110" s="263" t="s">
        <v>0</v>
      </c>
      <c r="AJ110" s="7"/>
      <c r="AK110" s="166"/>
    </row>
    <row r="111" spans="1:37" x14ac:dyDescent="0.25">
      <c r="A111" s="258">
        <v>2024</v>
      </c>
      <c r="B111" s="259">
        <v>45544</v>
      </c>
      <c r="C111" s="260" t="s">
        <v>1116</v>
      </c>
      <c r="D111" s="261"/>
      <c r="E111" s="262" t="s">
        <v>6</v>
      </c>
      <c r="F111" s="262"/>
      <c r="G111" s="262" t="s">
        <v>341</v>
      </c>
      <c r="H111" s="261" t="s">
        <v>5804</v>
      </c>
      <c r="I111" s="262" t="s">
        <v>540</v>
      </c>
      <c r="J111" s="262" t="s">
        <v>5820</v>
      </c>
      <c r="K111" s="262"/>
      <c r="L111" s="261" t="s">
        <v>0</v>
      </c>
      <c r="M111" s="262"/>
      <c r="N111" s="261" t="s">
        <v>0</v>
      </c>
      <c r="O111" s="262"/>
      <c r="P111" s="261" t="s">
        <v>0</v>
      </c>
      <c r="Q111" s="262"/>
      <c r="R111" s="261" t="s">
        <v>0</v>
      </c>
      <c r="S111" s="262"/>
      <c r="T111" s="261" t="s">
        <v>0</v>
      </c>
      <c r="U111" s="261"/>
      <c r="V111" s="262" t="s">
        <v>0</v>
      </c>
      <c r="W111" s="261"/>
      <c r="X111" s="262" t="s">
        <v>0</v>
      </c>
      <c r="Y111" s="261"/>
      <c r="Z111" s="262" t="s">
        <v>0</v>
      </c>
      <c r="AA111" s="261"/>
      <c r="AB111" s="263" t="s">
        <v>0</v>
      </c>
      <c r="AJ111" s="7"/>
      <c r="AK111" s="166"/>
    </row>
    <row r="112" spans="1:37" x14ac:dyDescent="0.25">
      <c r="A112" s="258">
        <v>2024</v>
      </c>
      <c r="B112" s="259">
        <v>45545</v>
      </c>
      <c r="C112" s="260" t="s">
        <v>1117</v>
      </c>
      <c r="D112" s="261"/>
      <c r="E112" s="262" t="s">
        <v>27</v>
      </c>
      <c r="F112" s="262"/>
      <c r="G112" s="262" t="s">
        <v>596</v>
      </c>
      <c r="H112" s="261" t="s">
        <v>5805</v>
      </c>
      <c r="I112" s="262"/>
      <c r="J112" s="262" t="s">
        <v>0</v>
      </c>
      <c r="K112" s="262"/>
      <c r="L112" s="261" t="s">
        <v>0</v>
      </c>
      <c r="M112" s="262"/>
      <c r="N112" s="261" t="s">
        <v>0</v>
      </c>
      <c r="O112" s="262"/>
      <c r="P112" s="261" t="s">
        <v>0</v>
      </c>
      <c r="Q112" s="262"/>
      <c r="R112" s="261" t="s">
        <v>0</v>
      </c>
      <c r="S112" s="262"/>
      <c r="T112" s="261" t="s">
        <v>0</v>
      </c>
      <c r="U112" s="261"/>
      <c r="V112" s="262" t="s">
        <v>0</v>
      </c>
      <c r="W112" s="261"/>
      <c r="X112" s="262" t="s">
        <v>0</v>
      </c>
      <c r="Y112" s="261"/>
      <c r="Z112" s="262" t="s">
        <v>0</v>
      </c>
      <c r="AA112" s="261"/>
      <c r="AB112" s="263" t="s">
        <v>0</v>
      </c>
      <c r="AJ112" s="7"/>
      <c r="AK112" s="166"/>
    </row>
    <row r="113" spans="1:37" x14ac:dyDescent="0.25">
      <c r="A113" s="258">
        <v>2024</v>
      </c>
      <c r="B113" s="259">
        <v>45332</v>
      </c>
      <c r="C113" s="260" t="s">
        <v>1091</v>
      </c>
      <c r="D113" s="261"/>
      <c r="E113" s="262"/>
      <c r="F113" s="262"/>
      <c r="G113" s="262" t="s">
        <v>451</v>
      </c>
      <c r="H113" s="261" t="s">
        <v>5787</v>
      </c>
      <c r="I113" s="262"/>
      <c r="J113" s="262" t="s">
        <v>0</v>
      </c>
      <c r="K113" s="262" t="s">
        <v>518</v>
      </c>
      <c r="L113" s="261" t="s">
        <v>5774</v>
      </c>
      <c r="M113" s="262"/>
      <c r="N113" s="261" t="s">
        <v>0</v>
      </c>
      <c r="O113" s="262"/>
      <c r="P113" s="261" t="s">
        <v>0</v>
      </c>
      <c r="Q113" s="262"/>
      <c r="R113" s="261" t="s">
        <v>0</v>
      </c>
      <c r="S113" s="262"/>
      <c r="T113" s="261" t="s">
        <v>0</v>
      </c>
      <c r="U113" s="261"/>
      <c r="V113" s="262" t="s">
        <v>0</v>
      </c>
      <c r="W113" s="261"/>
      <c r="X113" s="262" t="s">
        <v>0</v>
      </c>
      <c r="Y113" s="261"/>
      <c r="Z113" s="262" t="s">
        <v>0</v>
      </c>
      <c r="AA113" s="261"/>
      <c r="AB113" s="263" t="s">
        <v>0</v>
      </c>
      <c r="AJ113" s="7"/>
      <c r="AK113" s="166"/>
    </row>
    <row r="114" spans="1:37" x14ac:dyDescent="0.25">
      <c r="A114" s="258">
        <v>2024</v>
      </c>
      <c r="B114" s="259">
        <v>45572</v>
      </c>
      <c r="C114" s="260" t="s">
        <v>1118</v>
      </c>
      <c r="D114" s="261"/>
      <c r="E114" s="262" t="s">
        <v>27</v>
      </c>
      <c r="F114" s="262"/>
      <c r="G114" s="262" t="s">
        <v>466</v>
      </c>
      <c r="H114" s="261" t="s">
        <v>5806</v>
      </c>
      <c r="I114" s="262" t="s">
        <v>464</v>
      </c>
      <c r="J114" s="262" t="s">
        <v>5833</v>
      </c>
      <c r="K114" s="262"/>
      <c r="L114" s="261" t="s">
        <v>0</v>
      </c>
      <c r="M114" s="262"/>
      <c r="N114" s="261" t="s">
        <v>0</v>
      </c>
      <c r="O114" s="262"/>
      <c r="P114" s="261" t="s">
        <v>0</v>
      </c>
      <c r="Q114" s="262"/>
      <c r="R114" s="261" t="s">
        <v>0</v>
      </c>
      <c r="S114" s="262"/>
      <c r="T114" s="261" t="s">
        <v>0</v>
      </c>
      <c r="U114" s="261"/>
      <c r="V114" s="262" t="s">
        <v>0</v>
      </c>
      <c r="W114" s="261"/>
      <c r="X114" s="262" t="s">
        <v>0</v>
      </c>
      <c r="Y114" s="261"/>
      <c r="Z114" s="262" t="s">
        <v>0</v>
      </c>
      <c r="AA114" s="261"/>
      <c r="AB114" s="263" t="s">
        <v>0</v>
      </c>
      <c r="AJ114" s="7"/>
      <c r="AK114" s="166"/>
    </row>
    <row r="115" spans="1:37" x14ac:dyDescent="0.25">
      <c r="A115" s="258">
        <v>2024</v>
      </c>
      <c r="B115" s="259">
        <v>45575</v>
      </c>
      <c r="C115" s="260" t="s">
        <v>1119</v>
      </c>
      <c r="D115" s="261"/>
      <c r="E115" s="262" t="s">
        <v>27</v>
      </c>
      <c r="F115" s="262"/>
      <c r="G115" s="262" t="s">
        <v>210</v>
      </c>
      <c r="H115" s="261" t="s">
        <v>5776</v>
      </c>
      <c r="I115" s="262" t="s">
        <v>549</v>
      </c>
      <c r="J115" s="262" t="s">
        <v>5761</v>
      </c>
      <c r="K115" s="262"/>
      <c r="L115" s="261" t="s">
        <v>0</v>
      </c>
      <c r="M115" s="262"/>
      <c r="N115" s="261" t="s">
        <v>0</v>
      </c>
      <c r="O115" s="262"/>
      <c r="P115" s="261" t="s">
        <v>0</v>
      </c>
      <c r="Q115" s="262"/>
      <c r="R115" s="261" t="s">
        <v>0</v>
      </c>
      <c r="S115" s="262"/>
      <c r="T115" s="261" t="s">
        <v>0</v>
      </c>
      <c r="U115" s="261"/>
      <c r="V115" s="262" t="s">
        <v>0</v>
      </c>
      <c r="W115" s="261"/>
      <c r="X115" s="262" t="s">
        <v>0</v>
      </c>
      <c r="Y115" s="261"/>
      <c r="Z115" s="262" t="s">
        <v>0</v>
      </c>
      <c r="AA115" s="261"/>
      <c r="AB115" s="263" t="s">
        <v>0</v>
      </c>
      <c r="AJ115" s="7"/>
      <c r="AK115" s="166"/>
    </row>
    <row r="116" spans="1:37" x14ac:dyDescent="0.25">
      <c r="A116" s="258">
        <v>2024</v>
      </c>
      <c r="B116" s="259">
        <v>45580</v>
      </c>
      <c r="C116" s="260" t="s">
        <v>1120</v>
      </c>
      <c r="D116" s="261"/>
      <c r="E116" s="262" t="s">
        <v>4</v>
      </c>
      <c r="F116" s="262"/>
      <c r="G116" s="262" t="s">
        <v>191</v>
      </c>
      <c r="H116" s="261" t="s">
        <v>1151</v>
      </c>
      <c r="I116" s="262"/>
      <c r="J116" s="262" t="s">
        <v>0</v>
      </c>
      <c r="K116" s="262" t="s">
        <v>439</v>
      </c>
      <c r="L116" s="261" t="s">
        <v>5750</v>
      </c>
      <c r="M116" s="262"/>
      <c r="N116" s="261" t="s">
        <v>0</v>
      </c>
      <c r="O116" s="262"/>
      <c r="P116" s="261" t="s">
        <v>0</v>
      </c>
      <c r="Q116" s="262"/>
      <c r="R116" s="261" t="s">
        <v>0</v>
      </c>
      <c r="S116" s="262"/>
      <c r="T116" s="261" t="s">
        <v>0</v>
      </c>
      <c r="U116" s="261"/>
      <c r="V116" s="262" t="s">
        <v>0</v>
      </c>
      <c r="W116" s="261"/>
      <c r="X116" s="262" t="s">
        <v>0</v>
      </c>
      <c r="Y116" s="261"/>
      <c r="Z116" s="262" t="s">
        <v>0</v>
      </c>
      <c r="AA116" s="261"/>
      <c r="AB116" s="263" t="s">
        <v>0</v>
      </c>
      <c r="AJ116" s="7"/>
      <c r="AK116" s="166"/>
    </row>
    <row r="117" spans="1:37" x14ac:dyDescent="0.25">
      <c r="A117" s="258">
        <v>2024</v>
      </c>
      <c r="B117" s="259">
        <v>45590</v>
      </c>
      <c r="C117" s="260" t="s">
        <v>1121</v>
      </c>
      <c r="D117" s="261"/>
      <c r="E117" s="262" t="s">
        <v>27</v>
      </c>
      <c r="F117" s="262"/>
      <c r="G117" s="262" t="s">
        <v>804</v>
      </c>
      <c r="H117" s="261" t="s">
        <v>5807</v>
      </c>
      <c r="I117" s="262" t="s">
        <v>439</v>
      </c>
      <c r="J117" s="262" t="s">
        <v>5750</v>
      </c>
      <c r="K117" s="262"/>
      <c r="L117" s="261" t="s">
        <v>0</v>
      </c>
      <c r="M117" s="262"/>
      <c r="N117" s="261" t="s">
        <v>0</v>
      </c>
      <c r="O117" s="262"/>
      <c r="P117" s="261" t="s">
        <v>0</v>
      </c>
      <c r="Q117" s="262"/>
      <c r="R117" s="261" t="s">
        <v>0</v>
      </c>
      <c r="S117" s="262"/>
      <c r="T117" s="261" t="s">
        <v>0</v>
      </c>
      <c r="U117" s="261"/>
      <c r="V117" s="262" t="s">
        <v>0</v>
      </c>
      <c r="W117" s="261"/>
      <c r="X117" s="262" t="s">
        <v>0</v>
      </c>
      <c r="Y117" s="261"/>
      <c r="Z117" s="262" t="s">
        <v>0</v>
      </c>
      <c r="AA117" s="261"/>
      <c r="AB117" s="263" t="s">
        <v>0</v>
      </c>
      <c r="AJ117" s="7"/>
      <c r="AK117" s="166"/>
    </row>
    <row r="118" spans="1:37" x14ac:dyDescent="0.25">
      <c r="A118" s="258">
        <v>2024</v>
      </c>
      <c r="B118" s="259">
        <v>45594</v>
      </c>
      <c r="C118" s="260" t="s">
        <v>1122</v>
      </c>
      <c r="D118" s="261"/>
      <c r="E118" s="262" t="s">
        <v>4</v>
      </c>
      <c r="F118" s="262"/>
      <c r="G118" s="262" t="s">
        <v>662</v>
      </c>
      <c r="H118" s="261" t="s">
        <v>5809</v>
      </c>
      <c r="I118" s="262"/>
      <c r="J118" s="262" t="s">
        <v>0</v>
      </c>
      <c r="K118" s="262"/>
      <c r="L118" s="261" t="s">
        <v>0</v>
      </c>
      <c r="M118" s="262"/>
      <c r="N118" s="261" t="s">
        <v>0</v>
      </c>
      <c r="O118" s="262"/>
      <c r="P118" s="261" t="s">
        <v>0</v>
      </c>
      <c r="Q118" s="262"/>
      <c r="R118" s="261" t="s">
        <v>0</v>
      </c>
      <c r="S118" s="262"/>
      <c r="T118" s="261" t="s">
        <v>0</v>
      </c>
      <c r="U118" s="261"/>
      <c r="V118" s="262" t="s">
        <v>0</v>
      </c>
      <c r="W118" s="261"/>
      <c r="X118" s="262" t="s">
        <v>0</v>
      </c>
      <c r="Y118" s="261"/>
      <c r="Z118" s="262" t="s">
        <v>0</v>
      </c>
      <c r="AA118" s="261"/>
      <c r="AB118" s="263" t="s">
        <v>0</v>
      </c>
      <c r="AJ118" s="7"/>
      <c r="AK118" s="166"/>
    </row>
    <row r="119" spans="1:37" x14ac:dyDescent="0.25">
      <c r="A119" s="258">
        <v>2024</v>
      </c>
      <c r="B119" s="259">
        <v>45594</v>
      </c>
      <c r="C119" s="260" t="s">
        <v>1123</v>
      </c>
      <c r="D119" s="261"/>
      <c r="E119" s="262" t="s">
        <v>27</v>
      </c>
      <c r="F119" s="262"/>
      <c r="G119" s="262" t="s">
        <v>1262</v>
      </c>
      <c r="H119" s="261" t="s">
        <v>5808</v>
      </c>
      <c r="I119" s="262"/>
      <c r="J119" s="262" t="s">
        <v>0</v>
      </c>
      <c r="K119" s="262"/>
      <c r="L119" s="261" t="s">
        <v>0</v>
      </c>
      <c r="M119" s="262"/>
      <c r="N119" s="261" t="s">
        <v>0</v>
      </c>
      <c r="O119" s="262"/>
      <c r="P119" s="261" t="s">
        <v>0</v>
      </c>
      <c r="Q119" s="262"/>
      <c r="R119" s="261" t="s">
        <v>0</v>
      </c>
      <c r="S119" s="262"/>
      <c r="T119" s="261" t="s">
        <v>0</v>
      </c>
      <c r="U119" s="261"/>
      <c r="V119" s="262" t="s">
        <v>0</v>
      </c>
      <c r="W119" s="261"/>
      <c r="X119" s="262" t="s">
        <v>0</v>
      </c>
      <c r="Y119" s="261"/>
      <c r="Z119" s="262" t="s">
        <v>0</v>
      </c>
      <c r="AA119" s="261"/>
      <c r="AB119" s="263" t="s">
        <v>0</v>
      </c>
      <c r="AJ119" s="7"/>
      <c r="AK119" s="166"/>
    </row>
    <row r="120" spans="1:37" x14ac:dyDescent="0.25">
      <c r="A120" s="258">
        <v>2024</v>
      </c>
      <c r="B120" s="259">
        <v>45596</v>
      </c>
      <c r="C120" s="260" t="s">
        <v>1124</v>
      </c>
      <c r="D120" s="261"/>
      <c r="E120" s="262"/>
      <c r="F120" s="262"/>
      <c r="G120" s="262" t="s">
        <v>149</v>
      </c>
      <c r="H120" s="261" t="s">
        <v>5810</v>
      </c>
      <c r="I120" s="262"/>
      <c r="J120" s="262" t="s">
        <v>0</v>
      </c>
      <c r="K120" s="262"/>
      <c r="L120" s="261" t="s">
        <v>0</v>
      </c>
      <c r="M120" s="262"/>
      <c r="N120" s="261" t="s">
        <v>0</v>
      </c>
      <c r="O120" s="262"/>
      <c r="P120" s="261" t="s">
        <v>0</v>
      </c>
      <c r="Q120" s="262"/>
      <c r="R120" s="261" t="s">
        <v>0</v>
      </c>
      <c r="S120" s="262"/>
      <c r="T120" s="261" t="s">
        <v>0</v>
      </c>
      <c r="U120" s="261"/>
      <c r="V120" s="262" t="s">
        <v>0</v>
      </c>
      <c r="W120" s="261"/>
      <c r="X120" s="262" t="s">
        <v>0</v>
      </c>
      <c r="Y120" s="261"/>
      <c r="Z120" s="262" t="s">
        <v>0</v>
      </c>
      <c r="AA120" s="261"/>
      <c r="AB120" s="263" t="s">
        <v>0</v>
      </c>
      <c r="AJ120" s="7"/>
      <c r="AK120" s="166"/>
    </row>
    <row r="121" spans="1:37" x14ac:dyDescent="0.25">
      <c r="A121" s="258">
        <v>2024</v>
      </c>
      <c r="B121" s="259">
        <v>45604</v>
      </c>
      <c r="C121" s="260" t="s">
        <v>1125</v>
      </c>
      <c r="D121" s="261"/>
      <c r="E121" s="262" t="s">
        <v>27</v>
      </c>
      <c r="F121" s="262"/>
      <c r="G121" s="262" t="s">
        <v>202</v>
      </c>
      <c r="H121" s="261" t="s">
        <v>1149</v>
      </c>
      <c r="I121" s="262" t="s">
        <v>322</v>
      </c>
      <c r="J121" s="262" t="s">
        <v>5772</v>
      </c>
      <c r="K121" s="262"/>
      <c r="L121" s="261" t="s">
        <v>0</v>
      </c>
      <c r="M121" s="262"/>
      <c r="N121" s="261" t="s">
        <v>0</v>
      </c>
      <c r="O121" s="262"/>
      <c r="P121" s="261" t="s">
        <v>0</v>
      </c>
      <c r="Q121" s="262"/>
      <c r="R121" s="261" t="s">
        <v>0</v>
      </c>
      <c r="S121" s="262"/>
      <c r="T121" s="261" t="s">
        <v>0</v>
      </c>
      <c r="U121" s="261"/>
      <c r="V121" s="262" t="s">
        <v>0</v>
      </c>
      <c r="W121" s="261"/>
      <c r="X121" s="262" t="s">
        <v>0</v>
      </c>
      <c r="Y121" s="261"/>
      <c r="Z121" s="262" t="s">
        <v>0</v>
      </c>
      <c r="AA121" s="261"/>
      <c r="AB121" s="263" t="s">
        <v>0</v>
      </c>
      <c r="AJ121" s="7"/>
      <c r="AK121" s="166"/>
    </row>
    <row r="122" spans="1:37" x14ac:dyDescent="0.25">
      <c r="A122" s="258">
        <v>2024</v>
      </c>
      <c r="B122" s="259">
        <v>45609</v>
      </c>
      <c r="C122" s="260" t="s">
        <v>1126</v>
      </c>
      <c r="D122" s="261"/>
      <c r="E122" s="262" t="s">
        <v>27</v>
      </c>
      <c r="F122" s="262"/>
      <c r="G122" s="262" t="s">
        <v>1243</v>
      </c>
      <c r="H122" s="261" t="s">
        <v>5727</v>
      </c>
      <c r="I122" s="262"/>
      <c r="J122" s="262" t="s">
        <v>0</v>
      </c>
      <c r="K122" s="262"/>
      <c r="L122" s="261" t="s">
        <v>0</v>
      </c>
      <c r="M122" s="262"/>
      <c r="N122" s="261" t="s">
        <v>0</v>
      </c>
      <c r="O122" s="262"/>
      <c r="P122" s="261" t="s">
        <v>0</v>
      </c>
      <c r="Q122" s="262"/>
      <c r="R122" s="261" t="s">
        <v>0</v>
      </c>
      <c r="S122" s="262"/>
      <c r="T122" s="261" t="s">
        <v>0</v>
      </c>
      <c r="U122" s="261"/>
      <c r="V122" s="262" t="s">
        <v>0</v>
      </c>
      <c r="W122" s="261"/>
      <c r="X122" s="262" t="s">
        <v>0</v>
      </c>
      <c r="Y122" s="261"/>
      <c r="Z122" s="262" t="s">
        <v>0</v>
      </c>
      <c r="AA122" s="261"/>
      <c r="AB122" s="263" t="s">
        <v>0</v>
      </c>
      <c r="AJ122" s="7"/>
      <c r="AK122" s="166"/>
    </row>
    <row r="123" spans="1:37" x14ac:dyDescent="0.25">
      <c r="A123" s="258">
        <v>2024</v>
      </c>
      <c r="B123" s="259">
        <v>45611</v>
      </c>
      <c r="C123" s="260" t="s">
        <v>1127</v>
      </c>
      <c r="D123" s="261"/>
      <c r="E123" s="262" t="s">
        <v>27</v>
      </c>
      <c r="F123" s="262"/>
      <c r="G123" s="262" t="s">
        <v>465</v>
      </c>
      <c r="H123" s="261" t="s">
        <v>5253</v>
      </c>
      <c r="I123" s="262" t="s">
        <v>324</v>
      </c>
      <c r="J123" s="262" t="s">
        <v>5313</v>
      </c>
      <c r="K123" s="262" t="s">
        <v>318</v>
      </c>
      <c r="L123" s="261" t="s">
        <v>1142</v>
      </c>
      <c r="M123" s="262" t="s">
        <v>1268</v>
      </c>
      <c r="N123" s="261" t="s">
        <v>5830</v>
      </c>
      <c r="O123" s="262"/>
      <c r="P123" s="261" t="s">
        <v>0</v>
      </c>
      <c r="Q123" s="262"/>
      <c r="R123" s="261" t="s">
        <v>0</v>
      </c>
      <c r="S123" s="262"/>
      <c r="T123" s="261" t="s">
        <v>0</v>
      </c>
      <c r="U123" s="261"/>
      <c r="V123" s="262" t="s">
        <v>0</v>
      </c>
      <c r="W123" s="261"/>
      <c r="X123" s="262" t="s">
        <v>0</v>
      </c>
      <c r="Y123" s="261"/>
      <c r="Z123" s="262" t="s">
        <v>0</v>
      </c>
      <c r="AA123" s="261"/>
      <c r="AB123" s="263" t="s">
        <v>0</v>
      </c>
      <c r="AJ123" s="7"/>
      <c r="AK123" s="166"/>
    </row>
    <row r="124" spans="1:37" x14ac:dyDescent="0.25">
      <c r="A124" s="258">
        <v>2024</v>
      </c>
      <c r="B124" s="259">
        <v>45334</v>
      </c>
      <c r="C124" s="260" t="s">
        <v>1092</v>
      </c>
      <c r="D124" s="261"/>
      <c r="E124" s="262" t="s">
        <v>27</v>
      </c>
      <c r="F124" s="262"/>
      <c r="G124" s="262" t="s">
        <v>199</v>
      </c>
      <c r="H124" s="261" t="s">
        <v>1154</v>
      </c>
      <c r="I124" s="262" t="s">
        <v>518</v>
      </c>
      <c r="J124" s="262" t="s">
        <v>5774</v>
      </c>
      <c r="K124" s="262" t="s">
        <v>518</v>
      </c>
      <c r="L124" s="261" t="s">
        <v>5774</v>
      </c>
      <c r="M124" s="262"/>
      <c r="N124" s="261" t="s">
        <v>0</v>
      </c>
      <c r="O124" s="262"/>
      <c r="P124" s="261" t="s">
        <v>0</v>
      </c>
      <c r="Q124" s="262"/>
      <c r="R124" s="261" t="s">
        <v>0</v>
      </c>
      <c r="S124" s="262"/>
      <c r="T124" s="261" t="s">
        <v>0</v>
      </c>
      <c r="U124" s="261"/>
      <c r="V124" s="262" t="s">
        <v>0</v>
      </c>
      <c r="W124" s="261"/>
      <c r="X124" s="262" t="s">
        <v>0</v>
      </c>
      <c r="Y124" s="261"/>
      <c r="Z124" s="262" t="s">
        <v>0</v>
      </c>
      <c r="AA124" s="261"/>
      <c r="AB124" s="263" t="s">
        <v>0</v>
      </c>
      <c r="AJ124" s="7"/>
      <c r="AK124" s="166"/>
    </row>
    <row r="125" spans="1:37" x14ac:dyDescent="0.25">
      <c r="A125" s="258">
        <v>2024</v>
      </c>
      <c r="B125" s="259">
        <v>45619</v>
      </c>
      <c r="C125" s="260" t="s">
        <v>1128</v>
      </c>
      <c r="D125" s="261"/>
      <c r="E125" s="262"/>
      <c r="F125" s="262"/>
      <c r="G125" s="262" t="s">
        <v>291</v>
      </c>
      <c r="H125" s="261" t="s">
        <v>5811</v>
      </c>
      <c r="I125" s="262"/>
      <c r="J125" s="262" t="s">
        <v>0</v>
      </c>
      <c r="K125" s="262"/>
      <c r="L125" s="261" t="s">
        <v>0</v>
      </c>
      <c r="M125" s="262"/>
      <c r="N125" s="261" t="s">
        <v>0</v>
      </c>
      <c r="O125" s="262"/>
      <c r="P125" s="261" t="s">
        <v>0</v>
      </c>
      <c r="Q125" s="262"/>
      <c r="R125" s="261" t="s">
        <v>0</v>
      </c>
      <c r="S125" s="262"/>
      <c r="T125" s="261" t="s">
        <v>0</v>
      </c>
      <c r="U125" s="261"/>
      <c r="V125" s="262" t="s">
        <v>0</v>
      </c>
      <c r="W125" s="261"/>
      <c r="X125" s="262" t="s">
        <v>0</v>
      </c>
      <c r="Y125" s="261"/>
      <c r="Z125" s="262" t="s">
        <v>0</v>
      </c>
      <c r="AA125" s="261"/>
      <c r="AB125" s="263" t="s">
        <v>0</v>
      </c>
      <c r="AJ125" s="7"/>
      <c r="AK125" s="166"/>
    </row>
    <row r="126" spans="1:37" x14ac:dyDescent="0.25">
      <c r="A126" s="258">
        <v>2024</v>
      </c>
      <c r="B126" s="259">
        <v>45632</v>
      </c>
      <c r="C126" s="260" t="s">
        <v>1129</v>
      </c>
      <c r="D126" s="261"/>
      <c r="E126" s="262"/>
      <c r="F126" s="262"/>
      <c r="G126" s="262" t="s">
        <v>262</v>
      </c>
      <c r="H126" s="261" t="s">
        <v>5813</v>
      </c>
      <c r="I126" s="262"/>
      <c r="J126" s="262" t="s">
        <v>0</v>
      </c>
      <c r="K126" s="262"/>
      <c r="L126" s="261" t="s">
        <v>0</v>
      </c>
      <c r="M126" s="262"/>
      <c r="N126" s="261" t="s">
        <v>0</v>
      </c>
      <c r="O126" s="262"/>
      <c r="P126" s="261" t="s">
        <v>0</v>
      </c>
      <c r="Q126" s="262"/>
      <c r="R126" s="261" t="s">
        <v>0</v>
      </c>
      <c r="S126" s="262"/>
      <c r="T126" s="261" t="s">
        <v>0</v>
      </c>
      <c r="U126" s="261"/>
      <c r="V126" s="262" t="s">
        <v>0</v>
      </c>
      <c r="W126" s="261"/>
      <c r="X126" s="262" t="s">
        <v>0</v>
      </c>
      <c r="Y126" s="261"/>
      <c r="Z126" s="262" t="s">
        <v>0</v>
      </c>
      <c r="AA126" s="261"/>
      <c r="AB126" s="263" t="s">
        <v>0</v>
      </c>
      <c r="AJ126" s="7"/>
      <c r="AK126" s="166"/>
    </row>
    <row r="127" spans="1:37" x14ac:dyDescent="0.25">
      <c r="A127" s="258">
        <v>2024</v>
      </c>
      <c r="B127" s="259">
        <v>45632</v>
      </c>
      <c r="C127" s="260" t="s">
        <v>1130</v>
      </c>
      <c r="D127" s="261"/>
      <c r="E127" s="262" t="s">
        <v>27</v>
      </c>
      <c r="F127" s="262"/>
      <c r="G127" s="262" t="s">
        <v>1280</v>
      </c>
      <c r="H127" s="261" t="s">
        <v>5812</v>
      </c>
      <c r="I127" s="262" t="s">
        <v>579</v>
      </c>
      <c r="J127" s="262" t="s">
        <v>5834</v>
      </c>
      <c r="K127" s="262"/>
      <c r="L127" s="261" t="s">
        <v>0</v>
      </c>
      <c r="M127" s="262"/>
      <c r="N127" s="261" t="s">
        <v>0</v>
      </c>
      <c r="O127" s="262"/>
      <c r="P127" s="261" t="s">
        <v>0</v>
      </c>
      <c r="Q127" s="262"/>
      <c r="R127" s="261" t="s">
        <v>0</v>
      </c>
      <c r="S127" s="262"/>
      <c r="T127" s="261" t="s">
        <v>0</v>
      </c>
      <c r="U127" s="261"/>
      <c r="V127" s="262" t="s">
        <v>0</v>
      </c>
      <c r="W127" s="261"/>
      <c r="X127" s="262" t="s">
        <v>0</v>
      </c>
      <c r="Y127" s="261"/>
      <c r="Z127" s="262" t="s">
        <v>0</v>
      </c>
      <c r="AA127" s="261"/>
      <c r="AB127" s="263" t="s">
        <v>0</v>
      </c>
      <c r="AJ127" s="7"/>
      <c r="AK127" s="166"/>
    </row>
    <row r="128" spans="1:37" x14ac:dyDescent="0.25">
      <c r="A128" s="258">
        <v>2024</v>
      </c>
      <c r="B128" s="259">
        <v>45648</v>
      </c>
      <c r="C128" s="260" t="s">
        <v>1131</v>
      </c>
      <c r="D128" s="261"/>
      <c r="E128" s="262" t="s">
        <v>27</v>
      </c>
      <c r="F128" s="262"/>
      <c r="G128" s="262" t="s">
        <v>189</v>
      </c>
      <c r="H128" s="261" t="s">
        <v>1156</v>
      </c>
      <c r="I128" s="262"/>
      <c r="J128" s="262" t="s">
        <v>0</v>
      </c>
      <c r="K128" s="262"/>
      <c r="L128" s="261" t="s">
        <v>0</v>
      </c>
      <c r="M128" s="262"/>
      <c r="N128" s="261" t="s">
        <v>0</v>
      </c>
      <c r="O128" s="262"/>
      <c r="P128" s="261" t="s">
        <v>0</v>
      </c>
      <c r="Q128" s="262"/>
      <c r="R128" s="261" t="s">
        <v>0</v>
      </c>
      <c r="S128" s="262"/>
      <c r="T128" s="261" t="s">
        <v>0</v>
      </c>
      <c r="U128" s="261"/>
      <c r="V128" s="262" t="s">
        <v>0</v>
      </c>
      <c r="W128" s="261"/>
      <c r="X128" s="262" t="s">
        <v>0</v>
      </c>
      <c r="Y128" s="261"/>
      <c r="Z128" s="262" t="s">
        <v>0</v>
      </c>
      <c r="AA128" s="261"/>
      <c r="AB128" s="263" t="s">
        <v>0</v>
      </c>
      <c r="AJ128" s="7"/>
      <c r="AK128" s="166"/>
    </row>
    <row r="129" spans="1:37" x14ac:dyDescent="0.25">
      <c r="A129" s="258">
        <v>2024</v>
      </c>
      <c r="B129" s="259">
        <v>45654</v>
      </c>
      <c r="C129" s="260" t="s">
        <v>1132</v>
      </c>
      <c r="D129" s="261"/>
      <c r="E129" s="262" t="s">
        <v>27</v>
      </c>
      <c r="F129" s="262"/>
      <c r="G129" s="262" t="s">
        <v>331</v>
      </c>
      <c r="H129" s="261" t="s">
        <v>5252</v>
      </c>
      <c r="I129" s="262" t="s">
        <v>298</v>
      </c>
      <c r="J129" s="262" t="s">
        <v>5824</v>
      </c>
      <c r="K129" s="262"/>
      <c r="L129" s="261" t="s">
        <v>0</v>
      </c>
      <c r="M129" s="262"/>
      <c r="N129" s="261" t="s">
        <v>0</v>
      </c>
      <c r="O129" s="262"/>
      <c r="P129" s="261" t="s">
        <v>0</v>
      </c>
      <c r="Q129" s="262"/>
      <c r="R129" s="261" t="s">
        <v>0</v>
      </c>
      <c r="S129" s="262"/>
      <c r="T129" s="261" t="s">
        <v>0</v>
      </c>
      <c r="U129" s="261"/>
      <c r="V129" s="262" t="s">
        <v>0</v>
      </c>
      <c r="W129" s="261"/>
      <c r="X129" s="262" t="s">
        <v>0</v>
      </c>
      <c r="Y129" s="261"/>
      <c r="Z129" s="262" t="s">
        <v>0</v>
      </c>
      <c r="AA129" s="261"/>
      <c r="AB129" s="263" t="s">
        <v>0</v>
      </c>
      <c r="AJ129" s="7"/>
      <c r="AK129" s="166"/>
    </row>
    <row r="130" spans="1:37" x14ac:dyDescent="0.25">
      <c r="A130" s="258">
        <v>2024</v>
      </c>
      <c r="B130" s="259">
        <v>45338</v>
      </c>
      <c r="C130" s="260" t="s">
        <v>1093</v>
      </c>
      <c r="D130" s="261"/>
      <c r="E130" s="262" t="s">
        <v>27</v>
      </c>
      <c r="F130" s="262"/>
      <c r="G130" s="262" t="s">
        <v>308</v>
      </c>
      <c r="H130" s="261" t="s">
        <v>1152</v>
      </c>
      <c r="I130" s="262" t="s">
        <v>1253</v>
      </c>
      <c r="J130" s="262" t="s">
        <v>5761</v>
      </c>
      <c r="K130" s="262"/>
      <c r="L130" s="261" t="s">
        <v>0</v>
      </c>
      <c r="M130" s="262"/>
      <c r="N130" s="261" t="s">
        <v>0</v>
      </c>
      <c r="O130" s="262"/>
      <c r="P130" s="261" t="s">
        <v>0</v>
      </c>
      <c r="Q130" s="262"/>
      <c r="R130" s="261" t="s">
        <v>0</v>
      </c>
      <c r="S130" s="262"/>
      <c r="T130" s="261" t="s">
        <v>0</v>
      </c>
      <c r="U130" s="261"/>
      <c r="V130" s="262" t="s">
        <v>0</v>
      </c>
      <c r="W130" s="261"/>
      <c r="X130" s="262" t="s">
        <v>0</v>
      </c>
      <c r="Y130" s="261"/>
      <c r="Z130" s="262" t="s">
        <v>0</v>
      </c>
      <c r="AA130" s="261"/>
      <c r="AB130" s="263" t="s">
        <v>0</v>
      </c>
      <c r="AJ130" s="7"/>
      <c r="AK130" s="166"/>
    </row>
    <row r="131" spans="1:37" x14ac:dyDescent="0.25">
      <c r="A131" s="258">
        <v>2024</v>
      </c>
      <c r="B131" s="259">
        <v>45364</v>
      </c>
      <c r="C131" s="260" t="s">
        <v>1094</v>
      </c>
      <c r="D131" s="261"/>
      <c r="E131" s="262" t="s">
        <v>27</v>
      </c>
      <c r="F131" s="262"/>
      <c r="G131" s="262" t="s">
        <v>409</v>
      </c>
      <c r="H131" s="261" t="s">
        <v>5788</v>
      </c>
      <c r="I131" s="262" t="s">
        <v>398</v>
      </c>
      <c r="J131" s="262" t="s">
        <v>5761</v>
      </c>
      <c r="K131" s="262"/>
      <c r="L131" s="261" t="s">
        <v>0</v>
      </c>
      <c r="M131" s="262"/>
      <c r="N131" s="261" t="s">
        <v>0</v>
      </c>
      <c r="O131" s="262"/>
      <c r="P131" s="261" t="s">
        <v>0</v>
      </c>
      <c r="Q131" s="262"/>
      <c r="R131" s="261" t="s">
        <v>0</v>
      </c>
      <c r="S131" s="262"/>
      <c r="T131" s="261" t="s">
        <v>0</v>
      </c>
      <c r="U131" s="261"/>
      <c r="V131" s="262" t="s">
        <v>0</v>
      </c>
      <c r="W131" s="261"/>
      <c r="X131" s="262" t="s">
        <v>0</v>
      </c>
      <c r="Y131" s="261"/>
      <c r="Z131" s="262" t="s">
        <v>0</v>
      </c>
      <c r="AA131" s="261"/>
      <c r="AB131" s="263" t="s">
        <v>0</v>
      </c>
      <c r="AJ131" s="7"/>
      <c r="AK131" s="166"/>
    </row>
    <row r="132" spans="1:37" x14ac:dyDescent="0.25">
      <c r="A132" s="258">
        <v>2024</v>
      </c>
      <c r="B132" s="259">
        <v>45374</v>
      </c>
      <c r="C132" s="260" t="s">
        <v>1095</v>
      </c>
      <c r="D132" s="261"/>
      <c r="E132" s="262" t="s">
        <v>6</v>
      </c>
      <c r="F132" s="262"/>
      <c r="G132" s="262" t="s">
        <v>1194</v>
      </c>
      <c r="H132" s="261" t="s">
        <v>5789</v>
      </c>
      <c r="I132" s="262"/>
      <c r="J132" s="262" t="s">
        <v>0</v>
      </c>
      <c r="K132" s="262" t="s">
        <v>322</v>
      </c>
      <c r="L132" s="261" t="s">
        <v>5772</v>
      </c>
      <c r="M132" s="262"/>
      <c r="N132" s="261" t="s">
        <v>0</v>
      </c>
      <c r="O132" s="262"/>
      <c r="P132" s="261" t="s">
        <v>0</v>
      </c>
      <c r="Q132" s="262"/>
      <c r="R132" s="261" t="s">
        <v>0</v>
      </c>
      <c r="S132" s="262"/>
      <c r="T132" s="261" t="s">
        <v>0</v>
      </c>
      <c r="U132" s="261"/>
      <c r="V132" s="262" t="s">
        <v>0</v>
      </c>
      <c r="W132" s="261"/>
      <c r="X132" s="262" t="s">
        <v>0</v>
      </c>
      <c r="Y132" s="261"/>
      <c r="Z132" s="262" t="s">
        <v>0</v>
      </c>
      <c r="AA132" s="261"/>
      <c r="AB132" s="263" t="s">
        <v>0</v>
      </c>
      <c r="AJ132" s="7"/>
      <c r="AK132" s="166"/>
    </row>
    <row r="133" spans="1:37" x14ac:dyDescent="0.25">
      <c r="A133" s="258">
        <v>2024</v>
      </c>
      <c r="B133" s="259">
        <v>45383</v>
      </c>
      <c r="C133" s="260" t="s">
        <v>1096</v>
      </c>
      <c r="D133" s="261"/>
      <c r="E133" s="262"/>
      <c r="F133" s="262"/>
      <c r="G133" s="262" t="s">
        <v>1213</v>
      </c>
      <c r="H133" s="261" t="s">
        <v>5790</v>
      </c>
      <c r="I133" s="262"/>
      <c r="J133" s="262" t="s">
        <v>0</v>
      </c>
      <c r="K133" s="262" t="s">
        <v>1268</v>
      </c>
      <c r="L133" s="261" t="s">
        <v>5830</v>
      </c>
      <c r="M133" s="262"/>
      <c r="N133" s="261" t="s">
        <v>0</v>
      </c>
      <c r="O133" s="262"/>
      <c r="P133" s="261" t="s">
        <v>0</v>
      </c>
      <c r="Q133" s="262"/>
      <c r="R133" s="261" t="s">
        <v>0</v>
      </c>
      <c r="S133" s="262"/>
      <c r="T133" s="261" t="s">
        <v>0</v>
      </c>
      <c r="U133" s="261"/>
      <c r="V133" s="262" t="s">
        <v>0</v>
      </c>
      <c r="W133" s="261"/>
      <c r="X133" s="262" t="s">
        <v>0</v>
      </c>
      <c r="Y133" s="261"/>
      <c r="Z133" s="262" t="s">
        <v>0</v>
      </c>
      <c r="AA133" s="261"/>
      <c r="AB133" s="263" t="s">
        <v>0</v>
      </c>
      <c r="AJ133" s="7"/>
      <c r="AK133" s="166"/>
    </row>
    <row r="134" spans="1:37" x14ac:dyDescent="0.25">
      <c r="A134" s="264">
        <v>2024</v>
      </c>
      <c r="B134" s="265">
        <v>45396</v>
      </c>
      <c r="C134" s="266" t="s">
        <v>1097</v>
      </c>
      <c r="D134" s="267"/>
      <c r="E134" s="268" t="s">
        <v>27</v>
      </c>
      <c r="F134" s="268"/>
      <c r="G134" s="268" t="s">
        <v>459</v>
      </c>
      <c r="H134" s="267" t="s">
        <v>1158</v>
      </c>
      <c r="I134" s="268" t="s">
        <v>409</v>
      </c>
      <c r="J134" s="268" t="s">
        <v>5788</v>
      </c>
      <c r="K134" s="268"/>
      <c r="L134" s="267" t="s">
        <v>0</v>
      </c>
      <c r="M134" s="268"/>
      <c r="N134" s="267" t="s">
        <v>0</v>
      </c>
      <c r="O134" s="268"/>
      <c r="P134" s="267" t="s">
        <v>0</v>
      </c>
      <c r="Q134" s="268"/>
      <c r="R134" s="267" t="s">
        <v>0</v>
      </c>
      <c r="S134" s="268"/>
      <c r="T134" s="267" t="s">
        <v>0</v>
      </c>
      <c r="U134" s="267"/>
      <c r="V134" s="268" t="s">
        <v>0</v>
      </c>
      <c r="W134" s="267"/>
      <c r="X134" s="268" t="s">
        <v>0</v>
      </c>
      <c r="Y134" s="267"/>
      <c r="Z134" s="268" t="s">
        <v>0</v>
      </c>
      <c r="AA134" s="267"/>
      <c r="AB134" s="269" t="s">
        <v>0</v>
      </c>
      <c r="AJ134" s="7"/>
      <c r="AK134" s="166"/>
    </row>
  </sheetData>
  <sheetProtection formatCells="0" formatColumns="0" formatRows="0" sort="0" autoFilter="0"/>
  <protectedRanges>
    <protectedRange sqref="G3:AB134 H1:AA2 G135:AA1048576 A1:F1048576" name="Roll_Out"/>
  </protectedRanges>
  <mergeCells count="4">
    <mergeCell ref="AQ2:AS2"/>
    <mergeCell ref="AK2:AL2"/>
    <mergeCell ref="AM2:AN2"/>
    <mergeCell ref="AO2:AP2"/>
  </mergeCells>
  <phoneticPr fontId="10" type="noConversion"/>
  <conditionalFormatting sqref="I4:AB134">
    <cfRule type="cellIs" dxfId="35" priority="127" operator="equal">
      <formula>""</formula>
    </cfRule>
  </conditionalFormatting>
  <conditionalFormatting sqref="D4:D134">
    <cfRule type="containsText" dxfId="34" priority="132" operator="containsText" text="On Process">
      <formula>NOT(ISERROR(SEARCH("On Process",D4)))</formula>
    </cfRule>
    <cfRule type="containsText" dxfId="33" priority="656" operator="containsText" text="Hold">
      <formula>NOT(ISERROR(SEARCH("Hold",D4)))</formula>
    </cfRule>
  </conditionalFormatting>
  <conditionalFormatting sqref="A4:AB134">
    <cfRule type="expression" dxfId="32" priority="125">
      <formula>$D4="Done"</formula>
    </cfRule>
    <cfRule type="expression" dxfId="31" priority="126">
      <formula>$D4="Canceled"</formula>
    </cfRule>
  </conditionalFormatting>
  <conditionalFormatting sqref="G4:G134">
    <cfRule type="cellIs" dxfId="30" priority="958" operator="equal">
      <formula>"Vacant"</formula>
    </cfRule>
  </conditionalFormatting>
  <conditionalFormatting sqref="Q4:Q134 O4:O134 I4:I134 G4:G134 K4:K134 M4:M134 S4:S134">
    <cfRule type="cellIs" dxfId="29" priority="1060" operator="equal">
      <formula>"Trainee"</formula>
    </cfRule>
    <cfRule type="duplicateValues" dxfId="28" priority="1061"/>
  </conditionalFormatting>
  <dataValidations disablePrompts="1" count="1">
    <dataValidation type="list" allowBlank="1" showInputMessage="1" showErrorMessage="1" sqref="D4:D134" xr:uid="{00000000-0002-0000-0A00-000000000000}">
      <formula1>"Done,On Process,Hold,Canceled"</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XFD1048576"/>
  <sheetViews>
    <sheetView zoomScaleNormal="100" workbookViewId="0">
      <selection activeCell="E4" sqref="E4"/>
    </sheetView>
  </sheetViews>
  <sheetFormatPr defaultRowHeight="15" x14ac:dyDescent="0.25"/>
  <cols>
    <col min="1" max="1" width="14.42578125" bestFit="1" customWidth="1"/>
    <col min="2" max="2" width="10" bestFit="1" customWidth="1"/>
    <col min="3" max="3" width="33.140625" bestFit="1" customWidth="1"/>
    <col min="4" max="4" width="16.7109375" bestFit="1" customWidth="1"/>
    <col min="5" max="5" width="26.85546875" bestFit="1" customWidth="1"/>
    <col min="6" max="6" width="37.5703125" bestFit="1" customWidth="1"/>
    <col min="7" max="7" width="32.28515625" bestFit="1" customWidth="1"/>
    <col min="8" max="8" width="53.140625" bestFit="1" customWidth="1"/>
    <col min="9" max="9" width="59.140625" bestFit="1" customWidth="1"/>
    <col min="10" max="10" width="18.140625" bestFit="1" customWidth="1"/>
    <col min="11" max="11" width="17.42578125" bestFit="1" customWidth="1"/>
    <col min="12" max="12" width="8.7109375" bestFit="1" customWidth="1"/>
    <col min="13" max="13" width="7.5703125" bestFit="1" customWidth="1"/>
    <col min="14" max="14" width="10.7109375" bestFit="1" customWidth="1"/>
    <col min="15" max="15" width="14.42578125" bestFit="1" customWidth="1"/>
    <col min="16" max="16" width="14.7109375" bestFit="1" customWidth="1"/>
    <col min="17" max="17" width="13.42578125" bestFit="1" customWidth="1"/>
    <col min="18" max="18" width="22.28515625" bestFit="1" customWidth="1"/>
    <col min="19" max="19" width="23.28515625" bestFit="1" customWidth="1"/>
    <col min="16379" max="16379" width="19.5703125" bestFit="1" customWidth="1"/>
    <col min="16381" max="16381" width="19.5703125" bestFit="1" customWidth="1"/>
    <col min="16382" max="16383" width="10.5703125" bestFit="1" customWidth="1"/>
    <col min="16384" max="16384" width="14.7109375" bestFit="1" customWidth="1"/>
  </cols>
  <sheetData>
    <row r="1" spans="1:19" x14ac:dyDescent="0.25">
      <c r="A1" t="s">
        <v>1</v>
      </c>
      <c r="B1" t="s">
        <v>811</v>
      </c>
      <c r="C1" t="s">
        <v>981</v>
      </c>
      <c r="D1" t="s">
        <v>2267</v>
      </c>
      <c r="E1" t="s">
        <v>983</v>
      </c>
      <c r="F1" t="s">
        <v>1429</v>
      </c>
      <c r="G1" t="s">
        <v>1029</v>
      </c>
      <c r="H1" t="s">
        <v>982</v>
      </c>
      <c r="I1" t="s">
        <v>1030</v>
      </c>
      <c r="J1" t="s">
        <v>989</v>
      </c>
      <c r="K1" t="s">
        <v>810</v>
      </c>
      <c r="L1" t="s">
        <v>103</v>
      </c>
      <c r="M1" t="s">
        <v>984</v>
      </c>
      <c r="N1" t="s">
        <v>812</v>
      </c>
      <c r="O1" t="s">
        <v>102</v>
      </c>
      <c r="P1" t="s">
        <v>1430</v>
      </c>
      <c r="Q1" t="s">
        <v>2268</v>
      </c>
      <c r="R1" t="s">
        <v>1031</v>
      </c>
      <c r="S1" s="18" t="s">
        <v>2282</v>
      </c>
    </row>
    <row r="2" spans="1:19" x14ac:dyDescent="0.25">
      <c r="A2" s="37"/>
      <c r="B2" s="18">
        <v>50031217</v>
      </c>
      <c r="C2" s="37" t="s">
        <v>364</v>
      </c>
      <c r="D2" s="37" t="s">
        <v>2269</v>
      </c>
      <c r="E2" s="37" t="s">
        <v>1431</v>
      </c>
      <c r="F2" s="37" t="s">
        <v>1432</v>
      </c>
      <c r="G2" s="37" t="s">
        <v>1433</v>
      </c>
      <c r="H2" s="37" t="s">
        <v>1434</v>
      </c>
      <c r="I2" s="37" t="s">
        <v>1435</v>
      </c>
      <c r="J2" s="37"/>
      <c r="K2" s="37"/>
      <c r="L2" s="37" t="s">
        <v>135</v>
      </c>
      <c r="M2" s="18"/>
      <c r="N2" s="38">
        <v>38078</v>
      </c>
      <c r="O2" s="38"/>
      <c r="P2" s="38">
        <v>31031</v>
      </c>
      <c r="Q2" s="18">
        <v>37.150684931506852</v>
      </c>
      <c r="R2" s="18"/>
      <c r="S2" s="36">
        <v>3.4533333333333331</v>
      </c>
    </row>
    <row r="3" spans="1:19" x14ac:dyDescent="0.25">
      <c r="A3" s="37"/>
      <c r="B3" s="18">
        <v>50031149</v>
      </c>
      <c r="C3" s="37" t="s">
        <v>1159</v>
      </c>
      <c r="D3" s="37" t="s">
        <v>2270</v>
      </c>
      <c r="E3" s="37" t="s">
        <v>1431</v>
      </c>
      <c r="F3" s="37" t="s">
        <v>1437</v>
      </c>
      <c r="G3" s="37" t="s">
        <v>1433</v>
      </c>
      <c r="H3" s="37" t="s">
        <v>1847</v>
      </c>
      <c r="I3" s="37" t="s">
        <v>1848</v>
      </c>
      <c r="J3" s="37"/>
      <c r="K3" s="37"/>
      <c r="L3" s="37" t="s">
        <v>106</v>
      </c>
      <c r="M3" s="18"/>
      <c r="N3" s="38">
        <v>36069</v>
      </c>
      <c r="O3" s="38">
        <v>41672</v>
      </c>
      <c r="P3" s="38">
        <v>26785</v>
      </c>
      <c r="Q3" s="18">
        <v>48.783561643835618</v>
      </c>
      <c r="R3" s="18"/>
      <c r="S3" s="36">
        <v>3.4933333333333327</v>
      </c>
    </row>
    <row r="4" spans="1:19" x14ac:dyDescent="0.25">
      <c r="A4" s="37"/>
      <c r="B4" s="18">
        <v>50031231</v>
      </c>
      <c r="C4" s="37" t="s">
        <v>1170</v>
      </c>
      <c r="D4" s="37" t="s">
        <v>2270</v>
      </c>
      <c r="E4" s="37" t="s">
        <v>1436</v>
      </c>
      <c r="F4" s="37" t="s">
        <v>1437</v>
      </c>
      <c r="G4" s="37" t="s">
        <v>1433</v>
      </c>
      <c r="H4" s="37" t="s">
        <v>1438</v>
      </c>
      <c r="I4" s="37" t="s">
        <v>1439</v>
      </c>
      <c r="J4" s="37"/>
      <c r="K4" s="37"/>
      <c r="L4" s="37" t="s">
        <v>135</v>
      </c>
      <c r="M4" s="18"/>
      <c r="N4" s="38">
        <v>38069</v>
      </c>
      <c r="O4" s="38"/>
      <c r="P4" s="38">
        <v>29517</v>
      </c>
      <c r="Q4" s="18">
        <v>41.298630136986304</v>
      </c>
      <c r="R4" s="18"/>
      <c r="S4" s="36">
        <v>3.65</v>
      </c>
    </row>
    <row r="5" spans="1:19" x14ac:dyDescent="0.25">
      <c r="A5" s="37"/>
      <c r="B5" s="18">
        <v>50030909</v>
      </c>
      <c r="C5" s="37" t="s">
        <v>266</v>
      </c>
      <c r="D5" s="37" t="s">
        <v>2270</v>
      </c>
      <c r="E5" s="37" t="s">
        <v>1431</v>
      </c>
      <c r="F5" s="37" t="s">
        <v>1437</v>
      </c>
      <c r="G5" s="37" t="s">
        <v>1433</v>
      </c>
      <c r="H5" s="37" t="s">
        <v>1849</v>
      </c>
      <c r="I5" s="37" t="s">
        <v>2264</v>
      </c>
      <c r="J5" s="37"/>
      <c r="K5" s="37"/>
      <c r="L5" s="37" t="s">
        <v>111</v>
      </c>
      <c r="M5" s="18"/>
      <c r="N5" s="38">
        <v>39326</v>
      </c>
      <c r="O5" s="38">
        <v>41091</v>
      </c>
      <c r="P5" s="38">
        <v>28972</v>
      </c>
      <c r="Q5" s="18">
        <v>42.791780821917811</v>
      </c>
      <c r="R5" s="18"/>
      <c r="S5" s="36">
        <v>2.79</v>
      </c>
    </row>
    <row r="6" spans="1:19" x14ac:dyDescent="0.25">
      <c r="A6" s="37"/>
      <c r="B6" s="18">
        <v>50031232</v>
      </c>
      <c r="C6" s="37" t="s">
        <v>367</v>
      </c>
      <c r="D6" s="37" t="s">
        <v>2270</v>
      </c>
      <c r="E6" s="37" t="s">
        <v>1440</v>
      </c>
      <c r="F6" s="37" t="s">
        <v>1437</v>
      </c>
      <c r="G6" s="37" t="s">
        <v>1433</v>
      </c>
      <c r="H6" s="37" t="s">
        <v>1441</v>
      </c>
      <c r="I6" s="37" t="s">
        <v>1442</v>
      </c>
      <c r="J6" s="37"/>
      <c r="K6" s="37"/>
      <c r="L6" s="37" t="s">
        <v>135</v>
      </c>
      <c r="M6" s="18"/>
      <c r="N6" s="38">
        <v>40878</v>
      </c>
      <c r="O6" s="38"/>
      <c r="P6" s="38">
        <v>27675</v>
      </c>
      <c r="Q6" s="18">
        <v>46.345205479452055</v>
      </c>
      <c r="R6" s="18"/>
      <c r="S6" s="36">
        <v>2.7733333333333334</v>
      </c>
    </row>
    <row r="7" spans="1:19" x14ac:dyDescent="0.25">
      <c r="A7" s="37"/>
      <c r="B7" s="18">
        <v>50114563</v>
      </c>
      <c r="C7" s="37" t="s">
        <v>1160</v>
      </c>
      <c r="D7" s="37" t="s">
        <v>2270</v>
      </c>
      <c r="E7" s="37" t="s">
        <v>1431</v>
      </c>
      <c r="F7" s="37" t="s">
        <v>1437</v>
      </c>
      <c r="G7" s="37" t="s">
        <v>1433</v>
      </c>
      <c r="H7" s="37" t="s">
        <v>1850</v>
      </c>
      <c r="I7" s="37" t="s">
        <v>1851</v>
      </c>
      <c r="J7" s="37"/>
      <c r="K7" s="37"/>
      <c r="L7" s="37" t="s">
        <v>135</v>
      </c>
      <c r="M7" s="18"/>
      <c r="N7" s="38">
        <v>40725</v>
      </c>
      <c r="O7" s="38">
        <v>43297</v>
      </c>
      <c r="P7" s="38">
        <v>32263</v>
      </c>
      <c r="Q7" s="18">
        <v>33.775342465753425</v>
      </c>
      <c r="R7" s="18"/>
      <c r="S7" s="36">
        <v>3.3266666666666667</v>
      </c>
    </row>
    <row r="8" spans="1:19" x14ac:dyDescent="0.25">
      <c r="A8" s="37"/>
      <c r="B8" s="18">
        <v>50100564</v>
      </c>
      <c r="C8" s="37" t="s">
        <v>610</v>
      </c>
      <c r="D8" s="37" t="s">
        <v>2270</v>
      </c>
      <c r="E8" s="37" t="s">
        <v>1443</v>
      </c>
      <c r="F8" s="37" t="s">
        <v>1437</v>
      </c>
      <c r="G8" s="37" t="s">
        <v>1433</v>
      </c>
      <c r="H8" s="37" t="s">
        <v>1444</v>
      </c>
      <c r="I8" s="37" t="s">
        <v>1445</v>
      </c>
      <c r="J8" s="37"/>
      <c r="K8" s="37"/>
      <c r="L8" s="37" t="s">
        <v>135</v>
      </c>
      <c r="M8" s="18"/>
      <c r="N8" s="38">
        <v>42795</v>
      </c>
      <c r="O8" s="38"/>
      <c r="P8" s="38">
        <v>34209</v>
      </c>
      <c r="Q8" s="18">
        <v>28.443835616438356</v>
      </c>
      <c r="R8" s="18"/>
      <c r="S8" s="36">
        <v>3.06</v>
      </c>
    </row>
    <row r="9" spans="1:19" x14ac:dyDescent="0.25">
      <c r="A9" s="37"/>
      <c r="B9" s="18">
        <v>50030912</v>
      </c>
      <c r="C9" s="37" t="s">
        <v>1161</v>
      </c>
      <c r="D9" s="37" t="s">
        <v>2270</v>
      </c>
      <c r="E9" s="37" t="s">
        <v>1431</v>
      </c>
      <c r="F9" s="37" t="s">
        <v>1437</v>
      </c>
      <c r="G9" s="37" t="s">
        <v>1433</v>
      </c>
      <c r="H9" s="37" t="s">
        <v>1852</v>
      </c>
      <c r="I9" s="37" t="s">
        <v>1853</v>
      </c>
      <c r="J9" s="37"/>
      <c r="K9" s="37"/>
      <c r="L9" s="37" t="s">
        <v>115</v>
      </c>
      <c r="M9" s="18"/>
      <c r="N9" s="38">
        <v>37667</v>
      </c>
      <c r="O9" s="38">
        <v>38718</v>
      </c>
      <c r="P9" s="38">
        <v>29175</v>
      </c>
      <c r="Q9" s="18">
        <v>42.235616438356168</v>
      </c>
      <c r="R9" s="18"/>
      <c r="S9" s="36">
        <v>2.79</v>
      </c>
    </row>
    <row r="10" spans="1:19" x14ac:dyDescent="0.25">
      <c r="A10" s="37" t="s">
        <v>6</v>
      </c>
      <c r="B10" s="18">
        <v>50135178</v>
      </c>
      <c r="C10" s="37" t="s">
        <v>695</v>
      </c>
      <c r="D10" s="37" t="s">
        <v>2269</v>
      </c>
      <c r="E10" s="37" t="s">
        <v>2</v>
      </c>
      <c r="F10" s="37" t="s">
        <v>1594</v>
      </c>
      <c r="G10" s="37" t="s">
        <v>3</v>
      </c>
      <c r="H10" s="37" t="s">
        <v>7</v>
      </c>
      <c r="I10" s="37" t="s">
        <v>1595</v>
      </c>
      <c r="J10" s="37" t="s">
        <v>814</v>
      </c>
      <c r="K10" s="37" t="s">
        <v>815</v>
      </c>
      <c r="L10" s="37" t="s">
        <v>135</v>
      </c>
      <c r="M10" s="18"/>
      <c r="N10" s="38">
        <v>43661</v>
      </c>
      <c r="O10" s="38"/>
      <c r="P10" s="38">
        <v>33811</v>
      </c>
      <c r="Q10" s="18">
        <v>29.534246575342465</v>
      </c>
      <c r="R10" s="18">
        <v>2.79</v>
      </c>
      <c r="S10" s="36">
        <v>2.645</v>
      </c>
    </row>
    <row r="11" spans="1:19" x14ac:dyDescent="0.25">
      <c r="A11" s="37"/>
      <c r="B11" s="18">
        <v>50031215</v>
      </c>
      <c r="C11" s="37" t="s">
        <v>1162</v>
      </c>
      <c r="D11" s="37" t="s">
        <v>2270</v>
      </c>
      <c r="E11" s="37" t="s">
        <v>1431</v>
      </c>
      <c r="F11" s="37" t="s">
        <v>1437</v>
      </c>
      <c r="G11" s="37" t="s">
        <v>1433</v>
      </c>
      <c r="H11" s="37" t="s">
        <v>1626</v>
      </c>
      <c r="I11" s="37" t="s">
        <v>1627</v>
      </c>
      <c r="J11" s="37"/>
      <c r="K11" s="37"/>
      <c r="L11" s="37" t="s">
        <v>115</v>
      </c>
      <c r="M11" s="18"/>
      <c r="N11" s="38">
        <v>39085</v>
      </c>
      <c r="O11" s="38"/>
      <c r="P11" s="38">
        <v>30428</v>
      </c>
      <c r="Q11" s="18">
        <v>38.802739726027397</v>
      </c>
      <c r="R11" s="18"/>
      <c r="S11" s="36">
        <v>2.9299999999999997</v>
      </c>
    </row>
    <row r="12" spans="1:19" x14ac:dyDescent="0.25">
      <c r="A12" s="37"/>
      <c r="B12" s="18">
        <v>50031263</v>
      </c>
      <c r="C12" s="37" t="s">
        <v>370</v>
      </c>
      <c r="D12" s="37" t="s">
        <v>2270</v>
      </c>
      <c r="E12" s="37" t="s">
        <v>1443</v>
      </c>
      <c r="F12" s="37" t="s">
        <v>1437</v>
      </c>
      <c r="G12" s="37" t="s">
        <v>1433</v>
      </c>
      <c r="H12" s="37" t="s">
        <v>1446</v>
      </c>
      <c r="I12" s="37" t="s">
        <v>1447</v>
      </c>
      <c r="J12" s="37"/>
      <c r="K12" s="37"/>
      <c r="L12" s="37" t="s">
        <v>135</v>
      </c>
      <c r="M12" s="18"/>
      <c r="N12" s="38">
        <v>41428</v>
      </c>
      <c r="O12" s="38"/>
      <c r="P12" s="38">
        <v>32767</v>
      </c>
      <c r="Q12" s="18">
        <v>32.394520547945206</v>
      </c>
      <c r="R12" s="18"/>
      <c r="S12" s="36">
        <v>3.0766666666666667</v>
      </c>
    </row>
    <row r="13" spans="1:19" x14ac:dyDescent="0.25">
      <c r="A13" s="37"/>
      <c r="B13" s="18">
        <v>50030646</v>
      </c>
      <c r="C13" s="37" t="s">
        <v>1163</v>
      </c>
      <c r="D13" s="37" t="s">
        <v>2269</v>
      </c>
      <c r="E13" s="37" t="s">
        <v>1431</v>
      </c>
      <c r="F13" s="37" t="s">
        <v>1432</v>
      </c>
      <c r="G13" s="37" t="s">
        <v>1433</v>
      </c>
      <c r="H13" s="37" t="s">
        <v>1854</v>
      </c>
      <c r="I13" s="37" t="s">
        <v>1855</v>
      </c>
      <c r="J13" s="37"/>
      <c r="K13" s="37"/>
      <c r="L13" s="37" t="s">
        <v>111</v>
      </c>
      <c r="M13" s="18"/>
      <c r="N13" s="38">
        <v>41306</v>
      </c>
      <c r="O13" s="38">
        <v>43080</v>
      </c>
      <c r="P13" s="38">
        <v>31897</v>
      </c>
      <c r="Q13" s="18">
        <v>34.778082191780825</v>
      </c>
      <c r="R13" s="18"/>
      <c r="S13" s="36"/>
    </row>
    <row r="14" spans="1:19" x14ac:dyDescent="0.25">
      <c r="A14" s="37"/>
      <c r="B14" s="18">
        <v>50031158</v>
      </c>
      <c r="C14" s="37" t="s">
        <v>362</v>
      </c>
      <c r="D14" s="37" t="s">
        <v>2270</v>
      </c>
      <c r="E14" s="37" t="s">
        <v>1448</v>
      </c>
      <c r="F14" s="37" t="s">
        <v>1437</v>
      </c>
      <c r="G14" s="37" t="s">
        <v>1433</v>
      </c>
      <c r="H14" s="37" t="s">
        <v>1449</v>
      </c>
      <c r="I14" s="37" t="s">
        <v>1450</v>
      </c>
      <c r="J14" s="37"/>
      <c r="K14" s="37"/>
      <c r="L14" s="37" t="s">
        <v>135</v>
      </c>
      <c r="M14" s="18"/>
      <c r="N14" s="38">
        <v>38231</v>
      </c>
      <c r="O14" s="38"/>
      <c r="P14" s="38">
        <v>27808</v>
      </c>
      <c r="Q14" s="18">
        <v>45.980821917808221</v>
      </c>
      <c r="R14" s="18"/>
      <c r="S14" s="36">
        <v>3.2633333333333336</v>
      </c>
    </row>
    <row r="15" spans="1:19" x14ac:dyDescent="0.25">
      <c r="A15" s="37" t="s">
        <v>6</v>
      </c>
      <c r="B15" s="18">
        <v>50108149</v>
      </c>
      <c r="C15" s="37" t="s">
        <v>624</v>
      </c>
      <c r="D15" s="37" t="s">
        <v>2269</v>
      </c>
      <c r="E15" s="37" t="s">
        <v>2</v>
      </c>
      <c r="F15" s="37" t="s">
        <v>1592</v>
      </c>
      <c r="G15" s="37" t="s">
        <v>8</v>
      </c>
      <c r="H15" s="37" t="s">
        <v>7</v>
      </c>
      <c r="I15" s="37" t="s">
        <v>1593</v>
      </c>
      <c r="J15" s="37" t="s">
        <v>818</v>
      </c>
      <c r="K15" s="37" t="s">
        <v>815</v>
      </c>
      <c r="L15" s="37" t="s">
        <v>135</v>
      </c>
      <c r="M15" s="18"/>
      <c r="N15" s="38">
        <v>43040</v>
      </c>
      <c r="O15" s="38"/>
      <c r="P15" s="38">
        <v>33845</v>
      </c>
      <c r="Q15" s="18">
        <v>29.44109589041096</v>
      </c>
      <c r="R15" s="18">
        <v>3.3266666666666667</v>
      </c>
      <c r="S15" s="36"/>
    </row>
    <row r="16" spans="1:19" x14ac:dyDescent="0.25">
      <c r="A16" s="37"/>
      <c r="B16" s="18">
        <v>50148055</v>
      </c>
      <c r="C16" s="37" t="s">
        <v>765</v>
      </c>
      <c r="D16" s="37" t="s">
        <v>2269</v>
      </c>
      <c r="E16" s="37" t="s">
        <v>1431</v>
      </c>
      <c r="F16" s="37" t="s">
        <v>1551</v>
      </c>
      <c r="G16" s="37" t="s">
        <v>1433</v>
      </c>
      <c r="H16" s="37" t="s">
        <v>1628</v>
      </c>
      <c r="I16" s="37" t="s">
        <v>1629</v>
      </c>
      <c r="J16" s="37"/>
      <c r="K16" s="37"/>
      <c r="L16" s="37" t="s">
        <v>1630</v>
      </c>
      <c r="M16" s="18"/>
      <c r="N16" s="38">
        <v>44445</v>
      </c>
      <c r="O16" s="38"/>
      <c r="P16" s="38">
        <v>34222</v>
      </c>
      <c r="Q16" s="18">
        <v>28.408219178082192</v>
      </c>
      <c r="R16" s="18"/>
      <c r="S16" s="36"/>
    </row>
    <row r="17" spans="1:19" x14ac:dyDescent="0.25">
      <c r="A17" s="37"/>
      <c r="B17" s="18">
        <v>50030858</v>
      </c>
      <c r="C17" s="37" t="s">
        <v>1027</v>
      </c>
      <c r="D17" s="37" t="s">
        <v>2271</v>
      </c>
      <c r="E17" s="37" t="s">
        <v>1451</v>
      </c>
      <c r="F17" s="37" t="s">
        <v>1452</v>
      </c>
      <c r="G17" s="37" t="s">
        <v>1453</v>
      </c>
      <c r="H17" s="37" t="s">
        <v>1454</v>
      </c>
      <c r="I17" s="37" t="s">
        <v>1455</v>
      </c>
      <c r="J17" s="37"/>
      <c r="K17" s="37"/>
      <c r="L17" s="37" t="s">
        <v>135</v>
      </c>
      <c r="M17" s="18"/>
      <c r="N17" s="38">
        <v>35612</v>
      </c>
      <c r="O17" s="38"/>
      <c r="P17" s="38">
        <v>24910</v>
      </c>
      <c r="Q17" s="18">
        <v>53.920547945205477</v>
      </c>
      <c r="R17" s="18"/>
      <c r="S17" s="36">
        <v>2.6</v>
      </c>
    </row>
    <row r="18" spans="1:19" x14ac:dyDescent="0.25">
      <c r="A18" s="37"/>
      <c r="B18" s="18">
        <v>50148412</v>
      </c>
      <c r="C18" s="37" t="s">
        <v>768</v>
      </c>
      <c r="D18" s="37" t="s">
        <v>2269</v>
      </c>
      <c r="E18" s="37" t="s">
        <v>1431</v>
      </c>
      <c r="F18" s="37" t="s">
        <v>1602</v>
      </c>
      <c r="G18" s="37" t="s">
        <v>1433</v>
      </c>
      <c r="H18" s="37" t="s">
        <v>1631</v>
      </c>
      <c r="I18" s="37" t="s">
        <v>1632</v>
      </c>
      <c r="J18" s="37"/>
      <c r="K18" s="37"/>
      <c r="L18" s="37" t="s">
        <v>1630</v>
      </c>
      <c r="M18" s="18"/>
      <c r="N18" s="38">
        <v>44459</v>
      </c>
      <c r="O18" s="38"/>
      <c r="P18" s="38">
        <v>35642</v>
      </c>
      <c r="Q18" s="18">
        <v>24.517808219178082</v>
      </c>
      <c r="R18" s="18"/>
      <c r="S18" s="36">
        <v>3.3145454545454545</v>
      </c>
    </row>
    <row r="19" spans="1:19" x14ac:dyDescent="0.25">
      <c r="A19" s="37"/>
      <c r="B19" s="18">
        <v>50030871</v>
      </c>
      <c r="C19" s="37" t="s">
        <v>1193</v>
      </c>
      <c r="D19" s="37" t="s">
        <v>2271</v>
      </c>
      <c r="E19" s="37" t="s">
        <v>1456</v>
      </c>
      <c r="F19" s="37" t="s">
        <v>1452</v>
      </c>
      <c r="G19" s="37" t="s">
        <v>1453</v>
      </c>
      <c r="H19" s="37" t="s">
        <v>1457</v>
      </c>
      <c r="I19" s="37" t="s">
        <v>1458</v>
      </c>
      <c r="J19" s="37"/>
      <c r="K19" s="37"/>
      <c r="L19" s="37" t="s">
        <v>135</v>
      </c>
      <c r="M19" s="18"/>
      <c r="N19" s="38">
        <v>41001</v>
      </c>
      <c r="O19" s="38"/>
      <c r="P19" s="38">
        <v>33408</v>
      </c>
      <c r="Q19" s="18">
        <v>30.638356164383563</v>
      </c>
      <c r="R19" s="18"/>
      <c r="S19" s="36">
        <v>2.6766666666666672</v>
      </c>
    </row>
    <row r="20" spans="1:19" x14ac:dyDescent="0.25">
      <c r="A20" s="37"/>
      <c r="B20" s="18">
        <v>50148427</v>
      </c>
      <c r="C20" s="37" t="s">
        <v>1164</v>
      </c>
      <c r="D20" s="37" t="s">
        <v>2269</v>
      </c>
      <c r="E20" s="37" t="s">
        <v>1431</v>
      </c>
      <c r="F20" s="37" t="s">
        <v>1594</v>
      </c>
      <c r="G20" s="37" t="s">
        <v>1433</v>
      </c>
      <c r="H20" s="37" t="s">
        <v>1631</v>
      </c>
      <c r="I20" s="37" t="s">
        <v>1633</v>
      </c>
      <c r="J20" s="37"/>
      <c r="K20" s="37"/>
      <c r="L20" s="37" t="s">
        <v>1630</v>
      </c>
      <c r="M20" s="18"/>
      <c r="N20" s="38">
        <v>44459</v>
      </c>
      <c r="O20" s="38"/>
      <c r="P20" s="38">
        <v>35542</v>
      </c>
      <c r="Q20" s="18">
        <v>24.791780821917808</v>
      </c>
      <c r="R20" s="18"/>
      <c r="S20" s="36">
        <v>3.0366666666666671</v>
      </c>
    </row>
    <row r="21" spans="1:19" x14ac:dyDescent="0.25">
      <c r="A21" s="37" t="s">
        <v>6</v>
      </c>
      <c r="B21" s="18">
        <v>50135176</v>
      </c>
      <c r="C21" s="37" t="s">
        <v>694</v>
      </c>
      <c r="D21" s="37" t="s">
        <v>2269</v>
      </c>
      <c r="E21" s="37" t="s">
        <v>2</v>
      </c>
      <c r="F21" s="37" t="s">
        <v>1592</v>
      </c>
      <c r="G21" s="37" t="s">
        <v>8</v>
      </c>
      <c r="H21" s="37" t="s">
        <v>7</v>
      </c>
      <c r="I21" s="37" t="s">
        <v>1593</v>
      </c>
      <c r="J21" s="37" t="s">
        <v>818</v>
      </c>
      <c r="K21" s="37" t="s">
        <v>815</v>
      </c>
      <c r="L21" s="37" t="s">
        <v>135</v>
      </c>
      <c r="M21" s="18"/>
      <c r="N21" s="38">
        <v>43661</v>
      </c>
      <c r="O21" s="38"/>
      <c r="P21" s="38">
        <v>34644</v>
      </c>
      <c r="Q21" s="18">
        <v>27.252054794520546</v>
      </c>
      <c r="R21" s="18">
        <v>2.79</v>
      </c>
      <c r="S21" s="36">
        <v>2.8866666666666667</v>
      </c>
    </row>
    <row r="22" spans="1:19" x14ac:dyDescent="0.25">
      <c r="A22" s="37"/>
      <c r="B22" s="18">
        <v>50148428</v>
      </c>
      <c r="C22" s="37" t="s">
        <v>769</v>
      </c>
      <c r="D22" s="37" t="s">
        <v>2269</v>
      </c>
      <c r="E22" s="37" t="s">
        <v>1431</v>
      </c>
      <c r="F22" s="37" t="s">
        <v>1594</v>
      </c>
      <c r="G22" s="37" t="s">
        <v>1433</v>
      </c>
      <c r="H22" s="37" t="s">
        <v>1631</v>
      </c>
      <c r="I22" s="37" t="s">
        <v>1633</v>
      </c>
      <c r="J22" s="37"/>
      <c r="K22" s="37"/>
      <c r="L22" s="37" t="s">
        <v>1630</v>
      </c>
      <c r="M22" s="18"/>
      <c r="N22" s="38">
        <v>44459</v>
      </c>
      <c r="O22" s="38"/>
      <c r="P22" s="38">
        <v>35560</v>
      </c>
      <c r="Q22" s="18">
        <v>24.742465753424657</v>
      </c>
      <c r="R22" s="18"/>
      <c r="S22" s="36">
        <v>2.74</v>
      </c>
    </row>
    <row r="23" spans="1:19" x14ac:dyDescent="0.25">
      <c r="A23" s="37"/>
      <c r="B23" s="18">
        <v>50048304</v>
      </c>
      <c r="C23" s="37" t="s">
        <v>569</v>
      </c>
      <c r="D23" s="37" t="s">
        <v>2271</v>
      </c>
      <c r="E23" s="37" t="s">
        <v>1459</v>
      </c>
      <c r="F23" s="37" t="s">
        <v>1452</v>
      </c>
      <c r="G23" s="37" t="s">
        <v>1453</v>
      </c>
      <c r="H23" s="37" t="s">
        <v>1460</v>
      </c>
      <c r="I23" s="37" t="s">
        <v>1461</v>
      </c>
      <c r="J23" s="37"/>
      <c r="K23" s="37"/>
      <c r="L23" s="37" t="s">
        <v>135</v>
      </c>
      <c r="M23" s="18"/>
      <c r="N23" s="38">
        <v>42219</v>
      </c>
      <c r="O23" s="38"/>
      <c r="P23" s="38">
        <v>34301</v>
      </c>
      <c r="Q23" s="18">
        <v>28.19178082191781</v>
      </c>
      <c r="R23" s="18"/>
      <c r="S23" s="36">
        <v>3.36</v>
      </c>
    </row>
    <row r="24" spans="1:19" x14ac:dyDescent="0.25">
      <c r="A24" s="37"/>
      <c r="B24" s="18">
        <v>50148429</v>
      </c>
      <c r="C24" s="37" t="s">
        <v>770</v>
      </c>
      <c r="D24" s="37" t="s">
        <v>2269</v>
      </c>
      <c r="E24" s="37" t="s">
        <v>1431</v>
      </c>
      <c r="F24" s="37" t="s">
        <v>1592</v>
      </c>
      <c r="G24" s="37" t="s">
        <v>1433</v>
      </c>
      <c r="H24" s="37" t="s">
        <v>1631</v>
      </c>
      <c r="I24" s="37" t="s">
        <v>1634</v>
      </c>
      <c r="J24" s="37"/>
      <c r="K24" s="37"/>
      <c r="L24" s="37" t="s">
        <v>1630</v>
      </c>
      <c r="M24" s="18"/>
      <c r="N24" s="38">
        <v>44459</v>
      </c>
      <c r="O24" s="38"/>
      <c r="P24" s="38">
        <v>34856</v>
      </c>
      <c r="Q24" s="18">
        <v>26.671232876712327</v>
      </c>
      <c r="R24" s="18"/>
      <c r="S24" s="36">
        <v>3.3666666666666671</v>
      </c>
    </row>
    <row r="25" spans="1:19" x14ac:dyDescent="0.25">
      <c r="A25" s="37"/>
      <c r="B25" s="18">
        <v>50030860</v>
      </c>
      <c r="C25" s="37" t="s">
        <v>255</v>
      </c>
      <c r="D25" s="37" t="s">
        <v>2271</v>
      </c>
      <c r="E25" s="37" t="s">
        <v>1459</v>
      </c>
      <c r="F25" s="37" t="s">
        <v>1452</v>
      </c>
      <c r="G25" s="37" t="s">
        <v>1453</v>
      </c>
      <c r="H25" s="37" t="s">
        <v>1462</v>
      </c>
      <c r="I25" s="37" t="s">
        <v>1463</v>
      </c>
      <c r="J25" s="37"/>
      <c r="K25" s="37"/>
      <c r="L25" s="37" t="s">
        <v>135</v>
      </c>
      <c r="M25" s="18"/>
      <c r="N25" s="38">
        <v>41579</v>
      </c>
      <c r="O25" s="38"/>
      <c r="P25" s="38">
        <v>31307</v>
      </c>
      <c r="Q25" s="18">
        <v>36.394520547945206</v>
      </c>
      <c r="R25" s="18"/>
      <c r="S25" s="36">
        <v>2.72</v>
      </c>
    </row>
    <row r="26" spans="1:19" x14ac:dyDescent="0.25">
      <c r="A26" s="37"/>
      <c r="B26" s="18">
        <v>50148430</v>
      </c>
      <c r="C26" s="37" t="s">
        <v>771</v>
      </c>
      <c r="D26" s="37" t="s">
        <v>2269</v>
      </c>
      <c r="E26" s="37" t="s">
        <v>1431</v>
      </c>
      <c r="F26" s="37" t="s">
        <v>1635</v>
      </c>
      <c r="G26" s="37" t="s">
        <v>1433</v>
      </c>
      <c r="H26" s="37" t="s">
        <v>1631</v>
      </c>
      <c r="I26" s="37" t="s">
        <v>1636</v>
      </c>
      <c r="J26" s="37"/>
      <c r="K26" s="37"/>
      <c r="L26" s="37" t="s">
        <v>1630</v>
      </c>
      <c r="M26" s="18"/>
      <c r="N26" s="38">
        <v>44459</v>
      </c>
      <c r="O26" s="38"/>
      <c r="P26" s="38">
        <v>35967</v>
      </c>
      <c r="Q26" s="18">
        <v>23.627397260273973</v>
      </c>
      <c r="R26" s="18"/>
      <c r="S26" s="36">
        <v>3.0933333333333333</v>
      </c>
    </row>
    <row r="27" spans="1:19" x14ac:dyDescent="0.25">
      <c r="A27" s="37"/>
      <c r="B27" s="18">
        <v>50030836</v>
      </c>
      <c r="C27" s="37" t="s">
        <v>1198</v>
      </c>
      <c r="D27" s="37" t="s">
        <v>2271</v>
      </c>
      <c r="E27" s="37" t="s">
        <v>1464</v>
      </c>
      <c r="F27" s="37" t="s">
        <v>1452</v>
      </c>
      <c r="G27" s="37" t="s">
        <v>1453</v>
      </c>
      <c r="H27" s="37" t="s">
        <v>1465</v>
      </c>
      <c r="I27" s="37" t="s">
        <v>1466</v>
      </c>
      <c r="J27" s="37"/>
      <c r="K27" s="37"/>
      <c r="L27" s="37" t="s">
        <v>135</v>
      </c>
      <c r="M27" s="18"/>
      <c r="N27" s="38">
        <v>39114</v>
      </c>
      <c r="O27" s="38"/>
      <c r="P27" s="38">
        <v>30042</v>
      </c>
      <c r="Q27" s="18">
        <v>39.860273972602741</v>
      </c>
      <c r="R27" s="18"/>
      <c r="S27" s="36"/>
    </row>
    <row r="28" spans="1:19" x14ac:dyDescent="0.25">
      <c r="A28" s="37"/>
      <c r="B28" s="18">
        <v>50148451</v>
      </c>
      <c r="C28" s="37" t="s">
        <v>772</v>
      </c>
      <c r="D28" s="37" t="s">
        <v>2269</v>
      </c>
      <c r="E28" s="37" t="s">
        <v>1431</v>
      </c>
      <c r="F28" s="37" t="s">
        <v>1637</v>
      </c>
      <c r="G28" s="37" t="s">
        <v>1433</v>
      </c>
      <c r="H28" s="37" t="s">
        <v>1638</v>
      </c>
      <c r="I28" s="37" t="s">
        <v>1639</v>
      </c>
      <c r="J28" s="37"/>
      <c r="K28" s="37"/>
      <c r="L28" s="37" t="s">
        <v>1630</v>
      </c>
      <c r="M28" s="18"/>
      <c r="N28" s="38">
        <v>44454</v>
      </c>
      <c r="O28" s="38"/>
      <c r="P28" s="38">
        <v>34684</v>
      </c>
      <c r="Q28" s="18">
        <v>27.142465753424659</v>
      </c>
      <c r="R28" s="18"/>
      <c r="S28" s="36"/>
    </row>
    <row r="29" spans="1:19" x14ac:dyDescent="0.25">
      <c r="A29" s="37" t="s">
        <v>6</v>
      </c>
      <c r="B29" s="18">
        <v>50108166</v>
      </c>
      <c r="C29" s="37" t="s">
        <v>628</v>
      </c>
      <c r="D29" s="37" t="s">
        <v>2269</v>
      </c>
      <c r="E29" s="37" t="s">
        <v>2</v>
      </c>
      <c r="F29" s="37" t="s">
        <v>1596</v>
      </c>
      <c r="G29" s="37" t="s">
        <v>9</v>
      </c>
      <c r="H29" s="37" t="s">
        <v>7</v>
      </c>
      <c r="I29" s="37" t="s">
        <v>1597</v>
      </c>
      <c r="J29" s="37" t="s">
        <v>814</v>
      </c>
      <c r="K29" s="37" t="s">
        <v>815</v>
      </c>
      <c r="L29" s="37" t="s">
        <v>135</v>
      </c>
      <c r="M29" s="18"/>
      <c r="N29" s="38">
        <v>43040</v>
      </c>
      <c r="O29" s="38"/>
      <c r="P29" s="38">
        <v>33655</v>
      </c>
      <c r="Q29" s="18">
        <v>29.961643835616439</v>
      </c>
      <c r="R29" s="18">
        <v>3.0766666666666667</v>
      </c>
      <c r="S29" s="36">
        <v>3.2333333333333329</v>
      </c>
    </row>
    <row r="30" spans="1:19" x14ac:dyDescent="0.25">
      <c r="A30" s="37"/>
      <c r="B30" s="18">
        <v>50148452</v>
      </c>
      <c r="C30" s="37" t="s">
        <v>773</v>
      </c>
      <c r="D30" s="37" t="s">
        <v>2269</v>
      </c>
      <c r="E30" s="37" t="s">
        <v>1431</v>
      </c>
      <c r="F30" s="37" t="s">
        <v>1544</v>
      </c>
      <c r="G30" s="37" t="s">
        <v>1433</v>
      </c>
      <c r="H30" s="37" t="s">
        <v>1638</v>
      </c>
      <c r="I30" s="37" t="s">
        <v>1640</v>
      </c>
      <c r="J30" s="37"/>
      <c r="K30" s="37"/>
      <c r="L30" s="37" t="s">
        <v>1630</v>
      </c>
      <c r="M30" s="18"/>
      <c r="N30" s="38">
        <v>44454</v>
      </c>
      <c r="O30" s="38"/>
      <c r="P30" s="38">
        <v>35807</v>
      </c>
      <c r="Q30" s="18">
        <v>24.065753424657533</v>
      </c>
      <c r="R30" s="18"/>
      <c r="S30" s="36">
        <v>3.14</v>
      </c>
    </row>
    <row r="31" spans="1:19" x14ac:dyDescent="0.25">
      <c r="A31" s="37"/>
      <c r="B31" s="18">
        <v>50089130</v>
      </c>
      <c r="C31" s="37" t="s">
        <v>604</v>
      </c>
      <c r="D31" s="37" t="s">
        <v>2272</v>
      </c>
      <c r="E31" s="37" t="s">
        <v>1464</v>
      </c>
      <c r="F31" s="37" t="s">
        <v>1467</v>
      </c>
      <c r="G31" s="37" t="s">
        <v>1453</v>
      </c>
      <c r="H31" s="37" t="s">
        <v>1468</v>
      </c>
      <c r="I31" s="37" t="s">
        <v>1469</v>
      </c>
      <c r="J31" s="37"/>
      <c r="K31" s="37"/>
      <c r="L31" s="37" t="s">
        <v>135</v>
      </c>
      <c r="M31" s="18"/>
      <c r="N31" s="38">
        <v>42646</v>
      </c>
      <c r="O31" s="38"/>
      <c r="P31" s="38">
        <v>27596</v>
      </c>
      <c r="Q31" s="18">
        <v>46.561643835616437</v>
      </c>
      <c r="R31" s="18"/>
      <c r="S31" s="36">
        <v>3.4466666666666668</v>
      </c>
    </row>
    <row r="32" spans="1:19" x14ac:dyDescent="0.25">
      <c r="A32" s="37"/>
      <c r="B32" s="18">
        <v>50148456</v>
      </c>
      <c r="C32" s="37" t="s">
        <v>774</v>
      </c>
      <c r="D32" s="37" t="s">
        <v>2269</v>
      </c>
      <c r="E32" s="37" t="s">
        <v>1431</v>
      </c>
      <c r="F32" s="37" t="s">
        <v>1578</v>
      </c>
      <c r="G32" s="37" t="s">
        <v>1433</v>
      </c>
      <c r="H32" s="37" t="s">
        <v>1638</v>
      </c>
      <c r="I32" s="37" t="s">
        <v>1641</v>
      </c>
      <c r="J32" s="37"/>
      <c r="K32" s="37"/>
      <c r="L32" s="37" t="s">
        <v>1630</v>
      </c>
      <c r="M32" s="18"/>
      <c r="N32" s="38">
        <v>44454</v>
      </c>
      <c r="O32" s="38"/>
      <c r="P32" s="38">
        <v>35604</v>
      </c>
      <c r="Q32" s="18">
        <v>24.621917808219177</v>
      </c>
      <c r="R32" s="18"/>
      <c r="S32" s="36">
        <v>3.2</v>
      </c>
    </row>
    <row r="33" spans="1:19" x14ac:dyDescent="0.25">
      <c r="A33" s="37"/>
      <c r="B33" s="18">
        <v>50031369</v>
      </c>
      <c r="C33" s="37" t="s">
        <v>423</v>
      </c>
      <c r="D33" s="37" t="s">
        <v>2273</v>
      </c>
      <c r="E33" s="37" t="s">
        <v>1464</v>
      </c>
      <c r="F33" s="37" t="s">
        <v>1470</v>
      </c>
      <c r="G33" s="37" t="s">
        <v>1471</v>
      </c>
      <c r="H33" s="37" t="s">
        <v>1472</v>
      </c>
      <c r="I33" s="37" t="s">
        <v>1473</v>
      </c>
      <c r="J33" s="37"/>
      <c r="K33" s="37"/>
      <c r="L33" s="37" t="s">
        <v>135</v>
      </c>
      <c r="M33" s="18"/>
      <c r="N33" s="38">
        <v>36078</v>
      </c>
      <c r="O33" s="38"/>
      <c r="P33" s="38">
        <v>26668</v>
      </c>
      <c r="Q33" s="18">
        <v>49.104109589041094</v>
      </c>
      <c r="R33" s="18"/>
      <c r="S33" s="36">
        <v>3.0033333333333334</v>
      </c>
    </row>
    <row r="34" spans="1:19" x14ac:dyDescent="0.25">
      <c r="A34" s="37"/>
      <c r="B34" s="18">
        <v>50148457</v>
      </c>
      <c r="C34" s="37" t="s">
        <v>775</v>
      </c>
      <c r="D34" s="37" t="s">
        <v>2269</v>
      </c>
      <c r="E34" s="37" t="s">
        <v>1431</v>
      </c>
      <c r="F34" s="37" t="s">
        <v>1544</v>
      </c>
      <c r="G34" s="37" t="s">
        <v>1433</v>
      </c>
      <c r="H34" s="37" t="s">
        <v>1638</v>
      </c>
      <c r="I34" s="37" t="s">
        <v>1640</v>
      </c>
      <c r="J34" s="37"/>
      <c r="K34" s="37"/>
      <c r="L34" s="37" t="s">
        <v>1630</v>
      </c>
      <c r="M34" s="18"/>
      <c r="N34" s="38">
        <v>44454</v>
      </c>
      <c r="O34" s="38"/>
      <c r="P34" s="38">
        <v>34326</v>
      </c>
      <c r="Q34" s="18">
        <v>28.123287671232877</v>
      </c>
      <c r="R34" s="18"/>
      <c r="S34" s="36">
        <v>2.8533333333333331</v>
      </c>
    </row>
    <row r="35" spans="1:19" x14ac:dyDescent="0.25">
      <c r="A35" s="37"/>
      <c r="B35" s="18">
        <v>50031367</v>
      </c>
      <c r="C35" s="37" t="s">
        <v>421</v>
      </c>
      <c r="D35" s="37" t="s">
        <v>2273</v>
      </c>
      <c r="E35" s="37" t="s">
        <v>1436</v>
      </c>
      <c r="F35" s="37" t="s">
        <v>1470</v>
      </c>
      <c r="G35" s="37" t="s">
        <v>1471</v>
      </c>
      <c r="H35" s="37" t="s">
        <v>1438</v>
      </c>
      <c r="I35" s="37" t="s">
        <v>1474</v>
      </c>
      <c r="J35" s="37"/>
      <c r="K35" s="37"/>
      <c r="L35" s="37" t="s">
        <v>135</v>
      </c>
      <c r="M35" s="18"/>
      <c r="N35" s="38">
        <v>35156</v>
      </c>
      <c r="O35" s="38"/>
      <c r="P35" s="38">
        <v>25913</v>
      </c>
      <c r="Q35" s="18">
        <v>51.172602739726024</v>
      </c>
      <c r="R35" s="18"/>
      <c r="S35" s="36">
        <v>2.9333333333333336</v>
      </c>
    </row>
    <row r="36" spans="1:19" x14ac:dyDescent="0.25">
      <c r="A36" s="37"/>
      <c r="B36" s="18">
        <v>50148460</v>
      </c>
      <c r="C36" s="37" t="s">
        <v>776</v>
      </c>
      <c r="D36" s="37" t="s">
        <v>2269</v>
      </c>
      <c r="E36" s="37" t="s">
        <v>1431</v>
      </c>
      <c r="F36" s="37" t="s">
        <v>1642</v>
      </c>
      <c r="G36" s="37" t="s">
        <v>1433</v>
      </c>
      <c r="H36" s="37" t="s">
        <v>1638</v>
      </c>
      <c r="I36" s="37" t="s">
        <v>1643</v>
      </c>
      <c r="J36" s="37"/>
      <c r="K36" s="37"/>
      <c r="L36" s="37" t="s">
        <v>1630</v>
      </c>
      <c r="M36" s="18"/>
      <c r="N36" s="38">
        <v>44454</v>
      </c>
      <c r="O36" s="38"/>
      <c r="P36" s="38">
        <v>34330</v>
      </c>
      <c r="Q36" s="18">
        <v>28.112328767123287</v>
      </c>
      <c r="R36" s="18"/>
      <c r="S36" s="36"/>
    </row>
    <row r="37" spans="1:19" x14ac:dyDescent="0.25">
      <c r="A37" s="37"/>
      <c r="B37" s="18">
        <v>50031315</v>
      </c>
      <c r="C37" s="37" t="s">
        <v>387</v>
      </c>
      <c r="D37" s="37" t="s">
        <v>2274</v>
      </c>
      <c r="E37" s="37" t="s">
        <v>1464</v>
      </c>
      <c r="F37" s="37" t="s">
        <v>1475</v>
      </c>
      <c r="G37" s="37" t="s">
        <v>1476</v>
      </c>
      <c r="H37" s="37" t="s">
        <v>1477</v>
      </c>
      <c r="I37" s="37" t="s">
        <v>1478</v>
      </c>
      <c r="J37" s="37"/>
      <c r="K37" s="37"/>
      <c r="L37" s="37" t="s">
        <v>135</v>
      </c>
      <c r="M37" s="18"/>
      <c r="N37" s="38">
        <v>34425</v>
      </c>
      <c r="O37" s="38"/>
      <c r="P37" s="38">
        <v>26582</v>
      </c>
      <c r="Q37" s="18">
        <v>49.339726027397262</v>
      </c>
      <c r="R37" s="18"/>
      <c r="S37" s="36">
        <v>2.7633333333333336</v>
      </c>
    </row>
    <row r="38" spans="1:19" x14ac:dyDescent="0.25">
      <c r="A38" s="37"/>
      <c r="B38" s="18">
        <v>50148461</v>
      </c>
      <c r="C38" s="37" t="s">
        <v>777</v>
      </c>
      <c r="D38" s="37" t="s">
        <v>2269</v>
      </c>
      <c r="E38" s="37" t="s">
        <v>1431</v>
      </c>
      <c r="F38" s="37" t="s">
        <v>1644</v>
      </c>
      <c r="G38" s="37" t="s">
        <v>1433</v>
      </c>
      <c r="H38" s="37" t="s">
        <v>1638</v>
      </c>
      <c r="I38" s="37" t="s">
        <v>1645</v>
      </c>
      <c r="J38" s="37"/>
      <c r="K38" s="37"/>
      <c r="L38" s="37" t="s">
        <v>1630</v>
      </c>
      <c r="M38" s="18"/>
      <c r="N38" s="38">
        <v>44454</v>
      </c>
      <c r="O38" s="38"/>
      <c r="P38" s="38">
        <v>35989</v>
      </c>
      <c r="Q38" s="18">
        <v>23.567123287671233</v>
      </c>
      <c r="R38" s="18"/>
      <c r="S38" s="36">
        <v>3</v>
      </c>
    </row>
    <row r="39" spans="1:19" x14ac:dyDescent="0.25">
      <c r="A39" s="37" t="s">
        <v>6</v>
      </c>
      <c r="B39" s="18">
        <v>50142312</v>
      </c>
      <c r="C39" s="37" t="s">
        <v>715</v>
      </c>
      <c r="D39" s="37" t="s">
        <v>2272</v>
      </c>
      <c r="E39" s="37" t="s">
        <v>11</v>
      </c>
      <c r="F39" s="37" t="s">
        <v>1605</v>
      </c>
      <c r="G39" s="37" t="s">
        <v>81</v>
      </c>
      <c r="H39" s="37" t="s">
        <v>7</v>
      </c>
      <c r="I39" s="37" t="s">
        <v>1606</v>
      </c>
      <c r="J39" s="37" t="s">
        <v>818</v>
      </c>
      <c r="K39" s="37" t="s">
        <v>815</v>
      </c>
      <c r="L39" s="37" t="s">
        <v>135</v>
      </c>
      <c r="M39" s="18"/>
      <c r="N39" s="38">
        <v>44049</v>
      </c>
      <c r="O39" s="38"/>
      <c r="P39" s="38">
        <v>35587</v>
      </c>
      <c r="Q39" s="18">
        <v>24.668493150684931</v>
      </c>
      <c r="R39" s="18"/>
      <c r="S39" s="36">
        <v>2.79</v>
      </c>
    </row>
    <row r="40" spans="1:19" x14ac:dyDescent="0.25">
      <c r="A40" s="37"/>
      <c r="B40" s="18">
        <v>50148463</v>
      </c>
      <c r="C40" s="37" t="s">
        <v>778</v>
      </c>
      <c r="D40" s="37" t="s">
        <v>2269</v>
      </c>
      <c r="E40" s="37" t="s">
        <v>1431</v>
      </c>
      <c r="F40" s="37" t="s">
        <v>1562</v>
      </c>
      <c r="G40" s="37" t="s">
        <v>1433</v>
      </c>
      <c r="H40" s="37" t="s">
        <v>1638</v>
      </c>
      <c r="I40" s="37" t="s">
        <v>1646</v>
      </c>
      <c r="J40" s="37"/>
      <c r="K40" s="37"/>
      <c r="L40" s="37" t="s">
        <v>1630</v>
      </c>
      <c r="M40" s="18"/>
      <c r="N40" s="38">
        <v>44454</v>
      </c>
      <c r="O40" s="38"/>
      <c r="P40" s="38">
        <v>35534</v>
      </c>
      <c r="Q40" s="18">
        <v>24.813698630136987</v>
      </c>
      <c r="R40" s="18"/>
      <c r="S40" s="36">
        <v>3.16</v>
      </c>
    </row>
    <row r="41" spans="1:19" x14ac:dyDescent="0.25">
      <c r="A41" s="37"/>
      <c r="B41" s="18">
        <v>50030572</v>
      </c>
      <c r="C41" s="37" t="s">
        <v>140</v>
      </c>
      <c r="D41" s="37" t="s">
        <v>2275</v>
      </c>
      <c r="E41" s="37" t="s">
        <v>1431</v>
      </c>
      <c r="F41" s="37" t="s">
        <v>1479</v>
      </c>
      <c r="G41" s="37" t="s">
        <v>1480</v>
      </c>
      <c r="H41" s="37" t="s">
        <v>1481</v>
      </c>
      <c r="I41" s="37" t="s">
        <v>1482</v>
      </c>
      <c r="J41" s="37"/>
      <c r="K41" s="37"/>
      <c r="L41" s="37" t="s">
        <v>135</v>
      </c>
      <c r="M41" s="18"/>
      <c r="N41" s="38">
        <v>41334</v>
      </c>
      <c r="O41" s="38"/>
      <c r="P41" s="38">
        <v>33222</v>
      </c>
      <c r="Q41" s="18">
        <v>31.147945205479452</v>
      </c>
      <c r="R41" s="18"/>
      <c r="S41" s="36">
        <v>3.0700000000000003</v>
      </c>
    </row>
    <row r="42" spans="1:19" x14ac:dyDescent="0.25">
      <c r="A42" s="37"/>
      <c r="B42" s="18">
        <v>50148609</v>
      </c>
      <c r="C42" s="37" t="s">
        <v>781</v>
      </c>
      <c r="D42" s="37" t="s">
        <v>2269</v>
      </c>
      <c r="E42" s="37" t="s">
        <v>1431</v>
      </c>
      <c r="F42" s="37" t="s">
        <v>1647</v>
      </c>
      <c r="G42" s="37" t="s">
        <v>1433</v>
      </c>
      <c r="H42" s="37" t="s">
        <v>1628</v>
      </c>
      <c r="I42" s="37" t="s">
        <v>1648</v>
      </c>
      <c r="J42" s="37"/>
      <c r="K42" s="37"/>
      <c r="L42" s="37" t="s">
        <v>1630</v>
      </c>
      <c r="M42" s="18"/>
      <c r="N42" s="38">
        <v>44481</v>
      </c>
      <c r="O42" s="38"/>
      <c r="P42" s="38">
        <v>35916</v>
      </c>
      <c r="Q42" s="18">
        <v>23.767123287671232</v>
      </c>
      <c r="R42" s="18"/>
      <c r="S42" s="36">
        <v>3.0433333333333334</v>
      </c>
    </row>
    <row r="43" spans="1:19" x14ac:dyDescent="0.25">
      <c r="A43" s="37"/>
      <c r="B43" s="18">
        <v>50141216</v>
      </c>
      <c r="C43" s="37" t="s">
        <v>706</v>
      </c>
      <c r="D43" s="37" t="s">
        <v>2275</v>
      </c>
      <c r="E43" s="37" t="s">
        <v>1431</v>
      </c>
      <c r="F43" s="37" t="s">
        <v>1479</v>
      </c>
      <c r="G43" s="37" t="s">
        <v>1480</v>
      </c>
      <c r="H43" s="37" t="s">
        <v>1483</v>
      </c>
      <c r="I43" s="37" t="s">
        <v>1484</v>
      </c>
      <c r="J43" s="37"/>
      <c r="K43" s="37"/>
      <c r="L43" s="37" t="s">
        <v>135</v>
      </c>
      <c r="M43" s="18"/>
      <c r="N43" s="38">
        <v>43934</v>
      </c>
      <c r="O43" s="38"/>
      <c r="P43" s="38">
        <v>35437</v>
      </c>
      <c r="Q43" s="18">
        <v>25.079452054794519</v>
      </c>
      <c r="R43" s="18"/>
      <c r="S43" s="36">
        <v>3.44</v>
      </c>
    </row>
    <row r="44" spans="1:19" x14ac:dyDescent="0.25">
      <c r="A44" s="37"/>
      <c r="B44" s="18">
        <v>50148616</v>
      </c>
      <c r="C44" s="37" t="s">
        <v>782</v>
      </c>
      <c r="D44" s="37" t="s">
        <v>2269</v>
      </c>
      <c r="E44" s="37" t="s">
        <v>1431</v>
      </c>
      <c r="F44" s="37" t="s">
        <v>1578</v>
      </c>
      <c r="G44" s="37" t="s">
        <v>1433</v>
      </c>
      <c r="H44" s="37" t="s">
        <v>1628</v>
      </c>
      <c r="I44" s="37" t="s">
        <v>1649</v>
      </c>
      <c r="J44" s="37"/>
      <c r="K44" s="37"/>
      <c r="L44" s="37" t="s">
        <v>1630</v>
      </c>
      <c r="M44" s="18"/>
      <c r="N44" s="38">
        <v>44481</v>
      </c>
      <c r="O44" s="38"/>
      <c r="P44" s="38">
        <v>36016</v>
      </c>
      <c r="Q44" s="18">
        <v>23.493150684931507</v>
      </c>
      <c r="R44" s="18"/>
      <c r="S44" s="36">
        <v>3.3200000000000003</v>
      </c>
    </row>
    <row r="45" spans="1:19" x14ac:dyDescent="0.25">
      <c r="A45" s="37"/>
      <c r="B45" s="18">
        <v>50052926</v>
      </c>
      <c r="C45" s="37" t="s">
        <v>587</v>
      </c>
      <c r="D45" s="37" t="s">
        <v>2275</v>
      </c>
      <c r="E45" s="37" t="s">
        <v>1451</v>
      </c>
      <c r="F45" s="37" t="s">
        <v>1479</v>
      </c>
      <c r="G45" s="37" t="s">
        <v>1480</v>
      </c>
      <c r="H45" s="37" t="s">
        <v>1485</v>
      </c>
      <c r="I45" s="37" t="s">
        <v>1486</v>
      </c>
      <c r="J45" s="37"/>
      <c r="K45" s="37"/>
      <c r="L45" s="37" t="s">
        <v>135</v>
      </c>
      <c r="M45" s="18"/>
      <c r="N45" s="38">
        <v>42461</v>
      </c>
      <c r="O45" s="38"/>
      <c r="P45" s="38">
        <v>33562</v>
      </c>
      <c r="Q45" s="18">
        <v>30.216438356164385</v>
      </c>
      <c r="R45" s="18"/>
      <c r="S45" s="36">
        <v>2.9866666666666668</v>
      </c>
    </row>
    <row r="46" spans="1:19" x14ac:dyDescent="0.25">
      <c r="A46" s="37"/>
      <c r="B46" s="18">
        <v>50149080</v>
      </c>
      <c r="C46" s="37" t="s">
        <v>785</v>
      </c>
      <c r="D46" s="37" t="s">
        <v>2269</v>
      </c>
      <c r="E46" s="37" t="s">
        <v>1431</v>
      </c>
      <c r="F46" s="37" t="s">
        <v>1650</v>
      </c>
      <c r="G46" s="37" t="s">
        <v>1433</v>
      </c>
      <c r="H46" s="37" t="s">
        <v>1638</v>
      </c>
      <c r="I46" s="37" t="s">
        <v>1651</v>
      </c>
      <c r="J46" s="37"/>
      <c r="K46" s="37"/>
      <c r="L46" s="37" t="s">
        <v>1630</v>
      </c>
      <c r="M46" s="18"/>
      <c r="N46" s="38">
        <v>44511</v>
      </c>
      <c r="O46" s="38"/>
      <c r="P46" s="38">
        <v>34478</v>
      </c>
      <c r="Q46" s="18">
        <v>27.706849315068492</v>
      </c>
      <c r="R46" s="18"/>
      <c r="S46" s="36"/>
    </row>
    <row r="47" spans="1:19" x14ac:dyDescent="0.25">
      <c r="A47" s="37" t="s">
        <v>6</v>
      </c>
      <c r="B47" s="18">
        <v>50108168</v>
      </c>
      <c r="C47" s="37" t="s">
        <v>629</v>
      </c>
      <c r="D47" s="37" t="s">
        <v>2272</v>
      </c>
      <c r="E47" s="37" t="s">
        <v>11</v>
      </c>
      <c r="F47" s="37" t="s">
        <v>1605</v>
      </c>
      <c r="G47" s="37" t="s">
        <v>81</v>
      </c>
      <c r="H47" s="37" t="s">
        <v>7</v>
      </c>
      <c r="I47" s="37" t="s">
        <v>1606</v>
      </c>
      <c r="J47" s="37" t="s">
        <v>818</v>
      </c>
      <c r="K47" s="37" t="s">
        <v>815</v>
      </c>
      <c r="L47" s="37" t="s">
        <v>135</v>
      </c>
      <c r="M47" s="18"/>
      <c r="N47" s="38">
        <v>43040</v>
      </c>
      <c r="O47" s="38"/>
      <c r="P47" s="38">
        <v>34232</v>
      </c>
      <c r="Q47" s="18">
        <v>28.38082191780822</v>
      </c>
      <c r="R47" s="18">
        <v>2.6766666666666672</v>
      </c>
      <c r="S47" s="36">
        <v>3.22</v>
      </c>
    </row>
    <row r="48" spans="1:19" x14ac:dyDescent="0.25">
      <c r="A48" s="37"/>
      <c r="B48" s="18">
        <v>50149081</v>
      </c>
      <c r="C48" s="37" t="s">
        <v>786</v>
      </c>
      <c r="D48" s="37" t="s">
        <v>2269</v>
      </c>
      <c r="E48" s="37" t="s">
        <v>1431</v>
      </c>
      <c r="F48" s="37" t="s">
        <v>1467</v>
      </c>
      <c r="G48" s="37" t="s">
        <v>1433</v>
      </c>
      <c r="H48" s="37" t="s">
        <v>1638</v>
      </c>
      <c r="I48" s="37" t="s">
        <v>1652</v>
      </c>
      <c r="J48" s="37"/>
      <c r="K48" s="37"/>
      <c r="L48" s="37" t="s">
        <v>1630</v>
      </c>
      <c r="M48" s="18"/>
      <c r="N48" s="38">
        <v>44511</v>
      </c>
      <c r="O48" s="38"/>
      <c r="P48" s="38">
        <v>34768</v>
      </c>
      <c r="Q48" s="18">
        <v>26.912328767123288</v>
      </c>
      <c r="R48" s="18"/>
      <c r="S48" s="36"/>
    </row>
    <row r="49" spans="1:19" x14ac:dyDescent="0.25">
      <c r="A49" s="37"/>
      <c r="B49" s="18">
        <v>50145426</v>
      </c>
      <c r="C49" s="37" t="s">
        <v>745</v>
      </c>
      <c r="D49" s="37" t="s">
        <v>2275</v>
      </c>
      <c r="E49" s="37" t="s">
        <v>1451</v>
      </c>
      <c r="F49" s="37" t="s">
        <v>1479</v>
      </c>
      <c r="G49" s="37" t="s">
        <v>1480</v>
      </c>
      <c r="H49" s="37" t="s">
        <v>1487</v>
      </c>
      <c r="I49" s="37" t="s">
        <v>1488</v>
      </c>
      <c r="J49" s="37"/>
      <c r="K49" s="37"/>
      <c r="L49" s="37" t="s">
        <v>135</v>
      </c>
      <c r="M49" s="18"/>
      <c r="N49" s="38">
        <v>44256</v>
      </c>
      <c r="O49" s="38"/>
      <c r="P49" s="38">
        <v>35241</v>
      </c>
      <c r="Q49" s="18">
        <v>25.616438356164384</v>
      </c>
      <c r="R49" s="18"/>
      <c r="S49" s="36">
        <v>3.1733333333333333</v>
      </c>
    </row>
    <row r="50" spans="1:19" x14ac:dyDescent="0.25">
      <c r="A50" s="37"/>
      <c r="B50" s="18">
        <v>50149083</v>
      </c>
      <c r="C50" s="37" t="s">
        <v>787</v>
      </c>
      <c r="D50" s="37" t="s">
        <v>2269</v>
      </c>
      <c r="E50" s="37" t="s">
        <v>1431</v>
      </c>
      <c r="F50" s="37" t="s">
        <v>1557</v>
      </c>
      <c r="G50" s="37" t="s">
        <v>1433</v>
      </c>
      <c r="H50" s="37" t="s">
        <v>1638</v>
      </c>
      <c r="I50" s="37" t="s">
        <v>1653</v>
      </c>
      <c r="J50" s="37"/>
      <c r="K50" s="37"/>
      <c r="L50" s="37" t="s">
        <v>1630</v>
      </c>
      <c r="M50" s="18"/>
      <c r="N50" s="38">
        <v>44511</v>
      </c>
      <c r="O50" s="38"/>
      <c r="P50" s="38">
        <v>36386</v>
      </c>
      <c r="Q50" s="18">
        <v>22.479452054794521</v>
      </c>
      <c r="R50" s="18"/>
      <c r="S50" s="36">
        <v>3.2600000000000002</v>
      </c>
    </row>
    <row r="51" spans="1:19" x14ac:dyDescent="0.25">
      <c r="A51" s="37"/>
      <c r="B51" s="18">
        <v>50030575</v>
      </c>
      <c r="C51" s="37" t="s">
        <v>141</v>
      </c>
      <c r="D51" s="37" t="s">
        <v>2275</v>
      </c>
      <c r="E51" s="37" t="s">
        <v>1451</v>
      </c>
      <c r="F51" s="37" t="s">
        <v>1479</v>
      </c>
      <c r="G51" s="37" t="s">
        <v>1480</v>
      </c>
      <c r="H51" s="37" t="s">
        <v>1454</v>
      </c>
      <c r="I51" s="37" t="s">
        <v>1489</v>
      </c>
      <c r="J51" s="37"/>
      <c r="K51" s="37"/>
      <c r="L51" s="37" t="s">
        <v>135</v>
      </c>
      <c r="M51" s="18"/>
      <c r="N51" s="38">
        <v>41334</v>
      </c>
      <c r="O51" s="38"/>
      <c r="P51" s="38">
        <v>32766</v>
      </c>
      <c r="Q51" s="18">
        <v>32.397260273972606</v>
      </c>
      <c r="R51" s="18"/>
      <c r="S51" s="36">
        <v>3.2633333333333332</v>
      </c>
    </row>
    <row r="52" spans="1:19" x14ac:dyDescent="0.25">
      <c r="A52" s="37"/>
      <c r="B52" s="18">
        <v>50149084</v>
      </c>
      <c r="C52" s="37" t="s">
        <v>788</v>
      </c>
      <c r="D52" s="37" t="s">
        <v>2269</v>
      </c>
      <c r="E52" s="37" t="s">
        <v>1431</v>
      </c>
      <c r="F52" s="37" t="s">
        <v>1508</v>
      </c>
      <c r="G52" s="37" t="s">
        <v>1433</v>
      </c>
      <c r="H52" s="37" t="s">
        <v>1638</v>
      </c>
      <c r="I52" s="37" t="s">
        <v>1654</v>
      </c>
      <c r="J52" s="37"/>
      <c r="K52" s="37"/>
      <c r="L52" s="37" t="s">
        <v>1630</v>
      </c>
      <c r="M52" s="18"/>
      <c r="N52" s="38">
        <v>44511</v>
      </c>
      <c r="O52" s="38"/>
      <c r="P52" s="38">
        <v>35320</v>
      </c>
      <c r="Q52" s="18">
        <v>25.4</v>
      </c>
      <c r="R52" s="18"/>
      <c r="S52" s="36">
        <v>2.75</v>
      </c>
    </row>
    <row r="53" spans="1:19" x14ac:dyDescent="0.25">
      <c r="A53" s="37"/>
      <c r="B53" s="18">
        <v>50030564</v>
      </c>
      <c r="C53" s="37" t="s">
        <v>138</v>
      </c>
      <c r="D53" s="37" t="s">
        <v>2275</v>
      </c>
      <c r="E53" s="37" t="s">
        <v>1451</v>
      </c>
      <c r="F53" s="37" t="s">
        <v>1479</v>
      </c>
      <c r="G53" s="37" t="s">
        <v>1480</v>
      </c>
      <c r="H53" s="37" t="s">
        <v>1454</v>
      </c>
      <c r="I53" s="37" t="s">
        <v>1489</v>
      </c>
      <c r="J53" s="37"/>
      <c r="K53" s="37"/>
      <c r="L53" s="37" t="s">
        <v>135</v>
      </c>
      <c r="M53" s="18"/>
      <c r="N53" s="38">
        <v>40725</v>
      </c>
      <c r="O53" s="38"/>
      <c r="P53" s="38">
        <v>34185</v>
      </c>
      <c r="Q53" s="18">
        <v>28.509589041095889</v>
      </c>
      <c r="R53" s="18"/>
      <c r="S53" s="36">
        <v>2.8133333333333339</v>
      </c>
    </row>
    <row r="54" spans="1:19" x14ac:dyDescent="0.25">
      <c r="A54" s="37"/>
      <c r="B54" s="18">
        <v>50149085</v>
      </c>
      <c r="C54" s="37" t="s">
        <v>789</v>
      </c>
      <c r="D54" s="37" t="s">
        <v>2269</v>
      </c>
      <c r="E54" s="37" t="s">
        <v>1431</v>
      </c>
      <c r="F54" s="37" t="s">
        <v>1529</v>
      </c>
      <c r="G54" s="37" t="s">
        <v>1433</v>
      </c>
      <c r="H54" s="37" t="s">
        <v>1638</v>
      </c>
      <c r="I54" s="37" t="s">
        <v>1655</v>
      </c>
      <c r="J54" s="37"/>
      <c r="K54" s="37"/>
      <c r="L54" s="37" t="s">
        <v>1630</v>
      </c>
      <c r="M54" s="18"/>
      <c r="N54" s="38">
        <v>44511</v>
      </c>
      <c r="O54" s="38"/>
      <c r="P54" s="38">
        <v>35952</v>
      </c>
      <c r="Q54" s="18">
        <v>23.668493150684931</v>
      </c>
      <c r="R54" s="18"/>
      <c r="S54" s="36">
        <v>2.9333333333333336</v>
      </c>
    </row>
    <row r="55" spans="1:19" x14ac:dyDescent="0.25">
      <c r="A55" s="37"/>
      <c r="B55" s="18">
        <v>50035686</v>
      </c>
      <c r="C55" s="37" t="s">
        <v>491</v>
      </c>
      <c r="D55" s="37" t="s">
        <v>2275</v>
      </c>
      <c r="E55" s="37" t="s">
        <v>1451</v>
      </c>
      <c r="F55" s="37" t="s">
        <v>1479</v>
      </c>
      <c r="G55" s="37" t="s">
        <v>1480</v>
      </c>
      <c r="H55" s="37" t="s">
        <v>1454</v>
      </c>
      <c r="I55" s="37" t="s">
        <v>1489</v>
      </c>
      <c r="J55" s="37"/>
      <c r="K55" s="37"/>
      <c r="L55" s="37" t="s">
        <v>135</v>
      </c>
      <c r="M55" s="18"/>
      <c r="N55" s="38">
        <v>41739</v>
      </c>
      <c r="O55" s="38"/>
      <c r="P55" s="38">
        <v>33716</v>
      </c>
      <c r="Q55" s="18">
        <v>29.794520547945204</v>
      </c>
      <c r="R55" s="18"/>
      <c r="S55" s="36">
        <v>2.78</v>
      </c>
    </row>
    <row r="56" spans="1:19" x14ac:dyDescent="0.25">
      <c r="A56" s="37"/>
      <c r="B56" s="18">
        <v>50149086</v>
      </c>
      <c r="C56" s="37" t="s">
        <v>790</v>
      </c>
      <c r="D56" s="37" t="s">
        <v>2269</v>
      </c>
      <c r="E56" s="37" t="s">
        <v>1431</v>
      </c>
      <c r="F56" s="37" t="s">
        <v>1647</v>
      </c>
      <c r="G56" s="37" t="s">
        <v>1433</v>
      </c>
      <c r="H56" s="37" t="s">
        <v>1638</v>
      </c>
      <c r="I56" s="37" t="s">
        <v>1656</v>
      </c>
      <c r="J56" s="37"/>
      <c r="K56" s="37"/>
      <c r="L56" s="37" t="s">
        <v>1630</v>
      </c>
      <c r="M56" s="18"/>
      <c r="N56" s="38">
        <v>44511</v>
      </c>
      <c r="O56" s="38"/>
      <c r="P56" s="38">
        <v>35682</v>
      </c>
      <c r="Q56" s="18">
        <v>24.408219178082192</v>
      </c>
      <c r="R56" s="18"/>
      <c r="S56" s="36"/>
    </row>
    <row r="57" spans="1:19" x14ac:dyDescent="0.25">
      <c r="A57" s="37" t="s">
        <v>27</v>
      </c>
      <c r="B57" s="18">
        <v>50031285</v>
      </c>
      <c r="C57" s="37" t="s">
        <v>375</v>
      </c>
      <c r="D57" s="37" t="s">
        <v>2276</v>
      </c>
      <c r="E57" s="37" t="s">
        <v>1531</v>
      </c>
      <c r="F57" s="37" t="s">
        <v>1970</v>
      </c>
      <c r="G57" s="37" t="s">
        <v>39</v>
      </c>
      <c r="H57" s="37" t="s">
        <v>38</v>
      </c>
      <c r="I57" s="37" t="s">
        <v>1971</v>
      </c>
      <c r="J57" s="37" t="s">
        <v>814</v>
      </c>
      <c r="K57" s="37" t="s">
        <v>842</v>
      </c>
      <c r="L57" s="37" t="s">
        <v>106</v>
      </c>
      <c r="M57" s="18"/>
      <c r="N57" s="38">
        <v>38548</v>
      </c>
      <c r="O57" s="38">
        <v>43497</v>
      </c>
      <c r="P57" s="38">
        <v>26674</v>
      </c>
      <c r="Q57" s="18">
        <v>49.087671232876716</v>
      </c>
      <c r="R57" s="18">
        <v>3.36</v>
      </c>
      <c r="S57" s="36">
        <v>3.0199999999999996</v>
      </c>
    </row>
    <row r="58" spans="1:19" x14ac:dyDescent="0.25">
      <c r="A58" s="37"/>
      <c r="B58" s="18">
        <v>50149087</v>
      </c>
      <c r="C58" s="37" t="s">
        <v>791</v>
      </c>
      <c r="D58" s="37" t="s">
        <v>2269</v>
      </c>
      <c r="E58" s="37" t="s">
        <v>1431</v>
      </c>
      <c r="F58" s="37" t="s">
        <v>1546</v>
      </c>
      <c r="G58" s="37" t="s">
        <v>1433</v>
      </c>
      <c r="H58" s="37" t="s">
        <v>1638</v>
      </c>
      <c r="I58" s="37" t="s">
        <v>1657</v>
      </c>
      <c r="J58" s="37"/>
      <c r="K58" s="37"/>
      <c r="L58" s="37" t="s">
        <v>1630</v>
      </c>
      <c r="M58" s="18"/>
      <c r="N58" s="38">
        <v>44511</v>
      </c>
      <c r="O58" s="38"/>
      <c r="P58" s="38">
        <v>35251</v>
      </c>
      <c r="Q58" s="18">
        <v>25.589041095890412</v>
      </c>
      <c r="R58" s="18"/>
      <c r="S58" s="36">
        <v>2.8466666666666662</v>
      </c>
    </row>
    <row r="59" spans="1:19" x14ac:dyDescent="0.25">
      <c r="A59" s="37"/>
      <c r="B59" s="18">
        <v>50132741</v>
      </c>
      <c r="C59" s="37" t="s">
        <v>1217</v>
      </c>
      <c r="D59" s="37" t="s">
        <v>2275</v>
      </c>
      <c r="E59" s="37" t="s">
        <v>1451</v>
      </c>
      <c r="F59" s="37" t="s">
        <v>1479</v>
      </c>
      <c r="G59" s="37" t="s">
        <v>1480</v>
      </c>
      <c r="H59" s="37" t="s">
        <v>1490</v>
      </c>
      <c r="I59" s="37" t="s">
        <v>1491</v>
      </c>
      <c r="J59" s="37"/>
      <c r="K59" s="37"/>
      <c r="L59" s="37" t="s">
        <v>135</v>
      </c>
      <c r="M59" s="18"/>
      <c r="N59" s="38">
        <v>43556</v>
      </c>
      <c r="O59" s="38"/>
      <c r="P59" s="38">
        <v>35343</v>
      </c>
      <c r="Q59" s="18">
        <v>25.336986301369862</v>
      </c>
      <c r="R59" s="18"/>
      <c r="S59" s="36"/>
    </row>
    <row r="60" spans="1:19" x14ac:dyDescent="0.25">
      <c r="A60" s="37"/>
      <c r="B60" s="18">
        <v>50149088</v>
      </c>
      <c r="C60" s="37" t="s">
        <v>792</v>
      </c>
      <c r="D60" s="37" t="s">
        <v>2269</v>
      </c>
      <c r="E60" s="37" t="s">
        <v>1431</v>
      </c>
      <c r="F60" s="37" t="s">
        <v>1529</v>
      </c>
      <c r="G60" s="37" t="s">
        <v>1433</v>
      </c>
      <c r="H60" s="37" t="s">
        <v>1638</v>
      </c>
      <c r="I60" s="37" t="s">
        <v>1655</v>
      </c>
      <c r="J60" s="37"/>
      <c r="K60" s="37"/>
      <c r="L60" s="37" t="s">
        <v>1630</v>
      </c>
      <c r="M60" s="18"/>
      <c r="N60" s="38">
        <v>44511</v>
      </c>
      <c r="O60" s="38"/>
      <c r="P60" s="38">
        <v>35633</v>
      </c>
      <c r="Q60" s="18">
        <v>24.542465753424658</v>
      </c>
      <c r="R60" s="18"/>
      <c r="S60" s="36">
        <v>3.2233333333333332</v>
      </c>
    </row>
    <row r="61" spans="1:19" x14ac:dyDescent="0.25">
      <c r="A61" s="37"/>
      <c r="B61" s="18">
        <v>50048007</v>
      </c>
      <c r="C61" s="37" t="s">
        <v>567</v>
      </c>
      <c r="D61" s="37" t="s">
        <v>2275</v>
      </c>
      <c r="E61" s="37" t="s">
        <v>1492</v>
      </c>
      <c r="F61" s="37" t="s">
        <v>1479</v>
      </c>
      <c r="G61" s="37" t="s">
        <v>1480</v>
      </c>
      <c r="H61" s="37" t="s">
        <v>1493</v>
      </c>
      <c r="I61" s="37" t="s">
        <v>1494</v>
      </c>
      <c r="J61" s="37"/>
      <c r="K61" s="37"/>
      <c r="L61" s="37" t="s">
        <v>135</v>
      </c>
      <c r="M61" s="18"/>
      <c r="N61" s="38">
        <v>42191</v>
      </c>
      <c r="O61" s="38"/>
      <c r="P61" s="38">
        <v>33264</v>
      </c>
      <c r="Q61" s="18">
        <v>31.032876712328768</v>
      </c>
      <c r="R61" s="18"/>
      <c r="S61" s="36"/>
    </row>
    <row r="62" spans="1:19" x14ac:dyDescent="0.25">
      <c r="A62" s="37"/>
      <c r="B62" s="18">
        <v>50149090</v>
      </c>
      <c r="C62" s="37" t="s">
        <v>793</v>
      </c>
      <c r="D62" s="37" t="s">
        <v>2269</v>
      </c>
      <c r="E62" s="37" t="s">
        <v>1431</v>
      </c>
      <c r="F62" s="37" t="s">
        <v>1575</v>
      </c>
      <c r="G62" s="37" t="s">
        <v>1433</v>
      </c>
      <c r="H62" s="37" t="s">
        <v>1638</v>
      </c>
      <c r="I62" s="37" t="s">
        <v>1658</v>
      </c>
      <c r="J62" s="37"/>
      <c r="K62" s="37"/>
      <c r="L62" s="37" t="s">
        <v>1630</v>
      </c>
      <c r="M62" s="18"/>
      <c r="N62" s="38">
        <v>44511</v>
      </c>
      <c r="O62" s="38"/>
      <c r="P62" s="38">
        <v>35618</v>
      </c>
      <c r="Q62" s="18">
        <v>24.583561643835615</v>
      </c>
      <c r="R62" s="18"/>
      <c r="S62" s="36">
        <v>2.9933333333333336</v>
      </c>
    </row>
    <row r="63" spans="1:19" x14ac:dyDescent="0.25">
      <c r="A63" s="37"/>
      <c r="B63" s="18">
        <v>50035661</v>
      </c>
      <c r="C63" s="37" t="s">
        <v>490</v>
      </c>
      <c r="D63" s="37" t="s">
        <v>2275</v>
      </c>
      <c r="E63" s="37" t="s">
        <v>1464</v>
      </c>
      <c r="F63" s="37" t="s">
        <v>1479</v>
      </c>
      <c r="G63" s="37" t="s">
        <v>1480</v>
      </c>
      <c r="H63" s="37" t="s">
        <v>1472</v>
      </c>
      <c r="I63" s="37" t="s">
        <v>1495</v>
      </c>
      <c r="J63" s="37"/>
      <c r="K63" s="37"/>
      <c r="L63" s="37" t="s">
        <v>135</v>
      </c>
      <c r="M63" s="18"/>
      <c r="N63" s="38">
        <v>41730</v>
      </c>
      <c r="O63" s="38"/>
      <c r="P63" s="38">
        <v>31830</v>
      </c>
      <c r="Q63" s="18">
        <v>34.961643835616435</v>
      </c>
      <c r="R63" s="18"/>
      <c r="S63" s="36">
        <v>2.9533333333333331</v>
      </c>
    </row>
    <row r="64" spans="1:19" x14ac:dyDescent="0.25">
      <c r="A64" s="37"/>
      <c r="B64" s="18">
        <v>50149091</v>
      </c>
      <c r="C64" s="37" t="s">
        <v>794</v>
      </c>
      <c r="D64" s="37" t="s">
        <v>2269</v>
      </c>
      <c r="E64" s="37" t="s">
        <v>1431</v>
      </c>
      <c r="F64" s="37" t="s">
        <v>1582</v>
      </c>
      <c r="G64" s="37" t="s">
        <v>1433</v>
      </c>
      <c r="H64" s="37" t="s">
        <v>1638</v>
      </c>
      <c r="I64" s="37" t="s">
        <v>1659</v>
      </c>
      <c r="J64" s="37"/>
      <c r="K64" s="37"/>
      <c r="L64" s="37" t="s">
        <v>1630</v>
      </c>
      <c r="M64" s="18"/>
      <c r="N64" s="38">
        <v>44511</v>
      </c>
      <c r="O64" s="38"/>
      <c r="P64" s="38">
        <v>35380</v>
      </c>
      <c r="Q64" s="18">
        <v>25.235616438356164</v>
      </c>
      <c r="R64" s="18"/>
      <c r="S64" s="36">
        <v>3.793333333333333</v>
      </c>
    </row>
    <row r="65" spans="1:19" x14ac:dyDescent="0.25">
      <c r="A65" s="37"/>
      <c r="B65" s="18">
        <v>50030549</v>
      </c>
      <c r="C65" s="37" t="s">
        <v>134</v>
      </c>
      <c r="D65" s="37" t="s">
        <v>2275</v>
      </c>
      <c r="E65" s="37" t="s">
        <v>1464</v>
      </c>
      <c r="F65" s="37" t="s">
        <v>1479</v>
      </c>
      <c r="G65" s="37" t="s">
        <v>1480</v>
      </c>
      <c r="H65" s="37" t="s">
        <v>1472</v>
      </c>
      <c r="I65" s="37" t="s">
        <v>1495</v>
      </c>
      <c r="J65" s="37"/>
      <c r="K65" s="37"/>
      <c r="L65" s="37" t="s">
        <v>135</v>
      </c>
      <c r="M65" s="18"/>
      <c r="N65" s="38">
        <v>40855</v>
      </c>
      <c r="O65" s="38"/>
      <c r="P65" s="38">
        <v>34545</v>
      </c>
      <c r="Q65" s="18">
        <v>27.523287671232875</v>
      </c>
      <c r="R65" s="18"/>
      <c r="S65" s="36">
        <v>3.3333333333333335</v>
      </c>
    </row>
    <row r="66" spans="1:19" x14ac:dyDescent="0.25">
      <c r="A66" s="37"/>
      <c r="B66" s="18">
        <v>50149714</v>
      </c>
      <c r="C66" s="37" t="s">
        <v>797</v>
      </c>
      <c r="D66" s="37" t="s">
        <v>2269</v>
      </c>
      <c r="E66" s="37" t="s">
        <v>1431</v>
      </c>
      <c r="F66" s="37" t="s">
        <v>1660</v>
      </c>
      <c r="G66" s="37" t="s">
        <v>1433</v>
      </c>
      <c r="H66" s="37" t="s">
        <v>1631</v>
      </c>
      <c r="I66" s="37" t="s">
        <v>1661</v>
      </c>
      <c r="J66" s="37"/>
      <c r="K66" s="37"/>
      <c r="L66" s="37" t="s">
        <v>1630</v>
      </c>
      <c r="M66" s="18"/>
      <c r="N66" s="38">
        <v>44545</v>
      </c>
      <c r="O66" s="38"/>
      <c r="P66" s="38">
        <v>35518</v>
      </c>
      <c r="Q66" s="18">
        <v>24.857534246575341</v>
      </c>
      <c r="R66" s="18"/>
      <c r="S66" s="36">
        <v>2.793333333333333</v>
      </c>
    </row>
    <row r="67" spans="1:19" x14ac:dyDescent="0.25">
      <c r="A67" s="37" t="s">
        <v>6</v>
      </c>
      <c r="B67" s="18">
        <v>50148017</v>
      </c>
      <c r="C67" s="37" t="s">
        <v>764</v>
      </c>
      <c r="D67" s="37" t="s">
        <v>2272</v>
      </c>
      <c r="E67" s="37" t="s">
        <v>11</v>
      </c>
      <c r="F67" s="37" t="s">
        <v>1602</v>
      </c>
      <c r="G67" s="37" t="s">
        <v>14</v>
      </c>
      <c r="H67" s="37" t="s">
        <v>7</v>
      </c>
      <c r="I67" s="37" t="s">
        <v>1604</v>
      </c>
      <c r="J67" s="37" t="s">
        <v>818</v>
      </c>
      <c r="K67" s="37" t="s">
        <v>815</v>
      </c>
      <c r="L67" s="37" t="s">
        <v>135</v>
      </c>
      <c r="M67" s="18"/>
      <c r="N67" s="38">
        <v>37681</v>
      </c>
      <c r="O67" s="38"/>
      <c r="P67" s="38">
        <v>27915</v>
      </c>
      <c r="Q67" s="18">
        <v>45.68767123287671</v>
      </c>
      <c r="R67" s="18"/>
      <c r="S67" s="36">
        <v>3.7666666666666662</v>
      </c>
    </row>
    <row r="68" spans="1:19" x14ac:dyDescent="0.25">
      <c r="A68" s="37"/>
      <c r="B68" s="18">
        <v>50149727</v>
      </c>
      <c r="C68" s="37" t="s">
        <v>798</v>
      </c>
      <c r="D68" s="37" t="s">
        <v>2269</v>
      </c>
      <c r="E68" s="37" t="s">
        <v>1431</v>
      </c>
      <c r="F68" s="37" t="s">
        <v>1660</v>
      </c>
      <c r="G68" s="37" t="s">
        <v>1433</v>
      </c>
      <c r="H68" s="37" t="s">
        <v>1631</v>
      </c>
      <c r="I68" s="37" t="s">
        <v>1661</v>
      </c>
      <c r="J68" s="37"/>
      <c r="K68" s="37"/>
      <c r="L68" s="37" t="s">
        <v>1630</v>
      </c>
      <c r="M68" s="18"/>
      <c r="N68" s="38">
        <v>44545</v>
      </c>
      <c r="O68" s="38"/>
      <c r="P68" s="38">
        <v>35336</v>
      </c>
      <c r="Q68" s="18">
        <v>25.356164383561644</v>
      </c>
      <c r="R68" s="18"/>
      <c r="S68" s="36">
        <v>2.9033333333333338</v>
      </c>
    </row>
    <row r="69" spans="1:19" x14ac:dyDescent="0.25">
      <c r="A69" s="37"/>
      <c r="B69" s="18">
        <v>50044023</v>
      </c>
      <c r="C69" s="37" t="s">
        <v>542</v>
      </c>
      <c r="D69" s="37" t="s">
        <v>2275</v>
      </c>
      <c r="E69" s="37" t="s">
        <v>1448</v>
      </c>
      <c r="F69" s="37" t="s">
        <v>1479</v>
      </c>
      <c r="G69" s="37" t="s">
        <v>1480</v>
      </c>
      <c r="H69" s="37" t="s">
        <v>1449</v>
      </c>
      <c r="I69" s="37" t="s">
        <v>1496</v>
      </c>
      <c r="J69" s="37"/>
      <c r="K69" s="37"/>
      <c r="L69" s="37" t="s">
        <v>135</v>
      </c>
      <c r="M69" s="18"/>
      <c r="N69" s="38">
        <v>42051</v>
      </c>
      <c r="O69" s="38"/>
      <c r="P69" s="38">
        <v>32760</v>
      </c>
      <c r="Q69" s="18">
        <v>32.413698630136984</v>
      </c>
      <c r="R69" s="18"/>
      <c r="S69" s="36">
        <v>3.39</v>
      </c>
    </row>
    <row r="70" spans="1:19" x14ac:dyDescent="0.25">
      <c r="A70" s="37"/>
      <c r="B70" s="18">
        <v>50149728</v>
      </c>
      <c r="C70" s="37" t="s">
        <v>799</v>
      </c>
      <c r="D70" s="37" t="s">
        <v>2269</v>
      </c>
      <c r="E70" s="37" t="s">
        <v>1431</v>
      </c>
      <c r="F70" s="37" t="s">
        <v>1660</v>
      </c>
      <c r="G70" s="37" t="s">
        <v>1433</v>
      </c>
      <c r="H70" s="37" t="s">
        <v>1631</v>
      </c>
      <c r="I70" s="37" t="s">
        <v>1661</v>
      </c>
      <c r="J70" s="37"/>
      <c r="K70" s="37"/>
      <c r="L70" s="37" t="s">
        <v>1630</v>
      </c>
      <c r="M70" s="18"/>
      <c r="N70" s="38">
        <v>44545</v>
      </c>
      <c r="O70" s="38"/>
      <c r="P70" s="38">
        <v>34999</v>
      </c>
      <c r="Q70" s="18">
        <v>26.279452054794522</v>
      </c>
      <c r="R70" s="18"/>
      <c r="S70" s="36">
        <v>3.06</v>
      </c>
    </row>
    <row r="71" spans="1:19" x14ac:dyDescent="0.25">
      <c r="A71" s="37" t="s">
        <v>6</v>
      </c>
      <c r="B71" s="18">
        <v>50142700</v>
      </c>
      <c r="C71" s="37" t="s">
        <v>727</v>
      </c>
      <c r="D71" s="37" t="s">
        <v>2272</v>
      </c>
      <c r="E71" s="37" t="s">
        <v>11</v>
      </c>
      <c r="F71" s="37" t="s">
        <v>1602</v>
      </c>
      <c r="G71" s="37" t="s">
        <v>14</v>
      </c>
      <c r="H71" s="37" t="s">
        <v>7</v>
      </c>
      <c r="I71" s="37" t="s">
        <v>1604</v>
      </c>
      <c r="J71" s="37" t="s">
        <v>818</v>
      </c>
      <c r="K71" s="37" t="s">
        <v>815</v>
      </c>
      <c r="L71" s="37" t="s">
        <v>135</v>
      </c>
      <c r="M71" s="18"/>
      <c r="N71" s="38">
        <v>44081</v>
      </c>
      <c r="O71" s="38"/>
      <c r="P71" s="38">
        <v>34623</v>
      </c>
      <c r="Q71" s="18">
        <v>27.30958904109589</v>
      </c>
      <c r="R71" s="18"/>
      <c r="S71" s="36">
        <v>3.5966666666666662</v>
      </c>
    </row>
    <row r="72" spans="1:19" x14ac:dyDescent="0.25">
      <c r="A72" s="37"/>
      <c r="B72" s="18">
        <v>50149730</v>
      </c>
      <c r="C72" s="37" t="s">
        <v>800</v>
      </c>
      <c r="D72" s="37" t="s">
        <v>2269</v>
      </c>
      <c r="E72" s="37" t="s">
        <v>1431</v>
      </c>
      <c r="F72" s="37" t="s">
        <v>1660</v>
      </c>
      <c r="G72" s="37" t="s">
        <v>1433</v>
      </c>
      <c r="H72" s="37" t="s">
        <v>1631</v>
      </c>
      <c r="I72" s="37" t="s">
        <v>1661</v>
      </c>
      <c r="J72" s="37"/>
      <c r="K72" s="37"/>
      <c r="L72" s="37" t="s">
        <v>1630</v>
      </c>
      <c r="M72" s="18"/>
      <c r="N72" s="38">
        <v>44545</v>
      </c>
      <c r="O72" s="38"/>
      <c r="P72" s="38">
        <v>34837</v>
      </c>
      <c r="Q72" s="18">
        <v>26.723287671232878</v>
      </c>
      <c r="R72" s="18"/>
      <c r="S72" s="36">
        <v>2.9533333333333331</v>
      </c>
    </row>
    <row r="73" spans="1:19" x14ac:dyDescent="0.25">
      <c r="A73" s="37"/>
      <c r="B73" s="18">
        <v>50030563</v>
      </c>
      <c r="C73" s="37" t="s">
        <v>137</v>
      </c>
      <c r="D73" s="37" t="s">
        <v>2275</v>
      </c>
      <c r="E73" s="37" t="s">
        <v>1497</v>
      </c>
      <c r="F73" s="37" t="s">
        <v>1479</v>
      </c>
      <c r="G73" s="37" t="s">
        <v>1480</v>
      </c>
      <c r="H73" s="37" t="s">
        <v>1498</v>
      </c>
      <c r="I73" s="37" t="s">
        <v>1499</v>
      </c>
      <c r="J73" s="37"/>
      <c r="K73" s="37"/>
      <c r="L73" s="37" t="s">
        <v>135</v>
      </c>
      <c r="M73" s="18"/>
      <c r="N73" s="38">
        <v>41030</v>
      </c>
      <c r="O73" s="38"/>
      <c r="P73" s="38">
        <v>33346</v>
      </c>
      <c r="Q73" s="18">
        <v>30.80821917808219</v>
      </c>
      <c r="R73" s="18"/>
      <c r="S73" s="36"/>
    </row>
    <row r="74" spans="1:19" x14ac:dyDescent="0.25">
      <c r="A74" s="37"/>
      <c r="B74" s="18">
        <v>50149739</v>
      </c>
      <c r="C74" s="37" t="s">
        <v>801</v>
      </c>
      <c r="D74" s="37" t="s">
        <v>2269</v>
      </c>
      <c r="E74" s="37" t="s">
        <v>1431</v>
      </c>
      <c r="F74" s="37" t="s">
        <v>1660</v>
      </c>
      <c r="G74" s="37" t="s">
        <v>1433</v>
      </c>
      <c r="H74" s="37" t="s">
        <v>1631</v>
      </c>
      <c r="I74" s="37" t="s">
        <v>1661</v>
      </c>
      <c r="J74" s="37"/>
      <c r="K74" s="37"/>
      <c r="L74" s="37" t="s">
        <v>1630</v>
      </c>
      <c r="M74" s="18"/>
      <c r="N74" s="38">
        <v>44545</v>
      </c>
      <c r="O74" s="38"/>
      <c r="P74" s="38">
        <v>35134</v>
      </c>
      <c r="Q74" s="18">
        <v>25.909589041095892</v>
      </c>
      <c r="R74" s="18"/>
      <c r="S74" s="36">
        <v>2.6399999999999997</v>
      </c>
    </row>
    <row r="75" spans="1:19" x14ac:dyDescent="0.25">
      <c r="A75" s="37" t="s">
        <v>27</v>
      </c>
      <c r="B75" s="18">
        <v>50031066</v>
      </c>
      <c r="C75" s="37" t="s">
        <v>323</v>
      </c>
      <c r="D75" s="37" t="s">
        <v>2276</v>
      </c>
      <c r="E75" s="37" t="s">
        <v>1531</v>
      </c>
      <c r="F75" s="37" t="s">
        <v>1539</v>
      </c>
      <c r="G75" s="37" t="s">
        <v>1540</v>
      </c>
      <c r="H75" s="37" t="s">
        <v>38</v>
      </c>
      <c r="I75" s="37" t="s">
        <v>1973</v>
      </c>
      <c r="J75" s="37" t="s">
        <v>814</v>
      </c>
      <c r="K75" s="37" t="s">
        <v>842</v>
      </c>
      <c r="L75" s="37" t="s">
        <v>106</v>
      </c>
      <c r="M75" s="18"/>
      <c r="N75" s="38">
        <v>35233</v>
      </c>
      <c r="O75" s="38">
        <v>43497</v>
      </c>
      <c r="P75" s="38">
        <v>25644</v>
      </c>
      <c r="Q75" s="18">
        <v>51.909589041095892</v>
      </c>
      <c r="R75" s="18">
        <v>3.2333333333333329</v>
      </c>
      <c r="S75" s="36">
        <v>2.6781818181818182</v>
      </c>
    </row>
    <row r="76" spans="1:19" x14ac:dyDescent="0.25">
      <c r="A76" s="37"/>
      <c r="B76" s="18">
        <v>50030979</v>
      </c>
      <c r="C76" s="37" t="s">
        <v>1165</v>
      </c>
      <c r="D76" s="37" t="s">
        <v>2270</v>
      </c>
      <c r="E76" s="37" t="s">
        <v>1451</v>
      </c>
      <c r="F76" s="37" t="s">
        <v>1437</v>
      </c>
      <c r="G76" s="37" t="s">
        <v>1433</v>
      </c>
      <c r="H76" s="37" t="s">
        <v>1662</v>
      </c>
      <c r="I76" s="37" t="s">
        <v>1663</v>
      </c>
      <c r="J76" s="37"/>
      <c r="K76" s="37"/>
      <c r="L76" s="37" t="s">
        <v>106</v>
      </c>
      <c r="M76" s="18"/>
      <c r="N76" s="38">
        <v>34820</v>
      </c>
      <c r="O76" s="38"/>
      <c r="P76" s="38">
        <v>26509</v>
      </c>
      <c r="Q76" s="18">
        <v>49.539726027397258</v>
      </c>
      <c r="R76" s="18"/>
      <c r="S76" s="36">
        <v>2.7333333333333338</v>
      </c>
    </row>
    <row r="77" spans="1:19" x14ac:dyDescent="0.25">
      <c r="A77" s="37"/>
      <c r="B77" s="18">
        <v>50031545</v>
      </c>
      <c r="C77" s="37" t="s">
        <v>475</v>
      </c>
      <c r="D77" s="37" t="s">
        <v>2275</v>
      </c>
      <c r="E77" s="37" t="s">
        <v>1497</v>
      </c>
      <c r="F77" s="37" t="s">
        <v>1479</v>
      </c>
      <c r="G77" s="37" t="s">
        <v>1480</v>
      </c>
      <c r="H77" s="37" t="s">
        <v>1498</v>
      </c>
      <c r="I77" s="37" t="s">
        <v>1499</v>
      </c>
      <c r="J77" s="37"/>
      <c r="K77" s="37"/>
      <c r="L77" s="37" t="s">
        <v>135</v>
      </c>
      <c r="M77" s="18"/>
      <c r="N77" s="38">
        <v>40725</v>
      </c>
      <c r="O77" s="38"/>
      <c r="P77" s="38">
        <v>33544</v>
      </c>
      <c r="Q77" s="18">
        <v>30.265753424657536</v>
      </c>
      <c r="R77" s="18"/>
      <c r="S77" s="36">
        <v>2.94</v>
      </c>
    </row>
    <row r="78" spans="1:19" x14ac:dyDescent="0.25">
      <c r="A78" s="37"/>
      <c r="B78" s="18">
        <v>50030615</v>
      </c>
      <c r="C78" s="37" t="s">
        <v>157</v>
      </c>
      <c r="D78" s="37" t="s">
        <v>2270</v>
      </c>
      <c r="E78" s="37" t="s">
        <v>1451</v>
      </c>
      <c r="F78" s="37" t="s">
        <v>1437</v>
      </c>
      <c r="G78" s="37" t="s">
        <v>1433</v>
      </c>
      <c r="H78" s="37" t="s">
        <v>1454</v>
      </c>
      <c r="I78" s="37" t="s">
        <v>1668</v>
      </c>
      <c r="J78" s="37"/>
      <c r="K78" s="37"/>
      <c r="L78" s="37" t="s">
        <v>110</v>
      </c>
      <c r="M78" s="18"/>
      <c r="N78" s="38">
        <v>35636</v>
      </c>
      <c r="O78" s="38">
        <v>43525</v>
      </c>
      <c r="P78" s="38">
        <v>27005</v>
      </c>
      <c r="Q78" s="18">
        <v>48.180821917808217</v>
      </c>
      <c r="R78" s="18"/>
      <c r="S78" s="36">
        <v>2.5</v>
      </c>
    </row>
    <row r="79" spans="1:19" x14ac:dyDescent="0.25">
      <c r="A79" s="37"/>
      <c r="B79" s="18">
        <v>50036390</v>
      </c>
      <c r="C79" s="37" t="s">
        <v>493</v>
      </c>
      <c r="D79" s="37" t="s">
        <v>2275</v>
      </c>
      <c r="E79" s="37" t="s">
        <v>1497</v>
      </c>
      <c r="F79" s="37" t="s">
        <v>1479</v>
      </c>
      <c r="G79" s="37" t="s">
        <v>1480</v>
      </c>
      <c r="H79" s="37" t="s">
        <v>1500</v>
      </c>
      <c r="I79" s="37" t="s">
        <v>1501</v>
      </c>
      <c r="J79" s="37"/>
      <c r="K79" s="37"/>
      <c r="L79" s="37" t="s">
        <v>135</v>
      </c>
      <c r="M79" s="18"/>
      <c r="N79" s="38">
        <v>41722</v>
      </c>
      <c r="O79" s="38"/>
      <c r="P79" s="38">
        <v>34801</v>
      </c>
      <c r="Q79" s="18">
        <v>26.82191780821918</v>
      </c>
      <c r="R79" s="18"/>
      <c r="S79" s="36">
        <v>2.8333333333333335</v>
      </c>
    </row>
    <row r="80" spans="1:19" x14ac:dyDescent="0.25">
      <c r="A80" s="37"/>
      <c r="B80" s="18">
        <v>50030988</v>
      </c>
      <c r="C80" s="37" t="s">
        <v>294</v>
      </c>
      <c r="D80" s="37" t="s">
        <v>2270</v>
      </c>
      <c r="E80" s="37" t="s">
        <v>1451</v>
      </c>
      <c r="F80" s="37" t="s">
        <v>1437</v>
      </c>
      <c r="G80" s="37" t="s">
        <v>1433</v>
      </c>
      <c r="H80" s="37" t="s">
        <v>1664</v>
      </c>
      <c r="I80" s="37" t="s">
        <v>1665</v>
      </c>
      <c r="J80" s="37"/>
      <c r="K80" s="37"/>
      <c r="L80" s="37" t="s">
        <v>1630</v>
      </c>
      <c r="M80" s="18"/>
      <c r="N80" s="38">
        <v>34015</v>
      </c>
      <c r="O80" s="38"/>
      <c r="P80" s="38">
        <v>24321</v>
      </c>
      <c r="Q80" s="18">
        <v>55.534246575342465</v>
      </c>
      <c r="R80" s="18"/>
      <c r="S80" s="36">
        <v>2.8866666666666667</v>
      </c>
    </row>
    <row r="81" spans="1:19" x14ac:dyDescent="0.25">
      <c r="A81" s="37" t="s">
        <v>27</v>
      </c>
      <c r="B81" s="18">
        <v>50031091</v>
      </c>
      <c r="C81" s="37" t="s">
        <v>337</v>
      </c>
      <c r="D81" s="37" t="s">
        <v>2276</v>
      </c>
      <c r="E81" s="37" t="s">
        <v>1531</v>
      </c>
      <c r="F81" s="37" t="s">
        <v>1539</v>
      </c>
      <c r="G81" s="37" t="s">
        <v>1540</v>
      </c>
      <c r="H81" s="37" t="s">
        <v>32</v>
      </c>
      <c r="I81" s="37" t="s">
        <v>1974</v>
      </c>
      <c r="J81" s="37" t="s">
        <v>814</v>
      </c>
      <c r="K81" s="37" t="s">
        <v>842</v>
      </c>
      <c r="L81" s="37" t="s">
        <v>110</v>
      </c>
      <c r="M81" s="18"/>
      <c r="N81" s="38">
        <v>35531</v>
      </c>
      <c r="O81" s="38">
        <v>43556</v>
      </c>
      <c r="P81" s="38">
        <v>26693</v>
      </c>
      <c r="Q81" s="18">
        <v>49.035616438356165</v>
      </c>
      <c r="R81" s="18">
        <v>3.4466666666666668</v>
      </c>
      <c r="S81" s="36">
        <v>2.79</v>
      </c>
    </row>
    <row r="82" spans="1:19" x14ac:dyDescent="0.25">
      <c r="A82" s="37"/>
      <c r="B82" s="18">
        <v>50031416</v>
      </c>
      <c r="C82" s="37" t="s">
        <v>1166</v>
      </c>
      <c r="D82" s="37" t="s">
        <v>2270</v>
      </c>
      <c r="E82" s="37" t="s">
        <v>1451</v>
      </c>
      <c r="F82" s="37" t="s">
        <v>1437</v>
      </c>
      <c r="G82" s="37" t="s">
        <v>1433</v>
      </c>
      <c r="H82" s="37" t="s">
        <v>1454</v>
      </c>
      <c r="I82" s="37" t="s">
        <v>1668</v>
      </c>
      <c r="J82" s="37"/>
      <c r="K82" s="37"/>
      <c r="L82" s="37" t="s">
        <v>135</v>
      </c>
      <c r="M82" s="18"/>
      <c r="N82" s="38">
        <v>37026</v>
      </c>
      <c r="O82" s="38">
        <v>39455</v>
      </c>
      <c r="P82" s="38">
        <v>26336</v>
      </c>
      <c r="Q82" s="18">
        <v>50.013698630136986</v>
      </c>
      <c r="R82" s="18"/>
      <c r="S82" s="36">
        <v>2.9533333333333336</v>
      </c>
    </row>
    <row r="83" spans="1:19" x14ac:dyDescent="0.25">
      <c r="A83" s="37"/>
      <c r="B83" s="18">
        <v>50040810</v>
      </c>
      <c r="C83" s="37" t="s">
        <v>532</v>
      </c>
      <c r="D83" s="37" t="s">
        <v>2275</v>
      </c>
      <c r="E83" s="37" t="s">
        <v>1443</v>
      </c>
      <c r="F83" s="37" t="s">
        <v>1479</v>
      </c>
      <c r="G83" s="37" t="s">
        <v>1480</v>
      </c>
      <c r="H83" s="37" t="s">
        <v>1502</v>
      </c>
      <c r="I83" s="37" t="s">
        <v>1503</v>
      </c>
      <c r="J83" s="37"/>
      <c r="K83" s="37"/>
      <c r="L83" s="37" t="s">
        <v>135</v>
      </c>
      <c r="M83" s="18"/>
      <c r="N83" s="38">
        <v>41953</v>
      </c>
      <c r="O83" s="38"/>
      <c r="P83" s="38">
        <v>33666</v>
      </c>
      <c r="Q83" s="18">
        <v>29.931506849315067</v>
      </c>
      <c r="R83" s="18"/>
      <c r="S83" s="36">
        <v>2.89</v>
      </c>
    </row>
    <row r="84" spans="1:19" x14ac:dyDescent="0.25">
      <c r="A84" s="37"/>
      <c r="B84" s="18">
        <v>50031492</v>
      </c>
      <c r="C84" s="37" t="s">
        <v>461</v>
      </c>
      <c r="D84" s="37" t="s">
        <v>2270</v>
      </c>
      <c r="E84" s="37" t="s">
        <v>1451</v>
      </c>
      <c r="F84" s="37" t="s">
        <v>1437</v>
      </c>
      <c r="G84" s="37" t="s">
        <v>1433</v>
      </c>
      <c r="H84" s="37" t="s">
        <v>1666</v>
      </c>
      <c r="I84" s="37" t="s">
        <v>1667</v>
      </c>
      <c r="J84" s="37"/>
      <c r="K84" s="37"/>
      <c r="L84" s="37" t="s">
        <v>168</v>
      </c>
      <c r="M84" s="18"/>
      <c r="N84" s="38">
        <v>35275</v>
      </c>
      <c r="O84" s="38"/>
      <c r="P84" s="38">
        <v>25021</v>
      </c>
      <c r="Q84" s="18">
        <v>53.61643835616438</v>
      </c>
      <c r="R84" s="18"/>
      <c r="S84" s="36">
        <v>3.209090909090909</v>
      </c>
    </row>
    <row r="85" spans="1:19" x14ac:dyDescent="0.25">
      <c r="A85" s="37" t="s">
        <v>4</v>
      </c>
      <c r="B85" s="18">
        <v>50142629</v>
      </c>
      <c r="C85" s="37" t="s">
        <v>237</v>
      </c>
      <c r="D85" s="37" t="s">
        <v>2272</v>
      </c>
      <c r="E85" s="37" t="s">
        <v>11</v>
      </c>
      <c r="F85" s="37" t="s">
        <v>1602</v>
      </c>
      <c r="G85" s="37" t="s">
        <v>14</v>
      </c>
      <c r="H85" s="37" t="s">
        <v>928</v>
      </c>
      <c r="I85" s="37" t="s">
        <v>1603</v>
      </c>
      <c r="J85" s="37" t="s">
        <v>818</v>
      </c>
      <c r="K85" s="37" t="s">
        <v>815</v>
      </c>
      <c r="L85" s="37" t="s">
        <v>135</v>
      </c>
      <c r="M85" s="18"/>
      <c r="N85" s="38">
        <v>41183</v>
      </c>
      <c r="O85" s="38"/>
      <c r="P85" s="38">
        <v>31924</v>
      </c>
      <c r="Q85" s="18">
        <v>34.704109589041096</v>
      </c>
      <c r="R85" s="18">
        <v>3.2</v>
      </c>
      <c r="S85" s="36">
        <v>3.03</v>
      </c>
    </row>
    <row r="86" spans="1:19" x14ac:dyDescent="0.25">
      <c r="A86" s="37"/>
      <c r="B86" s="18">
        <v>50030978</v>
      </c>
      <c r="C86" s="37" t="s">
        <v>290</v>
      </c>
      <c r="D86" s="37" t="s">
        <v>2270</v>
      </c>
      <c r="E86" s="37" t="s">
        <v>1451</v>
      </c>
      <c r="F86" s="37" t="s">
        <v>1437</v>
      </c>
      <c r="G86" s="37" t="s">
        <v>1433</v>
      </c>
      <c r="H86" s="37" t="s">
        <v>1856</v>
      </c>
      <c r="I86" s="37" t="s">
        <v>1857</v>
      </c>
      <c r="J86" s="37"/>
      <c r="K86" s="37"/>
      <c r="L86" s="37" t="s">
        <v>106</v>
      </c>
      <c r="M86" s="18"/>
      <c r="N86" s="38">
        <v>34820</v>
      </c>
      <c r="O86" s="38">
        <v>39022</v>
      </c>
      <c r="P86" s="38">
        <v>25335</v>
      </c>
      <c r="Q86" s="18">
        <v>52.756164383561647</v>
      </c>
      <c r="R86" s="18"/>
      <c r="S86" s="36">
        <v>2.9933333333333336</v>
      </c>
    </row>
    <row r="87" spans="1:19" x14ac:dyDescent="0.25">
      <c r="A87" s="37" t="s">
        <v>4</v>
      </c>
      <c r="B87" s="18">
        <v>50085965</v>
      </c>
      <c r="C87" s="37" t="s">
        <v>589</v>
      </c>
      <c r="D87" s="37" t="s">
        <v>2269</v>
      </c>
      <c r="E87" s="37" t="s">
        <v>67</v>
      </c>
      <c r="F87" s="37" t="s">
        <v>1504</v>
      </c>
      <c r="G87" s="37" t="s">
        <v>98</v>
      </c>
      <c r="H87" s="37" t="s">
        <v>1505</v>
      </c>
      <c r="I87" s="37" t="s">
        <v>957</v>
      </c>
      <c r="J87" s="37" t="s">
        <v>825</v>
      </c>
      <c r="K87" s="37" t="s">
        <v>815</v>
      </c>
      <c r="L87" s="37" t="s">
        <v>135</v>
      </c>
      <c r="M87" s="18"/>
      <c r="N87" s="38">
        <v>39387</v>
      </c>
      <c r="O87" s="38"/>
      <c r="P87" s="38">
        <v>32127</v>
      </c>
      <c r="Q87" s="18">
        <v>34.147945205479452</v>
      </c>
      <c r="R87" s="18">
        <v>3.5466666666666669</v>
      </c>
      <c r="S87" s="36">
        <v>2.8496969696969696</v>
      </c>
    </row>
    <row r="88" spans="1:19" x14ac:dyDescent="0.25">
      <c r="A88" s="37"/>
      <c r="B88" s="18">
        <v>50030992</v>
      </c>
      <c r="C88" s="37" t="s">
        <v>295</v>
      </c>
      <c r="D88" s="37" t="s">
        <v>2270</v>
      </c>
      <c r="E88" s="37" t="s">
        <v>1451</v>
      </c>
      <c r="F88" s="37" t="s">
        <v>1437</v>
      </c>
      <c r="G88" s="37" t="s">
        <v>1433</v>
      </c>
      <c r="H88" s="37" t="s">
        <v>1669</v>
      </c>
      <c r="I88" s="37" t="s">
        <v>1670</v>
      </c>
      <c r="J88" s="37"/>
      <c r="K88" s="37"/>
      <c r="L88" s="37" t="s">
        <v>111</v>
      </c>
      <c r="M88" s="18"/>
      <c r="N88" s="38">
        <v>38728</v>
      </c>
      <c r="O88" s="38">
        <v>39722</v>
      </c>
      <c r="P88" s="38">
        <v>29561</v>
      </c>
      <c r="Q88" s="18">
        <v>41.178082191780824</v>
      </c>
      <c r="R88" s="18"/>
      <c r="S88" s="36">
        <v>2.58</v>
      </c>
    </row>
    <row r="89" spans="1:19" x14ac:dyDescent="0.25">
      <c r="A89" s="37" t="s">
        <v>27</v>
      </c>
      <c r="B89" s="18">
        <v>50122077</v>
      </c>
      <c r="C89" s="37" t="s">
        <v>664</v>
      </c>
      <c r="D89" s="37" t="s">
        <v>2269</v>
      </c>
      <c r="E89" s="37" t="s">
        <v>67</v>
      </c>
      <c r="F89" s="37" t="s">
        <v>1506</v>
      </c>
      <c r="G89" s="37" t="s">
        <v>68</v>
      </c>
      <c r="H89" s="37" t="s">
        <v>28</v>
      </c>
      <c r="I89" s="37" t="s">
        <v>980</v>
      </c>
      <c r="J89" s="37" t="s">
        <v>814</v>
      </c>
      <c r="K89" s="37" t="s">
        <v>815</v>
      </c>
      <c r="L89" s="37" t="s">
        <v>135</v>
      </c>
      <c r="M89" s="18">
        <v>2</v>
      </c>
      <c r="N89" s="38">
        <v>43395</v>
      </c>
      <c r="O89" s="38"/>
      <c r="P89" s="38">
        <v>35050</v>
      </c>
      <c r="Q89" s="18">
        <v>26.139726027397259</v>
      </c>
      <c r="R89" s="18">
        <v>2.9950000000000001</v>
      </c>
      <c r="S89" s="36">
        <v>3.813333333333333</v>
      </c>
    </row>
    <row r="90" spans="1:19" x14ac:dyDescent="0.25">
      <c r="A90" s="37"/>
      <c r="B90" s="18">
        <v>50030972</v>
      </c>
      <c r="C90" s="37" t="s">
        <v>287</v>
      </c>
      <c r="D90" s="37" t="s">
        <v>2270</v>
      </c>
      <c r="E90" s="37" t="s">
        <v>1451</v>
      </c>
      <c r="F90" s="37" t="s">
        <v>1437</v>
      </c>
      <c r="G90" s="37" t="s">
        <v>1433</v>
      </c>
      <c r="H90" s="37" t="s">
        <v>1669</v>
      </c>
      <c r="I90" s="37" t="s">
        <v>1670</v>
      </c>
      <c r="J90" s="37"/>
      <c r="K90" s="37"/>
      <c r="L90" s="37" t="s">
        <v>111</v>
      </c>
      <c r="M90" s="18"/>
      <c r="N90" s="38">
        <v>40544</v>
      </c>
      <c r="O90" s="38">
        <v>41030</v>
      </c>
      <c r="P90" s="38">
        <v>30918</v>
      </c>
      <c r="Q90" s="18">
        <v>37.460273972602742</v>
      </c>
      <c r="R90" s="18"/>
      <c r="S90" s="36">
        <v>2.6533333333333338</v>
      </c>
    </row>
    <row r="91" spans="1:19" x14ac:dyDescent="0.25">
      <c r="A91" s="37" t="s">
        <v>29</v>
      </c>
      <c r="B91" s="18">
        <v>50146760</v>
      </c>
      <c r="C91" s="37" t="s">
        <v>756</v>
      </c>
      <c r="D91" s="37" t="s">
        <v>2269</v>
      </c>
      <c r="E91" s="37" t="s">
        <v>67</v>
      </c>
      <c r="F91" s="37" t="s">
        <v>1506</v>
      </c>
      <c r="G91" s="37" t="s">
        <v>68</v>
      </c>
      <c r="H91" s="37" t="s">
        <v>30</v>
      </c>
      <c r="I91" s="37" t="s">
        <v>1507</v>
      </c>
      <c r="J91" s="37" t="s">
        <v>814</v>
      </c>
      <c r="K91" s="37" t="s">
        <v>815</v>
      </c>
      <c r="L91" s="37" t="s">
        <v>135</v>
      </c>
      <c r="M91" s="18"/>
      <c r="N91" s="38">
        <v>42991</v>
      </c>
      <c r="O91" s="38"/>
      <c r="P91" s="38">
        <v>33608</v>
      </c>
      <c r="Q91" s="18">
        <v>30.090410958904108</v>
      </c>
      <c r="R91" s="18"/>
      <c r="S91" s="36"/>
    </row>
    <row r="92" spans="1:19" x14ac:dyDescent="0.25">
      <c r="A92" s="37"/>
      <c r="B92" s="18">
        <v>50031233</v>
      </c>
      <c r="C92" s="37" t="s">
        <v>1167</v>
      </c>
      <c r="D92" s="37" t="s">
        <v>2270</v>
      </c>
      <c r="E92" s="37" t="s">
        <v>1451</v>
      </c>
      <c r="F92" s="37" t="s">
        <v>1437</v>
      </c>
      <c r="G92" s="37" t="s">
        <v>1433</v>
      </c>
      <c r="H92" s="37" t="s">
        <v>1454</v>
      </c>
      <c r="I92" s="37" t="s">
        <v>1668</v>
      </c>
      <c r="J92" s="37"/>
      <c r="K92" s="37"/>
      <c r="L92" s="37" t="s">
        <v>115</v>
      </c>
      <c r="M92" s="18"/>
      <c r="N92" s="38">
        <v>38292</v>
      </c>
      <c r="O92" s="38"/>
      <c r="P92" s="38">
        <v>29909</v>
      </c>
      <c r="Q92" s="18">
        <v>40.224657534246575</v>
      </c>
      <c r="R92" s="18"/>
      <c r="S92" s="36">
        <v>2.8049999999999997</v>
      </c>
    </row>
    <row r="93" spans="1:19" x14ac:dyDescent="0.25">
      <c r="A93" s="37" t="s">
        <v>27</v>
      </c>
      <c r="B93" s="18">
        <v>50142298</v>
      </c>
      <c r="C93" s="37" t="s">
        <v>712</v>
      </c>
      <c r="D93" s="37" t="s">
        <v>2269</v>
      </c>
      <c r="E93" s="37" t="s">
        <v>67</v>
      </c>
      <c r="F93" s="37" t="s">
        <v>1506</v>
      </c>
      <c r="G93" s="37" t="s">
        <v>68</v>
      </c>
      <c r="H93" s="37" t="s">
        <v>28</v>
      </c>
      <c r="I93" s="37" t="s">
        <v>980</v>
      </c>
      <c r="J93" s="37" t="s">
        <v>814</v>
      </c>
      <c r="K93" s="37" t="s">
        <v>815</v>
      </c>
      <c r="L93" s="37" t="s">
        <v>135</v>
      </c>
      <c r="M93" s="18">
        <v>3</v>
      </c>
      <c r="N93" s="38">
        <v>44044</v>
      </c>
      <c r="O93" s="38"/>
      <c r="P93" s="38">
        <v>35383</v>
      </c>
      <c r="Q93" s="18">
        <v>25.227397260273971</v>
      </c>
      <c r="R93" s="18"/>
      <c r="S93" s="36"/>
    </row>
    <row r="94" spans="1:19" x14ac:dyDescent="0.25">
      <c r="A94" s="37"/>
      <c r="B94" s="18">
        <v>50030982</v>
      </c>
      <c r="C94" s="37" t="s">
        <v>291</v>
      </c>
      <c r="D94" s="37" t="s">
        <v>2270</v>
      </c>
      <c r="E94" s="37" t="s">
        <v>1451</v>
      </c>
      <c r="F94" s="37" t="s">
        <v>1437</v>
      </c>
      <c r="G94" s="37" t="s">
        <v>1433</v>
      </c>
      <c r="H94" s="37" t="s">
        <v>1858</v>
      </c>
      <c r="I94" s="37" t="s">
        <v>1859</v>
      </c>
      <c r="J94" s="37"/>
      <c r="K94" s="37"/>
      <c r="L94" s="37" t="s">
        <v>110</v>
      </c>
      <c r="M94" s="18"/>
      <c r="N94" s="38">
        <v>34991</v>
      </c>
      <c r="O94" s="38">
        <v>41428</v>
      </c>
      <c r="P94" s="38">
        <v>25530</v>
      </c>
      <c r="Q94" s="18">
        <v>52.221917808219175</v>
      </c>
      <c r="R94" s="18"/>
      <c r="S94" s="36">
        <v>3.2100000000000004</v>
      </c>
    </row>
    <row r="95" spans="1:19" x14ac:dyDescent="0.25">
      <c r="A95" s="37" t="s">
        <v>27</v>
      </c>
      <c r="B95" s="18">
        <v>50144880</v>
      </c>
      <c r="C95" s="37" t="s">
        <v>743</v>
      </c>
      <c r="D95" s="37" t="s">
        <v>2276</v>
      </c>
      <c r="E95" s="37" t="s">
        <v>1531</v>
      </c>
      <c r="F95" s="37" t="s">
        <v>1539</v>
      </c>
      <c r="G95" s="37" t="s">
        <v>1540</v>
      </c>
      <c r="H95" s="37" t="s">
        <v>28</v>
      </c>
      <c r="I95" s="37" t="s">
        <v>1541</v>
      </c>
      <c r="J95" s="37" t="s">
        <v>814</v>
      </c>
      <c r="K95" s="37" t="s">
        <v>842</v>
      </c>
      <c r="L95" s="37" t="s">
        <v>135</v>
      </c>
      <c r="M95" s="18"/>
      <c r="N95" s="38">
        <v>44242</v>
      </c>
      <c r="O95" s="38"/>
      <c r="P95" s="38">
        <v>35875</v>
      </c>
      <c r="Q95" s="18">
        <v>23.87945205479452</v>
      </c>
      <c r="R95" s="18"/>
      <c r="S95" s="36">
        <v>3.1533333333333329</v>
      </c>
    </row>
    <row r="96" spans="1:19" x14ac:dyDescent="0.25">
      <c r="A96" s="37"/>
      <c r="B96" s="18">
        <v>50030986</v>
      </c>
      <c r="C96" s="37" t="s">
        <v>293</v>
      </c>
      <c r="D96" s="37" t="s">
        <v>2270</v>
      </c>
      <c r="E96" s="37" t="s">
        <v>1451</v>
      </c>
      <c r="F96" s="37" t="s">
        <v>1437</v>
      </c>
      <c r="G96" s="37" t="s">
        <v>1433</v>
      </c>
      <c r="H96" s="37" t="s">
        <v>1454</v>
      </c>
      <c r="I96" s="37" t="s">
        <v>1668</v>
      </c>
      <c r="J96" s="37"/>
      <c r="K96" s="37"/>
      <c r="L96" s="37" t="s">
        <v>111</v>
      </c>
      <c r="M96" s="18"/>
      <c r="N96" s="38">
        <v>36342</v>
      </c>
      <c r="O96" s="38">
        <v>38439</v>
      </c>
      <c r="P96" s="38">
        <v>27260</v>
      </c>
      <c r="Q96" s="18">
        <v>47.482191780821921</v>
      </c>
      <c r="R96" s="18"/>
      <c r="S96" s="36">
        <v>3.0599999999999996</v>
      </c>
    </row>
    <row r="97" spans="1:19" x14ac:dyDescent="0.25">
      <c r="A97" s="37" t="s">
        <v>27</v>
      </c>
      <c r="B97" s="18">
        <v>50108204</v>
      </c>
      <c r="C97" s="37" t="s">
        <v>1397</v>
      </c>
      <c r="D97" s="37" t="s">
        <v>2269</v>
      </c>
      <c r="E97" s="37" t="s">
        <v>67</v>
      </c>
      <c r="F97" s="37" t="s">
        <v>1508</v>
      </c>
      <c r="G97" s="37" t="s">
        <v>69</v>
      </c>
      <c r="H97" s="37" t="s">
        <v>28</v>
      </c>
      <c r="I97" s="37" t="s">
        <v>976</v>
      </c>
      <c r="J97" s="37" t="s">
        <v>814</v>
      </c>
      <c r="K97" s="37" t="s">
        <v>815</v>
      </c>
      <c r="L97" s="37" t="s">
        <v>135</v>
      </c>
      <c r="M97" s="18">
        <v>2</v>
      </c>
      <c r="N97" s="38">
        <v>43040</v>
      </c>
      <c r="O97" s="38"/>
      <c r="P97" s="38">
        <v>34177</v>
      </c>
      <c r="Q97" s="18">
        <v>28.531506849315068</v>
      </c>
      <c r="R97" s="18">
        <v>3.53</v>
      </c>
      <c r="S97" s="36">
        <v>2.7566666666666664</v>
      </c>
    </row>
    <row r="98" spans="1:19" x14ac:dyDescent="0.25">
      <c r="A98" s="37"/>
      <c r="B98" s="18">
        <v>50030991</v>
      </c>
      <c r="C98" s="37" t="s">
        <v>1168</v>
      </c>
      <c r="D98" s="37" t="s">
        <v>2270</v>
      </c>
      <c r="E98" s="37" t="s">
        <v>1451</v>
      </c>
      <c r="F98" s="37" t="s">
        <v>1437</v>
      </c>
      <c r="G98" s="37" t="s">
        <v>1433</v>
      </c>
      <c r="H98" s="37" t="s">
        <v>1669</v>
      </c>
      <c r="I98" s="37" t="s">
        <v>1670</v>
      </c>
      <c r="J98" s="37"/>
      <c r="K98" s="37"/>
      <c r="L98" s="37" t="s">
        <v>115</v>
      </c>
      <c r="M98" s="18"/>
      <c r="N98" s="38">
        <v>40544</v>
      </c>
      <c r="O98" s="38"/>
      <c r="P98" s="38">
        <v>30850</v>
      </c>
      <c r="Q98" s="18">
        <v>37.646575342465752</v>
      </c>
      <c r="R98" s="18"/>
      <c r="S98" s="36">
        <v>2.79</v>
      </c>
    </row>
    <row r="99" spans="1:19" x14ac:dyDescent="0.25">
      <c r="A99" s="37" t="s">
        <v>27</v>
      </c>
      <c r="B99" s="18">
        <v>50133254</v>
      </c>
      <c r="C99" s="37" t="s">
        <v>682</v>
      </c>
      <c r="D99" s="37" t="s">
        <v>2269</v>
      </c>
      <c r="E99" s="37" t="s">
        <v>67</v>
      </c>
      <c r="F99" s="37" t="s">
        <v>1508</v>
      </c>
      <c r="G99" s="37" t="s">
        <v>69</v>
      </c>
      <c r="H99" s="37" t="s">
        <v>28</v>
      </c>
      <c r="I99" s="37" t="s">
        <v>976</v>
      </c>
      <c r="J99" s="37" t="s">
        <v>814</v>
      </c>
      <c r="K99" s="37" t="s">
        <v>815</v>
      </c>
      <c r="L99" s="37" t="s">
        <v>135</v>
      </c>
      <c r="M99" s="18">
        <v>3</v>
      </c>
      <c r="N99" s="38">
        <v>43567</v>
      </c>
      <c r="O99" s="38"/>
      <c r="P99" s="38">
        <v>34886</v>
      </c>
      <c r="Q99" s="18">
        <v>26.589041095890412</v>
      </c>
      <c r="R99" s="18">
        <v>2.78</v>
      </c>
      <c r="S99" s="36">
        <v>2.8</v>
      </c>
    </row>
    <row r="100" spans="1:19" x14ac:dyDescent="0.25">
      <c r="A100" s="37"/>
      <c r="B100" s="18">
        <v>50031489</v>
      </c>
      <c r="C100" s="37" t="s">
        <v>1169</v>
      </c>
      <c r="D100" s="37" t="s">
        <v>2270</v>
      </c>
      <c r="E100" s="37" t="s">
        <v>1451</v>
      </c>
      <c r="F100" s="37" t="s">
        <v>1437</v>
      </c>
      <c r="G100" s="37" t="s">
        <v>1433</v>
      </c>
      <c r="H100" s="37" t="s">
        <v>1860</v>
      </c>
      <c r="I100" s="37" t="s">
        <v>1861</v>
      </c>
      <c r="J100" s="37"/>
      <c r="K100" s="37"/>
      <c r="L100" s="37" t="s">
        <v>124</v>
      </c>
      <c r="M100" s="18"/>
      <c r="N100" s="38">
        <v>33756</v>
      </c>
      <c r="O100" s="38">
        <v>39519</v>
      </c>
      <c r="P100" s="38">
        <v>24535</v>
      </c>
      <c r="Q100" s="18">
        <v>54.947945205479449</v>
      </c>
      <c r="R100" s="18"/>
      <c r="S100" s="36">
        <v>2.5748484848484847</v>
      </c>
    </row>
    <row r="101" spans="1:19" x14ac:dyDescent="0.25">
      <c r="A101" s="37" t="s">
        <v>29</v>
      </c>
      <c r="B101" s="18">
        <v>50143763</v>
      </c>
      <c r="C101" s="37" t="s">
        <v>1244</v>
      </c>
      <c r="D101" s="37" t="s">
        <v>2269</v>
      </c>
      <c r="E101" s="37" t="s">
        <v>67</v>
      </c>
      <c r="F101" s="37" t="s">
        <v>1508</v>
      </c>
      <c r="G101" s="37" t="s">
        <v>69</v>
      </c>
      <c r="H101" s="37" t="s">
        <v>30</v>
      </c>
      <c r="I101" s="37" t="s">
        <v>1509</v>
      </c>
      <c r="J101" s="37" t="s">
        <v>814</v>
      </c>
      <c r="K101" s="37" t="s">
        <v>815</v>
      </c>
      <c r="L101" s="37" t="s">
        <v>135</v>
      </c>
      <c r="M101" s="18"/>
      <c r="N101" s="38">
        <v>44153</v>
      </c>
      <c r="O101" s="38"/>
      <c r="P101" s="38">
        <v>35512</v>
      </c>
      <c r="Q101" s="18">
        <v>24.873972602739727</v>
      </c>
      <c r="R101" s="18"/>
      <c r="S101" s="36">
        <v>3.0566666666666666</v>
      </c>
    </row>
    <row r="102" spans="1:19" x14ac:dyDescent="0.25">
      <c r="A102" s="37"/>
      <c r="B102" s="18">
        <v>50030985</v>
      </c>
      <c r="C102" s="37" t="s">
        <v>292</v>
      </c>
      <c r="D102" s="37" t="s">
        <v>2270</v>
      </c>
      <c r="E102" s="37" t="s">
        <v>1451</v>
      </c>
      <c r="F102" s="37" t="s">
        <v>1437</v>
      </c>
      <c r="G102" s="37" t="s">
        <v>1433</v>
      </c>
      <c r="H102" s="37" t="s">
        <v>1490</v>
      </c>
      <c r="I102" s="37" t="s">
        <v>2265</v>
      </c>
      <c r="J102" s="37"/>
      <c r="K102" s="37"/>
      <c r="L102" s="37" t="s">
        <v>111</v>
      </c>
      <c r="M102" s="18"/>
      <c r="N102" s="38">
        <v>36130</v>
      </c>
      <c r="O102" s="38">
        <v>36130</v>
      </c>
      <c r="P102" s="38">
        <v>28302</v>
      </c>
      <c r="Q102" s="18">
        <v>44.627397260273973</v>
      </c>
      <c r="R102" s="18"/>
      <c r="S102" s="36">
        <v>3.1193939393939396</v>
      </c>
    </row>
    <row r="103" spans="1:19" x14ac:dyDescent="0.25">
      <c r="A103" s="37" t="s">
        <v>4</v>
      </c>
      <c r="B103" s="18">
        <v>50142614</v>
      </c>
      <c r="C103" s="37" t="s">
        <v>724</v>
      </c>
      <c r="D103" s="37" t="s">
        <v>2272</v>
      </c>
      <c r="E103" s="37" t="s">
        <v>11</v>
      </c>
      <c r="F103" s="37" t="s">
        <v>1607</v>
      </c>
      <c r="G103" s="37" t="s">
        <v>15</v>
      </c>
      <c r="H103" s="37" t="s">
        <v>928</v>
      </c>
      <c r="I103" s="37" t="s">
        <v>1608</v>
      </c>
      <c r="J103" s="37" t="s">
        <v>825</v>
      </c>
      <c r="K103" s="37" t="s">
        <v>815</v>
      </c>
      <c r="L103" s="37" t="s">
        <v>135</v>
      </c>
      <c r="M103" s="18"/>
      <c r="N103" s="38">
        <v>36404</v>
      </c>
      <c r="O103" s="38"/>
      <c r="P103" s="38">
        <v>26562</v>
      </c>
      <c r="Q103" s="18">
        <v>49.394520547945206</v>
      </c>
      <c r="R103" s="18">
        <v>2.79</v>
      </c>
      <c r="S103" s="36"/>
    </row>
    <row r="104" spans="1:19" x14ac:dyDescent="0.25">
      <c r="A104" s="37"/>
      <c r="B104" s="18">
        <v>50030969</v>
      </c>
      <c r="C104" s="37" t="s">
        <v>285</v>
      </c>
      <c r="D104" s="37" t="s">
        <v>2270</v>
      </c>
      <c r="E104" s="37" t="s">
        <v>1451</v>
      </c>
      <c r="F104" s="37" t="s">
        <v>1437</v>
      </c>
      <c r="G104" s="37" t="s">
        <v>1433</v>
      </c>
      <c r="H104" s="37" t="s">
        <v>1862</v>
      </c>
      <c r="I104" s="37" t="s">
        <v>1863</v>
      </c>
      <c r="J104" s="37"/>
      <c r="K104" s="37"/>
      <c r="L104" s="37" t="s">
        <v>124</v>
      </c>
      <c r="M104" s="18"/>
      <c r="N104" s="38">
        <v>35626</v>
      </c>
      <c r="O104" s="38">
        <v>41806</v>
      </c>
      <c r="P104" s="38">
        <v>27099</v>
      </c>
      <c r="Q104" s="18">
        <v>47.923287671232877</v>
      </c>
      <c r="R104" s="18"/>
      <c r="S104" s="36">
        <v>2.75</v>
      </c>
    </row>
    <row r="105" spans="1:19" x14ac:dyDescent="0.25">
      <c r="A105" s="37" t="s">
        <v>4</v>
      </c>
      <c r="B105" s="18">
        <v>50123331</v>
      </c>
      <c r="C105" s="37" t="s">
        <v>674</v>
      </c>
      <c r="D105" s="37" t="s">
        <v>2269</v>
      </c>
      <c r="E105" s="37" t="s">
        <v>67</v>
      </c>
      <c r="F105" s="37" t="s">
        <v>1510</v>
      </c>
      <c r="G105" s="37" t="s">
        <v>70</v>
      </c>
      <c r="H105" s="37" t="s">
        <v>928</v>
      </c>
      <c r="I105" s="37" t="s">
        <v>952</v>
      </c>
      <c r="J105" s="37" t="s">
        <v>814</v>
      </c>
      <c r="K105" s="37" t="s">
        <v>815</v>
      </c>
      <c r="L105" s="37" t="s">
        <v>135</v>
      </c>
      <c r="M105" s="18"/>
      <c r="N105" s="38">
        <v>36702</v>
      </c>
      <c r="O105" s="38"/>
      <c r="P105" s="38">
        <v>27829</v>
      </c>
      <c r="Q105" s="18">
        <v>45.923287671232877</v>
      </c>
      <c r="R105" s="18">
        <v>3.5133333333333332</v>
      </c>
      <c r="S105" s="36">
        <v>2.9499999999999997</v>
      </c>
    </row>
    <row r="106" spans="1:19" x14ac:dyDescent="0.25">
      <c r="A106" s="37"/>
      <c r="B106" s="18">
        <v>50031491</v>
      </c>
      <c r="C106" s="37" t="s">
        <v>460</v>
      </c>
      <c r="D106" s="37" t="s">
        <v>2270</v>
      </c>
      <c r="E106" s="37" t="s">
        <v>1436</v>
      </c>
      <c r="F106" s="37" t="s">
        <v>1437</v>
      </c>
      <c r="G106" s="37" t="s">
        <v>1433</v>
      </c>
      <c r="H106" s="37" t="s">
        <v>1864</v>
      </c>
      <c r="I106" s="37" t="s">
        <v>1865</v>
      </c>
      <c r="J106" s="37"/>
      <c r="K106" s="37"/>
      <c r="L106" s="37" t="s">
        <v>124</v>
      </c>
      <c r="M106" s="18"/>
      <c r="N106" s="38">
        <v>32112</v>
      </c>
      <c r="O106" s="38">
        <v>38454</v>
      </c>
      <c r="P106" s="38">
        <v>24525</v>
      </c>
      <c r="Q106" s="18">
        <v>54.975342465753428</v>
      </c>
      <c r="R106" s="18"/>
      <c r="S106" s="36">
        <v>3.3766666666666669</v>
      </c>
    </row>
    <row r="107" spans="1:19" x14ac:dyDescent="0.25">
      <c r="A107" s="37" t="s">
        <v>27</v>
      </c>
      <c r="B107" s="18">
        <v>50031282</v>
      </c>
      <c r="C107" s="37" t="s">
        <v>1262</v>
      </c>
      <c r="D107" s="37" t="s">
        <v>2276</v>
      </c>
      <c r="E107" s="37" t="s">
        <v>1531</v>
      </c>
      <c r="F107" s="37" t="s">
        <v>1539</v>
      </c>
      <c r="G107" s="37" t="s">
        <v>1540</v>
      </c>
      <c r="H107" s="37" t="s">
        <v>885</v>
      </c>
      <c r="I107" s="37" t="s">
        <v>1793</v>
      </c>
      <c r="J107" s="37" t="s">
        <v>814</v>
      </c>
      <c r="K107" s="37" t="s">
        <v>842</v>
      </c>
      <c r="L107" s="37" t="s">
        <v>115</v>
      </c>
      <c r="M107" s="18"/>
      <c r="N107" s="38">
        <v>36951</v>
      </c>
      <c r="O107" s="38"/>
      <c r="P107" s="38">
        <v>25505</v>
      </c>
      <c r="Q107" s="18">
        <v>52.290410958904111</v>
      </c>
      <c r="R107" s="18">
        <v>3.16</v>
      </c>
      <c r="S107" s="36">
        <v>3.2099999999999995</v>
      </c>
    </row>
    <row r="108" spans="1:19" x14ac:dyDescent="0.25">
      <c r="A108" s="37"/>
      <c r="B108" s="18">
        <v>50031414</v>
      </c>
      <c r="C108" s="37" t="s">
        <v>431</v>
      </c>
      <c r="D108" s="37" t="s">
        <v>2270</v>
      </c>
      <c r="E108" s="37" t="s">
        <v>1436</v>
      </c>
      <c r="F108" s="37" t="s">
        <v>1437</v>
      </c>
      <c r="G108" s="37" t="s">
        <v>1433</v>
      </c>
      <c r="H108" s="37" t="s">
        <v>1438</v>
      </c>
      <c r="I108" s="37" t="s">
        <v>1439</v>
      </c>
      <c r="J108" s="37"/>
      <c r="K108" s="37"/>
      <c r="L108" s="37" t="s">
        <v>111</v>
      </c>
      <c r="M108" s="18"/>
      <c r="N108" s="38">
        <v>37634</v>
      </c>
      <c r="O108" s="38">
        <v>38596</v>
      </c>
      <c r="P108" s="38">
        <v>28773</v>
      </c>
      <c r="Q108" s="18">
        <v>43.336986301369862</v>
      </c>
      <c r="R108" s="18"/>
      <c r="S108" s="36">
        <v>2.4633333333333334</v>
      </c>
    </row>
    <row r="109" spans="1:19" x14ac:dyDescent="0.25">
      <c r="A109" s="37" t="s">
        <v>27</v>
      </c>
      <c r="B109" s="18">
        <v>50144878</v>
      </c>
      <c r="C109" s="37" t="s">
        <v>1426</v>
      </c>
      <c r="D109" s="37" t="s">
        <v>2269</v>
      </c>
      <c r="E109" s="37" t="s">
        <v>67</v>
      </c>
      <c r="F109" s="37" t="s">
        <v>1510</v>
      </c>
      <c r="G109" s="37" t="s">
        <v>70</v>
      </c>
      <c r="H109" s="37" t="s">
        <v>28</v>
      </c>
      <c r="I109" s="37" t="s">
        <v>1511</v>
      </c>
      <c r="J109" s="37" t="s">
        <v>814</v>
      </c>
      <c r="K109" s="37" t="s">
        <v>815</v>
      </c>
      <c r="L109" s="37" t="s">
        <v>135</v>
      </c>
      <c r="M109" s="18">
        <v>4</v>
      </c>
      <c r="N109" s="38">
        <v>44242</v>
      </c>
      <c r="O109" s="38"/>
      <c r="P109" s="38">
        <v>34972</v>
      </c>
      <c r="Q109" s="18">
        <v>26.353424657534248</v>
      </c>
      <c r="R109" s="18"/>
      <c r="S109" s="36"/>
    </row>
    <row r="110" spans="1:19" x14ac:dyDescent="0.25">
      <c r="A110" s="37" t="s">
        <v>27</v>
      </c>
      <c r="B110" s="18">
        <v>50144874</v>
      </c>
      <c r="C110" s="37" t="s">
        <v>737</v>
      </c>
      <c r="D110" s="37" t="s">
        <v>2269</v>
      </c>
      <c r="E110" s="37" t="s">
        <v>67</v>
      </c>
      <c r="F110" s="37" t="s">
        <v>1510</v>
      </c>
      <c r="G110" s="37" t="s">
        <v>70</v>
      </c>
      <c r="H110" s="37" t="s">
        <v>28</v>
      </c>
      <c r="I110" s="37" t="s">
        <v>1511</v>
      </c>
      <c r="J110" s="37" t="s">
        <v>814</v>
      </c>
      <c r="K110" s="37" t="s">
        <v>815</v>
      </c>
      <c r="L110" s="37" t="s">
        <v>135</v>
      </c>
      <c r="M110" s="18">
        <v>3</v>
      </c>
      <c r="N110" s="38">
        <v>44242</v>
      </c>
      <c r="O110" s="38"/>
      <c r="P110" s="38">
        <v>35096</v>
      </c>
      <c r="Q110" s="18">
        <v>26.013698630136986</v>
      </c>
      <c r="R110" s="18"/>
      <c r="S110" s="36">
        <v>4.2933333333333339</v>
      </c>
    </row>
    <row r="111" spans="1:19" x14ac:dyDescent="0.25">
      <c r="A111" s="37"/>
      <c r="B111" s="18">
        <v>50031488</v>
      </c>
      <c r="C111" s="37" t="s">
        <v>1171</v>
      </c>
      <c r="D111" s="37" t="s">
        <v>2270</v>
      </c>
      <c r="E111" s="37" t="s">
        <v>1671</v>
      </c>
      <c r="F111" s="37" t="s">
        <v>1437</v>
      </c>
      <c r="G111" s="37" t="s">
        <v>1433</v>
      </c>
      <c r="H111" s="37" t="s">
        <v>1866</v>
      </c>
      <c r="I111" s="37" t="s">
        <v>1867</v>
      </c>
      <c r="J111" s="37"/>
      <c r="K111" s="37"/>
      <c r="L111" s="37" t="s">
        <v>168</v>
      </c>
      <c r="M111" s="18"/>
      <c r="N111" s="38">
        <v>35718</v>
      </c>
      <c r="O111" s="38">
        <v>41395</v>
      </c>
      <c r="P111" s="38">
        <v>25584</v>
      </c>
      <c r="Q111" s="18">
        <v>52.073972602739723</v>
      </c>
      <c r="R111" s="18"/>
      <c r="S111" s="36">
        <v>3.2155555555555555</v>
      </c>
    </row>
    <row r="112" spans="1:19" x14ac:dyDescent="0.25">
      <c r="A112" s="37" t="s">
        <v>27</v>
      </c>
      <c r="B112" s="18">
        <v>50102499</v>
      </c>
      <c r="C112" s="37" t="s">
        <v>1246</v>
      </c>
      <c r="D112" s="37" t="s">
        <v>2269</v>
      </c>
      <c r="E112" s="37" t="s">
        <v>67</v>
      </c>
      <c r="F112" s="37" t="s">
        <v>1512</v>
      </c>
      <c r="G112" s="37" t="s">
        <v>71</v>
      </c>
      <c r="H112" s="37" t="s">
        <v>28</v>
      </c>
      <c r="I112" s="37" t="s">
        <v>1513</v>
      </c>
      <c r="J112" s="37" t="s">
        <v>818</v>
      </c>
      <c r="K112" s="37" t="s">
        <v>815</v>
      </c>
      <c r="L112" s="37" t="s">
        <v>135</v>
      </c>
      <c r="M112" s="18">
        <v>3</v>
      </c>
      <c r="N112" s="38">
        <v>42857</v>
      </c>
      <c r="O112" s="38"/>
      <c r="P112" s="38">
        <v>34143</v>
      </c>
      <c r="Q112" s="18">
        <v>28.624657534246577</v>
      </c>
      <c r="R112" s="18">
        <v>2.9666666666666663</v>
      </c>
      <c r="S112" s="36">
        <v>3.5833333333333335</v>
      </c>
    </row>
    <row r="113" spans="1:19" x14ac:dyDescent="0.25">
      <c r="A113" s="37"/>
      <c r="B113" s="18">
        <v>50030958</v>
      </c>
      <c r="C113" s="37" t="s">
        <v>1172</v>
      </c>
      <c r="D113" s="37" t="s">
        <v>2270</v>
      </c>
      <c r="E113" s="37" t="s">
        <v>1671</v>
      </c>
      <c r="F113" s="37" t="s">
        <v>1437</v>
      </c>
      <c r="G113" s="37" t="s">
        <v>1433</v>
      </c>
      <c r="H113" s="37" t="s">
        <v>1672</v>
      </c>
      <c r="I113" s="37" t="s">
        <v>1673</v>
      </c>
      <c r="J113" s="37"/>
      <c r="K113" s="37"/>
      <c r="L113" s="37" t="s">
        <v>111</v>
      </c>
      <c r="M113" s="18"/>
      <c r="N113" s="38">
        <v>38671</v>
      </c>
      <c r="O113" s="38">
        <v>41134</v>
      </c>
      <c r="P113" s="38">
        <v>27779</v>
      </c>
      <c r="Q113" s="18">
        <v>46.060273972602737</v>
      </c>
      <c r="R113" s="18"/>
      <c r="S113" s="36">
        <v>2.92</v>
      </c>
    </row>
    <row r="114" spans="1:19" x14ac:dyDescent="0.25">
      <c r="A114" s="37" t="s">
        <v>27</v>
      </c>
      <c r="B114" s="18">
        <v>50031306</v>
      </c>
      <c r="C114" s="37" t="s">
        <v>384</v>
      </c>
      <c r="D114" s="37" t="s">
        <v>2277</v>
      </c>
      <c r="E114" s="37" t="s">
        <v>1531</v>
      </c>
      <c r="F114" s="37" t="s">
        <v>1532</v>
      </c>
      <c r="G114" s="37" t="s">
        <v>87</v>
      </c>
      <c r="H114" s="37" t="s">
        <v>38</v>
      </c>
      <c r="I114" s="37" t="s">
        <v>1963</v>
      </c>
      <c r="J114" s="37" t="s">
        <v>825</v>
      </c>
      <c r="K114" s="37" t="s">
        <v>845</v>
      </c>
      <c r="L114" s="37" t="s">
        <v>110</v>
      </c>
      <c r="M114" s="18"/>
      <c r="N114" s="38">
        <v>39069</v>
      </c>
      <c r="O114" s="38">
        <v>43374</v>
      </c>
      <c r="P114" s="38">
        <v>30077</v>
      </c>
      <c r="Q114" s="18">
        <v>39.764383561643832</v>
      </c>
      <c r="R114" s="18">
        <v>3.44</v>
      </c>
      <c r="S114" s="36">
        <v>2.7599999999999993</v>
      </c>
    </row>
    <row r="115" spans="1:19" x14ac:dyDescent="0.25">
      <c r="A115" s="37"/>
      <c r="B115" s="18">
        <v>50031260</v>
      </c>
      <c r="C115" s="37" t="s">
        <v>369</v>
      </c>
      <c r="D115" s="37" t="s">
        <v>2270</v>
      </c>
      <c r="E115" s="37" t="s">
        <v>1671</v>
      </c>
      <c r="F115" s="37" t="s">
        <v>1437</v>
      </c>
      <c r="G115" s="37" t="s">
        <v>1433</v>
      </c>
      <c r="H115" s="37" t="s">
        <v>1672</v>
      </c>
      <c r="I115" s="37" t="s">
        <v>1673</v>
      </c>
      <c r="J115" s="37"/>
      <c r="K115" s="37"/>
      <c r="L115" s="37" t="s">
        <v>115</v>
      </c>
      <c r="M115" s="18"/>
      <c r="N115" s="38">
        <v>41365</v>
      </c>
      <c r="O115" s="38"/>
      <c r="P115" s="38">
        <v>33063</v>
      </c>
      <c r="Q115" s="18">
        <v>31.583561643835615</v>
      </c>
      <c r="R115" s="18"/>
      <c r="S115" s="36">
        <v>2.8000000000000003</v>
      </c>
    </row>
    <row r="116" spans="1:19" x14ac:dyDescent="0.25">
      <c r="A116" s="37" t="s">
        <v>27</v>
      </c>
      <c r="B116" s="18">
        <v>50142299</v>
      </c>
      <c r="C116" s="37" t="s">
        <v>713</v>
      </c>
      <c r="D116" s="37" t="s">
        <v>2269</v>
      </c>
      <c r="E116" s="37" t="s">
        <v>67</v>
      </c>
      <c r="F116" s="37" t="s">
        <v>1512</v>
      </c>
      <c r="G116" s="37" t="s">
        <v>71</v>
      </c>
      <c r="H116" s="37" t="s">
        <v>28</v>
      </c>
      <c r="I116" s="37" t="s">
        <v>1513</v>
      </c>
      <c r="J116" s="37" t="s">
        <v>818</v>
      </c>
      <c r="K116" s="37" t="s">
        <v>815</v>
      </c>
      <c r="L116" s="37" t="s">
        <v>135</v>
      </c>
      <c r="M116" s="18">
        <v>7</v>
      </c>
      <c r="N116" s="38">
        <v>44044</v>
      </c>
      <c r="O116" s="38"/>
      <c r="P116" s="38">
        <v>35366</v>
      </c>
      <c r="Q116" s="18">
        <v>25.273972602739725</v>
      </c>
      <c r="R116" s="18"/>
      <c r="S116" s="36">
        <v>3.1133333333333333</v>
      </c>
    </row>
    <row r="117" spans="1:19" x14ac:dyDescent="0.25">
      <c r="A117" s="37"/>
      <c r="B117" s="18">
        <v>50031415</v>
      </c>
      <c r="C117" s="37" t="s">
        <v>1173</v>
      </c>
      <c r="D117" s="37" t="s">
        <v>2270</v>
      </c>
      <c r="E117" s="37" t="s">
        <v>1671</v>
      </c>
      <c r="F117" s="37" t="s">
        <v>1437</v>
      </c>
      <c r="G117" s="37" t="s">
        <v>1433</v>
      </c>
      <c r="H117" s="37" t="s">
        <v>1672</v>
      </c>
      <c r="I117" s="37" t="s">
        <v>1673</v>
      </c>
      <c r="J117" s="37"/>
      <c r="K117" s="37"/>
      <c r="L117" s="37" t="s">
        <v>115</v>
      </c>
      <c r="M117" s="18"/>
      <c r="N117" s="38">
        <v>40756</v>
      </c>
      <c r="O117" s="38"/>
      <c r="P117" s="38">
        <v>32301</v>
      </c>
      <c r="Q117" s="18">
        <v>33.671232876712331</v>
      </c>
      <c r="R117" s="18"/>
      <c r="S117" s="36">
        <v>3.9346666666666663</v>
      </c>
    </row>
    <row r="118" spans="1:19" x14ac:dyDescent="0.25">
      <c r="A118" s="37" t="s">
        <v>27</v>
      </c>
      <c r="B118" s="18">
        <v>50122081</v>
      </c>
      <c r="C118" s="37" t="s">
        <v>665</v>
      </c>
      <c r="D118" s="37" t="s">
        <v>2269</v>
      </c>
      <c r="E118" s="37" t="s">
        <v>67</v>
      </c>
      <c r="F118" s="37" t="s">
        <v>1514</v>
      </c>
      <c r="G118" s="37" t="s">
        <v>72</v>
      </c>
      <c r="H118" s="37" t="s">
        <v>28</v>
      </c>
      <c r="I118" s="37" t="s">
        <v>979</v>
      </c>
      <c r="J118" s="37" t="s">
        <v>818</v>
      </c>
      <c r="K118" s="37" t="s">
        <v>815</v>
      </c>
      <c r="L118" s="37" t="s">
        <v>135</v>
      </c>
      <c r="M118" s="18">
        <v>3</v>
      </c>
      <c r="N118" s="38">
        <v>43395</v>
      </c>
      <c r="O118" s="38"/>
      <c r="P118" s="38">
        <v>34296</v>
      </c>
      <c r="Q118" s="18">
        <v>28.205479452054796</v>
      </c>
      <c r="R118" s="18">
        <v>3.19</v>
      </c>
      <c r="S118" s="36">
        <v>2.8533333333333331</v>
      </c>
    </row>
    <row r="119" spans="1:19" x14ac:dyDescent="0.25">
      <c r="A119" s="37"/>
      <c r="B119" s="18">
        <v>50030520</v>
      </c>
      <c r="C119" s="37" t="s">
        <v>131</v>
      </c>
      <c r="D119" s="37" t="s">
        <v>2270</v>
      </c>
      <c r="E119" s="37" t="s">
        <v>1671</v>
      </c>
      <c r="F119" s="37" t="s">
        <v>1437</v>
      </c>
      <c r="G119" s="37" t="s">
        <v>1433</v>
      </c>
      <c r="H119" s="37" t="s">
        <v>1672</v>
      </c>
      <c r="I119" s="37" t="s">
        <v>1673</v>
      </c>
      <c r="J119" s="37"/>
      <c r="K119" s="37"/>
      <c r="L119" s="37" t="s">
        <v>110</v>
      </c>
      <c r="M119" s="18"/>
      <c r="N119" s="38">
        <v>40269</v>
      </c>
      <c r="O119" s="38">
        <v>42919</v>
      </c>
      <c r="P119" s="38">
        <v>31768</v>
      </c>
      <c r="Q119" s="18">
        <v>35.131506849315066</v>
      </c>
      <c r="R119" s="18"/>
      <c r="S119" s="36">
        <v>3.5500000000000003</v>
      </c>
    </row>
    <row r="120" spans="1:19" x14ac:dyDescent="0.25">
      <c r="A120" s="37" t="s">
        <v>27</v>
      </c>
      <c r="B120" s="18">
        <v>50112869</v>
      </c>
      <c r="C120" s="37" t="s">
        <v>646</v>
      </c>
      <c r="D120" s="37" t="s">
        <v>2277</v>
      </c>
      <c r="E120" s="37" t="s">
        <v>1531</v>
      </c>
      <c r="F120" s="37" t="s">
        <v>1532</v>
      </c>
      <c r="G120" s="37" t="s">
        <v>87</v>
      </c>
      <c r="H120" s="37" t="s">
        <v>28</v>
      </c>
      <c r="I120" s="37" t="s">
        <v>1533</v>
      </c>
      <c r="J120" s="37" t="s">
        <v>825</v>
      </c>
      <c r="K120" s="37" t="s">
        <v>845</v>
      </c>
      <c r="L120" s="37" t="s">
        <v>135</v>
      </c>
      <c r="M120" s="18"/>
      <c r="N120" s="38">
        <v>43222</v>
      </c>
      <c r="O120" s="38"/>
      <c r="P120" s="38">
        <v>33268</v>
      </c>
      <c r="Q120" s="18">
        <v>31.021917808219179</v>
      </c>
      <c r="R120" s="18">
        <v>2.9866666666666668</v>
      </c>
      <c r="S120" s="36">
        <v>3.4066666666666667</v>
      </c>
    </row>
    <row r="121" spans="1:19" x14ac:dyDescent="0.25">
      <c r="A121" s="37"/>
      <c r="B121" s="18">
        <v>50030965</v>
      </c>
      <c r="C121" s="37" t="s">
        <v>282</v>
      </c>
      <c r="D121" s="37" t="s">
        <v>2270</v>
      </c>
      <c r="E121" s="37" t="s">
        <v>1440</v>
      </c>
      <c r="F121" s="37" t="s">
        <v>1437</v>
      </c>
      <c r="G121" s="37" t="s">
        <v>1433</v>
      </c>
      <c r="H121" s="37" t="s">
        <v>1674</v>
      </c>
      <c r="I121" s="37" t="s">
        <v>1675</v>
      </c>
      <c r="J121" s="37"/>
      <c r="K121" s="37"/>
      <c r="L121" s="37" t="s">
        <v>110</v>
      </c>
      <c r="M121" s="18"/>
      <c r="N121" s="38">
        <v>35900</v>
      </c>
      <c r="O121" s="38"/>
      <c r="P121" s="38">
        <v>26227</v>
      </c>
      <c r="Q121" s="18">
        <v>50.31232876712329</v>
      </c>
      <c r="R121" s="18"/>
      <c r="S121" s="36">
        <v>2.9166666666666665</v>
      </c>
    </row>
    <row r="122" spans="1:19" x14ac:dyDescent="0.25">
      <c r="A122" s="37" t="s">
        <v>6</v>
      </c>
      <c r="B122" s="18">
        <v>50102450</v>
      </c>
      <c r="C122" s="37" t="s">
        <v>612</v>
      </c>
      <c r="D122" s="37" t="s">
        <v>2269</v>
      </c>
      <c r="E122" s="37" t="s">
        <v>77</v>
      </c>
      <c r="F122" s="37" t="s">
        <v>1515</v>
      </c>
      <c r="G122" s="37" t="s">
        <v>78</v>
      </c>
      <c r="H122" s="37" t="s">
        <v>972</v>
      </c>
      <c r="I122" s="37" t="s">
        <v>972</v>
      </c>
      <c r="J122" s="37" t="s">
        <v>825</v>
      </c>
      <c r="K122" s="37" t="s">
        <v>815</v>
      </c>
      <c r="L122" s="37" t="s">
        <v>135</v>
      </c>
      <c r="M122" s="18"/>
      <c r="N122" s="38">
        <v>41395</v>
      </c>
      <c r="O122" s="38"/>
      <c r="P122" s="38">
        <v>32590</v>
      </c>
      <c r="Q122" s="18">
        <v>32.87945205479452</v>
      </c>
      <c r="R122" s="18">
        <v>3.3633333333333333</v>
      </c>
      <c r="S122" s="36"/>
    </row>
    <row r="123" spans="1:19" x14ac:dyDescent="0.25">
      <c r="A123" s="37"/>
      <c r="B123" s="18">
        <v>50032416</v>
      </c>
      <c r="C123" s="37" t="s">
        <v>1174</v>
      </c>
      <c r="D123" s="37" t="s">
        <v>2270</v>
      </c>
      <c r="E123" s="37" t="s">
        <v>1440</v>
      </c>
      <c r="F123" s="37" t="s">
        <v>1437</v>
      </c>
      <c r="G123" s="37" t="s">
        <v>1433</v>
      </c>
      <c r="H123" s="37" t="s">
        <v>1868</v>
      </c>
      <c r="I123" s="37" t="s">
        <v>1869</v>
      </c>
      <c r="J123" s="37"/>
      <c r="K123" s="37"/>
      <c r="L123" s="37" t="s">
        <v>115</v>
      </c>
      <c r="M123" s="18"/>
      <c r="N123" s="38">
        <v>41426</v>
      </c>
      <c r="O123" s="38">
        <v>41671</v>
      </c>
      <c r="P123" s="38">
        <v>31277</v>
      </c>
      <c r="Q123" s="18">
        <v>36.476712328767121</v>
      </c>
      <c r="R123" s="18"/>
      <c r="S123" s="36">
        <v>3.2366666666666668</v>
      </c>
    </row>
    <row r="124" spans="1:19" x14ac:dyDescent="0.25">
      <c r="A124" s="37" t="s">
        <v>27</v>
      </c>
      <c r="B124" s="18">
        <v>50133253</v>
      </c>
      <c r="C124" s="37" t="s">
        <v>681</v>
      </c>
      <c r="D124" s="37" t="s">
        <v>2269</v>
      </c>
      <c r="E124" s="37" t="s">
        <v>46</v>
      </c>
      <c r="F124" s="37" t="s">
        <v>1516</v>
      </c>
      <c r="G124" s="37" t="s">
        <v>49</v>
      </c>
      <c r="H124" s="37" t="s">
        <v>28</v>
      </c>
      <c r="I124" s="37" t="s">
        <v>1517</v>
      </c>
      <c r="J124" s="37" t="s">
        <v>825</v>
      </c>
      <c r="K124" s="37" t="s">
        <v>815</v>
      </c>
      <c r="L124" s="37" t="s">
        <v>135</v>
      </c>
      <c r="M124" s="18">
        <v>2</v>
      </c>
      <c r="N124" s="38">
        <v>43567</v>
      </c>
      <c r="O124" s="38"/>
      <c r="P124" s="38">
        <v>34767</v>
      </c>
      <c r="Q124" s="18">
        <v>26.915068493150685</v>
      </c>
      <c r="R124" s="18">
        <v>2.8</v>
      </c>
      <c r="S124" s="36">
        <v>3.17</v>
      </c>
    </row>
    <row r="125" spans="1:19" x14ac:dyDescent="0.25">
      <c r="A125" s="37"/>
      <c r="B125" s="18">
        <v>50030967</v>
      </c>
      <c r="C125" s="37" t="s">
        <v>283</v>
      </c>
      <c r="D125" s="37" t="s">
        <v>2270</v>
      </c>
      <c r="E125" s="37" t="s">
        <v>1440</v>
      </c>
      <c r="F125" s="37" t="s">
        <v>1437</v>
      </c>
      <c r="G125" s="37" t="s">
        <v>1433</v>
      </c>
      <c r="H125" s="37" t="s">
        <v>1441</v>
      </c>
      <c r="I125" s="37" t="s">
        <v>1442</v>
      </c>
      <c r="J125" s="37"/>
      <c r="K125" s="37"/>
      <c r="L125" s="37" t="s">
        <v>106</v>
      </c>
      <c r="M125" s="18"/>
      <c r="N125" s="38">
        <v>37074</v>
      </c>
      <c r="O125" s="38">
        <v>41030</v>
      </c>
      <c r="P125" s="38">
        <v>26840</v>
      </c>
      <c r="Q125" s="18">
        <v>48.632876712328766</v>
      </c>
      <c r="R125" s="18"/>
      <c r="S125" s="36">
        <v>3.6466666666666665</v>
      </c>
    </row>
    <row r="126" spans="1:19" x14ac:dyDescent="0.25">
      <c r="A126" s="37" t="s">
        <v>27</v>
      </c>
      <c r="B126" s="18">
        <v>50031298</v>
      </c>
      <c r="C126" s="37" t="s">
        <v>379</v>
      </c>
      <c r="D126" s="37" t="s">
        <v>2278</v>
      </c>
      <c r="E126" s="37" t="s">
        <v>1531</v>
      </c>
      <c r="F126" s="37" t="s">
        <v>1536</v>
      </c>
      <c r="G126" s="37" t="s">
        <v>88</v>
      </c>
      <c r="H126" s="37" t="s">
        <v>38</v>
      </c>
      <c r="I126" s="37" t="s">
        <v>1965</v>
      </c>
      <c r="J126" s="37" t="s">
        <v>814</v>
      </c>
      <c r="K126" s="37" t="s">
        <v>839</v>
      </c>
      <c r="L126" s="37" t="s">
        <v>106</v>
      </c>
      <c r="M126" s="18"/>
      <c r="N126" s="38">
        <v>39069</v>
      </c>
      <c r="O126" s="38">
        <v>42522</v>
      </c>
      <c r="P126" s="38">
        <v>30260</v>
      </c>
      <c r="Q126" s="18">
        <v>39.263013698630139</v>
      </c>
      <c r="R126" s="18">
        <v>3.22</v>
      </c>
      <c r="S126" s="36">
        <v>3.28</v>
      </c>
    </row>
    <row r="127" spans="1:19" x14ac:dyDescent="0.25">
      <c r="A127" s="37"/>
      <c r="B127" s="18">
        <v>50030968</v>
      </c>
      <c r="C127" s="37" t="s">
        <v>284</v>
      </c>
      <c r="D127" s="37" t="s">
        <v>2270</v>
      </c>
      <c r="E127" s="37" t="s">
        <v>1440</v>
      </c>
      <c r="F127" s="37" t="s">
        <v>1437</v>
      </c>
      <c r="G127" s="37" t="s">
        <v>1433</v>
      </c>
      <c r="H127" s="37" t="s">
        <v>1441</v>
      </c>
      <c r="I127" s="37" t="s">
        <v>1442</v>
      </c>
      <c r="J127" s="37"/>
      <c r="K127" s="37"/>
      <c r="L127" s="37" t="s">
        <v>110</v>
      </c>
      <c r="M127" s="18"/>
      <c r="N127" s="38">
        <v>38169</v>
      </c>
      <c r="O127" s="38">
        <v>41030</v>
      </c>
      <c r="P127" s="38">
        <v>29653</v>
      </c>
      <c r="Q127" s="18">
        <v>40.926027397260277</v>
      </c>
      <c r="R127" s="18"/>
      <c r="S127" s="36">
        <v>3.56</v>
      </c>
    </row>
    <row r="128" spans="1:19" x14ac:dyDescent="0.25">
      <c r="A128" s="37" t="s">
        <v>27</v>
      </c>
      <c r="B128" s="18">
        <v>50102535</v>
      </c>
      <c r="C128" s="37" t="s">
        <v>618</v>
      </c>
      <c r="D128" s="37" t="s">
        <v>2269</v>
      </c>
      <c r="E128" s="37" t="s">
        <v>46</v>
      </c>
      <c r="F128" s="37" t="s">
        <v>1518</v>
      </c>
      <c r="G128" s="37" t="s">
        <v>92</v>
      </c>
      <c r="H128" s="37" t="s">
        <v>28</v>
      </c>
      <c r="I128" s="37" t="s">
        <v>1519</v>
      </c>
      <c r="J128" s="37" t="s">
        <v>825</v>
      </c>
      <c r="K128" s="37" t="s">
        <v>815</v>
      </c>
      <c r="L128" s="37" t="s">
        <v>135</v>
      </c>
      <c r="M128" s="18">
        <v>1</v>
      </c>
      <c r="N128" s="38">
        <v>42857</v>
      </c>
      <c r="O128" s="38"/>
      <c r="P128" s="38">
        <v>34481</v>
      </c>
      <c r="Q128" s="18">
        <v>27.698630136986303</v>
      </c>
      <c r="R128" s="18">
        <v>3.2533333333333334</v>
      </c>
      <c r="S128" s="36">
        <v>3.64</v>
      </c>
    </row>
    <row r="129" spans="1:19" x14ac:dyDescent="0.25">
      <c r="A129" s="37"/>
      <c r="B129" s="18">
        <v>50030974</v>
      </c>
      <c r="C129" s="37" t="s">
        <v>288</v>
      </c>
      <c r="D129" s="37" t="s">
        <v>2270</v>
      </c>
      <c r="E129" s="37" t="s">
        <v>1440</v>
      </c>
      <c r="F129" s="37" t="s">
        <v>1437</v>
      </c>
      <c r="G129" s="37" t="s">
        <v>1433</v>
      </c>
      <c r="H129" s="37" t="s">
        <v>1441</v>
      </c>
      <c r="I129" s="37" t="s">
        <v>1442</v>
      </c>
      <c r="J129" s="37"/>
      <c r="K129" s="37"/>
      <c r="L129" s="37" t="s">
        <v>115</v>
      </c>
      <c r="M129" s="18"/>
      <c r="N129" s="38">
        <v>36526</v>
      </c>
      <c r="O129" s="38">
        <v>41030</v>
      </c>
      <c r="P129" s="38">
        <v>28006</v>
      </c>
      <c r="Q129" s="18">
        <v>45.438356164383563</v>
      </c>
      <c r="R129" s="18"/>
      <c r="S129" s="36">
        <v>2.9133333333333336</v>
      </c>
    </row>
    <row r="130" spans="1:19" x14ac:dyDescent="0.25">
      <c r="A130" s="37" t="s">
        <v>27</v>
      </c>
      <c r="B130" s="18">
        <v>50108206</v>
      </c>
      <c r="C130" s="37" t="s">
        <v>633</v>
      </c>
      <c r="D130" s="37" t="s">
        <v>2269</v>
      </c>
      <c r="E130" s="37" t="s">
        <v>46</v>
      </c>
      <c r="F130" s="37" t="s">
        <v>1520</v>
      </c>
      <c r="G130" s="37" t="s">
        <v>47</v>
      </c>
      <c r="H130" s="37" t="s">
        <v>28</v>
      </c>
      <c r="I130" s="37" t="s">
        <v>1521</v>
      </c>
      <c r="J130" s="37" t="s">
        <v>818</v>
      </c>
      <c r="K130" s="37" t="s">
        <v>815</v>
      </c>
      <c r="L130" s="37" t="s">
        <v>135</v>
      </c>
      <c r="M130" s="18">
        <v>4</v>
      </c>
      <c r="N130" s="38">
        <v>43040</v>
      </c>
      <c r="O130" s="38"/>
      <c r="P130" s="38">
        <v>33714</v>
      </c>
      <c r="Q130" s="18">
        <v>29.8</v>
      </c>
      <c r="R130" s="18">
        <v>2.6533333333333333</v>
      </c>
      <c r="S130" s="36">
        <v>2.9166666666666665</v>
      </c>
    </row>
    <row r="131" spans="1:19" x14ac:dyDescent="0.25">
      <c r="A131" s="37"/>
      <c r="B131" s="18">
        <v>50030956</v>
      </c>
      <c r="C131" s="37" t="s">
        <v>1399</v>
      </c>
      <c r="D131" s="37" t="s">
        <v>2270</v>
      </c>
      <c r="E131" s="37" t="s">
        <v>1440</v>
      </c>
      <c r="F131" s="37" t="s">
        <v>1437</v>
      </c>
      <c r="G131" s="37" t="s">
        <v>1433</v>
      </c>
      <c r="H131" s="37" t="s">
        <v>1870</v>
      </c>
      <c r="I131" s="37" t="s">
        <v>1871</v>
      </c>
      <c r="J131" s="37"/>
      <c r="K131" s="37"/>
      <c r="L131" s="37" t="s">
        <v>111</v>
      </c>
      <c r="M131" s="18"/>
      <c r="N131" s="38">
        <v>38169</v>
      </c>
      <c r="O131" s="38">
        <v>41791</v>
      </c>
      <c r="P131" s="38">
        <v>28669</v>
      </c>
      <c r="Q131" s="18">
        <v>43.62191780821918</v>
      </c>
      <c r="R131" s="18"/>
      <c r="S131" s="36">
        <v>3.2280000000000002</v>
      </c>
    </row>
    <row r="132" spans="1:19" x14ac:dyDescent="0.25">
      <c r="A132" s="37" t="s">
        <v>27</v>
      </c>
      <c r="B132" s="18">
        <v>50031016</v>
      </c>
      <c r="C132" s="37" t="s">
        <v>300</v>
      </c>
      <c r="D132" s="37" t="s">
        <v>2278</v>
      </c>
      <c r="E132" s="37" t="s">
        <v>1531</v>
      </c>
      <c r="F132" s="37" t="s">
        <v>1536</v>
      </c>
      <c r="G132" s="37" t="s">
        <v>88</v>
      </c>
      <c r="H132" s="37" t="s">
        <v>32</v>
      </c>
      <c r="I132" s="37" t="s">
        <v>1966</v>
      </c>
      <c r="J132" s="37" t="s">
        <v>814</v>
      </c>
      <c r="K132" s="37" t="s">
        <v>839</v>
      </c>
      <c r="L132" s="37" t="s">
        <v>110</v>
      </c>
      <c r="M132" s="18"/>
      <c r="N132" s="38">
        <v>37662</v>
      </c>
      <c r="O132" s="38">
        <v>43115</v>
      </c>
      <c r="P132" s="38">
        <v>25595</v>
      </c>
      <c r="Q132" s="18">
        <v>52.043835616438358</v>
      </c>
      <c r="R132" s="18">
        <v>3.1733333333333333</v>
      </c>
      <c r="S132" s="36">
        <v>3.3833333333333333</v>
      </c>
    </row>
    <row r="133" spans="1:19" x14ac:dyDescent="0.25">
      <c r="A133" s="37"/>
      <c r="B133" s="18">
        <v>50031259</v>
      </c>
      <c r="C133" s="37" t="s">
        <v>368</v>
      </c>
      <c r="D133" s="37" t="s">
        <v>2270</v>
      </c>
      <c r="E133" s="37" t="s">
        <v>1440</v>
      </c>
      <c r="F133" s="37" t="s">
        <v>1437</v>
      </c>
      <c r="G133" s="37" t="s">
        <v>1433</v>
      </c>
      <c r="H133" s="37" t="s">
        <v>1870</v>
      </c>
      <c r="I133" s="37" t="s">
        <v>1871</v>
      </c>
      <c r="J133" s="37"/>
      <c r="K133" s="37"/>
      <c r="L133" s="37" t="s">
        <v>115</v>
      </c>
      <c r="M133" s="18"/>
      <c r="N133" s="38">
        <v>41442</v>
      </c>
      <c r="O133" s="38">
        <v>41791</v>
      </c>
      <c r="P133" s="38">
        <v>31104</v>
      </c>
      <c r="Q133" s="18">
        <v>36.950684931506849</v>
      </c>
      <c r="R133" s="18"/>
      <c r="S133" s="36">
        <v>4.7299999999999995</v>
      </c>
    </row>
    <row r="134" spans="1:19" x14ac:dyDescent="0.25">
      <c r="A134" s="37" t="s">
        <v>27</v>
      </c>
      <c r="B134" s="18">
        <v>50122092</v>
      </c>
      <c r="C134" s="37" t="s">
        <v>667</v>
      </c>
      <c r="D134" s="37" t="s">
        <v>2269</v>
      </c>
      <c r="E134" s="37" t="s">
        <v>46</v>
      </c>
      <c r="F134" s="37" t="s">
        <v>1520</v>
      </c>
      <c r="G134" s="37" t="s">
        <v>47</v>
      </c>
      <c r="H134" s="37" t="s">
        <v>28</v>
      </c>
      <c r="I134" s="37" t="s">
        <v>1521</v>
      </c>
      <c r="J134" s="37" t="s">
        <v>818</v>
      </c>
      <c r="K134" s="37" t="s">
        <v>815</v>
      </c>
      <c r="L134" s="37" t="s">
        <v>135</v>
      </c>
      <c r="M134" s="18">
        <v>2</v>
      </c>
      <c r="N134" s="38">
        <v>43395</v>
      </c>
      <c r="O134" s="38"/>
      <c r="P134" s="38">
        <v>34863</v>
      </c>
      <c r="Q134" s="18">
        <v>26.652054794520549</v>
      </c>
      <c r="R134" s="18">
        <v>3.0700000000000003</v>
      </c>
      <c r="S134" s="36">
        <v>3.4113333333333333</v>
      </c>
    </row>
    <row r="135" spans="1:19" x14ac:dyDescent="0.25">
      <c r="A135" s="37" t="s">
        <v>29</v>
      </c>
      <c r="B135" s="18">
        <v>50138338</v>
      </c>
      <c r="C135" s="37" t="s">
        <v>1012</v>
      </c>
      <c r="D135" s="37" t="s">
        <v>2269</v>
      </c>
      <c r="E135" s="37" t="s">
        <v>46</v>
      </c>
      <c r="F135" s="37" t="s">
        <v>1520</v>
      </c>
      <c r="G135" s="37" t="s">
        <v>47</v>
      </c>
      <c r="H135" s="37" t="s">
        <v>30</v>
      </c>
      <c r="I135" s="37" t="s">
        <v>1522</v>
      </c>
      <c r="J135" s="37" t="s">
        <v>818</v>
      </c>
      <c r="K135" s="37" t="s">
        <v>815</v>
      </c>
      <c r="L135" s="37" t="s">
        <v>135</v>
      </c>
      <c r="M135" s="18"/>
      <c r="N135" s="38">
        <v>43788</v>
      </c>
      <c r="O135" s="38"/>
      <c r="P135" s="38">
        <v>33655</v>
      </c>
      <c r="Q135" s="18">
        <v>29.961643835616439</v>
      </c>
      <c r="R135" s="18">
        <v>3.4160000000000004</v>
      </c>
      <c r="S135" s="36">
        <v>3.5833333333333335</v>
      </c>
    </row>
    <row r="136" spans="1:19" x14ac:dyDescent="0.25">
      <c r="A136" s="37"/>
      <c r="B136" s="18">
        <v>50116049</v>
      </c>
      <c r="C136" s="37" t="s">
        <v>660</v>
      </c>
      <c r="D136" s="37" t="s">
        <v>2270</v>
      </c>
      <c r="E136" s="37" t="s">
        <v>1440</v>
      </c>
      <c r="F136" s="37" t="s">
        <v>1437</v>
      </c>
      <c r="G136" s="37" t="s">
        <v>1433</v>
      </c>
      <c r="H136" s="37" t="s">
        <v>1676</v>
      </c>
      <c r="I136" s="37" t="s">
        <v>1677</v>
      </c>
      <c r="J136" s="37"/>
      <c r="K136" s="37"/>
      <c r="L136" s="37" t="s">
        <v>115</v>
      </c>
      <c r="M136" s="18"/>
      <c r="N136" s="38">
        <v>43344</v>
      </c>
      <c r="O136" s="38"/>
      <c r="P136" s="38">
        <v>31829</v>
      </c>
      <c r="Q136" s="18">
        <v>34.964383561643835</v>
      </c>
      <c r="R136" s="18"/>
      <c r="S136" s="36">
        <v>3</v>
      </c>
    </row>
    <row r="137" spans="1:19" x14ac:dyDescent="0.25">
      <c r="A137" s="37" t="s">
        <v>29</v>
      </c>
      <c r="B137" s="18">
        <v>50146749</v>
      </c>
      <c r="C137" s="37" t="s">
        <v>751</v>
      </c>
      <c r="D137" s="37" t="s">
        <v>2269</v>
      </c>
      <c r="E137" s="37" t="s">
        <v>46</v>
      </c>
      <c r="F137" s="37" t="s">
        <v>1520</v>
      </c>
      <c r="G137" s="37" t="s">
        <v>47</v>
      </c>
      <c r="H137" s="37" t="s">
        <v>30</v>
      </c>
      <c r="I137" s="37" t="s">
        <v>1522</v>
      </c>
      <c r="J137" s="37" t="s">
        <v>818</v>
      </c>
      <c r="K137" s="37" t="s">
        <v>815</v>
      </c>
      <c r="L137" s="37" t="s">
        <v>135</v>
      </c>
      <c r="M137" s="18"/>
      <c r="N137" s="38">
        <v>44348</v>
      </c>
      <c r="O137" s="38"/>
      <c r="P137" s="38">
        <v>34737</v>
      </c>
      <c r="Q137" s="18">
        <v>26.997260273972604</v>
      </c>
      <c r="R137" s="18"/>
      <c r="S137" s="36">
        <v>3.42</v>
      </c>
    </row>
    <row r="138" spans="1:19" x14ac:dyDescent="0.25">
      <c r="A138" s="37"/>
      <c r="B138" s="18">
        <v>50030940</v>
      </c>
      <c r="C138" s="37" t="s">
        <v>273</v>
      </c>
      <c r="D138" s="37" t="s">
        <v>2270</v>
      </c>
      <c r="E138" s="37" t="s">
        <v>1872</v>
      </c>
      <c r="F138" s="37" t="s">
        <v>1437</v>
      </c>
      <c r="G138" s="37" t="s">
        <v>1433</v>
      </c>
      <c r="H138" s="37" t="s">
        <v>1873</v>
      </c>
      <c r="I138" s="37" t="s">
        <v>1874</v>
      </c>
      <c r="J138" s="37"/>
      <c r="K138" s="37"/>
      <c r="L138" s="37" t="s">
        <v>115</v>
      </c>
      <c r="M138" s="18"/>
      <c r="N138" s="38">
        <v>39128</v>
      </c>
      <c r="O138" s="38">
        <v>39539</v>
      </c>
      <c r="P138" s="38">
        <v>28900</v>
      </c>
      <c r="Q138" s="18">
        <v>42.989041095890414</v>
      </c>
      <c r="R138" s="18"/>
      <c r="S138" s="36"/>
    </row>
    <row r="139" spans="1:19" x14ac:dyDescent="0.25">
      <c r="A139" s="37" t="s">
        <v>27</v>
      </c>
      <c r="B139" s="18">
        <v>50122085</v>
      </c>
      <c r="C139" s="37" t="s">
        <v>666</v>
      </c>
      <c r="D139" s="37" t="s">
        <v>2278</v>
      </c>
      <c r="E139" s="37" t="s">
        <v>1531</v>
      </c>
      <c r="F139" s="37" t="s">
        <v>1536</v>
      </c>
      <c r="G139" s="37" t="s">
        <v>88</v>
      </c>
      <c r="H139" s="37" t="s">
        <v>28</v>
      </c>
      <c r="I139" s="37" t="s">
        <v>1537</v>
      </c>
      <c r="J139" s="37" t="s">
        <v>814</v>
      </c>
      <c r="K139" s="37" t="s">
        <v>839</v>
      </c>
      <c r="L139" s="37" t="s">
        <v>135</v>
      </c>
      <c r="M139" s="18"/>
      <c r="N139" s="38">
        <v>43395</v>
      </c>
      <c r="O139" s="38"/>
      <c r="P139" s="38">
        <v>34663</v>
      </c>
      <c r="Q139" s="18">
        <v>27.2</v>
      </c>
      <c r="R139" s="18">
        <v>2.75</v>
      </c>
      <c r="S139" s="36"/>
    </row>
    <row r="140" spans="1:19" x14ac:dyDescent="0.25">
      <c r="A140" s="37"/>
      <c r="B140" s="18">
        <v>50030937</v>
      </c>
      <c r="C140" s="37" t="s">
        <v>271</v>
      </c>
      <c r="D140" s="37" t="s">
        <v>2270</v>
      </c>
      <c r="E140" s="37" t="s">
        <v>1872</v>
      </c>
      <c r="F140" s="37" t="s">
        <v>1437</v>
      </c>
      <c r="G140" s="37" t="s">
        <v>1433</v>
      </c>
      <c r="H140" s="37" t="s">
        <v>1873</v>
      </c>
      <c r="I140" s="37" t="s">
        <v>1874</v>
      </c>
      <c r="J140" s="37"/>
      <c r="K140" s="37"/>
      <c r="L140" s="37" t="s">
        <v>115</v>
      </c>
      <c r="M140" s="18"/>
      <c r="N140" s="38">
        <v>35065</v>
      </c>
      <c r="O140" s="38">
        <v>38437</v>
      </c>
      <c r="P140" s="38">
        <v>25655</v>
      </c>
      <c r="Q140" s="18">
        <v>51.87945205479452</v>
      </c>
      <c r="R140" s="18"/>
      <c r="S140" s="36"/>
    </row>
    <row r="141" spans="1:19" x14ac:dyDescent="0.25">
      <c r="A141" s="37"/>
      <c r="B141" s="18">
        <v>50142612</v>
      </c>
      <c r="C141" s="37" t="s">
        <v>722</v>
      </c>
      <c r="D141" s="37" t="s">
        <v>2269</v>
      </c>
      <c r="E141" s="37" t="s">
        <v>1459</v>
      </c>
      <c r="F141" s="37" t="s">
        <v>1520</v>
      </c>
      <c r="G141" s="37" t="s">
        <v>1480</v>
      </c>
      <c r="H141" s="37" t="s">
        <v>1523</v>
      </c>
      <c r="I141" s="37" t="s">
        <v>1524</v>
      </c>
      <c r="J141" s="37"/>
      <c r="K141" s="37"/>
      <c r="L141" s="37" t="s">
        <v>135</v>
      </c>
      <c r="M141" s="18"/>
      <c r="N141" s="38">
        <v>39722</v>
      </c>
      <c r="O141" s="38"/>
      <c r="P141" s="38">
        <v>30593</v>
      </c>
      <c r="Q141" s="18">
        <v>38.350684931506848</v>
      </c>
      <c r="R141" s="18"/>
      <c r="S141" s="36">
        <v>2.9666666666666668</v>
      </c>
    </row>
    <row r="142" spans="1:19" x14ac:dyDescent="0.25">
      <c r="A142" s="37"/>
      <c r="B142" s="18">
        <v>50030938</v>
      </c>
      <c r="C142" s="37" t="s">
        <v>272</v>
      </c>
      <c r="D142" s="37" t="s">
        <v>2270</v>
      </c>
      <c r="E142" s="37" t="s">
        <v>1872</v>
      </c>
      <c r="F142" s="37" t="s">
        <v>1437</v>
      </c>
      <c r="G142" s="37" t="s">
        <v>1433</v>
      </c>
      <c r="H142" s="37" t="s">
        <v>1875</v>
      </c>
      <c r="I142" s="37" t="s">
        <v>1876</v>
      </c>
      <c r="J142" s="37"/>
      <c r="K142" s="37"/>
      <c r="L142" s="37" t="s">
        <v>115</v>
      </c>
      <c r="M142" s="18"/>
      <c r="N142" s="38">
        <v>36893</v>
      </c>
      <c r="O142" s="38">
        <v>38033</v>
      </c>
      <c r="P142" s="38">
        <v>27947</v>
      </c>
      <c r="Q142" s="18">
        <v>45.6</v>
      </c>
      <c r="R142" s="18"/>
      <c r="S142" s="36">
        <v>2.8000000000000003</v>
      </c>
    </row>
    <row r="143" spans="1:19" x14ac:dyDescent="0.25">
      <c r="A143" s="37" t="s">
        <v>27</v>
      </c>
      <c r="B143" s="18">
        <v>50142297</v>
      </c>
      <c r="C143" s="37" t="s">
        <v>711</v>
      </c>
      <c r="D143" s="37" t="s">
        <v>2269</v>
      </c>
      <c r="E143" s="37" t="s">
        <v>46</v>
      </c>
      <c r="F143" s="37" t="s">
        <v>1525</v>
      </c>
      <c r="G143" s="37" t="s">
        <v>48</v>
      </c>
      <c r="H143" s="37" t="s">
        <v>28</v>
      </c>
      <c r="I143" s="37" t="s">
        <v>1526</v>
      </c>
      <c r="J143" s="37" t="s">
        <v>814</v>
      </c>
      <c r="K143" s="37" t="s">
        <v>815</v>
      </c>
      <c r="L143" s="37" t="s">
        <v>135</v>
      </c>
      <c r="M143" s="18">
        <v>4</v>
      </c>
      <c r="N143" s="38">
        <v>44044</v>
      </c>
      <c r="O143" s="38"/>
      <c r="P143" s="38">
        <v>34725</v>
      </c>
      <c r="Q143" s="18">
        <v>27.030136986301368</v>
      </c>
      <c r="R143" s="18"/>
      <c r="S143" s="36"/>
    </row>
    <row r="144" spans="1:19" x14ac:dyDescent="0.25">
      <c r="A144" s="37"/>
      <c r="B144" s="18">
        <v>50030939</v>
      </c>
      <c r="C144" s="37" t="s">
        <v>1175</v>
      </c>
      <c r="D144" s="37" t="s">
        <v>2270</v>
      </c>
      <c r="E144" s="37" t="s">
        <v>1872</v>
      </c>
      <c r="F144" s="37" t="s">
        <v>1437</v>
      </c>
      <c r="G144" s="37" t="s">
        <v>1433</v>
      </c>
      <c r="H144" s="37" t="s">
        <v>1875</v>
      </c>
      <c r="I144" s="37" t="s">
        <v>1876</v>
      </c>
      <c r="J144" s="37"/>
      <c r="K144" s="37"/>
      <c r="L144" s="37" t="s">
        <v>115</v>
      </c>
      <c r="M144" s="18"/>
      <c r="N144" s="38">
        <v>36220</v>
      </c>
      <c r="O144" s="38">
        <v>40695</v>
      </c>
      <c r="P144" s="38">
        <v>26160</v>
      </c>
      <c r="Q144" s="18">
        <v>50.495890410958907</v>
      </c>
      <c r="R144" s="18"/>
      <c r="S144" s="36">
        <v>2.92</v>
      </c>
    </row>
    <row r="145" spans="1:19" x14ac:dyDescent="0.25">
      <c r="A145" s="37" t="s">
        <v>27</v>
      </c>
      <c r="B145" s="18">
        <v>50144877</v>
      </c>
      <c r="C145" s="37" t="s">
        <v>740</v>
      </c>
      <c r="D145" s="37" t="s">
        <v>2269</v>
      </c>
      <c r="E145" s="37" t="s">
        <v>46</v>
      </c>
      <c r="F145" s="37" t="s">
        <v>1527</v>
      </c>
      <c r="G145" s="37" t="s">
        <v>50</v>
      </c>
      <c r="H145" s="37" t="s">
        <v>28</v>
      </c>
      <c r="I145" s="37" t="s">
        <v>1528</v>
      </c>
      <c r="J145" s="37" t="s">
        <v>818</v>
      </c>
      <c r="K145" s="37" t="s">
        <v>815</v>
      </c>
      <c r="L145" s="37" t="s">
        <v>135</v>
      </c>
      <c r="M145" s="18">
        <v>6</v>
      </c>
      <c r="N145" s="38">
        <v>44242</v>
      </c>
      <c r="O145" s="38"/>
      <c r="P145" s="38">
        <v>35571</v>
      </c>
      <c r="Q145" s="18">
        <v>24.712328767123289</v>
      </c>
      <c r="R145" s="18"/>
      <c r="S145" s="36">
        <v>3.24</v>
      </c>
    </row>
    <row r="146" spans="1:19" x14ac:dyDescent="0.25">
      <c r="A146" s="37"/>
      <c r="B146" s="18">
        <v>50030888</v>
      </c>
      <c r="C146" s="37" t="s">
        <v>256</v>
      </c>
      <c r="D146" s="37" t="s">
        <v>2270</v>
      </c>
      <c r="E146" s="37" t="s">
        <v>1695</v>
      </c>
      <c r="F146" s="37" t="s">
        <v>1437</v>
      </c>
      <c r="G146" s="37" t="s">
        <v>1433</v>
      </c>
      <c r="H146" s="37" t="s">
        <v>1877</v>
      </c>
      <c r="I146" s="37" t="s">
        <v>1878</v>
      </c>
      <c r="J146" s="37"/>
      <c r="K146" s="37"/>
      <c r="L146" s="37" t="s">
        <v>124</v>
      </c>
      <c r="M146" s="18"/>
      <c r="N146" s="38">
        <v>35186</v>
      </c>
      <c r="O146" s="38">
        <v>38020</v>
      </c>
      <c r="P146" s="38">
        <v>25614</v>
      </c>
      <c r="Q146" s="18">
        <v>51.991780821917807</v>
      </c>
      <c r="R146" s="18"/>
      <c r="S146" s="36">
        <v>2.9215151515151518</v>
      </c>
    </row>
    <row r="147" spans="1:19" x14ac:dyDescent="0.25">
      <c r="A147" s="37" t="s">
        <v>27</v>
      </c>
      <c r="B147" s="18">
        <v>50112874</v>
      </c>
      <c r="C147" s="37" t="s">
        <v>648</v>
      </c>
      <c r="D147" s="37" t="s">
        <v>2269</v>
      </c>
      <c r="E147" s="37" t="s">
        <v>46</v>
      </c>
      <c r="F147" s="37" t="s">
        <v>1529</v>
      </c>
      <c r="G147" s="37" t="s">
        <v>51</v>
      </c>
      <c r="H147" s="37" t="s">
        <v>28</v>
      </c>
      <c r="I147" s="37" t="s">
        <v>1530</v>
      </c>
      <c r="J147" s="37" t="s">
        <v>818</v>
      </c>
      <c r="K147" s="37" t="s">
        <v>914</v>
      </c>
      <c r="L147" s="37" t="s">
        <v>135</v>
      </c>
      <c r="M147" s="18">
        <v>2</v>
      </c>
      <c r="N147" s="38">
        <v>43222</v>
      </c>
      <c r="O147" s="38"/>
      <c r="P147" s="38">
        <v>34183</v>
      </c>
      <c r="Q147" s="18">
        <v>28.515068493150686</v>
      </c>
      <c r="R147" s="18">
        <v>2.8333333333333335</v>
      </c>
      <c r="S147" s="36">
        <v>2.59</v>
      </c>
    </row>
    <row r="148" spans="1:19" x14ac:dyDescent="0.25">
      <c r="A148" s="37"/>
      <c r="B148" s="18">
        <v>50030892</v>
      </c>
      <c r="C148" s="37" t="s">
        <v>258</v>
      </c>
      <c r="D148" s="37" t="s">
        <v>2270</v>
      </c>
      <c r="E148" s="37" t="s">
        <v>1695</v>
      </c>
      <c r="F148" s="37" t="s">
        <v>1437</v>
      </c>
      <c r="G148" s="37" t="s">
        <v>1433</v>
      </c>
      <c r="H148" s="37" t="s">
        <v>1879</v>
      </c>
      <c r="I148" s="37" t="s">
        <v>1880</v>
      </c>
      <c r="J148" s="37"/>
      <c r="K148" s="37"/>
      <c r="L148" s="37" t="s">
        <v>111</v>
      </c>
      <c r="M148" s="18"/>
      <c r="N148" s="38">
        <v>38777</v>
      </c>
      <c r="O148" s="38">
        <v>38930</v>
      </c>
      <c r="P148" s="38">
        <v>26959</v>
      </c>
      <c r="Q148" s="18">
        <v>48.30684931506849</v>
      </c>
      <c r="R148" s="18"/>
      <c r="S148" s="36">
        <v>3.3533333333333335</v>
      </c>
    </row>
    <row r="149" spans="1:19" x14ac:dyDescent="0.25">
      <c r="A149" s="37" t="s">
        <v>27</v>
      </c>
      <c r="B149" s="18">
        <v>50144879</v>
      </c>
      <c r="C149" s="37" t="s">
        <v>742</v>
      </c>
      <c r="D149" s="37" t="s">
        <v>2278</v>
      </c>
      <c r="E149" s="37" t="s">
        <v>1531</v>
      </c>
      <c r="F149" s="37" t="s">
        <v>1536</v>
      </c>
      <c r="G149" s="37" t="s">
        <v>88</v>
      </c>
      <c r="H149" s="37" t="s">
        <v>28</v>
      </c>
      <c r="I149" s="37" t="s">
        <v>1537</v>
      </c>
      <c r="J149" s="37" t="s">
        <v>814</v>
      </c>
      <c r="K149" s="37" t="s">
        <v>839</v>
      </c>
      <c r="L149" s="37" t="s">
        <v>135</v>
      </c>
      <c r="M149" s="18"/>
      <c r="N149" s="38">
        <v>44242</v>
      </c>
      <c r="O149" s="38"/>
      <c r="P149" s="38">
        <v>35621</v>
      </c>
      <c r="Q149" s="18">
        <v>24.575342465753426</v>
      </c>
      <c r="R149" s="18"/>
      <c r="S149" s="36">
        <v>2.8133333333333339</v>
      </c>
    </row>
    <row r="150" spans="1:19" x14ac:dyDescent="0.25">
      <c r="A150" s="37"/>
      <c r="B150" s="18">
        <v>50030595</v>
      </c>
      <c r="C150" s="37" t="s">
        <v>146</v>
      </c>
      <c r="D150" s="37" t="s">
        <v>2270</v>
      </c>
      <c r="E150" s="37" t="s">
        <v>1695</v>
      </c>
      <c r="F150" s="37" t="s">
        <v>1437</v>
      </c>
      <c r="G150" s="37" t="s">
        <v>1433</v>
      </c>
      <c r="H150" s="37" t="s">
        <v>1879</v>
      </c>
      <c r="I150" s="37" t="s">
        <v>1880</v>
      </c>
      <c r="J150" s="37"/>
      <c r="K150" s="37"/>
      <c r="L150" s="37" t="s">
        <v>106</v>
      </c>
      <c r="M150" s="18"/>
      <c r="N150" s="38">
        <v>38231</v>
      </c>
      <c r="O150" s="38">
        <v>41821</v>
      </c>
      <c r="P150" s="38">
        <v>28985</v>
      </c>
      <c r="Q150" s="18">
        <v>42.756164383561647</v>
      </c>
      <c r="R150" s="18"/>
      <c r="S150" s="36">
        <v>3.4833333333333329</v>
      </c>
    </row>
    <row r="151" spans="1:19" x14ac:dyDescent="0.25">
      <c r="A151" s="37" t="s">
        <v>27</v>
      </c>
      <c r="B151" s="18">
        <v>50122102</v>
      </c>
      <c r="C151" s="37" t="s">
        <v>671</v>
      </c>
      <c r="D151" s="37" t="s">
        <v>2269</v>
      </c>
      <c r="E151" s="37" t="s">
        <v>46</v>
      </c>
      <c r="F151" s="37" t="s">
        <v>1529</v>
      </c>
      <c r="G151" s="37" t="s">
        <v>51</v>
      </c>
      <c r="H151" s="37" t="s">
        <v>28</v>
      </c>
      <c r="I151" s="37" t="s">
        <v>1530</v>
      </c>
      <c r="J151" s="37" t="s">
        <v>818</v>
      </c>
      <c r="K151" s="37" t="s">
        <v>914</v>
      </c>
      <c r="L151" s="37" t="s">
        <v>135</v>
      </c>
      <c r="M151" s="18">
        <v>3</v>
      </c>
      <c r="N151" s="38">
        <v>43395</v>
      </c>
      <c r="O151" s="38"/>
      <c r="P151" s="38">
        <v>34978</v>
      </c>
      <c r="Q151" s="18">
        <v>26.336986301369862</v>
      </c>
      <c r="R151" s="18">
        <v>2.7850000000000001</v>
      </c>
      <c r="S151" s="36">
        <v>2.7466666666666666</v>
      </c>
    </row>
    <row r="152" spans="1:19" x14ac:dyDescent="0.25">
      <c r="A152" s="37"/>
      <c r="B152" s="18">
        <v>50142023</v>
      </c>
      <c r="C152" s="37" t="s">
        <v>1176</v>
      </c>
      <c r="D152" s="37" t="s">
        <v>2270</v>
      </c>
      <c r="E152" s="37" t="s">
        <v>1695</v>
      </c>
      <c r="F152" s="37" t="s">
        <v>1437</v>
      </c>
      <c r="G152" s="37" t="s">
        <v>1433</v>
      </c>
      <c r="H152" s="37" t="s">
        <v>1879</v>
      </c>
      <c r="I152" s="37" t="s">
        <v>1880</v>
      </c>
      <c r="J152" s="37"/>
      <c r="K152" s="37"/>
      <c r="L152" s="37" t="s">
        <v>110</v>
      </c>
      <c r="M152" s="18"/>
      <c r="N152" s="38">
        <v>41821</v>
      </c>
      <c r="O152" s="38">
        <v>44013</v>
      </c>
      <c r="P152" s="38">
        <v>26043</v>
      </c>
      <c r="Q152" s="18">
        <v>50.816438356164383</v>
      </c>
      <c r="R152" s="18"/>
      <c r="S152" s="36">
        <v>2.9733333333333332</v>
      </c>
    </row>
    <row r="153" spans="1:19" x14ac:dyDescent="0.25">
      <c r="A153" s="37" t="s">
        <v>27</v>
      </c>
      <c r="B153" s="18">
        <v>50144875</v>
      </c>
      <c r="C153" s="37" t="s">
        <v>738</v>
      </c>
      <c r="D153" s="37" t="s">
        <v>2269</v>
      </c>
      <c r="E153" s="37" t="s">
        <v>46</v>
      </c>
      <c r="F153" s="37" t="s">
        <v>1529</v>
      </c>
      <c r="G153" s="37" t="s">
        <v>51</v>
      </c>
      <c r="H153" s="37" t="s">
        <v>28</v>
      </c>
      <c r="I153" s="37" t="s">
        <v>1530</v>
      </c>
      <c r="J153" s="37" t="s">
        <v>818</v>
      </c>
      <c r="K153" s="37" t="s">
        <v>914</v>
      </c>
      <c r="L153" s="37" t="s">
        <v>135</v>
      </c>
      <c r="M153" s="18">
        <v>7</v>
      </c>
      <c r="N153" s="38">
        <v>44242</v>
      </c>
      <c r="O153" s="38"/>
      <c r="P153" s="38">
        <v>35870</v>
      </c>
      <c r="Q153" s="18">
        <v>23.893150684931506</v>
      </c>
      <c r="R153" s="18"/>
      <c r="S153" s="36">
        <v>3.4633333333333334</v>
      </c>
    </row>
    <row r="154" spans="1:19" x14ac:dyDescent="0.25">
      <c r="A154" s="37"/>
      <c r="B154" s="18">
        <v>50142002</v>
      </c>
      <c r="C154" s="37" t="s">
        <v>1177</v>
      </c>
      <c r="D154" s="37" t="s">
        <v>2270</v>
      </c>
      <c r="E154" s="37" t="s">
        <v>1695</v>
      </c>
      <c r="F154" s="37" t="s">
        <v>1437</v>
      </c>
      <c r="G154" s="37" t="s">
        <v>1433</v>
      </c>
      <c r="H154" s="37" t="s">
        <v>1879</v>
      </c>
      <c r="I154" s="37" t="s">
        <v>1880</v>
      </c>
      <c r="J154" s="37"/>
      <c r="K154" s="37"/>
      <c r="L154" s="37" t="s">
        <v>135</v>
      </c>
      <c r="M154" s="18"/>
      <c r="N154" s="38">
        <v>42718</v>
      </c>
      <c r="O154" s="38">
        <v>44013</v>
      </c>
      <c r="P154" s="38">
        <v>34275</v>
      </c>
      <c r="Q154" s="18">
        <v>28.263013698630136</v>
      </c>
      <c r="R154" s="18"/>
      <c r="S154" s="36">
        <v>3.58</v>
      </c>
    </row>
    <row r="155" spans="1:19" x14ac:dyDescent="0.25">
      <c r="A155" s="37" t="s">
        <v>27</v>
      </c>
      <c r="B155" s="18">
        <v>50108208</v>
      </c>
      <c r="C155" s="37" t="s">
        <v>634</v>
      </c>
      <c r="D155" s="37" t="s">
        <v>2278</v>
      </c>
      <c r="E155" s="37" t="s">
        <v>1531</v>
      </c>
      <c r="F155" s="37" t="s">
        <v>1536</v>
      </c>
      <c r="G155" s="37" t="s">
        <v>88</v>
      </c>
      <c r="H155" s="37" t="s">
        <v>28</v>
      </c>
      <c r="I155" s="37" t="s">
        <v>1537</v>
      </c>
      <c r="J155" s="37" t="s">
        <v>814</v>
      </c>
      <c r="K155" s="37" t="s">
        <v>839</v>
      </c>
      <c r="L155" s="37" t="s">
        <v>135</v>
      </c>
      <c r="M155" s="18"/>
      <c r="N155" s="38">
        <v>43040</v>
      </c>
      <c r="O155" s="38"/>
      <c r="P155" s="38">
        <v>33096</v>
      </c>
      <c r="Q155" s="18">
        <v>31.493150684931507</v>
      </c>
      <c r="R155" s="18">
        <v>2.8466666666666662</v>
      </c>
      <c r="S155" s="36">
        <v>3.3633333333333333</v>
      </c>
    </row>
    <row r="156" spans="1:19" x14ac:dyDescent="0.25">
      <c r="A156" s="37"/>
      <c r="B156" s="18">
        <v>50032394</v>
      </c>
      <c r="C156" s="37" t="s">
        <v>483</v>
      </c>
      <c r="D156" s="37" t="s">
        <v>2270</v>
      </c>
      <c r="E156" s="37" t="s">
        <v>1459</v>
      </c>
      <c r="F156" s="37" t="s">
        <v>1437</v>
      </c>
      <c r="G156" s="37" t="s">
        <v>1433</v>
      </c>
      <c r="H156" s="37" t="s">
        <v>1881</v>
      </c>
      <c r="I156" s="37" t="s">
        <v>1882</v>
      </c>
      <c r="J156" s="37"/>
      <c r="K156" s="37"/>
      <c r="L156" s="37" t="s">
        <v>115</v>
      </c>
      <c r="M156" s="18"/>
      <c r="N156" s="38">
        <v>40848</v>
      </c>
      <c r="O156" s="38">
        <v>43374</v>
      </c>
      <c r="P156" s="38">
        <v>29746</v>
      </c>
      <c r="Q156" s="18">
        <v>40.671232876712331</v>
      </c>
      <c r="R156" s="18"/>
      <c r="S156" s="36"/>
    </row>
    <row r="157" spans="1:19" x14ac:dyDescent="0.25">
      <c r="A157" s="37" t="s">
        <v>27</v>
      </c>
      <c r="B157" s="18">
        <v>50144881</v>
      </c>
      <c r="C157" s="37" t="s">
        <v>744</v>
      </c>
      <c r="D157" s="37" t="s">
        <v>2269</v>
      </c>
      <c r="E157" s="37" t="s">
        <v>46</v>
      </c>
      <c r="F157" s="37" t="s">
        <v>1529</v>
      </c>
      <c r="G157" s="37" t="s">
        <v>51</v>
      </c>
      <c r="H157" s="37" t="s">
        <v>28</v>
      </c>
      <c r="I157" s="37" t="s">
        <v>1530</v>
      </c>
      <c r="J157" s="37" t="s">
        <v>818</v>
      </c>
      <c r="K157" s="37" t="s">
        <v>914</v>
      </c>
      <c r="L157" s="37" t="s">
        <v>135</v>
      </c>
      <c r="M157" s="18">
        <v>6</v>
      </c>
      <c r="N157" s="38">
        <v>44256</v>
      </c>
      <c r="O157" s="38"/>
      <c r="P157" s="38">
        <v>35771</v>
      </c>
      <c r="Q157" s="18">
        <v>24.164383561643834</v>
      </c>
      <c r="R157" s="18"/>
      <c r="S157" s="36">
        <v>2.7099999999999995</v>
      </c>
    </row>
    <row r="158" spans="1:19" x14ac:dyDescent="0.25">
      <c r="A158" s="37"/>
      <c r="B158" s="18">
        <v>50036784</v>
      </c>
      <c r="C158" s="37" t="s">
        <v>496</v>
      </c>
      <c r="D158" s="37" t="s">
        <v>2270</v>
      </c>
      <c r="E158" s="37" t="s">
        <v>1459</v>
      </c>
      <c r="F158" s="37" t="s">
        <v>1437</v>
      </c>
      <c r="G158" s="37" t="s">
        <v>1433</v>
      </c>
      <c r="H158" s="37" t="s">
        <v>1678</v>
      </c>
      <c r="I158" s="37" t="s">
        <v>1679</v>
      </c>
      <c r="J158" s="37"/>
      <c r="K158" s="37"/>
      <c r="L158" s="37" t="s">
        <v>115</v>
      </c>
      <c r="M158" s="18"/>
      <c r="N158" s="38">
        <v>41761</v>
      </c>
      <c r="O158" s="38"/>
      <c r="P158" s="38">
        <v>27508</v>
      </c>
      <c r="Q158" s="18">
        <v>46.802739726027397</v>
      </c>
      <c r="R158" s="18"/>
      <c r="S158" s="36">
        <v>3.4160000000000004</v>
      </c>
    </row>
    <row r="159" spans="1:19" x14ac:dyDescent="0.25">
      <c r="A159" s="37" t="s">
        <v>27</v>
      </c>
      <c r="B159" s="18">
        <v>50030683</v>
      </c>
      <c r="C159" s="37" t="s">
        <v>186</v>
      </c>
      <c r="D159" s="37" t="s">
        <v>2279</v>
      </c>
      <c r="E159" s="37" t="s">
        <v>1531</v>
      </c>
      <c r="F159" s="37" t="s">
        <v>1542</v>
      </c>
      <c r="G159" s="37" t="s">
        <v>89</v>
      </c>
      <c r="H159" s="37" t="s">
        <v>32</v>
      </c>
      <c r="I159" s="37" t="s">
        <v>1976</v>
      </c>
      <c r="J159" s="37" t="s">
        <v>825</v>
      </c>
      <c r="K159" s="37" t="s">
        <v>839</v>
      </c>
      <c r="L159" s="37" t="s">
        <v>110</v>
      </c>
      <c r="M159" s="18"/>
      <c r="N159" s="38">
        <v>38548</v>
      </c>
      <c r="O159" s="38">
        <v>42522</v>
      </c>
      <c r="P159" s="38">
        <v>28969</v>
      </c>
      <c r="Q159" s="18">
        <v>42.8</v>
      </c>
      <c r="R159" s="18">
        <v>3.2233333333333332</v>
      </c>
      <c r="S159" s="36">
        <v>3.1266666666666665</v>
      </c>
    </row>
    <row r="160" spans="1:19" x14ac:dyDescent="0.25">
      <c r="A160" s="37"/>
      <c r="B160" s="18">
        <v>50041841</v>
      </c>
      <c r="C160" s="37" t="s">
        <v>538</v>
      </c>
      <c r="D160" s="37" t="s">
        <v>2270</v>
      </c>
      <c r="E160" s="37" t="s">
        <v>1459</v>
      </c>
      <c r="F160" s="37" t="s">
        <v>1437</v>
      </c>
      <c r="G160" s="37" t="s">
        <v>1433</v>
      </c>
      <c r="H160" s="37" t="s">
        <v>1883</v>
      </c>
      <c r="I160" s="37" t="s">
        <v>1884</v>
      </c>
      <c r="J160" s="37"/>
      <c r="K160" s="37"/>
      <c r="L160" s="37" t="s">
        <v>111</v>
      </c>
      <c r="M160" s="18"/>
      <c r="N160" s="38">
        <v>41988</v>
      </c>
      <c r="O160" s="38">
        <v>44223</v>
      </c>
      <c r="P160" s="38">
        <v>31242</v>
      </c>
      <c r="Q160" s="18">
        <v>36.57260273972603</v>
      </c>
      <c r="R160" s="18"/>
      <c r="S160" s="36">
        <v>3.1139999999999999</v>
      </c>
    </row>
    <row r="161" spans="1:19" x14ac:dyDescent="0.25">
      <c r="A161" s="37"/>
      <c r="B161" s="18">
        <v>50089121</v>
      </c>
      <c r="C161" s="37" t="s">
        <v>603</v>
      </c>
      <c r="D161" s="37" t="s">
        <v>2277</v>
      </c>
      <c r="E161" s="37" t="s">
        <v>1464</v>
      </c>
      <c r="F161" s="37" t="s">
        <v>1532</v>
      </c>
      <c r="G161" s="37" t="s">
        <v>1480</v>
      </c>
      <c r="H161" s="37" t="s">
        <v>1534</v>
      </c>
      <c r="I161" s="37" t="s">
        <v>1535</v>
      </c>
      <c r="J161" s="37"/>
      <c r="K161" s="37"/>
      <c r="L161" s="37" t="s">
        <v>135</v>
      </c>
      <c r="M161" s="18"/>
      <c r="N161" s="38">
        <v>42646</v>
      </c>
      <c r="O161" s="38"/>
      <c r="P161" s="38">
        <v>29798</v>
      </c>
      <c r="Q161" s="18">
        <v>40.528767123287672</v>
      </c>
      <c r="R161" s="18"/>
      <c r="S161" s="36">
        <v>3.2133333333333334</v>
      </c>
    </row>
    <row r="162" spans="1:19" x14ac:dyDescent="0.25">
      <c r="A162" s="37"/>
      <c r="B162" s="18">
        <v>50030995</v>
      </c>
      <c r="C162" s="37" t="s">
        <v>296</v>
      </c>
      <c r="D162" s="37" t="s">
        <v>2270</v>
      </c>
      <c r="E162" s="37" t="s">
        <v>1443</v>
      </c>
      <c r="F162" s="37" t="s">
        <v>1437</v>
      </c>
      <c r="G162" s="37" t="s">
        <v>1433</v>
      </c>
      <c r="H162" s="37" t="s">
        <v>1885</v>
      </c>
      <c r="I162" s="37" t="s">
        <v>1886</v>
      </c>
      <c r="J162" s="37"/>
      <c r="K162" s="37"/>
      <c r="L162" s="37" t="s">
        <v>106</v>
      </c>
      <c r="M162" s="18"/>
      <c r="N162" s="38">
        <v>39069</v>
      </c>
      <c r="O162" s="38">
        <v>39539</v>
      </c>
      <c r="P162" s="38">
        <v>30448</v>
      </c>
      <c r="Q162" s="18">
        <v>38.747945205479454</v>
      </c>
      <c r="R162" s="18"/>
      <c r="S162" s="36">
        <v>3.3866666666666667</v>
      </c>
    </row>
    <row r="163" spans="1:19" x14ac:dyDescent="0.25">
      <c r="A163" s="37" t="s">
        <v>29</v>
      </c>
      <c r="B163" s="18">
        <v>50143764</v>
      </c>
      <c r="C163" s="37" t="s">
        <v>730</v>
      </c>
      <c r="D163" s="37" t="s">
        <v>2278</v>
      </c>
      <c r="E163" s="37" t="s">
        <v>1531</v>
      </c>
      <c r="F163" s="37" t="s">
        <v>1536</v>
      </c>
      <c r="G163" s="37" t="s">
        <v>88</v>
      </c>
      <c r="H163" s="37" t="s">
        <v>1538</v>
      </c>
      <c r="I163" s="37" t="s">
        <v>2261</v>
      </c>
      <c r="J163" s="37" t="s">
        <v>814</v>
      </c>
      <c r="K163" s="37" t="s">
        <v>839</v>
      </c>
      <c r="L163" s="37" t="s">
        <v>135</v>
      </c>
      <c r="M163" s="18"/>
      <c r="N163" s="38">
        <v>44153</v>
      </c>
      <c r="O163" s="38"/>
      <c r="P163" s="38">
        <v>34761</v>
      </c>
      <c r="Q163" s="18">
        <v>26.931506849315067</v>
      </c>
      <c r="R163" s="18"/>
      <c r="S163" s="36">
        <v>3.6666666666666665</v>
      </c>
    </row>
    <row r="164" spans="1:19" x14ac:dyDescent="0.25">
      <c r="A164" s="37" t="s">
        <v>4</v>
      </c>
      <c r="B164" s="18">
        <v>50147634</v>
      </c>
      <c r="C164" s="37" t="s">
        <v>762</v>
      </c>
      <c r="D164" s="37" t="s">
        <v>2279</v>
      </c>
      <c r="E164" s="37" t="s">
        <v>1531</v>
      </c>
      <c r="F164" s="37" t="s">
        <v>1542</v>
      </c>
      <c r="G164" s="37" t="s">
        <v>89</v>
      </c>
      <c r="H164" s="37" t="s">
        <v>928</v>
      </c>
      <c r="I164" s="37" t="s">
        <v>1543</v>
      </c>
      <c r="J164" s="37" t="s">
        <v>825</v>
      </c>
      <c r="K164" s="37" t="s">
        <v>839</v>
      </c>
      <c r="L164" s="37" t="s">
        <v>135</v>
      </c>
      <c r="M164" s="18"/>
      <c r="N164" s="38">
        <v>36892</v>
      </c>
      <c r="O164" s="38"/>
      <c r="P164" s="38">
        <v>28628</v>
      </c>
      <c r="Q164" s="18">
        <v>43.734246575342468</v>
      </c>
      <c r="R164" s="18"/>
      <c r="S164" s="36">
        <v>2.793333333333333</v>
      </c>
    </row>
    <row r="165" spans="1:19" x14ac:dyDescent="0.25">
      <c r="A165" s="37"/>
      <c r="B165" s="18">
        <v>50040466</v>
      </c>
      <c r="C165" s="37" t="s">
        <v>530</v>
      </c>
      <c r="D165" s="37" t="s">
        <v>2270</v>
      </c>
      <c r="E165" s="37" t="s">
        <v>1443</v>
      </c>
      <c r="F165" s="37" t="s">
        <v>1437</v>
      </c>
      <c r="G165" s="37" t="s">
        <v>1433</v>
      </c>
      <c r="H165" s="37" t="s">
        <v>1444</v>
      </c>
      <c r="I165" s="37" t="s">
        <v>1445</v>
      </c>
      <c r="J165" s="37"/>
      <c r="K165" s="37"/>
      <c r="L165" s="37" t="s">
        <v>115</v>
      </c>
      <c r="M165" s="18"/>
      <c r="N165" s="38">
        <v>41953</v>
      </c>
      <c r="O165" s="38">
        <v>44452</v>
      </c>
      <c r="P165" s="38">
        <v>33053</v>
      </c>
      <c r="Q165" s="18">
        <v>31.610958904109587</v>
      </c>
      <c r="R165" s="18"/>
      <c r="S165" s="36">
        <v>3.1880000000000002</v>
      </c>
    </row>
    <row r="166" spans="1:19" x14ac:dyDescent="0.25">
      <c r="A166" s="37" t="s">
        <v>27</v>
      </c>
      <c r="B166" s="18">
        <v>50031506</v>
      </c>
      <c r="C166" s="37" t="s">
        <v>465</v>
      </c>
      <c r="D166" s="37" t="s">
        <v>2280</v>
      </c>
      <c r="E166" s="37" t="s">
        <v>41</v>
      </c>
      <c r="F166" s="37" t="s">
        <v>1617</v>
      </c>
      <c r="G166" s="37" t="s">
        <v>42</v>
      </c>
      <c r="H166" s="37" t="s">
        <v>37</v>
      </c>
      <c r="I166" s="37" t="s">
        <v>881</v>
      </c>
      <c r="J166" s="37" t="s">
        <v>818</v>
      </c>
      <c r="K166" s="37" t="s">
        <v>815</v>
      </c>
      <c r="L166" s="37" t="s">
        <v>168</v>
      </c>
      <c r="M166" s="18"/>
      <c r="N166" s="38">
        <v>34669</v>
      </c>
      <c r="O166" s="38">
        <v>42675</v>
      </c>
      <c r="P166" s="38">
        <v>25522</v>
      </c>
      <c r="Q166" s="18">
        <v>52.243835616438353</v>
      </c>
      <c r="R166" s="18">
        <v>3.7666666666666662</v>
      </c>
      <c r="S166" s="36">
        <v>3.3400000000000003</v>
      </c>
    </row>
    <row r="167" spans="1:19" x14ac:dyDescent="0.25">
      <c r="A167" s="37"/>
      <c r="B167" s="18">
        <v>50112878</v>
      </c>
      <c r="C167" s="37" t="s">
        <v>1266</v>
      </c>
      <c r="D167" s="37" t="s">
        <v>2280</v>
      </c>
      <c r="E167" s="37" t="s">
        <v>41</v>
      </c>
      <c r="F167" s="37" t="s">
        <v>1544</v>
      </c>
      <c r="G167" s="37" t="s">
        <v>42</v>
      </c>
      <c r="H167" s="37" t="s">
        <v>28</v>
      </c>
      <c r="I167" s="37" t="s">
        <v>1545</v>
      </c>
      <c r="J167" s="37"/>
      <c r="K167" s="37"/>
      <c r="L167" s="37" t="s">
        <v>135</v>
      </c>
      <c r="M167" s="18"/>
      <c r="N167" s="38">
        <v>43222</v>
      </c>
      <c r="O167" s="38"/>
      <c r="P167" s="38">
        <v>34787</v>
      </c>
      <c r="Q167" s="18">
        <v>26.860273972602741</v>
      </c>
      <c r="R167" s="18"/>
      <c r="S167" s="36"/>
    </row>
    <row r="168" spans="1:19" x14ac:dyDescent="0.25">
      <c r="A168" s="37"/>
      <c r="B168" s="18">
        <v>50030947</v>
      </c>
      <c r="C168" s="37" t="s">
        <v>275</v>
      </c>
      <c r="D168" s="37" t="s">
        <v>2270</v>
      </c>
      <c r="E168" s="37" t="s">
        <v>1497</v>
      </c>
      <c r="F168" s="37" t="s">
        <v>1437</v>
      </c>
      <c r="G168" s="37" t="s">
        <v>1433</v>
      </c>
      <c r="H168" s="37" t="s">
        <v>1500</v>
      </c>
      <c r="I168" s="37" t="s">
        <v>1680</v>
      </c>
      <c r="J168" s="37"/>
      <c r="K168" s="37"/>
      <c r="L168" s="37" t="s">
        <v>110</v>
      </c>
      <c r="M168" s="18"/>
      <c r="N168" s="38">
        <v>38504</v>
      </c>
      <c r="O168" s="38"/>
      <c r="P168" s="38">
        <v>29653</v>
      </c>
      <c r="Q168" s="18">
        <v>40.926027397260277</v>
      </c>
      <c r="R168" s="18"/>
      <c r="S168" s="36">
        <v>3.2266666666666666</v>
      </c>
    </row>
    <row r="169" spans="1:19" x14ac:dyDescent="0.25">
      <c r="A169" s="37" t="s">
        <v>27</v>
      </c>
      <c r="B169" s="18">
        <v>50137831</v>
      </c>
      <c r="C169" s="37" t="s">
        <v>1008</v>
      </c>
      <c r="D169" s="37" t="s">
        <v>2280</v>
      </c>
      <c r="E169" s="37" t="s">
        <v>41</v>
      </c>
      <c r="F169" s="37" t="s">
        <v>1544</v>
      </c>
      <c r="G169" s="37" t="s">
        <v>42</v>
      </c>
      <c r="H169" s="37" t="s">
        <v>28</v>
      </c>
      <c r="I169" s="37" t="s">
        <v>1545</v>
      </c>
      <c r="J169" s="37" t="s">
        <v>818</v>
      </c>
      <c r="K169" s="37" t="s">
        <v>815</v>
      </c>
      <c r="L169" s="37" t="s">
        <v>135</v>
      </c>
      <c r="M169" s="18"/>
      <c r="N169" s="38">
        <v>43748</v>
      </c>
      <c r="O169" s="38"/>
      <c r="P169" s="38">
        <v>35279</v>
      </c>
      <c r="Q169" s="18">
        <v>25.512328767123286</v>
      </c>
      <c r="R169" s="18">
        <v>2.5</v>
      </c>
      <c r="S169" s="36">
        <v>2.9899999999999998</v>
      </c>
    </row>
    <row r="170" spans="1:19" x14ac:dyDescent="0.25">
      <c r="A170" s="37"/>
      <c r="B170" s="18">
        <v>50030951</v>
      </c>
      <c r="C170" s="37" t="s">
        <v>278</v>
      </c>
      <c r="D170" s="37" t="s">
        <v>2270</v>
      </c>
      <c r="E170" s="37" t="s">
        <v>1497</v>
      </c>
      <c r="F170" s="37" t="s">
        <v>1437</v>
      </c>
      <c r="G170" s="37" t="s">
        <v>1433</v>
      </c>
      <c r="H170" s="37" t="s">
        <v>1498</v>
      </c>
      <c r="I170" s="37" t="s">
        <v>2263</v>
      </c>
      <c r="J170" s="37"/>
      <c r="K170" s="37"/>
      <c r="L170" s="37" t="s">
        <v>111</v>
      </c>
      <c r="M170" s="18"/>
      <c r="N170" s="38">
        <v>40299</v>
      </c>
      <c r="O170" s="38"/>
      <c r="P170" s="38">
        <v>30181</v>
      </c>
      <c r="Q170" s="18">
        <v>39.479452054794521</v>
      </c>
      <c r="R170" s="18"/>
      <c r="S170" s="36">
        <v>3.4933333333333336</v>
      </c>
    </row>
    <row r="171" spans="1:19" x14ac:dyDescent="0.25">
      <c r="A171" s="37" t="s">
        <v>6</v>
      </c>
      <c r="B171" s="18">
        <v>50040451</v>
      </c>
      <c r="C171" s="37" t="s">
        <v>529</v>
      </c>
      <c r="D171" s="37" t="s">
        <v>2277</v>
      </c>
      <c r="E171" s="37" t="s">
        <v>844</v>
      </c>
      <c r="F171" s="37" t="s">
        <v>1800</v>
      </c>
      <c r="G171" s="37" t="s">
        <v>1801</v>
      </c>
      <c r="H171" s="37" t="s">
        <v>7</v>
      </c>
      <c r="I171" s="37" t="s">
        <v>1802</v>
      </c>
      <c r="J171" s="37" t="s">
        <v>825</v>
      </c>
      <c r="K171" s="37" t="s">
        <v>845</v>
      </c>
      <c r="L171" s="37" t="s">
        <v>115</v>
      </c>
      <c r="M171" s="18"/>
      <c r="N171" s="38">
        <v>41953</v>
      </c>
      <c r="O171" s="38"/>
      <c r="P171" s="38">
        <v>33412</v>
      </c>
      <c r="Q171" s="18">
        <v>30.627397260273973</v>
      </c>
      <c r="R171" s="18">
        <v>3.39</v>
      </c>
      <c r="S171" s="36">
        <v>2.76</v>
      </c>
    </row>
    <row r="172" spans="1:19" x14ac:dyDescent="0.25">
      <c r="A172" s="37"/>
      <c r="B172" s="18">
        <v>50030950</v>
      </c>
      <c r="C172" s="37" t="s">
        <v>1178</v>
      </c>
      <c r="D172" s="37" t="s">
        <v>2270</v>
      </c>
      <c r="E172" s="37" t="s">
        <v>1497</v>
      </c>
      <c r="F172" s="37" t="s">
        <v>1437</v>
      </c>
      <c r="G172" s="37" t="s">
        <v>1433</v>
      </c>
      <c r="H172" s="37" t="s">
        <v>1500</v>
      </c>
      <c r="I172" s="37" t="s">
        <v>1680</v>
      </c>
      <c r="J172" s="37"/>
      <c r="K172" s="37"/>
      <c r="L172" s="37" t="s">
        <v>111</v>
      </c>
      <c r="M172" s="18"/>
      <c r="N172" s="38">
        <v>40544</v>
      </c>
      <c r="O172" s="38"/>
      <c r="P172" s="38">
        <v>32662</v>
      </c>
      <c r="Q172" s="18">
        <v>32.682191780821917</v>
      </c>
      <c r="R172" s="18"/>
      <c r="S172" s="36">
        <v>3.0133333333333332</v>
      </c>
    </row>
    <row r="173" spans="1:19" x14ac:dyDescent="0.25">
      <c r="A173" s="37" t="s">
        <v>27</v>
      </c>
      <c r="B173" s="18">
        <v>50142291</v>
      </c>
      <c r="C173" s="37" t="s">
        <v>708</v>
      </c>
      <c r="D173" s="37" t="s">
        <v>2280</v>
      </c>
      <c r="E173" s="37" t="s">
        <v>41</v>
      </c>
      <c r="F173" s="37" t="s">
        <v>1544</v>
      </c>
      <c r="G173" s="37" t="s">
        <v>42</v>
      </c>
      <c r="H173" s="37" t="s">
        <v>28</v>
      </c>
      <c r="I173" s="37" t="s">
        <v>1545</v>
      </c>
      <c r="J173" s="37" t="s">
        <v>818</v>
      </c>
      <c r="K173" s="37" t="s">
        <v>815</v>
      </c>
      <c r="L173" s="37" t="s">
        <v>135</v>
      </c>
      <c r="M173" s="18"/>
      <c r="N173" s="38">
        <v>44044</v>
      </c>
      <c r="O173" s="38"/>
      <c r="P173" s="38">
        <v>34228</v>
      </c>
      <c r="Q173" s="18">
        <v>28.391780821917809</v>
      </c>
      <c r="R173" s="18"/>
      <c r="S173" s="36"/>
    </row>
    <row r="174" spans="1:19" x14ac:dyDescent="0.25">
      <c r="A174" s="37"/>
      <c r="B174" s="18">
        <v>50038917</v>
      </c>
      <c r="C174" s="37" t="s">
        <v>519</v>
      </c>
      <c r="D174" s="37" t="s">
        <v>2270</v>
      </c>
      <c r="E174" s="37" t="s">
        <v>1497</v>
      </c>
      <c r="F174" s="37" t="s">
        <v>1437</v>
      </c>
      <c r="G174" s="37" t="s">
        <v>1433</v>
      </c>
      <c r="H174" s="37" t="s">
        <v>1498</v>
      </c>
      <c r="I174" s="37" t="s">
        <v>2263</v>
      </c>
      <c r="J174" s="37"/>
      <c r="K174" s="37"/>
      <c r="L174" s="37" t="s">
        <v>115</v>
      </c>
      <c r="M174" s="18"/>
      <c r="N174" s="38">
        <v>41862</v>
      </c>
      <c r="O174" s="38"/>
      <c r="P174" s="38">
        <v>33591</v>
      </c>
      <c r="Q174" s="18">
        <v>30.136986301369863</v>
      </c>
      <c r="R174" s="18"/>
      <c r="S174" s="36"/>
    </row>
    <row r="175" spans="1:19" x14ac:dyDescent="0.25">
      <c r="A175" s="37"/>
      <c r="B175" s="18">
        <v>50144871</v>
      </c>
      <c r="C175" s="37" t="s">
        <v>734</v>
      </c>
      <c r="D175" s="37" t="s">
        <v>2269</v>
      </c>
      <c r="E175" s="37" t="s">
        <v>41</v>
      </c>
      <c r="F175" s="37" t="s">
        <v>1544</v>
      </c>
      <c r="G175" s="37" t="s">
        <v>42</v>
      </c>
      <c r="H175" s="37" t="s">
        <v>28</v>
      </c>
      <c r="I175" s="37" t="s">
        <v>1545</v>
      </c>
      <c r="J175" s="37"/>
      <c r="K175" s="37"/>
      <c r="L175" s="37" t="s">
        <v>135</v>
      </c>
      <c r="M175" s="18"/>
      <c r="N175" s="38">
        <v>44270</v>
      </c>
      <c r="O175" s="38"/>
      <c r="P175" s="38">
        <v>35626</v>
      </c>
      <c r="Q175" s="18">
        <v>24.561643835616437</v>
      </c>
      <c r="R175" s="18"/>
      <c r="S175" s="36">
        <v>2.79</v>
      </c>
    </row>
    <row r="176" spans="1:19" x14ac:dyDescent="0.25">
      <c r="A176" s="37"/>
      <c r="B176" s="18">
        <v>50030933</v>
      </c>
      <c r="C176" s="37" t="s">
        <v>269</v>
      </c>
      <c r="D176" s="37" t="s">
        <v>2270</v>
      </c>
      <c r="E176" s="37" t="s">
        <v>1464</v>
      </c>
      <c r="F176" s="37" t="s">
        <v>1437</v>
      </c>
      <c r="G176" s="37" t="s">
        <v>1433</v>
      </c>
      <c r="H176" s="37" t="s">
        <v>1681</v>
      </c>
      <c r="I176" s="37" t="s">
        <v>1682</v>
      </c>
      <c r="J176" s="37"/>
      <c r="K176" s="37"/>
      <c r="L176" s="37" t="s">
        <v>110</v>
      </c>
      <c r="M176" s="18"/>
      <c r="N176" s="38">
        <v>40945</v>
      </c>
      <c r="O176" s="38"/>
      <c r="P176" s="38">
        <v>30728</v>
      </c>
      <c r="Q176" s="18">
        <v>37.980821917808221</v>
      </c>
      <c r="R176" s="18"/>
      <c r="S176" s="36">
        <v>3.24</v>
      </c>
    </row>
    <row r="177" spans="1:19" x14ac:dyDescent="0.25">
      <c r="A177" s="37" t="s">
        <v>6</v>
      </c>
      <c r="B177" s="18">
        <v>50031431</v>
      </c>
      <c r="C177" s="37" t="s">
        <v>438</v>
      </c>
      <c r="D177" s="37" t="s">
        <v>2271</v>
      </c>
      <c r="E177" s="37" t="s">
        <v>19</v>
      </c>
      <c r="F177" s="37" t="s">
        <v>1914</v>
      </c>
      <c r="G177" s="37" t="s">
        <v>1453</v>
      </c>
      <c r="H177" s="37" t="s">
        <v>1915</v>
      </c>
      <c r="I177" s="37" t="s">
        <v>848</v>
      </c>
      <c r="J177" s="37" t="s">
        <v>825</v>
      </c>
      <c r="K177" s="37" t="s">
        <v>815</v>
      </c>
      <c r="L177" s="37" t="s">
        <v>115</v>
      </c>
      <c r="M177" s="18"/>
      <c r="N177" s="38">
        <v>41610</v>
      </c>
      <c r="O177" s="38">
        <v>44515</v>
      </c>
      <c r="P177" s="38">
        <v>30846</v>
      </c>
      <c r="Q177" s="18">
        <v>37.657534246575345</v>
      </c>
      <c r="R177" s="18">
        <v>3.5966666666666662</v>
      </c>
      <c r="S177" s="36"/>
    </row>
    <row r="178" spans="1:19" x14ac:dyDescent="0.25">
      <c r="A178" s="37"/>
      <c r="B178" s="18">
        <v>50030936</v>
      </c>
      <c r="C178" s="37" t="s">
        <v>270</v>
      </c>
      <c r="D178" s="37" t="s">
        <v>2270</v>
      </c>
      <c r="E178" s="37" t="s">
        <v>1464</v>
      </c>
      <c r="F178" s="37" t="s">
        <v>1437</v>
      </c>
      <c r="G178" s="37" t="s">
        <v>1433</v>
      </c>
      <c r="H178" s="37" t="s">
        <v>1554</v>
      </c>
      <c r="I178" s="37" t="s">
        <v>969</v>
      </c>
      <c r="J178" s="37"/>
      <c r="K178" s="37"/>
      <c r="L178" s="37" t="s">
        <v>111</v>
      </c>
      <c r="M178" s="18"/>
      <c r="N178" s="38">
        <v>39114</v>
      </c>
      <c r="O178" s="38"/>
      <c r="P178" s="38">
        <v>28373</v>
      </c>
      <c r="Q178" s="18">
        <v>44.43287671232877</v>
      </c>
      <c r="R178" s="18"/>
      <c r="S178" s="36">
        <v>3.4833333333333329</v>
      </c>
    </row>
    <row r="179" spans="1:19" x14ac:dyDescent="0.25">
      <c r="A179" s="37" t="s">
        <v>27</v>
      </c>
      <c r="B179" s="18">
        <v>50114421</v>
      </c>
      <c r="C179" s="37" t="s">
        <v>655</v>
      </c>
      <c r="D179" s="37" t="s">
        <v>2280</v>
      </c>
      <c r="E179" s="37" t="s">
        <v>41</v>
      </c>
      <c r="F179" s="37" t="s">
        <v>1546</v>
      </c>
      <c r="G179" s="37" t="s">
        <v>1547</v>
      </c>
      <c r="H179" s="37" t="s">
        <v>28</v>
      </c>
      <c r="I179" s="37" t="s">
        <v>1548</v>
      </c>
      <c r="J179" s="37" t="s">
        <v>818</v>
      </c>
      <c r="K179" s="37" t="s">
        <v>815</v>
      </c>
      <c r="L179" s="37" t="s">
        <v>135</v>
      </c>
      <c r="M179" s="18"/>
      <c r="N179" s="38">
        <v>43290</v>
      </c>
      <c r="O179" s="38"/>
      <c r="P179" s="38">
        <v>35232</v>
      </c>
      <c r="Q179" s="18">
        <v>25.641095890410959</v>
      </c>
      <c r="R179" s="18">
        <v>2.8049999999999997</v>
      </c>
      <c r="S179" s="36">
        <v>3.0400000000000005</v>
      </c>
    </row>
    <row r="180" spans="1:19" x14ac:dyDescent="0.25">
      <c r="A180" s="37"/>
      <c r="B180" s="18">
        <v>50030935</v>
      </c>
      <c r="C180" s="37" t="s">
        <v>1179</v>
      </c>
      <c r="D180" s="37" t="s">
        <v>2270</v>
      </c>
      <c r="E180" s="37" t="s">
        <v>1464</v>
      </c>
      <c r="F180" s="37" t="s">
        <v>1437</v>
      </c>
      <c r="G180" s="37" t="s">
        <v>1433</v>
      </c>
      <c r="H180" s="37" t="s">
        <v>1887</v>
      </c>
      <c r="I180" s="37" t="s">
        <v>1888</v>
      </c>
      <c r="J180" s="37"/>
      <c r="K180" s="37"/>
      <c r="L180" s="37" t="s">
        <v>111</v>
      </c>
      <c r="M180" s="18"/>
      <c r="N180" s="38">
        <v>36814</v>
      </c>
      <c r="O180" s="38">
        <v>40817</v>
      </c>
      <c r="P180" s="38">
        <v>27726</v>
      </c>
      <c r="Q180" s="18">
        <v>46.205479452054796</v>
      </c>
      <c r="R180" s="18"/>
      <c r="S180" s="36"/>
    </row>
    <row r="181" spans="1:19" x14ac:dyDescent="0.25">
      <c r="A181" s="37" t="s">
        <v>6</v>
      </c>
      <c r="B181" s="18">
        <v>50049440</v>
      </c>
      <c r="C181" s="37" t="s">
        <v>576</v>
      </c>
      <c r="D181" s="37" t="s">
        <v>2271</v>
      </c>
      <c r="E181" s="37" t="s">
        <v>19</v>
      </c>
      <c r="F181" s="37" t="s">
        <v>1914</v>
      </c>
      <c r="G181" s="37" t="s">
        <v>1453</v>
      </c>
      <c r="H181" s="37" t="s">
        <v>1916</v>
      </c>
      <c r="I181" s="37" t="s">
        <v>17</v>
      </c>
      <c r="J181" s="37" t="s">
        <v>825</v>
      </c>
      <c r="K181" s="37" t="s">
        <v>815</v>
      </c>
      <c r="L181" s="37" t="s">
        <v>135</v>
      </c>
      <c r="M181" s="18"/>
      <c r="N181" s="38">
        <v>42296</v>
      </c>
      <c r="O181" s="38">
        <v>44153</v>
      </c>
      <c r="P181" s="38">
        <v>32950</v>
      </c>
      <c r="Q181" s="18">
        <v>31.893150684931506</v>
      </c>
      <c r="R181" s="18">
        <v>2.9533333333333331</v>
      </c>
      <c r="S181" s="36">
        <v>2.8633333333333333</v>
      </c>
    </row>
    <row r="182" spans="1:19" x14ac:dyDescent="0.25">
      <c r="A182" s="37"/>
      <c r="B182" s="18">
        <v>50030896</v>
      </c>
      <c r="C182" s="37" t="s">
        <v>1180</v>
      </c>
      <c r="D182" s="37" t="s">
        <v>2270</v>
      </c>
      <c r="E182" s="37" t="s">
        <v>1464</v>
      </c>
      <c r="F182" s="37" t="s">
        <v>1437</v>
      </c>
      <c r="G182" s="37" t="s">
        <v>1433</v>
      </c>
      <c r="H182" s="37" t="s">
        <v>1472</v>
      </c>
      <c r="I182" s="37" t="s">
        <v>1683</v>
      </c>
      <c r="J182" s="37"/>
      <c r="K182" s="37"/>
      <c r="L182" s="37" t="s">
        <v>111</v>
      </c>
      <c r="M182" s="18"/>
      <c r="N182" s="38">
        <v>35612</v>
      </c>
      <c r="O182" s="38">
        <v>39934</v>
      </c>
      <c r="P182" s="38">
        <v>27144</v>
      </c>
      <c r="Q182" s="18">
        <v>47.8</v>
      </c>
      <c r="R182" s="18"/>
      <c r="S182" s="36">
        <v>2.9833333333333338</v>
      </c>
    </row>
    <row r="183" spans="1:19" x14ac:dyDescent="0.25">
      <c r="A183" s="37" t="s">
        <v>27</v>
      </c>
      <c r="B183" s="18">
        <v>50137849</v>
      </c>
      <c r="C183" s="37" t="s">
        <v>1010</v>
      </c>
      <c r="D183" s="37" t="s">
        <v>2280</v>
      </c>
      <c r="E183" s="37" t="s">
        <v>41</v>
      </c>
      <c r="F183" s="37" t="s">
        <v>1549</v>
      </c>
      <c r="G183" s="37" t="s">
        <v>43</v>
      </c>
      <c r="H183" s="37" t="s">
        <v>28</v>
      </c>
      <c r="I183" s="37" t="s">
        <v>1550</v>
      </c>
      <c r="J183" s="37" t="s">
        <v>818</v>
      </c>
      <c r="K183" s="37" t="s">
        <v>815</v>
      </c>
      <c r="L183" s="37" t="s">
        <v>135</v>
      </c>
      <c r="M183" s="18"/>
      <c r="N183" s="38">
        <v>43766</v>
      </c>
      <c r="O183" s="38"/>
      <c r="P183" s="38">
        <v>35478</v>
      </c>
      <c r="Q183" s="18">
        <v>24.967123287671232</v>
      </c>
      <c r="R183" s="18">
        <v>2.8</v>
      </c>
      <c r="S183" s="36">
        <v>2.6966666666666668</v>
      </c>
    </row>
    <row r="184" spans="1:19" x14ac:dyDescent="0.25">
      <c r="A184" s="37"/>
      <c r="B184" s="18">
        <v>50030899</v>
      </c>
      <c r="C184" s="37" t="s">
        <v>262</v>
      </c>
      <c r="D184" s="37" t="s">
        <v>2270</v>
      </c>
      <c r="E184" s="37" t="s">
        <v>1464</v>
      </c>
      <c r="F184" s="37" t="s">
        <v>1437</v>
      </c>
      <c r="G184" s="37" t="s">
        <v>1433</v>
      </c>
      <c r="H184" s="37" t="s">
        <v>1472</v>
      </c>
      <c r="I184" s="37" t="s">
        <v>1683</v>
      </c>
      <c r="J184" s="37"/>
      <c r="K184" s="37"/>
      <c r="L184" s="37" t="s">
        <v>111</v>
      </c>
      <c r="M184" s="18"/>
      <c r="N184" s="38">
        <v>33848</v>
      </c>
      <c r="O184" s="38"/>
      <c r="P184" s="38">
        <v>25543</v>
      </c>
      <c r="Q184" s="18">
        <v>52.186301369863017</v>
      </c>
      <c r="R184" s="18"/>
      <c r="S184" s="36">
        <v>2.9666666666666668</v>
      </c>
    </row>
    <row r="185" spans="1:19" x14ac:dyDescent="0.25">
      <c r="A185" s="37" t="s">
        <v>27</v>
      </c>
      <c r="B185" s="18">
        <v>50144873</v>
      </c>
      <c r="C185" s="37" t="s">
        <v>736</v>
      </c>
      <c r="D185" s="37" t="s">
        <v>2280</v>
      </c>
      <c r="E185" s="37" t="s">
        <v>41</v>
      </c>
      <c r="F185" s="37" t="s">
        <v>1551</v>
      </c>
      <c r="G185" s="37" t="s">
        <v>44</v>
      </c>
      <c r="H185" s="37" t="s">
        <v>28</v>
      </c>
      <c r="I185" s="37" t="s">
        <v>1552</v>
      </c>
      <c r="J185" s="37" t="s">
        <v>814</v>
      </c>
      <c r="K185" s="37" t="s">
        <v>815</v>
      </c>
      <c r="L185" s="37" t="s">
        <v>135</v>
      </c>
      <c r="M185" s="18"/>
      <c r="N185" s="38">
        <v>44242</v>
      </c>
      <c r="O185" s="38"/>
      <c r="P185" s="38">
        <v>35331</v>
      </c>
      <c r="Q185" s="18">
        <v>25.36986301369863</v>
      </c>
      <c r="R185" s="18"/>
      <c r="S185" s="36">
        <v>2.8018181818181822</v>
      </c>
    </row>
    <row r="186" spans="1:19" x14ac:dyDescent="0.25">
      <c r="A186" s="37"/>
      <c r="B186" s="18">
        <v>50030977</v>
      </c>
      <c r="C186" s="37" t="s">
        <v>1181</v>
      </c>
      <c r="D186" s="37" t="s">
        <v>2270</v>
      </c>
      <c r="E186" s="37" t="s">
        <v>1464</v>
      </c>
      <c r="F186" s="37" t="s">
        <v>1437</v>
      </c>
      <c r="G186" s="37" t="s">
        <v>1433</v>
      </c>
      <c r="H186" s="37" t="s">
        <v>1889</v>
      </c>
      <c r="I186" s="37" t="s">
        <v>1890</v>
      </c>
      <c r="J186" s="37"/>
      <c r="K186" s="37"/>
      <c r="L186" s="37" t="s">
        <v>135</v>
      </c>
      <c r="M186" s="18"/>
      <c r="N186" s="38">
        <v>37623</v>
      </c>
      <c r="O186" s="38">
        <v>43017</v>
      </c>
      <c r="P186" s="38">
        <v>27822</v>
      </c>
      <c r="Q186" s="18">
        <v>45.942465753424656</v>
      </c>
      <c r="R186" s="18"/>
      <c r="S186" s="36">
        <v>2.7133333333333334</v>
      </c>
    </row>
    <row r="187" spans="1:19" x14ac:dyDescent="0.25">
      <c r="A187" s="37" t="s">
        <v>4</v>
      </c>
      <c r="B187" s="18">
        <v>50147180</v>
      </c>
      <c r="C187" s="37" t="s">
        <v>758</v>
      </c>
      <c r="D187" s="37" t="s">
        <v>2272</v>
      </c>
      <c r="E187" s="37" t="s">
        <v>52</v>
      </c>
      <c r="F187" s="37" t="s">
        <v>1553</v>
      </c>
      <c r="G187" s="37" t="s">
        <v>54</v>
      </c>
      <c r="H187" s="37" t="s">
        <v>1554</v>
      </c>
      <c r="I187" s="37" t="s">
        <v>922</v>
      </c>
      <c r="J187" s="37" t="s">
        <v>818</v>
      </c>
      <c r="K187" s="37" t="s">
        <v>815</v>
      </c>
      <c r="L187" s="37" t="s">
        <v>135</v>
      </c>
      <c r="M187" s="18"/>
      <c r="N187" s="38">
        <v>32503</v>
      </c>
      <c r="O187" s="38"/>
      <c r="P187" s="38">
        <v>24989</v>
      </c>
      <c r="Q187" s="18">
        <v>53.704109589041096</v>
      </c>
      <c r="R187" s="18"/>
      <c r="S187" s="36">
        <v>2.6749999999999998</v>
      </c>
    </row>
    <row r="188" spans="1:19" x14ac:dyDescent="0.25">
      <c r="A188" s="37"/>
      <c r="B188" s="18">
        <v>50146172</v>
      </c>
      <c r="C188" s="37" t="s">
        <v>749</v>
      </c>
      <c r="D188" s="37" t="s">
        <v>2270</v>
      </c>
      <c r="E188" s="37" t="s">
        <v>1464</v>
      </c>
      <c r="F188" s="37" t="s">
        <v>1437</v>
      </c>
      <c r="G188" s="37" t="s">
        <v>1433</v>
      </c>
      <c r="H188" s="37" t="s">
        <v>1684</v>
      </c>
      <c r="I188" s="37" t="s">
        <v>1685</v>
      </c>
      <c r="J188" s="37"/>
      <c r="K188" s="37"/>
      <c r="L188" s="37" t="s">
        <v>1630</v>
      </c>
      <c r="M188" s="18"/>
      <c r="N188" s="38">
        <v>44256</v>
      </c>
      <c r="O188" s="38"/>
      <c r="P188" s="38">
        <v>22589</v>
      </c>
      <c r="Q188" s="18">
        <v>60.279452054794518</v>
      </c>
      <c r="R188" s="18"/>
      <c r="S188" s="36">
        <v>3.6</v>
      </c>
    </row>
    <row r="189" spans="1:19" x14ac:dyDescent="0.25">
      <c r="A189" s="37"/>
      <c r="B189" s="18">
        <v>50108302</v>
      </c>
      <c r="C189" s="37" t="s">
        <v>1272</v>
      </c>
      <c r="D189" s="37" t="s">
        <v>2272</v>
      </c>
      <c r="E189" s="37" t="s">
        <v>1443</v>
      </c>
      <c r="F189" s="37" t="s">
        <v>1553</v>
      </c>
      <c r="G189" s="37" t="s">
        <v>1453</v>
      </c>
      <c r="H189" s="37" t="s">
        <v>1555</v>
      </c>
      <c r="I189" s="37" t="s">
        <v>1556</v>
      </c>
      <c r="J189" s="37"/>
      <c r="K189" s="37"/>
      <c r="L189" s="37" t="s">
        <v>135</v>
      </c>
      <c r="M189" s="18"/>
      <c r="N189" s="38">
        <v>41699</v>
      </c>
      <c r="O189" s="38"/>
      <c r="P189" s="38">
        <v>30545</v>
      </c>
      <c r="Q189" s="18">
        <v>38.482191780821921</v>
      </c>
      <c r="R189" s="18"/>
      <c r="S189" s="36">
        <v>2.956666666666667</v>
      </c>
    </row>
    <row r="190" spans="1:19" x14ac:dyDescent="0.25">
      <c r="A190" s="37"/>
      <c r="B190" s="18">
        <v>50147257</v>
      </c>
      <c r="C190" s="37" t="s">
        <v>759</v>
      </c>
      <c r="D190" s="37" t="s">
        <v>2269</v>
      </c>
      <c r="E190" s="37" t="s">
        <v>1464</v>
      </c>
      <c r="F190" s="37" t="s">
        <v>1529</v>
      </c>
      <c r="G190" s="37" t="s">
        <v>1433</v>
      </c>
      <c r="H190" s="37" t="s">
        <v>1686</v>
      </c>
      <c r="I190" s="37" t="s">
        <v>1687</v>
      </c>
      <c r="J190" s="37"/>
      <c r="K190" s="37"/>
      <c r="L190" s="37" t="s">
        <v>1630</v>
      </c>
      <c r="M190" s="18"/>
      <c r="N190" s="38">
        <v>44378</v>
      </c>
      <c r="O190" s="38"/>
      <c r="P190" s="38">
        <v>26353</v>
      </c>
      <c r="Q190" s="18">
        <v>49.967123287671235</v>
      </c>
      <c r="R190" s="18"/>
      <c r="S190" s="36">
        <v>2.7966666666666669</v>
      </c>
    </row>
    <row r="191" spans="1:19" x14ac:dyDescent="0.25">
      <c r="A191" s="37" t="s">
        <v>27</v>
      </c>
      <c r="B191" s="18">
        <v>50031429</v>
      </c>
      <c r="C191" s="37" t="s">
        <v>436</v>
      </c>
      <c r="D191" s="37" t="s">
        <v>2280</v>
      </c>
      <c r="E191" s="37" t="s">
        <v>41</v>
      </c>
      <c r="F191" s="37" t="s">
        <v>1617</v>
      </c>
      <c r="G191" s="37" t="s">
        <v>42</v>
      </c>
      <c r="H191" s="37" t="s">
        <v>885</v>
      </c>
      <c r="I191" s="37" t="s">
        <v>1028</v>
      </c>
      <c r="J191" s="37" t="s">
        <v>818</v>
      </c>
      <c r="K191" s="37" t="s">
        <v>815</v>
      </c>
      <c r="L191" s="37" t="s">
        <v>115</v>
      </c>
      <c r="M191" s="18"/>
      <c r="N191" s="38">
        <v>38961</v>
      </c>
      <c r="O191" s="38">
        <v>43539</v>
      </c>
      <c r="P191" s="38">
        <v>25843</v>
      </c>
      <c r="Q191" s="18">
        <v>51.364383561643834</v>
      </c>
      <c r="R191" s="18">
        <v>2.7333333333333338</v>
      </c>
      <c r="S191" s="36">
        <v>2.8699999999999997</v>
      </c>
    </row>
    <row r="192" spans="1:19" x14ac:dyDescent="0.25">
      <c r="A192" s="37"/>
      <c r="B192" s="18">
        <v>50030895</v>
      </c>
      <c r="C192" s="37" t="s">
        <v>260</v>
      </c>
      <c r="D192" s="37" t="s">
        <v>2270</v>
      </c>
      <c r="E192" s="37" t="s">
        <v>1448</v>
      </c>
      <c r="F192" s="37" t="s">
        <v>1437</v>
      </c>
      <c r="G192" s="37" t="s">
        <v>1433</v>
      </c>
      <c r="H192" s="37" t="s">
        <v>1688</v>
      </c>
      <c r="I192" s="37" t="s">
        <v>1689</v>
      </c>
      <c r="J192" s="37"/>
      <c r="K192" s="37"/>
      <c r="L192" s="37" t="s">
        <v>115</v>
      </c>
      <c r="M192" s="18"/>
      <c r="N192" s="38">
        <v>36983</v>
      </c>
      <c r="O192" s="38"/>
      <c r="P192" s="38">
        <v>28820</v>
      </c>
      <c r="Q192" s="18">
        <v>43.208219178082189</v>
      </c>
      <c r="R192" s="18"/>
      <c r="S192" s="36">
        <v>3.3466666666666671</v>
      </c>
    </row>
    <row r="193" spans="1:19" x14ac:dyDescent="0.25">
      <c r="A193" s="37" t="s">
        <v>4</v>
      </c>
      <c r="B193" s="18">
        <v>50133266</v>
      </c>
      <c r="C193" s="37" t="s">
        <v>689</v>
      </c>
      <c r="D193" s="37" t="s">
        <v>2272</v>
      </c>
      <c r="E193" s="37" t="s">
        <v>52</v>
      </c>
      <c r="F193" s="37" t="s">
        <v>1557</v>
      </c>
      <c r="G193" s="37" t="s">
        <v>54</v>
      </c>
      <c r="H193" s="37" t="s">
        <v>928</v>
      </c>
      <c r="I193" s="37" t="s">
        <v>1558</v>
      </c>
      <c r="J193" s="37" t="s">
        <v>818</v>
      </c>
      <c r="K193" s="37" t="s">
        <v>815</v>
      </c>
      <c r="L193" s="37" t="s">
        <v>135</v>
      </c>
      <c r="M193" s="18"/>
      <c r="N193" s="38">
        <v>43570</v>
      </c>
      <c r="O193" s="38"/>
      <c r="P193" s="38">
        <v>34574</v>
      </c>
      <c r="Q193" s="18">
        <v>27.443835616438356</v>
      </c>
      <c r="R193" s="18">
        <v>2.79</v>
      </c>
      <c r="S193" s="36">
        <v>2.2200000000000006</v>
      </c>
    </row>
    <row r="194" spans="1:19" x14ac:dyDescent="0.25">
      <c r="A194" s="37"/>
      <c r="B194" s="18">
        <v>50031497</v>
      </c>
      <c r="C194" s="37" t="s">
        <v>463</v>
      </c>
      <c r="D194" s="37" t="s">
        <v>2270</v>
      </c>
      <c r="E194" s="37" t="s">
        <v>1448</v>
      </c>
      <c r="F194" s="37" t="s">
        <v>1437</v>
      </c>
      <c r="G194" s="37" t="s">
        <v>1433</v>
      </c>
      <c r="H194" s="37" t="s">
        <v>1891</v>
      </c>
      <c r="I194" s="37" t="s">
        <v>1892</v>
      </c>
      <c r="J194" s="37"/>
      <c r="K194" s="37"/>
      <c r="L194" s="37" t="s">
        <v>168</v>
      </c>
      <c r="M194" s="18"/>
      <c r="N194" s="38">
        <v>33270</v>
      </c>
      <c r="O194" s="38">
        <v>35198</v>
      </c>
      <c r="P194" s="38">
        <v>25187</v>
      </c>
      <c r="Q194" s="18">
        <v>53.161643835616438</v>
      </c>
      <c r="R194" s="18"/>
      <c r="S194" s="36">
        <v>3.0133333333333332</v>
      </c>
    </row>
    <row r="195" spans="1:19" x14ac:dyDescent="0.25">
      <c r="A195" s="37" t="s">
        <v>29</v>
      </c>
      <c r="B195" s="18">
        <v>50148009</v>
      </c>
      <c r="C195" s="37" t="s">
        <v>763</v>
      </c>
      <c r="D195" s="37" t="s">
        <v>2272</v>
      </c>
      <c r="E195" s="37" t="s">
        <v>52</v>
      </c>
      <c r="F195" s="37" t="s">
        <v>1557</v>
      </c>
      <c r="G195" s="37" t="s">
        <v>54</v>
      </c>
      <c r="H195" s="37" t="s">
        <v>30</v>
      </c>
      <c r="I195" s="37" t="s">
        <v>1559</v>
      </c>
      <c r="J195" s="37" t="s">
        <v>818</v>
      </c>
      <c r="K195" s="37" t="s">
        <v>815</v>
      </c>
      <c r="L195" s="37" t="s">
        <v>135</v>
      </c>
      <c r="M195" s="18"/>
      <c r="N195" s="38">
        <v>41852</v>
      </c>
      <c r="O195" s="38"/>
      <c r="P195" s="38">
        <v>35079</v>
      </c>
      <c r="Q195" s="18">
        <v>26.06027397260274</v>
      </c>
      <c r="R195" s="18"/>
      <c r="S195" s="36">
        <v>2.79</v>
      </c>
    </row>
    <row r="196" spans="1:19" x14ac:dyDescent="0.25">
      <c r="A196" s="37"/>
      <c r="B196" s="18">
        <v>50030894</v>
      </c>
      <c r="C196" s="37" t="s">
        <v>259</v>
      </c>
      <c r="D196" s="37" t="s">
        <v>2270</v>
      </c>
      <c r="E196" s="37" t="s">
        <v>1448</v>
      </c>
      <c r="F196" s="37" t="s">
        <v>1437</v>
      </c>
      <c r="G196" s="37" t="s">
        <v>1433</v>
      </c>
      <c r="H196" s="37" t="s">
        <v>1688</v>
      </c>
      <c r="I196" s="37" t="s">
        <v>1689</v>
      </c>
      <c r="J196" s="37"/>
      <c r="K196" s="37"/>
      <c r="L196" s="37" t="s">
        <v>110</v>
      </c>
      <c r="M196" s="18"/>
      <c r="N196" s="38">
        <v>35499</v>
      </c>
      <c r="O196" s="38"/>
      <c r="P196" s="38">
        <v>26705</v>
      </c>
      <c r="Q196" s="18">
        <v>49.0027397260274</v>
      </c>
      <c r="R196" s="18"/>
      <c r="S196" s="36">
        <v>2.79</v>
      </c>
    </row>
    <row r="197" spans="1:19" x14ac:dyDescent="0.25">
      <c r="A197" s="37"/>
      <c r="B197" s="18">
        <v>50142644</v>
      </c>
      <c r="C197" s="37" t="s">
        <v>1278</v>
      </c>
      <c r="D197" s="37" t="s">
        <v>2272</v>
      </c>
      <c r="E197" s="37" t="s">
        <v>1459</v>
      </c>
      <c r="F197" s="37" t="s">
        <v>1557</v>
      </c>
      <c r="G197" s="37" t="s">
        <v>1480</v>
      </c>
      <c r="H197" s="37" t="s">
        <v>1523</v>
      </c>
      <c r="I197" s="37" t="s">
        <v>1560</v>
      </c>
      <c r="J197" s="37"/>
      <c r="K197" s="37"/>
      <c r="L197" s="37" t="s">
        <v>135</v>
      </c>
      <c r="M197" s="18"/>
      <c r="N197" s="38">
        <v>35067</v>
      </c>
      <c r="O197" s="38"/>
      <c r="P197" s="38">
        <v>25374</v>
      </c>
      <c r="Q197" s="18">
        <v>52.649315068493152</v>
      </c>
      <c r="R197" s="18"/>
      <c r="S197" s="36"/>
    </row>
    <row r="198" spans="1:19" x14ac:dyDescent="0.25">
      <c r="A198" s="37"/>
      <c r="B198" s="18">
        <v>50140225</v>
      </c>
      <c r="C198" s="37" t="s">
        <v>704</v>
      </c>
      <c r="D198" s="37" t="s">
        <v>2272</v>
      </c>
      <c r="E198" s="37" t="s">
        <v>1464</v>
      </c>
      <c r="F198" s="37" t="s">
        <v>1557</v>
      </c>
      <c r="G198" s="37" t="s">
        <v>1453</v>
      </c>
      <c r="H198" s="37" t="s">
        <v>1468</v>
      </c>
      <c r="I198" s="37" t="s">
        <v>1561</v>
      </c>
      <c r="J198" s="37"/>
      <c r="K198" s="37"/>
      <c r="L198" s="37" t="s">
        <v>135</v>
      </c>
      <c r="M198" s="18"/>
      <c r="N198" s="38">
        <v>42226</v>
      </c>
      <c r="O198" s="38"/>
      <c r="P198" s="38">
        <v>29446</v>
      </c>
      <c r="Q198" s="18">
        <v>41.493150684931507</v>
      </c>
      <c r="R198" s="18"/>
      <c r="S198" s="36">
        <v>2.7949999999999999</v>
      </c>
    </row>
    <row r="199" spans="1:19" x14ac:dyDescent="0.25">
      <c r="A199" s="37" t="s">
        <v>6</v>
      </c>
      <c r="B199" s="18">
        <v>50031521</v>
      </c>
      <c r="C199" s="37" t="s">
        <v>1182</v>
      </c>
      <c r="D199" s="37" t="s">
        <v>2270</v>
      </c>
      <c r="E199" s="37" t="s">
        <v>1893</v>
      </c>
      <c r="F199" s="37" t="s">
        <v>1437</v>
      </c>
      <c r="G199" s="37" t="s">
        <v>1433</v>
      </c>
      <c r="H199" s="37" t="s">
        <v>1894</v>
      </c>
      <c r="I199" s="37" t="s">
        <v>968</v>
      </c>
      <c r="J199" s="37" t="s">
        <v>825</v>
      </c>
      <c r="K199" s="37" t="s">
        <v>815</v>
      </c>
      <c r="L199" s="37" t="s">
        <v>168</v>
      </c>
      <c r="M199" s="18"/>
      <c r="N199" s="38">
        <v>35737</v>
      </c>
      <c r="O199" s="38">
        <v>44440</v>
      </c>
      <c r="P199" s="38">
        <v>25766</v>
      </c>
      <c r="Q199" s="18">
        <v>51.575342465753423</v>
      </c>
      <c r="R199" s="18">
        <v>3.7266666666666666</v>
      </c>
      <c r="S199" s="36">
        <v>3.2333333333333338</v>
      </c>
    </row>
    <row r="200" spans="1:19" x14ac:dyDescent="0.25">
      <c r="A200" s="37"/>
      <c r="B200" s="18">
        <v>50140224</v>
      </c>
      <c r="C200" s="37" t="s">
        <v>703</v>
      </c>
      <c r="D200" s="37" t="s">
        <v>2272</v>
      </c>
      <c r="E200" s="37" t="s">
        <v>1464</v>
      </c>
      <c r="F200" s="37" t="s">
        <v>1562</v>
      </c>
      <c r="G200" s="37" t="s">
        <v>1453</v>
      </c>
      <c r="H200" s="37" t="s">
        <v>1468</v>
      </c>
      <c r="I200" s="37" t="s">
        <v>1563</v>
      </c>
      <c r="J200" s="37"/>
      <c r="K200" s="37"/>
      <c r="L200" s="37" t="s">
        <v>135</v>
      </c>
      <c r="M200" s="18"/>
      <c r="N200" s="38">
        <v>43466</v>
      </c>
      <c r="O200" s="38"/>
      <c r="P200" s="38">
        <v>28355</v>
      </c>
      <c r="Q200" s="18">
        <v>44.482191780821921</v>
      </c>
      <c r="R200" s="18"/>
      <c r="S200" s="36">
        <v>3.1366666666666667</v>
      </c>
    </row>
    <row r="201" spans="1:19" x14ac:dyDescent="0.25">
      <c r="A201" s="37" t="s">
        <v>4</v>
      </c>
      <c r="B201" s="18">
        <v>50142344</v>
      </c>
      <c r="C201" s="37" t="s">
        <v>1183</v>
      </c>
      <c r="D201" s="37" t="s">
        <v>2269</v>
      </c>
      <c r="E201" s="37" t="s">
        <v>1893</v>
      </c>
      <c r="F201" s="37" t="s">
        <v>1437</v>
      </c>
      <c r="G201" s="37" t="s">
        <v>1433</v>
      </c>
      <c r="H201" s="37" t="s">
        <v>1554</v>
      </c>
      <c r="I201" s="37" t="s">
        <v>969</v>
      </c>
      <c r="J201" s="37" t="s">
        <v>825</v>
      </c>
      <c r="K201" s="37" t="s">
        <v>815</v>
      </c>
      <c r="L201" s="37" t="s">
        <v>135</v>
      </c>
      <c r="M201" s="18"/>
      <c r="N201" s="38">
        <v>44049</v>
      </c>
      <c r="O201" s="38">
        <v>44476</v>
      </c>
      <c r="P201" s="38">
        <v>35868</v>
      </c>
      <c r="Q201" s="18">
        <v>23.898630136986302</v>
      </c>
      <c r="R201" s="18"/>
      <c r="S201" s="36">
        <v>2.4966666666666666</v>
      </c>
    </row>
    <row r="202" spans="1:19" x14ac:dyDescent="0.25">
      <c r="A202" s="37" t="s">
        <v>6</v>
      </c>
      <c r="B202" s="18">
        <v>50135175</v>
      </c>
      <c r="C202" s="37" t="s">
        <v>693</v>
      </c>
      <c r="D202" s="37" t="s">
        <v>2272</v>
      </c>
      <c r="E202" s="37" t="s">
        <v>19</v>
      </c>
      <c r="F202" s="37" t="s">
        <v>1609</v>
      </c>
      <c r="G202" s="37" t="s">
        <v>20</v>
      </c>
      <c r="H202" s="37" t="s">
        <v>7</v>
      </c>
      <c r="I202" s="37" t="s">
        <v>1610</v>
      </c>
      <c r="J202" s="37" t="s">
        <v>818</v>
      </c>
      <c r="K202" s="37" t="s">
        <v>815</v>
      </c>
      <c r="L202" s="37" t="s">
        <v>135</v>
      </c>
      <c r="M202" s="18"/>
      <c r="N202" s="38">
        <v>43661</v>
      </c>
      <c r="O202" s="38"/>
      <c r="P202" s="38">
        <v>35363</v>
      </c>
      <c r="Q202" s="18">
        <v>25.282191780821918</v>
      </c>
      <c r="R202" s="18">
        <v>2.79</v>
      </c>
      <c r="S202" s="36">
        <v>2.8033333333333332</v>
      </c>
    </row>
    <row r="203" spans="1:19" x14ac:dyDescent="0.25">
      <c r="A203" s="37"/>
      <c r="B203" s="18">
        <v>50030905</v>
      </c>
      <c r="C203" s="37" t="s">
        <v>265</v>
      </c>
      <c r="D203" s="37" t="s">
        <v>2271</v>
      </c>
      <c r="E203" s="37" t="s">
        <v>1431</v>
      </c>
      <c r="F203" s="37" t="s">
        <v>1452</v>
      </c>
      <c r="G203" s="37" t="s">
        <v>1453</v>
      </c>
      <c r="H203" s="37" t="s">
        <v>1690</v>
      </c>
      <c r="I203" s="37" t="s">
        <v>1691</v>
      </c>
      <c r="J203" s="37"/>
      <c r="K203" s="37"/>
      <c r="L203" s="37" t="s">
        <v>110</v>
      </c>
      <c r="M203" s="18"/>
      <c r="N203" s="38">
        <v>41563</v>
      </c>
      <c r="O203" s="38"/>
      <c r="P203" s="38">
        <v>32338</v>
      </c>
      <c r="Q203" s="18">
        <v>33.56986301369863</v>
      </c>
      <c r="R203" s="18"/>
      <c r="S203" s="36">
        <v>2.9333333333333336</v>
      </c>
    </row>
    <row r="204" spans="1:19" x14ac:dyDescent="0.25">
      <c r="A204" s="37" t="s">
        <v>4</v>
      </c>
      <c r="B204" s="18">
        <v>50134929</v>
      </c>
      <c r="C204" s="37" t="s">
        <v>805</v>
      </c>
      <c r="D204" s="37" t="s">
        <v>2272</v>
      </c>
      <c r="E204" s="37" t="s">
        <v>52</v>
      </c>
      <c r="F204" s="37" t="s">
        <v>1564</v>
      </c>
      <c r="G204" s="37" t="s">
        <v>1565</v>
      </c>
      <c r="H204" s="37" t="s">
        <v>928</v>
      </c>
      <c r="I204" s="37" t="s">
        <v>1566</v>
      </c>
      <c r="J204" s="37" t="s">
        <v>825</v>
      </c>
      <c r="K204" s="37" t="s">
        <v>815</v>
      </c>
      <c r="L204" s="37" t="s">
        <v>135</v>
      </c>
      <c r="M204" s="18"/>
      <c r="N204" s="38">
        <v>35735</v>
      </c>
      <c r="O204" s="38"/>
      <c r="P204" s="38">
        <v>28350</v>
      </c>
      <c r="Q204" s="18">
        <v>44.495890410958907</v>
      </c>
      <c r="R204" s="18">
        <v>2.6749999999999998</v>
      </c>
      <c r="S204" s="36">
        <v>3.0833333333333335</v>
      </c>
    </row>
    <row r="205" spans="1:19" x14ac:dyDescent="0.25">
      <c r="A205" s="37"/>
      <c r="B205" s="18">
        <v>50030904</v>
      </c>
      <c r="C205" s="37" t="s">
        <v>264</v>
      </c>
      <c r="D205" s="37" t="s">
        <v>2271</v>
      </c>
      <c r="E205" s="37" t="s">
        <v>1431</v>
      </c>
      <c r="F205" s="37" t="s">
        <v>1452</v>
      </c>
      <c r="G205" s="37" t="s">
        <v>1453</v>
      </c>
      <c r="H205" s="37" t="s">
        <v>1895</v>
      </c>
      <c r="I205" s="37" t="s">
        <v>1896</v>
      </c>
      <c r="J205" s="37"/>
      <c r="K205" s="37"/>
      <c r="L205" s="37" t="s">
        <v>110</v>
      </c>
      <c r="M205" s="18"/>
      <c r="N205" s="38">
        <v>35186</v>
      </c>
      <c r="O205" s="38">
        <v>41091</v>
      </c>
      <c r="P205" s="38">
        <v>26663</v>
      </c>
      <c r="Q205" s="18">
        <v>49.11780821917808</v>
      </c>
      <c r="R205" s="18"/>
      <c r="S205" s="36">
        <v>2.8166666666666664</v>
      </c>
    </row>
    <row r="206" spans="1:19" x14ac:dyDescent="0.25">
      <c r="A206" s="37" t="s">
        <v>27</v>
      </c>
      <c r="B206" s="18">
        <v>50030703</v>
      </c>
      <c r="C206" s="37" t="s">
        <v>197</v>
      </c>
      <c r="D206" s="37" t="s">
        <v>2280</v>
      </c>
      <c r="E206" s="37" t="s">
        <v>41</v>
      </c>
      <c r="F206" s="37" t="s">
        <v>1617</v>
      </c>
      <c r="G206" s="37" t="s">
        <v>42</v>
      </c>
      <c r="H206" s="37" t="s">
        <v>883</v>
      </c>
      <c r="I206" s="37" t="s">
        <v>1988</v>
      </c>
      <c r="J206" s="37" t="s">
        <v>818</v>
      </c>
      <c r="K206" s="37" t="s">
        <v>815</v>
      </c>
      <c r="L206" s="37" t="s">
        <v>111</v>
      </c>
      <c r="M206" s="18"/>
      <c r="N206" s="38">
        <v>35186</v>
      </c>
      <c r="O206" s="38">
        <v>44088</v>
      </c>
      <c r="P206" s="38">
        <v>24997</v>
      </c>
      <c r="Q206" s="18">
        <v>53.682191780821917</v>
      </c>
      <c r="R206" s="18">
        <v>2.9533333333333336</v>
      </c>
      <c r="S206" s="36">
        <v>2.6</v>
      </c>
    </row>
    <row r="207" spans="1:19" x14ac:dyDescent="0.25">
      <c r="A207" s="37"/>
      <c r="B207" s="18">
        <v>50047137</v>
      </c>
      <c r="C207" s="37" t="s">
        <v>556</v>
      </c>
      <c r="D207" s="37" t="s">
        <v>2271</v>
      </c>
      <c r="E207" s="37" t="s">
        <v>1431</v>
      </c>
      <c r="F207" s="37" t="s">
        <v>1452</v>
      </c>
      <c r="G207" s="37" t="s">
        <v>1453</v>
      </c>
      <c r="H207" s="37" t="s">
        <v>1897</v>
      </c>
      <c r="I207" s="37" t="s">
        <v>1898</v>
      </c>
      <c r="J207" s="37"/>
      <c r="K207" s="37"/>
      <c r="L207" s="37" t="s">
        <v>135</v>
      </c>
      <c r="M207" s="18"/>
      <c r="N207" s="38">
        <v>35735</v>
      </c>
      <c r="O207" s="38">
        <v>42156</v>
      </c>
      <c r="P207" s="38">
        <v>28741</v>
      </c>
      <c r="Q207" s="18">
        <v>43.424657534246577</v>
      </c>
      <c r="R207" s="18"/>
      <c r="S207" s="36">
        <v>2.5866666666666669</v>
      </c>
    </row>
    <row r="208" spans="1:19" x14ac:dyDescent="0.25">
      <c r="A208" s="37"/>
      <c r="B208" s="18">
        <v>50108304</v>
      </c>
      <c r="C208" s="37" t="s">
        <v>637</v>
      </c>
      <c r="D208" s="37" t="s">
        <v>2272</v>
      </c>
      <c r="E208" s="37" t="s">
        <v>1443</v>
      </c>
      <c r="F208" s="37" t="s">
        <v>1567</v>
      </c>
      <c r="G208" s="37" t="s">
        <v>1453</v>
      </c>
      <c r="H208" s="37" t="s">
        <v>1555</v>
      </c>
      <c r="I208" s="37" t="s">
        <v>1568</v>
      </c>
      <c r="J208" s="37"/>
      <c r="K208" s="37"/>
      <c r="L208" s="37" t="s">
        <v>135</v>
      </c>
      <c r="M208" s="18"/>
      <c r="N208" s="38">
        <v>41306</v>
      </c>
      <c r="O208" s="38"/>
      <c r="P208" s="38">
        <v>31702</v>
      </c>
      <c r="Q208" s="18">
        <v>35.31232876712329</v>
      </c>
      <c r="R208" s="18"/>
      <c r="S208" s="36">
        <v>2.7633333333333332</v>
      </c>
    </row>
    <row r="209" spans="1:19" x14ac:dyDescent="0.25">
      <c r="A209" s="37"/>
      <c r="B209" s="18">
        <v>50047195</v>
      </c>
      <c r="C209" s="37" t="s">
        <v>559</v>
      </c>
      <c r="D209" s="37" t="s">
        <v>2271</v>
      </c>
      <c r="E209" s="37" t="s">
        <v>1431</v>
      </c>
      <c r="F209" s="37" t="s">
        <v>1452</v>
      </c>
      <c r="G209" s="37" t="s">
        <v>1453</v>
      </c>
      <c r="H209" s="37" t="s">
        <v>1899</v>
      </c>
      <c r="I209" s="37" t="s">
        <v>1900</v>
      </c>
      <c r="J209" s="37"/>
      <c r="K209" s="37"/>
      <c r="L209" s="37" t="s">
        <v>115</v>
      </c>
      <c r="M209" s="18"/>
      <c r="N209" s="38">
        <v>35582</v>
      </c>
      <c r="O209" s="38">
        <v>44256</v>
      </c>
      <c r="P209" s="38">
        <v>28116</v>
      </c>
      <c r="Q209" s="18">
        <v>45.136986301369866</v>
      </c>
      <c r="R209" s="18"/>
      <c r="S209" s="36">
        <v>2.4333333333333336</v>
      </c>
    </row>
    <row r="210" spans="1:19" x14ac:dyDescent="0.25">
      <c r="A210" s="37"/>
      <c r="B210" s="18">
        <v>50134928</v>
      </c>
      <c r="C210" s="37" t="s">
        <v>692</v>
      </c>
      <c r="D210" s="37" t="s">
        <v>2272</v>
      </c>
      <c r="E210" s="37" t="s">
        <v>1431</v>
      </c>
      <c r="F210" s="37" t="s">
        <v>1567</v>
      </c>
      <c r="G210" s="37" t="s">
        <v>1453</v>
      </c>
      <c r="H210" s="37" t="s">
        <v>1569</v>
      </c>
      <c r="I210" s="37" t="s">
        <v>1570</v>
      </c>
      <c r="J210" s="37"/>
      <c r="K210" s="37"/>
      <c r="L210" s="37" t="s">
        <v>135</v>
      </c>
      <c r="M210" s="18"/>
      <c r="N210" s="38">
        <v>34895</v>
      </c>
      <c r="O210" s="38"/>
      <c r="P210" s="38">
        <v>25447</v>
      </c>
      <c r="Q210" s="18">
        <v>52.449315068493149</v>
      </c>
      <c r="R210" s="18"/>
      <c r="S210" s="36">
        <v>3.04</v>
      </c>
    </row>
    <row r="211" spans="1:19" x14ac:dyDescent="0.25">
      <c r="A211" s="37"/>
      <c r="B211" s="18">
        <v>50030614</v>
      </c>
      <c r="C211" s="37" t="s">
        <v>156</v>
      </c>
      <c r="D211" s="37" t="s">
        <v>2271</v>
      </c>
      <c r="E211" s="37" t="s">
        <v>1451</v>
      </c>
      <c r="F211" s="37" t="s">
        <v>1452</v>
      </c>
      <c r="G211" s="37" t="s">
        <v>1453</v>
      </c>
      <c r="H211" s="37" t="s">
        <v>1901</v>
      </c>
      <c r="I211" s="37" t="s">
        <v>1902</v>
      </c>
      <c r="J211" s="37"/>
      <c r="K211" s="37"/>
      <c r="L211" s="37" t="s">
        <v>106</v>
      </c>
      <c r="M211" s="18"/>
      <c r="N211" s="38">
        <v>35004</v>
      </c>
      <c r="O211" s="38">
        <v>41428</v>
      </c>
      <c r="P211" s="38">
        <v>25934</v>
      </c>
      <c r="Q211" s="18">
        <v>51.115068493150687</v>
      </c>
      <c r="R211" s="18"/>
      <c r="S211" s="36">
        <v>2.7466666666666666</v>
      </c>
    </row>
    <row r="212" spans="1:19" x14ac:dyDescent="0.25">
      <c r="A212" s="37" t="s">
        <v>27</v>
      </c>
      <c r="B212" s="18">
        <v>50031347</v>
      </c>
      <c r="C212" s="37" t="s">
        <v>406</v>
      </c>
      <c r="D212" s="37" t="s">
        <v>2280</v>
      </c>
      <c r="E212" s="37" t="s">
        <v>41</v>
      </c>
      <c r="F212" s="37" t="s">
        <v>1617</v>
      </c>
      <c r="G212" s="37" t="s">
        <v>42</v>
      </c>
      <c r="H212" s="37" t="s">
        <v>55</v>
      </c>
      <c r="I212" s="37" t="s">
        <v>887</v>
      </c>
      <c r="J212" s="37" t="s">
        <v>818</v>
      </c>
      <c r="K212" s="37" t="s">
        <v>815</v>
      </c>
      <c r="L212" s="37" t="s">
        <v>115</v>
      </c>
      <c r="M212" s="18"/>
      <c r="N212" s="38">
        <v>40882</v>
      </c>
      <c r="O212" s="38">
        <v>43405</v>
      </c>
      <c r="P212" s="38">
        <v>31449</v>
      </c>
      <c r="Q212" s="18">
        <v>36.005479452054793</v>
      </c>
      <c r="R212" s="18">
        <v>3.209090909090909</v>
      </c>
      <c r="S212" s="36">
        <v>3.14</v>
      </c>
    </row>
    <row r="213" spans="1:19" x14ac:dyDescent="0.25">
      <c r="A213" s="37"/>
      <c r="B213" s="18">
        <v>50030619</v>
      </c>
      <c r="C213" s="37" t="s">
        <v>159</v>
      </c>
      <c r="D213" s="37" t="s">
        <v>2271</v>
      </c>
      <c r="E213" s="37" t="s">
        <v>1451</v>
      </c>
      <c r="F213" s="37" t="s">
        <v>1452</v>
      </c>
      <c r="G213" s="37" t="s">
        <v>1453</v>
      </c>
      <c r="H213" s="37" t="s">
        <v>1454</v>
      </c>
      <c r="I213" s="37" t="s">
        <v>1455</v>
      </c>
      <c r="J213" s="37"/>
      <c r="K213" s="37"/>
      <c r="L213" s="37" t="s">
        <v>110</v>
      </c>
      <c r="M213" s="18"/>
      <c r="N213" s="38">
        <v>35366</v>
      </c>
      <c r="O213" s="38">
        <v>38961</v>
      </c>
      <c r="P213" s="38">
        <v>26862</v>
      </c>
      <c r="Q213" s="18">
        <v>48.57260273972603</v>
      </c>
      <c r="R213" s="18"/>
      <c r="S213" s="36">
        <v>2.7633333333333332</v>
      </c>
    </row>
    <row r="214" spans="1:19" x14ac:dyDescent="0.25">
      <c r="A214" s="37" t="s">
        <v>27</v>
      </c>
      <c r="B214" s="18">
        <v>50102547</v>
      </c>
      <c r="C214" s="37" t="s">
        <v>622</v>
      </c>
      <c r="D214" s="37" t="s">
        <v>2272</v>
      </c>
      <c r="E214" s="37" t="s">
        <v>25</v>
      </c>
      <c r="F214" s="37" t="s">
        <v>1571</v>
      </c>
      <c r="G214" s="37" t="s">
        <v>84</v>
      </c>
      <c r="H214" s="37" t="s">
        <v>28</v>
      </c>
      <c r="I214" s="37" t="s">
        <v>1572</v>
      </c>
      <c r="J214" s="37" t="s">
        <v>825</v>
      </c>
      <c r="K214" s="37" t="s">
        <v>815</v>
      </c>
      <c r="L214" s="37" t="s">
        <v>135</v>
      </c>
      <c r="M214" s="18">
        <v>1</v>
      </c>
      <c r="N214" s="38">
        <v>42857</v>
      </c>
      <c r="O214" s="38"/>
      <c r="P214" s="38">
        <v>34333</v>
      </c>
      <c r="Q214" s="18">
        <v>28.104109589041094</v>
      </c>
      <c r="R214" s="18">
        <v>2.7666666666666671</v>
      </c>
      <c r="S214" s="36">
        <v>3.2600000000000002</v>
      </c>
    </row>
    <row r="215" spans="1:19" x14ac:dyDescent="0.25">
      <c r="A215" s="37"/>
      <c r="B215" s="18">
        <v>50030613</v>
      </c>
      <c r="C215" s="37" t="s">
        <v>1184</v>
      </c>
      <c r="D215" s="37" t="s">
        <v>2271</v>
      </c>
      <c r="E215" s="37" t="s">
        <v>1451</v>
      </c>
      <c r="F215" s="37" t="s">
        <v>1452</v>
      </c>
      <c r="G215" s="37" t="s">
        <v>1453</v>
      </c>
      <c r="H215" s="37" t="s">
        <v>1454</v>
      </c>
      <c r="I215" s="37" t="s">
        <v>1455</v>
      </c>
      <c r="J215" s="37"/>
      <c r="K215" s="37"/>
      <c r="L215" s="37" t="s">
        <v>115</v>
      </c>
      <c r="M215" s="18"/>
      <c r="N215" s="38">
        <v>35796</v>
      </c>
      <c r="O215" s="38">
        <v>41428</v>
      </c>
      <c r="P215" s="38">
        <v>26864</v>
      </c>
      <c r="Q215" s="18">
        <v>48.56712328767123</v>
      </c>
      <c r="R215" s="18"/>
      <c r="S215" s="36">
        <v>3</v>
      </c>
    </row>
    <row r="216" spans="1:19" x14ac:dyDescent="0.25">
      <c r="A216" s="37" t="s">
        <v>27</v>
      </c>
      <c r="B216" s="18">
        <v>50117628</v>
      </c>
      <c r="C216" s="37" t="s">
        <v>663</v>
      </c>
      <c r="D216" s="37" t="s">
        <v>2272</v>
      </c>
      <c r="E216" s="37" t="s">
        <v>34</v>
      </c>
      <c r="F216" s="37" t="s">
        <v>1573</v>
      </c>
      <c r="G216" s="37" t="s">
        <v>35</v>
      </c>
      <c r="H216" s="37" t="s">
        <v>28</v>
      </c>
      <c r="I216" s="37" t="s">
        <v>974</v>
      </c>
      <c r="J216" s="37" t="s">
        <v>825</v>
      </c>
      <c r="K216" s="37" t="s">
        <v>842</v>
      </c>
      <c r="L216" s="37" t="s">
        <v>135</v>
      </c>
      <c r="M216" s="18">
        <v>2</v>
      </c>
      <c r="N216" s="38">
        <v>35691</v>
      </c>
      <c r="O216" s="38"/>
      <c r="P216" s="38">
        <v>24732</v>
      </c>
      <c r="Q216" s="18">
        <v>54.408219178082192</v>
      </c>
      <c r="R216" s="18">
        <v>2.8666666666666667</v>
      </c>
      <c r="S216" s="36">
        <v>2.8800000000000003</v>
      </c>
    </row>
    <row r="217" spans="1:19" x14ac:dyDescent="0.25">
      <c r="A217" s="37"/>
      <c r="B217" s="18">
        <v>50115180</v>
      </c>
      <c r="C217" s="37" t="s">
        <v>659</v>
      </c>
      <c r="D217" s="37" t="s">
        <v>2272</v>
      </c>
      <c r="E217" s="37" t="s">
        <v>1456</v>
      </c>
      <c r="F217" s="37" t="s">
        <v>1574</v>
      </c>
      <c r="G217" s="37" t="s">
        <v>1453</v>
      </c>
      <c r="H217" s="37" t="s">
        <v>1457</v>
      </c>
      <c r="I217" s="37" t="s">
        <v>2258</v>
      </c>
      <c r="J217" s="37"/>
      <c r="K217" s="37"/>
      <c r="L217" s="37" t="s">
        <v>135</v>
      </c>
      <c r="M217" s="18"/>
      <c r="N217" s="38">
        <v>43313</v>
      </c>
      <c r="O217" s="38"/>
      <c r="P217" s="38">
        <v>34201</v>
      </c>
      <c r="Q217" s="18">
        <v>28.465753424657535</v>
      </c>
      <c r="R217" s="18"/>
      <c r="S217" s="36">
        <v>2.63</v>
      </c>
    </row>
    <row r="218" spans="1:19" x14ac:dyDescent="0.25">
      <c r="A218" s="37"/>
      <c r="B218" s="18">
        <v>50030617</v>
      </c>
      <c r="C218" s="37" t="s">
        <v>158</v>
      </c>
      <c r="D218" s="37" t="s">
        <v>2271</v>
      </c>
      <c r="E218" s="37" t="s">
        <v>1451</v>
      </c>
      <c r="F218" s="37" t="s">
        <v>1452</v>
      </c>
      <c r="G218" s="37" t="s">
        <v>1453</v>
      </c>
      <c r="H218" s="37" t="s">
        <v>1490</v>
      </c>
      <c r="I218" s="37" t="s">
        <v>1692</v>
      </c>
      <c r="J218" s="37"/>
      <c r="K218" s="37"/>
      <c r="L218" s="37" t="s">
        <v>115</v>
      </c>
      <c r="M218" s="18"/>
      <c r="N218" s="38">
        <v>35383</v>
      </c>
      <c r="O218" s="38"/>
      <c r="P218" s="38">
        <v>24525</v>
      </c>
      <c r="Q218" s="18">
        <v>54.975342465753428</v>
      </c>
      <c r="R218" s="18"/>
      <c r="S218" s="36">
        <v>2.8033333333333332</v>
      </c>
    </row>
    <row r="219" spans="1:19" x14ac:dyDescent="0.25">
      <c r="A219" s="37" t="s">
        <v>27</v>
      </c>
      <c r="B219" s="18">
        <v>50112881</v>
      </c>
      <c r="C219" s="37" t="s">
        <v>650</v>
      </c>
      <c r="D219" s="37" t="s">
        <v>2272</v>
      </c>
      <c r="E219" s="37" t="s">
        <v>896</v>
      </c>
      <c r="F219" s="37" t="s">
        <v>1575</v>
      </c>
      <c r="G219" s="37" t="s">
        <v>91</v>
      </c>
      <c r="H219" s="37" t="s">
        <v>28</v>
      </c>
      <c r="I219" s="37" t="s">
        <v>1576</v>
      </c>
      <c r="J219" s="37" t="s">
        <v>825</v>
      </c>
      <c r="K219" s="37" t="s">
        <v>815</v>
      </c>
      <c r="L219" s="37" t="s">
        <v>135</v>
      </c>
      <c r="M219" s="18">
        <v>2</v>
      </c>
      <c r="N219" s="38">
        <v>43222</v>
      </c>
      <c r="O219" s="38"/>
      <c r="P219" s="38">
        <v>34685</v>
      </c>
      <c r="Q219" s="18">
        <v>27.139726027397259</v>
      </c>
      <c r="R219" s="18">
        <v>2.9633333333333334</v>
      </c>
      <c r="S219" s="36">
        <v>2.6999999999999997</v>
      </c>
    </row>
    <row r="220" spans="1:19" x14ac:dyDescent="0.25">
      <c r="A220" s="37"/>
      <c r="B220" s="18">
        <v>50030658</v>
      </c>
      <c r="C220" s="37" t="s">
        <v>1185</v>
      </c>
      <c r="D220" s="37" t="s">
        <v>2271</v>
      </c>
      <c r="E220" s="37" t="s">
        <v>1436</v>
      </c>
      <c r="F220" s="37" t="s">
        <v>1452</v>
      </c>
      <c r="G220" s="37" t="s">
        <v>1453</v>
      </c>
      <c r="H220" s="37" t="s">
        <v>1903</v>
      </c>
      <c r="I220" s="37" t="s">
        <v>1904</v>
      </c>
      <c r="J220" s="37"/>
      <c r="K220" s="37"/>
      <c r="L220" s="37" t="s">
        <v>110</v>
      </c>
      <c r="M220" s="18"/>
      <c r="N220" s="38">
        <v>35646</v>
      </c>
      <c r="O220" s="38">
        <v>42359</v>
      </c>
      <c r="P220" s="38">
        <v>26072</v>
      </c>
      <c r="Q220" s="18">
        <v>50.736986301369861</v>
      </c>
      <c r="R220" s="18"/>
      <c r="S220" s="36">
        <v>3.3766666666666665</v>
      </c>
    </row>
    <row r="221" spans="1:19" x14ac:dyDescent="0.25">
      <c r="A221" s="37" t="s">
        <v>27</v>
      </c>
      <c r="B221" s="18">
        <v>50112863</v>
      </c>
      <c r="C221" s="37" t="s">
        <v>644</v>
      </c>
      <c r="D221" s="37" t="s">
        <v>2272</v>
      </c>
      <c r="E221" s="37" t="s">
        <v>896</v>
      </c>
      <c r="F221" s="37" t="s">
        <v>1467</v>
      </c>
      <c r="G221" s="37" t="s">
        <v>90</v>
      </c>
      <c r="H221" s="37" t="s">
        <v>28</v>
      </c>
      <c r="I221" s="37" t="s">
        <v>1577</v>
      </c>
      <c r="J221" s="37" t="s">
        <v>825</v>
      </c>
      <c r="K221" s="37" t="s">
        <v>815</v>
      </c>
      <c r="L221" s="37" t="s">
        <v>135</v>
      </c>
      <c r="M221" s="18"/>
      <c r="N221" s="38">
        <v>43222</v>
      </c>
      <c r="O221" s="38"/>
      <c r="P221" s="38">
        <v>33541</v>
      </c>
      <c r="Q221" s="18">
        <v>30.273972602739725</v>
      </c>
      <c r="R221" s="18">
        <v>2.956666666666667</v>
      </c>
      <c r="S221" s="36">
        <v>3.0350000000000001</v>
      </c>
    </row>
    <row r="222" spans="1:19" x14ac:dyDescent="0.25">
      <c r="A222" s="37"/>
      <c r="B222" s="18">
        <v>50031409</v>
      </c>
      <c r="C222" s="37" t="s">
        <v>2284</v>
      </c>
      <c r="D222" s="37" t="s">
        <v>2271</v>
      </c>
      <c r="E222" s="37" t="s">
        <v>1436</v>
      </c>
      <c r="F222" s="37" t="s">
        <v>1452</v>
      </c>
      <c r="G222" s="37" t="s">
        <v>1453</v>
      </c>
      <c r="H222" s="37" t="s">
        <v>1438</v>
      </c>
      <c r="I222" s="37" t="s">
        <v>1693</v>
      </c>
      <c r="J222" s="37"/>
      <c r="K222" s="37"/>
      <c r="L222" s="37" t="s">
        <v>115</v>
      </c>
      <c r="M222" s="18"/>
      <c r="N222" s="38">
        <v>36039</v>
      </c>
      <c r="O222" s="38"/>
      <c r="P222" s="38">
        <v>24932</v>
      </c>
      <c r="Q222" s="18">
        <v>53.860273972602741</v>
      </c>
      <c r="R222" s="18"/>
      <c r="S222" s="36">
        <v>2.6300000000000003</v>
      </c>
    </row>
    <row r="223" spans="1:19" x14ac:dyDescent="0.25">
      <c r="A223" s="37" t="s">
        <v>27</v>
      </c>
      <c r="B223" s="18">
        <v>50104346</v>
      </c>
      <c r="C223" s="37" t="s">
        <v>1303</v>
      </c>
      <c r="D223" s="37" t="s">
        <v>2272</v>
      </c>
      <c r="E223" s="37" t="s">
        <v>58</v>
      </c>
      <c r="F223" s="37" t="s">
        <v>1578</v>
      </c>
      <c r="G223" s="37" t="s">
        <v>59</v>
      </c>
      <c r="H223" s="37" t="s">
        <v>28</v>
      </c>
      <c r="I223" s="37" t="s">
        <v>977</v>
      </c>
      <c r="J223" s="37" t="s">
        <v>818</v>
      </c>
      <c r="K223" s="37" t="s">
        <v>815</v>
      </c>
      <c r="L223" s="37" t="s">
        <v>135</v>
      </c>
      <c r="M223" s="18">
        <v>2</v>
      </c>
      <c r="N223" s="38">
        <v>42919</v>
      </c>
      <c r="O223" s="38"/>
      <c r="P223" s="38">
        <v>32846</v>
      </c>
      <c r="Q223" s="18">
        <v>32.178082191780824</v>
      </c>
      <c r="R223" s="18">
        <v>3.15</v>
      </c>
      <c r="S223" s="36">
        <v>3.5966666666666662</v>
      </c>
    </row>
    <row r="224" spans="1:19" x14ac:dyDescent="0.25">
      <c r="A224" s="37"/>
      <c r="B224" s="18">
        <v>50031408</v>
      </c>
      <c r="C224" s="37" t="s">
        <v>427</v>
      </c>
      <c r="D224" s="37" t="s">
        <v>2271</v>
      </c>
      <c r="E224" s="37" t="s">
        <v>1436</v>
      </c>
      <c r="F224" s="37" t="s">
        <v>1452</v>
      </c>
      <c r="G224" s="37" t="s">
        <v>1453</v>
      </c>
      <c r="H224" s="37" t="s">
        <v>1438</v>
      </c>
      <c r="I224" s="37" t="s">
        <v>1693</v>
      </c>
      <c r="J224" s="37"/>
      <c r="K224" s="37"/>
      <c r="L224" s="37" t="s">
        <v>115</v>
      </c>
      <c r="M224" s="18"/>
      <c r="N224" s="38">
        <v>35612</v>
      </c>
      <c r="O224" s="38"/>
      <c r="P224" s="38">
        <v>26031</v>
      </c>
      <c r="Q224" s="18">
        <v>50.849315068493148</v>
      </c>
      <c r="R224" s="18"/>
      <c r="S224" s="36">
        <v>3.5399999999999996</v>
      </c>
    </row>
    <row r="225" spans="1:19" x14ac:dyDescent="0.25">
      <c r="A225" s="37" t="s">
        <v>27</v>
      </c>
      <c r="B225" s="18">
        <v>50031428</v>
      </c>
      <c r="C225" s="37" t="s">
        <v>435</v>
      </c>
      <c r="D225" s="37" t="s">
        <v>2280</v>
      </c>
      <c r="E225" s="37" t="s">
        <v>41</v>
      </c>
      <c r="F225" s="37" t="s">
        <v>1546</v>
      </c>
      <c r="G225" s="37" t="s">
        <v>1547</v>
      </c>
      <c r="H225" s="37" t="s">
        <v>28</v>
      </c>
      <c r="I225" s="37" t="s">
        <v>1548</v>
      </c>
      <c r="J225" s="37" t="s">
        <v>818</v>
      </c>
      <c r="K225" s="37" t="s">
        <v>815</v>
      </c>
      <c r="L225" s="37" t="s">
        <v>115</v>
      </c>
      <c r="M225" s="18"/>
      <c r="N225" s="38">
        <v>35593</v>
      </c>
      <c r="O225" s="38"/>
      <c r="P225" s="38">
        <v>24990</v>
      </c>
      <c r="Q225" s="18">
        <v>53.701369863013696</v>
      </c>
      <c r="R225" s="18">
        <v>2.6533333333333338</v>
      </c>
      <c r="S225" s="36"/>
    </row>
    <row r="226" spans="1:19" x14ac:dyDescent="0.25">
      <c r="A226" s="37"/>
      <c r="B226" s="18">
        <v>50031503</v>
      </c>
      <c r="C226" s="37" t="s">
        <v>464</v>
      </c>
      <c r="D226" s="37" t="s">
        <v>2271</v>
      </c>
      <c r="E226" s="37" t="s">
        <v>1492</v>
      </c>
      <c r="F226" s="37" t="s">
        <v>1452</v>
      </c>
      <c r="G226" s="37" t="s">
        <v>1453</v>
      </c>
      <c r="H226" s="37" t="s">
        <v>1905</v>
      </c>
      <c r="I226" s="37" t="s">
        <v>1906</v>
      </c>
      <c r="J226" s="37"/>
      <c r="K226" s="37"/>
      <c r="L226" s="37" t="s">
        <v>124</v>
      </c>
      <c r="M226" s="18"/>
      <c r="N226" s="38">
        <v>35765</v>
      </c>
      <c r="O226" s="38">
        <v>39335</v>
      </c>
      <c r="P226" s="38">
        <v>26550</v>
      </c>
      <c r="Q226" s="18">
        <v>49.42739726027397</v>
      </c>
      <c r="R226" s="18"/>
      <c r="S226" s="36">
        <v>3.2566666666666664</v>
      </c>
    </row>
    <row r="227" spans="1:19" x14ac:dyDescent="0.25">
      <c r="A227" s="37"/>
      <c r="B227" s="18">
        <v>50142611</v>
      </c>
      <c r="C227" s="37" t="s">
        <v>721</v>
      </c>
      <c r="D227" s="37" t="s">
        <v>2272</v>
      </c>
      <c r="E227" s="37" t="s">
        <v>1459</v>
      </c>
      <c r="F227" s="37" t="s">
        <v>1578</v>
      </c>
      <c r="G227" s="37" t="s">
        <v>1480</v>
      </c>
      <c r="H227" s="37" t="s">
        <v>1523</v>
      </c>
      <c r="I227" s="37" t="s">
        <v>1579</v>
      </c>
      <c r="J227" s="37"/>
      <c r="K227" s="37"/>
      <c r="L227" s="37" t="s">
        <v>135</v>
      </c>
      <c r="M227" s="18"/>
      <c r="N227" s="38">
        <v>35305</v>
      </c>
      <c r="O227" s="38"/>
      <c r="P227" s="38">
        <v>27712</v>
      </c>
      <c r="Q227" s="18">
        <v>46.243835616438353</v>
      </c>
      <c r="R227" s="18"/>
      <c r="S227" s="36"/>
    </row>
    <row r="228" spans="1:19" x14ac:dyDescent="0.25">
      <c r="A228" s="37"/>
      <c r="B228" s="18">
        <v>50030620</v>
      </c>
      <c r="C228" s="37" t="s">
        <v>1187</v>
      </c>
      <c r="D228" s="37" t="s">
        <v>2271</v>
      </c>
      <c r="E228" s="37" t="s">
        <v>1492</v>
      </c>
      <c r="F228" s="37" t="s">
        <v>1452</v>
      </c>
      <c r="G228" s="37" t="s">
        <v>1453</v>
      </c>
      <c r="H228" s="37" t="s">
        <v>1907</v>
      </c>
      <c r="I228" s="37" t="s">
        <v>1908</v>
      </c>
      <c r="J228" s="37"/>
      <c r="K228" s="37"/>
      <c r="L228" s="37" t="s">
        <v>106</v>
      </c>
      <c r="M228" s="18"/>
      <c r="N228" s="38">
        <v>35612</v>
      </c>
      <c r="O228" s="38">
        <v>38951</v>
      </c>
      <c r="P228" s="38">
        <v>26110</v>
      </c>
      <c r="Q228" s="18">
        <v>50.632876712328766</v>
      </c>
      <c r="R228" s="18"/>
      <c r="S228" s="36">
        <v>3.48</v>
      </c>
    </row>
    <row r="229" spans="1:19" x14ac:dyDescent="0.25">
      <c r="A229" s="37" t="s">
        <v>6</v>
      </c>
      <c r="B229" s="18">
        <v>50142342</v>
      </c>
      <c r="C229" s="37" t="s">
        <v>718</v>
      </c>
      <c r="D229" s="37" t="s">
        <v>2272</v>
      </c>
      <c r="E229" s="37" t="s">
        <v>19</v>
      </c>
      <c r="F229" s="37" t="s">
        <v>1613</v>
      </c>
      <c r="G229" s="37" t="s">
        <v>21</v>
      </c>
      <c r="H229" s="37" t="s">
        <v>7</v>
      </c>
      <c r="I229" s="37" t="s">
        <v>1614</v>
      </c>
      <c r="J229" s="37" t="s">
        <v>814</v>
      </c>
      <c r="K229" s="37" t="s">
        <v>815</v>
      </c>
      <c r="L229" s="37" t="s">
        <v>135</v>
      </c>
      <c r="M229" s="18"/>
      <c r="N229" s="38">
        <v>44049</v>
      </c>
      <c r="O229" s="38"/>
      <c r="P229" s="38">
        <v>35414</v>
      </c>
      <c r="Q229" s="18">
        <v>25.142465753424659</v>
      </c>
      <c r="R229" s="18"/>
      <c r="S229" s="36">
        <v>3.3333333333333335</v>
      </c>
    </row>
    <row r="230" spans="1:19" x14ac:dyDescent="0.25">
      <c r="A230" s="37"/>
      <c r="B230" s="18">
        <v>50030621</v>
      </c>
      <c r="C230" s="37" t="s">
        <v>160</v>
      </c>
      <c r="D230" s="37" t="s">
        <v>2271</v>
      </c>
      <c r="E230" s="37" t="s">
        <v>1492</v>
      </c>
      <c r="F230" s="37" t="s">
        <v>1452</v>
      </c>
      <c r="G230" s="37" t="s">
        <v>1453</v>
      </c>
      <c r="H230" s="37" t="s">
        <v>1493</v>
      </c>
      <c r="I230" s="37" t="s">
        <v>1909</v>
      </c>
      <c r="J230" s="37"/>
      <c r="K230" s="37"/>
      <c r="L230" s="37" t="s">
        <v>110</v>
      </c>
      <c r="M230" s="18"/>
      <c r="N230" s="38">
        <v>36161</v>
      </c>
      <c r="O230" s="38">
        <v>38951</v>
      </c>
      <c r="P230" s="38">
        <v>25214</v>
      </c>
      <c r="Q230" s="18">
        <v>53.087671232876716</v>
      </c>
      <c r="R230" s="18"/>
      <c r="S230" s="36">
        <v>3.1839999999999997</v>
      </c>
    </row>
    <row r="231" spans="1:19" x14ac:dyDescent="0.25">
      <c r="A231" s="37" t="s">
        <v>27</v>
      </c>
      <c r="B231" s="18">
        <v>50122098</v>
      </c>
      <c r="C231" s="37" t="s">
        <v>670</v>
      </c>
      <c r="D231" s="37" t="s">
        <v>2272</v>
      </c>
      <c r="E231" s="37" t="s">
        <v>58</v>
      </c>
      <c r="F231" s="37" t="s">
        <v>1580</v>
      </c>
      <c r="G231" s="37" t="s">
        <v>60</v>
      </c>
      <c r="H231" s="37" t="s">
        <v>28</v>
      </c>
      <c r="I231" s="37" t="s">
        <v>1581</v>
      </c>
      <c r="J231" s="37" t="s">
        <v>814</v>
      </c>
      <c r="K231" s="37" t="s">
        <v>815</v>
      </c>
      <c r="L231" s="37" t="s">
        <v>135</v>
      </c>
      <c r="M231" s="18">
        <v>5</v>
      </c>
      <c r="N231" s="38">
        <v>43395</v>
      </c>
      <c r="O231" s="38"/>
      <c r="P231" s="38">
        <v>34813</v>
      </c>
      <c r="Q231" s="18">
        <v>26.789041095890411</v>
      </c>
      <c r="R231" s="18">
        <v>2.5</v>
      </c>
      <c r="S231" s="36">
        <v>3.5133333333333332</v>
      </c>
    </row>
    <row r="232" spans="1:19" x14ac:dyDescent="0.25">
      <c r="A232" s="37"/>
      <c r="B232" s="18">
        <v>50030622</v>
      </c>
      <c r="C232" s="37" t="s">
        <v>161</v>
      </c>
      <c r="D232" s="37" t="s">
        <v>2271</v>
      </c>
      <c r="E232" s="37" t="s">
        <v>1492</v>
      </c>
      <c r="F232" s="37" t="s">
        <v>1452</v>
      </c>
      <c r="G232" s="37" t="s">
        <v>1453</v>
      </c>
      <c r="H232" s="37" t="s">
        <v>1493</v>
      </c>
      <c r="I232" s="37" t="s">
        <v>1909</v>
      </c>
      <c r="J232" s="37"/>
      <c r="K232" s="37"/>
      <c r="L232" s="37" t="s">
        <v>110</v>
      </c>
      <c r="M232" s="18"/>
      <c r="N232" s="38">
        <v>35765</v>
      </c>
      <c r="O232" s="38">
        <v>38951</v>
      </c>
      <c r="P232" s="38">
        <v>25963</v>
      </c>
      <c r="Q232" s="18">
        <v>51.035616438356165</v>
      </c>
      <c r="R232" s="18"/>
      <c r="S232" s="36">
        <v>4.333333333333333</v>
      </c>
    </row>
    <row r="233" spans="1:19" x14ac:dyDescent="0.25">
      <c r="A233" s="37" t="s">
        <v>27</v>
      </c>
      <c r="B233" s="18">
        <v>50142293</v>
      </c>
      <c r="C233" s="37" t="s">
        <v>709</v>
      </c>
      <c r="D233" s="37" t="s">
        <v>2272</v>
      </c>
      <c r="E233" s="37" t="s">
        <v>58</v>
      </c>
      <c r="F233" s="37" t="s">
        <v>1580</v>
      </c>
      <c r="G233" s="37" t="s">
        <v>60</v>
      </c>
      <c r="H233" s="37" t="s">
        <v>28</v>
      </c>
      <c r="I233" s="37" t="s">
        <v>1581</v>
      </c>
      <c r="J233" s="37" t="s">
        <v>814</v>
      </c>
      <c r="K233" s="37" t="s">
        <v>815</v>
      </c>
      <c r="L233" s="37" t="s">
        <v>135</v>
      </c>
      <c r="M233" s="18"/>
      <c r="N233" s="38">
        <v>44044</v>
      </c>
      <c r="O233" s="38"/>
      <c r="P233" s="38">
        <v>35639</v>
      </c>
      <c r="Q233" s="18">
        <v>24.526027397260275</v>
      </c>
      <c r="R233" s="18"/>
      <c r="S233" s="36">
        <v>3.63</v>
      </c>
    </row>
    <row r="234" spans="1:19" x14ac:dyDescent="0.25">
      <c r="A234" s="37"/>
      <c r="B234" s="18">
        <v>50030625</v>
      </c>
      <c r="C234" s="37" t="s">
        <v>162</v>
      </c>
      <c r="D234" s="37" t="s">
        <v>2271</v>
      </c>
      <c r="E234" s="37" t="s">
        <v>1492</v>
      </c>
      <c r="F234" s="37" t="s">
        <v>1452</v>
      </c>
      <c r="G234" s="37" t="s">
        <v>1453</v>
      </c>
      <c r="H234" s="37" t="s">
        <v>1493</v>
      </c>
      <c r="I234" s="37" t="s">
        <v>1909</v>
      </c>
      <c r="J234" s="37"/>
      <c r="K234" s="37"/>
      <c r="L234" s="37" t="s">
        <v>110</v>
      </c>
      <c r="M234" s="18"/>
      <c r="N234" s="38">
        <v>35765</v>
      </c>
      <c r="O234" s="38">
        <v>39134</v>
      </c>
      <c r="P234" s="38">
        <v>26744</v>
      </c>
      <c r="Q234" s="18">
        <v>48.895890410958906</v>
      </c>
      <c r="R234" s="18"/>
      <c r="S234" s="36">
        <v>2.8766666666666669</v>
      </c>
    </row>
    <row r="235" spans="1:19" x14ac:dyDescent="0.25">
      <c r="A235" s="37" t="s">
        <v>4</v>
      </c>
      <c r="B235" s="18">
        <v>50146759</v>
      </c>
      <c r="C235" s="37" t="s">
        <v>1319</v>
      </c>
      <c r="D235" s="37" t="s">
        <v>2272</v>
      </c>
      <c r="E235" s="37" t="s">
        <v>19</v>
      </c>
      <c r="F235" s="37" t="s">
        <v>1613</v>
      </c>
      <c r="G235" s="37" t="s">
        <v>21</v>
      </c>
      <c r="H235" s="37" t="s">
        <v>928</v>
      </c>
      <c r="I235" s="37" t="s">
        <v>1615</v>
      </c>
      <c r="J235" s="37" t="s">
        <v>814</v>
      </c>
      <c r="K235" s="37" t="s">
        <v>815</v>
      </c>
      <c r="L235" s="37" t="s">
        <v>135</v>
      </c>
      <c r="M235" s="18"/>
      <c r="N235" s="38">
        <v>39815</v>
      </c>
      <c r="O235" s="38"/>
      <c r="P235" s="38">
        <v>32607</v>
      </c>
      <c r="Q235" s="18">
        <v>32.832876712328769</v>
      </c>
      <c r="R235" s="18"/>
      <c r="S235" s="36">
        <v>2.8100000000000005</v>
      </c>
    </row>
    <row r="236" spans="1:19" x14ac:dyDescent="0.25">
      <c r="A236" s="37"/>
      <c r="B236" s="18">
        <v>50030609</v>
      </c>
      <c r="C236" s="37" t="s">
        <v>154</v>
      </c>
      <c r="D236" s="37" t="s">
        <v>2271</v>
      </c>
      <c r="E236" s="37" t="s">
        <v>1440</v>
      </c>
      <c r="F236" s="37" t="s">
        <v>1452</v>
      </c>
      <c r="G236" s="37" t="s">
        <v>1453</v>
      </c>
      <c r="H236" s="37" t="s">
        <v>1676</v>
      </c>
      <c r="I236" s="37" t="s">
        <v>1694</v>
      </c>
      <c r="J236" s="37"/>
      <c r="K236" s="37"/>
      <c r="L236" s="37" t="s">
        <v>115</v>
      </c>
      <c r="M236" s="18"/>
      <c r="N236" s="38">
        <v>35016</v>
      </c>
      <c r="O236" s="38"/>
      <c r="P236" s="38">
        <v>26271</v>
      </c>
      <c r="Q236" s="18">
        <v>50.19178082191781</v>
      </c>
      <c r="R236" s="18"/>
      <c r="S236" s="36">
        <v>3.5466666666666669</v>
      </c>
    </row>
    <row r="237" spans="1:19" x14ac:dyDescent="0.25">
      <c r="A237" s="37" t="s">
        <v>27</v>
      </c>
      <c r="B237" s="18">
        <v>50144872</v>
      </c>
      <c r="C237" s="37" t="s">
        <v>735</v>
      </c>
      <c r="D237" s="37" t="s">
        <v>2272</v>
      </c>
      <c r="E237" s="37" t="s">
        <v>58</v>
      </c>
      <c r="F237" s="37" t="s">
        <v>1580</v>
      </c>
      <c r="G237" s="37" t="s">
        <v>60</v>
      </c>
      <c r="H237" s="37" t="s">
        <v>28</v>
      </c>
      <c r="I237" s="37" t="s">
        <v>1581</v>
      </c>
      <c r="J237" s="37" t="s">
        <v>814</v>
      </c>
      <c r="K237" s="37" t="s">
        <v>815</v>
      </c>
      <c r="L237" s="37" t="s">
        <v>135</v>
      </c>
      <c r="M237" s="18"/>
      <c r="N237" s="38">
        <v>44242</v>
      </c>
      <c r="O237" s="38"/>
      <c r="P237" s="38">
        <v>34979</v>
      </c>
      <c r="Q237" s="18">
        <v>26.334246575342465</v>
      </c>
      <c r="R237" s="18"/>
      <c r="S237" s="36">
        <v>3.66</v>
      </c>
    </row>
    <row r="238" spans="1:19" x14ac:dyDescent="0.25">
      <c r="A238" s="37"/>
      <c r="B238" s="18">
        <v>50030606</v>
      </c>
      <c r="C238" s="37" t="s">
        <v>153</v>
      </c>
      <c r="D238" s="37" t="s">
        <v>2271</v>
      </c>
      <c r="E238" s="37" t="s">
        <v>1872</v>
      </c>
      <c r="F238" s="37" t="s">
        <v>1452</v>
      </c>
      <c r="G238" s="37" t="s">
        <v>1453</v>
      </c>
      <c r="H238" s="37" t="s">
        <v>1910</v>
      </c>
      <c r="I238" s="37" t="s">
        <v>1911</v>
      </c>
      <c r="J238" s="37"/>
      <c r="K238" s="37"/>
      <c r="L238" s="37" t="s">
        <v>124</v>
      </c>
      <c r="M238" s="18"/>
      <c r="N238" s="38">
        <v>36586</v>
      </c>
      <c r="O238" s="38">
        <v>37865</v>
      </c>
      <c r="P238" s="38">
        <v>27120</v>
      </c>
      <c r="Q238" s="18">
        <v>47.865753424657534</v>
      </c>
      <c r="R238" s="18"/>
      <c r="S238" s="36">
        <v>3.42</v>
      </c>
    </row>
    <row r="239" spans="1:19" x14ac:dyDescent="0.25">
      <c r="A239" s="37" t="s">
        <v>27</v>
      </c>
      <c r="B239" s="18">
        <v>50133257</v>
      </c>
      <c r="C239" s="37" t="s">
        <v>684</v>
      </c>
      <c r="D239" s="37" t="s">
        <v>2272</v>
      </c>
      <c r="E239" s="37" t="s">
        <v>58</v>
      </c>
      <c r="F239" s="37" t="s">
        <v>1582</v>
      </c>
      <c r="G239" s="37" t="s">
        <v>95</v>
      </c>
      <c r="H239" s="37" t="s">
        <v>28</v>
      </c>
      <c r="I239" s="37" t="s">
        <v>1583</v>
      </c>
      <c r="J239" s="37" t="s">
        <v>818</v>
      </c>
      <c r="K239" s="37" t="s">
        <v>815</v>
      </c>
      <c r="L239" s="37" t="s">
        <v>135</v>
      </c>
      <c r="M239" s="18">
        <v>3</v>
      </c>
      <c r="N239" s="38">
        <v>43567</v>
      </c>
      <c r="O239" s="38"/>
      <c r="P239" s="38">
        <v>35237</v>
      </c>
      <c r="Q239" s="18">
        <v>25.627397260273973</v>
      </c>
      <c r="R239" s="18">
        <v>2.7800000000000002</v>
      </c>
      <c r="S239" s="36">
        <v>3.355</v>
      </c>
    </row>
    <row r="240" spans="1:19" x14ac:dyDescent="0.25">
      <c r="A240" s="37"/>
      <c r="B240" s="18">
        <v>50030607</v>
      </c>
      <c r="C240" s="37" t="s">
        <v>1188</v>
      </c>
      <c r="D240" s="37" t="s">
        <v>2271</v>
      </c>
      <c r="E240" s="37" t="s">
        <v>1872</v>
      </c>
      <c r="F240" s="37" t="s">
        <v>1452</v>
      </c>
      <c r="G240" s="37" t="s">
        <v>1453</v>
      </c>
      <c r="H240" s="37" t="s">
        <v>1875</v>
      </c>
      <c r="I240" s="37" t="s">
        <v>1912</v>
      </c>
      <c r="J240" s="37"/>
      <c r="K240" s="37"/>
      <c r="L240" s="37" t="s">
        <v>115</v>
      </c>
      <c r="M240" s="18"/>
      <c r="N240" s="38">
        <v>35278</v>
      </c>
      <c r="O240" s="38">
        <v>38152</v>
      </c>
      <c r="P240" s="38">
        <v>24687</v>
      </c>
      <c r="Q240" s="18">
        <v>54.531506849315072</v>
      </c>
      <c r="R240" s="18"/>
      <c r="S240" s="36">
        <v>3.313333333333333</v>
      </c>
    </row>
    <row r="241" spans="1:19" x14ac:dyDescent="0.25">
      <c r="A241" s="37" t="s">
        <v>27</v>
      </c>
      <c r="B241" s="18">
        <v>50112866</v>
      </c>
      <c r="C241" s="37" t="s">
        <v>645</v>
      </c>
      <c r="D241" s="37" t="s">
        <v>2272</v>
      </c>
      <c r="E241" s="37" t="s">
        <v>61</v>
      </c>
      <c r="F241" s="37" t="s">
        <v>1584</v>
      </c>
      <c r="G241" s="37" t="s">
        <v>63</v>
      </c>
      <c r="H241" s="37" t="s">
        <v>884</v>
      </c>
      <c r="I241" s="37" t="s">
        <v>1585</v>
      </c>
      <c r="J241" s="37" t="s">
        <v>818</v>
      </c>
      <c r="K241" s="37" t="s">
        <v>815</v>
      </c>
      <c r="L241" s="37" t="s">
        <v>135</v>
      </c>
      <c r="M241" s="18"/>
      <c r="N241" s="38">
        <v>43222</v>
      </c>
      <c r="O241" s="38"/>
      <c r="P241" s="38">
        <v>32322</v>
      </c>
      <c r="Q241" s="18">
        <v>33.613698630136987</v>
      </c>
      <c r="R241" s="18">
        <v>2.9333333333333336</v>
      </c>
      <c r="S241" s="36">
        <v>2.8533333333333331</v>
      </c>
    </row>
    <row r="242" spans="1:19" x14ac:dyDescent="0.25">
      <c r="A242" s="37"/>
      <c r="B242" s="18">
        <v>50030608</v>
      </c>
      <c r="C242" s="37" t="s">
        <v>1189</v>
      </c>
      <c r="D242" s="37" t="s">
        <v>2271</v>
      </c>
      <c r="E242" s="37" t="s">
        <v>1872</v>
      </c>
      <c r="F242" s="37" t="s">
        <v>1452</v>
      </c>
      <c r="G242" s="37" t="s">
        <v>1453</v>
      </c>
      <c r="H242" s="37" t="s">
        <v>1873</v>
      </c>
      <c r="I242" s="37" t="s">
        <v>1913</v>
      </c>
      <c r="J242" s="37"/>
      <c r="K242" s="37"/>
      <c r="L242" s="37" t="s">
        <v>115</v>
      </c>
      <c r="M242" s="18"/>
      <c r="N242" s="38">
        <v>36161</v>
      </c>
      <c r="O242" s="38">
        <v>38292</v>
      </c>
      <c r="P242" s="38">
        <v>28220</v>
      </c>
      <c r="Q242" s="18">
        <v>44.852054794520548</v>
      </c>
      <c r="R242" s="18"/>
      <c r="S242" s="36">
        <v>3.1366666666666667</v>
      </c>
    </row>
    <row r="243" spans="1:19" x14ac:dyDescent="0.25">
      <c r="A243" s="37" t="s">
        <v>6</v>
      </c>
      <c r="B243" s="18">
        <v>50122124</v>
      </c>
      <c r="C243" s="37" t="s">
        <v>673</v>
      </c>
      <c r="D243" s="37" t="s">
        <v>2269</v>
      </c>
      <c r="E243" s="37" t="s">
        <v>22</v>
      </c>
      <c r="F243" s="37" t="s">
        <v>1598</v>
      </c>
      <c r="G243" s="37" t="s">
        <v>23</v>
      </c>
      <c r="H243" s="37" t="s">
        <v>7</v>
      </c>
      <c r="I243" s="37" t="s">
        <v>1599</v>
      </c>
      <c r="J243" s="37" t="s">
        <v>825</v>
      </c>
      <c r="K243" s="37" t="s">
        <v>815</v>
      </c>
      <c r="L243" s="37" t="s">
        <v>135</v>
      </c>
      <c r="M243" s="18"/>
      <c r="N243" s="38">
        <v>43405</v>
      </c>
      <c r="O243" s="38"/>
      <c r="P243" s="38">
        <v>34618</v>
      </c>
      <c r="Q243" s="18">
        <v>27.323287671232876</v>
      </c>
      <c r="R243" s="18">
        <v>3.0599999999999996</v>
      </c>
      <c r="S243" s="36">
        <v>2.9333333333333336</v>
      </c>
    </row>
    <row r="244" spans="1:19" x14ac:dyDescent="0.25">
      <c r="A244" s="37" t="s">
        <v>27</v>
      </c>
      <c r="B244" s="18">
        <v>50114731</v>
      </c>
      <c r="C244" s="37" t="s">
        <v>657</v>
      </c>
      <c r="D244" s="37" t="s">
        <v>2272</v>
      </c>
      <c r="E244" s="37" t="s">
        <v>61</v>
      </c>
      <c r="F244" s="37" t="s">
        <v>1586</v>
      </c>
      <c r="G244" s="37" t="s">
        <v>62</v>
      </c>
      <c r="H244" s="37" t="s">
        <v>1587</v>
      </c>
      <c r="I244" s="37" t="s">
        <v>2254</v>
      </c>
      <c r="J244" s="37" t="s">
        <v>814</v>
      </c>
      <c r="K244" s="37" t="s">
        <v>815</v>
      </c>
      <c r="L244" s="37" t="s">
        <v>135</v>
      </c>
      <c r="M244" s="18"/>
      <c r="N244" s="38">
        <v>35165</v>
      </c>
      <c r="O244" s="38"/>
      <c r="P244" s="38">
        <v>24818</v>
      </c>
      <c r="Q244" s="18">
        <v>54.172602739726024</v>
      </c>
      <c r="R244" s="18">
        <v>3.2333333333333338</v>
      </c>
      <c r="S244" s="36">
        <v>2.5</v>
      </c>
    </row>
    <row r="245" spans="1:19" x14ac:dyDescent="0.25">
      <c r="A245" s="37" t="s">
        <v>4</v>
      </c>
      <c r="B245" s="18">
        <v>50114723</v>
      </c>
      <c r="C245" s="37" t="s">
        <v>656</v>
      </c>
      <c r="D245" s="37" t="s">
        <v>2272</v>
      </c>
      <c r="E245" s="37" t="s">
        <v>61</v>
      </c>
      <c r="F245" s="37" t="s">
        <v>1586</v>
      </c>
      <c r="G245" s="37" t="s">
        <v>62</v>
      </c>
      <c r="H245" s="37" t="s">
        <v>928</v>
      </c>
      <c r="I245" s="37" t="s">
        <v>1589</v>
      </c>
      <c r="J245" s="37" t="s">
        <v>814</v>
      </c>
      <c r="K245" s="37" t="s">
        <v>815</v>
      </c>
      <c r="L245" s="37" t="s">
        <v>135</v>
      </c>
      <c r="M245" s="18"/>
      <c r="N245" s="38">
        <v>34820</v>
      </c>
      <c r="O245" s="38"/>
      <c r="P245" s="38">
        <v>27450</v>
      </c>
      <c r="Q245" s="18">
        <v>46.961643835616435</v>
      </c>
      <c r="R245" s="18">
        <v>3.1366666666666667</v>
      </c>
      <c r="S245" s="36">
        <v>3.186666666666667</v>
      </c>
    </row>
    <row r="246" spans="1:19" x14ac:dyDescent="0.25">
      <c r="A246" s="37"/>
      <c r="B246" s="18">
        <v>50030592</v>
      </c>
      <c r="C246" s="37" t="s">
        <v>145</v>
      </c>
      <c r="D246" s="37" t="s">
        <v>2271</v>
      </c>
      <c r="E246" s="37" t="s">
        <v>1695</v>
      </c>
      <c r="F246" s="37" t="s">
        <v>1452</v>
      </c>
      <c r="G246" s="37" t="s">
        <v>1453</v>
      </c>
      <c r="H246" s="37" t="s">
        <v>1696</v>
      </c>
      <c r="I246" s="37" t="s">
        <v>1697</v>
      </c>
      <c r="J246" s="37"/>
      <c r="K246" s="37"/>
      <c r="L246" s="37" t="s">
        <v>110</v>
      </c>
      <c r="M246" s="18"/>
      <c r="N246" s="38">
        <v>36342</v>
      </c>
      <c r="O246" s="38">
        <v>39156</v>
      </c>
      <c r="P246" s="38">
        <v>27197</v>
      </c>
      <c r="Q246" s="18">
        <v>47.654794520547945</v>
      </c>
      <c r="R246" s="18"/>
      <c r="S246" s="36">
        <v>3.7266666666666666</v>
      </c>
    </row>
    <row r="247" spans="1:19" x14ac:dyDescent="0.25">
      <c r="A247" s="37" t="s">
        <v>27</v>
      </c>
      <c r="B247" s="18">
        <v>50137851</v>
      </c>
      <c r="C247" s="37" t="s">
        <v>1023</v>
      </c>
      <c r="D247" s="37" t="s">
        <v>2272</v>
      </c>
      <c r="E247" s="37" t="s">
        <v>61</v>
      </c>
      <c r="F247" s="37" t="s">
        <v>1590</v>
      </c>
      <c r="G247" s="37" t="s">
        <v>65</v>
      </c>
      <c r="H247" s="37" t="s">
        <v>28</v>
      </c>
      <c r="I247" s="37" t="s">
        <v>2071</v>
      </c>
      <c r="J247" s="37" t="s">
        <v>818</v>
      </c>
      <c r="K247" s="37" t="s">
        <v>815</v>
      </c>
      <c r="L247" s="37" t="s">
        <v>135</v>
      </c>
      <c r="M247" s="18"/>
      <c r="N247" s="38">
        <v>43766</v>
      </c>
      <c r="O247" s="38"/>
      <c r="P247" s="38">
        <v>35076</v>
      </c>
      <c r="Q247" s="18">
        <v>26.068493150684933</v>
      </c>
      <c r="R247" s="18">
        <v>3</v>
      </c>
      <c r="S247" s="36"/>
    </row>
    <row r="248" spans="1:19" x14ac:dyDescent="0.25">
      <c r="A248" s="37"/>
      <c r="B248" s="18">
        <v>50030594</v>
      </c>
      <c r="C248" s="37" t="s">
        <v>1190</v>
      </c>
      <c r="D248" s="37" t="s">
        <v>2271</v>
      </c>
      <c r="E248" s="37" t="s">
        <v>1695</v>
      </c>
      <c r="F248" s="37" t="s">
        <v>1452</v>
      </c>
      <c r="G248" s="37" t="s">
        <v>1453</v>
      </c>
      <c r="H248" s="37" t="s">
        <v>1696</v>
      </c>
      <c r="I248" s="37" t="s">
        <v>1697</v>
      </c>
      <c r="J248" s="37"/>
      <c r="K248" s="37"/>
      <c r="L248" s="37" t="s">
        <v>115</v>
      </c>
      <c r="M248" s="18"/>
      <c r="N248" s="38">
        <v>40118</v>
      </c>
      <c r="O248" s="38"/>
      <c r="P248" s="38">
        <v>27308</v>
      </c>
      <c r="Q248" s="18">
        <v>47.350684931506848</v>
      </c>
      <c r="R248" s="18"/>
      <c r="S248" s="36">
        <v>3.3633333333333333</v>
      </c>
    </row>
    <row r="249" spans="1:19" x14ac:dyDescent="0.25">
      <c r="A249" s="37" t="s">
        <v>6</v>
      </c>
      <c r="B249" s="18">
        <v>50108152</v>
      </c>
      <c r="C249" s="37" t="s">
        <v>625</v>
      </c>
      <c r="D249" s="37" t="s">
        <v>2269</v>
      </c>
      <c r="E249" s="37" t="s">
        <v>22</v>
      </c>
      <c r="F249" s="37" t="s">
        <v>1600</v>
      </c>
      <c r="G249" s="37" t="s">
        <v>24</v>
      </c>
      <c r="H249" s="37" t="s">
        <v>7</v>
      </c>
      <c r="I249" s="37" t="s">
        <v>1601</v>
      </c>
      <c r="J249" s="37" t="s">
        <v>825</v>
      </c>
      <c r="K249" s="37" t="s">
        <v>842</v>
      </c>
      <c r="L249" s="37" t="s">
        <v>135</v>
      </c>
      <c r="M249" s="18"/>
      <c r="N249" s="38">
        <v>43040</v>
      </c>
      <c r="O249" s="38"/>
      <c r="P249" s="38">
        <v>34065</v>
      </c>
      <c r="Q249" s="18">
        <v>28.838356164383562</v>
      </c>
      <c r="R249" s="18">
        <v>3.0566666666666666</v>
      </c>
      <c r="S249" s="36">
        <v>3.3633333333333333</v>
      </c>
    </row>
    <row r="250" spans="1:19" x14ac:dyDescent="0.25">
      <c r="A250" s="37"/>
      <c r="B250" s="18">
        <v>50141987</v>
      </c>
      <c r="C250" s="37" t="s">
        <v>707</v>
      </c>
      <c r="D250" s="37" t="s">
        <v>2271</v>
      </c>
      <c r="E250" s="37" t="s">
        <v>1695</v>
      </c>
      <c r="F250" s="37" t="s">
        <v>1452</v>
      </c>
      <c r="G250" s="37" t="s">
        <v>1453</v>
      </c>
      <c r="H250" s="37" t="s">
        <v>1696</v>
      </c>
      <c r="I250" s="37" t="s">
        <v>1697</v>
      </c>
      <c r="J250" s="37"/>
      <c r="K250" s="37"/>
      <c r="L250" s="37" t="s">
        <v>110</v>
      </c>
      <c r="M250" s="18"/>
      <c r="N250" s="38">
        <v>41778</v>
      </c>
      <c r="O250" s="38">
        <v>44013</v>
      </c>
      <c r="P250" s="38">
        <v>33244</v>
      </c>
      <c r="Q250" s="18">
        <v>31.087671232876712</v>
      </c>
      <c r="R250" s="18"/>
      <c r="S250" s="36">
        <v>2.6966666666666668</v>
      </c>
    </row>
    <row r="251" spans="1:19" x14ac:dyDescent="0.25">
      <c r="A251" s="37" t="s">
        <v>6</v>
      </c>
      <c r="B251" s="18">
        <v>50142343</v>
      </c>
      <c r="C251" s="37" t="s">
        <v>719</v>
      </c>
      <c r="D251" s="37" t="s">
        <v>2269</v>
      </c>
      <c r="E251" s="37" t="s">
        <v>22</v>
      </c>
      <c r="F251" s="37" t="s">
        <v>1600</v>
      </c>
      <c r="G251" s="37" t="s">
        <v>24</v>
      </c>
      <c r="H251" s="37" t="s">
        <v>7</v>
      </c>
      <c r="I251" s="37" t="s">
        <v>1601</v>
      </c>
      <c r="J251" s="37" t="s">
        <v>825</v>
      </c>
      <c r="K251" s="37" t="s">
        <v>842</v>
      </c>
      <c r="L251" s="37" t="s">
        <v>135</v>
      </c>
      <c r="M251" s="18"/>
      <c r="N251" s="38">
        <v>44049</v>
      </c>
      <c r="O251" s="38"/>
      <c r="P251" s="38">
        <v>34743</v>
      </c>
      <c r="Q251" s="18">
        <v>26.980821917808218</v>
      </c>
      <c r="R251" s="18"/>
      <c r="S251" s="36">
        <v>2.793333333333333</v>
      </c>
    </row>
    <row r="252" spans="1:19" x14ac:dyDescent="0.25">
      <c r="A252" s="37"/>
      <c r="B252" s="18">
        <v>50141978</v>
      </c>
      <c r="C252" s="37" t="s">
        <v>1191</v>
      </c>
      <c r="D252" s="37" t="s">
        <v>2271</v>
      </c>
      <c r="E252" s="37" t="s">
        <v>1695</v>
      </c>
      <c r="F252" s="37" t="s">
        <v>1452</v>
      </c>
      <c r="G252" s="37" t="s">
        <v>1453</v>
      </c>
      <c r="H252" s="37" t="s">
        <v>1696</v>
      </c>
      <c r="I252" s="37" t="s">
        <v>1697</v>
      </c>
      <c r="J252" s="37"/>
      <c r="K252" s="37"/>
      <c r="L252" s="37" t="s">
        <v>135</v>
      </c>
      <c r="M252" s="18"/>
      <c r="N252" s="38">
        <v>43075</v>
      </c>
      <c r="O252" s="38">
        <v>44013</v>
      </c>
      <c r="P252" s="38">
        <v>33811</v>
      </c>
      <c r="Q252" s="18">
        <v>29.534246575342465</v>
      </c>
      <c r="R252" s="18"/>
      <c r="S252" s="36">
        <v>3.2133333333333334</v>
      </c>
    </row>
    <row r="253" spans="1:19" x14ac:dyDescent="0.25">
      <c r="A253" s="37" t="s">
        <v>27</v>
      </c>
      <c r="B253" s="18">
        <v>50031013</v>
      </c>
      <c r="C253" s="37" t="s">
        <v>298</v>
      </c>
      <c r="D253" s="37" t="s">
        <v>2269</v>
      </c>
      <c r="E253" s="37" t="s">
        <v>46</v>
      </c>
      <c r="F253" s="37" t="s">
        <v>1520</v>
      </c>
      <c r="G253" s="37" t="s">
        <v>47</v>
      </c>
      <c r="H253" s="37" t="s">
        <v>38</v>
      </c>
      <c r="I253" s="37" t="s">
        <v>901</v>
      </c>
      <c r="J253" s="37" t="s">
        <v>818</v>
      </c>
      <c r="K253" s="37" t="s">
        <v>815</v>
      </c>
      <c r="L253" s="37" t="s">
        <v>106</v>
      </c>
      <c r="M253" s="18"/>
      <c r="N253" s="38">
        <v>35233</v>
      </c>
      <c r="O253" s="38">
        <v>43222</v>
      </c>
      <c r="P253" s="38">
        <v>25789</v>
      </c>
      <c r="Q253" s="18">
        <v>51.512328767123286</v>
      </c>
      <c r="R253" s="18">
        <v>4.2933333333333339</v>
      </c>
      <c r="S253" s="36">
        <v>3.381333333333334</v>
      </c>
    </row>
    <row r="254" spans="1:19" x14ac:dyDescent="0.25">
      <c r="A254" s="37"/>
      <c r="B254" s="18">
        <v>50030587</v>
      </c>
      <c r="C254" s="37" t="s">
        <v>1192</v>
      </c>
      <c r="D254" s="37" t="s">
        <v>2271</v>
      </c>
      <c r="E254" s="37" t="s">
        <v>1456</v>
      </c>
      <c r="F254" s="37" t="s">
        <v>1452</v>
      </c>
      <c r="G254" s="37" t="s">
        <v>1453</v>
      </c>
      <c r="H254" s="37" t="s">
        <v>1917</v>
      </c>
      <c r="I254" s="37" t="s">
        <v>1918</v>
      </c>
      <c r="J254" s="37"/>
      <c r="K254" s="37"/>
      <c r="L254" s="37" t="s">
        <v>106</v>
      </c>
      <c r="M254" s="18"/>
      <c r="N254" s="38">
        <v>35156</v>
      </c>
      <c r="O254" s="38">
        <v>39815</v>
      </c>
      <c r="P254" s="38">
        <v>25395</v>
      </c>
      <c r="Q254" s="18">
        <v>52.591780821917808</v>
      </c>
      <c r="R254" s="18"/>
      <c r="S254" s="36">
        <v>3.3633333333333333</v>
      </c>
    </row>
    <row r="255" spans="1:19" x14ac:dyDescent="0.25">
      <c r="A255" s="37" t="s">
        <v>27</v>
      </c>
      <c r="B255" s="18">
        <v>50030657</v>
      </c>
      <c r="C255" s="37" t="s">
        <v>175</v>
      </c>
      <c r="D255" s="37" t="s">
        <v>2269</v>
      </c>
      <c r="E255" s="37" t="s">
        <v>46</v>
      </c>
      <c r="F255" s="37" t="s">
        <v>1520</v>
      </c>
      <c r="G255" s="37" t="s">
        <v>47</v>
      </c>
      <c r="H255" s="37" t="s">
        <v>32</v>
      </c>
      <c r="I255" s="37" t="s">
        <v>902</v>
      </c>
      <c r="J255" s="37" t="s">
        <v>818</v>
      </c>
      <c r="K255" s="37" t="s">
        <v>815</v>
      </c>
      <c r="L255" s="37" t="s">
        <v>111</v>
      </c>
      <c r="M255" s="18"/>
      <c r="N255" s="38">
        <v>35023</v>
      </c>
      <c r="O255" s="38">
        <v>43864</v>
      </c>
      <c r="P255" s="38">
        <v>25075</v>
      </c>
      <c r="Q255" s="18">
        <v>53.468493150684928</v>
      </c>
      <c r="R255" s="18">
        <v>3.5833333333333335</v>
      </c>
      <c r="S255" s="36">
        <v>3.1511111111111112</v>
      </c>
    </row>
    <row r="256" spans="1:19" x14ac:dyDescent="0.25">
      <c r="A256" s="37"/>
      <c r="B256" s="18">
        <v>50030589</v>
      </c>
      <c r="C256" s="37" t="s">
        <v>143</v>
      </c>
      <c r="D256" s="37" t="s">
        <v>2271</v>
      </c>
      <c r="E256" s="37" t="s">
        <v>1456</v>
      </c>
      <c r="F256" s="37" t="s">
        <v>1452</v>
      </c>
      <c r="G256" s="37" t="s">
        <v>1453</v>
      </c>
      <c r="H256" s="37" t="s">
        <v>883</v>
      </c>
      <c r="I256" s="37" t="s">
        <v>1919</v>
      </c>
      <c r="J256" s="37"/>
      <c r="K256" s="37"/>
      <c r="L256" s="37" t="s">
        <v>110</v>
      </c>
      <c r="M256" s="18"/>
      <c r="N256" s="38">
        <v>35765</v>
      </c>
      <c r="O256" s="38">
        <v>39888</v>
      </c>
      <c r="P256" s="38">
        <v>25838</v>
      </c>
      <c r="Q256" s="18">
        <v>51.37808219178082</v>
      </c>
      <c r="R256" s="18"/>
      <c r="S256" s="36">
        <v>3.3246666666666669</v>
      </c>
    </row>
    <row r="257" spans="1:19" x14ac:dyDescent="0.25">
      <c r="A257" s="37"/>
      <c r="B257" s="18">
        <v>50135187</v>
      </c>
      <c r="C257" s="37" t="s">
        <v>697</v>
      </c>
      <c r="D257" s="37" t="s">
        <v>2272</v>
      </c>
      <c r="E257" s="37" t="s">
        <v>19</v>
      </c>
      <c r="F257" s="37" t="s">
        <v>1611</v>
      </c>
      <c r="G257" s="37" t="s">
        <v>83</v>
      </c>
      <c r="H257" s="37" t="s">
        <v>7</v>
      </c>
      <c r="I257" s="37" t="s">
        <v>1612</v>
      </c>
      <c r="J257" s="37"/>
      <c r="K257" s="37"/>
      <c r="L257" s="37" t="s">
        <v>135</v>
      </c>
      <c r="M257" s="18"/>
      <c r="N257" s="38">
        <v>43661</v>
      </c>
      <c r="O257" s="38"/>
      <c r="P257" s="38">
        <v>35012</v>
      </c>
      <c r="Q257" s="18">
        <v>26.243835616438357</v>
      </c>
      <c r="R257" s="18"/>
      <c r="S257" s="36">
        <v>3.0333333333333337</v>
      </c>
    </row>
    <row r="258" spans="1:19" x14ac:dyDescent="0.25">
      <c r="A258" s="37"/>
      <c r="B258" s="18">
        <v>50030588</v>
      </c>
      <c r="C258" s="37" t="s">
        <v>142</v>
      </c>
      <c r="D258" s="37" t="s">
        <v>2271</v>
      </c>
      <c r="E258" s="37" t="s">
        <v>1456</v>
      </c>
      <c r="F258" s="37" t="s">
        <v>1452</v>
      </c>
      <c r="G258" s="37" t="s">
        <v>1453</v>
      </c>
      <c r="H258" s="37" t="s">
        <v>1698</v>
      </c>
      <c r="I258" s="37" t="s">
        <v>1699</v>
      </c>
      <c r="J258" s="37"/>
      <c r="K258" s="37"/>
      <c r="L258" s="37" t="s">
        <v>110</v>
      </c>
      <c r="M258" s="18"/>
      <c r="N258" s="38">
        <v>41030</v>
      </c>
      <c r="O258" s="38"/>
      <c r="P258" s="38">
        <v>30806</v>
      </c>
      <c r="Q258" s="18">
        <v>37.767123287671232</v>
      </c>
      <c r="R258" s="18"/>
      <c r="S258" s="36">
        <v>3.0266666666666668</v>
      </c>
    </row>
    <row r="259" spans="1:19" x14ac:dyDescent="0.25">
      <c r="A259" s="37"/>
      <c r="B259" s="18">
        <v>50031425</v>
      </c>
      <c r="C259" s="37" t="s">
        <v>434</v>
      </c>
      <c r="D259" s="37" t="s">
        <v>2280</v>
      </c>
      <c r="E259" s="37" t="s">
        <v>1616</v>
      </c>
      <c r="F259" s="37" t="s">
        <v>1617</v>
      </c>
      <c r="G259" s="37" t="s">
        <v>1618</v>
      </c>
      <c r="H259" s="37" t="s">
        <v>1619</v>
      </c>
      <c r="I259" s="37" t="s">
        <v>1620</v>
      </c>
      <c r="J259" s="37"/>
      <c r="K259" s="37"/>
      <c r="L259" s="37" t="s">
        <v>135</v>
      </c>
      <c r="M259" s="18"/>
      <c r="N259" s="38">
        <v>35809</v>
      </c>
      <c r="O259" s="38"/>
      <c r="P259" s="38">
        <v>25665</v>
      </c>
      <c r="Q259" s="18">
        <v>51.852054794520548</v>
      </c>
      <c r="R259" s="18"/>
      <c r="S259" s="36">
        <v>3.3333333333333335</v>
      </c>
    </row>
    <row r="260" spans="1:19" x14ac:dyDescent="0.25">
      <c r="A260" s="37" t="s">
        <v>27</v>
      </c>
      <c r="B260" s="18">
        <v>50031515</v>
      </c>
      <c r="C260" s="37" t="s">
        <v>469</v>
      </c>
      <c r="D260" s="37" t="s">
        <v>2269</v>
      </c>
      <c r="E260" s="37" t="s">
        <v>46</v>
      </c>
      <c r="F260" s="37" t="s">
        <v>1790</v>
      </c>
      <c r="G260" s="37" t="s">
        <v>48</v>
      </c>
      <c r="H260" s="37" t="s">
        <v>1953</v>
      </c>
      <c r="I260" s="37" t="s">
        <v>2260</v>
      </c>
      <c r="J260" s="37" t="s">
        <v>814</v>
      </c>
      <c r="K260" s="37" t="s">
        <v>815</v>
      </c>
      <c r="L260" s="37" t="s">
        <v>168</v>
      </c>
      <c r="M260" s="18"/>
      <c r="N260" s="38">
        <v>34669</v>
      </c>
      <c r="O260" s="38">
        <v>43647</v>
      </c>
      <c r="P260" s="38">
        <v>24577</v>
      </c>
      <c r="Q260" s="18">
        <v>54.832876712328769</v>
      </c>
      <c r="R260" s="18">
        <v>3.9346666666666663</v>
      </c>
      <c r="S260" s="36">
        <v>2.5</v>
      </c>
    </row>
    <row r="261" spans="1:19" x14ac:dyDescent="0.25">
      <c r="A261" s="37"/>
      <c r="B261" s="18">
        <v>50031502</v>
      </c>
      <c r="C261" s="37" t="s">
        <v>1194</v>
      </c>
      <c r="D261" s="37" t="s">
        <v>2271</v>
      </c>
      <c r="E261" s="37" t="s">
        <v>1459</v>
      </c>
      <c r="F261" s="37" t="s">
        <v>1452</v>
      </c>
      <c r="G261" s="37" t="s">
        <v>1453</v>
      </c>
      <c r="H261" s="37" t="s">
        <v>1920</v>
      </c>
      <c r="I261" s="37" t="s">
        <v>1921</v>
      </c>
      <c r="J261" s="37"/>
      <c r="K261" s="37"/>
      <c r="L261" s="37" t="s">
        <v>168</v>
      </c>
      <c r="M261" s="18"/>
      <c r="N261" s="38">
        <v>36586</v>
      </c>
      <c r="O261" s="38">
        <v>38822</v>
      </c>
      <c r="P261" s="38">
        <v>25285</v>
      </c>
      <c r="Q261" s="18">
        <v>52.893150684931506</v>
      </c>
      <c r="R261" s="18"/>
      <c r="S261" s="36">
        <v>2.76</v>
      </c>
    </row>
    <row r="262" spans="1:19" x14ac:dyDescent="0.25">
      <c r="A262" s="37"/>
      <c r="B262" s="18">
        <v>50031143</v>
      </c>
      <c r="C262" s="37" t="s">
        <v>358</v>
      </c>
      <c r="D262" s="37" t="s">
        <v>2269</v>
      </c>
      <c r="E262" s="37" t="s">
        <v>1616</v>
      </c>
      <c r="F262" s="37" t="s">
        <v>1621</v>
      </c>
      <c r="G262" s="37" t="s">
        <v>1618</v>
      </c>
      <c r="H262" s="37" t="s">
        <v>1622</v>
      </c>
      <c r="I262" s="37" t="s">
        <v>1623</v>
      </c>
      <c r="J262" s="37"/>
      <c r="K262" s="37"/>
      <c r="L262" s="37" t="s">
        <v>135</v>
      </c>
      <c r="M262" s="18"/>
      <c r="N262" s="38">
        <v>41533</v>
      </c>
      <c r="O262" s="38"/>
      <c r="P262" s="38">
        <v>32974</v>
      </c>
      <c r="Q262" s="18">
        <v>31.827397260273973</v>
      </c>
      <c r="R262" s="18"/>
      <c r="S262" s="36">
        <v>2.686666666666667</v>
      </c>
    </row>
    <row r="263" spans="1:19" x14ac:dyDescent="0.25">
      <c r="A263" s="37"/>
      <c r="B263" s="18">
        <v>50031591</v>
      </c>
      <c r="C263" s="37" t="s">
        <v>478</v>
      </c>
      <c r="D263" s="37" t="s">
        <v>2271</v>
      </c>
      <c r="E263" s="37" t="s">
        <v>1459</v>
      </c>
      <c r="F263" s="37" t="s">
        <v>1452</v>
      </c>
      <c r="G263" s="37" t="s">
        <v>1453</v>
      </c>
      <c r="H263" s="37" t="s">
        <v>1460</v>
      </c>
      <c r="I263" s="37" t="s">
        <v>1461</v>
      </c>
      <c r="J263" s="37"/>
      <c r="K263" s="37"/>
      <c r="L263" s="37" t="s">
        <v>115</v>
      </c>
      <c r="M263" s="18"/>
      <c r="N263" s="38">
        <v>41708</v>
      </c>
      <c r="O263" s="38"/>
      <c r="P263" s="38">
        <v>30863</v>
      </c>
      <c r="Q263" s="18">
        <v>37.610958904109587</v>
      </c>
      <c r="R263" s="18"/>
      <c r="S263" s="36">
        <v>3.3000000000000003</v>
      </c>
    </row>
    <row r="264" spans="1:19" x14ac:dyDescent="0.25">
      <c r="A264" s="37"/>
      <c r="B264" s="18">
        <v>50031142</v>
      </c>
      <c r="C264" s="37" t="s">
        <v>357</v>
      </c>
      <c r="D264" s="37" t="s">
        <v>2269</v>
      </c>
      <c r="E264" s="37" t="s">
        <v>1616</v>
      </c>
      <c r="F264" s="37" t="s">
        <v>1621</v>
      </c>
      <c r="G264" s="37" t="s">
        <v>1618</v>
      </c>
      <c r="H264" s="37" t="s">
        <v>1624</v>
      </c>
      <c r="I264" s="37" t="s">
        <v>1625</v>
      </c>
      <c r="J264" s="37"/>
      <c r="K264" s="37"/>
      <c r="L264" s="37" t="s">
        <v>135</v>
      </c>
      <c r="M264" s="18"/>
      <c r="N264" s="38">
        <v>41533</v>
      </c>
      <c r="O264" s="38"/>
      <c r="P264" s="38">
        <v>32993</v>
      </c>
      <c r="Q264" s="18">
        <v>31.775342465753425</v>
      </c>
      <c r="R264" s="18"/>
      <c r="S264" s="36">
        <v>2.5333333333333332</v>
      </c>
    </row>
    <row r="265" spans="1:19" x14ac:dyDescent="0.25">
      <c r="A265" s="37"/>
      <c r="B265" s="18">
        <v>50030630</v>
      </c>
      <c r="C265" s="37" t="s">
        <v>1195</v>
      </c>
      <c r="D265" s="37" t="s">
        <v>2271</v>
      </c>
      <c r="E265" s="37" t="s">
        <v>1459</v>
      </c>
      <c r="F265" s="37" t="s">
        <v>1452</v>
      </c>
      <c r="G265" s="37" t="s">
        <v>1453</v>
      </c>
      <c r="H265" s="37" t="s">
        <v>1922</v>
      </c>
      <c r="I265" s="37" t="s">
        <v>1923</v>
      </c>
      <c r="J265" s="37"/>
      <c r="K265" s="37"/>
      <c r="L265" s="37" t="s">
        <v>111</v>
      </c>
      <c r="M265" s="18"/>
      <c r="N265" s="38">
        <v>37712</v>
      </c>
      <c r="O265" s="38">
        <v>41579</v>
      </c>
      <c r="P265" s="38">
        <v>28344</v>
      </c>
      <c r="Q265" s="18">
        <v>44.512328767123286</v>
      </c>
      <c r="R265" s="18"/>
      <c r="S265" s="36">
        <v>2.8286666666666669</v>
      </c>
    </row>
    <row r="266" spans="1:19" x14ac:dyDescent="0.25">
      <c r="A266" s="37" t="s">
        <v>27</v>
      </c>
      <c r="B266" s="18">
        <v>50031075</v>
      </c>
      <c r="C266" s="37" t="s">
        <v>328</v>
      </c>
      <c r="D266" s="37" t="s">
        <v>2269</v>
      </c>
      <c r="E266" s="37" t="s">
        <v>46</v>
      </c>
      <c r="F266" s="37" t="s">
        <v>1525</v>
      </c>
      <c r="G266" s="37" t="s">
        <v>48</v>
      </c>
      <c r="H266" s="37" t="s">
        <v>38</v>
      </c>
      <c r="I266" s="37" t="s">
        <v>905</v>
      </c>
      <c r="J266" s="37" t="s">
        <v>814</v>
      </c>
      <c r="K266" s="37" t="s">
        <v>815</v>
      </c>
      <c r="L266" s="37" t="s">
        <v>106</v>
      </c>
      <c r="M266" s="18"/>
      <c r="N266" s="38">
        <v>34827</v>
      </c>
      <c r="O266" s="38">
        <v>43222</v>
      </c>
      <c r="P266" s="38">
        <v>24650</v>
      </c>
      <c r="Q266" s="18">
        <v>54.632876712328766</v>
      </c>
      <c r="R266" s="18">
        <v>3.5500000000000003</v>
      </c>
      <c r="S266" s="36"/>
    </row>
    <row r="267" spans="1:19" x14ac:dyDescent="0.25">
      <c r="A267" s="37" t="s">
        <v>27</v>
      </c>
      <c r="B267" s="18">
        <v>50031051</v>
      </c>
      <c r="C267" s="37" t="s">
        <v>318</v>
      </c>
      <c r="D267" s="37" t="s">
        <v>2269</v>
      </c>
      <c r="E267" s="37" t="s">
        <v>46</v>
      </c>
      <c r="F267" s="37" t="s">
        <v>1525</v>
      </c>
      <c r="G267" s="37" t="s">
        <v>48</v>
      </c>
      <c r="H267" s="37" t="s">
        <v>32</v>
      </c>
      <c r="I267" s="37" t="s">
        <v>906</v>
      </c>
      <c r="J267" s="37" t="s">
        <v>814</v>
      </c>
      <c r="K267" s="37" t="s">
        <v>815</v>
      </c>
      <c r="L267" s="37" t="s">
        <v>110</v>
      </c>
      <c r="M267" s="18"/>
      <c r="N267" s="38">
        <v>34946</v>
      </c>
      <c r="O267" s="38">
        <v>42492</v>
      </c>
      <c r="P267" s="38">
        <v>25138</v>
      </c>
      <c r="Q267" s="18">
        <v>53.295890410958904</v>
      </c>
      <c r="R267" s="18">
        <v>3.4066666666666667</v>
      </c>
      <c r="S267" s="36"/>
    </row>
    <row r="268" spans="1:19" x14ac:dyDescent="0.25">
      <c r="A268" s="37"/>
      <c r="B268" s="18">
        <v>50030632</v>
      </c>
      <c r="C268" s="37" t="s">
        <v>163</v>
      </c>
      <c r="D268" s="37" t="s">
        <v>2271</v>
      </c>
      <c r="E268" s="37" t="s">
        <v>1497</v>
      </c>
      <c r="F268" s="37" t="s">
        <v>1452</v>
      </c>
      <c r="G268" s="37" t="s">
        <v>1453</v>
      </c>
      <c r="H268" s="37" t="s">
        <v>1498</v>
      </c>
      <c r="I268" s="37" t="s">
        <v>1924</v>
      </c>
      <c r="J268" s="37"/>
      <c r="K268" s="37"/>
      <c r="L268" s="37" t="s">
        <v>110</v>
      </c>
      <c r="M268" s="18"/>
      <c r="N268" s="38">
        <v>35023</v>
      </c>
      <c r="O268" s="38">
        <v>40665</v>
      </c>
      <c r="P268" s="38">
        <v>26039</v>
      </c>
      <c r="Q268" s="18">
        <v>50.827397260273976</v>
      </c>
      <c r="R268" s="18"/>
      <c r="S268" s="36">
        <v>3.1</v>
      </c>
    </row>
    <row r="269" spans="1:19" x14ac:dyDescent="0.25">
      <c r="A269" s="37"/>
      <c r="B269" s="18">
        <v>50031269</v>
      </c>
      <c r="C269" s="37" t="s">
        <v>1398</v>
      </c>
      <c r="D269" s="37" t="s">
        <v>2271</v>
      </c>
      <c r="E269" s="37" t="s">
        <v>1497</v>
      </c>
      <c r="F269" s="37" t="s">
        <v>1452</v>
      </c>
      <c r="G269" s="37" t="s">
        <v>1453</v>
      </c>
      <c r="H269" s="37" t="s">
        <v>1925</v>
      </c>
      <c r="I269" s="37" t="s">
        <v>1926</v>
      </c>
      <c r="J269" s="37"/>
      <c r="K269" s="37"/>
      <c r="L269" s="37" t="s">
        <v>135</v>
      </c>
      <c r="M269" s="18"/>
      <c r="N269" s="38">
        <v>41456</v>
      </c>
      <c r="O269" s="38">
        <v>42644</v>
      </c>
      <c r="P269" s="38">
        <v>33435</v>
      </c>
      <c r="Q269" s="18">
        <v>30.564383561643837</v>
      </c>
      <c r="R269" s="18"/>
      <c r="S269" s="36">
        <v>2.5033333333333334</v>
      </c>
    </row>
    <row r="270" spans="1:19" x14ac:dyDescent="0.25">
      <c r="A270" s="37"/>
      <c r="B270" s="18">
        <v>50030634</v>
      </c>
      <c r="C270" s="37" t="s">
        <v>164</v>
      </c>
      <c r="D270" s="37" t="s">
        <v>2271</v>
      </c>
      <c r="E270" s="37" t="s">
        <v>1443</v>
      </c>
      <c r="F270" s="37" t="s">
        <v>1452</v>
      </c>
      <c r="G270" s="37" t="s">
        <v>1453</v>
      </c>
      <c r="H270" s="37" t="s">
        <v>1927</v>
      </c>
      <c r="I270" s="37" t="s">
        <v>1928</v>
      </c>
      <c r="J270" s="37"/>
      <c r="K270" s="37"/>
      <c r="L270" s="37" t="s">
        <v>110</v>
      </c>
      <c r="M270" s="18"/>
      <c r="N270" s="38">
        <v>35604</v>
      </c>
      <c r="O270" s="38">
        <v>39874</v>
      </c>
      <c r="P270" s="38">
        <v>26131</v>
      </c>
      <c r="Q270" s="18">
        <v>50.575342465753423</v>
      </c>
      <c r="R270" s="18"/>
      <c r="S270" s="36">
        <v>3.6266666666666665</v>
      </c>
    </row>
    <row r="271" spans="1:19" x14ac:dyDescent="0.25">
      <c r="A271" s="37"/>
      <c r="B271" s="18">
        <v>50030637</v>
      </c>
      <c r="C271" s="37" t="s">
        <v>1196</v>
      </c>
      <c r="D271" s="37" t="s">
        <v>2271</v>
      </c>
      <c r="E271" s="37" t="s">
        <v>1443</v>
      </c>
      <c r="F271" s="37" t="s">
        <v>1452</v>
      </c>
      <c r="G271" s="37" t="s">
        <v>1453</v>
      </c>
      <c r="H271" s="37" t="s">
        <v>1929</v>
      </c>
      <c r="I271" s="37" t="s">
        <v>1930</v>
      </c>
      <c r="J271" s="37"/>
      <c r="K271" s="37"/>
      <c r="L271" s="37" t="s">
        <v>110</v>
      </c>
      <c r="M271" s="18"/>
      <c r="N271" s="38">
        <v>34959</v>
      </c>
      <c r="O271" s="38">
        <v>40210</v>
      </c>
      <c r="P271" s="38">
        <v>24921</v>
      </c>
      <c r="Q271" s="18">
        <v>53.890410958904113</v>
      </c>
      <c r="R271" s="18"/>
      <c r="S271" s="36">
        <v>3.6200000000000006</v>
      </c>
    </row>
    <row r="272" spans="1:19" x14ac:dyDescent="0.25">
      <c r="A272" s="37"/>
      <c r="B272" s="18">
        <v>50030635</v>
      </c>
      <c r="C272" s="37" t="s">
        <v>165</v>
      </c>
      <c r="D272" s="37" t="s">
        <v>2271</v>
      </c>
      <c r="E272" s="37" t="s">
        <v>1443</v>
      </c>
      <c r="F272" s="37" t="s">
        <v>1452</v>
      </c>
      <c r="G272" s="37" t="s">
        <v>1453</v>
      </c>
      <c r="H272" s="37" t="s">
        <v>1444</v>
      </c>
      <c r="I272" s="37" t="s">
        <v>1931</v>
      </c>
      <c r="J272" s="37"/>
      <c r="K272" s="37"/>
      <c r="L272" s="37" t="s">
        <v>115</v>
      </c>
      <c r="M272" s="18"/>
      <c r="N272" s="38">
        <v>41155</v>
      </c>
      <c r="O272" s="38">
        <v>41246</v>
      </c>
      <c r="P272" s="38">
        <v>32426</v>
      </c>
      <c r="Q272" s="18">
        <v>33.328767123287669</v>
      </c>
      <c r="R272" s="18"/>
      <c r="S272" s="36">
        <v>3.0800000000000005</v>
      </c>
    </row>
    <row r="273" spans="1:19" x14ac:dyDescent="0.25">
      <c r="A273" s="37" t="s">
        <v>27</v>
      </c>
      <c r="B273" s="18">
        <v>50031032</v>
      </c>
      <c r="C273" s="37" t="s">
        <v>308</v>
      </c>
      <c r="D273" s="37" t="s">
        <v>2269</v>
      </c>
      <c r="E273" s="37" t="s">
        <v>46</v>
      </c>
      <c r="F273" s="37" t="s">
        <v>1516</v>
      </c>
      <c r="G273" s="37" t="s">
        <v>49</v>
      </c>
      <c r="H273" s="37" t="s">
        <v>38</v>
      </c>
      <c r="I273" s="37" t="s">
        <v>908</v>
      </c>
      <c r="J273" s="37" t="s">
        <v>825</v>
      </c>
      <c r="K273" s="37" t="s">
        <v>815</v>
      </c>
      <c r="L273" s="37" t="s">
        <v>106</v>
      </c>
      <c r="M273" s="18"/>
      <c r="N273" s="38">
        <v>34669</v>
      </c>
      <c r="O273" s="38">
        <v>43115</v>
      </c>
      <c r="P273" s="38">
        <v>25250</v>
      </c>
      <c r="Q273" s="18">
        <v>52.989041095890414</v>
      </c>
      <c r="R273" s="18">
        <v>3.17</v>
      </c>
      <c r="S273" s="36">
        <v>3.1866666666666661</v>
      </c>
    </row>
    <row r="274" spans="1:19" x14ac:dyDescent="0.25">
      <c r="A274" s="37"/>
      <c r="B274" s="18">
        <v>50030624</v>
      </c>
      <c r="C274" s="37" t="s">
        <v>1197</v>
      </c>
      <c r="D274" s="37" t="s">
        <v>2271</v>
      </c>
      <c r="E274" s="37" t="s">
        <v>1443</v>
      </c>
      <c r="F274" s="37" t="s">
        <v>1452</v>
      </c>
      <c r="G274" s="37" t="s">
        <v>1453</v>
      </c>
      <c r="H274" s="37" t="s">
        <v>1932</v>
      </c>
      <c r="I274" s="37" t="s">
        <v>1933</v>
      </c>
      <c r="J274" s="37"/>
      <c r="K274" s="37"/>
      <c r="L274" s="37" t="s">
        <v>135</v>
      </c>
      <c r="M274" s="18"/>
      <c r="N274" s="38">
        <v>35217</v>
      </c>
      <c r="O274" s="38">
        <v>42628</v>
      </c>
      <c r="P274" s="38">
        <v>25949</v>
      </c>
      <c r="Q274" s="18">
        <v>51.073972602739723</v>
      </c>
      <c r="R274" s="18"/>
      <c r="S274" s="36">
        <v>3.3866666666666667</v>
      </c>
    </row>
    <row r="275" spans="1:19" x14ac:dyDescent="0.25">
      <c r="A275" s="37"/>
      <c r="B275" s="18">
        <v>50031612</v>
      </c>
      <c r="C275" s="37" t="s">
        <v>480</v>
      </c>
      <c r="D275" s="37" t="s">
        <v>2271</v>
      </c>
      <c r="E275" s="37" t="s">
        <v>1443</v>
      </c>
      <c r="F275" s="37" t="s">
        <v>1452</v>
      </c>
      <c r="G275" s="37" t="s">
        <v>1453</v>
      </c>
      <c r="H275" s="37" t="s">
        <v>1444</v>
      </c>
      <c r="I275" s="37" t="s">
        <v>1931</v>
      </c>
      <c r="J275" s="37"/>
      <c r="K275" s="37"/>
      <c r="L275" s="37" t="s">
        <v>115</v>
      </c>
      <c r="M275" s="18"/>
      <c r="N275" s="38">
        <v>40848</v>
      </c>
      <c r="O275" s="38">
        <v>44331</v>
      </c>
      <c r="P275" s="38">
        <v>31118</v>
      </c>
      <c r="Q275" s="18">
        <v>36.912328767123284</v>
      </c>
      <c r="R275" s="18"/>
      <c r="S275" s="36">
        <v>3.7633333333333332</v>
      </c>
    </row>
    <row r="276" spans="1:19" x14ac:dyDescent="0.25">
      <c r="A276" s="37"/>
      <c r="B276" s="18">
        <v>50031450</v>
      </c>
      <c r="C276" s="37" t="s">
        <v>443</v>
      </c>
      <c r="D276" s="37" t="s">
        <v>2271</v>
      </c>
      <c r="E276" s="37" t="s">
        <v>1464</v>
      </c>
      <c r="F276" s="37" t="s">
        <v>1452</v>
      </c>
      <c r="G276" s="37" t="s">
        <v>1453</v>
      </c>
      <c r="H276" s="37" t="s">
        <v>1934</v>
      </c>
      <c r="I276" s="37" t="s">
        <v>1935</v>
      </c>
      <c r="J276" s="37"/>
      <c r="K276" s="37"/>
      <c r="L276" s="37" t="s">
        <v>124</v>
      </c>
      <c r="M276" s="18"/>
      <c r="N276" s="38">
        <v>34959</v>
      </c>
      <c r="O276" s="38">
        <v>42888</v>
      </c>
      <c r="P276" s="38">
        <v>25961</v>
      </c>
      <c r="Q276" s="18">
        <v>51.041095890410958</v>
      </c>
      <c r="R276" s="18"/>
      <c r="S276" s="36">
        <v>3.2466666666666666</v>
      </c>
    </row>
    <row r="277" spans="1:19" x14ac:dyDescent="0.25">
      <c r="A277" s="37"/>
      <c r="B277" s="18">
        <v>50099403</v>
      </c>
      <c r="C277" s="37" t="s">
        <v>609</v>
      </c>
      <c r="D277" s="37" t="s">
        <v>2271</v>
      </c>
      <c r="E277" s="37" t="s">
        <v>1464</v>
      </c>
      <c r="F277" s="37" t="s">
        <v>1452</v>
      </c>
      <c r="G277" s="37" t="s">
        <v>1453</v>
      </c>
      <c r="H277" s="37" t="s">
        <v>1700</v>
      </c>
      <c r="I277" s="37" t="s">
        <v>1701</v>
      </c>
      <c r="J277" s="37"/>
      <c r="K277" s="37"/>
      <c r="L277" s="37" t="s">
        <v>110</v>
      </c>
      <c r="M277" s="18"/>
      <c r="N277" s="38">
        <v>42738</v>
      </c>
      <c r="O277" s="38"/>
      <c r="P277" s="38">
        <v>26161</v>
      </c>
      <c r="Q277" s="18">
        <v>50.493150684931507</v>
      </c>
      <c r="R277" s="18"/>
      <c r="S277" s="36">
        <v>3.9333333333333331</v>
      </c>
    </row>
    <row r="278" spans="1:19" x14ac:dyDescent="0.25">
      <c r="A278" s="37" t="s">
        <v>27</v>
      </c>
      <c r="B278" s="18">
        <v>50031089</v>
      </c>
      <c r="C278" s="37" t="s">
        <v>336</v>
      </c>
      <c r="D278" s="37" t="s">
        <v>2269</v>
      </c>
      <c r="E278" s="37" t="s">
        <v>46</v>
      </c>
      <c r="F278" s="37" t="s">
        <v>1518</v>
      </c>
      <c r="G278" s="37" t="s">
        <v>92</v>
      </c>
      <c r="H278" s="37" t="s">
        <v>32</v>
      </c>
      <c r="I278" s="37" t="s">
        <v>910</v>
      </c>
      <c r="J278" s="37" t="s">
        <v>825</v>
      </c>
      <c r="K278" s="37" t="s">
        <v>815</v>
      </c>
      <c r="L278" s="37" t="s">
        <v>110</v>
      </c>
      <c r="M278" s="18"/>
      <c r="N278" s="38">
        <v>36039</v>
      </c>
      <c r="O278" s="38">
        <v>43864</v>
      </c>
      <c r="P278" s="38">
        <v>27301</v>
      </c>
      <c r="Q278" s="18">
        <v>47.369863013698627</v>
      </c>
      <c r="R278" s="18">
        <v>3.56</v>
      </c>
      <c r="S278" s="36">
        <v>3.41</v>
      </c>
    </row>
    <row r="279" spans="1:19" x14ac:dyDescent="0.25">
      <c r="A279" s="37"/>
      <c r="B279" s="18">
        <v>50030603</v>
      </c>
      <c r="C279" s="37" t="s">
        <v>150</v>
      </c>
      <c r="D279" s="37" t="s">
        <v>2271</v>
      </c>
      <c r="E279" s="37" t="s">
        <v>1464</v>
      </c>
      <c r="F279" s="37" t="s">
        <v>1452</v>
      </c>
      <c r="G279" s="37" t="s">
        <v>1453</v>
      </c>
      <c r="H279" s="37" t="s">
        <v>1472</v>
      </c>
      <c r="I279" s="37" t="s">
        <v>1702</v>
      </c>
      <c r="J279" s="37"/>
      <c r="K279" s="37"/>
      <c r="L279" s="37" t="s">
        <v>111</v>
      </c>
      <c r="M279" s="18"/>
      <c r="N279" s="38">
        <v>35005</v>
      </c>
      <c r="O279" s="38">
        <v>40035</v>
      </c>
      <c r="P279" s="38">
        <v>25704</v>
      </c>
      <c r="Q279" s="18">
        <v>51.745205479452054</v>
      </c>
      <c r="R279" s="18"/>
      <c r="S279" s="36">
        <v>3.3066666666666666</v>
      </c>
    </row>
    <row r="280" spans="1:19" x14ac:dyDescent="0.25">
      <c r="A280" s="37" t="s">
        <v>27</v>
      </c>
      <c r="B280" s="18">
        <v>50030734</v>
      </c>
      <c r="C280" s="37" t="s">
        <v>216</v>
      </c>
      <c r="D280" s="37" t="s">
        <v>2269</v>
      </c>
      <c r="E280" s="37" t="s">
        <v>46</v>
      </c>
      <c r="F280" s="37" t="s">
        <v>1527</v>
      </c>
      <c r="G280" s="37" t="s">
        <v>50</v>
      </c>
      <c r="H280" s="37" t="s">
        <v>38</v>
      </c>
      <c r="I280" s="37" t="s">
        <v>912</v>
      </c>
      <c r="J280" s="37" t="s">
        <v>818</v>
      </c>
      <c r="K280" s="37" t="s">
        <v>815</v>
      </c>
      <c r="L280" s="37" t="s">
        <v>124</v>
      </c>
      <c r="M280" s="18"/>
      <c r="N280" s="38">
        <v>34959</v>
      </c>
      <c r="O280" s="38">
        <v>43115</v>
      </c>
      <c r="P280" s="38">
        <v>25238</v>
      </c>
      <c r="Q280" s="18">
        <v>53.021917808219179</v>
      </c>
      <c r="R280" s="18">
        <v>3.64</v>
      </c>
      <c r="S280" s="36">
        <v>2.9633333333333334</v>
      </c>
    </row>
    <row r="281" spans="1:19" x14ac:dyDescent="0.25">
      <c r="A281" s="37"/>
      <c r="B281" s="18">
        <v>50030604</v>
      </c>
      <c r="C281" s="37" t="s">
        <v>151</v>
      </c>
      <c r="D281" s="37" t="s">
        <v>2271</v>
      </c>
      <c r="E281" s="37" t="s">
        <v>1464</v>
      </c>
      <c r="F281" s="37" t="s">
        <v>1452</v>
      </c>
      <c r="G281" s="37" t="s">
        <v>1453</v>
      </c>
      <c r="H281" s="37" t="s">
        <v>1472</v>
      </c>
      <c r="I281" s="37" t="s">
        <v>1702</v>
      </c>
      <c r="J281" s="37"/>
      <c r="K281" s="37"/>
      <c r="L281" s="37" t="s">
        <v>111</v>
      </c>
      <c r="M281" s="18"/>
      <c r="N281" s="38">
        <v>35034</v>
      </c>
      <c r="O281" s="38"/>
      <c r="P281" s="38">
        <v>26333</v>
      </c>
      <c r="Q281" s="18">
        <v>50.021917808219179</v>
      </c>
      <c r="R281" s="18"/>
      <c r="S281" s="36">
        <v>2.8666666666666667</v>
      </c>
    </row>
    <row r="282" spans="1:19" x14ac:dyDescent="0.25">
      <c r="A282" s="37"/>
      <c r="B282" s="18">
        <v>50030605</v>
      </c>
      <c r="C282" s="37" t="s">
        <v>152</v>
      </c>
      <c r="D282" s="37" t="s">
        <v>2271</v>
      </c>
      <c r="E282" s="37" t="s">
        <v>1464</v>
      </c>
      <c r="F282" s="37" t="s">
        <v>1452</v>
      </c>
      <c r="G282" s="37" t="s">
        <v>1453</v>
      </c>
      <c r="H282" s="37" t="s">
        <v>1703</v>
      </c>
      <c r="I282" s="37" t="s">
        <v>1704</v>
      </c>
      <c r="J282" s="37"/>
      <c r="K282" s="37"/>
      <c r="L282" s="37" t="s">
        <v>110</v>
      </c>
      <c r="M282" s="18"/>
      <c r="N282" s="38">
        <v>40360</v>
      </c>
      <c r="O282" s="38"/>
      <c r="P282" s="38">
        <v>28403</v>
      </c>
      <c r="Q282" s="18">
        <v>44.350684931506848</v>
      </c>
      <c r="R282" s="18"/>
      <c r="S282" s="36"/>
    </row>
    <row r="283" spans="1:19" x14ac:dyDescent="0.25">
      <c r="A283" s="37" t="s">
        <v>27</v>
      </c>
      <c r="B283" s="18">
        <v>50030708</v>
      </c>
      <c r="C283" s="37" t="s">
        <v>1257</v>
      </c>
      <c r="D283" s="37" t="s">
        <v>2269</v>
      </c>
      <c r="E283" s="37" t="s">
        <v>46</v>
      </c>
      <c r="F283" s="37" t="s">
        <v>1527</v>
      </c>
      <c r="G283" s="37" t="s">
        <v>50</v>
      </c>
      <c r="H283" s="37" t="s">
        <v>32</v>
      </c>
      <c r="I283" s="37" t="s">
        <v>913</v>
      </c>
      <c r="J283" s="37" t="s">
        <v>818</v>
      </c>
      <c r="K283" s="37" t="s">
        <v>815</v>
      </c>
      <c r="L283" s="37" t="s">
        <v>111</v>
      </c>
      <c r="M283" s="18"/>
      <c r="N283" s="38">
        <v>38548</v>
      </c>
      <c r="O283" s="38">
        <v>44198</v>
      </c>
      <c r="P283" s="38">
        <v>27351</v>
      </c>
      <c r="Q283" s="18">
        <v>47.232876712328768</v>
      </c>
      <c r="R283" s="18">
        <v>2.9133333333333336</v>
      </c>
      <c r="S283" s="36">
        <v>2.84</v>
      </c>
    </row>
    <row r="284" spans="1:19" x14ac:dyDescent="0.25">
      <c r="A284" s="37"/>
      <c r="B284" s="18">
        <v>50030636</v>
      </c>
      <c r="C284" s="37" t="s">
        <v>166</v>
      </c>
      <c r="D284" s="37" t="s">
        <v>2271</v>
      </c>
      <c r="E284" s="37" t="s">
        <v>1464</v>
      </c>
      <c r="F284" s="37" t="s">
        <v>1452</v>
      </c>
      <c r="G284" s="37" t="s">
        <v>1453</v>
      </c>
      <c r="H284" s="37" t="s">
        <v>1936</v>
      </c>
      <c r="I284" s="37" t="s">
        <v>1937</v>
      </c>
      <c r="J284" s="37"/>
      <c r="K284" s="37"/>
      <c r="L284" s="37" t="s">
        <v>115</v>
      </c>
      <c r="M284" s="18"/>
      <c r="N284" s="38">
        <v>41535</v>
      </c>
      <c r="O284" s="38">
        <v>44317</v>
      </c>
      <c r="P284" s="38">
        <v>28988</v>
      </c>
      <c r="Q284" s="18">
        <v>42.747945205479454</v>
      </c>
      <c r="R284" s="18"/>
      <c r="S284" s="36"/>
    </row>
    <row r="285" spans="1:19" x14ac:dyDescent="0.25">
      <c r="A285" s="37" t="s">
        <v>4</v>
      </c>
      <c r="B285" s="18">
        <v>50047160</v>
      </c>
      <c r="C285" s="37" t="s">
        <v>558</v>
      </c>
      <c r="D285" s="37" t="s">
        <v>2276</v>
      </c>
      <c r="E285" s="37" t="s">
        <v>1531</v>
      </c>
      <c r="F285" s="37" t="s">
        <v>1970</v>
      </c>
      <c r="G285" s="37" t="s">
        <v>39</v>
      </c>
      <c r="H285" s="37" t="s">
        <v>928</v>
      </c>
      <c r="I285" s="37" t="s">
        <v>1972</v>
      </c>
      <c r="J285" s="37" t="s">
        <v>814</v>
      </c>
      <c r="K285" s="37" t="s">
        <v>842</v>
      </c>
      <c r="L285" s="37" t="s">
        <v>115</v>
      </c>
      <c r="M285" s="18"/>
      <c r="N285" s="38">
        <v>38108</v>
      </c>
      <c r="O285" s="38">
        <v>44508</v>
      </c>
      <c r="P285" s="38">
        <v>28399</v>
      </c>
      <c r="Q285" s="18">
        <v>44.361643835616441</v>
      </c>
      <c r="R285" s="18">
        <v>2.9166666666666665</v>
      </c>
      <c r="S285" s="36">
        <v>3.3433333333333333</v>
      </c>
    </row>
    <row r="286" spans="1:19" x14ac:dyDescent="0.25">
      <c r="A286" s="37"/>
      <c r="B286" s="18">
        <v>50139133</v>
      </c>
      <c r="C286" s="37" t="s">
        <v>701</v>
      </c>
      <c r="D286" s="37" t="s">
        <v>2272</v>
      </c>
      <c r="E286" s="37" t="s">
        <v>1464</v>
      </c>
      <c r="F286" s="37" t="s">
        <v>1705</v>
      </c>
      <c r="G286" s="37" t="s">
        <v>1453</v>
      </c>
      <c r="H286" s="37" t="s">
        <v>1534</v>
      </c>
      <c r="I286" s="37" t="s">
        <v>1706</v>
      </c>
      <c r="J286" s="37"/>
      <c r="K286" s="37"/>
      <c r="L286" s="37" t="s">
        <v>1630</v>
      </c>
      <c r="M286" s="18"/>
      <c r="N286" s="38">
        <v>43045</v>
      </c>
      <c r="O286" s="38"/>
      <c r="P286" s="38">
        <v>30203</v>
      </c>
      <c r="Q286" s="18">
        <v>39.419178082191777</v>
      </c>
      <c r="R286" s="18"/>
      <c r="S286" s="36">
        <v>3.1</v>
      </c>
    </row>
    <row r="287" spans="1:19" x14ac:dyDescent="0.25">
      <c r="A287" s="37"/>
      <c r="B287" s="18">
        <v>50139139</v>
      </c>
      <c r="C287" s="37" t="s">
        <v>1199</v>
      </c>
      <c r="D287" s="37" t="s">
        <v>2272</v>
      </c>
      <c r="E287" s="37" t="s">
        <v>1464</v>
      </c>
      <c r="F287" s="37" t="s">
        <v>1707</v>
      </c>
      <c r="G287" s="37" t="s">
        <v>1453</v>
      </c>
      <c r="H287" s="37" t="s">
        <v>1534</v>
      </c>
      <c r="I287" s="37" t="s">
        <v>1708</v>
      </c>
      <c r="J287" s="37"/>
      <c r="K287" s="37"/>
      <c r="L287" s="37" t="s">
        <v>1630</v>
      </c>
      <c r="M287" s="18"/>
      <c r="N287" s="38">
        <v>43045</v>
      </c>
      <c r="O287" s="38"/>
      <c r="P287" s="38">
        <v>31039</v>
      </c>
      <c r="Q287" s="18">
        <v>37.128767123287673</v>
      </c>
      <c r="R287" s="18"/>
      <c r="S287" s="36">
        <v>2.793333333333333</v>
      </c>
    </row>
    <row r="288" spans="1:19" x14ac:dyDescent="0.25">
      <c r="A288" s="37" t="s">
        <v>27</v>
      </c>
      <c r="B288" s="18">
        <v>50031042</v>
      </c>
      <c r="C288" s="37" t="s">
        <v>315</v>
      </c>
      <c r="D288" s="37" t="s">
        <v>2269</v>
      </c>
      <c r="E288" s="37" t="s">
        <v>46</v>
      </c>
      <c r="F288" s="37" t="s">
        <v>1527</v>
      </c>
      <c r="G288" s="37" t="s">
        <v>50</v>
      </c>
      <c r="H288" s="37" t="s">
        <v>32</v>
      </c>
      <c r="I288" s="37" t="s">
        <v>913</v>
      </c>
      <c r="J288" s="37" t="s">
        <v>818</v>
      </c>
      <c r="K288" s="37" t="s">
        <v>815</v>
      </c>
      <c r="L288" s="37" t="s">
        <v>110</v>
      </c>
      <c r="M288" s="18"/>
      <c r="N288" s="38">
        <v>35400</v>
      </c>
      <c r="O288" s="38">
        <v>43692</v>
      </c>
      <c r="P288" s="38">
        <v>24931</v>
      </c>
      <c r="Q288" s="18">
        <v>53.863013698630134</v>
      </c>
      <c r="R288" s="18">
        <v>3.2280000000000002</v>
      </c>
      <c r="S288" s="36">
        <v>2.8333333333333335</v>
      </c>
    </row>
    <row r="289" spans="1:19" x14ac:dyDescent="0.25">
      <c r="A289" s="37"/>
      <c r="B289" s="18">
        <v>50144458</v>
      </c>
      <c r="C289" s="37" t="s">
        <v>732</v>
      </c>
      <c r="D289" s="37" t="s">
        <v>2272</v>
      </c>
      <c r="E289" s="37" t="s">
        <v>1464</v>
      </c>
      <c r="F289" s="37" t="s">
        <v>1642</v>
      </c>
      <c r="G289" s="37" t="s">
        <v>1453</v>
      </c>
      <c r="H289" s="37" t="s">
        <v>1534</v>
      </c>
      <c r="I289" s="37" t="s">
        <v>1709</v>
      </c>
      <c r="J289" s="37"/>
      <c r="K289" s="37"/>
      <c r="L289" s="37" t="s">
        <v>1630</v>
      </c>
      <c r="M289" s="18"/>
      <c r="N289" s="38">
        <v>43444</v>
      </c>
      <c r="O289" s="38"/>
      <c r="P289" s="38">
        <v>28627</v>
      </c>
      <c r="Q289" s="18">
        <v>43.736986301369861</v>
      </c>
      <c r="R289" s="18"/>
      <c r="S289" s="36">
        <v>2.7850000000000001</v>
      </c>
    </row>
    <row r="290" spans="1:19" x14ac:dyDescent="0.25">
      <c r="A290" s="37"/>
      <c r="B290" s="18">
        <v>50106705</v>
      </c>
      <c r="C290" s="37" t="s">
        <v>1200</v>
      </c>
      <c r="D290" s="37" t="s">
        <v>2271</v>
      </c>
      <c r="E290" s="37" t="s">
        <v>1464</v>
      </c>
      <c r="F290" s="37" t="s">
        <v>1452</v>
      </c>
      <c r="G290" s="37" t="s">
        <v>1453</v>
      </c>
      <c r="H290" s="37" t="s">
        <v>1710</v>
      </c>
      <c r="I290" s="37" t="s">
        <v>1711</v>
      </c>
      <c r="J290" s="37"/>
      <c r="K290" s="37"/>
      <c r="L290" s="37" t="s">
        <v>1630</v>
      </c>
      <c r="M290" s="18"/>
      <c r="N290" s="38">
        <v>44449</v>
      </c>
      <c r="O290" s="38"/>
      <c r="P290" s="38">
        <v>20641</v>
      </c>
      <c r="Q290" s="18">
        <v>65.61643835616438</v>
      </c>
      <c r="R290" s="18"/>
      <c r="S290" s="36"/>
    </row>
    <row r="291" spans="1:19" x14ac:dyDescent="0.25">
      <c r="A291" s="37" t="s">
        <v>29</v>
      </c>
      <c r="B291" s="18">
        <v>50045057</v>
      </c>
      <c r="C291" s="37" t="s">
        <v>546</v>
      </c>
      <c r="D291" s="37" t="s">
        <v>2276</v>
      </c>
      <c r="E291" s="37" t="s">
        <v>1531</v>
      </c>
      <c r="F291" s="37" t="s">
        <v>1539</v>
      </c>
      <c r="G291" s="37" t="s">
        <v>1540</v>
      </c>
      <c r="H291" s="37" t="s">
        <v>30</v>
      </c>
      <c r="I291" s="37" t="s">
        <v>1794</v>
      </c>
      <c r="J291" s="37" t="s">
        <v>814</v>
      </c>
      <c r="K291" s="37" t="s">
        <v>842</v>
      </c>
      <c r="L291" s="37" t="s">
        <v>115</v>
      </c>
      <c r="M291" s="18"/>
      <c r="N291" s="38">
        <v>42051</v>
      </c>
      <c r="O291" s="38"/>
      <c r="P291" s="38">
        <v>33436</v>
      </c>
      <c r="Q291" s="18">
        <v>30.561643835616437</v>
      </c>
      <c r="R291" s="18">
        <v>3.3833333333333333</v>
      </c>
      <c r="S291" s="36">
        <v>3.4233333333333333</v>
      </c>
    </row>
    <row r="292" spans="1:19" x14ac:dyDescent="0.25">
      <c r="A292" s="37"/>
      <c r="B292" s="18">
        <v>50148530</v>
      </c>
      <c r="C292" s="37" t="s">
        <v>780</v>
      </c>
      <c r="D292" s="37" t="s">
        <v>2272</v>
      </c>
      <c r="E292" s="37" t="s">
        <v>1464</v>
      </c>
      <c r="F292" s="37" t="s">
        <v>1712</v>
      </c>
      <c r="G292" s="37" t="s">
        <v>1453</v>
      </c>
      <c r="H292" s="37" t="s">
        <v>1534</v>
      </c>
      <c r="I292" s="37" t="s">
        <v>1713</v>
      </c>
      <c r="J292" s="37"/>
      <c r="K292" s="37"/>
      <c r="L292" s="37" t="s">
        <v>1630</v>
      </c>
      <c r="M292" s="18"/>
      <c r="N292" s="38">
        <v>44479</v>
      </c>
      <c r="O292" s="38"/>
      <c r="P292" s="38">
        <v>26556</v>
      </c>
      <c r="Q292" s="18">
        <v>49.410958904109592</v>
      </c>
      <c r="R292" s="18"/>
      <c r="S292" s="36">
        <v>3.48</v>
      </c>
    </row>
    <row r="293" spans="1:19" x14ac:dyDescent="0.25">
      <c r="A293" s="37"/>
      <c r="B293" s="18">
        <v>50148528</v>
      </c>
      <c r="C293" s="37" t="s">
        <v>779</v>
      </c>
      <c r="D293" s="37" t="s">
        <v>2272</v>
      </c>
      <c r="E293" s="37" t="s">
        <v>1464</v>
      </c>
      <c r="F293" s="37" t="s">
        <v>1650</v>
      </c>
      <c r="G293" s="37" t="s">
        <v>1453</v>
      </c>
      <c r="H293" s="37" t="s">
        <v>1534</v>
      </c>
      <c r="I293" s="37" t="s">
        <v>1714</v>
      </c>
      <c r="J293" s="37"/>
      <c r="K293" s="37"/>
      <c r="L293" s="37" t="s">
        <v>1630</v>
      </c>
      <c r="M293" s="18"/>
      <c r="N293" s="38">
        <v>44479</v>
      </c>
      <c r="O293" s="38"/>
      <c r="P293" s="38">
        <v>25089</v>
      </c>
      <c r="Q293" s="18">
        <v>53.43013698630137</v>
      </c>
      <c r="R293" s="18"/>
      <c r="S293" s="36">
        <v>3.42</v>
      </c>
    </row>
    <row r="294" spans="1:19" x14ac:dyDescent="0.25">
      <c r="A294" s="37" t="s">
        <v>27</v>
      </c>
      <c r="B294" s="18">
        <v>50031048</v>
      </c>
      <c r="C294" s="37" t="s">
        <v>317</v>
      </c>
      <c r="D294" s="37" t="s">
        <v>2269</v>
      </c>
      <c r="E294" s="37" t="s">
        <v>46</v>
      </c>
      <c r="F294" s="37" t="s">
        <v>1529</v>
      </c>
      <c r="G294" s="37" t="s">
        <v>51</v>
      </c>
      <c r="H294" s="37" t="s">
        <v>38</v>
      </c>
      <c r="I294" s="37" t="s">
        <v>915</v>
      </c>
      <c r="J294" s="37" t="s">
        <v>818</v>
      </c>
      <c r="K294" s="37" t="s">
        <v>914</v>
      </c>
      <c r="L294" s="37" t="s">
        <v>1630</v>
      </c>
      <c r="M294" s="18"/>
      <c r="N294" s="38">
        <v>34946</v>
      </c>
      <c r="O294" s="38">
        <v>43115</v>
      </c>
      <c r="P294" s="38">
        <v>24454</v>
      </c>
      <c r="Q294" s="18">
        <v>55.169863013698631</v>
      </c>
      <c r="R294" s="18">
        <v>4.7299999999999995</v>
      </c>
      <c r="S294" s="36">
        <v>3.2233333333333332</v>
      </c>
    </row>
    <row r="295" spans="1:19" x14ac:dyDescent="0.25">
      <c r="A295" s="37"/>
      <c r="B295" s="18">
        <v>50148057</v>
      </c>
      <c r="C295" s="37" t="s">
        <v>1201</v>
      </c>
      <c r="D295" s="37" t="s">
        <v>2272</v>
      </c>
      <c r="E295" s="37" t="s">
        <v>1464</v>
      </c>
      <c r="F295" s="37" t="s">
        <v>73</v>
      </c>
      <c r="G295" s="37" t="s">
        <v>1453</v>
      </c>
      <c r="H295" s="37" t="s">
        <v>1534</v>
      </c>
      <c r="I295" s="37" t="s">
        <v>1715</v>
      </c>
      <c r="J295" s="37"/>
      <c r="K295" s="37"/>
      <c r="L295" s="37" t="s">
        <v>1630</v>
      </c>
      <c r="M295" s="18"/>
      <c r="N295" s="38">
        <v>43733</v>
      </c>
      <c r="O295" s="38"/>
      <c r="P295" s="38">
        <v>29830</v>
      </c>
      <c r="Q295" s="18">
        <v>40.441095890410956</v>
      </c>
      <c r="R295" s="18"/>
      <c r="S295" s="36">
        <v>3.31</v>
      </c>
    </row>
    <row r="296" spans="1:19" x14ac:dyDescent="0.25">
      <c r="A296" s="37"/>
      <c r="B296" s="18">
        <v>50139981</v>
      </c>
      <c r="C296" s="37" t="s">
        <v>1202</v>
      </c>
      <c r="D296" s="37" t="s">
        <v>2272</v>
      </c>
      <c r="E296" s="37" t="s">
        <v>1464</v>
      </c>
      <c r="F296" s="37" t="s">
        <v>1716</v>
      </c>
      <c r="G296" s="37" t="s">
        <v>1453</v>
      </c>
      <c r="H296" s="37" t="s">
        <v>1534</v>
      </c>
      <c r="I296" s="37" t="s">
        <v>1717</v>
      </c>
      <c r="J296" s="37"/>
      <c r="K296" s="37"/>
      <c r="L296" s="37" t="s">
        <v>1630</v>
      </c>
      <c r="M296" s="18"/>
      <c r="N296" s="38">
        <v>43862</v>
      </c>
      <c r="O296" s="38"/>
      <c r="P296" s="38">
        <v>26401</v>
      </c>
      <c r="Q296" s="18">
        <v>49.835616438356162</v>
      </c>
      <c r="R296" s="18"/>
      <c r="S296" s="36">
        <v>3.56</v>
      </c>
    </row>
    <row r="297" spans="1:19" x14ac:dyDescent="0.25">
      <c r="A297" s="37" t="s">
        <v>27</v>
      </c>
      <c r="B297" s="18">
        <v>50031074</v>
      </c>
      <c r="C297" s="37" t="s">
        <v>327</v>
      </c>
      <c r="D297" s="37" t="s">
        <v>2269</v>
      </c>
      <c r="E297" s="37" t="s">
        <v>46</v>
      </c>
      <c r="F297" s="37" t="s">
        <v>1529</v>
      </c>
      <c r="G297" s="37" t="s">
        <v>51</v>
      </c>
      <c r="H297" s="37" t="s">
        <v>32</v>
      </c>
      <c r="I297" s="37" t="s">
        <v>916</v>
      </c>
      <c r="J297" s="37" t="s">
        <v>818</v>
      </c>
      <c r="K297" s="37" t="s">
        <v>914</v>
      </c>
      <c r="L297" s="37" t="s">
        <v>110</v>
      </c>
      <c r="M297" s="18"/>
      <c r="N297" s="38">
        <v>35023</v>
      </c>
      <c r="O297" s="38">
        <v>43692</v>
      </c>
      <c r="P297" s="38">
        <v>25338</v>
      </c>
      <c r="Q297" s="18">
        <v>52.747945205479454</v>
      </c>
      <c r="R297" s="18">
        <v>3.4113333333333333</v>
      </c>
      <c r="S297" s="36">
        <v>3.44</v>
      </c>
    </row>
    <row r="298" spans="1:19" x14ac:dyDescent="0.25">
      <c r="A298" s="37"/>
      <c r="B298" s="18">
        <v>50147405</v>
      </c>
      <c r="C298" s="37" t="s">
        <v>760</v>
      </c>
      <c r="D298" s="37" t="s">
        <v>2272</v>
      </c>
      <c r="E298" s="37" t="s">
        <v>1464</v>
      </c>
      <c r="F298" s="37" t="s">
        <v>1571</v>
      </c>
      <c r="G298" s="37" t="s">
        <v>1453</v>
      </c>
      <c r="H298" s="37" t="s">
        <v>1534</v>
      </c>
      <c r="I298" s="37" t="s">
        <v>1718</v>
      </c>
      <c r="J298" s="37"/>
      <c r="K298" s="37"/>
      <c r="L298" s="37" t="s">
        <v>1630</v>
      </c>
      <c r="M298" s="18"/>
      <c r="N298" s="38">
        <v>44409</v>
      </c>
      <c r="O298" s="38"/>
      <c r="P298" s="38">
        <v>30592</v>
      </c>
      <c r="Q298" s="18">
        <v>38.353424657534248</v>
      </c>
      <c r="R298" s="18"/>
      <c r="S298" s="36">
        <v>2.86</v>
      </c>
    </row>
    <row r="299" spans="1:19" x14ac:dyDescent="0.25">
      <c r="A299" s="37"/>
      <c r="B299" s="18">
        <v>50147407</v>
      </c>
      <c r="C299" s="37" t="s">
        <v>761</v>
      </c>
      <c r="D299" s="37" t="s">
        <v>2272</v>
      </c>
      <c r="E299" s="37" t="s">
        <v>1464</v>
      </c>
      <c r="F299" s="37" t="s">
        <v>1582</v>
      </c>
      <c r="G299" s="37" t="s">
        <v>1453</v>
      </c>
      <c r="H299" s="37" t="s">
        <v>1534</v>
      </c>
      <c r="I299" s="37" t="s">
        <v>1719</v>
      </c>
      <c r="J299" s="37"/>
      <c r="K299" s="37"/>
      <c r="L299" s="37" t="s">
        <v>1630</v>
      </c>
      <c r="M299" s="18"/>
      <c r="N299" s="38">
        <v>44409</v>
      </c>
      <c r="O299" s="38"/>
      <c r="P299" s="38">
        <v>30042</v>
      </c>
      <c r="Q299" s="18">
        <v>39.860273972602741</v>
      </c>
      <c r="R299" s="18"/>
      <c r="S299" s="36">
        <v>3.2966666666666669</v>
      </c>
    </row>
    <row r="300" spans="1:19" x14ac:dyDescent="0.25">
      <c r="A300" s="37" t="s">
        <v>4</v>
      </c>
      <c r="B300" s="18">
        <v>50037965</v>
      </c>
      <c r="C300" s="37" t="s">
        <v>510</v>
      </c>
      <c r="D300" s="37" t="s">
        <v>2276</v>
      </c>
      <c r="E300" s="37" t="s">
        <v>1531</v>
      </c>
      <c r="F300" s="37" t="s">
        <v>1539</v>
      </c>
      <c r="G300" s="37" t="s">
        <v>1540</v>
      </c>
      <c r="H300" s="37" t="s">
        <v>1948</v>
      </c>
      <c r="I300" s="37" t="s">
        <v>1975</v>
      </c>
      <c r="J300" s="37" t="s">
        <v>814</v>
      </c>
      <c r="K300" s="37" t="s">
        <v>842</v>
      </c>
      <c r="L300" s="37" t="s">
        <v>115</v>
      </c>
      <c r="M300" s="18"/>
      <c r="N300" s="38">
        <v>34425</v>
      </c>
      <c r="O300" s="38">
        <v>44508</v>
      </c>
      <c r="P300" s="38">
        <v>27017</v>
      </c>
      <c r="Q300" s="18">
        <v>48.147945205479452</v>
      </c>
      <c r="R300" s="18">
        <v>3.5833333333333335</v>
      </c>
      <c r="S300" s="36">
        <v>3.22</v>
      </c>
    </row>
    <row r="301" spans="1:19" x14ac:dyDescent="0.25">
      <c r="A301" s="37"/>
      <c r="B301" s="18">
        <v>50146153</v>
      </c>
      <c r="C301" s="37" t="s">
        <v>1203</v>
      </c>
      <c r="D301" s="37" t="s">
        <v>2272</v>
      </c>
      <c r="E301" s="37" t="s">
        <v>1464</v>
      </c>
      <c r="F301" s="37" t="s">
        <v>1578</v>
      </c>
      <c r="G301" s="37" t="s">
        <v>1453</v>
      </c>
      <c r="H301" s="37" t="s">
        <v>1534</v>
      </c>
      <c r="I301" s="37" t="s">
        <v>1720</v>
      </c>
      <c r="J301" s="37"/>
      <c r="K301" s="37"/>
      <c r="L301" s="37" t="s">
        <v>1630</v>
      </c>
      <c r="M301" s="18"/>
      <c r="N301" s="38">
        <v>43525</v>
      </c>
      <c r="O301" s="38"/>
      <c r="P301" s="38">
        <v>29830</v>
      </c>
      <c r="Q301" s="18">
        <v>40.441095890410956</v>
      </c>
      <c r="R301" s="18"/>
      <c r="S301" s="36">
        <v>3.4</v>
      </c>
    </row>
    <row r="302" spans="1:19" x14ac:dyDescent="0.25">
      <c r="A302" s="37"/>
      <c r="B302" s="18">
        <v>50146157</v>
      </c>
      <c r="C302" s="37" t="s">
        <v>746</v>
      </c>
      <c r="D302" s="37" t="s">
        <v>2272</v>
      </c>
      <c r="E302" s="37" t="s">
        <v>1464</v>
      </c>
      <c r="F302" s="37" t="s">
        <v>1571</v>
      </c>
      <c r="G302" s="37" t="s">
        <v>1453</v>
      </c>
      <c r="H302" s="37" t="s">
        <v>1534</v>
      </c>
      <c r="I302" s="37" t="s">
        <v>1718</v>
      </c>
      <c r="J302" s="37"/>
      <c r="K302" s="37"/>
      <c r="L302" s="37" t="s">
        <v>1630</v>
      </c>
      <c r="M302" s="18"/>
      <c r="N302" s="38">
        <v>43525</v>
      </c>
      <c r="O302" s="38"/>
      <c r="P302" s="38">
        <v>29645</v>
      </c>
      <c r="Q302" s="18">
        <v>40.947945205479449</v>
      </c>
      <c r="R302" s="18"/>
      <c r="S302" s="36">
        <v>3.84</v>
      </c>
    </row>
    <row r="303" spans="1:19" x14ac:dyDescent="0.25">
      <c r="A303" s="37" t="s">
        <v>27</v>
      </c>
      <c r="B303" s="18">
        <v>50030702</v>
      </c>
      <c r="C303" s="37" t="s">
        <v>196</v>
      </c>
      <c r="D303" s="37" t="s">
        <v>2269</v>
      </c>
      <c r="E303" s="37" t="s">
        <v>46</v>
      </c>
      <c r="F303" s="37" t="s">
        <v>1529</v>
      </c>
      <c r="G303" s="37" t="s">
        <v>51</v>
      </c>
      <c r="H303" s="37" t="s">
        <v>32</v>
      </c>
      <c r="I303" s="37" t="s">
        <v>916</v>
      </c>
      <c r="J303" s="37" t="s">
        <v>818</v>
      </c>
      <c r="K303" s="37" t="s">
        <v>914</v>
      </c>
      <c r="L303" s="37" t="s">
        <v>110</v>
      </c>
      <c r="M303" s="18"/>
      <c r="N303" s="38">
        <v>34669</v>
      </c>
      <c r="O303" s="38">
        <v>43467</v>
      </c>
      <c r="P303" s="38">
        <v>25172</v>
      </c>
      <c r="Q303" s="18">
        <v>53.202739726027396</v>
      </c>
      <c r="R303" s="18">
        <v>3</v>
      </c>
      <c r="S303" s="36">
        <v>3.4633333333333334</v>
      </c>
    </row>
    <row r="304" spans="1:19" x14ac:dyDescent="0.25">
      <c r="A304" s="37"/>
      <c r="B304" s="18">
        <v>50146158</v>
      </c>
      <c r="C304" s="37" t="s">
        <v>747</v>
      </c>
      <c r="D304" s="37" t="s">
        <v>2272</v>
      </c>
      <c r="E304" s="37" t="s">
        <v>1464</v>
      </c>
      <c r="F304" s="37" t="s">
        <v>1575</v>
      </c>
      <c r="G304" s="37" t="s">
        <v>1453</v>
      </c>
      <c r="H304" s="37" t="s">
        <v>1534</v>
      </c>
      <c r="I304" s="37" t="s">
        <v>1721</v>
      </c>
      <c r="J304" s="37"/>
      <c r="K304" s="37"/>
      <c r="L304" s="37" t="s">
        <v>1630</v>
      </c>
      <c r="M304" s="18"/>
      <c r="N304" s="38">
        <v>43525</v>
      </c>
      <c r="O304" s="38"/>
      <c r="P304" s="38">
        <v>32364</v>
      </c>
      <c r="Q304" s="18">
        <v>33.4986301369863</v>
      </c>
      <c r="R304" s="18"/>
      <c r="S304" s="36">
        <v>3.3248484848484847</v>
      </c>
    </row>
    <row r="305" spans="1:19" x14ac:dyDescent="0.25">
      <c r="A305" s="37"/>
      <c r="B305" s="18">
        <v>50146159</v>
      </c>
      <c r="C305" s="37" t="s">
        <v>748</v>
      </c>
      <c r="D305" s="37" t="s">
        <v>2272</v>
      </c>
      <c r="E305" s="37" t="s">
        <v>1464</v>
      </c>
      <c r="F305" s="37" t="s">
        <v>1637</v>
      </c>
      <c r="G305" s="37" t="s">
        <v>1453</v>
      </c>
      <c r="H305" s="37" t="s">
        <v>1534</v>
      </c>
      <c r="I305" s="37" t="s">
        <v>1722</v>
      </c>
      <c r="J305" s="37"/>
      <c r="K305" s="37"/>
      <c r="L305" s="37" t="s">
        <v>1630</v>
      </c>
      <c r="M305" s="18"/>
      <c r="N305" s="38">
        <v>43525</v>
      </c>
      <c r="O305" s="38"/>
      <c r="P305" s="38">
        <v>33112</v>
      </c>
      <c r="Q305" s="18">
        <v>31.449315068493149</v>
      </c>
      <c r="R305" s="18"/>
      <c r="S305" s="36">
        <v>3.5466666666666669</v>
      </c>
    </row>
    <row r="306" spans="1:19" x14ac:dyDescent="0.25">
      <c r="A306" s="37" t="s">
        <v>4</v>
      </c>
      <c r="B306" s="18">
        <v>50030590</v>
      </c>
      <c r="C306" s="37" t="s">
        <v>144</v>
      </c>
      <c r="D306" s="37" t="s">
        <v>2277</v>
      </c>
      <c r="E306" s="37" t="s">
        <v>1531</v>
      </c>
      <c r="F306" s="37" t="s">
        <v>1532</v>
      </c>
      <c r="G306" s="37" t="s">
        <v>87</v>
      </c>
      <c r="H306" s="37" t="s">
        <v>1948</v>
      </c>
      <c r="I306" s="37" t="s">
        <v>1964</v>
      </c>
      <c r="J306" s="37" t="s">
        <v>825</v>
      </c>
      <c r="K306" s="37" t="s">
        <v>845</v>
      </c>
      <c r="L306" s="37" t="s">
        <v>111</v>
      </c>
      <c r="M306" s="18"/>
      <c r="N306" s="38">
        <v>35674</v>
      </c>
      <c r="O306" s="38">
        <v>44166</v>
      </c>
      <c r="P306" s="38">
        <v>27350</v>
      </c>
      <c r="Q306" s="18">
        <v>47.235616438356168</v>
      </c>
      <c r="R306" s="18">
        <v>3.42</v>
      </c>
      <c r="S306" s="36">
        <v>3.59</v>
      </c>
    </row>
    <row r="307" spans="1:19" x14ac:dyDescent="0.25">
      <c r="A307" s="37"/>
      <c r="B307" s="18">
        <v>50030809</v>
      </c>
      <c r="C307" s="37" t="s">
        <v>251</v>
      </c>
      <c r="D307" s="37" t="s">
        <v>2271</v>
      </c>
      <c r="E307" s="37" t="s">
        <v>1448</v>
      </c>
      <c r="F307" s="37" t="s">
        <v>1452</v>
      </c>
      <c r="G307" s="37" t="s">
        <v>1453</v>
      </c>
      <c r="H307" s="37" t="s">
        <v>1938</v>
      </c>
      <c r="I307" s="37" t="s">
        <v>1939</v>
      </c>
      <c r="J307" s="37"/>
      <c r="K307" s="37"/>
      <c r="L307" s="37" t="s">
        <v>106</v>
      </c>
      <c r="M307" s="18"/>
      <c r="N307" s="38">
        <v>37712</v>
      </c>
      <c r="O307" s="38">
        <v>42230</v>
      </c>
      <c r="P307" s="38">
        <v>28456</v>
      </c>
      <c r="Q307" s="18">
        <v>44.205479452054796</v>
      </c>
      <c r="R307" s="18"/>
      <c r="S307" s="36">
        <v>3.3066666666666671</v>
      </c>
    </row>
    <row r="308" spans="1:19" x14ac:dyDescent="0.25">
      <c r="A308" s="37"/>
      <c r="B308" s="18">
        <v>50030599</v>
      </c>
      <c r="C308" s="37" t="s">
        <v>1204</v>
      </c>
      <c r="D308" s="37" t="s">
        <v>2271</v>
      </c>
      <c r="E308" s="37" t="s">
        <v>1448</v>
      </c>
      <c r="F308" s="37" t="s">
        <v>1452</v>
      </c>
      <c r="G308" s="37" t="s">
        <v>1453</v>
      </c>
      <c r="H308" s="37" t="s">
        <v>1449</v>
      </c>
      <c r="I308" s="37" t="s">
        <v>1940</v>
      </c>
      <c r="J308" s="37"/>
      <c r="K308" s="37"/>
      <c r="L308" s="37" t="s">
        <v>111</v>
      </c>
      <c r="M308" s="18"/>
      <c r="N308" s="38">
        <v>34535</v>
      </c>
      <c r="O308" s="38">
        <v>39804</v>
      </c>
      <c r="P308" s="38">
        <v>24760</v>
      </c>
      <c r="Q308" s="18">
        <v>54.331506849315069</v>
      </c>
      <c r="R308" s="18"/>
      <c r="S308" s="36">
        <v>3.23</v>
      </c>
    </row>
    <row r="309" spans="1:19" x14ac:dyDescent="0.25">
      <c r="A309" s="37"/>
      <c r="B309" s="18">
        <v>50030602</v>
      </c>
      <c r="C309" s="37" t="s">
        <v>1205</v>
      </c>
      <c r="D309" s="37" t="s">
        <v>2271</v>
      </c>
      <c r="E309" s="37" t="s">
        <v>1448</v>
      </c>
      <c r="F309" s="37" t="s">
        <v>1452</v>
      </c>
      <c r="G309" s="37" t="s">
        <v>1453</v>
      </c>
      <c r="H309" s="37" t="s">
        <v>1449</v>
      </c>
      <c r="I309" s="37" t="s">
        <v>1940</v>
      </c>
      <c r="J309" s="37"/>
      <c r="K309" s="37"/>
      <c r="L309" s="37" t="s">
        <v>115</v>
      </c>
      <c r="M309" s="18"/>
      <c r="N309" s="38">
        <v>36314</v>
      </c>
      <c r="O309" s="38">
        <v>39804</v>
      </c>
      <c r="P309" s="38">
        <v>27570</v>
      </c>
      <c r="Q309" s="18">
        <v>46.632876712328766</v>
      </c>
      <c r="R309" s="18"/>
      <c r="S309" s="36">
        <v>2.8800000000000003</v>
      </c>
    </row>
    <row r="310" spans="1:19" x14ac:dyDescent="0.25">
      <c r="A310" s="37" t="s">
        <v>4</v>
      </c>
      <c r="B310" s="18">
        <v>50037976</v>
      </c>
      <c r="C310" s="37" t="s">
        <v>512</v>
      </c>
      <c r="D310" s="37" t="s">
        <v>2278</v>
      </c>
      <c r="E310" s="37" t="s">
        <v>1531</v>
      </c>
      <c r="F310" s="37" t="s">
        <v>1536</v>
      </c>
      <c r="G310" s="37" t="s">
        <v>88</v>
      </c>
      <c r="H310" s="37" t="s">
        <v>1948</v>
      </c>
      <c r="I310" s="37" t="s">
        <v>2283</v>
      </c>
      <c r="J310" s="37" t="s">
        <v>814</v>
      </c>
      <c r="K310" s="37" t="s">
        <v>839</v>
      </c>
      <c r="L310" s="37" t="s">
        <v>135</v>
      </c>
      <c r="M310" s="18"/>
      <c r="N310" s="38">
        <v>33817</v>
      </c>
      <c r="O310" s="38">
        <v>42795</v>
      </c>
      <c r="P310" s="38">
        <v>26471</v>
      </c>
      <c r="Q310" s="18">
        <v>49.643835616438359</v>
      </c>
      <c r="R310" s="18"/>
      <c r="S310" s="36">
        <v>3.1199999999999997</v>
      </c>
    </row>
    <row r="311" spans="1:19" x14ac:dyDescent="0.25">
      <c r="A311" s="37"/>
      <c r="B311" s="18">
        <v>50030598</v>
      </c>
      <c r="C311" s="37" t="s">
        <v>148</v>
      </c>
      <c r="D311" s="37" t="s">
        <v>2271</v>
      </c>
      <c r="E311" s="37" t="s">
        <v>1448</v>
      </c>
      <c r="F311" s="37" t="s">
        <v>1452</v>
      </c>
      <c r="G311" s="37" t="s">
        <v>1453</v>
      </c>
      <c r="H311" s="37" t="s">
        <v>1688</v>
      </c>
      <c r="I311" s="37" t="s">
        <v>1723</v>
      </c>
      <c r="J311" s="37"/>
      <c r="K311" s="37"/>
      <c r="L311" s="37" t="s">
        <v>115</v>
      </c>
      <c r="M311" s="18"/>
      <c r="N311" s="38">
        <v>38640</v>
      </c>
      <c r="O311" s="38">
        <v>40861</v>
      </c>
      <c r="P311" s="38">
        <v>27968</v>
      </c>
      <c r="Q311" s="18">
        <v>45.542465753424658</v>
      </c>
      <c r="R311" s="18"/>
      <c r="S311" s="36">
        <v>3.0033333333333339</v>
      </c>
    </row>
    <row r="312" spans="1:19" x14ac:dyDescent="0.25">
      <c r="A312" s="37"/>
      <c r="B312" s="18">
        <v>50030600</v>
      </c>
      <c r="C312" s="37" t="s">
        <v>149</v>
      </c>
      <c r="D312" s="37" t="s">
        <v>2271</v>
      </c>
      <c r="E312" s="37" t="s">
        <v>1448</v>
      </c>
      <c r="F312" s="37" t="s">
        <v>1452</v>
      </c>
      <c r="G312" s="37" t="s">
        <v>1453</v>
      </c>
      <c r="H312" s="37" t="s">
        <v>1688</v>
      </c>
      <c r="I312" s="37" t="s">
        <v>1723</v>
      </c>
      <c r="J312" s="37"/>
      <c r="K312" s="37"/>
      <c r="L312" s="37" t="s">
        <v>115</v>
      </c>
      <c r="M312" s="18"/>
      <c r="N312" s="38">
        <v>34810</v>
      </c>
      <c r="O312" s="38"/>
      <c r="P312" s="38">
        <v>25507</v>
      </c>
      <c r="Q312" s="18">
        <v>52.284931506849318</v>
      </c>
      <c r="R312" s="18"/>
      <c r="S312" s="36">
        <v>3.1975757575757568</v>
      </c>
    </row>
    <row r="313" spans="1:19" x14ac:dyDescent="0.25">
      <c r="A313" s="37"/>
      <c r="B313" s="18">
        <v>50030897</v>
      </c>
      <c r="C313" s="37" t="s">
        <v>261</v>
      </c>
      <c r="D313" s="37" t="s">
        <v>2273</v>
      </c>
      <c r="E313" s="37" t="s">
        <v>1464</v>
      </c>
      <c r="F313" s="37" t="s">
        <v>1470</v>
      </c>
      <c r="G313" s="37" t="s">
        <v>1471</v>
      </c>
      <c r="H313" s="37" t="s">
        <v>1941</v>
      </c>
      <c r="I313" s="37" t="s">
        <v>1942</v>
      </c>
      <c r="J313" s="37"/>
      <c r="K313" s="37"/>
      <c r="L313" s="37" t="s">
        <v>110</v>
      </c>
      <c r="M313" s="18"/>
      <c r="N313" s="38">
        <v>36983</v>
      </c>
      <c r="O313" s="38">
        <v>42948</v>
      </c>
      <c r="P313" s="38">
        <v>27650</v>
      </c>
      <c r="Q313" s="18">
        <v>46.413698630136984</v>
      </c>
      <c r="R313" s="18"/>
      <c r="S313" s="36">
        <v>2.9933333333333336</v>
      </c>
    </row>
    <row r="314" spans="1:19" x14ac:dyDescent="0.25">
      <c r="A314" s="37"/>
      <c r="B314" s="18">
        <v>50031317</v>
      </c>
      <c r="C314" s="37" t="s">
        <v>388</v>
      </c>
      <c r="D314" s="37" t="s">
        <v>2273</v>
      </c>
      <c r="E314" s="37" t="s">
        <v>1464</v>
      </c>
      <c r="F314" s="37" t="s">
        <v>1470</v>
      </c>
      <c r="G314" s="37" t="s">
        <v>1471</v>
      </c>
      <c r="H314" s="37" t="s">
        <v>1472</v>
      </c>
      <c r="I314" s="37" t="s">
        <v>1473</v>
      </c>
      <c r="J314" s="37"/>
      <c r="K314" s="37"/>
      <c r="L314" s="37" t="s">
        <v>115</v>
      </c>
      <c r="M314" s="18"/>
      <c r="N314" s="38">
        <v>35170</v>
      </c>
      <c r="O314" s="38"/>
      <c r="P314" s="38">
        <v>27253</v>
      </c>
      <c r="Q314" s="18">
        <v>47.5013698630137</v>
      </c>
      <c r="R314" s="18"/>
      <c r="S314" s="36">
        <v>3.27</v>
      </c>
    </row>
    <row r="315" spans="1:19" x14ac:dyDescent="0.25">
      <c r="A315" s="37" t="s">
        <v>869</v>
      </c>
      <c r="B315" s="18">
        <v>50131053</v>
      </c>
      <c r="C315" s="37" t="s">
        <v>676</v>
      </c>
      <c r="D315" s="37" t="s">
        <v>2280</v>
      </c>
      <c r="E315" s="37" t="s">
        <v>1459</v>
      </c>
      <c r="F315" s="37" t="s">
        <v>1617</v>
      </c>
      <c r="G315" s="37" t="s">
        <v>42</v>
      </c>
      <c r="H315" s="37" t="s">
        <v>1791</v>
      </c>
      <c r="I315" s="37" t="s">
        <v>1979</v>
      </c>
      <c r="J315" s="37" t="s">
        <v>818</v>
      </c>
      <c r="K315" s="37" t="s">
        <v>815</v>
      </c>
      <c r="L315" s="37" t="s">
        <v>135</v>
      </c>
      <c r="M315" s="18"/>
      <c r="N315" s="38">
        <v>43497</v>
      </c>
      <c r="O315" s="38">
        <v>43862</v>
      </c>
      <c r="P315" s="38">
        <v>33856</v>
      </c>
      <c r="Q315" s="18">
        <v>29.410958904109588</v>
      </c>
      <c r="R315" s="18"/>
      <c r="S315" s="36">
        <v>3.5966666666666662</v>
      </c>
    </row>
    <row r="316" spans="1:19" x14ac:dyDescent="0.25">
      <c r="A316" s="37"/>
      <c r="B316" s="18">
        <v>50030487</v>
      </c>
      <c r="C316" s="37" t="s">
        <v>114</v>
      </c>
      <c r="D316" s="37" t="s">
        <v>2273</v>
      </c>
      <c r="E316" s="37" t="s">
        <v>1448</v>
      </c>
      <c r="F316" s="37" t="s">
        <v>1470</v>
      </c>
      <c r="G316" s="37" t="s">
        <v>1471</v>
      </c>
      <c r="H316" s="37" t="s">
        <v>1781</v>
      </c>
      <c r="I316" s="37" t="s">
        <v>1943</v>
      </c>
      <c r="J316" s="37"/>
      <c r="K316" s="37"/>
      <c r="L316" s="37" t="s">
        <v>115</v>
      </c>
      <c r="M316" s="18"/>
      <c r="N316" s="38">
        <v>37043</v>
      </c>
      <c r="O316" s="38">
        <v>44470</v>
      </c>
      <c r="P316" s="38">
        <v>26522</v>
      </c>
      <c r="Q316" s="18">
        <v>49.504109589041093</v>
      </c>
      <c r="R316" s="18"/>
      <c r="S316" s="36">
        <v>3.0333333333333332</v>
      </c>
    </row>
    <row r="317" spans="1:19" x14ac:dyDescent="0.25">
      <c r="A317" s="37"/>
      <c r="B317" s="18">
        <v>50142310</v>
      </c>
      <c r="C317" s="37" t="s">
        <v>714</v>
      </c>
      <c r="D317" s="37" t="s">
        <v>2273</v>
      </c>
      <c r="E317" s="37" t="s">
        <v>1448</v>
      </c>
      <c r="F317" s="37" t="s">
        <v>1470</v>
      </c>
      <c r="G317" s="37" t="s">
        <v>1471</v>
      </c>
      <c r="H317" s="37" t="s">
        <v>1781</v>
      </c>
      <c r="I317" s="37" t="s">
        <v>1943</v>
      </c>
      <c r="J317" s="37"/>
      <c r="K317" s="37"/>
      <c r="L317" s="37" t="s">
        <v>135</v>
      </c>
      <c r="M317" s="18"/>
      <c r="N317" s="38">
        <v>34029</v>
      </c>
      <c r="O317" s="38">
        <v>44044</v>
      </c>
      <c r="P317" s="38">
        <v>26086</v>
      </c>
      <c r="Q317" s="18">
        <v>50.698630136986303</v>
      </c>
      <c r="R317" s="18"/>
      <c r="S317" s="36">
        <v>2.8200000000000003</v>
      </c>
    </row>
    <row r="318" spans="1:19" x14ac:dyDescent="0.25">
      <c r="A318" s="37"/>
      <c r="B318" s="18">
        <v>50031368</v>
      </c>
      <c r="C318" s="37" t="s">
        <v>422</v>
      </c>
      <c r="D318" s="37" t="s">
        <v>2273</v>
      </c>
      <c r="E318" s="37" t="s">
        <v>1451</v>
      </c>
      <c r="F318" s="37" t="s">
        <v>1470</v>
      </c>
      <c r="G318" s="37" t="s">
        <v>1471</v>
      </c>
      <c r="H318" s="37" t="s">
        <v>1454</v>
      </c>
      <c r="I318" s="37" t="s">
        <v>1724</v>
      </c>
      <c r="J318" s="37"/>
      <c r="K318" s="37"/>
      <c r="L318" s="37" t="s">
        <v>115</v>
      </c>
      <c r="M318" s="18"/>
      <c r="N318" s="38">
        <v>35310</v>
      </c>
      <c r="O318" s="38"/>
      <c r="P318" s="38">
        <v>28657</v>
      </c>
      <c r="Q318" s="18">
        <v>43.654794520547945</v>
      </c>
      <c r="R318" s="18"/>
      <c r="S318" s="36">
        <v>3.5933333333333333</v>
      </c>
    </row>
    <row r="319" spans="1:19" x14ac:dyDescent="0.25">
      <c r="A319" s="37" t="s">
        <v>4</v>
      </c>
      <c r="B319" s="18">
        <v>50031348</v>
      </c>
      <c r="C319" s="37" t="s">
        <v>407</v>
      </c>
      <c r="D319" s="37" t="s">
        <v>2280</v>
      </c>
      <c r="E319" s="37" t="s">
        <v>41</v>
      </c>
      <c r="F319" s="37" t="s">
        <v>1617</v>
      </c>
      <c r="G319" s="37" t="s">
        <v>42</v>
      </c>
      <c r="H319" s="37" t="s">
        <v>1977</v>
      </c>
      <c r="I319" s="37" t="s">
        <v>889</v>
      </c>
      <c r="J319" s="37" t="s">
        <v>818</v>
      </c>
      <c r="K319" s="37" t="s">
        <v>815</v>
      </c>
      <c r="L319" s="37" t="s">
        <v>111</v>
      </c>
      <c r="M319" s="18"/>
      <c r="N319" s="38">
        <v>40665</v>
      </c>
      <c r="O319" s="38">
        <v>41792</v>
      </c>
      <c r="P319" s="38">
        <v>32370</v>
      </c>
      <c r="Q319" s="18">
        <v>33.482191780821921</v>
      </c>
      <c r="R319" s="18">
        <v>3.24</v>
      </c>
      <c r="S319" s="36">
        <v>3.47969696969697</v>
      </c>
    </row>
    <row r="320" spans="1:19" x14ac:dyDescent="0.25">
      <c r="A320" s="37"/>
      <c r="B320" s="18">
        <v>50031356</v>
      </c>
      <c r="C320" s="37" t="s">
        <v>1206</v>
      </c>
      <c r="D320" s="37" t="s">
        <v>2273</v>
      </c>
      <c r="E320" s="37" t="s">
        <v>1443</v>
      </c>
      <c r="F320" s="37" t="s">
        <v>1470</v>
      </c>
      <c r="G320" s="37" t="s">
        <v>1471</v>
      </c>
      <c r="H320" s="37" t="s">
        <v>1444</v>
      </c>
      <c r="I320" s="37" t="s">
        <v>1944</v>
      </c>
      <c r="J320" s="37"/>
      <c r="K320" s="37"/>
      <c r="L320" s="37" t="s">
        <v>115</v>
      </c>
      <c r="M320" s="18"/>
      <c r="N320" s="38">
        <v>38810</v>
      </c>
      <c r="O320" s="38">
        <v>43024</v>
      </c>
      <c r="P320" s="38">
        <v>27800</v>
      </c>
      <c r="Q320" s="18">
        <v>46.0027397260274</v>
      </c>
      <c r="R320" s="18"/>
      <c r="S320" s="36">
        <v>3.2433333333333336</v>
      </c>
    </row>
    <row r="321" spans="1:19" x14ac:dyDescent="0.25">
      <c r="A321" s="37"/>
      <c r="B321" s="18">
        <v>50031357</v>
      </c>
      <c r="C321" s="37" t="s">
        <v>412</v>
      </c>
      <c r="D321" s="37" t="s">
        <v>2273</v>
      </c>
      <c r="E321" s="37" t="s">
        <v>1872</v>
      </c>
      <c r="F321" s="37" t="s">
        <v>1470</v>
      </c>
      <c r="G321" s="37" t="s">
        <v>1471</v>
      </c>
      <c r="H321" s="37" t="s">
        <v>1875</v>
      </c>
      <c r="I321" s="37" t="s">
        <v>1945</v>
      </c>
      <c r="J321" s="37"/>
      <c r="K321" s="37"/>
      <c r="L321" s="37" t="s">
        <v>115</v>
      </c>
      <c r="M321" s="18"/>
      <c r="N321" s="38">
        <v>41030</v>
      </c>
      <c r="O321" s="38">
        <v>43449</v>
      </c>
      <c r="P321" s="38">
        <v>29743</v>
      </c>
      <c r="Q321" s="18">
        <v>40.679452054794524</v>
      </c>
      <c r="R321" s="18"/>
      <c r="S321" s="36">
        <v>3.5966666666666662</v>
      </c>
    </row>
    <row r="322" spans="1:19" x14ac:dyDescent="0.25">
      <c r="A322" s="37"/>
      <c r="B322" s="18">
        <v>50030948</v>
      </c>
      <c r="C322" s="37" t="s">
        <v>276</v>
      </c>
      <c r="D322" s="37" t="s">
        <v>2273</v>
      </c>
      <c r="E322" s="37" t="s">
        <v>1436</v>
      </c>
      <c r="F322" s="37" t="s">
        <v>1470</v>
      </c>
      <c r="G322" s="37" t="s">
        <v>1471</v>
      </c>
      <c r="H322" s="37" t="s">
        <v>1759</v>
      </c>
      <c r="I322" s="37" t="s">
        <v>1946</v>
      </c>
      <c r="J322" s="37"/>
      <c r="K322" s="37"/>
      <c r="L322" s="37" t="s">
        <v>111</v>
      </c>
      <c r="M322" s="18"/>
      <c r="N322" s="38">
        <v>38687</v>
      </c>
      <c r="O322" s="38">
        <v>44480</v>
      </c>
      <c r="P322" s="38">
        <v>28815</v>
      </c>
      <c r="Q322" s="18">
        <v>43.221917808219175</v>
      </c>
      <c r="R322" s="18"/>
      <c r="S322" s="36">
        <v>3.5233333333333334</v>
      </c>
    </row>
    <row r="323" spans="1:19" x14ac:dyDescent="0.25">
      <c r="A323" s="37"/>
      <c r="B323" s="18">
        <v>50031478</v>
      </c>
      <c r="C323" s="37" t="s">
        <v>455</v>
      </c>
      <c r="D323" s="37" t="s">
        <v>2275</v>
      </c>
      <c r="E323" s="37" t="s">
        <v>1725</v>
      </c>
      <c r="F323" s="37" t="s">
        <v>1479</v>
      </c>
      <c r="G323" s="37" t="s">
        <v>1480</v>
      </c>
      <c r="H323" s="37" t="s">
        <v>2141</v>
      </c>
      <c r="I323" s="37" t="s">
        <v>2142</v>
      </c>
      <c r="J323" s="37"/>
      <c r="K323" s="37"/>
      <c r="L323" s="37" t="s">
        <v>445</v>
      </c>
      <c r="M323" s="18"/>
      <c r="N323" s="38">
        <v>37076</v>
      </c>
      <c r="O323" s="38">
        <v>40101</v>
      </c>
      <c r="P323" s="38">
        <v>26545</v>
      </c>
      <c r="Q323" s="18">
        <v>49.441095890410956</v>
      </c>
      <c r="R323" s="18"/>
      <c r="S323" s="36">
        <v>3.4533333333333331</v>
      </c>
    </row>
    <row r="324" spans="1:19" x14ac:dyDescent="0.25">
      <c r="A324" s="37"/>
      <c r="B324" s="18">
        <v>50044099</v>
      </c>
      <c r="C324" s="37" t="s">
        <v>543</v>
      </c>
      <c r="D324" s="37" t="s">
        <v>2275</v>
      </c>
      <c r="E324" s="37" t="s">
        <v>1725</v>
      </c>
      <c r="F324" s="37" t="s">
        <v>1479</v>
      </c>
      <c r="G324" s="37" t="s">
        <v>1480</v>
      </c>
      <c r="H324" s="37" t="s">
        <v>1726</v>
      </c>
      <c r="I324" s="37" t="s">
        <v>1727</v>
      </c>
      <c r="J324" s="37"/>
      <c r="K324" s="37"/>
      <c r="L324" s="37" t="s">
        <v>110</v>
      </c>
      <c r="M324" s="18"/>
      <c r="N324" s="38">
        <v>42051</v>
      </c>
      <c r="O324" s="38"/>
      <c r="P324" s="38">
        <v>27649</v>
      </c>
      <c r="Q324" s="18">
        <v>46.416438356164385</v>
      </c>
      <c r="R324" s="18"/>
      <c r="S324" s="36">
        <v>3.0066666666666664</v>
      </c>
    </row>
    <row r="325" spans="1:19" x14ac:dyDescent="0.25">
      <c r="A325" s="37"/>
      <c r="B325" s="18">
        <v>50030506</v>
      </c>
      <c r="C325" s="37" t="s">
        <v>123</v>
      </c>
      <c r="D325" s="37" t="s">
        <v>2275</v>
      </c>
      <c r="E325" s="37" t="s">
        <v>1725</v>
      </c>
      <c r="F325" s="37" t="s">
        <v>1479</v>
      </c>
      <c r="G325" s="37" t="s">
        <v>1480</v>
      </c>
      <c r="H325" s="37" t="s">
        <v>2143</v>
      </c>
      <c r="I325" s="37" t="s">
        <v>2144</v>
      </c>
      <c r="J325" s="37"/>
      <c r="K325" s="37"/>
      <c r="L325" s="37" t="s">
        <v>110</v>
      </c>
      <c r="M325" s="18"/>
      <c r="N325" s="38">
        <v>37144</v>
      </c>
      <c r="O325" s="38">
        <v>43776</v>
      </c>
      <c r="P325" s="38">
        <v>25679</v>
      </c>
      <c r="Q325" s="18">
        <v>51.813698630136983</v>
      </c>
      <c r="R325" s="18"/>
      <c r="S325" s="36">
        <v>3.6133333333333333</v>
      </c>
    </row>
    <row r="326" spans="1:19" x14ac:dyDescent="0.25">
      <c r="A326" s="37"/>
      <c r="B326" s="18">
        <v>50039619</v>
      </c>
      <c r="C326" s="37" t="s">
        <v>523</v>
      </c>
      <c r="D326" s="37" t="s">
        <v>2275</v>
      </c>
      <c r="E326" s="37" t="s">
        <v>1725</v>
      </c>
      <c r="F326" s="37" t="s">
        <v>1479</v>
      </c>
      <c r="G326" s="37" t="s">
        <v>1480</v>
      </c>
      <c r="H326" s="37" t="s">
        <v>2145</v>
      </c>
      <c r="I326" s="37" t="s">
        <v>2146</v>
      </c>
      <c r="J326" s="37"/>
      <c r="K326" s="37"/>
      <c r="L326" s="37" t="s">
        <v>135</v>
      </c>
      <c r="M326" s="18"/>
      <c r="N326" s="38">
        <v>41913</v>
      </c>
      <c r="O326" s="38">
        <v>42736</v>
      </c>
      <c r="P326" s="38">
        <v>32719</v>
      </c>
      <c r="Q326" s="18">
        <v>32.526027397260272</v>
      </c>
      <c r="R326" s="18"/>
      <c r="S326" s="36">
        <v>3.0966666666666671</v>
      </c>
    </row>
    <row r="327" spans="1:19" x14ac:dyDescent="0.25">
      <c r="A327" s="37"/>
      <c r="B327" s="18">
        <v>50108643</v>
      </c>
      <c r="C327" s="37" t="s">
        <v>640</v>
      </c>
      <c r="D327" s="37" t="s">
        <v>2275</v>
      </c>
      <c r="E327" s="37" t="s">
        <v>1725</v>
      </c>
      <c r="F327" s="37" t="s">
        <v>1479</v>
      </c>
      <c r="G327" s="37" t="s">
        <v>1480</v>
      </c>
      <c r="H327" s="37" t="s">
        <v>1728</v>
      </c>
      <c r="I327" s="37" t="s">
        <v>1729</v>
      </c>
      <c r="J327" s="37"/>
      <c r="K327" s="37"/>
      <c r="L327" s="37" t="s">
        <v>106</v>
      </c>
      <c r="M327" s="18"/>
      <c r="N327" s="38">
        <v>43070</v>
      </c>
      <c r="O327" s="38"/>
      <c r="P327" s="38">
        <v>29194</v>
      </c>
      <c r="Q327" s="18">
        <v>42.183561643835617</v>
      </c>
      <c r="R327" s="18"/>
      <c r="S327" s="36">
        <v>3.1280000000000001</v>
      </c>
    </row>
    <row r="328" spans="1:19" x14ac:dyDescent="0.25">
      <c r="A328" s="37"/>
      <c r="B328" s="18">
        <v>50087170</v>
      </c>
      <c r="C328" s="37" t="s">
        <v>599</v>
      </c>
      <c r="D328" s="37" t="s">
        <v>2275</v>
      </c>
      <c r="E328" s="37" t="s">
        <v>1725</v>
      </c>
      <c r="F328" s="37" t="s">
        <v>1479</v>
      </c>
      <c r="G328" s="37" t="s">
        <v>1480</v>
      </c>
      <c r="H328" s="37" t="s">
        <v>2147</v>
      </c>
      <c r="I328" s="37" t="s">
        <v>2148</v>
      </c>
      <c r="J328" s="37"/>
      <c r="K328" s="37"/>
      <c r="L328" s="37" t="s">
        <v>106</v>
      </c>
      <c r="M328" s="18"/>
      <c r="N328" s="38">
        <v>42594</v>
      </c>
      <c r="O328" s="38">
        <v>44013</v>
      </c>
      <c r="P328" s="38">
        <v>30511</v>
      </c>
      <c r="Q328" s="18">
        <v>38.575342465753423</v>
      </c>
      <c r="R328" s="18"/>
      <c r="S328" s="36">
        <v>3.56</v>
      </c>
    </row>
    <row r="329" spans="1:19" x14ac:dyDescent="0.25">
      <c r="A329" s="37"/>
      <c r="B329" s="18">
        <v>50040038</v>
      </c>
      <c r="C329" s="37" t="s">
        <v>525</v>
      </c>
      <c r="D329" s="37" t="s">
        <v>2275</v>
      </c>
      <c r="E329" s="37" t="s">
        <v>1725</v>
      </c>
      <c r="F329" s="37" t="s">
        <v>1479</v>
      </c>
      <c r="G329" s="37" t="s">
        <v>1480</v>
      </c>
      <c r="H329" s="37" t="s">
        <v>2149</v>
      </c>
      <c r="I329" s="37" t="s">
        <v>2150</v>
      </c>
      <c r="J329" s="37"/>
      <c r="K329" s="37"/>
      <c r="L329" s="37" t="s">
        <v>111</v>
      </c>
      <c r="M329" s="18"/>
      <c r="N329" s="38">
        <v>41913</v>
      </c>
      <c r="O329" s="38">
        <v>44211</v>
      </c>
      <c r="P329" s="38">
        <v>32426</v>
      </c>
      <c r="Q329" s="18">
        <v>33.328767123287669</v>
      </c>
      <c r="R329" s="18"/>
      <c r="S329" s="36">
        <v>3.0933333333333337</v>
      </c>
    </row>
    <row r="330" spans="1:19" x14ac:dyDescent="0.25">
      <c r="A330" s="37" t="s">
        <v>29</v>
      </c>
      <c r="B330" s="18">
        <v>50148363</v>
      </c>
      <c r="C330" s="37" t="s">
        <v>766</v>
      </c>
      <c r="D330" s="37" t="s">
        <v>2272</v>
      </c>
      <c r="E330" s="37" t="s">
        <v>896</v>
      </c>
      <c r="F330" s="37" t="s">
        <v>1575</v>
      </c>
      <c r="G330" s="37" t="s">
        <v>91</v>
      </c>
      <c r="H330" s="37" t="s">
        <v>30</v>
      </c>
      <c r="I330" s="37" t="s">
        <v>1799</v>
      </c>
      <c r="J330" s="37" t="s">
        <v>825</v>
      </c>
      <c r="K330" s="37" t="s">
        <v>815</v>
      </c>
      <c r="L330" s="37" t="s">
        <v>1630</v>
      </c>
      <c r="M330" s="18"/>
      <c r="N330" s="38">
        <v>44467</v>
      </c>
      <c r="O330" s="38"/>
      <c r="P330" s="38">
        <v>32145</v>
      </c>
      <c r="Q330" s="18">
        <v>34.098630136986301</v>
      </c>
      <c r="R330" s="18"/>
      <c r="S330" s="36">
        <v>3.1</v>
      </c>
    </row>
    <row r="331" spans="1:19" x14ac:dyDescent="0.25">
      <c r="A331" s="37"/>
      <c r="B331" s="18">
        <v>50116060</v>
      </c>
      <c r="C331" s="37" t="s">
        <v>661</v>
      </c>
      <c r="D331" s="37" t="s">
        <v>2275</v>
      </c>
      <c r="E331" s="37" t="s">
        <v>1725</v>
      </c>
      <c r="F331" s="37" t="s">
        <v>1479</v>
      </c>
      <c r="G331" s="37" t="s">
        <v>1480</v>
      </c>
      <c r="H331" s="37" t="s">
        <v>1730</v>
      </c>
      <c r="I331" s="37" t="s">
        <v>1731</v>
      </c>
      <c r="J331" s="37"/>
      <c r="K331" s="37"/>
      <c r="L331" s="37" t="s">
        <v>110</v>
      </c>
      <c r="M331" s="18"/>
      <c r="N331" s="38">
        <v>43344</v>
      </c>
      <c r="O331" s="38"/>
      <c r="P331" s="38">
        <v>33239</v>
      </c>
      <c r="Q331" s="18">
        <v>31.101369863013698</v>
      </c>
      <c r="R331" s="18"/>
      <c r="S331" s="36">
        <v>3.3933333333333331</v>
      </c>
    </row>
    <row r="332" spans="1:19" x14ac:dyDescent="0.25">
      <c r="A332" s="37"/>
      <c r="B332" s="18">
        <v>50125211</v>
      </c>
      <c r="C332" s="37" t="s">
        <v>423</v>
      </c>
      <c r="D332" s="37" t="s">
        <v>2275</v>
      </c>
      <c r="E332" s="37" t="s">
        <v>1725</v>
      </c>
      <c r="F332" s="37" t="s">
        <v>1479</v>
      </c>
      <c r="G332" s="37" t="s">
        <v>1480</v>
      </c>
      <c r="H332" s="37" t="s">
        <v>2151</v>
      </c>
      <c r="I332" s="37" t="s">
        <v>2152</v>
      </c>
      <c r="J332" s="37"/>
      <c r="K332" s="37"/>
      <c r="L332" s="37" t="s">
        <v>110</v>
      </c>
      <c r="M332" s="18"/>
      <c r="N332" s="38">
        <v>43430</v>
      </c>
      <c r="O332" s="38">
        <v>44211</v>
      </c>
      <c r="P332" s="38">
        <v>29265</v>
      </c>
      <c r="Q332" s="18">
        <v>41.989041095890414</v>
      </c>
      <c r="R332" s="18"/>
      <c r="S332" s="36">
        <v>3.5533333333333332</v>
      </c>
    </row>
    <row r="333" spans="1:19" x14ac:dyDescent="0.25">
      <c r="A333" s="37"/>
      <c r="B333" s="18">
        <v>50112474</v>
      </c>
      <c r="C333" s="37" t="s">
        <v>1207</v>
      </c>
      <c r="D333" s="37" t="s">
        <v>2277</v>
      </c>
      <c r="E333" s="37" t="s">
        <v>1725</v>
      </c>
      <c r="F333" s="37" t="s">
        <v>2153</v>
      </c>
      <c r="G333" s="37" t="s">
        <v>1480</v>
      </c>
      <c r="H333" s="37" t="s">
        <v>2154</v>
      </c>
      <c r="I333" s="37" t="s">
        <v>2155</v>
      </c>
      <c r="J333" s="37"/>
      <c r="K333" s="37"/>
      <c r="L333" s="37" t="s">
        <v>111</v>
      </c>
      <c r="M333" s="18"/>
      <c r="N333" s="38">
        <v>43191</v>
      </c>
      <c r="O333" s="38">
        <v>43891</v>
      </c>
      <c r="P333" s="38">
        <v>26188</v>
      </c>
      <c r="Q333" s="18">
        <v>50.419178082191777</v>
      </c>
      <c r="R333" s="18"/>
      <c r="S333" s="36">
        <v>2.89</v>
      </c>
    </row>
    <row r="334" spans="1:19" x14ac:dyDescent="0.25">
      <c r="A334" s="37"/>
      <c r="B334" s="18">
        <v>50140998</v>
      </c>
      <c r="C334" s="37" t="s">
        <v>705</v>
      </c>
      <c r="D334" s="37" t="s">
        <v>2277</v>
      </c>
      <c r="E334" s="37" t="s">
        <v>1725</v>
      </c>
      <c r="F334" s="37" t="s">
        <v>1479</v>
      </c>
      <c r="G334" s="37" t="s">
        <v>1480</v>
      </c>
      <c r="H334" s="37" t="s">
        <v>2156</v>
      </c>
      <c r="I334" s="37" t="s">
        <v>2157</v>
      </c>
      <c r="J334" s="37"/>
      <c r="K334" s="37"/>
      <c r="L334" s="37" t="s">
        <v>111</v>
      </c>
      <c r="M334" s="18"/>
      <c r="N334" s="38">
        <v>43906</v>
      </c>
      <c r="O334" s="38">
        <v>44211</v>
      </c>
      <c r="P334" s="38">
        <v>32973</v>
      </c>
      <c r="Q334" s="18">
        <v>31.830136986301369</v>
      </c>
      <c r="R334" s="18"/>
      <c r="S334" s="36">
        <v>3.2933333333333334</v>
      </c>
    </row>
    <row r="335" spans="1:19" x14ac:dyDescent="0.25">
      <c r="A335" s="37" t="s">
        <v>4</v>
      </c>
      <c r="B335" s="18">
        <v>50031319</v>
      </c>
      <c r="C335" s="37" t="s">
        <v>390</v>
      </c>
      <c r="D335" s="37" t="s">
        <v>2269</v>
      </c>
      <c r="E335" s="37" t="s">
        <v>46</v>
      </c>
      <c r="F335" s="37" t="s">
        <v>1520</v>
      </c>
      <c r="G335" s="37" t="s">
        <v>47</v>
      </c>
      <c r="H335" s="37" t="s">
        <v>1948</v>
      </c>
      <c r="I335" s="37" t="s">
        <v>1958</v>
      </c>
      <c r="J335" s="37" t="s">
        <v>818</v>
      </c>
      <c r="K335" s="37" t="s">
        <v>815</v>
      </c>
      <c r="L335" s="37" t="s">
        <v>110</v>
      </c>
      <c r="M335" s="18"/>
      <c r="N335" s="38">
        <v>33390</v>
      </c>
      <c r="O335" s="38">
        <v>44508</v>
      </c>
      <c r="P335" s="38">
        <v>24636</v>
      </c>
      <c r="Q335" s="18">
        <v>54.671232876712331</v>
      </c>
      <c r="R335" s="18">
        <v>3.1266666666666665</v>
      </c>
      <c r="S335" s="36">
        <v>2.9939393939393941</v>
      </c>
    </row>
    <row r="336" spans="1:19" x14ac:dyDescent="0.25">
      <c r="A336" s="37"/>
      <c r="B336" s="18">
        <v>50125371</v>
      </c>
      <c r="C336" s="37" t="s">
        <v>1208</v>
      </c>
      <c r="D336" s="37" t="s">
        <v>2275</v>
      </c>
      <c r="E336" s="37" t="s">
        <v>1725</v>
      </c>
      <c r="F336" s="37" t="s">
        <v>1479</v>
      </c>
      <c r="G336" s="37" t="s">
        <v>1480</v>
      </c>
      <c r="H336" s="37" t="s">
        <v>1732</v>
      </c>
      <c r="I336" s="37" t="s">
        <v>1733</v>
      </c>
      <c r="J336" s="37"/>
      <c r="K336" s="37"/>
      <c r="L336" s="37" t="s">
        <v>115</v>
      </c>
      <c r="M336" s="18"/>
      <c r="N336" s="38">
        <v>43435</v>
      </c>
      <c r="O336" s="38"/>
      <c r="P336" s="38">
        <v>26861</v>
      </c>
      <c r="Q336" s="18">
        <v>48.575342465753423</v>
      </c>
      <c r="R336" s="18"/>
      <c r="S336" s="36">
        <v>3.25</v>
      </c>
    </row>
    <row r="337" spans="1:19" x14ac:dyDescent="0.25">
      <c r="A337" s="37"/>
      <c r="B337" s="18">
        <v>50134648</v>
      </c>
      <c r="C337" s="37" t="s">
        <v>691</v>
      </c>
      <c r="D337" s="37" t="s">
        <v>2275</v>
      </c>
      <c r="E337" s="37" t="s">
        <v>1725</v>
      </c>
      <c r="F337" s="37" t="s">
        <v>1479</v>
      </c>
      <c r="G337" s="37" t="s">
        <v>1480</v>
      </c>
      <c r="H337" s="37" t="s">
        <v>1734</v>
      </c>
      <c r="I337" s="37" t="s">
        <v>1735</v>
      </c>
      <c r="J337" s="37"/>
      <c r="K337" s="37"/>
      <c r="L337" s="37" t="s">
        <v>110</v>
      </c>
      <c r="M337" s="18"/>
      <c r="N337" s="38">
        <v>43648</v>
      </c>
      <c r="O337" s="38"/>
      <c r="P337" s="38">
        <v>34421</v>
      </c>
      <c r="Q337" s="18">
        <v>27.863013698630137</v>
      </c>
      <c r="R337" s="18"/>
      <c r="S337" s="36">
        <v>3.0133333333333332</v>
      </c>
    </row>
    <row r="338" spans="1:19" x14ac:dyDescent="0.25">
      <c r="A338" s="37" t="s">
        <v>29</v>
      </c>
      <c r="B338" s="18">
        <v>50132054</v>
      </c>
      <c r="C338" s="37" t="s">
        <v>678</v>
      </c>
      <c r="D338" s="37" t="s">
        <v>2269</v>
      </c>
      <c r="E338" s="37" t="s">
        <v>46</v>
      </c>
      <c r="F338" s="37" t="s">
        <v>1525</v>
      </c>
      <c r="G338" s="37" t="s">
        <v>48</v>
      </c>
      <c r="H338" s="37" t="s">
        <v>30</v>
      </c>
      <c r="I338" s="37" t="s">
        <v>1960</v>
      </c>
      <c r="J338" s="37" t="s">
        <v>814</v>
      </c>
      <c r="K338" s="37" t="s">
        <v>815</v>
      </c>
      <c r="L338" s="37" t="s">
        <v>115</v>
      </c>
      <c r="M338" s="18"/>
      <c r="N338" s="38">
        <v>43525</v>
      </c>
      <c r="O338" s="38">
        <v>43724</v>
      </c>
      <c r="P338" s="38">
        <v>35096</v>
      </c>
      <c r="Q338" s="18">
        <v>26.013698630136986</v>
      </c>
      <c r="R338" s="18">
        <v>3.1139999999999999</v>
      </c>
      <c r="S338" s="36">
        <v>3.1466666666666665</v>
      </c>
    </row>
    <row r="339" spans="1:19" x14ac:dyDescent="0.25">
      <c r="A339" s="37"/>
      <c r="B339" s="18">
        <v>50037431</v>
      </c>
      <c r="C339" s="37" t="s">
        <v>1209</v>
      </c>
      <c r="D339" s="37" t="s">
        <v>2275</v>
      </c>
      <c r="E339" s="37" t="s">
        <v>1725</v>
      </c>
      <c r="F339" s="37" t="s">
        <v>1479</v>
      </c>
      <c r="G339" s="37" t="s">
        <v>1480</v>
      </c>
      <c r="H339" s="37" t="s">
        <v>2158</v>
      </c>
      <c r="I339" s="37" t="s">
        <v>2159</v>
      </c>
      <c r="J339" s="37"/>
      <c r="K339" s="37"/>
      <c r="L339" s="37" t="s">
        <v>135</v>
      </c>
      <c r="M339" s="18"/>
      <c r="N339" s="38">
        <v>41806</v>
      </c>
      <c r="O339" s="38">
        <v>42826</v>
      </c>
      <c r="P339" s="38">
        <v>34691</v>
      </c>
      <c r="Q339" s="18">
        <v>27.123287671232877</v>
      </c>
      <c r="R339" s="18"/>
      <c r="S339" s="36">
        <v>3.6</v>
      </c>
    </row>
    <row r="340" spans="1:19" x14ac:dyDescent="0.25">
      <c r="A340" s="37"/>
      <c r="B340" s="18">
        <v>50030561</v>
      </c>
      <c r="C340" s="37" t="s">
        <v>136</v>
      </c>
      <c r="D340" s="37" t="s">
        <v>2275</v>
      </c>
      <c r="E340" s="37" t="s">
        <v>1725</v>
      </c>
      <c r="F340" s="37" t="s">
        <v>1479</v>
      </c>
      <c r="G340" s="37" t="s">
        <v>1480</v>
      </c>
      <c r="H340" s="37" t="s">
        <v>2160</v>
      </c>
      <c r="I340" s="37" t="s">
        <v>2161</v>
      </c>
      <c r="J340" s="37"/>
      <c r="K340" s="37"/>
      <c r="L340" s="37" t="s">
        <v>135</v>
      </c>
      <c r="M340" s="18"/>
      <c r="N340" s="38">
        <v>40725</v>
      </c>
      <c r="O340" s="38">
        <v>43709</v>
      </c>
      <c r="P340" s="38">
        <v>32845</v>
      </c>
      <c r="Q340" s="18">
        <v>32.180821917808217</v>
      </c>
      <c r="R340" s="18"/>
      <c r="S340" s="36">
        <v>3.16</v>
      </c>
    </row>
    <row r="341" spans="1:19" x14ac:dyDescent="0.25">
      <c r="A341" s="37" t="s">
        <v>869</v>
      </c>
      <c r="B341" s="18">
        <v>50031422</v>
      </c>
      <c r="C341" s="37" t="s">
        <v>1013</v>
      </c>
      <c r="D341" s="37" t="s">
        <v>2269</v>
      </c>
      <c r="E341" s="37" t="s">
        <v>46</v>
      </c>
      <c r="F341" s="37" t="s">
        <v>1790</v>
      </c>
      <c r="G341" s="37" t="s">
        <v>48</v>
      </c>
      <c r="H341" s="37" t="s">
        <v>1791</v>
      </c>
      <c r="I341" s="37" t="s">
        <v>1792</v>
      </c>
      <c r="J341" s="37" t="s">
        <v>814</v>
      </c>
      <c r="K341" s="37" t="s">
        <v>815</v>
      </c>
      <c r="L341" s="37" t="s">
        <v>115</v>
      </c>
      <c r="M341" s="18"/>
      <c r="N341" s="38">
        <v>41395</v>
      </c>
      <c r="O341" s="38"/>
      <c r="P341" s="38">
        <v>31241</v>
      </c>
      <c r="Q341" s="18">
        <v>36.575342465753423</v>
      </c>
      <c r="R341" s="18">
        <v>3.2133333333333334</v>
      </c>
      <c r="S341" s="36">
        <v>2.9800000000000004</v>
      </c>
    </row>
    <row r="342" spans="1:19" x14ac:dyDescent="0.25">
      <c r="A342" s="37"/>
      <c r="B342" s="18">
        <v>50039616</v>
      </c>
      <c r="C342" s="37" t="s">
        <v>1210</v>
      </c>
      <c r="D342" s="37" t="s">
        <v>2275</v>
      </c>
      <c r="E342" s="37" t="s">
        <v>1725</v>
      </c>
      <c r="F342" s="37" t="s">
        <v>1479</v>
      </c>
      <c r="G342" s="37" t="s">
        <v>1480</v>
      </c>
      <c r="H342" s="37" t="s">
        <v>2162</v>
      </c>
      <c r="I342" s="37" t="s">
        <v>2163</v>
      </c>
      <c r="J342" s="37"/>
      <c r="K342" s="37"/>
      <c r="L342" s="37" t="s">
        <v>135</v>
      </c>
      <c r="M342" s="18"/>
      <c r="N342" s="38">
        <v>41913</v>
      </c>
      <c r="O342" s="38">
        <v>42826</v>
      </c>
      <c r="P342" s="38">
        <v>34957</v>
      </c>
      <c r="Q342" s="18">
        <v>26.394520547945206</v>
      </c>
      <c r="R342" s="18"/>
      <c r="S342" s="36">
        <v>3.03</v>
      </c>
    </row>
    <row r="343" spans="1:19" x14ac:dyDescent="0.25">
      <c r="A343" s="37"/>
      <c r="B343" s="18">
        <v>50149191</v>
      </c>
      <c r="C343" s="37" t="s">
        <v>795</v>
      </c>
      <c r="D343" s="37" t="s">
        <v>2278</v>
      </c>
      <c r="E343" s="37" t="s">
        <v>1725</v>
      </c>
      <c r="F343" s="37" t="s">
        <v>1475</v>
      </c>
      <c r="G343" s="37" t="s">
        <v>1476</v>
      </c>
      <c r="H343" s="37" t="s">
        <v>1736</v>
      </c>
      <c r="I343" s="37" t="s">
        <v>1737</v>
      </c>
      <c r="J343" s="37"/>
      <c r="K343" s="37"/>
      <c r="L343" s="37" t="s">
        <v>1630</v>
      </c>
      <c r="M343" s="18"/>
      <c r="N343" s="38">
        <v>44533</v>
      </c>
      <c r="O343" s="38"/>
      <c r="P343" s="38">
        <v>27565</v>
      </c>
      <c r="Q343" s="18">
        <v>46.646575342465752</v>
      </c>
      <c r="R343" s="18"/>
      <c r="S343" s="36">
        <v>3.0866666666666664</v>
      </c>
    </row>
    <row r="344" spans="1:19" x14ac:dyDescent="0.25">
      <c r="A344" s="37" t="s">
        <v>4</v>
      </c>
      <c r="B344" s="18">
        <v>50037961</v>
      </c>
      <c r="C344" s="37" t="s">
        <v>507</v>
      </c>
      <c r="D344" s="37" t="s">
        <v>2269</v>
      </c>
      <c r="E344" s="37" t="s">
        <v>46</v>
      </c>
      <c r="F344" s="37" t="s">
        <v>1525</v>
      </c>
      <c r="G344" s="37" t="s">
        <v>48</v>
      </c>
      <c r="H344" s="37" t="s">
        <v>928</v>
      </c>
      <c r="I344" s="37" t="s">
        <v>1959</v>
      </c>
      <c r="J344" s="37" t="s">
        <v>814</v>
      </c>
      <c r="K344" s="37" t="s">
        <v>815</v>
      </c>
      <c r="L344" s="37" t="s">
        <v>115</v>
      </c>
      <c r="M344" s="18"/>
      <c r="N344" s="38">
        <v>34608</v>
      </c>
      <c r="O344" s="38">
        <v>43253</v>
      </c>
      <c r="P344" s="38">
        <v>26111</v>
      </c>
      <c r="Q344" s="18">
        <v>50.630136986301373</v>
      </c>
      <c r="R344" s="18">
        <v>3.3866666666666667</v>
      </c>
      <c r="S344" s="36">
        <v>3.18</v>
      </c>
    </row>
    <row r="345" spans="1:19" x14ac:dyDescent="0.25">
      <c r="A345" s="37"/>
      <c r="B345" s="18">
        <v>50140562</v>
      </c>
      <c r="C345" s="37" t="s">
        <v>1211</v>
      </c>
      <c r="D345" s="37" t="s">
        <v>2278</v>
      </c>
      <c r="E345" s="37" t="s">
        <v>1725</v>
      </c>
      <c r="F345" s="37" t="s">
        <v>1475</v>
      </c>
      <c r="G345" s="37" t="s">
        <v>1476</v>
      </c>
      <c r="H345" s="37" t="s">
        <v>1738</v>
      </c>
      <c r="I345" s="37" t="s">
        <v>1739</v>
      </c>
      <c r="J345" s="37"/>
      <c r="K345" s="37"/>
      <c r="L345" s="37" t="s">
        <v>111</v>
      </c>
      <c r="M345" s="18"/>
      <c r="N345" s="38">
        <v>43892</v>
      </c>
      <c r="O345" s="38"/>
      <c r="P345" s="38">
        <v>31253</v>
      </c>
      <c r="Q345" s="18">
        <v>36.542465753424658</v>
      </c>
      <c r="R345" s="18"/>
      <c r="S345" s="36">
        <v>2.9033333333333338</v>
      </c>
    </row>
    <row r="346" spans="1:19" x14ac:dyDescent="0.25">
      <c r="A346" s="37"/>
      <c r="B346" s="18">
        <v>50112430</v>
      </c>
      <c r="C346" s="37" t="s">
        <v>643</v>
      </c>
      <c r="D346" s="37" t="s">
        <v>2278</v>
      </c>
      <c r="E346" s="37" t="s">
        <v>1725</v>
      </c>
      <c r="F346" s="37" t="s">
        <v>1475</v>
      </c>
      <c r="G346" s="37" t="s">
        <v>1476</v>
      </c>
      <c r="H346" s="37" t="s">
        <v>1740</v>
      </c>
      <c r="I346" s="37" t="s">
        <v>1741</v>
      </c>
      <c r="J346" s="37"/>
      <c r="K346" s="37"/>
      <c r="L346" s="37" t="s">
        <v>110</v>
      </c>
      <c r="M346" s="18"/>
      <c r="N346" s="38">
        <v>43191</v>
      </c>
      <c r="O346" s="38"/>
      <c r="P346" s="38">
        <v>27257</v>
      </c>
      <c r="Q346" s="18">
        <v>47.490410958904107</v>
      </c>
      <c r="R346" s="18"/>
      <c r="S346" s="36">
        <v>3.4499999999999997</v>
      </c>
    </row>
    <row r="347" spans="1:19" x14ac:dyDescent="0.25">
      <c r="A347" s="37" t="s">
        <v>4</v>
      </c>
      <c r="B347" s="18">
        <v>50037952</v>
      </c>
      <c r="C347" s="37" t="s">
        <v>504</v>
      </c>
      <c r="D347" s="37" t="s">
        <v>2269</v>
      </c>
      <c r="E347" s="37" t="s">
        <v>46</v>
      </c>
      <c r="F347" s="37" t="s">
        <v>1790</v>
      </c>
      <c r="G347" s="37" t="s">
        <v>48</v>
      </c>
      <c r="H347" s="37" t="s">
        <v>1554</v>
      </c>
      <c r="I347" s="37" t="s">
        <v>1954</v>
      </c>
      <c r="J347" s="37" t="s">
        <v>814</v>
      </c>
      <c r="K347" s="37" t="s">
        <v>815</v>
      </c>
      <c r="L347" s="37" t="s">
        <v>111</v>
      </c>
      <c r="M347" s="18"/>
      <c r="N347" s="38">
        <v>41061</v>
      </c>
      <c r="O347" s="38">
        <v>41855</v>
      </c>
      <c r="P347" s="38">
        <v>32258</v>
      </c>
      <c r="Q347" s="18">
        <v>33.789041095890411</v>
      </c>
      <c r="R347" s="18">
        <v>3.6666666666666665</v>
      </c>
      <c r="S347" s="36"/>
    </row>
    <row r="348" spans="1:19" x14ac:dyDescent="0.25">
      <c r="A348" s="37"/>
      <c r="B348" s="18">
        <v>50148907</v>
      </c>
      <c r="C348" s="37" t="s">
        <v>1212</v>
      </c>
      <c r="D348" s="37" t="s">
        <v>2278</v>
      </c>
      <c r="E348" s="37" t="s">
        <v>1725</v>
      </c>
      <c r="F348" s="37" t="s">
        <v>1475</v>
      </c>
      <c r="G348" s="37" t="s">
        <v>1476</v>
      </c>
      <c r="H348" s="37" t="s">
        <v>1742</v>
      </c>
      <c r="I348" s="37" t="s">
        <v>1743</v>
      </c>
      <c r="J348" s="37"/>
      <c r="K348" s="37"/>
      <c r="L348" s="37" t="s">
        <v>1630</v>
      </c>
      <c r="M348" s="18"/>
      <c r="N348" s="38">
        <v>44508</v>
      </c>
      <c r="O348" s="38"/>
      <c r="P348" s="38">
        <v>30142</v>
      </c>
      <c r="Q348" s="18">
        <v>39.586301369863016</v>
      </c>
      <c r="R348" s="18"/>
      <c r="S348" s="36">
        <v>3.4466666666666672</v>
      </c>
    </row>
    <row r="349" spans="1:19" x14ac:dyDescent="0.25">
      <c r="A349" s="37"/>
      <c r="B349" s="18">
        <v>50031476</v>
      </c>
      <c r="C349" s="37" t="s">
        <v>454</v>
      </c>
      <c r="D349" s="37" t="s">
        <v>2275</v>
      </c>
      <c r="E349" s="37" t="s">
        <v>1431</v>
      </c>
      <c r="F349" s="37" t="s">
        <v>1479</v>
      </c>
      <c r="G349" s="37" t="s">
        <v>1480</v>
      </c>
      <c r="H349" s="37" t="s">
        <v>2164</v>
      </c>
      <c r="I349" s="37" t="s">
        <v>2165</v>
      </c>
      <c r="J349" s="37"/>
      <c r="K349" s="37"/>
      <c r="L349" s="37" t="s">
        <v>168</v>
      </c>
      <c r="M349" s="18"/>
      <c r="N349" s="38">
        <v>34731</v>
      </c>
      <c r="O349" s="38">
        <v>41030</v>
      </c>
      <c r="P349" s="38">
        <v>25066</v>
      </c>
      <c r="Q349" s="18">
        <v>53.493150684931507</v>
      </c>
      <c r="R349" s="18"/>
      <c r="S349" s="36">
        <v>3.4359999999999999</v>
      </c>
    </row>
    <row r="350" spans="1:19" x14ac:dyDescent="0.25">
      <c r="A350" s="37" t="s">
        <v>4</v>
      </c>
      <c r="B350" s="18">
        <v>50037964</v>
      </c>
      <c r="C350" s="37" t="s">
        <v>509</v>
      </c>
      <c r="D350" s="37" t="s">
        <v>2269</v>
      </c>
      <c r="E350" s="37" t="s">
        <v>46</v>
      </c>
      <c r="F350" s="37" t="s">
        <v>1516</v>
      </c>
      <c r="G350" s="37" t="s">
        <v>49</v>
      </c>
      <c r="H350" s="37" t="s">
        <v>928</v>
      </c>
      <c r="I350" s="37" t="s">
        <v>909</v>
      </c>
      <c r="J350" s="37" t="s">
        <v>825</v>
      </c>
      <c r="K350" s="37" t="s">
        <v>815</v>
      </c>
      <c r="L350" s="37" t="s">
        <v>115</v>
      </c>
      <c r="M350" s="18"/>
      <c r="N350" s="38">
        <v>38078</v>
      </c>
      <c r="O350" s="38">
        <v>44166</v>
      </c>
      <c r="P350" s="38">
        <v>28453</v>
      </c>
      <c r="Q350" s="18">
        <v>44.213698630136989</v>
      </c>
      <c r="R350" s="18">
        <v>2.793333333333333</v>
      </c>
      <c r="S350" s="36">
        <v>2.9000000000000004</v>
      </c>
    </row>
    <row r="351" spans="1:19" x14ac:dyDescent="0.25">
      <c r="A351" s="37"/>
      <c r="B351" s="18">
        <v>50030902</v>
      </c>
      <c r="C351" s="37" t="s">
        <v>263</v>
      </c>
      <c r="D351" s="37" t="s">
        <v>2275</v>
      </c>
      <c r="E351" s="37" t="s">
        <v>1431</v>
      </c>
      <c r="F351" s="37" t="s">
        <v>1479</v>
      </c>
      <c r="G351" s="37" t="s">
        <v>1480</v>
      </c>
      <c r="H351" s="37" t="s">
        <v>2166</v>
      </c>
      <c r="I351" s="37" t="s">
        <v>2167</v>
      </c>
      <c r="J351" s="37"/>
      <c r="K351" s="37"/>
      <c r="L351" s="37" t="s">
        <v>106</v>
      </c>
      <c r="M351" s="18"/>
      <c r="N351" s="38">
        <v>34799</v>
      </c>
      <c r="O351" s="38">
        <v>41030</v>
      </c>
      <c r="P351" s="38">
        <v>26430</v>
      </c>
      <c r="Q351" s="18">
        <v>49.756164383561647</v>
      </c>
      <c r="R351" s="18"/>
      <c r="S351" s="36">
        <v>3.36</v>
      </c>
    </row>
    <row r="352" spans="1:19" x14ac:dyDescent="0.25">
      <c r="A352" s="37"/>
      <c r="B352" s="18">
        <v>50034319</v>
      </c>
      <c r="C352" s="37" t="s">
        <v>485</v>
      </c>
      <c r="D352" s="37" t="s">
        <v>2275</v>
      </c>
      <c r="E352" s="37" t="s">
        <v>1431</v>
      </c>
      <c r="F352" s="37" t="s">
        <v>1479</v>
      </c>
      <c r="G352" s="37" t="s">
        <v>1480</v>
      </c>
      <c r="H352" s="37" t="s">
        <v>2168</v>
      </c>
      <c r="I352" s="37" t="s">
        <v>2169</v>
      </c>
      <c r="J352" s="37"/>
      <c r="K352" s="37"/>
      <c r="L352" s="37" t="s">
        <v>110</v>
      </c>
      <c r="M352" s="18"/>
      <c r="N352" s="38">
        <v>41687</v>
      </c>
      <c r="O352" s="38">
        <v>43891</v>
      </c>
      <c r="P352" s="38">
        <v>34105</v>
      </c>
      <c r="Q352" s="18">
        <v>28.728767123287671</v>
      </c>
      <c r="R352" s="18"/>
      <c r="S352" s="36">
        <v>3.3333333333333335</v>
      </c>
    </row>
    <row r="353" spans="1:19" x14ac:dyDescent="0.25">
      <c r="A353" s="37" t="s">
        <v>29</v>
      </c>
      <c r="B353" s="18">
        <v>50047135</v>
      </c>
      <c r="C353" s="37" t="s">
        <v>555</v>
      </c>
      <c r="D353" s="37" t="s">
        <v>2269</v>
      </c>
      <c r="E353" s="37" t="s">
        <v>46</v>
      </c>
      <c r="F353" s="37" t="s">
        <v>1956</v>
      </c>
      <c r="G353" s="37" t="s">
        <v>92</v>
      </c>
      <c r="H353" s="37" t="s">
        <v>30</v>
      </c>
      <c r="I353" s="37" t="s">
        <v>1957</v>
      </c>
      <c r="J353" s="37" t="s">
        <v>825</v>
      </c>
      <c r="K353" s="37" t="s">
        <v>815</v>
      </c>
      <c r="L353" s="37" t="s">
        <v>115</v>
      </c>
      <c r="M353" s="18"/>
      <c r="N353" s="38">
        <v>42156</v>
      </c>
      <c r="O353" s="38">
        <v>42857</v>
      </c>
      <c r="P353" s="38">
        <v>32682</v>
      </c>
      <c r="Q353" s="18">
        <v>32.627397260273973</v>
      </c>
      <c r="R353" s="18">
        <v>3.1880000000000002</v>
      </c>
      <c r="S353" s="36">
        <v>3.1140000000000003</v>
      </c>
    </row>
    <row r="354" spans="1:19" x14ac:dyDescent="0.25">
      <c r="A354" s="37"/>
      <c r="B354" s="18">
        <v>50030971</v>
      </c>
      <c r="C354" s="37" t="s">
        <v>286</v>
      </c>
      <c r="D354" s="37" t="s">
        <v>2275</v>
      </c>
      <c r="E354" s="37" t="s">
        <v>1431</v>
      </c>
      <c r="F354" s="37" t="s">
        <v>1479</v>
      </c>
      <c r="G354" s="37" t="s">
        <v>1480</v>
      </c>
      <c r="H354" s="37" t="s">
        <v>2170</v>
      </c>
      <c r="I354" s="37" t="s">
        <v>2171</v>
      </c>
      <c r="J354" s="37"/>
      <c r="K354" s="37"/>
      <c r="L354" s="37" t="s">
        <v>1630</v>
      </c>
      <c r="M354" s="18"/>
      <c r="N354" s="38">
        <v>32776</v>
      </c>
      <c r="O354" s="38">
        <v>43115</v>
      </c>
      <c r="P354" s="38">
        <v>24117</v>
      </c>
      <c r="Q354" s="18">
        <v>56.093150684931508</v>
      </c>
      <c r="R354" s="18"/>
      <c r="S354" s="36">
        <v>2.8130666666666664</v>
      </c>
    </row>
    <row r="355" spans="1:19" x14ac:dyDescent="0.25">
      <c r="A355" s="37" t="s">
        <v>4</v>
      </c>
      <c r="B355" s="18">
        <v>50037962</v>
      </c>
      <c r="C355" s="37" t="s">
        <v>508</v>
      </c>
      <c r="D355" s="37" t="s">
        <v>2269</v>
      </c>
      <c r="E355" s="37" t="s">
        <v>46</v>
      </c>
      <c r="F355" s="37" t="s">
        <v>1518</v>
      </c>
      <c r="G355" s="37" t="s">
        <v>92</v>
      </c>
      <c r="H355" s="37" t="s">
        <v>928</v>
      </c>
      <c r="I355" s="37" t="s">
        <v>911</v>
      </c>
      <c r="J355" s="37" t="s">
        <v>825</v>
      </c>
      <c r="K355" s="37" t="s">
        <v>815</v>
      </c>
      <c r="L355" s="37" t="s">
        <v>135</v>
      </c>
      <c r="M355" s="18"/>
      <c r="N355" s="38">
        <v>41000</v>
      </c>
      <c r="O355" s="38">
        <v>42795</v>
      </c>
      <c r="P355" s="38">
        <v>32657</v>
      </c>
      <c r="Q355" s="18">
        <v>32.695890410958903</v>
      </c>
      <c r="R355" s="18">
        <v>3.3400000000000003</v>
      </c>
      <c r="S355" s="36">
        <v>3.3666666666666671</v>
      </c>
    </row>
    <row r="356" spans="1:19" x14ac:dyDescent="0.25">
      <c r="A356" s="37"/>
      <c r="B356" s="18">
        <v>50134613</v>
      </c>
      <c r="C356" s="37" t="s">
        <v>690</v>
      </c>
      <c r="D356" s="37" t="s">
        <v>2275</v>
      </c>
      <c r="E356" s="37" t="s">
        <v>1431</v>
      </c>
      <c r="F356" s="37" t="s">
        <v>1479</v>
      </c>
      <c r="G356" s="37" t="s">
        <v>1480</v>
      </c>
      <c r="H356" s="37" t="s">
        <v>1744</v>
      </c>
      <c r="I356" s="37" t="s">
        <v>1745</v>
      </c>
      <c r="J356" s="37"/>
      <c r="K356" s="37"/>
      <c r="L356" s="37" t="s">
        <v>111</v>
      </c>
      <c r="M356" s="18"/>
      <c r="N356" s="38">
        <v>43647</v>
      </c>
      <c r="O356" s="38"/>
      <c r="P356" s="38">
        <v>35006</v>
      </c>
      <c r="Q356" s="18">
        <v>26.260273972602739</v>
      </c>
      <c r="R356" s="18"/>
      <c r="S356" s="36">
        <v>3.4603030303030309</v>
      </c>
    </row>
    <row r="357" spans="1:19" x14ac:dyDescent="0.25">
      <c r="A357" s="37"/>
      <c r="B357" s="18">
        <v>50030901</v>
      </c>
      <c r="C357" s="37" t="s">
        <v>1213</v>
      </c>
      <c r="D357" s="37" t="s">
        <v>2275</v>
      </c>
      <c r="E357" s="37" t="s">
        <v>1431</v>
      </c>
      <c r="F357" s="37" t="s">
        <v>1479</v>
      </c>
      <c r="G357" s="37" t="s">
        <v>1480</v>
      </c>
      <c r="H357" s="37" t="s">
        <v>2172</v>
      </c>
      <c r="I357" s="37" t="s">
        <v>2173</v>
      </c>
      <c r="J357" s="37"/>
      <c r="K357" s="37"/>
      <c r="L357" s="37" t="s">
        <v>110</v>
      </c>
      <c r="M357" s="18"/>
      <c r="N357" s="38">
        <v>33973</v>
      </c>
      <c r="O357" s="38">
        <v>41091</v>
      </c>
      <c r="P357" s="38">
        <v>25294</v>
      </c>
      <c r="Q357" s="18">
        <v>52.868493150684934</v>
      </c>
      <c r="R357" s="18"/>
      <c r="S357" s="36">
        <v>3.2866666666666666</v>
      </c>
    </row>
    <row r="358" spans="1:19" x14ac:dyDescent="0.25">
      <c r="A358" s="37" t="s">
        <v>4</v>
      </c>
      <c r="B358" s="18">
        <v>50031085</v>
      </c>
      <c r="C358" s="37" t="s">
        <v>1258</v>
      </c>
      <c r="D358" s="37" t="s">
        <v>2269</v>
      </c>
      <c r="E358" s="37" t="s">
        <v>46</v>
      </c>
      <c r="F358" s="37" t="s">
        <v>1527</v>
      </c>
      <c r="G358" s="37" t="s">
        <v>50</v>
      </c>
      <c r="H358" s="37" t="s">
        <v>928</v>
      </c>
      <c r="I358" s="37" t="s">
        <v>1961</v>
      </c>
      <c r="J358" s="37" t="s">
        <v>818</v>
      </c>
      <c r="K358" s="37" t="s">
        <v>815</v>
      </c>
      <c r="L358" s="37" t="s">
        <v>111</v>
      </c>
      <c r="M358" s="18"/>
      <c r="N358" s="38">
        <v>37834</v>
      </c>
      <c r="O358" s="38">
        <v>42795</v>
      </c>
      <c r="P358" s="38">
        <v>30606</v>
      </c>
      <c r="Q358" s="18">
        <v>38.315068493150683</v>
      </c>
      <c r="R358" s="18">
        <v>3.2266666666666666</v>
      </c>
      <c r="S358" s="36">
        <v>3.94</v>
      </c>
    </row>
    <row r="359" spans="1:19" x14ac:dyDescent="0.25">
      <c r="A359" s="37"/>
      <c r="B359" s="18">
        <v>50037978</v>
      </c>
      <c r="C359" s="37" t="s">
        <v>1214</v>
      </c>
      <c r="D359" s="37" t="s">
        <v>2275</v>
      </c>
      <c r="E359" s="37" t="s">
        <v>1431</v>
      </c>
      <c r="F359" s="37" t="s">
        <v>1479</v>
      </c>
      <c r="G359" s="37" t="s">
        <v>1480</v>
      </c>
      <c r="H359" s="37" t="s">
        <v>2174</v>
      </c>
      <c r="I359" s="37" t="s">
        <v>2175</v>
      </c>
      <c r="J359" s="37"/>
      <c r="K359" s="37"/>
      <c r="L359" s="37" t="s">
        <v>115</v>
      </c>
      <c r="M359" s="18"/>
      <c r="N359" s="38">
        <v>40469</v>
      </c>
      <c r="O359" s="38">
        <v>41883</v>
      </c>
      <c r="P359" s="38">
        <v>32034</v>
      </c>
      <c r="Q359" s="18">
        <v>34.402739726027399</v>
      </c>
      <c r="R359" s="18"/>
      <c r="S359" s="36">
        <v>3.0593333333333335</v>
      </c>
    </row>
    <row r="360" spans="1:19" x14ac:dyDescent="0.25">
      <c r="A360" s="37"/>
      <c r="B360" s="18">
        <v>50031566</v>
      </c>
      <c r="C360" s="37" t="s">
        <v>476</v>
      </c>
      <c r="D360" s="37" t="s">
        <v>2275</v>
      </c>
      <c r="E360" s="37" t="s">
        <v>1431</v>
      </c>
      <c r="F360" s="37" t="s">
        <v>1479</v>
      </c>
      <c r="G360" s="37" t="s">
        <v>1480</v>
      </c>
      <c r="H360" s="37" t="s">
        <v>2176</v>
      </c>
      <c r="I360" s="37" t="s">
        <v>2177</v>
      </c>
      <c r="J360" s="37"/>
      <c r="K360" s="37"/>
      <c r="L360" s="37" t="s">
        <v>135</v>
      </c>
      <c r="M360" s="18"/>
      <c r="N360" s="38">
        <v>40695</v>
      </c>
      <c r="O360" s="38">
        <v>43282</v>
      </c>
      <c r="P360" s="38">
        <v>32521</v>
      </c>
      <c r="Q360" s="18">
        <v>33.06849315068493</v>
      </c>
      <c r="R360" s="18"/>
      <c r="S360" s="36">
        <v>3.2566666666666664</v>
      </c>
    </row>
    <row r="361" spans="1:19" x14ac:dyDescent="0.25">
      <c r="A361" s="37" t="s">
        <v>29</v>
      </c>
      <c r="B361" s="18">
        <v>50031054</v>
      </c>
      <c r="C361" s="37" t="s">
        <v>319</v>
      </c>
      <c r="D361" s="37" t="s">
        <v>2269</v>
      </c>
      <c r="E361" s="37" t="s">
        <v>46</v>
      </c>
      <c r="F361" s="37" t="s">
        <v>1529</v>
      </c>
      <c r="G361" s="37" t="s">
        <v>51</v>
      </c>
      <c r="H361" s="37" t="s">
        <v>30</v>
      </c>
      <c r="I361" s="37" t="s">
        <v>1962</v>
      </c>
      <c r="J361" s="37" t="s">
        <v>818</v>
      </c>
      <c r="K361" s="37" t="s">
        <v>914</v>
      </c>
      <c r="L361" s="37" t="s">
        <v>111</v>
      </c>
      <c r="M361" s="18"/>
      <c r="N361" s="38">
        <v>40665</v>
      </c>
      <c r="O361" s="38">
        <v>44198</v>
      </c>
      <c r="P361" s="38">
        <v>29746</v>
      </c>
      <c r="Q361" s="18">
        <v>40.671232876712331</v>
      </c>
      <c r="R361" s="18">
        <v>2.9899999999999998</v>
      </c>
      <c r="S361" s="36">
        <v>3.5033333333333334</v>
      </c>
    </row>
    <row r="362" spans="1:19" x14ac:dyDescent="0.25">
      <c r="A362" s="37"/>
      <c r="B362" s="18">
        <v>50148835</v>
      </c>
      <c r="C362" s="37" t="s">
        <v>783</v>
      </c>
      <c r="D362" s="37" t="s">
        <v>2275</v>
      </c>
      <c r="E362" s="37" t="s">
        <v>1431</v>
      </c>
      <c r="F362" s="37" t="s">
        <v>1479</v>
      </c>
      <c r="G362" s="37" t="s">
        <v>1480</v>
      </c>
      <c r="H362" s="37" t="s">
        <v>1746</v>
      </c>
      <c r="I362" s="37" t="s">
        <v>1747</v>
      </c>
      <c r="J362" s="37"/>
      <c r="K362" s="37"/>
      <c r="L362" s="37" t="s">
        <v>1630</v>
      </c>
      <c r="M362" s="18"/>
      <c r="N362" s="38">
        <v>44501</v>
      </c>
      <c r="O362" s="38"/>
      <c r="P362" s="38">
        <v>30128</v>
      </c>
      <c r="Q362" s="18">
        <v>39.624657534246573</v>
      </c>
      <c r="R362" s="18"/>
      <c r="S362" s="36">
        <v>4.2133333333333329</v>
      </c>
    </row>
    <row r="363" spans="1:19" x14ac:dyDescent="0.25">
      <c r="A363" s="37"/>
      <c r="B363" s="18">
        <v>50117591</v>
      </c>
      <c r="C363" s="37" t="s">
        <v>1215</v>
      </c>
      <c r="D363" s="37" t="s">
        <v>2275</v>
      </c>
      <c r="E363" s="37" t="s">
        <v>1431</v>
      </c>
      <c r="F363" s="37" t="s">
        <v>1479</v>
      </c>
      <c r="G363" s="37" t="s">
        <v>1480</v>
      </c>
      <c r="H363" s="37" t="s">
        <v>1748</v>
      </c>
      <c r="I363" s="37" t="s">
        <v>1749</v>
      </c>
      <c r="J363" s="37"/>
      <c r="K363" s="37"/>
      <c r="L363" s="37" t="s">
        <v>115</v>
      </c>
      <c r="M363" s="18"/>
      <c r="N363" s="38">
        <v>43374</v>
      </c>
      <c r="O363" s="38"/>
      <c r="P363" s="38">
        <v>35210</v>
      </c>
      <c r="Q363" s="18">
        <v>25.701369863013699</v>
      </c>
      <c r="R363" s="18"/>
      <c r="S363" s="36">
        <v>3.3866666666666667</v>
      </c>
    </row>
    <row r="364" spans="1:19" x14ac:dyDescent="0.25">
      <c r="A364" s="37" t="s">
        <v>4</v>
      </c>
      <c r="B364" s="18">
        <v>50037955</v>
      </c>
      <c r="C364" s="37" t="s">
        <v>505</v>
      </c>
      <c r="D364" s="37" t="s">
        <v>2269</v>
      </c>
      <c r="E364" s="37" t="s">
        <v>46</v>
      </c>
      <c r="F364" s="37" t="s">
        <v>1529</v>
      </c>
      <c r="G364" s="37" t="s">
        <v>51</v>
      </c>
      <c r="H364" s="37" t="s">
        <v>1948</v>
      </c>
      <c r="I364" s="37" t="s">
        <v>917</v>
      </c>
      <c r="J364" s="37" t="s">
        <v>818</v>
      </c>
      <c r="K364" s="37" t="s">
        <v>914</v>
      </c>
      <c r="L364" s="37" t="s">
        <v>115</v>
      </c>
      <c r="M364" s="18"/>
      <c r="N364" s="38">
        <v>34745</v>
      </c>
      <c r="O364" s="38">
        <v>44508</v>
      </c>
      <c r="P364" s="38">
        <v>27159</v>
      </c>
      <c r="Q364" s="18">
        <v>47.758904109589039</v>
      </c>
      <c r="R364" s="18">
        <v>3.4933333333333336</v>
      </c>
      <c r="S364" s="36">
        <v>3.1300000000000003</v>
      </c>
    </row>
    <row r="365" spans="1:19" x14ac:dyDescent="0.25">
      <c r="A365" s="37"/>
      <c r="B365" s="18">
        <v>50030508</v>
      </c>
      <c r="C365" s="37" t="s">
        <v>1216</v>
      </c>
      <c r="D365" s="37" t="s">
        <v>2275</v>
      </c>
      <c r="E365" s="37" t="s">
        <v>1451</v>
      </c>
      <c r="F365" s="37" t="s">
        <v>1479</v>
      </c>
      <c r="G365" s="37" t="s">
        <v>1480</v>
      </c>
      <c r="H365" s="37" t="s">
        <v>2178</v>
      </c>
      <c r="I365" s="37" t="s">
        <v>2179</v>
      </c>
      <c r="J365" s="37"/>
      <c r="K365" s="37"/>
      <c r="L365" s="37" t="s">
        <v>124</v>
      </c>
      <c r="M365" s="18"/>
      <c r="N365" s="38">
        <v>35261</v>
      </c>
      <c r="O365" s="38">
        <v>41030</v>
      </c>
      <c r="P365" s="38">
        <v>26391</v>
      </c>
      <c r="Q365" s="18">
        <v>49.863013698630134</v>
      </c>
      <c r="R365" s="18"/>
      <c r="S365" s="36">
        <v>3.4633333333333334</v>
      </c>
    </row>
    <row r="366" spans="1:19" x14ac:dyDescent="0.25">
      <c r="A366" s="37"/>
      <c r="B366" s="18">
        <v>50030511</v>
      </c>
      <c r="C366" s="37" t="s">
        <v>127</v>
      </c>
      <c r="D366" s="37" t="s">
        <v>2275</v>
      </c>
      <c r="E366" s="37" t="s">
        <v>1451</v>
      </c>
      <c r="F366" s="37" t="s">
        <v>1479</v>
      </c>
      <c r="G366" s="37" t="s">
        <v>1480</v>
      </c>
      <c r="H366" s="37" t="s">
        <v>1750</v>
      </c>
      <c r="I366" s="37" t="s">
        <v>1751</v>
      </c>
      <c r="J366" s="37"/>
      <c r="K366" s="37"/>
      <c r="L366" s="37" t="s">
        <v>110</v>
      </c>
      <c r="M366" s="18"/>
      <c r="N366" s="38">
        <v>38228</v>
      </c>
      <c r="O366" s="38"/>
      <c r="P366" s="38">
        <v>29634</v>
      </c>
      <c r="Q366" s="18">
        <v>40.978082191780821</v>
      </c>
      <c r="R366" s="18"/>
      <c r="S366" s="36">
        <v>3.9233333333333333</v>
      </c>
    </row>
    <row r="367" spans="1:19" x14ac:dyDescent="0.25">
      <c r="A367" s="37"/>
      <c r="B367" s="18">
        <v>50030510</v>
      </c>
      <c r="C367" s="37" t="s">
        <v>126</v>
      </c>
      <c r="D367" s="37" t="s">
        <v>2275</v>
      </c>
      <c r="E367" s="37" t="s">
        <v>1451</v>
      </c>
      <c r="F367" s="37" t="s">
        <v>1479</v>
      </c>
      <c r="G367" s="37" t="s">
        <v>1480</v>
      </c>
      <c r="H367" s="37" t="s">
        <v>1454</v>
      </c>
      <c r="I367" s="37" t="s">
        <v>1489</v>
      </c>
      <c r="J367" s="37"/>
      <c r="K367" s="37"/>
      <c r="L367" s="37" t="s">
        <v>111</v>
      </c>
      <c r="M367" s="18"/>
      <c r="N367" s="38">
        <v>37438</v>
      </c>
      <c r="O367" s="38"/>
      <c r="P367" s="38">
        <v>29033</v>
      </c>
      <c r="Q367" s="18">
        <v>42.624657534246573</v>
      </c>
      <c r="R367" s="18"/>
      <c r="S367" s="36">
        <v>3.5500000000000003</v>
      </c>
    </row>
    <row r="368" spans="1:19" x14ac:dyDescent="0.25">
      <c r="A368" s="37"/>
      <c r="B368" s="18">
        <v>50030513</v>
      </c>
      <c r="C368" s="37" t="s">
        <v>128</v>
      </c>
      <c r="D368" s="37" t="s">
        <v>2275</v>
      </c>
      <c r="E368" s="37" t="s">
        <v>1451</v>
      </c>
      <c r="F368" s="37" t="s">
        <v>1479</v>
      </c>
      <c r="G368" s="37" t="s">
        <v>1480</v>
      </c>
      <c r="H368" s="37" t="s">
        <v>1454</v>
      </c>
      <c r="I368" s="37" t="s">
        <v>1489</v>
      </c>
      <c r="J368" s="37"/>
      <c r="K368" s="37"/>
      <c r="L368" s="37" t="s">
        <v>115</v>
      </c>
      <c r="M368" s="18"/>
      <c r="N368" s="38">
        <v>39234</v>
      </c>
      <c r="O368" s="38"/>
      <c r="P368" s="38">
        <v>30928</v>
      </c>
      <c r="Q368" s="18">
        <v>37.43287671232877</v>
      </c>
      <c r="R368" s="18"/>
      <c r="S368" s="36">
        <v>2.64</v>
      </c>
    </row>
    <row r="369" spans="1:19" x14ac:dyDescent="0.25">
      <c r="A369" s="37"/>
      <c r="B369" s="18">
        <v>50030529</v>
      </c>
      <c r="C369" s="37" t="s">
        <v>133</v>
      </c>
      <c r="D369" s="37" t="s">
        <v>2275</v>
      </c>
      <c r="E369" s="37" t="s">
        <v>1451</v>
      </c>
      <c r="F369" s="37" t="s">
        <v>1479</v>
      </c>
      <c r="G369" s="37" t="s">
        <v>1480</v>
      </c>
      <c r="H369" s="37" t="s">
        <v>1485</v>
      </c>
      <c r="I369" s="37" t="s">
        <v>1486</v>
      </c>
      <c r="J369" s="37"/>
      <c r="K369" s="37"/>
      <c r="L369" s="37" t="s">
        <v>110</v>
      </c>
      <c r="M369" s="18"/>
      <c r="N369" s="38">
        <v>40933</v>
      </c>
      <c r="O369" s="38">
        <v>41806</v>
      </c>
      <c r="P369" s="38">
        <v>32662</v>
      </c>
      <c r="Q369" s="18">
        <v>32.682191780821917</v>
      </c>
      <c r="R369" s="18"/>
      <c r="S369" s="36">
        <v>4.3466666666666667</v>
      </c>
    </row>
    <row r="370" spans="1:19" x14ac:dyDescent="0.25">
      <c r="A370" s="37"/>
      <c r="B370" s="18">
        <v>50144828</v>
      </c>
      <c r="C370" s="37" t="s">
        <v>733</v>
      </c>
      <c r="D370" s="37" t="s">
        <v>2275</v>
      </c>
      <c r="E370" s="37" t="s">
        <v>1451</v>
      </c>
      <c r="F370" s="37" t="s">
        <v>1479</v>
      </c>
      <c r="G370" s="37" t="s">
        <v>1480</v>
      </c>
      <c r="H370" s="37" t="s">
        <v>1752</v>
      </c>
      <c r="I370" s="37" t="s">
        <v>1753</v>
      </c>
      <c r="J370" s="37"/>
      <c r="K370" s="37"/>
      <c r="L370" s="37" t="s">
        <v>1630</v>
      </c>
      <c r="M370" s="18"/>
      <c r="N370" s="38">
        <v>44440</v>
      </c>
      <c r="O370" s="38"/>
      <c r="P370" s="38">
        <v>34537</v>
      </c>
      <c r="Q370" s="18">
        <v>27.545205479452054</v>
      </c>
      <c r="R370" s="18"/>
      <c r="S370" s="36">
        <v>3.22</v>
      </c>
    </row>
    <row r="371" spans="1:19" x14ac:dyDescent="0.25">
      <c r="A371" s="37"/>
      <c r="B371" s="18">
        <v>50030509</v>
      </c>
      <c r="C371" s="37" t="s">
        <v>125</v>
      </c>
      <c r="D371" s="37" t="s">
        <v>2275</v>
      </c>
      <c r="E371" s="37" t="s">
        <v>1451</v>
      </c>
      <c r="F371" s="37" t="s">
        <v>1479</v>
      </c>
      <c r="G371" s="37" t="s">
        <v>1480</v>
      </c>
      <c r="H371" s="37" t="s">
        <v>1490</v>
      </c>
      <c r="I371" s="37" t="s">
        <v>1491</v>
      </c>
      <c r="J371" s="37"/>
      <c r="K371" s="37"/>
      <c r="L371" s="37" t="s">
        <v>111</v>
      </c>
      <c r="M371" s="18"/>
      <c r="N371" s="38">
        <v>35530</v>
      </c>
      <c r="O371" s="38"/>
      <c r="P371" s="38">
        <v>25589</v>
      </c>
      <c r="Q371" s="18">
        <v>52.060273972602737</v>
      </c>
      <c r="R371" s="18"/>
      <c r="S371" s="36">
        <v>2.9766666666666666</v>
      </c>
    </row>
    <row r="372" spans="1:19" x14ac:dyDescent="0.25">
      <c r="A372" s="37"/>
      <c r="B372" s="18">
        <v>50030514</v>
      </c>
      <c r="C372" s="37" t="s">
        <v>129</v>
      </c>
      <c r="D372" s="37" t="s">
        <v>2275</v>
      </c>
      <c r="E372" s="37" t="s">
        <v>1451</v>
      </c>
      <c r="F372" s="37" t="s">
        <v>1479</v>
      </c>
      <c r="G372" s="37" t="s">
        <v>1480</v>
      </c>
      <c r="H372" s="37" t="s">
        <v>1490</v>
      </c>
      <c r="I372" s="37" t="s">
        <v>1491</v>
      </c>
      <c r="J372" s="37"/>
      <c r="K372" s="37"/>
      <c r="L372" s="37" t="s">
        <v>111</v>
      </c>
      <c r="M372" s="18"/>
      <c r="N372" s="38">
        <v>41276</v>
      </c>
      <c r="O372" s="38"/>
      <c r="P372" s="38">
        <v>30566</v>
      </c>
      <c r="Q372" s="18">
        <v>38.424657534246577</v>
      </c>
      <c r="R372" s="18"/>
      <c r="S372" s="36">
        <v>3.2433333333333336</v>
      </c>
    </row>
    <row r="373" spans="1:19" x14ac:dyDescent="0.25">
      <c r="A373" s="37"/>
      <c r="B373" s="18">
        <v>50030517</v>
      </c>
      <c r="C373" s="37" t="s">
        <v>1218</v>
      </c>
      <c r="D373" s="37" t="s">
        <v>2275</v>
      </c>
      <c r="E373" s="37" t="s">
        <v>1492</v>
      </c>
      <c r="F373" s="37" t="s">
        <v>1479</v>
      </c>
      <c r="G373" s="37" t="s">
        <v>1480</v>
      </c>
      <c r="H373" s="37" t="s">
        <v>1754</v>
      </c>
      <c r="I373" s="37" t="s">
        <v>1755</v>
      </c>
      <c r="J373" s="37"/>
      <c r="K373" s="37"/>
      <c r="L373" s="37" t="s">
        <v>106</v>
      </c>
      <c r="M373" s="18"/>
      <c r="N373" s="38">
        <v>38078</v>
      </c>
      <c r="O373" s="38"/>
      <c r="P373" s="38">
        <v>27801</v>
      </c>
      <c r="Q373" s="18">
        <v>46</v>
      </c>
      <c r="R373" s="18"/>
      <c r="S373" s="36">
        <v>2.9866666666666668</v>
      </c>
    </row>
    <row r="374" spans="1:19" x14ac:dyDescent="0.25">
      <c r="A374" s="37"/>
      <c r="B374" s="18">
        <v>50031473</v>
      </c>
      <c r="C374" s="37" t="s">
        <v>452</v>
      </c>
      <c r="D374" s="37" t="s">
        <v>2275</v>
      </c>
      <c r="E374" s="37" t="s">
        <v>1436</v>
      </c>
      <c r="F374" s="37" t="s">
        <v>1479</v>
      </c>
      <c r="G374" s="37" t="s">
        <v>1480</v>
      </c>
      <c r="H374" s="37" t="s">
        <v>2180</v>
      </c>
      <c r="I374" s="37" t="s">
        <v>2181</v>
      </c>
      <c r="J374" s="37"/>
      <c r="K374" s="37"/>
      <c r="L374" s="37" t="s">
        <v>168</v>
      </c>
      <c r="M374" s="18"/>
      <c r="N374" s="38">
        <v>38353</v>
      </c>
      <c r="O374" s="38">
        <v>41030</v>
      </c>
      <c r="P374" s="38">
        <v>25080</v>
      </c>
      <c r="Q374" s="18">
        <v>53.454794520547942</v>
      </c>
      <c r="R374" s="18"/>
      <c r="S374" s="36">
        <v>2.4166666666666665</v>
      </c>
    </row>
    <row r="375" spans="1:19" x14ac:dyDescent="0.25">
      <c r="A375" s="37"/>
      <c r="B375" s="18">
        <v>50030499</v>
      </c>
      <c r="C375" s="37" t="s">
        <v>120</v>
      </c>
      <c r="D375" s="37" t="s">
        <v>2275</v>
      </c>
      <c r="E375" s="37" t="s">
        <v>1436</v>
      </c>
      <c r="F375" s="37" t="s">
        <v>1479</v>
      </c>
      <c r="G375" s="37" t="s">
        <v>1480</v>
      </c>
      <c r="H375" s="37" t="s">
        <v>1756</v>
      </c>
      <c r="I375" s="37" t="s">
        <v>1757</v>
      </c>
      <c r="J375" s="37"/>
      <c r="K375" s="37"/>
      <c r="L375" s="37" t="s">
        <v>110</v>
      </c>
      <c r="M375" s="18"/>
      <c r="N375" s="38">
        <v>39342</v>
      </c>
      <c r="O375" s="38"/>
      <c r="P375" s="38">
        <v>30459</v>
      </c>
      <c r="Q375" s="18">
        <v>38.717808219178082</v>
      </c>
      <c r="R375" s="18"/>
      <c r="S375" s="36">
        <v>3.1066666666666669</v>
      </c>
    </row>
    <row r="376" spans="1:19" x14ac:dyDescent="0.25">
      <c r="A376" s="37"/>
      <c r="B376" s="18">
        <v>50030500</v>
      </c>
      <c r="C376" s="37" t="s">
        <v>121</v>
      </c>
      <c r="D376" s="37" t="s">
        <v>2275</v>
      </c>
      <c r="E376" s="37" t="s">
        <v>1436</v>
      </c>
      <c r="F376" s="37" t="s">
        <v>1479</v>
      </c>
      <c r="G376" s="37" t="s">
        <v>1480</v>
      </c>
      <c r="H376" s="37" t="s">
        <v>1438</v>
      </c>
      <c r="I376" s="37" t="s">
        <v>1758</v>
      </c>
      <c r="J376" s="37"/>
      <c r="K376" s="37"/>
      <c r="L376" s="37" t="s">
        <v>115</v>
      </c>
      <c r="M376" s="18"/>
      <c r="N376" s="38">
        <v>41563</v>
      </c>
      <c r="O376" s="38"/>
      <c r="P376" s="38">
        <v>32776</v>
      </c>
      <c r="Q376" s="18">
        <v>32.369863013698627</v>
      </c>
      <c r="R376" s="18"/>
      <c r="S376" s="36">
        <v>2.7666666666666671</v>
      </c>
    </row>
    <row r="377" spans="1:19" x14ac:dyDescent="0.25">
      <c r="A377" s="37"/>
      <c r="B377" s="18">
        <v>50030949</v>
      </c>
      <c r="C377" s="37" t="s">
        <v>277</v>
      </c>
      <c r="D377" s="37" t="s">
        <v>2275</v>
      </c>
      <c r="E377" s="37" t="s">
        <v>1436</v>
      </c>
      <c r="F377" s="37" t="s">
        <v>1479</v>
      </c>
      <c r="G377" s="37" t="s">
        <v>1480</v>
      </c>
      <c r="H377" s="37" t="s">
        <v>1438</v>
      </c>
      <c r="I377" s="37" t="s">
        <v>1758</v>
      </c>
      <c r="J377" s="37"/>
      <c r="K377" s="37"/>
      <c r="L377" s="37" t="s">
        <v>110</v>
      </c>
      <c r="M377" s="18"/>
      <c r="N377" s="38">
        <v>38777</v>
      </c>
      <c r="O377" s="38">
        <v>41701</v>
      </c>
      <c r="P377" s="38">
        <v>28915</v>
      </c>
      <c r="Q377" s="18">
        <v>42.947945205479449</v>
      </c>
      <c r="R377" s="18"/>
      <c r="S377" s="36">
        <v>2.9666666666666668</v>
      </c>
    </row>
    <row r="378" spans="1:19" x14ac:dyDescent="0.25">
      <c r="A378" s="37"/>
      <c r="B378" s="18">
        <v>50054066</v>
      </c>
      <c r="C378" s="37" t="s">
        <v>588</v>
      </c>
      <c r="D378" s="37" t="s">
        <v>2275</v>
      </c>
      <c r="E378" s="37" t="s">
        <v>1436</v>
      </c>
      <c r="F378" s="37" t="s">
        <v>1479</v>
      </c>
      <c r="G378" s="37" t="s">
        <v>1480</v>
      </c>
      <c r="H378" s="37" t="s">
        <v>1438</v>
      </c>
      <c r="I378" s="37" t="s">
        <v>1758</v>
      </c>
      <c r="J378" s="37"/>
      <c r="K378" s="37"/>
      <c r="L378" s="37" t="s">
        <v>115</v>
      </c>
      <c r="M378" s="18"/>
      <c r="N378" s="38">
        <v>42492</v>
      </c>
      <c r="O378" s="38"/>
      <c r="P378" s="38">
        <v>33270</v>
      </c>
      <c r="Q378" s="18">
        <v>31.016438356164382</v>
      </c>
      <c r="R378" s="18"/>
      <c r="S378" s="36">
        <v>3.2157575757575763</v>
      </c>
    </row>
    <row r="379" spans="1:19" x14ac:dyDescent="0.25">
      <c r="A379" s="37"/>
      <c r="B379" s="18">
        <v>50030516</v>
      </c>
      <c r="C379" s="37" t="s">
        <v>130</v>
      </c>
      <c r="D379" s="37" t="s">
        <v>2275</v>
      </c>
      <c r="E379" s="37" t="s">
        <v>1436</v>
      </c>
      <c r="F379" s="37" t="s">
        <v>1479</v>
      </c>
      <c r="G379" s="37" t="s">
        <v>1480</v>
      </c>
      <c r="H379" s="37" t="s">
        <v>2182</v>
      </c>
      <c r="I379" s="37" t="s">
        <v>2183</v>
      </c>
      <c r="J379" s="37"/>
      <c r="K379" s="37"/>
      <c r="L379" s="37" t="s">
        <v>110</v>
      </c>
      <c r="M379" s="18"/>
      <c r="N379" s="38">
        <v>38460</v>
      </c>
      <c r="O379" s="38">
        <v>42826</v>
      </c>
      <c r="P379" s="38">
        <v>26785</v>
      </c>
      <c r="Q379" s="18">
        <v>48.783561643835618</v>
      </c>
      <c r="R379" s="18"/>
      <c r="S379" s="36">
        <v>3.5366666666666666</v>
      </c>
    </row>
    <row r="380" spans="1:19" x14ac:dyDescent="0.25">
      <c r="A380" s="37"/>
      <c r="B380" s="18">
        <v>50142620</v>
      </c>
      <c r="C380" s="37" t="s">
        <v>725</v>
      </c>
      <c r="D380" s="37" t="s">
        <v>2275</v>
      </c>
      <c r="E380" s="37" t="s">
        <v>1436</v>
      </c>
      <c r="F380" s="37" t="s">
        <v>1479</v>
      </c>
      <c r="G380" s="37" t="s">
        <v>1480</v>
      </c>
      <c r="H380" s="37" t="s">
        <v>1759</v>
      </c>
      <c r="I380" s="37" t="s">
        <v>1760</v>
      </c>
      <c r="J380" s="37"/>
      <c r="K380" s="37"/>
      <c r="L380" s="37" t="s">
        <v>115</v>
      </c>
      <c r="M380" s="18"/>
      <c r="N380" s="38">
        <v>44256</v>
      </c>
      <c r="O380" s="38"/>
      <c r="P380" s="38">
        <v>35565</v>
      </c>
      <c r="Q380" s="18">
        <v>24.728767123287671</v>
      </c>
      <c r="R380" s="18"/>
      <c r="S380" s="36">
        <v>3</v>
      </c>
    </row>
    <row r="381" spans="1:19" x14ac:dyDescent="0.25">
      <c r="A381" s="37"/>
      <c r="B381" s="18">
        <v>50031474</v>
      </c>
      <c r="C381" s="37" t="s">
        <v>453</v>
      </c>
      <c r="D381" s="37" t="s">
        <v>2275</v>
      </c>
      <c r="E381" s="37" t="s">
        <v>1671</v>
      </c>
      <c r="F381" s="37" t="s">
        <v>1479</v>
      </c>
      <c r="G381" s="37" t="s">
        <v>1480</v>
      </c>
      <c r="H381" s="37" t="s">
        <v>2184</v>
      </c>
      <c r="I381" s="37" t="s">
        <v>2185</v>
      </c>
      <c r="J381" s="37"/>
      <c r="K381" s="37"/>
      <c r="L381" s="37" t="s">
        <v>168</v>
      </c>
      <c r="M381" s="18"/>
      <c r="N381" s="38">
        <v>38200</v>
      </c>
      <c r="O381" s="38">
        <v>40360</v>
      </c>
      <c r="P381" s="38">
        <v>28145</v>
      </c>
      <c r="Q381" s="18">
        <v>45.057534246575344</v>
      </c>
      <c r="R381" s="18"/>
      <c r="S381" s="36">
        <v>3.2066666666666666</v>
      </c>
    </row>
    <row r="382" spans="1:19" x14ac:dyDescent="0.25">
      <c r="A382" s="37"/>
      <c r="B382" s="18">
        <v>50030962</v>
      </c>
      <c r="C382" s="37" t="s">
        <v>281</v>
      </c>
      <c r="D382" s="37" t="s">
        <v>2275</v>
      </c>
      <c r="E382" s="37" t="s">
        <v>1671</v>
      </c>
      <c r="F382" s="37" t="s">
        <v>1479</v>
      </c>
      <c r="G382" s="37" t="s">
        <v>1480</v>
      </c>
      <c r="H382" s="37" t="s">
        <v>2186</v>
      </c>
      <c r="I382" s="37" t="s">
        <v>2187</v>
      </c>
      <c r="J382" s="37"/>
      <c r="K382" s="37"/>
      <c r="L382" s="37" t="s">
        <v>111</v>
      </c>
      <c r="M382" s="18"/>
      <c r="N382" s="38">
        <v>41061</v>
      </c>
      <c r="O382" s="38">
        <v>41641</v>
      </c>
      <c r="P382" s="38">
        <v>32198</v>
      </c>
      <c r="Q382" s="18">
        <v>33.953424657534249</v>
      </c>
      <c r="R382" s="18"/>
      <c r="S382" s="36">
        <v>3.09</v>
      </c>
    </row>
    <row r="383" spans="1:19" x14ac:dyDescent="0.25">
      <c r="A383" s="37"/>
      <c r="B383" s="18">
        <v>50030569</v>
      </c>
      <c r="C383" s="37" t="s">
        <v>139</v>
      </c>
      <c r="D383" s="37" t="s">
        <v>2275</v>
      </c>
      <c r="E383" s="37" t="s">
        <v>1671</v>
      </c>
      <c r="F383" s="37" t="s">
        <v>1479</v>
      </c>
      <c r="G383" s="37" t="s">
        <v>1480</v>
      </c>
      <c r="H383" s="37" t="s">
        <v>2186</v>
      </c>
      <c r="I383" s="37" t="s">
        <v>2187</v>
      </c>
      <c r="J383" s="37"/>
      <c r="K383" s="37"/>
      <c r="L383" s="37" t="s">
        <v>135</v>
      </c>
      <c r="M383" s="18"/>
      <c r="N383" s="38">
        <v>40725</v>
      </c>
      <c r="O383" s="38">
        <v>41640</v>
      </c>
      <c r="P383" s="38">
        <v>34283</v>
      </c>
      <c r="Q383" s="18">
        <v>28.241095890410961</v>
      </c>
      <c r="R383" s="18"/>
      <c r="S383" s="36">
        <v>3.1011111111111109</v>
      </c>
    </row>
    <row r="384" spans="1:19" x14ac:dyDescent="0.25">
      <c r="A384" s="37"/>
      <c r="B384" s="18">
        <v>50141702</v>
      </c>
      <c r="C384" s="37" t="s">
        <v>1219</v>
      </c>
      <c r="D384" s="37" t="s">
        <v>2275</v>
      </c>
      <c r="E384" s="37" t="s">
        <v>1440</v>
      </c>
      <c r="F384" s="37" t="s">
        <v>1479</v>
      </c>
      <c r="G384" s="37" t="s">
        <v>1480</v>
      </c>
      <c r="H384" s="37" t="s">
        <v>1761</v>
      </c>
      <c r="I384" s="37" t="s">
        <v>1762</v>
      </c>
      <c r="J384" s="37"/>
      <c r="K384" s="37"/>
      <c r="L384" s="37" t="s">
        <v>124</v>
      </c>
      <c r="M384" s="18"/>
      <c r="N384" s="38">
        <v>43983</v>
      </c>
      <c r="O384" s="38"/>
      <c r="P384" s="38">
        <v>30966</v>
      </c>
      <c r="Q384" s="18">
        <v>37.328767123287669</v>
      </c>
      <c r="R384" s="18"/>
      <c r="S384" s="36">
        <v>3.4666666666666668</v>
      </c>
    </row>
    <row r="385" spans="1:19" x14ac:dyDescent="0.25">
      <c r="A385" s="37"/>
      <c r="B385" s="18">
        <v>50030505</v>
      </c>
      <c r="C385" s="37" t="s">
        <v>122</v>
      </c>
      <c r="D385" s="37" t="s">
        <v>2275</v>
      </c>
      <c r="E385" s="37" t="s">
        <v>1440</v>
      </c>
      <c r="F385" s="37" t="s">
        <v>1479</v>
      </c>
      <c r="G385" s="37" t="s">
        <v>1480</v>
      </c>
      <c r="H385" s="37" t="s">
        <v>1765</v>
      </c>
      <c r="I385" s="37" t="s">
        <v>1766</v>
      </c>
      <c r="J385" s="37"/>
      <c r="K385" s="37"/>
      <c r="L385" s="37" t="s">
        <v>106</v>
      </c>
      <c r="M385" s="18"/>
      <c r="N385" s="38">
        <v>35863</v>
      </c>
      <c r="O385" s="38">
        <v>40546</v>
      </c>
      <c r="P385" s="38">
        <v>26060</v>
      </c>
      <c r="Q385" s="18">
        <v>50.769863013698632</v>
      </c>
      <c r="R385" s="18"/>
      <c r="S385" s="36">
        <v>2.9633333333333334</v>
      </c>
    </row>
    <row r="386" spans="1:19" x14ac:dyDescent="0.25">
      <c r="A386" s="37"/>
      <c r="B386" s="18">
        <v>50030976</v>
      </c>
      <c r="C386" s="37" t="s">
        <v>289</v>
      </c>
      <c r="D386" s="37" t="s">
        <v>2275</v>
      </c>
      <c r="E386" s="37" t="s">
        <v>1440</v>
      </c>
      <c r="F386" s="37" t="s">
        <v>1479</v>
      </c>
      <c r="G386" s="37" t="s">
        <v>1480</v>
      </c>
      <c r="H386" s="37" t="s">
        <v>2188</v>
      </c>
      <c r="I386" s="37" t="s">
        <v>2189</v>
      </c>
      <c r="J386" s="37"/>
      <c r="K386" s="37"/>
      <c r="L386" s="37" t="s">
        <v>110</v>
      </c>
      <c r="M386" s="18"/>
      <c r="N386" s="38">
        <v>38755</v>
      </c>
      <c r="O386" s="38">
        <v>42139</v>
      </c>
      <c r="P386" s="38">
        <v>30910</v>
      </c>
      <c r="Q386" s="18">
        <v>37.482191780821921</v>
      </c>
      <c r="R386" s="18"/>
      <c r="S386" s="36">
        <v>3.0700000000000003</v>
      </c>
    </row>
    <row r="387" spans="1:19" x14ac:dyDescent="0.25">
      <c r="A387" s="37"/>
      <c r="B387" s="18">
        <v>50031526</v>
      </c>
      <c r="C387" s="37" t="s">
        <v>473</v>
      </c>
      <c r="D387" s="37" t="s">
        <v>2275</v>
      </c>
      <c r="E387" s="37" t="s">
        <v>1440</v>
      </c>
      <c r="F387" s="37" t="s">
        <v>1479</v>
      </c>
      <c r="G387" s="37" t="s">
        <v>1480</v>
      </c>
      <c r="H387" s="37" t="s">
        <v>2190</v>
      </c>
      <c r="I387" s="37" t="s">
        <v>2191</v>
      </c>
      <c r="J387" s="37"/>
      <c r="K387" s="37"/>
      <c r="L387" s="37" t="s">
        <v>115</v>
      </c>
      <c r="M387" s="18"/>
      <c r="N387" s="38">
        <v>41626</v>
      </c>
      <c r="O387" s="38">
        <v>42646</v>
      </c>
      <c r="P387" s="38">
        <v>33160</v>
      </c>
      <c r="Q387" s="18">
        <v>31.317808219178083</v>
      </c>
      <c r="R387" s="18"/>
      <c r="S387" s="36">
        <v>3.5866666666666664</v>
      </c>
    </row>
    <row r="388" spans="1:19" x14ac:dyDescent="0.25">
      <c r="A388" s="37"/>
      <c r="B388" s="18">
        <v>50144438</v>
      </c>
      <c r="C388" s="37" t="s">
        <v>731</v>
      </c>
      <c r="D388" s="37" t="s">
        <v>2275</v>
      </c>
      <c r="E388" s="37" t="s">
        <v>1440</v>
      </c>
      <c r="F388" s="37" t="s">
        <v>1479</v>
      </c>
      <c r="G388" s="37" t="s">
        <v>1480</v>
      </c>
      <c r="H388" s="37" t="s">
        <v>1763</v>
      </c>
      <c r="I388" s="37" t="s">
        <v>1764</v>
      </c>
      <c r="J388" s="37"/>
      <c r="K388" s="37"/>
      <c r="L388" s="37" t="s">
        <v>115</v>
      </c>
      <c r="M388" s="18"/>
      <c r="N388" s="38">
        <v>44211</v>
      </c>
      <c r="O388" s="38"/>
      <c r="P388" s="38">
        <v>35764</v>
      </c>
      <c r="Q388" s="18">
        <v>24.183561643835617</v>
      </c>
      <c r="R388" s="18"/>
      <c r="S388" s="36">
        <v>2.6533333333333333</v>
      </c>
    </row>
    <row r="389" spans="1:19" x14ac:dyDescent="0.25">
      <c r="A389" s="37"/>
      <c r="B389" s="18">
        <v>50143575</v>
      </c>
      <c r="C389" s="37" t="s">
        <v>728</v>
      </c>
      <c r="D389" s="37" t="s">
        <v>2275</v>
      </c>
      <c r="E389" s="37" t="s">
        <v>1440</v>
      </c>
      <c r="F389" s="37" t="s">
        <v>1479</v>
      </c>
      <c r="G389" s="37" t="s">
        <v>1480</v>
      </c>
      <c r="H389" s="37" t="s">
        <v>1763</v>
      </c>
      <c r="I389" s="37" t="s">
        <v>1764</v>
      </c>
      <c r="J389" s="37"/>
      <c r="K389" s="37"/>
      <c r="L389" s="37" t="s">
        <v>110</v>
      </c>
      <c r="M389" s="18"/>
      <c r="N389" s="38">
        <v>44138</v>
      </c>
      <c r="O389" s="38"/>
      <c r="P389" s="38">
        <v>33213</v>
      </c>
      <c r="Q389" s="18">
        <v>31.172602739726027</v>
      </c>
      <c r="R389" s="18"/>
      <c r="S389" s="36">
        <v>3.0466666666666669</v>
      </c>
    </row>
    <row r="390" spans="1:19" x14ac:dyDescent="0.25">
      <c r="A390" s="37"/>
      <c r="B390" s="18">
        <v>50148837</v>
      </c>
      <c r="C390" s="37" t="s">
        <v>784</v>
      </c>
      <c r="D390" s="37" t="s">
        <v>2275</v>
      </c>
      <c r="E390" s="37" t="s">
        <v>1440</v>
      </c>
      <c r="F390" s="37" t="s">
        <v>1479</v>
      </c>
      <c r="G390" s="37" t="s">
        <v>1480</v>
      </c>
      <c r="H390" s="37" t="s">
        <v>1765</v>
      </c>
      <c r="I390" s="37" t="s">
        <v>1766</v>
      </c>
      <c r="J390" s="37"/>
      <c r="K390" s="37"/>
      <c r="L390" s="37" t="s">
        <v>1630</v>
      </c>
      <c r="M390" s="18"/>
      <c r="N390" s="38">
        <v>44501</v>
      </c>
      <c r="O390" s="38"/>
      <c r="P390" s="38">
        <v>33447</v>
      </c>
      <c r="Q390" s="18">
        <v>30.531506849315068</v>
      </c>
      <c r="R390" s="18"/>
      <c r="S390" s="36">
        <v>2.9626666666666668</v>
      </c>
    </row>
    <row r="391" spans="1:19" x14ac:dyDescent="0.25">
      <c r="A391" s="37"/>
      <c r="B391" s="18">
        <v>50030477</v>
      </c>
      <c r="C391" s="37" t="s">
        <v>112</v>
      </c>
      <c r="D391" s="37" t="s">
        <v>2275</v>
      </c>
      <c r="E391" s="37" t="s">
        <v>1695</v>
      </c>
      <c r="F391" s="37" t="s">
        <v>1479</v>
      </c>
      <c r="G391" s="37" t="s">
        <v>1480</v>
      </c>
      <c r="H391" s="37" t="s">
        <v>1767</v>
      </c>
      <c r="I391" s="37" t="s">
        <v>1768</v>
      </c>
      <c r="J391" s="37"/>
      <c r="K391" s="37"/>
      <c r="L391" s="37" t="s">
        <v>111</v>
      </c>
      <c r="M391" s="18"/>
      <c r="N391" s="38">
        <v>38936</v>
      </c>
      <c r="O391" s="38"/>
      <c r="P391" s="38">
        <v>24948</v>
      </c>
      <c r="Q391" s="18">
        <v>53.816438356164383</v>
      </c>
      <c r="R391" s="18"/>
      <c r="S391" s="36">
        <v>2.7795999999999998</v>
      </c>
    </row>
    <row r="392" spans="1:19" x14ac:dyDescent="0.25">
      <c r="A392" s="37"/>
      <c r="B392" s="18">
        <v>50030478</v>
      </c>
      <c r="C392" s="37" t="s">
        <v>1220</v>
      </c>
      <c r="D392" s="37" t="s">
        <v>2275</v>
      </c>
      <c r="E392" s="37" t="s">
        <v>1695</v>
      </c>
      <c r="F392" s="37" t="s">
        <v>1479</v>
      </c>
      <c r="G392" s="37" t="s">
        <v>1480</v>
      </c>
      <c r="H392" s="37" t="s">
        <v>1879</v>
      </c>
      <c r="I392" s="37" t="s">
        <v>2192</v>
      </c>
      <c r="J392" s="37"/>
      <c r="K392" s="37"/>
      <c r="L392" s="37" t="s">
        <v>110</v>
      </c>
      <c r="M392" s="18"/>
      <c r="N392" s="38">
        <v>35758</v>
      </c>
      <c r="O392" s="38">
        <v>41091</v>
      </c>
      <c r="P392" s="38">
        <v>26722</v>
      </c>
      <c r="Q392" s="18">
        <v>48.956164383561642</v>
      </c>
      <c r="R392" s="18"/>
      <c r="S392" s="36">
        <v>3.3800000000000003</v>
      </c>
    </row>
    <row r="393" spans="1:19" x14ac:dyDescent="0.25">
      <c r="A393" s="37"/>
      <c r="B393" s="18">
        <v>50030890</v>
      </c>
      <c r="C393" s="37" t="s">
        <v>257</v>
      </c>
      <c r="D393" s="37" t="s">
        <v>2275</v>
      </c>
      <c r="E393" s="37" t="s">
        <v>1695</v>
      </c>
      <c r="F393" s="37" t="s">
        <v>1479</v>
      </c>
      <c r="G393" s="37" t="s">
        <v>1480</v>
      </c>
      <c r="H393" s="37" t="s">
        <v>1879</v>
      </c>
      <c r="I393" s="37" t="s">
        <v>2192</v>
      </c>
      <c r="J393" s="37"/>
      <c r="K393" s="37"/>
      <c r="L393" s="37" t="s">
        <v>110</v>
      </c>
      <c r="M393" s="18"/>
      <c r="N393" s="38">
        <v>35065</v>
      </c>
      <c r="O393" s="38">
        <v>42870</v>
      </c>
      <c r="P393" s="38">
        <v>25194</v>
      </c>
      <c r="Q393" s="18">
        <v>53.142465753424659</v>
      </c>
      <c r="R393" s="18"/>
      <c r="S393" s="36">
        <v>2.7633333333333332</v>
      </c>
    </row>
    <row r="394" spans="1:19" x14ac:dyDescent="0.25">
      <c r="A394" s="37"/>
      <c r="B394" s="18">
        <v>50141960</v>
      </c>
      <c r="C394" s="37" t="s">
        <v>1221</v>
      </c>
      <c r="D394" s="37" t="s">
        <v>2275</v>
      </c>
      <c r="E394" s="37" t="s">
        <v>1695</v>
      </c>
      <c r="F394" s="37" t="s">
        <v>2193</v>
      </c>
      <c r="G394" s="37" t="s">
        <v>1480</v>
      </c>
      <c r="H394" s="37" t="s">
        <v>1877</v>
      </c>
      <c r="I394" s="37" t="s">
        <v>2194</v>
      </c>
      <c r="J394" s="37"/>
      <c r="K394" s="37"/>
      <c r="L394" s="37" t="s">
        <v>124</v>
      </c>
      <c r="M394" s="18"/>
      <c r="N394" s="38">
        <v>40422</v>
      </c>
      <c r="O394" s="38">
        <v>44013</v>
      </c>
      <c r="P394" s="38">
        <v>27491</v>
      </c>
      <c r="Q394" s="18">
        <v>46.849315068493148</v>
      </c>
      <c r="R394" s="18"/>
      <c r="S394" s="36"/>
    </row>
    <row r="395" spans="1:19" x14ac:dyDescent="0.25">
      <c r="A395" s="37"/>
      <c r="B395" s="18">
        <v>50141989</v>
      </c>
      <c r="C395" s="37" t="s">
        <v>1222</v>
      </c>
      <c r="D395" s="37" t="s">
        <v>2275</v>
      </c>
      <c r="E395" s="37" t="s">
        <v>1695</v>
      </c>
      <c r="F395" s="37" t="s">
        <v>2193</v>
      </c>
      <c r="G395" s="37" t="s">
        <v>1480</v>
      </c>
      <c r="H395" s="37" t="s">
        <v>2195</v>
      </c>
      <c r="I395" s="37" t="s">
        <v>2196</v>
      </c>
      <c r="J395" s="37"/>
      <c r="K395" s="37"/>
      <c r="L395" s="37" t="s">
        <v>124</v>
      </c>
      <c r="M395" s="18"/>
      <c r="N395" s="38">
        <v>41133</v>
      </c>
      <c r="O395" s="38">
        <v>44013</v>
      </c>
      <c r="P395" s="38">
        <v>26260</v>
      </c>
      <c r="Q395" s="18">
        <v>50.221917808219175</v>
      </c>
      <c r="R395" s="18"/>
      <c r="S395" s="36">
        <v>2.9866666666666664</v>
      </c>
    </row>
    <row r="396" spans="1:19" x14ac:dyDescent="0.25">
      <c r="A396" s="37"/>
      <c r="B396" s="18">
        <v>50141988</v>
      </c>
      <c r="C396" s="37" t="s">
        <v>1223</v>
      </c>
      <c r="D396" s="37" t="s">
        <v>2275</v>
      </c>
      <c r="E396" s="37" t="s">
        <v>1695</v>
      </c>
      <c r="F396" s="37" t="s">
        <v>2193</v>
      </c>
      <c r="G396" s="37" t="s">
        <v>1480</v>
      </c>
      <c r="H396" s="37" t="s">
        <v>2197</v>
      </c>
      <c r="I396" s="37" t="s">
        <v>2198</v>
      </c>
      <c r="J396" s="37"/>
      <c r="K396" s="37"/>
      <c r="L396" s="37" t="s">
        <v>110</v>
      </c>
      <c r="M396" s="18"/>
      <c r="N396" s="38">
        <v>41114</v>
      </c>
      <c r="O396" s="38">
        <v>44013</v>
      </c>
      <c r="P396" s="38">
        <v>28176</v>
      </c>
      <c r="Q396" s="18">
        <v>44.972602739726028</v>
      </c>
      <c r="R396" s="18"/>
      <c r="S396" s="36">
        <v>2.8</v>
      </c>
    </row>
    <row r="397" spans="1:19" x14ac:dyDescent="0.25">
      <c r="A397" s="37"/>
      <c r="B397" s="18">
        <v>50142029</v>
      </c>
      <c r="C397" s="37" t="s">
        <v>1224</v>
      </c>
      <c r="D397" s="37" t="s">
        <v>2275</v>
      </c>
      <c r="E397" s="37" t="s">
        <v>1695</v>
      </c>
      <c r="F397" s="37" t="s">
        <v>2193</v>
      </c>
      <c r="G397" s="37" t="s">
        <v>1480</v>
      </c>
      <c r="H397" s="37" t="s">
        <v>1879</v>
      </c>
      <c r="I397" s="37" t="s">
        <v>2199</v>
      </c>
      <c r="J397" s="37"/>
      <c r="K397" s="37"/>
      <c r="L397" s="37" t="s">
        <v>110</v>
      </c>
      <c r="M397" s="18"/>
      <c r="N397" s="38">
        <v>41526</v>
      </c>
      <c r="O397" s="38">
        <v>44013</v>
      </c>
      <c r="P397" s="38">
        <v>30099</v>
      </c>
      <c r="Q397" s="18">
        <v>39.704109589041096</v>
      </c>
      <c r="R397" s="18"/>
      <c r="S397" s="36">
        <v>3.2533333333333334</v>
      </c>
    </row>
    <row r="398" spans="1:19" x14ac:dyDescent="0.25">
      <c r="A398" s="37"/>
      <c r="B398" s="18">
        <v>50142022</v>
      </c>
      <c r="C398" s="37" t="s">
        <v>1225</v>
      </c>
      <c r="D398" s="37" t="s">
        <v>2275</v>
      </c>
      <c r="E398" s="37" t="s">
        <v>1695</v>
      </c>
      <c r="F398" s="37" t="s">
        <v>2193</v>
      </c>
      <c r="G398" s="37" t="s">
        <v>1480</v>
      </c>
      <c r="H398" s="37" t="s">
        <v>1879</v>
      </c>
      <c r="I398" s="37" t="s">
        <v>2199</v>
      </c>
      <c r="J398" s="37"/>
      <c r="K398" s="37"/>
      <c r="L398" s="37" t="s">
        <v>110</v>
      </c>
      <c r="M398" s="18"/>
      <c r="N398" s="38">
        <v>41554</v>
      </c>
      <c r="O398" s="38">
        <v>44013</v>
      </c>
      <c r="P398" s="38">
        <v>33414</v>
      </c>
      <c r="Q398" s="18">
        <v>30.621917808219177</v>
      </c>
      <c r="R398" s="18"/>
      <c r="S398" s="36">
        <v>3.1046666666666667</v>
      </c>
    </row>
    <row r="399" spans="1:19" x14ac:dyDescent="0.25">
      <c r="A399" s="37"/>
      <c r="B399" s="18">
        <v>50142028</v>
      </c>
      <c r="C399" s="37" t="s">
        <v>1226</v>
      </c>
      <c r="D399" s="37" t="s">
        <v>2275</v>
      </c>
      <c r="E399" s="37" t="s">
        <v>1695</v>
      </c>
      <c r="F399" s="37" t="s">
        <v>2193</v>
      </c>
      <c r="G399" s="37" t="s">
        <v>1480</v>
      </c>
      <c r="H399" s="37" t="s">
        <v>1879</v>
      </c>
      <c r="I399" s="37" t="s">
        <v>2199</v>
      </c>
      <c r="J399" s="37"/>
      <c r="K399" s="37"/>
      <c r="L399" s="37" t="s">
        <v>110</v>
      </c>
      <c r="M399" s="18"/>
      <c r="N399" s="38">
        <v>41974</v>
      </c>
      <c r="O399" s="38">
        <v>44013</v>
      </c>
      <c r="P399" s="38">
        <v>27898</v>
      </c>
      <c r="Q399" s="18">
        <v>45.734246575342468</v>
      </c>
      <c r="R399" s="18"/>
      <c r="S399" s="36">
        <v>3.4633333333333334</v>
      </c>
    </row>
    <row r="400" spans="1:19" x14ac:dyDescent="0.25">
      <c r="A400" s="37"/>
      <c r="B400" s="18">
        <v>50142025</v>
      </c>
      <c r="C400" s="37" t="s">
        <v>1227</v>
      </c>
      <c r="D400" s="37" t="s">
        <v>2275</v>
      </c>
      <c r="E400" s="37" t="s">
        <v>1695</v>
      </c>
      <c r="F400" s="37" t="s">
        <v>2193</v>
      </c>
      <c r="G400" s="37" t="s">
        <v>1480</v>
      </c>
      <c r="H400" s="37" t="s">
        <v>1879</v>
      </c>
      <c r="I400" s="37" t="s">
        <v>2199</v>
      </c>
      <c r="J400" s="37"/>
      <c r="K400" s="37"/>
      <c r="L400" s="37" t="s">
        <v>110</v>
      </c>
      <c r="M400" s="18"/>
      <c r="N400" s="38">
        <v>42667</v>
      </c>
      <c r="O400" s="38">
        <v>44013</v>
      </c>
      <c r="P400" s="38">
        <v>31783</v>
      </c>
      <c r="Q400" s="18">
        <v>35.090410958904108</v>
      </c>
      <c r="R400" s="18"/>
      <c r="S400" s="36">
        <v>2.7524999999999999</v>
      </c>
    </row>
    <row r="401" spans="1:19" x14ac:dyDescent="0.25">
      <c r="A401" s="37"/>
      <c r="B401" s="18">
        <v>50142018</v>
      </c>
      <c r="C401" s="37" t="s">
        <v>1228</v>
      </c>
      <c r="D401" s="37" t="s">
        <v>2275</v>
      </c>
      <c r="E401" s="37" t="s">
        <v>1695</v>
      </c>
      <c r="F401" s="37" t="s">
        <v>2193</v>
      </c>
      <c r="G401" s="37" t="s">
        <v>1480</v>
      </c>
      <c r="H401" s="37" t="s">
        <v>1879</v>
      </c>
      <c r="I401" s="37" t="s">
        <v>2199</v>
      </c>
      <c r="J401" s="37"/>
      <c r="K401" s="37"/>
      <c r="L401" s="37" t="s">
        <v>135</v>
      </c>
      <c r="M401" s="18"/>
      <c r="N401" s="38">
        <v>41178</v>
      </c>
      <c r="O401" s="38">
        <v>44013</v>
      </c>
      <c r="P401" s="38">
        <v>31611</v>
      </c>
      <c r="Q401" s="18">
        <v>35.561643835616437</v>
      </c>
      <c r="R401" s="18"/>
      <c r="S401" s="36">
        <v>3.33</v>
      </c>
    </row>
    <row r="402" spans="1:19" x14ac:dyDescent="0.25">
      <c r="A402" s="37"/>
      <c r="B402" s="18">
        <v>50142016</v>
      </c>
      <c r="C402" s="37" t="s">
        <v>1229</v>
      </c>
      <c r="D402" s="37" t="s">
        <v>2275</v>
      </c>
      <c r="E402" s="37" t="s">
        <v>1695</v>
      </c>
      <c r="F402" s="37" t="s">
        <v>2193</v>
      </c>
      <c r="G402" s="37" t="s">
        <v>1480</v>
      </c>
      <c r="H402" s="37" t="s">
        <v>1879</v>
      </c>
      <c r="I402" s="37" t="s">
        <v>2199</v>
      </c>
      <c r="J402" s="37"/>
      <c r="K402" s="37"/>
      <c r="L402" s="37" t="s">
        <v>135</v>
      </c>
      <c r="M402" s="18"/>
      <c r="N402" s="38">
        <v>41620</v>
      </c>
      <c r="O402" s="38">
        <v>44013</v>
      </c>
      <c r="P402" s="38">
        <v>33531</v>
      </c>
      <c r="Q402" s="18">
        <v>30.301369863013697</v>
      </c>
      <c r="R402" s="18"/>
      <c r="S402" s="36"/>
    </row>
    <row r="403" spans="1:19" x14ac:dyDescent="0.25">
      <c r="A403" s="37"/>
      <c r="B403" s="18">
        <v>50142014</v>
      </c>
      <c r="C403" s="37" t="s">
        <v>1230</v>
      </c>
      <c r="D403" s="37" t="s">
        <v>2275</v>
      </c>
      <c r="E403" s="37" t="s">
        <v>1695</v>
      </c>
      <c r="F403" s="37" t="s">
        <v>2193</v>
      </c>
      <c r="G403" s="37" t="s">
        <v>1480</v>
      </c>
      <c r="H403" s="37" t="s">
        <v>1879</v>
      </c>
      <c r="I403" s="37" t="s">
        <v>2199</v>
      </c>
      <c r="J403" s="37"/>
      <c r="K403" s="37"/>
      <c r="L403" s="37" t="s">
        <v>135</v>
      </c>
      <c r="M403" s="18"/>
      <c r="N403" s="38">
        <v>42718</v>
      </c>
      <c r="O403" s="38">
        <v>44013</v>
      </c>
      <c r="P403" s="38">
        <v>34507</v>
      </c>
      <c r="Q403" s="18">
        <v>27.627397260273973</v>
      </c>
      <c r="R403" s="18"/>
      <c r="S403" s="36">
        <v>2.7856666666666663</v>
      </c>
    </row>
    <row r="404" spans="1:19" x14ac:dyDescent="0.25">
      <c r="A404" s="37"/>
      <c r="B404" s="18">
        <v>50142011</v>
      </c>
      <c r="C404" s="37" t="s">
        <v>1231</v>
      </c>
      <c r="D404" s="37" t="s">
        <v>2275</v>
      </c>
      <c r="E404" s="37" t="s">
        <v>1695</v>
      </c>
      <c r="F404" s="37" t="s">
        <v>2193</v>
      </c>
      <c r="G404" s="37" t="s">
        <v>1480</v>
      </c>
      <c r="H404" s="37" t="s">
        <v>1879</v>
      </c>
      <c r="I404" s="37" t="s">
        <v>2199</v>
      </c>
      <c r="J404" s="37"/>
      <c r="K404" s="37"/>
      <c r="L404" s="37" t="s">
        <v>135</v>
      </c>
      <c r="M404" s="18"/>
      <c r="N404" s="38">
        <v>42718</v>
      </c>
      <c r="O404" s="38">
        <v>44013</v>
      </c>
      <c r="P404" s="38">
        <v>34159</v>
      </c>
      <c r="Q404" s="18">
        <v>28.580821917808219</v>
      </c>
      <c r="R404" s="18"/>
      <c r="S404" s="36">
        <v>3.4533333333333331</v>
      </c>
    </row>
    <row r="405" spans="1:19" x14ac:dyDescent="0.25">
      <c r="A405" s="37"/>
      <c r="B405" s="18">
        <v>50142005</v>
      </c>
      <c r="C405" s="37" t="s">
        <v>1232</v>
      </c>
      <c r="D405" s="37" t="s">
        <v>2275</v>
      </c>
      <c r="E405" s="37" t="s">
        <v>1695</v>
      </c>
      <c r="F405" s="37" t="s">
        <v>2193</v>
      </c>
      <c r="G405" s="37" t="s">
        <v>1480</v>
      </c>
      <c r="H405" s="37" t="s">
        <v>1879</v>
      </c>
      <c r="I405" s="37" t="s">
        <v>2199</v>
      </c>
      <c r="J405" s="37"/>
      <c r="K405" s="37"/>
      <c r="L405" s="37" t="s">
        <v>135</v>
      </c>
      <c r="M405" s="18"/>
      <c r="N405" s="38">
        <v>42718</v>
      </c>
      <c r="O405" s="38">
        <v>44013</v>
      </c>
      <c r="P405" s="38">
        <v>34106</v>
      </c>
      <c r="Q405" s="18">
        <v>28.726027397260275</v>
      </c>
      <c r="R405" s="18"/>
      <c r="S405" s="36">
        <v>3.0100000000000002</v>
      </c>
    </row>
    <row r="406" spans="1:19" x14ac:dyDescent="0.25">
      <c r="A406" s="37"/>
      <c r="B406" s="18">
        <v>50141999</v>
      </c>
      <c r="C406" s="37" t="s">
        <v>1233</v>
      </c>
      <c r="D406" s="37" t="s">
        <v>2275</v>
      </c>
      <c r="E406" s="37" t="s">
        <v>1695</v>
      </c>
      <c r="F406" s="37" t="s">
        <v>2193</v>
      </c>
      <c r="G406" s="37" t="s">
        <v>1480</v>
      </c>
      <c r="H406" s="37" t="s">
        <v>1879</v>
      </c>
      <c r="I406" s="37" t="s">
        <v>2199</v>
      </c>
      <c r="J406" s="37"/>
      <c r="K406" s="37"/>
      <c r="L406" s="37" t="s">
        <v>135</v>
      </c>
      <c r="M406" s="18"/>
      <c r="N406" s="38">
        <v>43075</v>
      </c>
      <c r="O406" s="38">
        <v>44013</v>
      </c>
      <c r="P406" s="38">
        <v>34392</v>
      </c>
      <c r="Q406" s="18">
        <v>27.942465753424656</v>
      </c>
      <c r="R406" s="18"/>
      <c r="S406" s="36">
        <v>3.15</v>
      </c>
    </row>
    <row r="407" spans="1:19" x14ac:dyDescent="0.25">
      <c r="A407" s="37"/>
      <c r="B407" s="18">
        <v>50141994</v>
      </c>
      <c r="C407" s="37" t="s">
        <v>1234</v>
      </c>
      <c r="D407" s="37" t="s">
        <v>2275</v>
      </c>
      <c r="E407" s="37" t="s">
        <v>1695</v>
      </c>
      <c r="F407" s="37" t="s">
        <v>2193</v>
      </c>
      <c r="G407" s="37" t="s">
        <v>1480</v>
      </c>
      <c r="H407" s="37" t="s">
        <v>1879</v>
      </c>
      <c r="I407" s="37" t="s">
        <v>2199</v>
      </c>
      <c r="J407" s="37"/>
      <c r="K407" s="37"/>
      <c r="L407" s="37" t="s">
        <v>135</v>
      </c>
      <c r="M407" s="18"/>
      <c r="N407" s="38">
        <v>43075</v>
      </c>
      <c r="O407" s="38">
        <v>44013</v>
      </c>
      <c r="P407" s="38">
        <v>34716</v>
      </c>
      <c r="Q407" s="18">
        <v>27.054794520547944</v>
      </c>
      <c r="R407" s="18"/>
      <c r="S407" s="36">
        <v>2.7466666666666666</v>
      </c>
    </row>
    <row r="408" spans="1:19" x14ac:dyDescent="0.25">
      <c r="A408" s="37"/>
      <c r="B408" s="18">
        <v>50141993</v>
      </c>
      <c r="C408" s="37" t="s">
        <v>1235</v>
      </c>
      <c r="D408" s="37" t="s">
        <v>2275</v>
      </c>
      <c r="E408" s="37" t="s">
        <v>1695</v>
      </c>
      <c r="F408" s="37" t="s">
        <v>2193</v>
      </c>
      <c r="G408" s="37" t="s">
        <v>1480</v>
      </c>
      <c r="H408" s="37" t="s">
        <v>1879</v>
      </c>
      <c r="I408" s="37" t="s">
        <v>2199</v>
      </c>
      <c r="J408" s="37"/>
      <c r="K408" s="37"/>
      <c r="L408" s="37" t="s">
        <v>135</v>
      </c>
      <c r="M408" s="18"/>
      <c r="N408" s="38">
        <v>43290</v>
      </c>
      <c r="O408" s="38">
        <v>44013</v>
      </c>
      <c r="P408" s="38">
        <v>35424</v>
      </c>
      <c r="Q408" s="18">
        <v>25.115068493150684</v>
      </c>
      <c r="R408" s="18"/>
      <c r="S408" s="36">
        <v>2.7800000000000002</v>
      </c>
    </row>
    <row r="409" spans="1:19" x14ac:dyDescent="0.25">
      <c r="A409" s="37"/>
      <c r="B409" s="18">
        <v>50031481</v>
      </c>
      <c r="C409" s="37" t="s">
        <v>457</v>
      </c>
      <c r="D409" s="37" t="s">
        <v>2275</v>
      </c>
      <c r="E409" s="37" t="s">
        <v>1456</v>
      </c>
      <c r="F409" s="37" t="s">
        <v>1479</v>
      </c>
      <c r="G409" s="37" t="s">
        <v>1480</v>
      </c>
      <c r="H409" s="37" t="s">
        <v>1769</v>
      </c>
      <c r="I409" s="37" t="s">
        <v>1770</v>
      </c>
      <c r="J409" s="37"/>
      <c r="K409" s="37"/>
      <c r="L409" s="37" t="s">
        <v>105</v>
      </c>
      <c r="M409" s="18"/>
      <c r="N409" s="38">
        <v>39326</v>
      </c>
      <c r="O409" s="38"/>
      <c r="P409" s="38">
        <v>26227</v>
      </c>
      <c r="Q409" s="18">
        <v>50.31232876712329</v>
      </c>
      <c r="R409" s="18"/>
      <c r="S409" s="36">
        <v>3.1833333333333336</v>
      </c>
    </row>
    <row r="410" spans="1:19" x14ac:dyDescent="0.25">
      <c r="A410" s="37"/>
      <c r="B410" s="18">
        <v>50030475</v>
      </c>
      <c r="C410" s="37" t="s">
        <v>1236</v>
      </c>
      <c r="D410" s="37" t="s">
        <v>2275</v>
      </c>
      <c r="E410" s="37" t="s">
        <v>1456</v>
      </c>
      <c r="F410" s="37" t="s">
        <v>1479</v>
      </c>
      <c r="G410" s="37" t="s">
        <v>1480</v>
      </c>
      <c r="H410" s="37" t="s">
        <v>2200</v>
      </c>
      <c r="I410" s="37" t="s">
        <v>2201</v>
      </c>
      <c r="J410" s="37"/>
      <c r="K410" s="37"/>
      <c r="L410" s="37" t="s">
        <v>110</v>
      </c>
      <c r="M410" s="18"/>
      <c r="N410" s="38">
        <v>39264</v>
      </c>
      <c r="O410" s="38">
        <v>39417</v>
      </c>
      <c r="P410" s="38">
        <v>30249</v>
      </c>
      <c r="Q410" s="18">
        <v>39.293150684931504</v>
      </c>
      <c r="R410" s="18"/>
      <c r="S410" s="36">
        <v>3.6566666666666663</v>
      </c>
    </row>
    <row r="411" spans="1:19" x14ac:dyDescent="0.25">
      <c r="A411" s="37"/>
      <c r="B411" s="18">
        <v>50030476</v>
      </c>
      <c r="C411" s="37" t="s">
        <v>1237</v>
      </c>
      <c r="D411" s="37" t="s">
        <v>2275</v>
      </c>
      <c r="E411" s="37" t="s">
        <v>1456</v>
      </c>
      <c r="F411" s="37" t="s">
        <v>1479</v>
      </c>
      <c r="G411" s="37" t="s">
        <v>1480</v>
      </c>
      <c r="H411" s="37" t="s">
        <v>1771</v>
      </c>
      <c r="I411" s="37" t="s">
        <v>1772</v>
      </c>
      <c r="J411" s="37"/>
      <c r="K411" s="37"/>
      <c r="L411" s="37" t="s">
        <v>111</v>
      </c>
      <c r="M411" s="18"/>
      <c r="N411" s="38">
        <v>41276</v>
      </c>
      <c r="O411" s="38"/>
      <c r="P411" s="38">
        <v>30388</v>
      </c>
      <c r="Q411" s="18">
        <v>38.912328767123284</v>
      </c>
      <c r="R411" s="18"/>
      <c r="S411" s="36">
        <v>2.5</v>
      </c>
    </row>
    <row r="412" spans="1:19" x14ac:dyDescent="0.25">
      <c r="A412" s="37"/>
      <c r="B412" s="18">
        <v>50132742</v>
      </c>
      <c r="C412" s="37" t="s">
        <v>679</v>
      </c>
      <c r="D412" s="37" t="s">
        <v>2275</v>
      </c>
      <c r="E412" s="37" t="s">
        <v>1456</v>
      </c>
      <c r="F412" s="37" t="s">
        <v>1479</v>
      </c>
      <c r="G412" s="37" t="s">
        <v>1480</v>
      </c>
      <c r="H412" s="37" t="s">
        <v>1773</v>
      </c>
      <c r="I412" s="37" t="s">
        <v>1774</v>
      </c>
      <c r="J412" s="37"/>
      <c r="K412" s="37"/>
      <c r="L412" s="37" t="s">
        <v>115</v>
      </c>
      <c r="M412" s="18"/>
      <c r="N412" s="38">
        <v>43556</v>
      </c>
      <c r="O412" s="38"/>
      <c r="P412" s="38">
        <v>33821</v>
      </c>
      <c r="Q412" s="18">
        <v>29.506849315068493</v>
      </c>
      <c r="R412" s="18"/>
      <c r="S412" s="36"/>
    </row>
    <row r="413" spans="1:19" x14ac:dyDescent="0.25">
      <c r="A413" s="37" t="s">
        <v>27</v>
      </c>
      <c r="B413" s="18">
        <v>50031037</v>
      </c>
      <c r="C413" s="37" t="s">
        <v>311</v>
      </c>
      <c r="D413" s="37" t="s">
        <v>2269</v>
      </c>
      <c r="E413" s="37" t="s">
        <v>67</v>
      </c>
      <c r="F413" s="37" t="s">
        <v>1506</v>
      </c>
      <c r="G413" s="37" t="s">
        <v>68</v>
      </c>
      <c r="H413" s="37" t="s">
        <v>38</v>
      </c>
      <c r="I413" s="37" t="s">
        <v>944</v>
      </c>
      <c r="J413" s="37" t="s">
        <v>814</v>
      </c>
      <c r="K413" s="37" t="s">
        <v>815</v>
      </c>
      <c r="L413" s="37" t="s">
        <v>106</v>
      </c>
      <c r="M413" s="18"/>
      <c r="N413" s="38">
        <v>34669</v>
      </c>
      <c r="O413" s="38">
        <v>44211</v>
      </c>
      <c r="P413" s="38">
        <v>24486</v>
      </c>
      <c r="Q413" s="18">
        <v>55.082191780821915</v>
      </c>
      <c r="R413" s="18">
        <v>3.5399999999999996</v>
      </c>
      <c r="S413" s="36">
        <v>3.19</v>
      </c>
    </row>
    <row r="414" spans="1:19" x14ac:dyDescent="0.25">
      <c r="A414" s="37"/>
      <c r="B414" s="18">
        <v>50031480</v>
      </c>
      <c r="C414" s="37" t="s">
        <v>456</v>
      </c>
      <c r="D414" s="37" t="s">
        <v>2275</v>
      </c>
      <c r="E414" s="37" t="s">
        <v>1464</v>
      </c>
      <c r="F414" s="37" t="s">
        <v>1479</v>
      </c>
      <c r="G414" s="37" t="s">
        <v>1480</v>
      </c>
      <c r="H414" s="37" t="s">
        <v>2202</v>
      </c>
      <c r="I414" s="37" t="s">
        <v>2203</v>
      </c>
      <c r="J414" s="37"/>
      <c r="K414" s="37"/>
      <c r="L414" s="37" t="s">
        <v>105</v>
      </c>
      <c r="M414" s="18"/>
      <c r="N414" s="38">
        <v>33066</v>
      </c>
      <c r="O414" s="38">
        <v>40862</v>
      </c>
      <c r="P414" s="38">
        <v>24761</v>
      </c>
      <c r="Q414" s="18">
        <v>54.328767123287669</v>
      </c>
      <c r="R414" s="18"/>
      <c r="S414" s="36">
        <v>2.9950000000000001</v>
      </c>
    </row>
    <row r="415" spans="1:19" x14ac:dyDescent="0.25">
      <c r="A415" s="37"/>
      <c r="B415" s="18">
        <v>50030493</v>
      </c>
      <c r="C415" s="37" t="s">
        <v>118</v>
      </c>
      <c r="D415" s="37" t="s">
        <v>2275</v>
      </c>
      <c r="E415" s="37" t="s">
        <v>1464</v>
      </c>
      <c r="F415" s="37" t="s">
        <v>1479</v>
      </c>
      <c r="G415" s="37" t="s">
        <v>1480</v>
      </c>
      <c r="H415" s="37" t="s">
        <v>1472</v>
      </c>
      <c r="I415" s="37" t="s">
        <v>1495</v>
      </c>
      <c r="J415" s="37"/>
      <c r="K415" s="37"/>
      <c r="L415" s="37" t="s">
        <v>111</v>
      </c>
      <c r="M415" s="18"/>
      <c r="N415" s="38">
        <v>36251</v>
      </c>
      <c r="O415" s="38"/>
      <c r="P415" s="38">
        <v>26865</v>
      </c>
      <c r="Q415" s="18">
        <v>48.564383561643837</v>
      </c>
      <c r="R415" s="18"/>
      <c r="S415" s="36">
        <v>2.78</v>
      </c>
    </row>
    <row r="416" spans="1:19" x14ac:dyDescent="0.25">
      <c r="A416" s="37"/>
      <c r="B416" s="18">
        <v>50030494</v>
      </c>
      <c r="C416" s="37" t="s">
        <v>119</v>
      </c>
      <c r="D416" s="37" t="s">
        <v>2275</v>
      </c>
      <c r="E416" s="37" t="s">
        <v>1464</v>
      </c>
      <c r="F416" s="37" t="s">
        <v>1479</v>
      </c>
      <c r="G416" s="37" t="s">
        <v>1480</v>
      </c>
      <c r="H416" s="37" t="s">
        <v>1472</v>
      </c>
      <c r="I416" s="37" t="s">
        <v>1495</v>
      </c>
      <c r="J416" s="37"/>
      <c r="K416" s="37"/>
      <c r="L416" s="37" t="s">
        <v>106</v>
      </c>
      <c r="M416" s="18"/>
      <c r="N416" s="38">
        <v>37667</v>
      </c>
      <c r="O416" s="38">
        <v>40940</v>
      </c>
      <c r="P416" s="38">
        <v>29716</v>
      </c>
      <c r="Q416" s="18">
        <v>40.753424657534246</v>
      </c>
      <c r="R416" s="18"/>
      <c r="S416" s="36">
        <v>3.53</v>
      </c>
    </row>
    <row r="417" spans="1:19" x14ac:dyDescent="0.25">
      <c r="A417" s="37" t="s">
        <v>4</v>
      </c>
      <c r="B417" s="18">
        <v>50030668</v>
      </c>
      <c r="C417" s="37" t="s">
        <v>181</v>
      </c>
      <c r="D417" s="37" t="s">
        <v>2269</v>
      </c>
      <c r="E417" s="37" t="s">
        <v>67</v>
      </c>
      <c r="F417" s="37" t="s">
        <v>1506</v>
      </c>
      <c r="G417" s="37" t="s">
        <v>68</v>
      </c>
      <c r="H417" s="37" t="s">
        <v>1948</v>
      </c>
      <c r="I417" s="37" t="s">
        <v>946</v>
      </c>
      <c r="J417" s="37" t="s">
        <v>814</v>
      </c>
      <c r="K417" s="37" t="s">
        <v>815</v>
      </c>
      <c r="L417" s="37" t="s">
        <v>111</v>
      </c>
      <c r="M417" s="18"/>
      <c r="N417" s="38">
        <v>38777</v>
      </c>
      <c r="O417" s="38">
        <v>43587</v>
      </c>
      <c r="P417" s="38">
        <v>29355</v>
      </c>
      <c r="Q417" s="18">
        <v>41.742465753424661</v>
      </c>
      <c r="R417" s="18">
        <v>3.2566666666666664</v>
      </c>
      <c r="S417" s="36"/>
    </row>
    <row r="418" spans="1:19" x14ac:dyDescent="0.25">
      <c r="A418" s="37"/>
      <c r="B418" s="18">
        <v>50031493</v>
      </c>
      <c r="C418" s="37" t="s">
        <v>462</v>
      </c>
      <c r="D418" s="37" t="s">
        <v>2275</v>
      </c>
      <c r="E418" s="37" t="s">
        <v>1464</v>
      </c>
      <c r="F418" s="37" t="s">
        <v>1479</v>
      </c>
      <c r="G418" s="37" t="s">
        <v>1480</v>
      </c>
      <c r="H418" s="37" t="s">
        <v>2204</v>
      </c>
      <c r="I418" s="37" t="s">
        <v>2205</v>
      </c>
      <c r="J418" s="37"/>
      <c r="K418" s="37"/>
      <c r="L418" s="37" t="s">
        <v>168</v>
      </c>
      <c r="M418" s="18"/>
      <c r="N418" s="38">
        <v>35324</v>
      </c>
      <c r="O418" s="38">
        <v>44105</v>
      </c>
      <c r="P418" s="38">
        <v>25000</v>
      </c>
      <c r="Q418" s="18">
        <v>53.673972602739724</v>
      </c>
      <c r="R418" s="18"/>
      <c r="S418" s="36">
        <v>3.4233333333333333</v>
      </c>
    </row>
    <row r="419" spans="1:19" x14ac:dyDescent="0.25">
      <c r="A419" s="37" t="s">
        <v>4</v>
      </c>
      <c r="B419" s="18">
        <v>50034757</v>
      </c>
      <c r="C419" s="37" t="s">
        <v>1242</v>
      </c>
      <c r="D419" s="37" t="s">
        <v>2269</v>
      </c>
      <c r="E419" s="37" t="s">
        <v>67</v>
      </c>
      <c r="F419" s="37" t="s">
        <v>1508</v>
      </c>
      <c r="G419" s="37" t="s">
        <v>69</v>
      </c>
      <c r="H419" s="37" t="s">
        <v>928</v>
      </c>
      <c r="I419" s="37" t="s">
        <v>949</v>
      </c>
      <c r="J419" s="37" t="s">
        <v>814</v>
      </c>
      <c r="K419" s="37" t="s">
        <v>815</v>
      </c>
      <c r="L419" s="37" t="s">
        <v>115</v>
      </c>
      <c r="M419" s="18"/>
      <c r="N419" s="38">
        <v>41687</v>
      </c>
      <c r="O419" s="38">
        <v>44166</v>
      </c>
      <c r="P419" s="38">
        <v>33522</v>
      </c>
      <c r="Q419" s="18">
        <v>30.326027397260273</v>
      </c>
      <c r="R419" s="18">
        <v>3.48</v>
      </c>
      <c r="S419" s="36">
        <v>2.9499999999999997</v>
      </c>
    </row>
    <row r="420" spans="1:19" x14ac:dyDescent="0.25">
      <c r="A420" s="37"/>
      <c r="B420" s="18">
        <v>50131680</v>
      </c>
      <c r="C420" s="37" t="s">
        <v>677</v>
      </c>
      <c r="D420" s="37" t="s">
        <v>2275</v>
      </c>
      <c r="E420" s="37" t="s">
        <v>1443</v>
      </c>
      <c r="F420" s="37" t="s">
        <v>1479</v>
      </c>
      <c r="G420" s="37" t="s">
        <v>1480</v>
      </c>
      <c r="H420" s="37" t="s">
        <v>1775</v>
      </c>
      <c r="I420" s="37" t="s">
        <v>1776</v>
      </c>
      <c r="J420" s="37"/>
      <c r="K420" s="37"/>
      <c r="L420" s="37" t="s">
        <v>111</v>
      </c>
      <c r="M420" s="18"/>
      <c r="N420" s="38">
        <v>43521</v>
      </c>
      <c r="O420" s="38"/>
      <c r="P420" s="38">
        <v>32355</v>
      </c>
      <c r="Q420" s="18">
        <v>33.523287671232879</v>
      </c>
      <c r="R420" s="18"/>
      <c r="S420" s="36"/>
    </row>
    <row r="421" spans="1:19" x14ac:dyDescent="0.25">
      <c r="A421" s="37"/>
      <c r="B421" s="18">
        <v>50031471</v>
      </c>
      <c r="C421" s="37" t="s">
        <v>451</v>
      </c>
      <c r="D421" s="37" t="s">
        <v>2275</v>
      </c>
      <c r="E421" s="37" t="s">
        <v>1448</v>
      </c>
      <c r="F421" s="37" t="s">
        <v>1479</v>
      </c>
      <c r="G421" s="37" t="s">
        <v>1480</v>
      </c>
      <c r="H421" s="37" t="s">
        <v>1891</v>
      </c>
      <c r="I421" s="37" t="s">
        <v>2206</v>
      </c>
      <c r="J421" s="37"/>
      <c r="K421" s="37"/>
      <c r="L421" s="37" t="s">
        <v>124</v>
      </c>
      <c r="M421" s="18"/>
      <c r="N421" s="38">
        <v>39845</v>
      </c>
      <c r="O421" s="38">
        <v>43040</v>
      </c>
      <c r="P421" s="38">
        <v>25244</v>
      </c>
      <c r="Q421" s="18">
        <v>53.005479452054793</v>
      </c>
      <c r="R421" s="18"/>
      <c r="S421" s="36">
        <v>3.4866666666666664</v>
      </c>
    </row>
    <row r="422" spans="1:19" x14ac:dyDescent="0.25">
      <c r="A422" s="37" t="s">
        <v>27</v>
      </c>
      <c r="B422" s="18">
        <v>50031087</v>
      </c>
      <c r="C422" s="37" t="s">
        <v>334</v>
      </c>
      <c r="D422" s="37" t="s">
        <v>2269</v>
      </c>
      <c r="E422" s="37" t="s">
        <v>67</v>
      </c>
      <c r="F422" s="37" t="s">
        <v>1510</v>
      </c>
      <c r="G422" s="37" t="s">
        <v>70</v>
      </c>
      <c r="H422" s="37" t="s">
        <v>32</v>
      </c>
      <c r="I422" s="37" t="s">
        <v>951</v>
      </c>
      <c r="J422" s="37" t="s">
        <v>814</v>
      </c>
      <c r="K422" s="37" t="s">
        <v>815</v>
      </c>
      <c r="L422" s="37" t="s">
        <v>110</v>
      </c>
      <c r="M422" s="18"/>
      <c r="N422" s="38">
        <v>34827</v>
      </c>
      <c r="O422" s="38">
        <v>42492</v>
      </c>
      <c r="P422" s="38">
        <v>24957</v>
      </c>
      <c r="Q422" s="18">
        <v>53.791780821917811</v>
      </c>
      <c r="R422" s="18">
        <v>3.3333333333333335</v>
      </c>
      <c r="S422" s="36">
        <v>2.79</v>
      </c>
    </row>
    <row r="423" spans="1:19" x14ac:dyDescent="0.25">
      <c r="A423" s="37"/>
      <c r="B423" s="18">
        <v>50030597</v>
      </c>
      <c r="C423" s="37" t="s">
        <v>147</v>
      </c>
      <c r="D423" s="37" t="s">
        <v>2275</v>
      </c>
      <c r="E423" s="37" t="s">
        <v>1448</v>
      </c>
      <c r="F423" s="37" t="s">
        <v>1479</v>
      </c>
      <c r="G423" s="37" t="s">
        <v>1480</v>
      </c>
      <c r="H423" s="37" t="s">
        <v>2207</v>
      </c>
      <c r="I423" s="37" t="s">
        <v>2208</v>
      </c>
      <c r="J423" s="37"/>
      <c r="K423" s="37"/>
      <c r="L423" s="37" t="s">
        <v>124</v>
      </c>
      <c r="M423" s="18"/>
      <c r="N423" s="38">
        <v>36557</v>
      </c>
      <c r="O423" s="38">
        <v>43055</v>
      </c>
      <c r="P423" s="38">
        <v>26363</v>
      </c>
      <c r="Q423" s="18">
        <v>49.939726027397263</v>
      </c>
      <c r="R423" s="18"/>
      <c r="S423" s="36">
        <v>3.3933333333333331</v>
      </c>
    </row>
    <row r="424" spans="1:19" x14ac:dyDescent="0.25">
      <c r="A424" s="37"/>
      <c r="B424" s="18">
        <v>50030484</v>
      </c>
      <c r="C424" s="37" t="s">
        <v>1238</v>
      </c>
      <c r="D424" s="37" t="s">
        <v>2275</v>
      </c>
      <c r="E424" s="37" t="s">
        <v>1448</v>
      </c>
      <c r="F424" s="37" t="s">
        <v>1479</v>
      </c>
      <c r="G424" s="37" t="s">
        <v>1480</v>
      </c>
      <c r="H424" s="37" t="s">
        <v>2209</v>
      </c>
      <c r="I424" s="37" t="s">
        <v>2210</v>
      </c>
      <c r="J424" s="37"/>
      <c r="K424" s="37"/>
      <c r="L424" s="37" t="s">
        <v>110</v>
      </c>
      <c r="M424" s="18"/>
      <c r="N424" s="38">
        <v>38693</v>
      </c>
      <c r="O424" s="38">
        <v>39508</v>
      </c>
      <c r="P424" s="38">
        <v>26916</v>
      </c>
      <c r="Q424" s="18">
        <v>48.424657534246577</v>
      </c>
      <c r="R424" s="18"/>
      <c r="S424" s="36"/>
    </row>
    <row r="425" spans="1:19" x14ac:dyDescent="0.25">
      <c r="A425" s="37" t="s">
        <v>29</v>
      </c>
      <c r="B425" s="18">
        <v>50045062</v>
      </c>
      <c r="C425" s="37" t="s">
        <v>547</v>
      </c>
      <c r="D425" s="37" t="s">
        <v>2269</v>
      </c>
      <c r="E425" s="37" t="s">
        <v>67</v>
      </c>
      <c r="F425" s="37" t="s">
        <v>1510</v>
      </c>
      <c r="G425" s="37" t="s">
        <v>70</v>
      </c>
      <c r="H425" s="37" t="s">
        <v>30</v>
      </c>
      <c r="I425" s="37" t="s">
        <v>1950</v>
      </c>
      <c r="J425" s="37" t="s">
        <v>814</v>
      </c>
      <c r="K425" s="37" t="s">
        <v>815</v>
      </c>
      <c r="L425" s="37" t="s">
        <v>115</v>
      </c>
      <c r="M425" s="18"/>
      <c r="N425" s="38">
        <v>42065</v>
      </c>
      <c r="O425" s="38">
        <v>44301</v>
      </c>
      <c r="P425" s="38">
        <v>33517</v>
      </c>
      <c r="Q425" s="18">
        <v>30.339726027397262</v>
      </c>
      <c r="R425" s="18">
        <v>3.1839999999999997</v>
      </c>
      <c r="S425" s="36">
        <v>3.58</v>
      </c>
    </row>
    <row r="426" spans="1:19" x14ac:dyDescent="0.25">
      <c r="A426" s="37"/>
      <c r="B426" s="18">
        <v>50030483</v>
      </c>
      <c r="C426" s="37" t="s">
        <v>113</v>
      </c>
      <c r="D426" s="37" t="s">
        <v>2275</v>
      </c>
      <c r="E426" s="37" t="s">
        <v>1448</v>
      </c>
      <c r="F426" s="37" t="s">
        <v>1479</v>
      </c>
      <c r="G426" s="37" t="s">
        <v>1480</v>
      </c>
      <c r="H426" s="37" t="s">
        <v>1777</v>
      </c>
      <c r="I426" s="37" t="s">
        <v>1778</v>
      </c>
      <c r="J426" s="37"/>
      <c r="K426" s="37"/>
      <c r="L426" s="37" t="s">
        <v>110</v>
      </c>
      <c r="M426" s="18"/>
      <c r="N426" s="38">
        <v>40725</v>
      </c>
      <c r="O426" s="38"/>
      <c r="P426" s="38">
        <v>24823</v>
      </c>
      <c r="Q426" s="18">
        <v>54.158904109589038</v>
      </c>
      <c r="R426" s="18"/>
      <c r="S426" s="36">
        <v>3.1266666666666669</v>
      </c>
    </row>
    <row r="427" spans="1:19" x14ac:dyDescent="0.25">
      <c r="A427" s="37"/>
      <c r="B427" s="18">
        <v>50030488</v>
      </c>
      <c r="C427" s="37" t="s">
        <v>116</v>
      </c>
      <c r="D427" s="37" t="s">
        <v>2275</v>
      </c>
      <c r="E427" s="37" t="s">
        <v>1448</v>
      </c>
      <c r="F427" s="37" t="s">
        <v>1479</v>
      </c>
      <c r="G427" s="37" t="s">
        <v>1480</v>
      </c>
      <c r="H427" s="37" t="s">
        <v>1688</v>
      </c>
      <c r="I427" s="37" t="s">
        <v>2211</v>
      </c>
      <c r="J427" s="37"/>
      <c r="K427" s="37"/>
      <c r="L427" s="37" t="s">
        <v>115</v>
      </c>
      <c r="M427" s="18"/>
      <c r="N427" s="38">
        <v>36281</v>
      </c>
      <c r="O427" s="38">
        <v>40634</v>
      </c>
      <c r="P427" s="38">
        <v>27431</v>
      </c>
      <c r="Q427" s="18">
        <v>47.013698630136986</v>
      </c>
      <c r="R427" s="18"/>
      <c r="S427" s="36">
        <v>3.3866666666666667</v>
      </c>
    </row>
    <row r="428" spans="1:19" x14ac:dyDescent="0.25">
      <c r="A428" s="37"/>
      <c r="B428" s="18">
        <v>50030491</v>
      </c>
      <c r="C428" s="37" t="s">
        <v>117</v>
      </c>
      <c r="D428" s="37" t="s">
        <v>2275</v>
      </c>
      <c r="E428" s="37" t="s">
        <v>1448</v>
      </c>
      <c r="F428" s="37" t="s">
        <v>1479</v>
      </c>
      <c r="G428" s="37" t="s">
        <v>1480</v>
      </c>
      <c r="H428" s="37" t="s">
        <v>1779</v>
      </c>
      <c r="I428" s="37" t="s">
        <v>1780</v>
      </c>
      <c r="J428" s="37"/>
      <c r="K428" s="37"/>
      <c r="L428" s="37" t="s">
        <v>115</v>
      </c>
      <c r="M428" s="18"/>
      <c r="N428" s="38">
        <v>41442</v>
      </c>
      <c r="O428" s="38"/>
      <c r="P428" s="38">
        <v>32096</v>
      </c>
      <c r="Q428" s="18">
        <v>34.232876712328768</v>
      </c>
      <c r="R428" s="18"/>
      <c r="S428" s="36">
        <v>2.9666666666666663</v>
      </c>
    </row>
    <row r="429" spans="1:19" x14ac:dyDescent="0.25">
      <c r="A429" s="37" t="s">
        <v>27</v>
      </c>
      <c r="B429" s="18">
        <v>50031082</v>
      </c>
      <c r="C429" s="37" t="s">
        <v>331</v>
      </c>
      <c r="D429" s="37" t="s">
        <v>2269</v>
      </c>
      <c r="E429" s="37" t="s">
        <v>67</v>
      </c>
      <c r="F429" s="37" t="s">
        <v>1504</v>
      </c>
      <c r="G429" s="37" t="s">
        <v>98</v>
      </c>
      <c r="H429" s="37" t="s">
        <v>37</v>
      </c>
      <c r="I429" s="37" t="s">
        <v>953</v>
      </c>
      <c r="J429" s="37" t="s">
        <v>825</v>
      </c>
      <c r="K429" s="37" t="s">
        <v>815</v>
      </c>
      <c r="L429" s="37" t="s">
        <v>124</v>
      </c>
      <c r="M429" s="18"/>
      <c r="N429" s="38">
        <v>34827</v>
      </c>
      <c r="O429" s="38">
        <v>43647</v>
      </c>
      <c r="P429" s="38">
        <v>25565</v>
      </c>
      <c r="Q429" s="18">
        <v>52.126027397260273</v>
      </c>
      <c r="R429" s="18">
        <v>4.333333333333333</v>
      </c>
      <c r="S429" s="36">
        <v>3.511333333333333</v>
      </c>
    </row>
    <row r="430" spans="1:19" x14ac:dyDescent="0.25">
      <c r="A430" s="37"/>
      <c r="B430" s="18">
        <v>50045444</v>
      </c>
      <c r="C430" s="37" t="s">
        <v>550</v>
      </c>
      <c r="D430" s="37" t="s">
        <v>2275</v>
      </c>
      <c r="E430" s="37" t="s">
        <v>1448</v>
      </c>
      <c r="F430" s="37" t="s">
        <v>1479</v>
      </c>
      <c r="G430" s="37" t="s">
        <v>1480</v>
      </c>
      <c r="H430" s="37" t="s">
        <v>1781</v>
      </c>
      <c r="I430" s="37" t="s">
        <v>1782</v>
      </c>
      <c r="J430" s="37"/>
      <c r="K430" s="37"/>
      <c r="L430" s="37" t="s">
        <v>115</v>
      </c>
      <c r="M430" s="18"/>
      <c r="N430" s="38">
        <v>42079</v>
      </c>
      <c r="O430" s="38"/>
      <c r="P430" s="38">
        <v>31921</v>
      </c>
      <c r="Q430" s="18">
        <v>34.712328767123289</v>
      </c>
      <c r="R430" s="18"/>
      <c r="S430" s="36">
        <v>3.19</v>
      </c>
    </row>
    <row r="431" spans="1:19" x14ac:dyDescent="0.25">
      <c r="A431" s="37" t="s">
        <v>29</v>
      </c>
      <c r="B431" s="18">
        <v>50129832</v>
      </c>
      <c r="C431" s="37" t="s">
        <v>675</v>
      </c>
      <c r="D431" s="37" t="s">
        <v>2269</v>
      </c>
      <c r="E431" s="37" t="s">
        <v>67</v>
      </c>
      <c r="F431" s="37" t="s">
        <v>1512</v>
      </c>
      <c r="G431" s="37" t="s">
        <v>71</v>
      </c>
      <c r="H431" s="37" t="s">
        <v>30</v>
      </c>
      <c r="I431" s="37" t="s">
        <v>1951</v>
      </c>
      <c r="J431" s="37" t="s">
        <v>825</v>
      </c>
      <c r="K431" s="37" t="s">
        <v>815</v>
      </c>
      <c r="L431" s="37" t="s">
        <v>111</v>
      </c>
      <c r="M431" s="18"/>
      <c r="N431" s="38">
        <v>43467</v>
      </c>
      <c r="O431" s="38">
        <v>44198</v>
      </c>
      <c r="P431" s="38">
        <v>33882</v>
      </c>
      <c r="Q431" s="18">
        <v>29.339726027397262</v>
      </c>
      <c r="R431" s="18">
        <v>3.63</v>
      </c>
      <c r="S431" s="36">
        <v>3.5733333333333328</v>
      </c>
    </row>
    <row r="432" spans="1:19" x14ac:dyDescent="0.25">
      <c r="A432" s="37"/>
      <c r="B432" s="18">
        <v>50031375</v>
      </c>
      <c r="C432" s="37" t="s">
        <v>424</v>
      </c>
      <c r="D432" s="37" t="s">
        <v>2275</v>
      </c>
      <c r="E432" s="37" t="s">
        <v>1448</v>
      </c>
      <c r="F432" s="37" t="s">
        <v>1479</v>
      </c>
      <c r="G432" s="37" t="s">
        <v>1480</v>
      </c>
      <c r="H432" s="37" t="s">
        <v>1781</v>
      </c>
      <c r="I432" s="37" t="s">
        <v>1782</v>
      </c>
      <c r="J432" s="37"/>
      <c r="K432" s="37"/>
      <c r="L432" s="37" t="s">
        <v>135</v>
      </c>
      <c r="M432" s="18"/>
      <c r="N432" s="38">
        <v>41519</v>
      </c>
      <c r="O432" s="38">
        <v>44470</v>
      </c>
      <c r="P432" s="38">
        <v>31144</v>
      </c>
      <c r="Q432" s="18">
        <v>36.841095890410962</v>
      </c>
      <c r="R432" s="18"/>
      <c r="S432" s="36">
        <v>3.5966666666666662</v>
      </c>
    </row>
    <row r="433" spans="1:19" x14ac:dyDescent="0.25">
      <c r="A433" s="37"/>
      <c r="B433" s="18">
        <v>50030610</v>
      </c>
      <c r="C433" s="37" t="s">
        <v>155</v>
      </c>
      <c r="D433" s="37" t="s">
        <v>2275</v>
      </c>
      <c r="E433" s="37" t="s">
        <v>1459</v>
      </c>
      <c r="F433" s="37" t="s">
        <v>1479</v>
      </c>
      <c r="G433" s="37" t="s">
        <v>1480</v>
      </c>
      <c r="H433" s="37" t="s">
        <v>2212</v>
      </c>
      <c r="I433" s="37" t="s">
        <v>2213</v>
      </c>
      <c r="J433" s="37"/>
      <c r="K433" s="37"/>
      <c r="L433" s="37" t="s">
        <v>135</v>
      </c>
      <c r="M433" s="18"/>
      <c r="N433" s="38">
        <v>35409</v>
      </c>
      <c r="O433" s="38">
        <v>42888</v>
      </c>
      <c r="P433" s="38">
        <v>25999</v>
      </c>
      <c r="Q433" s="18">
        <v>50.936986301369863</v>
      </c>
      <c r="R433" s="18"/>
      <c r="S433" s="36">
        <v>3.6266666666666669</v>
      </c>
    </row>
    <row r="434" spans="1:19" x14ac:dyDescent="0.25">
      <c r="A434" s="37" t="s">
        <v>27</v>
      </c>
      <c r="B434" s="18">
        <v>50031362</v>
      </c>
      <c r="C434" s="37" t="s">
        <v>416</v>
      </c>
      <c r="D434" s="37" t="s">
        <v>2269</v>
      </c>
      <c r="E434" s="37" t="s">
        <v>67</v>
      </c>
      <c r="F434" s="37" t="s">
        <v>1504</v>
      </c>
      <c r="G434" s="37" t="s">
        <v>98</v>
      </c>
      <c r="H434" s="37" t="s">
        <v>55</v>
      </c>
      <c r="I434" s="37" t="s">
        <v>955</v>
      </c>
      <c r="J434" s="37" t="s">
        <v>825</v>
      </c>
      <c r="K434" s="37" t="s">
        <v>815</v>
      </c>
      <c r="L434" s="37" t="s">
        <v>111</v>
      </c>
      <c r="M434" s="18"/>
      <c r="N434" s="38">
        <v>34669</v>
      </c>
      <c r="O434" s="38">
        <v>44340</v>
      </c>
      <c r="P434" s="38">
        <v>25635</v>
      </c>
      <c r="Q434" s="18">
        <v>51.934246575342463</v>
      </c>
      <c r="R434" s="18">
        <v>2.8766666666666669</v>
      </c>
      <c r="S434" s="36">
        <v>3.06</v>
      </c>
    </row>
    <row r="435" spans="1:19" x14ac:dyDescent="0.25">
      <c r="A435" s="37"/>
      <c r="B435" s="18">
        <v>50047835</v>
      </c>
      <c r="C435" s="37" t="s">
        <v>565</v>
      </c>
      <c r="D435" s="37" t="s">
        <v>2275</v>
      </c>
      <c r="E435" s="37" t="s">
        <v>1459</v>
      </c>
      <c r="F435" s="37" t="s">
        <v>1479</v>
      </c>
      <c r="G435" s="37" t="s">
        <v>1480</v>
      </c>
      <c r="H435" s="37" t="s">
        <v>2214</v>
      </c>
      <c r="I435" s="37" t="s">
        <v>2215</v>
      </c>
      <c r="J435" s="37"/>
      <c r="K435" s="37"/>
      <c r="L435" s="37" t="s">
        <v>115</v>
      </c>
      <c r="M435" s="18"/>
      <c r="N435" s="38">
        <v>42186</v>
      </c>
      <c r="O435" s="38">
        <v>42857</v>
      </c>
      <c r="P435" s="38">
        <v>31543</v>
      </c>
      <c r="Q435" s="18">
        <v>35.747945205479454</v>
      </c>
      <c r="R435" s="18"/>
      <c r="S435" s="36">
        <v>2.7366666666666668</v>
      </c>
    </row>
    <row r="436" spans="1:19" x14ac:dyDescent="0.25">
      <c r="A436" s="37"/>
      <c r="B436" s="18">
        <v>50031470</v>
      </c>
      <c r="C436" s="37" t="s">
        <v>450</v>
      </c>
      <c r="D436" s="37" t="s">
        <v>2275</v>
      </c>
      <c r="E436" s="37" t="s">
        <v>1497</v>
      </c>
      <c r="F436" s="37" t="s">
        <v>1479</v>
      </c>
      <c r="G436" s="37" t="s">
        <v>1480</v>
      </c>
      <c r="H436" s="37" t="s">
        <v>2216</v>
      </c>
      <c r="I436" s="37" t="s">
        <v>2217</v>
      </c>
      <c r="J436" s="37"/>
      <c r="K436" s="37"/>
      <c r="L436" s="37" t="s">
        <v>168</v>
      </c>
      <c r="M436" s="18"/>
      <c r="N436" s="38">
        <v>38200</v>
      </c>
      <c r="O436" s="38">
        <v>39814</v>
      </c>
      <c r="P436" s="38">
        <v>27424</v>
      </c>
      <c r="Q436" s="18">
        <v>47.032876712328765</v>
      </c>
      <c r="R436" s="18"/>
      <c r="S436" s="36">
        <v>3.27</v>
      </c>
    </row>
    <row r="437" spans="1:19" x14ac:dyDescent="0.25">
      <c r="A437" s="37" t="s">
        <v>4</v>
      </c>
      <c r="B437" s="18">
        <v>50096043</v>
      </c>
      <c r="C437" s="37" t="s">
        <v>605</v>
      </c>
      <c r="D437" s="37" t="s">
        <v>2269</v>
      </c>
      <c r="E437" s="37" t="s">
        <v>67</v>
      </c>
      <c r="F437" s="37" t="s">
        <v>1949</v>
      </c>
      <c r="G437" s="37" t="s">
        <v>98</v>
      </c>
      <c r="H437" s="37" t="s">
        <v>928</v>
      </c>
      <c r="I437" s="37" t="s">
        <v>956</v>
      </c>
      <c r="J437" s="37" t="s">
        <v>825</v>
      </c>
      <c r="K437" s="37" t="s">
        <v>815</v>
      </c>
      <c r="L437" s="37" t="s">
        <v>135</v>
      </c>
      <c r="M437" s="18"/>
      <c r="N437" s="38">
        <v>42695</v>
      </c>
      <c r="O437" s="38">
        <v>43253</v>
      </c>
      <c r="P437" s="38">
        <v>33235</v>
      </c>
      <c r="Q437" s="18">
        <v>31.112328767123287</v>
      </c>
      <c r="R437" s="18">
        <v>2.8100000000000005</v>
      </c>
      <c r="S437" s="36">
        <v>3.0566666666666666</v>
      </c>
    </row>
    <row r="438" spans="1:19" x14ac:dyDescent="0.25">
      <c r="A438" s="37"/>
      <c r="B438" s="18">
        <v>50030527</v>
      </c>
      <c r="C438" s="37" t="s">
        <v>132</v>
      </c>
      <c r="D438" s="37" t="s">
        <v>2275</v>
      </c>
      <c r="E438" s="37" t="s">
        <v>1497</v>
      </c>
      <c r="F438" s="37" t="s">
        <v>1479</v>
      </c>
      <c r="G438" s="37" t="s">
        <v>1480</v>
      </c>
      <c r="H438" s="37" t="s">
        <v>1783</v>
      </c>
      <c r="I438" s="37" t="s">
        <v>1784</v>
      </c>
      <c r="J438" s="37"/>
      <c r="K438" s="37"/>
      <c r="L438" s="37" t="s">
        <v>110</v>
      </c>
      <c r="M438" s="18"/>
      <c r="N438" s="38">
        <v>40581</v>
      </c>
      <c r="O438" s="38"/>
      <c r="P438" s="38">
        <v>31474</v>
      </c>
      <c r="Q438" s="18">
        <v>35.936986301369863</v>
      </c>
      <c r="R438" s="18"/>
      <c r="S438" s="18"/>
    </row>
    <row r="439" spans="1:19" x14ac:dyDescent="0.25">
      <c r="A439" s="37"/>
      <c r="B439" s="18">
        <v>50030952</v>
      </c>
      <c r="C439" s="37" t="s">
        <v>279</v>
      </c>
      <c r="D439" s="37" t="s">
        <v>2275</v>
      </c>
      <c r="E439" s="37" t="s">
        <v>1497</v>
      </c>
      <c r="F439" s="37" t="s">
        <v>1479</v>
      </c>
      <c r="G439" s="37" t="s">
        <v>1480</v>
      </c>
      <c r="H439" s="37" t="s">
        <v>2218</v>
      </c>
      <c r="I439" s="37" t="s">
        <v>2219</v>
      </c>
      <c r="J439" s="37"/>
      <c r="K439" s="37"/>
      <c r="L439" s="37" t="s">
        <v>110</v>
      </c>
      <c r="M439" s="18"/>
      <c r="N439" s="38">
        <v>38777</v>
      </c>
      <c r="O439" s="38">
        <v>41699</v>
      </c>
      <c r="P439" s="38">
        <v>28602</v>
      </c>
      <c r="Q439" s="18">
        <v>43.805479452054797</v>
      </c>
      <c r="R439" s="18"/>
      <c r="S439" s="18"/>
    </row>
    <row r="440" spans="1:19" x14ac:dyDescent="0.25">
      <c r="A440" s="37"/>
      <c r="B440" s="18">
        <v>50045477</v>
      </c>
      <c r="C440" s="37" t="s">
        <v>551</v>
      </c>
      <c r="D440" s="37" t="s">
        <v>2275</v>
      </c>
      <c r="E440" s="37" t="s">
        <v>1443</v>
      </c>
      <c r="F440" s="37" t="s">
        <v>1479</v>
      </c>
      <c r="G440" s="37" t="s">
        <v>1480</v>
      </c>
      <c r="H440" s="37" t="s">
        <v>1444</v>
      </c>
      <c r="I440" s="37" t="s">
        <v>1785</v>
      </c>
      <c r="J440" s="37"/>
      <c r="K440" s="37"/>
      <c r="L440" s="37" t="s">
        <v>110</v>
      </c>
      <c r="M440" s="18"/>
      <c r="N440" s="38">
        <v>42037</v>
      </c>
      <c r="O440" s="38"/>
      <c r="P440" s="38">
        <v>28381</v>
      </c>
      <c r="Q440" s="18">
        <v>44.410958904109592</v>
      </c>
      <c r="R440" s="18"/>
      <c r="S440" s="18"/>
    </row>
    <row r="441" spans="1:19" x14ac:dyDescent="0.25">
      <c r="A441" s="37" t="s">
        <v>4</v>
      </c>
      <c r="B441" s="18">
        <v>50031420</v>
      </c>
      <c r="C441" s="37" t="s">
        <v>432</v>
      </c>
      <c r="D441" s="37" t="s">
        <v>2269</v>
      </c>
      <c r="E441" s="37" t="s">
        <v>67</v>
      </c>
      <c r="F441" s="37" t="s">
        <v>1512</v>
      </c>
      <c r="G441" s="37" t="s">
        <v>71</v>
      </c>
      <c r="H441" s="37" t="s">
        <v>1948</v>
      </c>
      <c r="I441" s="37" t="s">
        <v>960</v>
      </c>
      <c r="J441" s="37" t="s">
        <v>818</v>
      </c>
      <c r="K441" s="37" t="s">
        <v>815</v>
      </c>
      <c r="L441" s="37" t="s">
        <v>110</v>
      </c>
      <c r="M441" s="18"/>
      <c r="N441" s="38">
        <v>33548</v>
      </c>
      <c r="O441" s="38">
        <v>43055</v>
      </c>
      <c r="P441" s="38">
        <v>26028</v>
      </c>
      <c r="Q441" s="18">
        <v>50.857534246575341</v>
      </c>
      <c r="R441" s="18">
        <v>3.66</v>
      </c>
      <c r="S441" s="18"/>
    </row>
    <row r="442" spans="1:19" x14ac:dyDescent="0.25">
      <c r="A442" s="37"/>
      <c r="B442" s="18">
        <v>50148381</v>
      </c>
      <c r="C442" s="37" t="s">
        <v>767</v>
      </c>
      <c r="D442" s="37" t="s">
        <v>2275</v>
      </c>
      <c r="E442" s="37" t="s">
        <v>1786</v>
      </c>
      <c r="F442" s="37" t="s">
        <v>1479</v>
      </c>
      <c r="G442" s="37" t="s">
        <v>1480</v>
      </c>
      <c r="H442" s="37" t="s">
        <v>1787</v>
      </c>
      <c r="I442" s="37" t="s">
        <v>1788</v>
      </c>
      <c r="J442" s="37"/>
      <c r="K442" s="37"/>
      <c r="L442" s="37" t="s">
        <v>1630</v>
      </c>
      <c r="M442" s="18"/>
      <c r="N442" s="38">
        <v>44470</v>
      </c>
      <c r="O442" s="38"/>
      <c r="P442" s="38">
        <v>35242</v>
      </c>
      <c r="Q442" s="18">
        <v>25.613698630136987</v>
      </c>
      <c r="R442" s="18"/>
      <c r="S442" s="18"/>
    </row>
    <row r="443" spans="1:19" x14ac:dyDescent="0.25">
      <c r="A443" s="37"/>
      <c r="B443" s="18">
        <v>50031094</v>
      </c>
      <c r="C443" s="37" t="s">
        <v>1239</v>
      </c>
      <c r="D443" s="37" t="s">
        <v>2275</v>
      </c>
      <c r="E443" s="37" t="s">
        <v>1497</v>
      </c>
      <c r="F443" s="37" t="s">
        <v>1479</v>
      </c>
      <c r="G443" s="37" t="s">
        <v>1480</v>
      </c>
      <c r="H443" s="37" t="s">
        <v>2220</v>
      </c>
      <c r="I443" s="37" t="s">
        <v>2221</v>
      </c>
      <c r="J443" s="37"/>
      <c r="K443" s="37"/>
      <c r="L443" s="37" t="s">
        <v>110</v>
      </c>
      <c r="M443" s="18"/>
      <c r="N443" s="38">
        <v>38640</v>
      </c>
      <c r="O443" s="38">
        <v>42646</v>
      </c>
      <c r="P443" s="38">
        <v>27730</v>
      </c>
      <c r="Q443" s="18">
        <v>46.194520547945203</v>
      </c>
      <c r="R443" s="18"/>
      <c r="S443" s="18"/>
    </row>
    <row r="444" spans="1:19" x14ac:dyDescent="0.25">
      <c r="A444" s="37" t="s">
        <v>29</v>
      </c>
      <c r="B444" s="18">
        <v>50114027</v>
      </c>
      <c r="C444" s="37" t="s">
        <v>653</v>
      </c>
      <c r="D444" s="37" t="s">
        <v>2269</v>
      </c>
      <c r="E444" s="37" t="s">
        <v>67</v>
      </c>
      <c r="F444" s="37" t="s">
        <v>1514</v>
      </c>
      <c r="G444" s="37" t="s">
        <v>72</v>
      </c>
      <c r="H444" s="37" t="s">
        <v>30</v>
      </c>
      <c r="I444" s="37" t="s">
        <v>1952</v>
      </c>
      <c r="J444" s="37" t="s">
        <v>818</v>
      </c>
      <c r="K444" s="37" t="s">
        <v>815</v>
      </c>
      <c r="L444" s="37" t="s">
        <v>135</v>
      </c>
      <c r="M444" s="18"/>
      <c r="N444" s="38">
        <v>43272</v>
      </c>
      <c r="O444" s="38">
        <v>44508</v>
      </c>
      <c r="P444" s="38">
        <v>32089</v>
      </c>
      <c r="Q444" s="18">
        <v>34.252054794520546</v>
      </c>
      <c r="R444" s="18">
        <v>3.42</v>
      </c>
      <c r="S444" s="18"/>
    </row>
    <row r="445" spans="1:19" x14ac:dyDescent="0.25">
      <c r="A445" s="37"/>
      <c r="B445" s="18">
        <v>50049209</v>
      </c>
      <c r="C445" s="37" t="s">
        <v>1240</v>
      </c>
      <c r="D445" s="37" t="s">
        <v>2275</v>
      </c>
      <c r="E445" s="37" t="s">
        <v>1497</v>
      </c>
      <c r="F445" s="37" t="s">
        <v>1479</v>
      </c>
      <c r="G445" s="37" t="s">
        <v>1480</v>
      </c>
      <c r="H445" s="37" t="s">
        <v>2222</v>
      </c>
      <c r="I445" s="37" t="s">
        <v>2223</v>
      </c>
      <c r="J445" s="37"/>
      <c r="K445" s="37"/>
      <c r="L445" s="37" t="s">
        <v>115</v>
      </c>
      <c r="M445" s="18"/>
      <c r="N445" s="38">
        <v>42285</v>
      </c>
      <c r="O445" s="38">
        <v>44088</v>
      </c>
      <c r="P445" s="38">
        <v>32839</v>
      </c>
      <c r="Q445" s="18">
        <v>32.197260273972603</v>
      </c>
      <c r="R445" s="18"/>
      <c r="S445" s="18"/>
    </row>
    <row r="446" spans="1:19" x14ac:dyDescent="0.25">
      <c r="A446" s="37"/>
      <c r="B446" s="18">
        <v>50145385</v>
      </c>
      <c r="C446" s="37" t="s">
        <v>1251</v>
      </c>
      <c r="D446" s="37" t="s">
        <v>2269</v>
      </c>
      <c r="E446" s="37" t="s">
        <v>1464</v>
      </c>
      <c r="F446" s="37" t="s">
        <v>1514</v>
      </c>
      <c r="G446" s="37" t="s">
        <v>1433</v>
      </c>
      <c r="H446" s="37" t="s">
        <v>1686</v>
      </c>
      <c r="I446" s="37" t="s">
        <v>1789</v>
      </c>
      <c r="J446" s="37"/>
      <c r="K446" s="37"/>
      <c r="L446" s="37" t="s">
        <v>1630</v>
      </c>
      <c r="M446" s="18"/>
      <c r="N446" s="38">
        <v>44256</v>
      </c>
      <c r="O446" s="38"/>
      <c r="P446" s="38">
        <v>32454</v>
      </c>
      <c r="Q446" s="18">
        <v>33.252054794520546</v>
      </c>
      <c r="R446" s="18"/>
      <c r="S446" s="18"/>
    </row>
    <row r="447" spans="1:19" x14ac:dyDescent="0.25">
      <c r="A447" s="37"/>
      <c r="B447" s="18">
        <v>50030945</v>
      </c>
      <c r="C447" s="37" t="s">
        <v>274</v>
      </c>
      <c r="D447" s="37" t="s">
        <v>2275</v>
      </c>
      <c r="E447" s="37" t="s">
        <v>1497</v>
      </c>
      <c r="F447" s="37" t="s">
        <v>1479</v>
      </c>
      <c r="G447" s="37" t="s">
        <v>1480</v>
      </c>
      <c r="H447" s="37" t="s">
        <v>2224</v>
      </c>
      <c r="I447" s="37" t="s">
        <v>2225</v>
      </c>
      <c r="J447" s="37"/>
      <c r="K447" s="37"/>
      <c r="L447" s="37" t="s">
        <v>106</v>
      </c>
      <c r="M447" s="18"/>
      <c r="N447" s="38">
        <v>36958</v>
      </c>
      <c r="O447" s="38">
        <v>43832</v>
      </c>
      <c r="P447" s="38">
        <v>27618</v>
      </c>
      <c r="Q447" s="18">
        <v>46.5013698630137</v>
      </c>
      <c r="R447" s="18"/>
      <c r="S447" s="18"/>
    </row>
    <row r="448" spans="1:19" x14ac:dyDescent="0.25">
      <c r="A448" s="37" t="s">
        <v>4</v>
      </c>
      <c r="B448" s="18">
        <v>50031009</v>
      </c>
      <c r="C448" s="37" t="s">
        <v>1025</v>
      </c>
      <c r="D448" s="37" t="s">
        <v>2269</v>
      </c>
      <c r="E448" s="37" t="s">
        <v>67</v>
      </c>
      <c r="F448" s="37" t="s">
        <v>1514</v>
      </c>
      <c r="G448" s="37" t="s">
        <v>72</v>
      </c>
      <c r="H448" s="37" t="s">
        <v>928</v>
      </c>
      <c r="I448" s="37" t="s">
        <v>963</v>
      </c>
      <c r="J448" s="37" t="s">
        <v>818</v>
      </c>
      <c r="K448" s="37" t="s">
        <v>815</v>
      </c>
      <c r="L448" s="37" t="s">
        <v>115</v>
      </c>
      <c r="M448" s="18"/>
      <c r="N448" s="38">
        <v>36617</v>
      </c>
      <c r="O448" s="38">
        <v>43801</v>
      </c>
      <c r="P448" s="38">
        <v>27230</v>
      </c>
      <c r="Q448" s="18">
        <v>47.564383561643837</v>
      </c>
      <c r="R448" s="18">
        <v>3.313333333333333</v>
      </c>
      <c r="S448" s="18"/>
    </row>
    <row r="449" spans="1:19" x14ac:dyDescent="0.25">
      <c r="A449" s="37"/>
      <c r="B449" s="18">
        <v>50048188</v>
      </c>
      <c r="C449" s="37" t="s">
        <v>568</v>
      </c>
      <c r="D449" s="37" t="s">
        <v>2280</v>
      </c>
      <c r="E449" s="37" t="s">
        <v>1443</v>
      </c>
      <c r="F449" s="37" t="s">
        <v>1617</v>
      </c>
      <c r="G449" s="37" t="s">
        <v>1471</v>
      </c>
      <c r="H449" s="37" t="s">
        <v>1555</v>
      </c>
      <c r="I449" s="37" t="s">
        <v>2257</v>
      </c>
      <c r="J449" s="37"/>
      <c r="K449" s="37"/>
      <c r="L449" s="37" t="s">
        <v>115</v>
      </c>
      <c r="M449" s="18"/>
      <c r="N449" s="38">
        <v>42219</v>
      </c>
      <c r="O449" s="38"/>
      <c r="P449" s="38">
        <v>29498</v>
      </c>
      <c r="Q449" s="18">
        <v>41.350684931506848</v>
      </c>
      <c r="R449" s="18"/>
      <c r="S449" s="18"/>
    </row>
    <row r="450" spans="1:19" x14ac:dyDescent="0.25">
      <c r="A450" s="37"/>
      <c r="B450" s="18">
        <v>50146682</v>
      </c>
      <c r="C450" s="37" t="s">
        <v>750</v>
      </c>
      <c r="D450" s="37" t="s">
        <v>2280</v>
      </c>
      <c r="E450" s="37" t="s">
        <v>1464</v>
      </c>
      <c r="F450" s="37" t="s">
        <v>1617</v>
      </c>
      <c r="G450" s="37" t="s">
        <v>1471</v>
      </c>
      <c r="H450" s="37" t="s">
        <v>1795</v>
      </c>
      <c r="I450" s="37" t="s">
        <v>1796</v>
      </c>
      <c r="J450" s="37"/>
      <c r="K450" s="37"/>
      <c r="L450" s="37" t="s">
        <v>1630</v>
      </c>
      <c r="M450" s="18"/>
      <c r="N450" s="38">
        <v>44333</v>
      </c>
      <c r="O450" s="38"/>
      <c r="P450" s="38">
        <v>22912</v>
      </c>
      <c r="Q450" s="18">
        <v>59.394520547945206</v>
      </c>
      <c r="R450" s="18"/>
      <c r="S450" s="18"/>
    </row>
    <row r="451" spans="1:19" x14ac:dyDescent="0.25">
      <c r="A451" s="37"/>
      <c r="B451" s="18">
        <v>50047093</v>
      </c>
      <c r="C451" s="37" t="s">
        <v>553</v>
      </c>
      <c r="D451" s="37" t="s">
        <v>2272</v>
      </c>
      <c r="E451" s="37" t="s">
        <v>1431</v>
      </c>
      <c r="F451" s="37" t="s">
        <v>1553</v>
      </c>
      <c r="G451" s="37" t="s">
        <v>1453</v>
      </c>
      <c r="H451" s="37" t="s">
        <v>1569</v>
      </c>
      <c r="I451" s="37" t="s">
        <v>1797</v>
      </c>
      <c r="J451" s="37"/>
      <c r="K451" s="37"/>
      <c r="L451" s="37" t="s">
        <v>115</v>
      </c>
      <c r="M451" s="18"/>
      <c r="N451" s="38">
        <v>35278</v>
      </c>
      <c r="O451" s="38"/>
      <c r="P451" s="38">
        <v>24786</v>
      </c>
      <c r="Q451" s="18">
        <v>54.260273972602739</v>
      </c>
      <c r="R451" s="18"/>
      <c r="S451" s="18"/>
    </row>
    <row r="452" spans="1:19" x14ac:dyDescent="0.25">
      <c r="A452" s="37"/>
      <c r="B452" s="18">
        <v>50031229</v>
      </c>
      <c r="C452" s="37" t="s">
        <v>366</v>
      </c>
      <c r="D452" s="37" t="s">
        <v>2275</v>
      </c>
      <c r="E452" s="37" t="s">
        <v>1872</v>
      </c>
      <c r="F452" s="37" t="s">
        <v>1479</v>
      </c>
      <c r="G452" s="37" t="s">
        <v>1480</v>
      </c>
      <c r="H452" s="37" t="s">
        <v>1875</v>
      </c>
      <c r="I452" s="37" t="s">
        <v>2226</v>
      </c>
      <c r="J452" s="37"/>
      <c r="K452" s="37"/>
      <c r="L452" s="37" t="s">
        <v>115</v>
      </c>
      <c r="M452" s="18"/>
      <c r="N452" s="38">
        <v>39692</v>
      </c>
      <c r="O452" s="38">
        <v>43570</v>
      </c>
      <c r="P452" s="38">
        <v>29520</v>
      </c>
      <c r="Q452" s="18">
        <v>41.290410958904111</v>
      </c>
      <c r="R452" s="18"/>
      <c r="S452" s="18"/>
    </row>
    <row r="453" spans="1:19" x14ac:dyDescent="0.25">
      <c r="A453" s="37"/>
      <c r="B453" s="18">
        <v>50040427</v>
      </c>
      <c r="C453" s="37" t="s">
        <v>528</v>
      </c>
      <c r="D453" s="37" t="s">
        <v>2272</v>
      </c>
      <c r="E453" s="37" t="s">
        <v>1456</v>
      </c>
      <c r="F453" s="37" t="s">
        <v>1567</v>
      </c>
      <c r="G453" s="37" t="s">
        <v>1453</v>
      </c>
      <c r="H453" s="37" t="s">
        <v>1698</v>
      </c>
      <c r="I453" s="37" t="s">
        <v>1798</v>
      </c>
      <c r="J453" s="37"/>
      <c r="K453" s="37"/>
      <c r="L453" s="37" t="s">
        <v>115</v>
      </c>
      <c r="M453" s="18"/>
      <c r="N453" s="38">
        <v>41953</v>
      </c>
      <c r="O453" s="38"/>
      <c r="P453" s="38">
        <v>33969</v>
      </c>
      <c r="Q453" s="18">
        <v>29.101369863013698</v>
      </c>
      <c r="R453" s="18"/>
      <c r="S453" s="18"/>
    </row>
    <row r="454" spans="1:19" x14ac:dyDescent="0.25">
      <c r="A454" s="37" t="s">
        <v>6</v>
      </c>
      <c r="B454" s="18">
        <v>50031117</v>
      </c>
      <c r="C454" s="37" t="s">
        <v>350</v>
      </c>
      <c r="D454" s="37" t="s">
        <v>2269</v>
      </c>
      <c r="E454" s="37" t="s">
        <v>77</v>
      </c>
      <c r="F454" s="37" t="s">
        <v>1515</v>
      </c>
      <c r="G454" s="37" t="s">
        <v>78</v>
      </c>
      <c r="H454" s="37" t="s">
        <v>987</v>
      </c>
      <c r="I454" s="37" t="s">
        <v>987</v>
      </c>
      <c r="J454" s="37" t="s">
        <v>825</v>
      </c>
      <c r="K454" s="37" t="s">
        <v>815</v>
      </c>
      <c r="L454" s="37" t="s">
        <v>106</v>
      </c>
      <c r="M454" s="18"/>
      <c r="N454" s="38">
        <v>33973</v>
      </c>
      <c r="O454" s="38">
        <v>33973</v>
      </c>
      <c r="P454" s="38">
        <v>24525</v>
      </c>
      <c r="Q454" s="18">
        <v>54.975342465753428</v>
      </c>
      <c r="R454" s="18">
        <v>3.3633333333333333</v>
      </c>
      <c r="S454" s="18"/>
    </row>
    <row r="455" spans="1:19" x14ac:dyDescent="0.25">
      <c r="A455" s="37"/>
      <c r="B455" s="18">
        <v>50031124</v>
      </c>
      <c r="C455" s="37" t="s">
        <v>1324</v>
      </c>
      <c r="D455" s="37" t="s">
        <v>2269</v>
      </c>
      <c r="E455" s="37" t="s">
        <v>1616</v>
      </c>
      <c r="F455" s="37" t="s">
        <v>1621</v>
      </c>
      <c r="G455" s="37" t="s">
        <v>1618</v>
      </c>
      <c r="H455" s="37" t="s">
        <v>1803</v>
      </c>
      <c r="I455" s="37" t="s">
        <v>1804</v>
      </c>
      <c r="J455" s="37"/>
      <c r="K455" s="37"/>
      <c r="L455" s="37" t="s">
        <v>110</v>
      </c>
      <c r="M455" s="18"/>
      <c r="N455" s="38">
        <v>38200</v>
      </c>
      <c r="O455" s="38"/>
      <c r="P455" s="38">
        <v>27916</v>
      </c>
      <c r="Q455" s="18">
        <v>45.684931506849317</v>
      </c>
      <c r="R455" s="18"/>
      <c r="S455" s="18"/>
    </row>
    <row r="456" spans="1:19" x14ac:dyDescent="0.25">
      <c r="A456" s="37" t="s">
        <v>27</v>
      </c>
      <c r="B456" s="18">
        <v>50047406</v>
      </c>
      <c r="C456" s="37" t="s">
        <v>564</v>
      </c>
      <c r="D456" s="37" t="s">
        <v>2269</v>
      </c>
      <c r="E456" s="37" t="s">
        <v>67</v>
      </c>
      <c r="F456" s="37" t="s">
        <v>1504</v>
      </c>
      <c r="G456" s="37" t="s">
        <v>98</v>
      </c>
      <c r="H456" s="37" t="s">
        <v>28</v>
      </c>
      <c r="I456" s="37" t="s">
        <v>2232</v>
      </c>
      <c r="J456" s="37" t="s">
        <v>825</v>
      </c>
      <c r="K456" s="37" t="s">
        <v>815</v>
      </c>
      <c r="L456" s="37" t="s">
        <v>135</v>
      </c>
      <c r="M456" s="18">
        <v>1</v>
      </c>
      <c r="N456" s="38">
        <v>42163</v>
      </c>
      <c r="O456" s="38">
        <v>44480</v>
      </c>
      <c r="P456" s="38">
        <v>32629</v>
      </c>
      <c r="Q456" s="18">
        <v>32.772602739726025</v>
      </c>
      <c r="R456" s="18">
        <v>3.4866666666666664</v>
      </c>
      <c r="S456" s="18"/>
    </row>
    <row r="457" spans="1:19" x14ac:dyDescent="0.25">
      <c r="A457" s="37"/>
      <c r="B457" s="18">
        <v>50031399</v>
      </c>
      <c r="C457" s="37" t="s">
        <v>426</v>
      </c>
      <c r="D457" s="37" t="s">
        <v>2269</v>
      </c>
      <c r="E457" s="37" t="s">
        <v>1616</v>
      </c>
      <c r="F457" s="37" t="s">
        <v>1621</v>
      </c>
      <c r="G457" s="37" t="s">
        <v>1618</v>
      </c>
      <c r="H457" s="37" t="s">
        <v>1805</v>
      </c>
      <c r="I457" s="37" t="s">
        <v>1806</v>
      </c>
      <c r="J457" s="37"/>
      <c r="K457" s="37"/>
      <c r="L457" s="37" t="s">
        <v>115</v>
      </c>
      <c r="M457" s="18"/>
      <c r="N457" s="38">
        <v>41365</v>
      </c>
      <c r="O457" s="38"/>
      <c r="P457" s="38">
        <v>33214</v>
      </c>
      <c r="Q457" s="18">
        <v>31.169863013698631</v>
      </c>
      <c r="R457" s="18"/>
      <c r="S457" s="18"/>
    </row>
    <row r="458" spans="1:19" x14ac:dyDescent="0.25">
      <c r="A458" s="37"/>
      <c r="B458" s="18">
        <v>50031216</v>
      </c>
      <c r="C458" s="37" t="s">
        <v>1241</v>
      </c>
      <c r="D458" s="37" t="s">
        <v>2269</v>
      </c>
      <c r="E458" s="37" t="s">
        <v>1431</v>
      </c>
      <c r="F458" s="37" t="s">
        <v>1504</v>
      </c>
      <c r="G458" s="37" t="s">
        <v>1433</v>
      </c>
      <c r="H458" s="37" t="s">
        <v>1569</v>
      </c>
      <c r="I458" s="37" t="s">
        <v>1947</v>
      </c>
      <c r="J458" s="37"/>
      <c r="K458" s="37"/>
      <c r="L458" s="37" t="s">
        <v>115</v>
      </c>
      <c r="M458" s="18"/>
      <c r="N458" s="38">
        <v>38596</v>
      </c>
      <c r="O458" s="38">
        <v>41883</v>
      </c>
      <c r="P458" s="38">
        <v>29806</v>
      </c>
      <c r="Q458" s="18">
        <v>40.506849315068493</v>
      </c>
      <c r="R458" s="18"/>
      <c r="S458" s="18"/>
    </row>
    <row r="459" spans="1:19" x14ac:dyDescent="0.25">
      <c r="A459" s="37"/>
      <c r="B459" s="18">
        <v>50031138</v>
      </c>
      <c r="C459" s="37" t="s">
        <v>1325</v>
      </c>
      <c r="D459" s="37" t="s">
        <v>2269</v>
      </c>
      <c r="E459" s="37" t="s">
        <v>1616</v>
      </c>
      <c r="F459" s="37" t="s">
        <v>1621</v>
      </c>
      <c r="G459" s="37" t="s">
        <v>1618</v>
      </c>
      <c r="H459" s="37" t="s">
        <v>1807</v>
      </c>
      <c r="I459" s="37" t="s">
        <v>1808</v>
      </c>
      <c r="J459" s="37"/>
      <c r="K459" s="37"/>
      <c r="L459" s="37" t="s">
        <v>115</v>
      </c>
      <c r="M459" s="18"/>
      <c r="N459" s="38">
        <v>41365</v>
      </c>
      <c r="O459" s="38"/>
      <c r="P459" s="38">
        <v>31539</v>
      </c>
      <c r="Q459" s="18">
        <v>35.758904109589039</v>
      </c>
      <c r="R459" s="18"/>
      <c r="S459" s="18"/>
    </row>
    <row r="460" spans="1:19" x14ac:dyDescent="0.25">
      <c r="A460" s="37"/>
      <c r="B460" s="18">
        <v>50040194</v>
      </c>
      <c r="C460" s="37" t="s">
        <v>527</v>
      </c>
      <c r="D460" s="37" t="s">
        <v>2269</v>
      </c>
      <c r="E460" s="37" t="s">
        <v>1616</v>
      </c>
      <c r="F460" s="37" t="s">
        <v>1621</v>
      </c>
      <c r="G460" s="37" t="s">
        <v>1618</v>
      </c>
      <c r="H460" s="37" t="s">
        <v>1809</v>
      </c>
      <c r="I460" s="37" t="s">
        <v>1810</v>
      </c>
      <c r="J460" s="37"/>
      <c r="K460" s="37"/>
      <c r="L460" s="37" t="s">
        <v>115</v>
      </c>
      <c r="M460" s="18"/>
      <c r="N460" s="38">
        <v>41939</v>
      </c>
      <c r="O460" s="38"/>
      <c r="P460" s="38">
        <v>33370</v>
      </c>
      <c r="Q460" s="18">
        <v>30.742465753424657</v>
      </c>
      <c r="R460" s="18"/>
      <c r="S460" s="18"/>
    </row>
    <row r="461" spans="1:19" x14ac:dyDescent="0.25">
      <c r="A461" s="37" t="s">
        <v>27</v>
      </c>
      <c r="B461" s="18">
        <v>50031318</v>
      </c>
      <c r="C461" s="37" t="s">
        <v>389</v>
      </c>
      <c r="D461" s="37" t="s">
        <v>2269</v>
      </c>
      <c r="E461" s="37" t="s">
        <v>67</v>
      </c>
      <c r="F461" s="37" t="s">
        <v>1506</v>
      </c>
      <c r="G461" s="37" t="s">
        <v>68</v>
      </c>
      <c r="H461" s="37" t="s">
        <v>32</v>
      </c>
      <c r="I461" s="37" t="s">
        <v>945</v>
      </c>
      <c r="J461" s="37" t="s">
        <v>814</v>
      </c>
      <c r="K461" s="37" t="s">
        <v>815</v>
      </c>
      <c r="L461" s="37" t="s">
        <v>106</v>
      </c>
      <c r="M461" s="18">
        <v>6</v>
      </c>
      <c r="N461" s="38">
        <v>35004</v>
      </c>
      <c r="O461" s="38">
        <v>42826</v>
      </c>
      <c r="P461" s="38">
        <v>24657</v>
      </c>
      <c r="Q461" s="18">
        <v>54.613698630136987</v>
      </c>
      <c r="R461" s="18">
        <v>3.5033333333333334</v>
      </c>
      <c r="S461" s="18"/>
    </row>
    <row r="462" spans="1:19" x14ac:dyDescent="0.25">
      <c r="A462" s="37"/>
      <c r="B462" s="18">
        <v>50040186</v>
      </c>
      <c r="C462" s="37" t="s">
        <v>526</v>
      </c>
      <c r="D462" s="37" t="s">
        <v>2269</v>
      </c>
      <c r="E462" s="37" t="s">
        <v>1616</v>
      </c>
      <c r="F462" s="37" t="s">
        <v>1621</v>
      </c>
      <c r="G462" s="37" t="s">
        <v>1618</v>
      </c>
      <c r="H462" s="37" t="s">
        <v>1811</v>
      </c>
      <c r="I462" s="37" t="s">
        <v>1812</v>
      </c>
      <c r="J462" s="37"/>
      <c r="K462" s="37"/>
      <c r="L462" s="37" t="s">
        <v>115</v>
      </c>
      <c r="M462" s="18"/>
      <c r="N462" s="38">
        <v>41932</v>
      </c>
      <c r="O462" s="38"/>
      <c r="P462" s="38">
        <v>31907</v>
      </c>
      <c r="Q462" s="18">
        <v>34.750684931506846</v>
      </c>
      <c r="R462" s="18"/>
      <c r="S462" s="18"/>
    </row>
    <row r="463" spans="1:19" x14ac:dyDescent="0.25">
      <c r="A463" s="37"/>
      <c r="B463" s="18">
        <v>50036731</v>
      </c>
      <c r="C463" s="37" t="s">
        <v>494</v>
      </c>
      <c r="D463" s="37" t="s">
        <v>2269</v>
      </c>
      <c r="E463" s="37" t="s">
        <v>1616</v>
      </c>
      <c r="F463" s="37" t="s">
        <v>1621</v>
      </c>
      <c r="G463" s="37" t="s">
        <v>1618</v>
      </c>
      <c r="H463" s="37" t="s">
        <v>1619</v>
      </c>
      <c r="I463" s="37" t="s">
        <v>1813</v>
      </c>
      <c r="J463" s="37"/>
      <c r="K463" s="37"/>
      <c r="L463" s="37" t="s">
        <v>115</v>
      </c>
      <c r="M463" s="18"/>
      <c r="N463" s="38">
        <v>34820</v>
      </c>
      <c r="O463" s="38"/>
      <c r="P463" s="38">
        <v>26148</v>
      </c>
      <c r="Q463" s="18">
        <v>50.528767123287672</v>
      </c>
      <c r="R463" s="18"/>
      <c r="S463" s="18"/>
    </row>
    <row r="464" spans="1:19" x14ac:dyDescent="0.25">
      <c r="A464" s="37"/>
      <c r="B464" s="18">
        <v>50030647</v>
      </c>
      <c r="C464" s="37" t="s">
        <v>170</v>
      </c>
      <c r="D464" s="37" t="s">
        <v>2272</v>
      </c>
      <c r="E464" s="37" t="s">
        <v>1616</v>
      </c>
      <c r="F464" s="37" t="s">
        <v>1814</v>
      </c>
      <c r="G464" s="37" t="s">
        <v>1815</v>
      </c>
      <c r="H464" s="37" t="s">
        <v>1619</v>
      </c>
      <c r="I464" s="37" t="s">
        <v>1816</v>
      </c>
      <c r="J464" s="37"/>
      <c r="K464" s="37"/>
      <c r="L464" s="37" t="s">
        <v>115</v>
      </c>
      <c r="M464" s="18"/>
      <c r="N464" s="38">
        <v>41505</v>
      </c>
      <c r="O464" s="38"/>
      <c r="P464" s="38">
        <v>32453</v>
      </c>
      <c r="Q464" s="18">
        <v>33.254794520547946</v>
      </c>
      <c r="R464" s="18"/>
      <c r="S464" s="18"/>
    </row>
    <row r="465" spans="1:19" x14ac:dyDescent="0.25">
      <c r="A465" s="37" t="s">
        <v>27</v>
      </c>
      <c r="B465" s="18">
        <v>50133255</v>
      </c>
      <c r="C465" s="37" t="s">
        <v>683</v>
      </c>
      <c r="D465" s="37" t="s">
        <v>2269</v>
      </c>
      <c r="E465" s="37" t="s">
        <v>67</v>
      </c>
      <c r="F465" s="37" t="s">
        <v>1506</v>
      </c>
      <c r="G465" s="37" t="s">
        <v>68</v>
      </c>
      <c r="H465" s="37" t="s">
        <v>28</v>
      </c>
      <c r="I465" s="37" t="s">
        <v>980</v>
      </c>
      <c r="J465" s="37" t="s">
        <v>814</v>
      </c>
      <c r="K465" s="37" t="s">
        <v>815</v>
      </c>
      <c r="L465" s="37" t="s">
        <v>135</v>
      </c>
      <c r="M465" s="18">
        <v>1</v>
      </c>
      <c r="N465" s="38">
        <v>43567</v>
      </c>
      <c r="O465" s="38">
        <v>43750</v>
      </c>
      <c r="P465" s="38">
        <v>35693</v>
      </c>
      <c r="Q465" s="18">
        <v>24.378082191780823</v>
      </c>
      <c r="R465" s="18">
        <v>3.19</v>
      </c>
      <c r="S465" s="18"/>
    </row>
    <row r="466" spans="1:19" x14ac:dyDescent="0.25">
      <c r="A466" s="37"/>
      <c r="B466" s="18">
        <v>50031145</v>
      </c>
      <c r="C466" s="37" t="s">
        <v>1328</v>
      </c>
      <c r="D466" s="37" t="s">
        <v>2269</v>
      </c>
      <c r="E466" s="37" t="s">
        <v>1616</v>
      </c>
      <c r="F466" s="37" t="s">
        <v>1621</v>
      </c>
      <c r="G466" s="37" t="s">
        <v>1618</v>
      </c>
      <c r="H466" s="37" t="s">
        <v>1817</v>
      </c>
      <c r="I466" s="37" t="s">
        <v>1818</v>
      </c>
      <c r="J466" s="37"/>
      <c r="K466" s="37"/>
      <c r="L466" s="37" t="s">
        <v>124</v>
      </c>
      <c r="M466" s="18"/>
      <c r="N466" s="38">
        <v>35490</v>
      </c>
      <c r="O466" s="38"/>
      <c r="P466" s="38">
        <v>25813</v>
      </c>
      <c r="Q466" s="18">
        <v>51.446575342465756</v>
      </c>
      <c r="R466" s="18"/>
      <c r="S466" s="18"/>
    </row>
    <row r="467" spans="1:19" x14ac:dyDescent="0.25">
      <c r="A467" s="37"/>
      <c r="B467" s="18">
        <v>50032104</v>
      </c>
      <c r="C467" s="37" t="s">
        <v>482</v>
      </c>
      <c r="D467" s="37" t="s">
        <v>2269</v>
      </c>
      <c r="E467" s="37" t="s">
        <v>1616</v>
      </c>
      <c r="F467" s="37" t="s">
        <v>1621</v>
      </c>
      <c r="G467" s="37" t="s">
        <v>1618</v>
      </c>
      <c r="H467" s="37" t="s">
        <v>1819</v>
      </c>
      <c r="I467" s="37" t="s">
        <v>1820</v>
      </c>
      <c r="J467" s="37"/>
      <c r="K467" s="37"/>
      <c r="L467" s="37" t="s">
        <v>115</v>
      </c>
      <c r="M467" s="18"/>
      <c r="N467" s="38">
        <v>41659</v>
      </c>
      <c r="O467" s="38"/>
      <c r="P467" s="38">
        <v>32940</v>
      </c>
      <c r="Q467" s="18">
        <v>31.920547945205481</v>
      </c>
      <c r="R467" s="18"/>
      <c r="S467" s="18"/>
    </row>
    <row r="468" spans="1:19" x14ac:dyDescent="0.25">
      <c r="A468" s="37"/>
      <c r="B468" s="18">
        <v>50049089</v>
      </c>
      <c r="C468" s="37" t="s">
        <v>570</v>
      </c>
      <c r="D468" s="37" t="s">
        <v>2269</v>
      </c>
      <c r="E468" s="37" t="s">
        <v>1616</v>
      </c>
      <c r="F468" s="37" t="s">
        <v>1621</v>
      </c>
      <c r="G468" s="37" t="s">
        <v>1618</v>
      </c>
      <c r="H468" s="37" t="s">
        <v>1821</v>
      </c>
      <c r="I468" s="37" t="s">
        <v>1822</v>
      </c>
      <c r="J468" s="37"/>
      <c r="K468" s="37"/>
      <c r="L468" s="37" t="s">
        <v>111</v>
      </c>
      <c r="M468" s="18"/>
      <c r="N468" s="38">
        <v>42278</v>
      </c>
      <c r="O468" s="38"/>
      <c r="P468" s="38">
        <v>30660</v>
      </c>
      <c r="Q468" s="18">
        <v>38.167123287671231</v>
      </c>
      <c r="R468" s="18"/>
      <c r="S468" s="18"/>
    </row>
    <row r="469" spans="1:19" x14ac:dyDescent="0.25">
      <c r="A469" s="37" t="s">
        <v>27</v>
      </c>
      <c r="B469" s="18">
        <v>50030765</v>
      </c>
      <c r="C469" s="37" t="s">
        <v>235</v>
      </c>
      <c r="D469" s="37" t="s">
        <v>2269</v>
      </c>
      <c r="E469" s="37" t="s">
        <v>67</v>
      </c>
      <c r="F469" s="37" t="s">
        <v>1949</v>
      </c>
      <c r="G469" s="37" t="s">
        <v>98</v>
      </c>
      <c r="H469" s="37" t="s">
        <v>38</v>
      </c>
      <c r="I469" s="37" t="s">
        <v>954</v>
      </c>
      <c r="J469" s="37" t="s">
        <v>825</v>
      </c>
      <c r="K469" s="37" t="s">
        <v>815</v>
      </c>
      <c r="L469" s="37" t="s">
        <v>110</v>
      </c>
      <c r="M469" s="18">
        <v>4</v>
      </c>
      <c r="N469" s="38">
        <v>35400</v>
      </c>
      <c r="O469" s="38">
        <v>44480</v>
      </c>
      <c r="P469" s="38">
        <v>27155</v>
      </c>
      <c r="Q469" s="18">
        <v>47.769863013698632</v>
      </c>
      <c r="R469" s="18">
        <v>3.4633333333333334</v>
      </c>
      <c r="S469" s="18"/>
    </row>
    <row r="470" spans="1:19" x14ac:dyDescent="0.25">
      <c r="A470" s="37"/>
      <c r="B470" s="18">
        <v>50031148</v>
      </c>
      <c r="C470" s="37" t="s">
        <v>360</v>
      </c>
      <c r="D470" s="37" t="s">
        <v>2269</v>
      </c>
      <c r="E470" s="37" t="s">
        <v>1616</v>
      </c>
      <c r="F470" s="37" t="s">
        <v>1621</v>
      </c>
      <c r="G470" s="37" t="s">
        <v>1618</v>
      </c>
      <c r="H470" s="37" t="s">
        <v>1823</v>
      </c>
      <c r="I470" s="37" t="s">
        <v>1824</v>
      </c>
      <c r="J470" s="37"/>
      <c r="K470" s="37"/>
      <c r="L470" s="37" t="s">
        <v>111</v>
      </c>
      <c r="M470" s="18"/>
      <c r="N470" s="38">
        <v>39203</v>
      </c>
      <c r="O470" s="38"/>
      <c r="P470" s="38">
        <v>30043</v>
      </c>
      <c r="Q470" s="18">
        <v>39.857534246575341</v>
      </c>
      <c r="R470" s="18"/>
      <c r="S470" s="18"/>
    </row>
    <row r="471" spans="1:19" x14ac:dyDescent="0.25">
      <c r="A471" s="37"/>
      <c r="B471" s="18">
        <v>50037235</v>
      </c>
      <c r="C471" s="37" t="s">
        <v>497</v>
      </c>
      <c r="D471" s="37" t="s">
        <v>2269</v>
      </c>
      <c r="E471" s="37" t="s">
        <v>1616</v>
      </c>
      <c r="F471" s="37" t="s">
        <v>1621</v>
      </c>
      <c r="G471" s="37" t="s">
        <v>1618</v>
      </c>
      <c r="H471" s="37" t="s">
        <v>1825</v>
      </c>
      <c r="I471" s="37" t="s">
        <v>1826</v>
      </c>
      <c r="J471" s="37"/>
      <c r="K471" s="37"/>
      <c r="L471" s="37" t="s">
        <v>115</v>
      </c>
      <c r="M471" s="18"/>
      <c r="N471" s="38">
        <v>41785</v>
      </c>
      <c r="O471" s="38"/>
      <c r="P471" s="38">
        <v>33608</v>
      </c>
      <c r="Q471" s="18">
        <v>30.090410958904108</v>
      </c>
      <c r="R471" s="18"/>
      <c r="S471" s="18"/>
    </row>
    <row r="472" spans="1:19" x14ac:dyDescent="0.25">
      <c r="A472" s="37" t="s">
        <v>27</v>
      </c>
      <c r="B472" s="18">
        <v>50133258</v>
      </c>
      <c r="C472" s="37" t="s">
        <v>685</v>
      </c>
      <c r="D472" s="37" t="s">
        <v>2269</v>
      </c>
      <c r="E472" s="37" t="s">
        <v>67</v>
      </c>
      <c r="F472" s="37" t="s">
        <v>1949</v>
      </c>
      <c r="G472" s="37" t="s">
        <v>98</v>
      </c>
      <c r="H472" s="37" t="s">
        <v>28</v>
      </c>
      <c r="I472" s="37" t="s">
        <v>2233</v>
      </c>
      <c r="J472" s="37" t="s">
        <v>825</v>
      </c>
      <c r="K472" s="37" t="s">
        <v>815</v>
      </c>
      <c r="L472" s="37" t="s">
        <v>135</v>
      </c>
      <c r="M472" s="18">
        <v>2</v>
      </c>
      <c r="N472" s="38">
        <v>43567</v>
      </c>
      <c r="O472" s="38">
        <v>43750</v>
      </c>
      <c r="P472" s="38">
        <v>34745</v>
      </c>
      <c r="Q472" s="18">
        <v>26.975342465753425</v>
      </c>
      <c r="R472" s="18">
        <v>2.79</v>
      </c>
      <c r="S472" s="18"/>
    </row>
    <row r="473" spans="1:19" x14ac:dyDescent="0.25">
      <c r="A473" s="37"/>
      <c r="B473" s="18">
        <v>50031154</v>
      </c>
      <c r="C473" s="37" t="s">
        <v>361</v>
      </c>
      <c r="D473" s="37" t="s">
        <v>2269</v>
      </c>
      <c r="E473" s="37" t="s">
        <v>1616</v>
      </c>
      <c r="F473" s="37" t="s">
        <v>1621</v>
      </c>
      <c r="G473" s="37" t="s">
        <v>1618</v>
      </c>
      <c r="H473" s="37" t="s">
        <v>1827</v>
      </c>
      <c r="I473" s="37" t="s">
        <v>1828</v>
      </c>
      <c r="J473" s="37"/>
      <c r="K473" s="37"/>
      <c r="L473" s="37" t="s">
        <v>110</v>
      </c>
      <c r="M473" s="18"/>
      <c r="N473" s="38">
        <v>39326</v>
      </c>
      <c r="O473" s="38"/>
      <c r="P473" s="38">
        <v>30570</v>
      </c>
      <c r="Q473" s="18">
        <v>38.413698630136984</v>
      </c>
      <c r="R473" s="18"/>
      <c r="S473" s="18"/>
    </row>
    <row r="474" spans="1:19" x14ac:dyDescent="0.25">
      <c r="A474" s="37" t="s">
        <v>27</v>
      </c>
      <c r="B474" s="18">
        <v>50031512</v>
      </c>
      <c r="C474" s="37" t="s">
        <v>468</v>
      </c>
      <c r="D474" s="37" t="s">
        <v>2269</v>
      </c>
      <c r="E474" s="37" t="s">
        <v>67</v>
      </c>
      <c r="F474" s="37" t="s">
        <v>1508</v>
      </c>
      <c r="G474" s="37" t="s">
        <v>69</v>
      </c>
      <c r="H474" s="37" t="s">
        <v>38</v>
      </c>
      <c r="I474" s="37" t="s">
        <v>947</v>
      </c>
      <c r="J474" s="37" t="s">
        <v>814</v>
      </c>
      <c r="K474" s="37" t="s">
        <v>815</v>
      </c>
      <c r="L474" s="37" t="s">
        <v>124</v>
      </c>
      <c r="M474" s="18">
        <v>1</v>
      </c>
      <c r="N474" s="38">
        <v>34959</v>
      </c>
      <c r="O474" s="38">
        <v>43405</v>
      </c>
      <c r="P474" s="38">
        <v>25449</v>
      </c>
      <c r="Q474" s="18">
        <v>52.443835616438356</v>
      </c>
      <c r="R474" s="18">
        <v>4.2133333333333329</v>
      </c>
      <c r="S474" s="18"/>
    </row>
    <row r="475" spans="1:19" x14ac:dyDescent="0.25">
      <c r="A475" s="37"/>
      <c r="B475" s="18">
        <v>50031129</v>
      </c>
      <c r="C475" s="37" t="s">
        <v>353</v>
      </c>
      <c r="D475" s="37" t="s">
        <v>2269</v>
      </c>
      <c r="E475" s="37" t="s">
        <v>1616</v>
      </c>
      <c r="F475" s="37" t="s">
        <v>1621</v>
      </c>
      <c r="G475" s="37" t="s">
        <v>1618</v>
      </c>
      <c r="H475" s="37" t="s">
        <v>1829</v>
      </c>
      <c r="I475" s="37" t="s">
        <v>1830</v>
      </c>
      <c r="J475" s="37"/>
      <c r="K475" s="37"/>
      <c r="L475" s="37" t="s">
        <v>111</v>
      </c>
      <c r="M475" s="18"/>
      <c r="N475" s="38">
        <v>39713</v>
      </c>
      <c r="O475" s="38"/>
      <c r="P475" s="38">
        <v>31585</v>
      </c>
      <c r="Q475" s="18">
        <v>35.632876712328766</v>
      </c>
      <c r="R475" s="18"/>
      <c r="S475" s="18"/>
    </row>
    <row r="476" spans="1:19" x14ac:dyDescent="0.25">
      <c r="A476" s="37" t="s">
        <v>27</v>
      </c>
      <c r="B476" s="18">
        <v>50031062</v>
      </c>
      <c r="C476" s="37" t="s">
        <v>321</v>
      </c>
      <c r="D476" s="37" t="s">
        <v>2269</v>
      </c>
      <c r="E476" s="37" t="s">
        <v>67</v>
      </c>
      <c r="F476" s="37" t="s">
        <v>1508</v>
      </c>
      <c r="G476" s="37" t="s">
        <v>69</v>
      </c>
      <c r="H476" s="37" t="s">
        <v>32</v>
      </c>
      <c r="I476" s="37" t="s">
        <v>948</v>
      </c>
      <c r="J476" s="37" t="s">
        <v>814</v>
      </c>
      <c r="K476" s="37" t="s">
        <v>815</v>
      </c>
      <c r="L476" s="37" t="s">
        <v>110</v>
      </c>
      <c r="M476" s="18">
        <v>1</v>
      </c>
      <c r="N476" s="38">
        <v>38169</v>
      </c>
      <c r="O476" s="38">
        <v>44508</v>
      </c>
      <c r="P476" s="38">
        <v>26887</v>
      </c>
      <c r="Q476" s="18">
        <v>48.504109589041093</v>
      </c>
      <c r="R476" s="18">
        <v>3.3866666666666667</v>
      </c>
      <c r="S476" s="18"/>
    </row>
    <row r="477" spans="1:19" x14ac:dyDescent="0.25">
      <c r="A477" s="37"/>
      <c r="B477" s="18">
        <v>50031130</v>
      </c>
      <c r="C477" s="37" t="s">
        <v>1329</v>
      </c>
      <c r="D477" s="37" t="s">
        <v>2269</v>
      </c>
      <c r="E477" s="37" t="s">
        <v>1616</v>
      </c>
      <c r="F477" s="37" t="s">
        <v>1621</v>
      </c>
      <c r="G477" s="37" t="s">
        <v>1618</v>
      </c>
      <c r="H477" s="37" t="s">
        <v>1624</v>
      </c>
      <c r="I477" s="37" t="s">
        <v>1625</v>
      </c>
      <c r="J477" s="37"/>
      <c r="K477" s="37"/>
      <c r="L477" s="37" t="s">
        <v>111</v>
      </c>
      <c r="M477" s="18"/>
      <c r="N477" s="38">
        <v>39995</v>
      </c>
      <c r="O477" s="38"/>
      <c r="P477" s="38">
        <v>31488</v>
      </c>
      <c r="Q477" s="18">
        <v>35.898630136986299</v>
      </c>
      <c r="R477" s="18"/>
      <c r="S477" s="18"/>
    </row>
    <row r="478" spans="1:19" x14ac:dyDescent="0.25">
      <c r="A478" s="37"/>
      <c r="B478" s="18">
        <v>50031127</v>
      </c>
      <c r="C478" s="37" t="s">
        <v>351</v>
      </c>
      <c r="D478" s="37" t="s">
        <v>2269</v>
      </c>
      <c r="E478" s="37" t="s">
        <v>1616</v>
      </c>
      <c r="F478" s="37" t="s">
        <v>1621</v>
      </c>
      <c r="G478" s="37" t="s">
        <v>1618</v>
      </c>
      <c r="H478" s="37" t="s">
        <v>1624</v>
      </c>
      <c r="I478" s="37" t="s">
        <v>1625</v>
      </c>
      <c r="J478" s="37"/>
      <c r="K478" s="37"/>
      <c r="L478" s="37" t="s">
        <v>111</v>
      </c>
      <c r="M478" s="18"/>
      <c r="N478" s="38">
        <v>39671</v>
      </c>
      <c r="O478" s="38"/>
      <c r="P478" s="38">
        <v>31233</v>
      </c>
      <c r="Q478" s="18">
        <v>36.597260273972601</v>
      </c>
      <c r="R478" s="18"/>
      <c r="S478" s="18"/>
    </row>
    <row r="479" spans="1:19" x14ac:dyDescent="0.25">
      <c r="A479" s="37" t="s">
        <v>27</v>
      </c>
      <c r="B479" s="18">
        <v>50030774</v>
      </c>
      <c r="C479" s="37" t="s">
        <v>1243</v>
      </c>
      <c r="D479" s="37" t="s">
        <v>2269</v>
      </c>
      <c r="E479" s="37" t="s">
        <v>67</v>
      </c>
      <c r="F479" s="37" t="s">
        <v>1508</v>
      </c>
      <c r="G479" s="37" t="s">
        <v>69</v>
      </c>
      <c r="H479" s="37" t="s">
        <v>28</v>
      </c>
      <c r="I479" s="37" t="s">
        <v>976</v>
      </c>
      <c r="J479" s="37" t="s">
        <v>814</v>
      </c>
      <c r="K479" s="37" t="s">
        <v>815</v>
      </c>
      <c r="L479" s="37" t="s">
        <v>111</v>
      </c>
      <c r="M479" s="18"/>
      <c r="N479" s="38">
        <v>35212</v>
      </c>
      <c r="O479" s="38">
        <v>43556</v>
      </c>
      <c r="P479" s="38">
        <v>25520</v>
      </c>
      <c r="Q479" s="18">
        <v>52.249315068493154</v>
      </c>
      <c r="R479" s="18">
        <v>3.1</v>
      </c>
      <c r="S479" s="18"/>
    </row>
    <row r="480" spans="1:19" x14ac:dyDescent="0.25">
      <c r="A480" s="37"/>
      <c r="B480" s="18">
        <v>50031533</v>
      </c>
      <c r="C480" s="37" t="s">
        <v>474</v>
      </c>
      <c r="D480" s="37" t="s">
        <v>2269</v>
      </c>
      <c r="E480" s="37" t="s">
        <v>1616</v>
      </c>
      <c r="F480" s="37" t="s">
        <v>1621</v>
      </c>
      <c r="G480" s="37" t="s">
        <v>1618</v>
      </c>
      <c r="H480" s="37" t="s">
        <v>1831</v>
      </c>
      <c r="I480" s="37" t="s">
        <v>1832</v>
      </c>
      <c r="J480" s="37"/>
      <c r="K480" s="37"/>
      <c r="L480" s="37" t="s">
        <v>115</v>
      </c>
      <c r="M480" s="18"/>
      <c r="N480" s="38">
        <v>41631</v>
      </c>
      <c r="O480" s="38"/>
      <c r="P480" s="38">
        <v>32849</v>
      </c>
      <c r="Q480" s="18">
        <v>32.169863013698631</v>
      </c>
      <c r="R480" s="18"/>
      <c r="S480" s="18"/>
    </row>
    <row r="481" spans="1:19" x14ac:dyDescent="0.25">
      <c r="A481" s="37"/>
      <c r="B481" s="18">
        <v>50031137</v>
      </c>
      <c r="C481" s="37" t="s">
        <v>356</v>
      </c>
      <c r="D481" s="37" t="s">
        <v>2269</v>
      </c>
      <c r="E481" s="37" t="s">
        <v>1616</v>
      </c>
      <c r="F481" s="37" t="s">
        <v>1621</v>
      </c>
      <c r="G481" s="37" t="s">
        <v>1618</v>
      </c>
      <c r="H481" s="37" t="s">
        <v>1833</v>
      </c>
      <c r="I481" s="37" t="s">
        <v>1834</v>
      </c>
      <c r="J481" s="37"/>
      <c r="K481" s="37"/>
      <c r="L481" s="37" t="s">
        <v>111</v>
      </c>
      <c r="M481" s="18"/>
      <c r="N481" s="38">
        <v>41334</v>
      </c>
      <c r="O481" s="38"/>
      <c r="P481" s="38">
        <v>32116</v>
      </c>
      <c r="Q481" s="18">
        <v>34.178082191780824</v>
      </c>
      <c r="R481" s="18"/>
      <c r="S481" s="18"/>
    </row>
    <row r="482" spans="1:19" x14ac:dyDescent="0.25">
      <c r="A482" s="37"/>
      <c r="B482" s="18">
        <v>50039966</v>
      </c>
      <c r="C482" s="37" t="s">
        <v>524</v>
      </c>
      <c r="D482" s="37" t="s">
        <v>2269</v>
      </c>
      <c r="E482" s="37" t="s">
        <v>1616</v>
      </c>
      <c r="F482" s="37" t="s">
        <v>1621</v>
      </c>
      <c r="G482" s="37" t="s">
        <v>1618</v>
      </c>
      <c r="H482" s="37" t="s">
        <v>1833</v>
      </c>
      <c r="I482" s="37" t="s">
        <v>1834</v>
      </c>
      <c r="J482" s="37"/>
      <c r="K482" s="37"/>
      <c r="L482" s="37" t="s">
        <v>115</v>
      </c>
      <c r="M482" s="18"/>
      <c r="N482" s="38">
        <v>39783</v>
      </c>
      <c r="O482" s="38"/>
      <c r="P482" s="38">
        <v>30776</v>
      </c>
      <c r="Q482" s="18">
        <v>37.849315068493148</v>
      </c>
      <c r="R482" s="18"/>
      <c r="S482" s="18"/>
    </row>
    <row r="483" spans="1:19" x14ac:dyDescent="0.25">
      <c r="A483" s="37"/>
      <c r="B483" s="18">
        <v>50043000</v>
      </c>
      <c r="C483" s="37" t="s">
        <v>541</v>
      </c>
      <c r="D483" s="37" t="s">
        <v>2269</v>
      </c>
      <c r="E483" s="37" t="s">
        <v>1616</v>
      </c>
      <c r="F483" s="37" t="s">
        <v>1621</v>
      </c>
      <c r="G483" s="37" t="s">
        <v>1618</v>
      </c>
      <c r="H483" s="37" t="s">
        <v>1835</v>
      </c>
      <c r="I483" s="37" t="s">
        <v>1836</v>
      </c>
      <c r="J483" s="37"/>
      <c r="K483" s="37"/>
      <c r="L483" s="37" t="s">
        <v>115</v>
      </c>
      <c r="M483" s="18"/>
      <c r="N483" s="38">
        <v>42016</v>
      </c>
      <c r="O483" s="38"/>
      <c r="P483" s="38">
        <v>31939</v>
      </c>
      <c r="Q483" s="18">
        <v>34.663013698630138</v>
      </c>
      <c r="R483" s="18"/>
      <c r="S483" s="18"/>
    </row>
    <row r="484" spans="1:19" x14ac:dyDescent="0.25">
      <c r="A484" s="37" t="s">
        <v>27</v>
      </c>
      <c r="B484" s="18">
        <v>50031485</v>
      </c>
      <c r="C484" s="37" t="s">
        <v>458</v>
      </c>
      <c r="D484" s="37" t="s">
        <v>2269</v>
      </c>
      <c r="E484" s="37" t="s">
        <v>67</v>
      </c>
      <c r="F484" s="37" t="s">
        <v>1510</v>
      </c>
      <c r="G484" s="37" t="s">
        <v>70</v>
      </c>
      <c r="H484" s="37" t="s">
        <v>38</v>
      </c>
      <c r="I484" s="37" t="s">
        <v>950</v>
      </c>
      <c r="J484" s="37" t="s">
        <v>814</v>
      </c>
      <c r="K484" s="37" t="s">
        <v>815</v>
      </c>
      <c r="L484" s="37" t="s">
        <v>124</v>
      </c>
      <c r="M484" s="18">
        <v>3</v>
      </c>
      <c r="N484" s="38">
        <v>34669</v>
      </c>
      <c r="O484" s="38">
        <v>44211</v>
      </c>
      <c r="P484" s="38">
        <v>25122</v>
      </c>
      <c r="Q484" s="18">
        <v>53.339726027397262</v>
      </c>
      <c r="R484" s="18">
        <v>3.1300000000000003</v>
      </c>
      <c r="S484" s="18"/>
    </row>
    <row r="485" spans="1:19" x14ac:dyDescent="0.25">
      <c r="A485" s="37"/>
      <c r="B485" s="18">
        <v>2000040</v>
      </c>
      <c r="C485" s="37" t="s">
        <v>1332</v>
      </c>
      <c r="D485" s="37" t="s">
        <v>2275</v>
      </c>
      <c r="E485" s="37" t="s">
        <v>1448</v>
      </c>
      <c r="F485" s="37" t="s">
        <v>1479</v>
      </c>
      <c r="G485" s="37" t="s">
        <v>1480</v>
      </c>
      <c r="H485" s="37" t="s">
        <v>1837</v>
      </c>
      <c r="I485" s="37" t="s">
        <v>1838</v>
      </c>
      <c r="J485" s="37"/>
      <c r="K485" s="37"/>
      <c r="L485" s="37"/>
      <c r="M485" s="18"/>
      <c r="N485" s="38">
        <v>32325</v>
      </c>
      <c r="O485" s="38"/>
      <c r="P485" s="38">
        <v>23093</v>
      </c>
      <c r="Q485" s="18">
        <v>58.898630136986299</v>
      </c>
      <c r="R485" s="18"/>
      <c r="S485" s="18"/>
    </row>
    <row r="486" spans="1:19" x14ac:dyDescent="0.25">
      <c r="A486" s="37"/>
      <c r="B486" s="18">
        <v>999</v>
      </c>
      <c r="C486" s="37" t="s">
        <v>1333</v>
      </c>
      <c r="D486" s="37" t="s">
        <v>2275</v>
      </c>
      <c r="E486" s="37" t="s">
        <v>1431</v>
      </c>
      <c r="F486" s="37" t="s">
        <v>1479</v>
      </c>
      <c r="G486" s="37" t="s">
        <v>1480</v>
      </c>
      <c r="H486" s="37" t="s">
        <v>1839</v>
      </c>
      <c r="I486" s="37" t="s">
        <v>1840</v>
      </c>
      <c r="J486" s="37"/>
      <c r="K486" s="37"/>
      <c r="L486" s="37"/>
      <c r="M486" s="18"/>
      <c r="N486" s="38">
        <v>33662</v>
      </c>
      <c r="O486" s="38"/>
      <c r="P486" s="38">
        <v>24230</v>
      </c>
      <c r="Q486" s="18">
        <v>55.783561643835618</v>
      </c>
      <c r="R486" s="18"/>
      <c r="S486" s="18"/>
    </row>
    <row r="487" spans="1:19" x14ac:dyDescent="0.25">
      <c r="A487" s="37"/>
      <c r="B487" s="18">
        <v>20002027</v>
      </c>
      <c r="C487" s="37" t="s">
        <v>107</v>
      </c>
      <c r="D487" s="37" t="s">
        <v>2275</v>
      </c>
      <c r="E487" s="37" t="s">
        <v>1431</v>
      </c>
      <c r="F487" s="37" t="s">
        <v>1479</v>
      </c>
      <c r="G487" s="37" t="s">
        <v>1480</v>
      </c>
      <c r="H487" s="37" t="s">
        <v>1839</v>
      </c>
      <c r="I487" s="37" t="s">
        <v>1840</v>
      </c>
      <c r="J487" s="37"/>
      <c r="K487" s="37"/>
      <c r="L487" s="37"/>
      <c r="M487" s="18"/>
      <c r="N487" s="38">
        <v>37926</v>
      </c>
      <c r="O487" s="38"/>
      <c r="P487" s="38">
        <v>27404</v>
      </c>
      <c r="Q487" s="18">
        <v>47.087671232876716</v>
      </c>
      <c r="R487" s="18"/>
      <c r="S487" s="18"/>
    </row>
    <row r="488" spans="1:19" x14ac:dyDescent="0.25">
      <c r="A488" s="37" t="s">
        <v>27</v>
      </c>
      <c r="B488" s="18">
        <v>50037816</v>
      </c>
      <c r="C488" s="37" t="s">
        <v>499</v>
      </c>
      <c r="D488" s="37" t="s">
        <v>2269</v>
      </c>
      <c r="E488" s="37" t="s">
        <v>67</v>
      </c>
      <c r="F488" s="37" t="s">
        <v>1510</v>
      </c>
      <c r="G488" s="37" t="s">
        <v>70</v>
      </c>
      <c r="H488" s="37" t="s">
        <v>28</v>
      </c>
      <c r="I488" s="37" t="s">
        <v>1511</v>
      </c>
      <c r="J488" s="37" t="s">
        <v>814</v>
      </c>
      <c r="K488" s="37" t="s">
        <v>815</v>
      </c>
      <c r="L488" s="37" t="s">
        <v>115</v>
      </c>
      <c r="M488" s="18">
        <v>1</v>
      </c>
      <c r="N488" s="38">
        <v>41813</v>
      </c>
      <c r="O488" s="38">
        <v>43692</v>
      </c>
      <c r="P488" s="38">
        <v>33755</v>
      </c>
      <c r="Q488" s="18">
        <v>29.687671232876713</v>
      </c>
      <c r="R488" s="18">
        <v>3.4233333333333333</v>
      </c>
      <c r="S488" s="18"/>
    </row>
    <row r="489" spans="1:19" x14ac:dyDescent="0.25">
      <c r="A489" s="37"/>
      <c r="B489" s="18">
        <v>2100379</v>
      </c>
      <c r="C489" s="37" t="s">
        <v>1334</v>
      </c>
      <c r="D489" s="37" t="s">
        <v>2275</v>
      </c>
      <c r="E489" s="37" t="s">
        <v>1451</v>
      </c>
      <c r="F489" s="37" t="s">
        <v>1479</v>
      </c>
      <c r="G489" s="37" t="s">
        <v>1480</v>
      </c>
      <c r="H489" s="37" t="s">
        <v>1841</v>
      </c>
      <c r="I489" s="37" t="s">
        <v>1842</v>
      </c>
      <c r="J489" s="37"/>
      <c r="K489" s="37"/>
      <c r="L489" s="37"/>
      <c r="M489" s="18"/>
      <c r="N489" s="38">
        <v>36723</v>
      </c>
      <c r="O489" s="38"/>
      <c r="P489" s="38">
        <v>27595</v>
      </c>
      <c r="Q489" s="18">
        <v>46.564383561643837</v>
      </c>
      <c r="R489" s="18"/>
      <c r="S489" s="18"/>
    </row>
    <row r="490" spans="1:19" x14ac:dyDescent="0.25">
      <c r="A490" s="37" t="s">
        <v>27</v>
      </c>
      <c r="B490" s="18">
        <v>50031443</v>
      </c>
      <c r="C490" s="37" t="s">
        <v>442</v>
      </c>
      <c r="D490" s="37" t="s">
        <v>2269</v>
      </c>
      <c r="E490" s="37" t="s">
        <v>67</v>
      </c>
      <c r="F490" s="37" t="s">
        <v>1510</v>
      </c>
      <c r="G490" s="37" t="s">
        <v>70</v>
      </c>
      <c r="H490" s="37" t="s">
        <v>28</v>
      </c>
      <c r="I490" s="37" t="s">
        <v>1511</v>
      </c>
      <c r="J490" s="37" t="s">
        <v>814</v>
      </c>
      <c r="K490" s="37" t="s">
        <v>815</v>
      </c>
      <c r="L490" s="37" t="s">
        <v>135</v>
      </c>
      <c r="M490" s="18">
        <v>2</v>
      </c>
      <c r="N490" s="38">
        <v>41610</v>
      </c>
      <c r="O490" s="38">
        <v>44088</v>
      </c>
      <c r="P490" s="38">
        <v>32967</v>
      </c>
      <c r="Q490" s="18">
        <v>31.846575342465755</v>
      </c>
      <c r="R490" s="18">
        <v>2.9499999999999997</v>
      </c>
      <c r="S490" s="18"/>
    </row>
    <row r="491" spans="1:19" x14ac:dyDescent="0.25">
      <c r="A491" s="37" t="s">
        <v>27</v>
      </c>
      <c r="B491" s="18">
        <v>50030638</v>
      </c>
      <c r="C491" s="37" t="s">
        <v>167</v>
      </c>
      <c r="D491" s="37" t="s">
        <v>2276</v>
      </c>
      <c r="E491" s="37" t="s">
        <v>1531</v>
      </c>
      <c r="F491" s="37" t="s">
        <v>1539</v>
      </c>
      <c r="G491" s="37" t="s">
        <v>1540</v>
      </c>
      <c r="H491" s="37" t="s">
        <v>37</v>
      </c>
      <c r="I491" s="37" t="s">
        <v>2259</v>
      </c>
      <c r="J491" s="37" t="s">
        <v>814</v>
      </c>
      <c r="K491" s="37" t="s">
        <v>842</v>
      </c>
      <c r="L491" s="37" t="s">
        <v>168</v>
      </c>
      <c r="M491" s="18">
        <v>2</v>
      </c>
      <c r="N491" s="38">
        <v>34669</v>
      </c>
      <c r="O491" s="38">
        <v>42475</v>
      </c>
      <c r="P491" s="38">
        <v>25626</v>
      </c>
      <c r="Q491" s="18">
        <v>51.958904109589042</v>
      </c>
      <c r="R491" s="18">
        <v>3.1866666666666661</v>
      </c>
      <c r="S491" s="18"/>
    </row>
    <row r="492" spans="1:19" x14ac:dyDescent="0.25">
      <c r="A492" s="37"/>
      <c r="B492" s="18">
        <v>201000510</v>
      </c>
      <c r="C492" s="37" t="s">
        <v>1335</v>
      </c>
      <c r="D492" s="37" t="s">
        <v>2275</v>
      </c>
      <c r="E492" s="37" t="s">
        <v>1695</v>
      </c>
      <c r="F492" s="37" t="s">
        <v>1479</v>
      </c>
      <c r="G492" s="37" t="s">
        <v>1480</v>
      </c>
      <c r="H492" s="37" t="s">
        <v>1843</v>
      </c>
      <c r="I492" s="37" t="s">
        <v>1844</v>
      </c>
      <c r="J492" s="37"/>
      <c r="K492" s="37"/>
      <c r="L492" s="37"/>
      <c r="M492" s="18"/>
      <c r="N492" s="38">
        <v>40238</v>
      </c>
      <c r="O492" s="38"/>
      <c r="P492" s="38">
        <v>25875</v>
      </c>
      <c r="Q492" s="18">
        <v>51.276712328767125</v>
      </c>
      <c r="R492" s="18"/>
      <c r="S492" s="18"/>
    </row>
    <row r="493" spans="1:19" x14ac:dyDescent="0.25">
      <c r="A493" s="37"/>
      <c r="B493" s="18">
        <v>50021479</v>
      </c>
      <c r="C493" s="37" t="s">
        <v>1428</v>
      </c>
      <c r="D493" s="37" t="s">
        <v>2275</v>
      </c>
      <c r="E493" s="37" t="s">
        <v>1451</v>
      </c>
      <c r="F493" s="37" t="s">
        <v>1479</v>
      </c>
      <c r="G493" s="37" t="s">
        <v>1480</v>
      </c>
      <c r="H493" s="37" t="s">
        <v>1845</v>
      </c>
      <c r="I493" s="37" t="s">
        <v>1846</v>
      </c>
      <c r="J493" s="37"/>
      <c r="K493" s="37"/>
      <c r="L493" s="37"/>
      <c r="M493" s="18"/>
      <c r="N493" s="38">
        <v>40071</v>
      </c>
      <c r="O493" s="38"/>
      <c r="P493" s="38">
        <v>26675</v>
      </c>
      <c r="Q493" s="18">
        <v>49.084931506849315</v>
      </c>
      <c r="R493" s="18"/>
      <c r="S493" s="18"/>
    </row>
    <row r="494" spans="1:19" x14ac:dyDescent="0.25">
      <c r="A494" s="37" t="s">
        <v>27</v>
      </c>
      <c r="B494" s="18">
        <v>50031463</v>
      </c>
      <c r="C494" s="37" t="s">
        <v>447</v>
      </c>
      <c r="D494" s="37" t="s">
        <v>2269</v>
      </c>
      <c r="E494" s="37" t="s">
        <v>67</v>
      </c>
      <c r="F494" s="37" t="s">
        <v>1512</v>
      </c>
      <c r="G494" s="37" t="s">
        <v>71</v>
      </c>
      <c r="H494" s="37" t="s">
        <v>38</v>
      </c>
      <c r="I494" s="37" t="s">
        <v>958</v>
      </c>
      <c r="J494" s="37" t="s">
        <v>818</v>
      </c>
      <c r="K494" s="37" t="s">
        <v>815</v>
      </c>
      <c r="L494" s="37" t="s">
        <v>168</v>
      </c>
      <c r="M494" s="18">
        <v>2</v>
      </c>
      <c r="N494" s="38">
        <v>34953</v>
      </c>
      <c r="O494" s="38">
        <v>44211</v>
      </c>
      <c r="P494" s="38">
        <v>25672</v>
      </c>
      <c r="Q494" s="18">
        <v>51.832876712328769</v>
      </c>
      <c r="R494" s="18">
        <v>3.9233333333333333</v>
      </c>
      <c r="S494" s="18"/>
    </row>
    <row r="495" spans="1:19" x14ac:dyDescent="0.25">
      <c r="A495" s="37" t="s">
        <v>27</v>
      </c>
      <c r="B495" s="18">
        <v>50030926</v>
      </c>
      <c r="C495" s="37" t="s">
        <v>267</v>
      </c>
      <c r="D495" s="37" t="s">
        <v>2269</v>
      </c>
      <c r="E495" s="37" t="s">
        <v>67</v>
      </c>
      <c r="F495" s="37" t="s">
        <v>1512</v>
      </c>
      <c r="G495" s="37" t="s">
        <v>71</v>
      </c>
      <c r="H495" s="37" t="s">
        <v>32</v>
      </c>
      <c r="I495" s="37" t="s">
        <v>959</v>
      </c>
      <c r="J495" s="37" t="s">
        <v>818</v>
      </c>
      <c r="K495" s="37" t="s">
        <v>815</v>
      </c>
      <c r="L495" s="37" t="s">
        <v>111</v>
      </c>
      <c r="M495" s="18">
        <v>2</v>
      </c>
      <c r="N495" s="38">
        <v>41584</v>
      </c>
      <c r="O495" s="38">
        <v>43160</v>
      </c>
      <c r="P495" s="38">
        <v>32531</v>
      </c>
      <c r="Q495" s="18">
        <v>33.041095890410958</v>
      </c>
      <c r="R495" s="18">
        <v>3.5500000000000003</v>
      </c>
      <c r="S495" s="18"/>
    </row>
    <row r="496" spans="1:19" x14ac:dyDescent="0.25">
      <c r="A496" s="37" t="s">
        <v>27</v>
      </c>
      <c r="B496" s="18">
        <v>50030674</v>
      </c>
      <c r="C496" s="37" t="s">
        <v>1024</v>
      </c>
      <c r="D496" s="37" t="s">
        <v>2269</v>
      </c>
      <c r="E496" s="37" t="s">
        <v>67</v>
      </c>
      <c r="F496" s="37" t="s">
        <v>1512</v>
      </c>
      <c r="G496" s="37" t="s">
        <v>71</v>
      </c>
      <c r="H496" s="37" t="s">
        <v>28</v>
      </c>
      <c r="I496" s="37" t="s">
        <v>959</v>
      </c>
      <c r="J496" s="37" t="s">
        <v>818</v>
      </c>
      <c r="K496" s="37" t="s">
        <v>815</v>
      </c>
      <c r="L496" s="37" t="s">
        <v>111</v>
      </c>
      <c r="M496" s="18">
        <v>3</v>
      </c>
      <c r="N496" s="38">
        <v>39069</v>
      </c>
      <c r="O496" s="38">
        <v>44270</v>
      </c>
      <c r="P496" s="38">
        <v>29021</v>
      </c>
      <c r="Q496" s="18">
        <v>42.657534246575345</v>
      </c>
      <c r="R496" s="18">
        <v>2.64</v>
      </c>
      <c r="S496" s="18"/>
    </row>
    <row r="497" spans="1:19" x14ac:dyDescent="0.25">
      <c r="A497" s="37" t="s">
        <v>27</v>
      </c>
      <c r="B497" s="18">
        <v>50102494</v>
      </c>
      <c r="C497" s="37" t="s">
        <v>616</v>
      </c>
      <c r="D497" s="37" t="s">
        <v>2269</v>
      </c>
      <c r="E497" s="37" t="s">
        <v>67</v>
      </c>
      <c r="F497" s="37" t="s">
        <v>1512</v>
      </c>
      <c r="G497" s="37" t="s">
        <v>71</v>
      </c>
      <c r="H497" s="37" t="s">
        <v>28</v>
      </c>
      <c r="I497" s="37" t="s">
        <v>1513</v>
      </c>
      <c r="J497" s="37" t="s">
        <v>818</v>
      </c>
      <c r="K497" s="37" t="s">
        <v>815</v>
      </c>
      <c r="L497" s="37" t="s">
        <v>135</v>
      </c>
      <c r="M497" s="18">
        <v>6</v>
      </c>
      <c r="N497" s="38">
        <v>42857</v>
      </c>
      <c r="O497" s="38">
        <v>44361</v>
      </c>
      <c r="P497" s="38">
        <v>34881</v>
      </c>
      <c r="Q497" s="18">
        <v>26.602739726027398</v>
      </c>
      <c r="R497" s="18">
        <v>3.3933333333333331</v>
      </c>
      <c r="S497" s="18"/>
    </row>
    <row r="498" spans="1:19" x14ac:dyDescent="0.25">
      <c r="A498" s="37" t="s">
        <v>27</v>
      </c>
      <c r="B498" s="18">
        <v>50102488</v>
      </c>
      <c r="C498" s="37" t="s">
        <v>1248</v>
      </c>
      <c r="D498" s="37" t="s">
        <v>2269</v>
      </c>
      <c r="E498" s="37" t="s">
        <v>67</v>
      </c>
      <c r="F498" s="37" t="s">
        <v>1512</v>
      </c>
      <c r="G498" s="37" t="s">
        <v>71</v>
      </c>
      <c r="H498" s="37" t="s">
        <v>28</v>
      </c>
      <c r="I498" s="37" t="s">
        <v>1513</v>
      </c>
      <c r="J498" s="37" t="s">
        <v>818</v>
      </c>
      <c r="K498" s="37" t="s">
        <v>815</v>
      </c>
      <c r="L498" s="37" t="s">
        <v>135</v>
      </c>
      <c r="M498" s="18">
        <v>4</v>
      </c>
      <c r="N498" s="38">
        <v>42857</v>
      </c>
      <c r="O498" s="38">
        <v>44361</v>
      </c>
      <c r="P498" s="38">
        <v>34328</v>
      </c>
      <c r="Q498" s="18">
        <v>28.117808219178084</v>
      </c>
      <c r="R498" s="18">
        <v>3.3866666666666667</v>
      </c>
      <c r="S498" s="18"/>
    </row>
    <row r="499" spans="1:19" x14ac:dyDescent="0.25">
      <c r="A499" s="37" t="s">
        <v>27</v>
      </c>
      <c r="B499" s="18">
        <v>50035143</v>
      </c>
      <c r="C499" s="37" t="s">
        <v>488</v>
      </c>
      <c r="D499" s="37" t="s">
        <v>2269</v>
      </c>
      <c r="E499" s="37" t="s">
        <v>67</v>
      </c>
      <c r="F499" s="37" t="s">
        <v>1512</v>
      </c>
      <c r="G499" s="37" t="s">
        <v>71</v>
      </c>
      <c r="H499" s="37" t="s">
        <v>28</v>
      </c>
      <c r="I499" s="37" t="s">
        <v>1513</v>
      </c>
      <c r="J499" s="37" t="s">
        <v>818</v>
      </c>
      <c r="K499" s="37" t="s">
        <v>815</v>
      </c>
      <c r="L499" s="37" t="s">
        <v>115</v>
      </c>
      <c r="M499" s="18">
        <v>2</v>
      </c>
      <c r="N499" s="38">
        <v>41715</v>
      </c>
      <c r="O499" s="38">
        <v>44445</v>
      </c>
      <c r="P499" s="38">
        <v>33261</v>
      </c>
      <c r="Q499" s="18">
        <v>31.041095890410958</v>
      </c>
      <c r="R499" s="18">
        <v>3.58</v>
      </c>
      <c r="S499" s="18"/>
    </row>
    <row r="500" spans="1:19" x14ac:dyDescent="0.25">
      <c r="A500" s="37" t="s">
        <v>27</v>
      </c>
      <c r="B500" s="18">
        <v>50031063</v>
      </c>
      <c r="C500" s="37" t="s">
        <v>322</v>
      </c>
      <c r="D500" s="37" t="s">
        <v>2269</v>
      </c>
      <c r="E500" s="37" t="s">
        <v>67</v>
      </c>
      <c r="F500" s="37" t="s">
        <v>1512</v>
      </c>
      <c r="G500" s="37" t="s">
        <v>71</v>
      </c>
      <c r="H500" s="37" t="s">
        <v>28</v>
      </c>
      <c r="I500" s="37" t="s">
        <v>1513</v>
      </c>
      <c r="J500" s="37" t="s">
        <v>818</v>
      </c>
      <c r="K500" s="37" t="s">
        <v>815</v>
      </c>
      <c r="L500" s="37" t="s">
        <v>115</v>
      </c>
      <c r="M500" s="18">
        <v>1</v>
      </c>
      <c r="N500" s="38">
        <v>41584</v>
      </c>
      <c r="O500" s="38">
        <v>44480</v>
      </c>
      <c r="P500" s="38">
        <v>31931</v>
      </c>
      <c r="Q500" s="18">
        <v>34.684931506849317</v>
      </c>
      <c r="R500" s="18">
        <v>3.511333333333333</v>
      </c>
      <c r="S500" s="18"/>
    </row>
    <row r="501" spans="1:19" x14ac:dyDescent="0.25">
      <c r="A501" s="37" t="s">
        <v>27</v>
      </c>
      <c r="B501" s="18">
        <v>50050321</v>
      </c>
      <c r="C501" s="37" t="s">
        <v>580</v>
      </c>
      <c r="D501" s="37" t="s">
        <v>2269</v>
      </c>
      <c r="E501" s="37" t="s">
        <v>67</v>
      </c>
      <c r="F501" s="37" t="s">
        <v>1512</v>
      </c>
      <c r="G501" s="37" t="s">
        <v>71</v>
      </c>
      <c r="H501" s="37" t="s">
        <v>28</v>
      </c>
      <c r="I501" s="37" t="s">
        <v>1513</v>
      </c>
      <c r="J501" s="37" t="s">
        <v>818</v>
      </c>
      <c r="K501" s="37" t="s">
        <v>815</v>
      </c>
      <c r="L501" s="37" t="s">
        <v>135</v>
      </c>
      <c r="M501" s="18">
        <v>5</v>
      </c>
      <c r="N501" s="38">
        <v>42371</v>
      </c>
      <c r="O501" s="38">
        <v>44508</v>
      </c>
      <c r="P501" s="38">
        <v>33070</v>
      </c>
      <c r="Q501" s="18">
        <v>31.564383561643837</v>
      </c>
      <c r="R501" s="18">
        <v>3.1266666666666669</v>
      </c>
      <c r="S501" s="18"/>
    </row>
    <row r="502" spans="1:19" x14ac:dyDescent="0.25">
      <c r="A502" s="37" t="s">
        <v>27</v>
      </c>
      <c r="B502" s="18">
        <v>50031068</v>
      </c>
      <c r="C502" s="37" t="s">
        <v>324</v>
      </c>
      <c r="D502" s="37" t="s">
        <v>2269</v>
      </c>
      <c r="E502" s="37" t="s">
        <v>67</v>
      </c>
      <c r="F502" s="37" t="s">
        <v>1514</v>
      </c>
      <c r="G502" s="37" t="s">
        <v>72</v>
      </c>
      <c r="H502" s="37" t="s">
        <v>38</v>
      </c>
      <c r="I502" s="37" t="s">
        <v>961</v>
      </c>
      <c r="J502" s="37" t="s">
        <v>818</v>
      </c>
      <c r="K502" s="37" t="s">
        <v>815</v>
      </c>
      <c r="L502" s="37" t="s">
        <v>106</v>
      </c>
      <c r="M502" s="18">
        <v>5</v>
      </c>
      <c r="N502" s="38">
        <v>35023</v>
      </c>
      <c r="O502" s="38">
        <v>43647</v>
      </c>
      <c r="P502" s="38">
        <v>25804</v>
      </c>
      <c r="Q502" s="18">
        <v>51.471232876712328</v>
      </c>
      <c r="R502" s="18">
        <v>4.3466666666666667</v>
      </c>
      <c r="S502" s="18"/>
    </row>
    <row r="503" spans="1:19" x14ac:dyDescent="0.25">
      <c r="A503" s="37" t="s">
        <v>27</v>
      </c>
      <c r="B503" s="18">
        <v>50030712</v>
      </c>
      <c r="C503" s="37" t="s">
        <v>202</v>
      </c>
      <c r="D503" s="37" t="s">
        <v>2269</v>
      </c>
      <c r="E503" s="37" t="s">
        <v>67</v>
      </c>
      <c r="F503" s="37" t="s">
        <v>1514</v>
      </c>
      <c r="G503" s="37" t="s">
        <v>72</v>
      </c>
      <c r="H503" s="37" t="s">
        <v>32</v>
      </c>
      <c r="I503" s="37" t="s">
        <v>962</v>
      </c>
      <c r="J503" s="37" t="s">
        <v>818</v>
      </c>
      <c r="K503" s="37" t="s">
        <v>815</v>
      </c>
      <c r="L503" s="37" t="s">
        <v>111</v>
      </c>
      <c r="M503" s="18">
        <v>3</v>
      </c>
      <c r="N503" s="38">
        <v>35186</v>
      </c>
      <c r="O503" s="38">
        <v>44508</v>
      </c>
      <c r="P503" s="38">
        <v>25515</v>
      </c>
      <c r="Q503" s="18">
        <v>52.263013698630139</v>
      </c>
      <c r="R503" s="18">
        <v>2.9766666666666666</v>
      </c>
      <c r="S503" s="18"/>
    </row>
    <row r="504" spans="1:19" x14ac:dyDescent="0.25">
      <c r="A504" s="37" t="s">
        <v>27</v>
      </c>
      <c r="B504" s="18">
        <v>50030666</v>
      </c>
      <c r="C504" s="37" t="s">
        <v>180</v>
      </c>
      <c r="D504" s="37" t="s">
        <v>2269</v>
      </c>
      <c r="E504" s="37" t="s">
        <v>67</v>
      </c>
      <c r="F504" s="37" t="s">
        <v>1514</v>
      </c>
      <c r="G504" s="37" t="s">
        <v>72</v>
      </c>
      <c r="H504" s="37" t="s">
        <v>32</v>
      </c>
      <c r="I504" s="37" t="s">
        <v>962</v>
      </c>
      <c r="J504" s="37" t="s">
        <v>818</v>
      </c>
      <c r="K504" s="37" t="s">
        <v>815</v>
      </c>
      <c r="L504" s="37" t="s">
        <v>111</v>
      </c>
      <c r="M504" s="18">
        <v>5</v>
      </c>
      <c r="N504" s="38">
        <v>35233</v>
      </c>
      <c r="O504" s="38">
        <v>43115</v>
      </c>
      <c r="P504" s="38">
        <v>24868</v>
      </c>
      <c r="Q504" s="18">
        <v>54.035616438356165</v>
      </c>
      <c r="R504" s="18">
        <v>3.22</v>
      </c>
      <c r="S504" s="18"/>
    </row>
    <row r="505" spans="1:19" x14ac:dyDescent="0.25">
      <c r="A505" s="37" t="s">
        <v>27</v>
      </c>
      <c r="B505" s="18">
        <v>50031019</v>
      </c>
      <c r="C505" s="37" t="s">
        <v>1249</v>
      </c>
      <c r="D505" s="37" t="s">
        <v>2269</v>
      </c>
      <c r="E505" s="37" t="s">
        <v>67</v>
      </c>
      <c r="F505" s="37" t="s">
        <v>1514</v>
      </c>
      <c r="G505" s="37" t="s">
        <v>72</v>
      </c>
      <c r="H505" s="37" t="s">
        <v>28</v>
      </c>
      <c r="I505" s="37" t="s">
        <v>979</v>
      </c>
      <c r="J505" s="37" t="s">
        <v>818</v>
      </c>
      <c r="K505" s="37" t="s">
        <v>815</v>
      </c>
      <c r="L505" s="37" t="s">
        <v>135</v>
      </c>
      <c r="M505" s="18">
        <v>4</v>
      </c>
      <c r="N505" s="38">
        <v>41155</v>
      </c>
      <c r="O505" s="38">
        <v>43556</v>
      </c>
      <c r="P505" s="38">
        <v>32524</v>
      </c>
      <c r="Q505" s="18">
        <v>33.060273972602737</v>
      </c>
      <c r="R505" s="18">
        <v>3.5733333333333328</v>
      </c>
      <c r="S505" s="18"/>
    </row>
    <row r="506" spans="1:19" x14ac:dyDescent="0.25">
      <c r="A506" s="37" t="s">
        <v>27</v>
      </c>
      <c r="B506" s="18">
        <v>50030700</v>
      </c>
      <c r="C506" s="37" t="s">
        <v>195</v>
      </c>
      <c r="D506" s="37" t="s">
        <v>2269</v>
      </c>
      <c r="E506" s="37" t="s">
        <v>67</v>
      </c>
      <c r="F506" s="37" t="s">
        <v>1514</v>
      </c>
      <c r="G506" s="37" t="s">
        <v>72</v>
      </c>
      <c r="H506" s="37" t="s">
        <v>28</v>
      </c>
      <c r="I506" s="37" t="s">
        <v>979</v>
      </c>
      <c r="J506" s="37" t="s">
        <v>818</v>
      </c>
      <c r="K506" s="37" t="s">
        <v>815</v>
      </c>
      <c r="L506" s="37" t="s">
        <v>115</v>
      </c>
      <c r="M506" s="18">
        <v>2</v>
      </c>
      <c r="N506" s="38">
        <v>35612</v>
      </c>
      <c r="O506" s="38">
        <v>43724</v>
      </c>
      <c r="P506" s="38">
        <v>25660</v>
      </c>
      <c r="Q506" s="18">
        <v>51.865753424657534</v>
      </c>
      <c r="R506" s="18">
        <v>3.5966666666666662</v>
      </c>
      <c r="S506" s="18"/>
    </row>
    <row r="507" spans="1:19" x14ac:dyDescent="0.25">
      <c r="A507" s="37"/>
      <c r="B507" s="18">
        <v>50047397</v>
      </c>
      <c r="C507" s="37" t="s">
        <v>1427</v>
      </c>
      <c r="D507" s="37" t="s">
        <v>2269</v>
      </c>
      <c r="E507" s="37" t="s">
        <v>67</v>
      </c>
      <c r="F507" s="37" t="s">
        <v>1514</v>
      </c>
      <c r="G507" s="37" t="s">
        <v>72</v>
      </c>
      <c r="H507" s="37" t="s">
        <v>28</v>
      </c>
      <c r="I507" s="37" t="s">
        <v>979</v>
      </c>
      <c r="J507" s="37"/>
      <c r="K507" s="37"/>
      <c r="L507" s="37" t="s">
        <v>135</v>
      </c>
      <c r="M507" s="18"/>
      <c r="N507" s="38">
        <v>42156</v>
      </c>
      <c r="O507" s="38">
        <v>43864</v>
      </c>
      <c r="P507" s="38">
        <v>33755</v>
      </c>
      <c r="Q507" s="18">
        <v>29.687671232876713</v>
      </c>
      <c r="R507" s="18"/>
      <c r="S507" s="18"/>
    </row>
    <row r="508" spans="1:19" x14ac:dyDescent="0.25">
      <c r="A508" s="37" t="s">
        <v>27</v>
      </c>
      <c r="B508" s="18">
        <v>50096069</v>
      </c>
      <c r="C508" s="37" t="s">
        <v>607</v>
      </c>
      <c r="D508" s="37" t="s">
        <v>2269</v>
      </c>
      <c r="E508" s="37" t="s">
        <v>67</v>
      </c>
      <c r="F508" s="37" t="s">
        <v>1514</v>
      </c>
      <c r="G508" s="37" t="s">
        <v>72</v>
      </c>
      <c r="H508" s="37" t="s">
        <v>28</v>
      </c>
      <c r="I508" s="37" t="s">
        <v>979</v>
      </c>
      <c r="J508" s="37" t="s">
        <v>818</v>
      </c>
      <c r="K508" s="37" t="s">
        <v>815</v>
      </c>
      <c r="L508" s="37" t="s">
        <v>135</v>
      </c>
      <c r="M508" s="18">
        <v>1</v>
      </c>
      <c r="N508" s="38">
        <v>42705</v>
      </c>
      <c r="O508" s="38">
        <v>43864</v>
      </c>
      <c r="P508" s="38">
        <v>34450</v>
      </c>
      <c r="Q508" s="18">
        <v>27.783561643835615</v>
      </c>
      <c r="R508" s="18">
        <v>3.06</v>
      </c>
      <c r="S508" s="18"/>
    </row>
    <row r="509" spans="1:19" x14ac:dyDescent="0.25">
      <c r="A509" s="37" t="s">
        <v>27</v>
      </c>
      <c r="B509" s="18">
        <v>50031334</v>
      </c>
      <c r="C509" s="37" t="s">
        <v>396</v>
      </c>
      <c r="D509" s="37" t="s">
        <v>2269</v>
      </c>
      <c r="E509" s="37" t="s">
        <v>67</v>
      </c>
      <c r="F509" s="37" t="s">
        <v>1514</v>
      </c>
      <c r="G509" s="37" t="s">
        <v>72</v>
      </c>
      <c r="H509" s="37" t="s">
        <v>28</v>
      </c>
      <c r="I509" s="37" t="s">
        <v>979</v>
      </c>
      <c r="J509" s="37" t="s">
        <v>818</v>
      </c>
      <c r="K509" s="37" t="s">
        <v>815</v>
      </c>
      <c r="L509" s="37" t="s">
        <v>111</v>
      </c>
      <c r="M509" s="18">
        <v>6</v>
      </c>
      <c r="N509" s="38">
        <v>40831</v>
      </c>
      <c r="O509" s="38">
        <v>44198</v>
      </c>
      <c r="P509" s="38">
        <v>31147</v>
      </c>
      <c r="Q509" s="18">
        <v>36.832876712328769</v>
      </c>
      <c r="R509" s="18">
        <v>3.6266666666666669</v>
      </c>
      <c r="S509" s="18"/>
    </row>
    <row r="510" spans="1:19" x14ac:dyDescent="0.25">
      <c r="A510" s="37"/>
      <c r="B510" s="18">
        <v>50111250</v>
      </c>
      <c r="C510" s="37" t="s">
        <v>642</v>
      </c>
      <c r="D510" s="37" t="s">
        <v>2269</v>
      </c>
      <c r="E510" s="37" t="s">
        <v>1431</v>
      </c>
      <c r="F510" s="37" t="s">
        <v>1790</v>
      </c>
      <c r="G510" s="37" t="s">
        <v>1433</v>
      </c>
      <c r="H510" s="37" t="s">
        <v>1569</v>
      </c>
      <c r="I510" s="37" t="s">
        <v>1955</v>
      </c>
      <c r="J510" s="37"/>
      <c r="K510" s="37"/>
      <c r="L510" s="37" t="s">
        <v>135</v>
      </c>
      <c r="M510" s="18"/>
      <c r="N510" s="38">
        <v>42006</v>
      </c>
      <c r="O510" s="38">
        <v>43160</v>
      </c>
      <c r="P510" s="38">
        <v>31801</v>
      </c>
      <c r="Q510" s="18">
        <v>35.041095890410958</v>
      </c>
      <c r="R510" s="18"/>
      <c r="S510" s="18"/>
    </row>
    <row r="511" spans="1:19" x14ac:dyDescent="0.25">
      <c r="A511" s="37" t="s">
        <v>27</v>
      </c>
      <c r="B511" s="18">
        <v>50031034</v>
      </c>
      <c r="C511" s="37" t="s">
        <v>1253</v>
      </c>
      <c r="D511" s="37" t="s">
        <v>2269</v>
      </c>
      <c r="E511" s="37" t="s">
        <v>46</v>
      </c>
      <c r="F511" s="37" t="s">
        <v>1516</v>
      </c>
      <c r="G511" s="37" t="s">
        <v>49</v>
      </c>
      <c r="H511" s="37" t="s">
        <v>28</v>
      </c>
      <c r="I511" s="37" t="s">
        <v>1517</v>
      </c>
      <c r="J511" s="37" t="s">
        <v>825</v>
      </c>
      <c r="K511" s="37" t="s">
        <v>815</v>
      </c>
      <c r="L511" s="37" t="s">
        <v>115</v>
      </c>
      <c r="M511" s="18">
        <v>1</v>
      </c>
      <c r="N511" s="38">
        <v>41155</v>
      </c>
      <c r="O511" s="38">
        <v>44109</v>
      </c>
      <c r="P511" s="38">
        <v>31509</v>
      </c>
      <c r="Q511" s="18">
        <v>35.841095890410962</v>
      </c>
      <c r="R511" s="18">
        <v>2.9866666666666664</v>
      </c>
      <c r="S511" s="18"/>
    </row>
    <row r="512" spans="1:19" x14ac:dyDescent="0.25">
      <c r="A512" s="37" t="s">
        <v>27</v>
      </c>
      <c r="B512" s="18">
        <v>50031024</v>
      </c>
      <c r="C512" s="37" t="s">
        <v>305</v>
      </c>
      <c r="D512" s="37" t="s">
        <v>2269</v>
      </c>
      <c r="E512" s="37" t="s">
        <v>46</v>
      </c>
      <c r="F512" s="37" t="s">
        <v>1518</v>
      </c>
      <c r="G512" s="37" t="s">
        <v>92</v>
      </c>
      <c r="H512" s="37" t="s">
        <v>28</v>
      </c>
      <c r="I512" s="37" t="s">
        <v>1519</v>
      </c>
      <c r="J512" s="37" t="s">
        <v>825</v>
      </c>
      <c r="K512" s="37" t="s">
        <v>815</v>
      </c>
      <c r="L512" s="37" t="s">
        <v>111</v>
      </c>
      <c r="M512" s="18">
        <v>2</v>
      </c>
      <c r="N512" s="38">
        <v>35309</v>
      </c>
      <c r="O512" s="38">
        <v>44301</v>
      </c>
      <c r="P512" s="38">
        <v>26440</v>
      </c>
      <c r="Q512" s="18">
        <v>49.728767123287675</v>
      </c>
      <c r="R512" s="18">
        <v>3.1046666666666667</v>
      </c>
      <c r="S512" s="18"/>
    </row>
    <row r="513" spans="1:19" x14ac:dyDescent="0.25">
      <c r="A513" s="37" t="s">
        <v>27</v>
      </c>
      <c r="B513" s="18">
        <v>50038919</v>
      </c>
      <c r="C513" s="37" t="s">
        <v>520</v>
      </c>
      <c r="D513" s="37" t="s">
        <v>2269</v>
      </c>
      <c r="E513" s="37" t="s">
        <v>46</v>
      </c>
      <c r="F513" s="37" t="s">
        <v>1520</v>
      </c>
      <c r="G513" s="37" t="s">
        <v>47</v>
      </c>
      <c r="H513" s="37" t="s">
        <v>28</v>
      </c>
      <c r="I513" s="37" t="s">
        <v>1521</v>
      </c>
      <c r="J513" s="37" t="s">
        <v>818</v>
      </c>
      <c r="K513" s="37" t="s">
        <v>815</v>
      </c>
      <c r="L513" s="37" t="s">
        <v>135</v>
      </c>
      <c r="M513" s="18">
        <v>5</v>
      </c>
      <c r="N513" s="38">
        <v>41862</v>
      </c>
      <c r="O513" s="38">
        <v>44088</v>
      </c>
      <c r="P513" s="38">
        <v>30995</v>
      </c>
      <c r="Q513" s="18">
        <v>37.249315068493154</v>
      </c>
      <c r="R513" s="18">
        <v>2.9626666666666668</v>
      </c>
      <c r="S513" s="18"/>
    </row>
    <row r="514" spans="1:19" x14ac:dyDescent="0.25">
      <c r="A514" s="37" t="s">
        <v>27</v>
      </c>
      <c r="B514" s="18">
        <v>50102485</v>
      </c>
      <c r="C514" s="37" t="s">
        <v>614</v>
      </c>
      <c r="D514" s="37" t="s">
        <v>2269</v>
      </c>
      <c r="E514" s="37" t="s">
        <v>46</v>
      </c>
      <c r="F514" s="37" t="s">
        <v>1520</v>
      </c>
      <c r="G514" s="37" t="s">
        <v>47</v>
      </c>
      <c r="H514" s="37" t="s">
        <v>28</v>
      </c>
      <c r="I514" s="37" t="s">
        <v>1521</v>
      </c>
      <c r="J514" s="37" t="s">
        <v>818</v>
      </c>
      <c r="K514" s="37" t="s">
        <v>815</v>
      </c>
      <c r="L514" s="37" t="s">
        <v>135</v>
      </c>
      <c r="M514" s="18">
        <v>3</v>
      </c>
      <c r="N514" s="38">
        <v>42857</v>
      </c>
      <c r="O514" s="38">
        <v>44228</v>
      </c>
      <c r="P514" s="38">
        <v>34465</v>
      </c>
      <c r="Q514" s="18">
        <v>27.742465753424657</v>
      </c>
      <c r="R514" s="18">
        <v>3.0466666666666669</v>
      </c>
      <c r="S514" s="18"/>
    </row>
    <row r="515" spans="1:19" x14ac:dyDescent="0.25">
      <c r="A515" s="37" t="s">
        <v>27</v>
      </c>
      <c r="B515" s="18">
        <v>50031021</v>
      </c>
      <c r="C515" s="37" t="s">
        <v>303</v>
      </c>
      <c r="D515" s="37" t="s">
        <v>2269</v>
      </c>
      <c r="E515" s="37" t="s">
        <v>46</v>
      </c>
      <c r="F515" s="37" t="s">
        <v>1520</v>
      </c>
      <c r="G515" s="37" t="s">
        <v>47</v>
      </c>
      <c r="H515" s="37" t="s">
        <v>28</v>
      </c>
      <c r="I515" s="37" t="s">
        <v>1521</v>
      </c>
      <c r="J515" s="37" t="s">
        <v>818</v>
      </c>
      <c r="K515" s="37" t="s">
        <v>815</v>
      </c>
      <c r="L515" s="37" t="s">
        <v>135</v>
      </c>
      <c r="M515" s="18">
        <v>1</v>
      </c>
      <c r="N515" s="38">
        <v>40672</v>
      </c>
      <c r="O515" s="38">
        <v>44361</v>
      </c>
      <c r="P515" s="38">
        <v>31645</v>
      </c>
      <c r="Q515" s="18">
        <v>35.468493150684928</v>
      </c>
      <c r="R515" s="18">
        <v>3.5866666666666664</v>
      </c>
      <c r="S515" s="18"/>
    </row>
    <row r="516" spans="1:19" x14ac:dyDescent="0.25">
      <c r="A516" s="37" t="s">
        <v>27</v>
      </c>
      <c r="B516" s="18">
        <v>50031079</v>
      </c>
      <c r="C516" s="37" t="s">
        <v>330</v>
      </c>
      <c r="D516" s="37" t="s">
        <v>2269</v>
      </c>
      <c r="E516" s="37" t="s">
        <v>46</v>
      </c>
      <c r="F516" s="37" t="s">
        <v>1525</v>
      </c>
      <c r="G516" s="37" t="s">
        <v>48</v>
      </c>
      <c r="H516" s="37" t="s">
        <v>28</v>
      </c>
      <c r="I516" s="37" t="s">
        <v>1526</v>
      </c>
      <c r="J516" s="37" t="s">
        <v>814</v>
      </c>
      <c r="K516" s="37" t="s">
        <v>815</v>
      </c>
      <c r="L516" s="37" t="s">
        <v>115</v>
      </c>
      <c r="M516" s="18">
        <v>1</v>
      </c>
      <c r="N516" s="38">
        <v>39069</v>
      </c>
      <c r="O516" s="38">
        <v>42758</v>
      </c>
      <c r="P516" s="38">
        <v>30294</v>
      </c>
      <c r="Q516" s="18">
        <v>39.169863013698631</v>
      </c>
      <c r="R516" s="18">
        <v>3.3800000000000003</v>
      </c>
      <c r="S516" s="18"/>
    </row>
    <row r="517" spans="1:19" x14ac:dyDescent="0.25">
      <c r="A517" s="37" t="s">
        <v>27</v>
      </c>
      <c r="B517" s="18">
        <v>50122093</v>
      </c>
      <c r="C517" s="37" t="s">
        <v>668</v>
      </c>
      <c r="D517" s="37" t="s">
        <v>2269</v>
      </c>
      <c r="E517" s="37" t="s">
        <v>46</v>
      </c>
      <c r="F517" s="37" t="s">
        <v>1525</v>
      </c>
      <c r="G517" s="37" t="s">
        <v>48</v>
      </c>
      <c r="H517" s="37" t="s">
        <v>28</v>
      </c>
      <c r="I517" s="37" t="s">
        <v>1526</v>
      </c>
      <c r="J517" s="37" t="s">
        <v>814</v>
      </c>
      <c r="K517" s="37" t="s">
        <v>815</v>
      </c>
      <c r="L517" s="37" t="s">
        <v>135</v>
      </c>
      <c r="M517" s="18">
        <v>2</v>
      </c>
      <c r="N517" s="38">
        <v>43395</v>
      </c>
      <c r="O517" s="38">
        <v>44013</v>
      </c>
      <c r="P517" s="38">
        <v>34712</v>
      </c>
      <c r="Q517" s="18">
        <v>27.065753424657533</v>
      </c>
      <c r="R517" s="18">
        <v>2.7795999999999998</v>
      </c>
      <c r="S517" s="18"/>
    </row>
    <row r="518" spans="1:19" x14ac:dyDescent="0.25">
      <c r="A518" s="37" t="s">
        <v>27</v>
      </c>
      <c r="B518" s="18">
        <v>50030745</v>
      </c>
      <c r="C518" s="37" t="s">
        <v>222</v>
      </c>
      <c r="D518" s="37" t="s">
        <v>2280</v>
      </c>
      <c r="E518" s="37" t="s">
        <v>41</v>
      </c>
      <c r="F518" s="37" t="s">
        <v>1617</v>
      </c>
      <c r="G518" s="37" t="s">
        <v>42</v>
      </c>
      <c r="H518" s="37" t="s">
        <v>882</v>
      </c>
      <c r="I518" s="37" t="s">
        <v>882</v>
      </c>
      <c r="J518" s="37" t="s">
        <v>818</v>
      </c>
      <c r="K518" s="37" t="s">
        <v>815</v>
      </c>
      <c r="L518" s="37" t="s">
        <v>106</v>
      </c>
      <c r="M518" s="18">
        <v>2</v>
      </c>
      <c r="N518" s="38">
        <v>35654</v>
      </c>
      <c r="O518" s="38">
        <v>42980</v>
      </c>
      <c r="P518" s="38">
        <v>26157</v>
      </c>
      <c r="Q518" s="18">
        <v>50.504109589041093</v>
      </c>
      <c r="R518" s="18">
        <v>2.89</v>
      </c>
      <c r="S518" s="18"/>
    </row>
    <row r="519" spans="1:19" x14ac:dyDescent="0.25">
      <c r="A519" s="37" t="s">
        <v>27</v>
      </c>
      <c r="B519" s="18">
        <v>50030750</v>
      </c>
      <c r="C519" s="37" t="s">
        <v>1256</v>
      </c>
      <c r="D519" s="37" t="s">
        <v>2269</v>
      </c>
      <c r="E519" s="37" t="s">
        <v>46</v>
      </c>
      <c r="F519" s="37" t="s">
        <v>1525</v>
      </c>
      <c r="G519" s="37" t="s">
        <v>48</v>
      </c>
      <c r="H519" s="37" t="s">
        <v>28</v>
      </c>
      <c r="I519" s="37" t="s">
        <v>1526</v>
      </c>
      <c r="J519" s="37" t="s">
        <v>814</v>
      </c>
      <c r="K519" s="37" t="s">
        <v>815</v>
      </c>
      <c r="L519" s="37" t="s">
        <v>111</v>
      </c>
      <c r="M519" s="18">
        <v>3</v>
      </c>
      <c r="N519" s="38">
        <v>35233</v>
      </c>
      <c r="O519" s="38">
        <v>44361</v>
      </c>
      <c r="P519" s="38">
        <v>24965</v>
      </c>
      <c r="Q519" s="18">
        <v>53.769863013698632</v>
      </c>
      <c r="R519" s="18">
        <v>2.7633333333333332</v>
      </c>
      <c r="S519" s="18"/>
    </row>
    <row r="520" spans="1:19" x14ac:dyDescent="0.25">
      <c r="A520" s="37" t="s">
        <v>27</v>
      </c>
      <c r="B520" s="18">
        <v>50030719</v>
      </c>
      <c r="C520" s="37" t="s">
        <v>207</v>
      </c>
      <c r="D520" s="37" t="s">
        <v>2269</v>
      </c>
      <c r="E520" s="37" t="s">
        <v>46</v>
      </c>
      <c r="F520" s="37" t="s">
        <v>1527</v>
      </c>
      <c r="G520" s="37" t="s">
        <v>50</v>
      </c>
      <c r="H520" s="37" t="s">
        <v>28</v>
      </c>
      <c r="I520" s="37" t="s">
        <v>1528</v>
      </c>
      <c r="J520" s="37" t="s">
        <v>818</v>
      </c>
      <c r="K520" s="37" t="s">
        <v>815</v>
      </c>
      <c r="L520" s="37" t="s">
        <v>111</v>
      </c>
      <c r="M520" s="18">
        <v>4</v>
      </c>
      <c r="N520" s="38">
        <v>35426</v>
      </c>
      <c r="O520" s="38">
        <v>44109</v>
      </c>
      <c r="P520" s="38">
        <v>24952</v>
      </c>
      <c r="Q520" s="18">
        <v>53.805479452054797</v>
      </c>
      <c r="R520" s="18">
        <v>2.7524999999999999</v>
      </c>
      <c r="S520" s="18"/>
    </row>
    <row r="521" spans="1:19" x14ac:dyDescent="0.25">
      <c r="A521" s="37" t="s">
        <v>27</v>
      </c>
      <c r="B521" s="18">
        <v>50035139</v>
      </c>
      <c r="C521" s="37" t="s">
        <v>487</v>
      </c>
      <c r="D521" s="37" t="s">
        <v>2269</v>
      </c>
      <c r="E521" s="37" t="s">
        <v>46</v>
      </c>
      <c r="F521" s="37" t="s">
        <v>1527</v>
      </c>
      <c r="G521" s="37" t="s">
        <v>50</v>
      </c>
      <c r="H521" s="37" t="s">
        <v>28</v>
      </c>
      <c r="I521" s="37" t="s">
        <v>1528</v>
      </c>
      <c r="J521" s="37" t="s">
        <v>818</v>
      </c>
      <c r="K521" s="37" t="s">
        <v>815</v>
      </c>
      <c r="L521" s="37" t="s">
        <v>115</v>
      </c>
      <c r="M521" s="18">
        <v>1</v>
      </c>
      <c r="N521" s="38">
        <v>41715</v>
      </c>
      <c r="O521" s="38">
        <v>43556</v>
      </c>
      <c r="P521" s="38">
        <v>32545</v>
      </c>
      <c r="Q521" s="18">
        <v>33.0027397260274</v>
      </c>
      <c r="R521" s="18">
        <v>3.4533333333333331</v>
      </c>
      <c r="S521" s="18"/>
    </row>
    <row r="522" spans="1:19" x14ac:dyDescent="0.25">
      <c r="A522" s="37" t="s">
        <v>27</v>
      </c>
      <c r="B522" s="18">
        <v>50030769</v>
      </c>
      <c r="C522" s="37" t="s">
        <v>236</v>
      </c>
      <c r="D522" s="37" t="s">
        <v>2269</v>
      </c>
      <c r="E522" s="37" t="s">
        <v>46</v>
      </c>
      <c r="F522" s="37" t="s">
        <v>1527</v>
      </c>
      <c r="G522" s="37" t="s">
        <v>50</v>
      </c>
      <c r="H522" s="37" t="s">
        <v>28</v>
      </c>
      <c r="I522" s="37" t="s">
        <v>1528</v>
      </c>
      <c r="J522" s="37" t="s">
        <v>818</v>
      </c>
      <c r="K522" s="37" t="s">
        <v>815</v>
      </c>
      <c r="L522" s="37" t="s">
        <v>111</v>
      </c>
      <c r="M522" s="18">
        <v>5</v>
      </c>
      <c r="N522" s="38">
        <v>35704</v>
      </c>
      <c r="O522" s="38">
        <v>44088</v>
      </c>
      <c r="P522" s="38">
        <v>25444</v>
      </c>
      <c r="Q522" s="18">
        <v>52.457534246575342</v>
      </c>
      <c r="R522" s="18">
        <v>2.7856666666666663</v>
      </c>
      <c r="S522" s="18"/>
    </row>
    <row r="523" spans="1:19" x14ac:dyDescent="0.25">
      <c r="A523" s="37" t="s">
        <v>27</v>
      </c>
      <c r="B523" s="18">
        <v>50049461</v>
      </c>
      <c r="C523" s="37" t="s">
        <v>579</v>
      </c>
      <c r="D523" s="37" t="s">
        <v>2269</v>
      </c>
      <c r="E523" s="37" t="s">
        <v>46</v>
      </c>
      <c r="F523" s="37" t="s">
        <v>1527</v>
      </c>
      <c r="G523" s="37" t="s">
        <v>50</v>
      </c>
      <c r="H523" s="37" t="s">
        <v>28</v>
      </c>
      <c r="I523" s="37" t="s">
        <v>1528</v>
      </c>
      <c r="J523" s="37" t="s">
        <v>818</v>
      </c>
      <c r="K523" s="37" t="s">
        <v>815</v>
      </c>
      <c r="L523" s="37" t="s">
        <v>135</v>
      </c>
      <c r="M523" s="18">
        <v>2</v>
      </c>
      <c r="N523" s="38">
        <v>42310</v>
      </c>
      <c r="O523" s="38">
        <v>43724</v>
      </c>
      <c r="P523" s="38">
        <v>32427</v>
      </c>
      <c r="Q523" s="18">
        <v>33.326027397260276</v>
      </c>
      <c r="R523" s="18">
        <v>3.4633333333333334</v>
      </c>
      <c r="S523" s="18"/>
    </row>
    <row r="524" spans="1:19" x14ac:dyDescent="0.25">
      <c r="A524" s="37" t="s">
        <v>27</v>
      </c>
      <c r="B524" s="18">
        <v>50031342</v>
      </c>
      <c r="C524" s="37" t="s">
        <v>403</v>
      </c>
      <c r="D524" s="37" t="s">
        <v>2269</v>
      </c>
      <c r="E524" s="37" t="s">
        <v>46</v>
      </c>
      <c r="F524" s="37" t="s">
        <v>1527</v>
      </c>
      <c r="G524" s="37" t="s">
        <v>50</v>
      </c>
      <c r="H524" s="37" t="s">
        <v>28</v>
      </c>
      <c r="I524" s="37" t="s">
        <v>1528</v>
      </c>
      <c r="J524" s="37" t="s">
        <v>818</v>
      </c>
      <c r="K524" s="37" t="s">
        <v>815</v>
      </c>
      <c r="L524" s="37" t="s">
        <v>115</v>
      </c>
      <c r="M524" s="18">
        <v>3</v>
      </c>
      <c r="N524" s="38">
        <v>40603</v>
      </c>
      <c r="O524" s="38">
        <v>43864</v>
      </c>
      <c r="P524" s="38">
        <v>30170</v>
      </c>
      <c r="Q524" s="18">
        <v>39.509589041095893</v>
      </c>
      <c r="R524" s="18">
        <v>3.33</v>
      </c>
      <c r="S524" s="18"/>
    </row>
    <row r="525" spans="1:19" x14ac:dyDescent="0.25">
      <c r="A525" s="37" t="s">
        <v>27</v>
      </c>
      <c r="B525" s="18">
        <v>50030775</v>
      </c>
      <c r="C525" s="37" t="s">
        <v>1259</v>
      </c>
      <c r="D525" s="37" t="s">
        <v>2269</v>
      </c>
      <c r="E525" s="37" t="s">
        <v>46</v>
      </c>
      <c r="F525" s="37" t="s">
        <v>1529</v>
      </c>
      <c r="G525" s="37" t="s">
        <v>51</v>
      </c>
      <c r="H525" s="37" t="s">
        <v>28</v>
      </c>
      <c r="I525" s="37" t="s">
        <v>1530</v>
      </c>
      <c r="J525" s="37" t="s">
        <v>818</v>
      </c>
      <c r="K525" s="37" t="s">
        <v>914</v>
      </c>
      <c r="L525" s="37" t="s">
        <v>115</v>
      </c>
      <c r="M525" s="18">
        <v>1</v>
      </c>
      <c r="N525" s="38">
        <v>35551</v>
      </c>
      <c r="O525" s="38">
        <v>42767</v>
      </c>
      <c r="P525" s="38">
        <v>24703</v>
      </c>
      <c r="Q525" s="18">
        <v>54.487671232876714</v>
      </c>
      <c r="R525" s="18">
        <v>3.3433333333333333</v>
      </c>
      <c r="S525" s="18"/>
    </row>
    <row r="526" spans="1:19" x14ac:dyDescent="0.25">
      <c r="A526" s="37" t="s">
        <v>27</v>
      </c>
      <c r="B526" s="18">
        <v>50102544</v>
      </c>
      <c r="C526" s="37" t="s">
        <v>621</v>
      </c>
      <c r="D526" s="37" t="s">
        <v>2269</v>
      </c>
      <c r="E526" s="37" t="s">
        <v>46</v>
      </c>
      <c r="F526" s="37" t="s">
        <v>1529</v>
      </c>
      <c r="G526" s="37" t="s">
        <v>51</v>
      </c>
      <c r="H526" s="37" t="s">
        <v>28</v>
      </c>
      <c r="I526" s="37" t="s">
        <v>1530</v>
      </c>
      <c r="J526" s="37" t="s">
        <v>818</v>
      </c>
      <c r="K526" s="37" t="s">
        <v>914</v>
      </c>
      <c r="L526" s="37" t="s">
        <v>135</v>
      </c>
      <c r="M526" s="18">
        <v>5</v>
      </c>
      <c r="N526" s="38">
        <v>42857</v>
      </c>
      <c r="O526" s="38">
        <v>44361</v>
      </c>
      <c r="P526" s="38">
        <v>34369</v>
      </c>
      <c r="Q526" s="18">
        <v>28.005479452054793</v>
      </c>
      <c r="R526" s="18">
        <v>3.1</v>
      </c>
      <c r="S526" s="18"/>
    </row>
    <row r="527" spans="1:19" x14ac:dyDescent="0.25">
      <c r="A527" s="37" t="s">
        <v>27</v>
      </c>
      <c r="B527" s="18">
        <v>50102543</v>
      </c>
      <c r="C527" s="37" t="s">
        <v>620</v>
      </c>
      <c r="D527" s="37" t="s">
        <v>2269</v>
      </c>
      <c r="E527" s="37" t="s">
        <v>46</v>
      </c>
      <c r="F527" s="37" t="s">
        <v>1529</v>
      </c>
      <c r="G527" s="37" t="s">
        <v>51</v>
      </c>
      <c r="H527" s="37" t="s">
        <v>28</v>
      </c>
      <c r="I527" s="37" t="s">
        <v>1530</v>
      </c>
      <c r="J527" s="37" t="s">
        <v>818</v>
      </c>
      <c r="K527" s="37" t="s">
        <v>914</v>
      </c>
      <c r="L527" s="37" t="s">
        <v>135</v>
      </c>
      <c r="M527" s="18">
        <v>4</v>
      </c>
      <c r="N527" s="38">
        <v>42857</v>
      </c>
      <c r="O527" s="38">
        <v>44361</v>
      </c>
      <c r="P527" s="38">
        <v>34288</v>
      </c>
      <c r="Q527" s="18">
        <v>28.227397260273971</v>
      </c>
      <c r="R527" s="18">
        <v>2.793333333333333</v>
      </c>
      <c r="S527" s="18"/>
    </row>
    <row r="528" spans="1:19" x14ac:dyDescent="0.25">
      <c r="A528" s="37" t="s">
        <v>27</v>
      </c>
      <c r="B528" s="18">
        <v>50031339</v>
      </c>
      <c r="C528" s="37" t="s">
        <v>400</v>
      </c>
      <c r="D528" s="37" t="s">
        <v>2277</v>
      </c>
      <c r="E528" s="37" t="s">
        <v>1531</v>
      </c>
      <c r="F528" s="37" t="s">
        <v>1532</v>
      </c>
      <c r="G528" s="37" t="s">
        <v>87</v>
      </c>
      <c r="H528" s="37" t="s">
        <v>28</v>
      </c>
      <c r="I528" s="37" t="s">
        <v>1533</v>
      </c>
      <c r="J528" s="37" t="s">
        <v>825</v>
      </c>
      <c r="K528" s="37" t="s">
        <v>845</v>
      </c>
      <c r="L528" s="37" t="s">
        <v>135</v>
      </c>
      <c r="M528" s="18"/>
      <c r="N528" s="38">
        <v>41334</v>
      </c>
      <c r="O528" s="38">
        <v>43556</v>
      </c>
      <c r="P528" s="38">
        <v>32060</v>
      </c>
      <c r="Q528" s="18">
        <v>34.331506849315069</v>
      </c>
      <c r="R528" s="18">
        <v>3.3200000000000003</v>
      </c>
      <c r="S528" s="18"/>
    </row>
    <row r="529" spans="1:19" x14ac:dyDescent="0.25">
      <c r="A529" s="37" t="s">
        <v>27</v>
      </c>
      <c r="B529" s="18">
        <v>50031290</v>
      </c>
      <c r="C529" s="37" t="s">
        <v>1260</v>
      </c>
      <c r="D529" s="37" t="s">
        <v>2278</v>
      </c>
      <c r="E529" s="37" t="s">
        <v>1531</v>
      </c>
      <c r="F529" s="37" t="s">
        <v>1536</v>
      </c>
      <c r="G529" s="37" t="s">
        <v>88</v>
      </c>
      <c r="H529" s="37" t="s">
        <v>28</v>
      </c>
      <c r="I529" s="37" t="s">
        <v>1537</v>
      </c>
      <c r="J529" s="37" t="s">
        <v>814</v>
      </c>
      <c r="K529" s="37" t="s">
        <v>839</v>
      </c>
      <c r="L529" s="37" t="s">
        <v>115</v>
      </c>
      <c r="M529" s="18"/>
      <c r="N529" s="38">
        <v>38548</v>
      </c>
      <c r="O529" s="38">
        <v>42809</v>
      </c>
      <c r="P529" s="38">
        <v>26928</v>
      </c>
      <c r="Q529" s="18">
        <v>48.391780821917806</v>
      </c>
      <c r="R529" s="18">
        <v>2.9333333333333336</v>
      </c>
      <c r="S529" s="18"/>
    </row>
    <row r="530" spans="1:19" x14ac:dyDescent="0.25">
      <c r="A530" s="37" t="s">
        <v>27</v>
      </c>
      <c r="B530" s="18">
        <v>50032419</v>
      </c>
      <c r="C530" s="37" t="s">
        <v>484</v>
      </c>
      <c r="D530" s="37" t="s">
        <v>2278</v>
      </c>
      <c r="E530" s="37" t="s">
        <v>1531</v>
      </c>
      <c r="F530" s="37" t="s">
        <v>1536</v>
      </c>
      <c r="G530" s="37" t="s">
        <v>88</v>
      </c>
      <c r="H530" s="37" t="s">
        <v>28</v>
      </c>
      <c r="I530" s="37" t="s">
        <v>1537</v>
      </c>
      <c r="J530" s="37" t="s">
        <v>814</v>
      </c>
      <c r="K530" s="37" t="s">
        <v>839</v>
      </c>
      <c r="L530" s="37" t="s">
        <v>115</v>
      </c>
      <c r="M530" s="18"/>
      <c r="N530" s="38">
        <v>41715</v>
      </c>
      <c r="O530" s="38">
        <v>43085</v>
      </c>
      <c r="P530" s="38">
        <v>32667</v>
      </c>
      <c r="Q530" s="18">
        <v>32.668493150684931</v>
      </c>
      <c r="R530" s="18">
        <v>3.2600000000000002</v>
      </c>
      <c r="S530" s="18"/>
    </row>
    <row r="531" spans="1:19" x14ac:dyDescent="0.25">
      <c r="A531" s="37" t="s">
        <v>27</v>
      </c>
      <c r="B531" s="18">
        <v>50047203</v>
      </c>
      <c r="C531" s="37" t="s">
        <v>560</v>
      </c>
      <c r="D531" s="37" t="s">
        <v>2278</v>
      </c>
      <c r="E531" s="37" t="s">
        <v>1531</v>
      </c>
      <c r="F531" s="37" t="s">
        <v>1536</v>
      </c>
      <c r="G531" s="37" t="s">
        <v>88</v>
      </c>
      <c r="H531" s="37" t="s">
        <v>28</v>
      </c>
      <c r="I531" s="37" t="s">
        <v>1537</v>
      </c>
      <c r="J531" s="37" t="s">
        <v>814</v>
      </c>
      <c r="K531" s="37" t="s">
        <v>839</v>
      </c>
      <c r="L531" s="37" t="s">
        <v>115</v>
      </c>
      <c r="M531" s="18"/>
      <c r="N531" s="38">
        <v>42156</v>
      </c>
      <c r="O531" s="38">
        <v>44270</v>
      </c>
      <c r="P531" s="38">
        <v>33146</v>
      </c>
      <c r="Q531" s="18">
        <v>31.356164383561644</v>
      </c>
      <c r="R531" s="18">
        <v>2.8133333333333339</v>
      </c>
      <c r="S531" s="18"/>
    </row>
    <row r="532" spans="1:19" x14ac:dyDescent="0.25">
      <c r="A532" s="37" t="s">
        <v>27</v>
      </c>
      <c r="B532" s="18">
        <v>50047208</v>
      </c>
      <c r="C532" s="37" t="s">
        <v>561</v>
      </c>
      <c r="D532" s="37" t="s">
        <v>2278</v>
      </c>
      <c r="E532" s="37" t="s">
        <v>1531</v>
      </c>
      <c r="F532" s="37" t="s">
        <v>1536</v>
      </c>
      <c r="G532" s="37" t="s">
        <v>88</v>
      </c>
      <c r="H532" s="37" t="s">
        <v>28</v>
      </c>
      <c r="I532" s="37" t="s">
        <v>1537</v>
      </c>
      <c r="J532" s="37" t="s">
        <v>814</v>
      </c>
      <c r="K532" s="37" t="s">
        <v>839</v>
      </c>
      <c r="L532" s="37" t="s">
        <v>115</v>
      </c>
      <c r="M532" s="18"/>
      <c r="N532" s="38">
        <v>42156</v>
      </c>
      <c r="O532" s="38">
        <v>44508</v>
      </c>
      <c r="P532" s="38">
        <v>33436</v>
      </c>
      <c r="Q532" s="18">
        <v>30.561643835616437</v>
      </c>
      <c r="R532" s="18">
        <v>3.4833333333333329</v>
      </c>
      <c r="S532" s="18"/>
    </row>
    <row r="533" spans="1:19" x14ac:dyDescent="0.25">
      <c r="A533" s="37"/>
      <c r="B533" s="18">
        <v>50122097</v>
      </c>
      <c r="C533" s="37" t="s">
        <v>669</v>
      </c>
      <c r="D533" s="37" t="s">
        <v>2278</v>
      </c>
      <c r="E533" s="37" t="s">
        <v>1616</v>
      </c>
      <c r="F533" s="37" t="s">
        <v>1536</v>
      </c>
      <c r="G533" s="37" t="s">
        <v>1618</v>
      </c>
      <c r="H533" s="37" t="s">
        <v>1968</v>
      </c>
      <c r="I533" s="37" t="s">
        <v>1969</v>
      </c>
      <c r="J533" s="37"/>
      <c r="K533" s="37"/>
      <c r="L533" s="37" t="s">
        <v>135</v>
      </c>
      <c r="M533" s="18"/>
      <c r="N533" s="38">
        <v>43395</v>
      </c>
      <c r="O533" s="38">
        <v>44445</v>
      </c>
      <c r="P533" s="38">
        <v>34745</v>
      </c>
      <c r="Q533" s="18">
        <v>26.975342465753425</v>
      </c>
      <c r="R533" s="18"/>
      <c r="S533" s="18"/>
    </row>
    <row r="534" spans="1:19" x14ac:dyDescent="0.25">
      <c r="A534" s="37" t="s">
        <v>27</v>
      </c>
      <c r="B534" s="18">
        <v>50030927</v>
      </c>
      <c r="C534" s="37" t="s">
        <v>268</v>
      </c>
      <c r="D534" s="37" t="s">
        <v>2276</v>
      </c>
      <c r="E534" s="37" t="s">
        <v>1531</v>
      </c>
      <c r="F534" s="37" t="s">
        <v>1970</v>
      </c>
      <c r="G534" s="37" t="s">
        <v>39</v>
      </c>
      <c r="H534" s="37" t="s">
        <v>28</v>
      </c>
      <c r="I534" s="37" t="s">
        <v>2234</v>
      </c>
      <c r="J534" s="37" t="s">
        <v>814</v>
      </c>
      <c r="K534" s="37" t="s">
        <v>842</v>
      </c>
      <c r="L534" s="37" t="s">
        <v>115</v>
      </c>
      <c r="M534" s="18"/>
      <c r="N534" s="38">
        <v>41584</v>
      </c>
      <c r="O534" s="38">
        <v>43313</v>
      </c>
      <c r="P534" s="38">
        <v>33257</v>
      </c>
      <c r="Q534" s="18">
        <v>31.052054794520547</v>
      </c>
      <c r="R534" s="18">
        <v>3.0933333333333333</v>
      </c>
      <c r="S534" s="18"/>
    </row>
    <row r="535" spans="1:19" x14ac:dyDescent="0.25">
      <c r="A535" s="37"/>
      <c r="B535" s="18">
        <v>50037966</v>
      </c>
      <c r="C535" s="37" t="s">
        <v>511</v>
      </c>
      <c r="D535" s="37" t="s">
        <v>2280</v>
      </c>
      <c r="E535" s="37" t="s">
        <v>1431</v>
      </c>
      <c r="F535" s="37" t="s">
        <v>1617</v>
      </c>
      <c r="G535" s="37" t="s">
        <v>1471</v>
      </c>
      <c r="H535" s="37" t="s">
        <v>1569</v>
      </c>
      <c r="I535" s="37" t="s">
        <v>1978</v>
      </c>
      <c r="J535" s="37"/>
      <c r="K535" s="37"/>
      <c r="L535" s="37" t="s">
        <v>115</v>
      </c>
      <c r="M535" s="18"/>
      <c r="N535" s="38">
        <v>35156</v>
      </c>
      <c r="O535" s="38">
        <v>44113</v>
      </c>
      <c r="P535" s="38">
        <v>27494</v>
      </c>
      <c r="Q535" s="18">
        <v>46.841095890410962</v>
      </c>
      <c r="R535" s="18"/>
      <c r="S535" s="18"/>
    </row>
    <row r="536" spans="1:19" x14ac:dyDescent="0.25">
      <c r="A536" s="37" t="s">
        <v>27</v>
      </c>
      <c r="B536" s="18">
        <v>50137829</v>
      </c>
      <c r="C536" s="37" t="s">
        <v>1003</v>
      </c>
      <c r="D536" s="37" t="s">
        <v>2276</v>
      </c>
      <c r="E536" s="37" t="s">
        <v>1531</v>
      </c>
      <c r="F536" s="37" t="s">
        <v>1970</v>
      </c>
      <c r="G536" s="37" t="s">
        <v>39</v>
      </c>
      <c r="H536" s="37" t="s">
        <v>28</v>
      </c>
      <c r="I536" s="37" t="s">
        <v>2234</v>
      </c>
      <c r="J536" s="37" t="s">
        <v>814</v>
      </c>
      <c r="K536" s="37" t="s">
        <v>842</v>
      </c>
      <c r="L536" s="37" t="s">
        <v>135</v>
      </c>
      <c r="M536" s="18"/>
      <c r="N536" s="38">
        <v>43748</v>
      </c>
      <c r="O536" s="38">
        <v>44487</v>
      </c>
      <c r="P536" s="38">
        <v>35681</v>
      </c>
      <c r="Q536" s="18">
        <v>24.410958904109588</v>
      </c>
      <c r="R536" s="18">
        <v>2.72</v>
      </c>
      <c r="S536" s="18"/>
    </row>
    <row r="537" spans="1:19" x14ac:dyDescent="0.25">
      <c r="A537" s="37"/>
      <c r="B537" s="18">
        <v>50031006</v>
      </c>
      <c r="C537" s="37" t="s">
        <v>297</v>
      </c>
      <c r="D537" s="37" t="s">
        <v>2280</v>
      </c>
      <c r="E537" s="37" t="s">
        <v>1459</v>
      </c>
      <c r="F537" s="37" t="s">
        <v>1617</v>
      </c>
      <c r="G537" s="37" t="s">
        <v>42</v>
      </c>
      <c r="H537" s="37" t="s">
        <v>1980</v>
      </c>
      <c r="I537" s="37" t="s">
        <v>1981</v>
      </c>
      <c r="J537" s="37"/>
      <c r="K537" s="37"/>
      <c r="L537" s="37" t="s">
        <v>110</v>
      </c>
      <c r="M537" s="18"/>
      <c r="N537" s="38">
        <v>37316</v>
      </c>
      <c r="O537" s="38">
        <v>44557</v>
      </c>
      <c r="P537" s="38">
        <v>28347</v>
      </c>
      <c r="Q537" s="18">
        <v>44.504109589041093</v>
      </c>
      <c r="R537" s="18"/>
      <c r="S537" s="18"/>
    </row>
    <row r="538" spans="1:19" x14ac:dyDescent="0.25">
      <c r="A538" s="37"/>
      <c r="B538" s="18">
        <v>50049459</v>
      </c>
      <c r="C538" s="37" t="s">
        <v>578</v>
      </c>
      <c r="D538" s="37" t="s">
        <v>2280</v>
      </c>
      <c r="E538" s="37" t="s">
        <v>1459</v>
      </c>
      <c r="F538" s="37" t="s">
        <v>1617</v>
      </c>
      <c r="G538" s="37" t="s">
        <v>42</v>
      </c>
      <c r="H538" s="37" t="s">
        <v>1982</v>
      </c>
      <c r="I538" s="37" t="s">
        <v>1983</v>
      </c>
      <c r="J538" s="37"/>
      <c r="K538" s="37"/>
      <c r="L538" s="37" t="s">
        <v>135</v>
      </c>
      <c r="M538" s="18"/>
      <c r="N538" s="38">
        <v>42310</v>
      </c>
      <c r="O538" s="38">
        <v>44557</v>
      </c>
      <c r="P538" s="38">
        <v>33226</v>
      </c>
      <c r="Q538" s="18">
        <v>31.136986301369863</v>
      </c>
      <c r="R538" s="18"/>
      <c r="S538" s="18"/>
    </row>
    <row r="539" spans="1:19" x14ac:dyDescent="0.25">
      <c r="A539" s="37"/>
      <c r="B539" s="18">
        <v>50030717</v>
      </c>
      <c r="C539" s="37" t="s">
        <v>206</v>
      </c>
      <c r="D539" s="37" t="s">
        <v>2280</v>
      </c>
      <c r="E539" s="37" t="s">
        <v>1459</v>
      </c>
      <c r="F539" s="37" t="s">
        <v>1546</v>
      </c>
      <c r="G539" s="37" t="s">
        <v>1547</v>
      </c>
      <c r="H539" s="37" t="s">
        <v>1984</v>
      </c>
      <c r="I539" s="37" t="s">
        <v>1985</v>
      </c>
      <c r="J539" s="37"/>
      <c r="K539" s="37"/>
      <c r="L539" s="37" t="s">
        <v>115</v>
      </c>
      <c r="M539" s="18"/>
      <c r="N539" s="38">
        <v>35317</v>
      </c>
      <c r="O539" s="38">
        <v>44198</v>
      </c>
      <c r="P539" s="38">
        <v>24473</v>
      </c>
      <c r="Q539" s="18">
        <v>55.11780821917808</v>
      </c>
      <c r="R539" s="18"/>
      <c r="S539" s="18"/>
    </row>
    <row r="540" spans="1:19" x14ac:dyDescent="0.25">
      <c r="A540" s="37"/>
      <c r="B540" s="18">
        <v>50030660</v>
      </c>
      <c r="C540" s="37" t="s">
        <v>177</v>
      </c>
      <c r="D540" s="37" t="s">
        <v>2280</v>
      </c>
      <c r="E540" s="37" t="s">
        <v>1459</v>
      </c>
      <c r="F540" s="37" t="s">
        <v>1452</v>
      </c>
      <c r="G540" s="37" t="s">
        <v>1453</v>
      </c>
      <c r="H540" s="37" t="s">
        <v>1986</v>
      </c>
      <c r="I540" s="37" t="s">
        <v>1987</v>
      </c>
      <c r="J540" s="37"/>
      <c r="K540" s="37"/>
      <c r="L540" s="37" t="s">
        <v>111</v>
      </c>
      <c r="M540" s="18"/>
      <c r="N540" s="38">
        <v>38534</v>
      </c>
      <c r="O540" s="38">
        <v>43678</v>
      </c>
      <c r="P540" s="38">
        <v>26563</v>
      </c>
      <c r="Q540" s="18">
        <v>49.391780821917806</v>
      </c>
      <c r="R540" s="18"/>
      <c r="S540" s="18"/>
    </row>
    <row r="541" spans="1:19" x14ac:dyDescent="0.25">
      <c r="A541" s="37" t="s">
        <v>27</v>
      </c>
      <c r="B541" s="18">
        <v>50040233</v>
      </c>
      <c r="C541" s="37" t="s">
        <v>1009</v>
      </c>
      <c r="D541" s="37" t="s">
        <v>2280</v>
      </c>
      <c r="E541" s="37" t="s">
        <v>41</v>
      </c>
      <c r="F541" s="37" t="s">
        <v>1544</v>
      </c>
      <c r="G541" s="37" t="s">
        <v>42</v>
      </c>
      <c r="H541" s="37" t="s">
        <v>1587</v>
      </c>
      <c r="I541" s="37" t="s">
        <v>1989</v>
      </c>
      <c r="J541" s="37" t="s">
        <v>818</v>
      </c>
      <c r="K541" s="37" t="s">
        <v>815</v>
      </c>
      <c r="L541" s="37" t="s">
        <v>135</v>
      </c>
      <c r="M541" s="18"/>
      <c r="N541" s="38">
        <v>36571</v>
      </c>
      <c r="O541" s="38">
        <v>43922</v>
      </c>
      <c r="P541" s="38">
        <v>26511</v>
      </c>
      <c r="Q541" s="18">
        <v>49.534246575342465</v>
      </c>
      <c r="R541" s="18">
        <v>2.8866666666666667</v>
      </c>
      <c r="S541" s="18"/>
    </row>
    <row r="542" spans="1:19" x14ac:dyDescent="0.25">
      <c r="A542" s="37" t="s">
        <v>4</v>
      </c>
      <c r="B542" s="18">
        <v>50030728</v>
      </c>
      <c r="C542" s="37" t="s">
        <v>212</v>
      </c>
      <c r="D542" s="37" t="s">
        <v>2280</v>
      </c>
      <c r="E542" s="37" t="s">
        <v>41</v>
      </c>
      <c r="F542" s="37" t="s">
        <v>1617</v>
      </c>
      <c r="G542" s="37" t="s">
        <v>42</v>
      </c>
      <c r="H542" s="37" t="s">
        <v>1990</v>
      </c>
      <c r="I542" s="37" t="s">
        <v>1991</v>
      </c>
      <c r="J542" s="37" t="s">
        <v>818</v>
      </c>
      <c r="K542" s="37" t="s">
        <v>815</v>
      </c>
      <c r="L542" s="37" t="s">
        <v>115</v>
      </c>
      <c r="M542" s="18"/>
      <c r="N542" s="38">
        <v>35309</v>
      </c>
      <c r="O542" s="38">
        <v>44088</v>
      </c>
      <c r="P542" s="38">
        <v>26072</v>
      </c>
      <c r="Q542" s="18">
        <v>50.736986301369861</v>
      </c>
      <c r="R542" s="18">
        <v>2.9215151515151518</v>
      </c>
      <c r="S542" s="18"/>
    </row>
    <row r="543" spans="1:19" x14ac:dyDescent="0.25">
      <c r="A543" s="37" t="s">
        <v>27</v>
      </c>
      <c r="B543" s="18">
        <v>50031578</v>
      </c>
      <c r="C543" s="37" t="s">
        <v>477</v>
      </c>
      <c r="D543" s="37" t="s">
        <v>2276</v>
      </c>
      <c r="E543" s="37" t="s">
        <v>1531</v>
      </c>
      <c r="F543" s="37" t="s">
        <v>1539</v>
      </c>
      <c r="G543" s="37" t="s">
        <v>1540</v>
      </c>
      <c r="H543" s="37" t="s">
        <v>28</v>
      </c>
      <c r="I543" s="37" t="s">
        <v>1541</v>
      </c>
      <c r="J543" s="37" t="s">
        <v>814</v>
      </c>
      <c r="K543" s="37" t="s">
        <v>842</v>
      </c>
      <c r="L543" s="37" t="s">
        <v>115</v>
      </c>
      <c r="M543" s="18"/>
      <c r="N543" s="38">
        <v>41641</v>
      </c>
      <c r="O543" s="38">
        <v>43313</v>
      </c>
      <c r="P543" s="38">
        <v>33292</v>
      </c>
      <c r="Q543" s="18">
        <v>30.956164383561642</v>
      </c>
      <c r="R543" s="18">
        <v>3</v>
      </c>
      <c r="S543" s="18"/>
    </row>
    <row r="544" spans="1:19" x14ac:dyDescent="0.25">
      <c r="A544" s="37" t="s">
        <v>27</v>
      </c>
      <c r="B544" s="18">
        <v>50031332</v>
      </c>
      <c r="C544" s="37" t="s">
        <v>1265</v>
      </c>
      <c r="D544" s="37" t="s">
        <v>2280</v>
      </c>
      <c r="E544" s="37" t="s">
        <v>41</v>
      </c>
      <c r="F544" s="37" t="s">
        <v>1544</v>
      </c>
      <c r="G544" s="37" t="s">
        <v>42</v>
      </c>
      <c r="H544" s="37" t="s">
        <v>38</v>
      </c>
      <c r="I544" s="37" t="s">
        <v>1992</v>
      </c>
      <c r="J544" s="37" t="s">
        <v>818</v>
      </c>
      <c r="K544" s="37" t="s">
        <v>815</v>
      </c>
      <c r="L544" s="37" t="s">
        <v>106</v>
      </c>
      <c r="M544" s="18">
        <v>3</v>
      </c>
      <c r="N544" s="38">
        <v>35596</v>
      </c>
      <c r="O544" s="38">
        <v>43405</v>
      </c>
      <c r="P544" s="38">
        <v>26403</v>
      </c>
      <c r="Q544" s="18">
        <v>49.830136986301369</v>
      </c>
      <c r="R544" s="18">
        <v>3.5533333333333332</v>
      </c>
      <c r="S544" s="18"/>
    </row>
    <row r="545" spans="1:19" x14ac:dyDescent="0.25">
      <c r="A545" s="37" t="s">
        <v>27</v>
      </c>
      <c r="B545" s="18">
        <v>50030760</v>
      </c>
      <c r="C545" s="37" t="s">
        <v>231</v>
      </c>
      <c r="D545" s="37" t="s">
        <v>2280</v>
      </c>
      <c r="E545" s="37" t="s">
        <v>41</v>
      </c>
      <c r="F545" s="37" t="s">
        <v>1544</v>
      </c>
      <c r="G545" s="37" t="s">
        <v>42</v>
      </c>
      <c r="H545" s="37" t="s">
        <v>32</v>
      </c>
      <c r="I545" s="37" t="s">
        <v>1993</v>
      </c>
      <c r="J545" s="37" t="s">
        <v>818</v>
      </c>
      <c r="K545" s="37" t="s">
        <v>815</v>
      </c>
      <c r="L545" s="37" t="s">
        <v>110</v>
      </c>
      <c r="M545" s="18">
        <v>3</v>
      </c>
      <c r="N545" s="38">
        <v>38548</v>
      </c>
      <c r="O545" s="38">
        <v>44531</v>
      </c>
      <c r="P545" s="38">
        <v>27639</v>
      </c>
      <c r="Q545" s="18">
        <v>46.443835616438356</v>
      </c>
      <c r="R545" s="18">
        <v>2.9939393939393941</v>
      </c>
      <c r="S545" s="18"/>
    </row>
    <row r="546" spans="1:19" x14ac:dyDescent="0.25">
      <c r="A546" s="37" t="s">
        <v>27</v>
      </c>
      <c r="B546" s="18">
        <v>50031041</v>
      </c>
      <c r="C546" s="37" t="s">
        <v>314</v>
      </c>
      <c r="D546" s="37" t="s">
        <v>2276</v>
      </c>
      <c r="E546" s="37" t="s">
        <v>1531</v>
      </c>
      <c r="F546" s="37" t="s">
        <v>1539</v>
      </c>
      <c r="G546" s="37" t="s">
        <v>1540</v>
      </c>
      <c r="H546" s="37" t="s">
        <v>28</v>
      </c>
      <c r="I546" s="37" t="s">
        <v>1541</v>
      </c>
      <c r="J546" s="37" t="s">
        <v>814</v>
      </c>
      <c r="K546" s="37" t="s">
        <v>842</v>
      </c>
      <c r="L546" s="37" t="s">
        <v>135</v>
      </c>
      <c r="M546" s="18"/>
      <c r="N546" s="38">
        <v>41334</v>
      </c>
      <c r="O546" s="38">
        <v>44088</v>
      </c>
      <c r="P546" s="38">
        <v>31506</v>
      </c>
      <c r="Q546" s="18">
        <v>35.849315068493148</v>
      </c>
      <c r="R546" s="18">
        <v>2.8533333333333331</v>
      </c>
      <c r="S546" s="18"/>
    </row>
    <row r="547" spans="1:19" x14ac:dyDescent="0.25">
      <c r="A547" s="37" t="s">
        <v>27</v>
      </c>
      <c r="B547" s="18">
        <v>50030741</v>
      </c>
      <c r="C547" s="37" t="s">
        <v>219</v>
      </c>
      <c r="D547" s="37" t="s">
        <v>2280</v>
      </c>
      <c r="E547" s="37" t="s">
        <v>41</v>
      </c>
      <c r="F547" s="37" t="s">
        <v>1544</v>
      </c>
      <c r="G547" s="37" t="s">
        <v>42</v>
      </c>
      <c r="H547" s="37" t="s">
        <v>32</v>
      </c>
      <c r="I547" s="37" t="s">
        <v>1993</v>
      </c>
      <c r="J547" s="37" t="s">
        <v>818</v>
      </c>
      <c r="K547" s="37" t="s">
        <v>815</v>
      </c>
      <c r="L547" s="37" t="s">
        <v>111</v>
      </c>
      <c r="M547" s="18">
        <v>5</v>
      </c>
      <c r="N547" s="38">
        <v>35247</v>
      </c>
      <c r="O547" s="38">
        <v>44501</v>
      </c>
      <c r="P547" s="38">
        <v>24858</v>
      </c>
      <c r="Q547" s="18">
        <v>54.063013698630137</v>
      </c>
      <c r="R547" s="18">
        <v>3.2933333333333334</v>
      </c>
      <c r="S547" s="18"/>
    </row>
    <row r="548" spans="1:19" x14ac:dyDescent="0.25">
      <c r="A548" s="37" t="s">
        <v>27</v>
      </c>
      <c r="B548" s="18">
        <v>50031038</v>
      </c>
      <c r="C548" s="37" t="s">
        <v>312</v>
      </c>
      <c r="D548" s="37" t="s">
        <v>2276</v>
      </c>
      <c r="E548" s="37" t="s">
        <v>1531</v>
      </c>
      <c r="F548" s="37" t="s">
        <v>1539</v>
      </c>
      <c r="G548" s="37" t="s">
        <v>1540</v>
      </c>
      <c r="H548" s="37" t="s">
        <v>28</v>
      </c>
      <c r="I548" s="37" t="s">
        <v>1541</v>
      </c>
      <c r="J548" s="37" t="s">
        <v>814</v>
      </c>
      <c r="K548" s="37" t="s">
        <v>842</v>
      </c>
      <c r="L548" s="37" t="s">
        <v>115</v>
      </c>
      <c r="M548" s="18"/>
      <c r="N548" s="38">
        <v>39069</v>
      </c>
      <c r="O548" s="38">
        <v>44515</v>
      </c>
      <c r="P548" s="38">
        <v>27073</v>
      </c>
      <c r="Q548" s="18">
        <v>47.994520547945207</v>
      </c>
      <c r="R548" s="18">
        <v>3.0033333333333334</v>
      </c>
      <c r="S548" s="18"/>
    </row>
    <row r="549" spans="1:19" x14ac:dyDescent="0.25">
      <c r="A549" s="37" t="s">
        <v>4</v>
      </c>
      <c r="B549" s="18">
        <v>50031077</v>
      </c>
      <c r="C549" s="37" t="s">
        <v>329</v>
      </c>
      <c r="D549" s="37" t="s">
        <v>2280</v>
      </c>
      <c r="E549" s="37" t="s">
        <v>41</v>
      </c>
      <c r="F549" s="37" t="s">
        <v>1544</v>
      </c>
      <c r="G549" s="37" t="s">
        <v>42</v>
      </c>
      <c r="H549" s="37" t="s">
        <v>1948</v>
      </c>
      <c r="I549" s="37" t="s">
        <v>1994</v>
      </c>
      <c r="J549" s="37" t="s">
        <v>818</v>
      </c>
      <c r="K549" s="37" t="s">
        <v>815</v>
      </c>
      <c r="L549" s="37" t="s">
        <v>110</v>
      </c>
      <c r="M549" s="18"/>
      <c r="N549" s="38">
        <v>36164</v>
      </c>
      <c r="O549" s="38">
        <v>42795</v>
      </c>
      <c r="P549" s="38">
        <v>25376</v>
      </c>
      <c r="Q549" s="18">
        <v>52.643835616438359</v>
      </c>
      <c r="R549" s="18">
        <v>2.92</v>
      </c>
      <c r="S549" s="18"/>
    </row>
    <row r="550" spans="1:19" x14ac:dyDescent="0.25">
      <c r="A550" s="37" t="s">
        <v>29</v>
      </c>
      <c r="B550" s="18">
        <v>50085976</v>
      </c>
      <c r="C550" s="37" t="s">
        <v>591</v>
      </c>
      <c r="D550" s="37" t="s">
        <v>2280</v>
      </c>
      <c r="E550" s="37" t="s">
        <v>41</v>
      </c>
      <c r="F550" s="37" t="s">
        <v>1544</v>
      </c>
      <c r="G550" s="37" t="s">
        <v>42</v>
      </c>
      <c r="H550" s="37" t="s">
        <v>30</v>
      </c>
      <c r="I550" s="37" t="s">
        <v>1995</v>
      </c>
      <c r="J550" s="37" t="s">
        <v>818</v>
      </c>
      <c r="K550" s="37" t="s">
        <v>815</v>
      </c>
      <c r="L550" s="37" t="s">
        <v>115</v>
      </c>
      <c r="M550" s="18"/>
      <c r="N550" s="38">
        <v>36161</v>
      </c>
      <c r="O550" s="38">
        <v>43892</v>
      </c>
      <c r="P550" s="38">
        <v>25421</v>
      </c>
      <c r="Q550" s="18">
        <v>52.520547945205479</v>
      </c>
      <c r="R550" s="18">
        <v>2.8000000000000003</v>
      </c>
      <c r="S550" s="18"/>
    </row>
    <row r="551" spans="1:19" x14ac:dyDescent="0.25">
      <c r="A551" s="37" t="s">
        <v>27</v>
      </c>
      <c r="B551" s="18">
        <v>50031337</v>
      </c>
      <c r="C551" s="37" t="s">
        <v>399</v>
      </c>
      <c r="D551" s="37" t="s">
        <v>2280</v>
      </c>
      <c r="E551" s="37" t="s">
        <v>41</v>
      </c>
      <c r="F551" s="37" t="s">
        <v>1546</v>
      </c>
      <c r="G551" s="37" t="s">
        <v>1547</v>
      </c>
      <c r="H551" s="37" t="s">
        <v>38</v>
      </c>
      <c r="I551" s="37" t="s">
        <v>890</v>
      </c>
      <c r="J551" s="37" t="s">
        <v>818</v>
      </c>
      <c r="K551" s="37" t="s">
        <v>815</v>
      </c>
      <c r="L551" s="37" t="s">
        <v>110</v>
      </c>
      <c r="M551" s="18">
        <v>4</v>
      </c>
      <c r="N551" s="38">
        <v>35554</v>
      </c>
      <c r="O551" s="38">
        <v>44501</v>
      </c>
      <c r="P551" s="38">
        <v>25816</v>
      </c>
      <c r="Q551" s="18">
        <v>51.438356164383563</v>
      </c>
      <c r="R551" s="18">
        <v>3.25</v>
      </c>
      <c r="S551" s="18"/>
    </row>
    <row r="552" spans="1:19" x14ac:dyDescent="0.25">
      <c r="A552" s="37" t="s">
        <v>27</v>
      </c>
      <c r="B552" s="18">
        <v>50101466</v>
      </c>
      <c r="C552" s="37" t="s">
        <v>611</v>
      </c>
      <c r="D552" s="37" t="s">
        <v>2279</v>
      </c>
      <c r="E552" s="37" t="s">
        <v>1531</v>
      </c>
      <c r="F552" s="37" t="s">
        <v>1542</v>
      </c>
      <c r="G552" s="37" t="s">
        <v>89</v>
      </c>
      <c r="H552" s="37" t="s">
        <v>28</v>
      </c>
      <c r="I552" s="37" t="s">
        <v>2235</v>
      </c>
      <c r="J552" s="37" t="s">
        <v>825</v>
      </c>
      <c r="K552" s="37" t="s">
        <v>839</v>
      </c>
      <c r="L552" s="37" t="s">
        <v>115</v>
      </c>
      <c r="M552" s="18"/>
      <c r="N552" s="38">
        <v>41186</v>
      </c>
      <c r="O552" s="38">
        <v>42826</v>
      </c>
      <c r="P552" s="38">
        <v>32752</v>
      </c>
      <c r="Q552" s="18">
        <v>32.435616438356163</v>
      </c>
      <c r="R552" s="18">
        <v>2.9933333333333336</v>
      </c>
      <c r="S552" s="18"/>
    </row>
    <row r="553" spans="1:19" x14ac:dyDescent="0.25">
      <c r="A553" s="37" t="s">
        <v>27</v>
      </c>
      <c r="B553" s="18">
        <v>50030673</v>
      </c>
      <c r="C553" s="37" t="s">
        <v>182</v>
      </c>
      <c r="D553" s="37" t="s">
        <v>2280</v>
      </c>
      <c r="E553" s="37" t="s">
        <v>41</v>
      </c>
      <c r="F553" s="37" t="s">
        <v>1546</v>
      </c>
      <c r="G553" s="37" t="s">
        <v>1547</v>
      </c>
      <c r="H553" s="37" t="s">
        <v>32</v>
      </c>
      <c r="I553" s="37" t="s">
        <v>1996</v>
      </c>
      <c r="J553" s="37" t="s">
        <v>818</v>
      </c>
      <c r="K553" s="37" t="s">
        <v>815</v>
      </c>
      <c r="L553" s="37" t="s">
        <v>110</v>
      </c>
      <c r="M553" s="18">
        <v>1</v>
      </c>
      <c r="N553" s="38">
        <v>34959</v>
      </c>
      <c r="O553" s="38">
        <v>43115</v>
      </c>
      <c r="P553" s="38">
        <v>25597</v>
      </c>
      <c r="Q553" s="18">
        <v>52.038356164383565</v>
      </c>
      <c r="R553" s="18">
        <v>3.0133333333333332</v>
      </c>
      <c r="S553" s="18"/>
    </row>
    <row r="554" spans="1:19" x14ac:dyDescent="0.25">
      <c r="A554" s="37" t="s">
        <v>4</v>
      </c>
      <c r="B554" s="18">
        <v>50047393</v>
      </c>
      <c r="C554" s="37" t="s">
        <v>563</v>
      </c>
      <c r="D554" s="37" t="s">
        <v>2280</v>
      </c>
      <c r="E554" s="37" t="s">
        <v>41</v>
      </c>
      <c r="F554" s="37" t="s">
        <v>1546</v>
      </c>
      <c r="G554" s="37" t="s">
        <v>1547</v>
      </c>
      <c r="H554" s="37" t="s">
        <v>928</v>
      </c>
      <c r="I554" s="37" t="s">
        <v>2110</v>
      </c>
      <c r="J554" s="37" t="s">
        <v>818</v>
      </c>
      <c r="K554" s="37" t="s">
        <v>815</v>
      </c>
      <c r="L554" s="37" t="s">
        <v>115</v>
      </c>
      <c r="M554" s="18"/>
      <c r="N554" s="38">
        <v>41365</v>
      </c>
      <c r="O554" s="38">
        <v>42795</v>
      </c>
      <c r="P554" s="38">
        <v>32509</v>
      </c>
      <c r="Q554" s="18">
        <v>33.101369863013701</v>
      </c>
      <c r="R554" s="18">
        <v>3.3533333333333335</v>
      </c>
      <c r="S554" s="18"/>
    </row>
    <row r="555" spans="1:19" x14ac:dyDescent="0.25">
      <c r="A555" s="37" t="s">
        <v>27</v>
      </c>
      <c r="B555" s="18">
        <v>50144876</v>
      </c>
      <c r="C555" s="37" t="s">
        <v>739</v>
      </c>
      <c r="D555" s="37" t="s">
        <v>2279</v>
      </c>
      <c r="E555" s="37" t="s">
        <v>1531</v>
      </c>
      <c r="F555" s="37" t="s">
        <v>1542</v>
      </c>
      <c r="G555" s="37" t="s">
        <v>89</v>
      </c>
      <c r="H555" s="37" t="s">
        <v>28</v>
      </c>
      <c r="I555" s="37" t="s">
        <v>2235</v>
      </c>
      <c r="J555" s="37" t="s">
        <v>825</v>
      </c>
      <c r="K555" s="37" t="s">
        <v>839</v>
      </c>
      <c r="L555" s="37" t="s">
        <v>135</v>
      </c>
      <c r="M555" s="18"/>
      <c r="N555" s="38">
        <v>44242</v>
      </c>
      <c r="O555" s="38">
        <v>44487</v>
      </c>
      <c r="P555" s="38">
        <v>35499</v>
      </c>
      <c r="Q555" s="18">
        <v>24.909589041095892</v>
      </c>
      <c r="R555" s="18"/>
      <c r="S555" s="18"/>
    </row>
    <row r="556" spans="1:19" x14ac:dyDescent="0.25">
      <c r="A556" s="37" t="s">
        <v>29</v>
      </c>
      <c r="B556" s="18">
        <v>50133251</v>
      </c>
      <c r="C556" s="37" t="s">
        <v>680</v>
      </c>
      <c r="D556" s="37" t="s">
        <v>2280</v>
      </c>
      <c r="E556" s="37" t="s">
        <v>41</v>
      </c>
      <c r="F556" s="37" t="s">
        <v>1546</v>
      </c>
      <c r="G556" s="37" t="s">
        <v>1547</v>
      </c>
      <c r="H556" s="37" t="s">
        <v>30</v>
      </c>
      <c r="I556" s="37" t="s">
        <v>1998</v>
      </c>
      <c r="J556" s="37" t="s">
        <v>818</v>
      </c>
      <c r="K556" s="37" t="s">
        <v>815</v>
      </c>
      <c r="L556" s="37" t="s">
        <v>135</v>
      </c>
      <c r="M556" s="18"/>
      <c r="N556" s="38">
        <v>43567</v>
      </c>
      <c r="O556" s="38">
        <v>43750</v>
      </c>
      <c r="P556" s="38">
        <v>35672</v>
      </c>
      <c r="Q556" s="18">
        <v>24.435616438356163</v>
      </c>
      <c r="R556" s="18">
        <v>2.59</v>
      </c>
      <c r="S556" s="18"/>
    </row>
    <row r="557" spans="1:19" x14ac:dyDescent="0.25">
      <c r="A557" s="37" t="s">
        <v>27</v>
      </c>
      <c r="B557" s="18">
        <v>50031326</v>
      </c>
      <c r="C557" s="37" t="s">
        <v>392</v>
      </c>
      <c r="D557" s="37" t="s">
        <v>2280</v>
      </c>
      <c r="E557" s="37" t="s">
        <v>41</v>
      </c>
      <c r="F557" s="37" t="s">
        <v>1549</v>
      </c>
      <c r="G557" s="37" t="s">
        <v>43</v>
      </c>
      <c r="H557" s="37" t="s">
        <v>38</v>
      </c>
      <c r="I557" s="37" t="s">
        <v>1999</v>
      </c>
      <c r="J557" s="37" t="s">
        <v>818</v>
      </c>
      <c r="K557" s="37" t="s">
        <v>815</v>
      </c>
      <c r="L557" s="37" t="s">
        <v>106</v>
      </c>
      <c r="M557" s="18">
        <v>1</v>
      </c>
      <c r="N557" s="38">
        <v>35786</v>
      </c>
      <c r="O557" s="38">
        <v>44333</v>
      </c>
      <c r="P557" s="38">
        <v>25350</v>
      </c>
      <c r="Q557" s="18">
        <v>52.715068493150682</v>
      </c>
      <c r="R557" s="18">
        <v>3.1466666666666665</v>
      </c>
      <c r="S557" s="18"/>
    </row>
    <row r="558" spans="1:19" x14ac:dyDescent="0.25">
      <c r="A558" s="37" t="s">
        <v>27</v>
      </c>
      <c r="B558" s="18">
        <v>50031363</v>
      </c>
      <c r="C558" s="37" t="s">
        <v>1268</v>
      </c>
      <c r="D558" s="37" t="s">
        <v>2280</v>
      </c>
      <c r="E558" s="37" t="s">
        <v>41</v>
      </c>
      <c r="F558" s="37" t="s">
        <v>1549</v>
      </c>
      <c r="G558" s="37" t="s">
        <v>43</v>
      </c>
      <c r="H558" s="37" t="s">
        <v>32</v>
      </c>
      <c r="I558" s="37" t="s">
        <v>2000</v>
      </c>
      <c r="J558" s="37" t="s">
        <v>818</v>
      </c>
      <c r="K558" s="37" t="s">
        <v>815</v>
      </c>
      <c r="L558" s="37" t="s">
        <v>110</v>
      </c>
      <c r="M558" s="18">
        <v>2</v>
      </c>
      <c r="N558" s="38">
        <v>39188</v>
      </c>
      <c r="O558" s="38">
        <v>43115</v>
      </c>
      <c r="P558" s="38">
        <v>30547</v>
      </c>
      <c r="Q558" s="18">
        <v>38.476712328767121</v>
      </c>
      <c r="R558" s="18">
        <v>3.6</v>
      </c>
      <c r="S558" s="18"/>
    </row>
    <row r="559" spans="1:19" x14ac:dyDescent="0.25">
      <c r="A559" s="37" t="s">
        <v>4</v>
      </c>
      <c r="B559" s="18">
        <v>50038050</v>
      </c>
      <c r="C559" s="37" t="s">
        <v>517</v>
      </c>
      <c r="D559" s="37" t="s">
        <v>2280</v>
      </c>
      <c r="E559" s="37" t="s">
        <v>41</v>
      </c>
      <c r="F559" s="37" t="s">
        <v>1549</v>
      </c>
      <c r="G559" s="37" t="s">
        <v>43</v>
      </c>
      <c r="H559" s="37" t="s">
        <v>928</v>
      </c>
      <c r="I559" s="37" t="s">
        <v>2001</v>
      </c>
      <c r="J559" s="37" t="s">
        <v>818</v>
      </c>
      <c r="K559" s="37" t="s">
        <v>815</v>
      </c>
      <c r="L559" s="37" t="s">
        <v>135</v>
      </c>
      <c r="M559" s="18"/>
      <c r="N559" s="38">
        <v>41091</v>
      </c>
      <c r="O559" s="38">
        <v>44113</v>
      </c>
      <c r="P559" s="38">
        <v>32332</v>
      </c>
      <c r="Q559" s="18">
        <v>33.586301369863016</v>
      </c>
      <c r="R559" s="18">
        <v>2.8133333333333339</v>
      </c>
      <c r="S559" s="18"/>
    </row>
    <row r="560" spans="1:19" x14ac:dyDescent="0.25">
      <c r="A560" s="37" t="s">
        <v>27</v>
      </c>
      <c r="B560" s="18">
        <v>50031366</v>
      </c>
      <c r="C560" s="37" t="s">
        <v>420</v>
      </c>
      <c r="D560" s="37" t="s">
        <v>2280</v>
      </c>
      <c r="E560" s="37" t="s">
        <v>41</v>
      </c>
      <c r="F560" s="37" t="s">
        <v>1551</v>
      </c>
      <c r="G560" s="37" t="s">
        <v>44</v>
      </c>
      <c r="H560" s="37" t="s">
        <v>38</v>
      </c>
      <c r="I560" s="37" t="s">
        <v>2002</v>
      </c>
      <c r="J560" s="37" t="s">
        <v>814</v>
      </c>
      <c r="K560" s="37" t="s">
        <v>815</v>
      </c>
      <c r="L560" s="37" t="s">
        <v>110</v>
      </c>
      <c r="M560" s="18">
        <v>6</v>
      </c>
      <c r="N560" s="38">
        <v>36831</v>
      </c>
      <c r="O560" s="38">
        <v>44501</v>
      </c>
      <c r="P560" s="38">
        <v>26610</v>
      </c>
      <c r="Q560" s="18">
        <v>49.263013698630139</v>
      </c>
      <c r="R560" s="18">
        <v>3.16</v>
      </c>
      <c r="S560" s="18"/>
    </row>
    <row r="561" spans="1:19" x14ac:dyDescent="0.25">
      <c r="A561" s="37" t="s">
        <v>4</v>
      </c>
      <c r="B561" s="18">
        <v>50108305</v>
      </c>
      <c r="C561" s="37" t="s">
        <v>638</v>
      </c>
      <c r="D561" s="37" t="s">
        <v>2280</v>
      </c>
      <c r="E561" s="37" t="s">
        <v>41</v>
      </c>
      <c r="F561" s="37" t="s">
        <v>1551</v>
      </c>
      <c r="G561" s="37" t="s">
        <v>44</v>
      </c>
      <c r="H561" s="37" t="s">
        <v>928</v>
      </c>
      <c r="I561" s="37" t="s">
        <v>2003</v>
      </c>
      <c r="J561" s="37" t="s">
        <v>814</v>
      </c>
      <c r="K561" s="37" t="s">
        <v>815</v>
      </c>
      <c r="L561" s="37" t="s">
        <v>135</v>
      </c>
      <c r="M561" s="18"/>
      <c r="N561" s="38">
        <v>40483</v>
      </c>
      <c r="O561" s="38">
        <v>42583</v>
      </c>
      <c r="P561" s="38">
        <v>25404</v>
      </c>
      <c r="Q561" s="18">
        <v>52.56712328767123</v>
      </c>
      <c r="R561" s="18">
        <v>2.7466666666666666</v>
      </c>
      <c r="S561" s="18"/>
    </row>
    <row r="562" spans="1:19" x14ac:dyDescent="0.25">
      <c r="A562" s="37" t="s">
        <v>27</v>
      </c>
      <c r="B562" s="18">
        <v>50030735</v>
      </c>
      <c r="C562" s="37" t="s">
        <v>217</v>
      </c>
      <c r="D562" s="37" t="s">
        <v>2280</v>
      </c>
      <c r="E562" s="37" t="s">
        <v>41</v>
      </c>
      <c r="F562" s="37" t="s">
        <v>1647</v>
      </c>
      <c r="G562" s="37" t="s">
        <v>45</v>
      </c>
      <c r="H562" s="37" t="s">
        <v>38</v>
      </c>
      <c r="I562" s="37" t="s">
        <v>2004</v>
      </c>
      <c r="J562" s="37" t="s">
        <v>814</v>
      </c>
      <c r="K562" s="37" t="s">
        <v>815</v>
      </c>
      <c r="L562" s="37" t="s">
        <v>106</v>
      </c>
      <c r="M562" s="18">
        <v>5</v>
      </c>
      <c r="N562" s="38">
        <v>35233</v>
      </c>
      <c r="O562" s="38">
        <v>42826</v>
      </c>
      <c r="P562" s="38">
        <v>26031</v>
      </c>
      <c r="Q562" s="18">
        <v>50.849315068493148</v>
      </c>
      <c r="R562" s="18">
        <v>2.9800000000000004</v>
      </c>
      <c r="S562" s="18"/>
    </row>
    <row r="563" spans="1:19" x14ac:dyDescent="0.25">
      <c r="A563" s="37" t="s">
        <v>27</v>
      </c>
      <c r="B563" s="18">
        <v>50031352</v>
      </c>
      <c r="C563" s="37" t="s">
        <v>409</v>
      </c>
      <c r="D563" s="37" t="s">
        <v>2280</v>
      </c>
      <c r="E563" s="37" t="s">
        <v>41</v>
      </c>
      <c r="F563" s="37" t="s">
        <v>1647</v>
      </c>
      <c r="G563" s="37" t="s">
        <v>45</v>
      </c>
      <c r="H563" s="37" t="s">
        <v>32</v>
      </c>
      <c r="I563" s="37" t="s">
        <v>2005</v>
      </c>
      <c r="J563" s="37" t="s">
        <v>814</v>
      </c>
      <c r="K563" s="37" t="s">
        <v>815</v>
      </c>
      <c r="L563" s="37" t="s">
        <v>110</v>
      </c>
      <c r="M563" s="18">
        <v>4</v>
      </c>
      <c r="N563" s="38">
        <v>35232</v>
      </c>
      <c r="O563" s="38">
        <v>44531</v>
      </c>
      <c r="P563" s="38">
        <v>25275</v>
      </c>
      <c r="Q563" s="18">
        <v>52.920547945205477</v>
      </c>
      <c r="R563" s="18">
        <v>3.03</v>
      </c>
      <c r="S563" s="18"/>
    </row>
    <row r="564" spans="1:19" x14ac:dyDescent="0.25">
      <c r="A564" s="37" t="s">
        <v>4</v>
      </c>
      <c r="B564" s="18">
        <v>50037999</v>
      </c>
      <c r="C564" s="37" t="s">
        <v>515</v>
      </c>
      <c r="D564" s="37" t="s">
        <v>2280</v>
      </c>
      <c r="E564" s="37" t="s">
        <v>41</v>
      </c>
      <c r="F564" s="37" t="s">
        <v>1647</v>
      </c>
      <c r="G564" s="37" t="s">
        <v>45</v>
      </c>
      <c r="H564" s="37" t="s">
        <v>928</v>
      </c>
      <c r="I564" s="37" t="s">
        <v>2006</v>
      </c>
      <c r="J564" s="37" t="s">
        <v>814</v>
      </c>
      <c r="K564" s="37" t="s">
        <v>815</v>
      </c>
      <c r="L564" s="37" t="s">
        <v>135</v>
      </c>
      <c r="M564" s="18"/>
      <c r="N564" s="38">
        <v>41091</v>
      </c>
      <c r="O564" s="38">
        <v>44137</v>
      </c>
      <c r="P564" s="38">
        <v>32332</v>
      </c>
      <c r="Q564" s="18">
        <v>33.586301369863016</v>
      </c>
      <c r="R564" s="18">
        <v>2.9733333333333332</v>
      </c>
      <c r="S564" s="18"/>
    </row>
    <row r="565" spans="1:19" x14ac:dyDescent="0.25">
      <c r="A565" s="37"/>
      <c r="B565" s="18">
        <v>50031451</v>
      </c>
      <c r="C565" s="37" t="s">
        <v>444</v>
      </c>
      <c r="D565" s="37" t="s">
        <v>2272</v>
      </c>
      <c r="E565" s="37" t="s">
        <v>1893</v>
      </c>
      <c r="F565" s="37" t="s">
        <v>1452</v>
      </c>
      <c r="G565" s="37" t="s">
        <v>1453</v>
      </c>
      <c r="H565" s="37" t="s">
        <v>2007</v>
      </c>
      <c r="I565" s="37" t="s">
        <v>2008</v>
      </c>
      <c r="J565" s="37"/>
      <c r="K565" s="37"/>
      <c r="L565" s="37" t="s">
        <v>1630</v>
      </c>
      <c r="M565" s="18"/>
      <c r="N565" s="38">
        <v>33644</v>
      </c>
      <c r="O565" s="38">
        <v>43221</v>
      </c>
      <c r="P565" s="38">
        <v>23581</v>
      </c>
      <c r="Q565" s="18">
        <v>57.561643835616437</v>
      </c>
      <c r="R565" s="18"/>
      <c r="S565" s="18"/>
    </row>
    <row r="566" spans="1:19" x14ac:dyDescent="0.25">
      <c r="A566" s="37" t="s">
        <v>27</v>
      </c>
      <c r="B566" s="18">
        <v>50031469</v>
      </c>
      <c r="C566" s="37" t="s">
        <v>1001</v>
      </c>
      <c r="D566" s="37" t="s">
        <v>2272</v>
      </c>
      <c r="E566" s="37" t="s">
        <v>52</v>
      </c>
      <c r="F566" s="37" t="s">
        <v>1553</v>
      </c>
      <c r="G566" s="37" t="s">
        <v>54</v>
      </c>
      <c r="H566" s="37" t="s">
        <v>37</v>
      </c>
      <c r="I566" s="37" t="s">
        <v>919</v>
      </c>
      <c r="J566" s="37" t="s">
        <v>818</v>
      </c>
      <c r="K566" s="37" t="s">
        <v>815</v>
      </c>
      <c r="L566" s="37" t="s">
        <v>168</v>
      </c>
      <c r="M566" s="18"/>
      <c r="N566" s="38">
        <v>33644</v>
      </c>
      <c r="O566" s="38">
        <v>42401</v>
      </c>
      <c r="P566" s="38">
        <v>25036</v>
      </c>
      <c r="Q566" s="18">
        <v>53.575342465753423</v>
      </c>
      <c r="R566" s="18">
        <v>3.4533333333333331</v>
      </c>
      <c r="S566" s="18"/>
    </row>
    <row r="567" spans="1:19" x14ac:dyDescent="0.25">
      <c r="A567" s="37" t="s">
        <v>27</v>
      </c>
      <c r="B567" s="18">
        <v>50030727</v>
      </c>
      <c r="C567" s="37" t="s">
        <v>211</v>
      </c>
      <c r="D567" s="37" t="s">
        <v>2272</v>
      </c>
      <c r="E567" s="37" t="s">
        <v>52</v>
      </c>
      <c r="F567" s="37" t="s">
        <v>1553</v>
      </c>
      <c r="G567" s="37" t="s">
        <v>54</v>
      </c>
      <c r="H567" s="37" t="s">
        <v>2009</v>
      </c>
      <c r="I567" s="37" t="s">
        <v>921</v>
      </c>
      <c r="J567" s="37" t="s">
        <v>818</v>
      </c>
      <c r="K567" s="37" t="s">
        <v>815</v>
      </c>
      <c r="L567" s="37" t="s">
        <v>111</v>
      </c>
      <c r="M567" s="18"/>
      <c r="N567" s="38">
        <v>35074</v>
      </c>
      <c r="O567" s="38">
        <v>43619</v>
      </c>
      <c r="P567" s="38">
        <v>24683</v>
      </c>
      <c r="Q567" s="18">
        <v>54.542465753424658</v>
      </c>
      <c r="R567" s="18">
        <v>2.4633333333333334</v>
      </c>
      <c r="S567" s="18"/>
    </row>
    <row r="568" spans="1:19" x14ac:dyDescent="0.25">
      <c r="A568" s="37" t="s">
        <v>27</v>
      </c>
      <c r="B568" s="18">
        <v>50031350</v>
      </c>
      <c r="C568" s="37" t="s">
        <v>408</v>
      </c>
      <c r="D568" s="37" t="s">
        <v>2272</v>
      </c>
      <c r="E568" s="37" t="s">
        <v>52</v>
      </c>
      <c r="F568" s="37" t="s">
        <v>1650</v>
      </c>
      <c r="G568" s="37" t="s">
        <v>53</v>
      </c>
      <c r="H568" s="37" t="s">
        <v>38</v>
      </c>
      <c r="I568" s="37" t="s">
        <v>2010</v>
      </c>
      <c r="J568" s="37" t="s">
        <v>818</v>
      </c>
      <c r="K568" s="37" t="s">
        <v>815</v>
      </c>
      <c r="L568" s="37" t="s">
        <v>106</v>
      </c>
      <c r="M568" s="18">
        <v>8</v>
      </c>
      <c r="N568" s="38">
        <v>35217</v>
      </c>
      <c r="O568" s="38">
        <v>44501</v>
      </c>
      <c r="P568" s="38">
        <v>24721</v>
      </c>
      <c r="Q568" s="18">
        <v>54.438356164383563</v>
      </c>
      <c r="R568" s="18">
        <v>3.4533333333333331</v>
      </c>
      <c r="S568" s="18"/>
    </row>
    <row r="569" spans="1:19" x14ac:dyDescent="0.25">
      <c r="A569" s="37" t="s">
        <v>27</v>
      </c>
      <c r="B569" s="18">
        <v>50030725</v>
      </c>
      <c r="C569" s="37" t="s">
        <v>210</v>
      </c>
      <c r="D569" s="37" t="s">
        <v>2272</v>
      </c>
      <c r="E569" s="37" t="s">
        <v>52</v>
      </c>
      <c r="F569" s="37" t="s">
        <v>1650</v>
      </c>
      <c r="G569" s="37" t="s">
        <v>53</v>
      </c>
      <c r="H569" s="37" t="s">
        <v>32</v>
      </c>
      <c r="I569" s="37" t="s">
        <v>2011</v>
      </c>
      <c r="J569" s="37" t="s">
        <v>818</v>
      </c>
      <c r="K569" s="37" t="s">
        <v>815</v>
      </c>
      <c r="L569" s="37" t="s">
        <v>110</v>
      </c>
      <c r="M569" s="18">
        <v>4</v>
      </c>
      <c r="N569" s="38">
        <v>35072</v>
      </c>
      <c r="O569" s="38">
        <v>43467</v>
      </c>
      <c r="P569" s="38">
        <v>25486</v>
      </c>
      <c r="Q569" s="18">
        <v>52.342465753424655</v>
      </c>
      <c r="R569" s="18">
        <v>3.1</v>
      </c>
      <c r="S569" s="18"/>
    </row>
    <row r="570" spans="1:19" x14ac:dyDescent="0.25">
      <c r="A570" s="37" t="s">
        <v>4</v>
      </c>
      <c r="B570" s="18">
        <v>50030749</v>
      </c>
      <c r="C570" s="37" t="s">
        <v>225</v>
      </c>
      <c r="D570" s="37" t="s">
        <v>2272</v>
      </c>
      <c r="E570" s="37" t="s">
        <v>52</v>
      </c>
      <c r="F570" s="37" t="s">
        <v>1650</v>
      </c>
      <c r="G570" s="37" t="s">
        <v>53</v>
      </c>
      <c r="H570" s="37" t="s">
        <v>1948</v>
      </c>
      <c r="I570" s="37" t="s">
        <v>2012</v>
      </c>
      <c r="J570" s="37" t="s">
        <v>818</v>
      </c>
      <c r="K570" s="37" t="s">
        <v>815</v>
      </c>
      <c r="L570" s="37" t="s">
        <v>106</v>
      </c>
      <c r="M570" s="18"/>
      <c r="N570" s="38">
        <v>33266</v>
      </c>
      <c r="O570" s="38">
        <v>43587</v>
      </c>
      <c r="P570" s="38">
        <v>24604</v>
      </c>
      <c r="Q570" s="18">
        <v>54.758904109589039</v>
      </c>
      <c r="R570" s="18">
        <v>3.0133333333333332</v>
      </c>
      <c r="S570" s="18"/>
    </row>
    <row r="571" spans="1:19" x14ac:dyDescent="0.25">
      <c r="A571" s="37" t="s">
        <v>29</v>
      </c>
      <c r="B571" s="18">
        <v>50138332</v>
      </c>
      <c r="C571" s="37" t="s">
        <v>1275</v>
      </c>
      <c r="D571" s="37" t="s">
        <v>2272</v>
      </c>
      <c r="E571" s="37" t="s">
        <v>52</v>
      </c>
      <c r="F571" s="37" t="s">
        <v>1650</v>
      </c>
      <c r="G571" s="37" t="s">
        <v>53</v>
      </c>
      <c r="H571" s="37" t="s">
        <v>30</v>
      </c>
      <c r="I571" s="37" t="s">
        <v>2013</v>
      </c>
      <c r="J571" s="37" t="s">
        <v>818</v>
      </c>
      <c r="K571" s="37" t="s">
        <v>815</v>
      </c>
      <c r="L571" s="37" t="s">
        <v>135</v>
      </c>
      <c r="M571" s="18"/>
      <c r="N571" s="38">
        <v>43780</v>
      </c>
      <c r="O571" s="38">
        <v>44301</v>
      </c>
      <c r="P571" s="38">
        <v>35696</v>
      </c>
      <c r="Q571" s="18">
        <v>24.36986301369863</v>
      </c>
      <c r="R571" s="18">
        <v>2.76</v>
      </c>
      <c r="S571" s="18"/>
    </row>
    <row r="572" spans="1:19" x14ac:dyDescent="0.25">
      <c r="A572" s="37" t="s">
        <v>27</v>
      </c>
      <c r="B572" s="18">
        <v>50030698</v>
      </c>
      <c r="C572" s="37" t="s">
        <v>194</v>
      </c>
      <c r="D572" s="37" t="s">
        <v>2272</v>
      </c>
      <c r="E572" s="37" t="s">
        <v>52</v>
      </c>
      <c r="F572" s="37" t="s">
        <v>1557</v>
      </c>
      <c r="G572" s="37" t="s">
        <v>54</v>
      </c>
      <c r="H572" s="37" t="s">
        <v>38</v>
      </c>
      <c r="I572" s="37" t="s">
        <v>920</v>
      </c>
      <c r="J572" s="37" t="s">
        <v>818</v>
      </c>
      <c r="K572" s="37" t="s">
        <v>815</v>
      </c>
      <c r="L572" s="37" t="s">
        <v>106</v>
      </c>
      <c r="M572" s="18">
        <v>10</v>
      </c>
      <c r="N572" s="38">
        <v>35233</v>
      </c>
      <c r="O572" s="38">
        <v>43770</v>
      </c>
      <c r="P572" s="38">
        <v>25826</v>
      </c>
      <c r="Q572" s="18">
        <v>51.410958904109592</v>
      </c>
      <c r="R572" s="18">
        <v>3.0066666666666664</v>
      </c>
      <c r="S572" s="18"/>
    </row>
    <row r="573" spans="1:19" x14ac:dyDescent="0.25">
      <c r="A573" s="37" t="s">
        <v>27</v>
      </c>
      <c r="B573" s="18">
        <v>50031345</v>
      </c>
      <c r="C573" s="37" t="s">
        <v>404</v>
      </c>
      <c r="D573" s="37" t="s">
        <v>2272</v>
      </c>
      <c r="E573" s="37" t="s">
        <v>52</v>
      </c>
      <c r="F573" s="37" t="s">
        <v>1557</v>
      </c>
      <c r="G573" s="37" t="s">
        <v>54</v>
      </c>
      <c r="H573" s="37" t="s">
        <v>32</v>
      </c>
      <c r="I573" s="37" t="s">
        <v>2014</v>
      </c>
      <c r="J573" s="37" t="s">
        <v>818</v>
      </c>
      <c r="K573" s="37" t="s">
        <v>815</v>
      </c>
      <c r="L573" s="37" t="s">
        <v>111</v>
      </c>
      <c r="M573" s="18">
        <v>3</v>
      </c>
      <c r="N573" s="38">
        <v>33193</v>
      </c>
      <c r="O573" s="38">
        <v>44198</v>
      </c>
      <c r="P573" s="38">
        <v>25067</v>
      </c>
      <c r="Q573" s="18">
        <v>53.490410958904107</v>
      </c>
      <c r="R573" s="18">
        <v>2.9033333333333338</v>
      </c>
      <c r="S573" s="18"/>
    </row>
    <row r="574" spans="1:19" x14ac:dyDescent="0.25">
      <c r="A574" s="37" t="s">
        <v>27</v>
      </c>
      <c r="B574" s="18">
        <v>50031325</v>
      </c>
      <c r="C574" s="37" t="s">
        <v>391</v>
      </c>
      <c r="D574" s="37" t="s">
        <v>2272</v>
      </c>
      <c r="E574" s="37" t="s">
        <v>52</v>
      </c>
      <c r="F574" s="37" t="s">
        <v>1642</v>
      </c>
      <c r="G574" s="37" t="s">
        <v>93</v>
      </c>
      <c r="H574" s="37" t="s">
        <v>38</v>
      </c>
      <c r="I574" s="37" t="s">
        <v>923</v>
      </c>
      <c r="J574" s="37" t="s">
        <v>818</v>
      </c>
      <c r="K574" s="37" t="s">
        <v>815</v>
      </c>
      <c r="L574" s="37" t="s">
        <v>106</v>
      </c>
      <c r="M574" s="18">
        <v>1</v>
      </c>
      <c r="N574" s="38">
        <v>35233</v>
      </c>
      <c r="O574" s="38">
        <v>44501</v>
      </c>
      <c r="P574" s="38">
        <v>25773</v>
      </c>
      <c r="Q574" s="18">
        <v>51.556164383561644</v>
      </c>
      <c r="R574" s="18">
        <v>3.6133333333333333</v>
      </c>
      <c r="S574" s="18"/>
    </row>
    <row r="575" spans="1:19" x14ac:dyDescent="0.25">
      <c r="A575" s="37" t="s">
        <v>27</v>
      </c>
      <c r="B575" s="18">
        <v>50030776</v>
      </c>
      <c r="C575" s="37" t="s">
        <v>240</v>
      </c>
      <c r="D575" s="37" t="s">
        <v>2272</v>
      </c>
      <c r="E575" s="37" t="s">
        <v>52</v>
      </c>
      <c r="F575" s="37" t="s">
        <v>1642</v>
      </c>
      <c r="G575" s="37" t="s">
        <v>93</v>
      </c>
      <c r="H575" s="37" t="s">
        <v>32</v>
      </c>
      <c r="I575" s="37" t="s">
        <v>2015</v>
      </c>
      <c r="J575" s="37" t="s">
        <v>818</v>
      </c>
      <c r="K575" s="37" t="s">
        <v>815</v>
      </c>
      <c r="L575" s="37" t="s">
        <v>111</v>
      </c>
      <c r="M575" s="18">
        <v>1</v>
      </c>
      <c r="N575" s="38">
        <v>35765</v>
      </c>
      <c r="O575" s="38">
        <v>43710</v>
      </c>
      <c r="P575" s="38">
        <v>26192</v>
      </c>
      <c r="Q575" s="18">
        <v>50.408219178082192</v>
      </c>
      <c r="R575" s="18">
        <v>3.4499999999999997</v>
      </c>
      <c r="S575" s="18"/>
    </row>
    <row r="576" spans="1:19" x14ac:dyDescent="0.25">
      <c r="A576" s="37" t="s">
        <v>4</v>
      </c>
      <c r="B576" s="18">
        <v>50030773</v>
      </c>
      <c r="C576" s="37" t="s">
        <v>1279</v>
      </c>
      <c r="D576" s="37" t="s">
        <v>2272</v>
      </c>
      <c r="E576" s="37" t="s">
        <v>52</v>
      </c>
      <c r="F576" s="37" t="s">
        <v>1642</v>
      </c>
      <c r="G576" s="37" t="s">
        <v>93</v>
      </c>
      <c r="H576" s="37" t="s">
        <v>928</v>
      </c>
      <c r="I576" s="37" t="s">
        <v>2016</v>
      </c>
      <c r="J576" s="37" t="s">
        <v>818</v>
      </c>
      <c r="K576" s="37" t="s">
        <v>815</v>
      </c>
      <c r="L576" s="37" t="s">
        <v>111</v>
      </c>
      <c r="M576" s="18"/>
      <c r="N576" s="38">
        <v>34782</v>
      </c>
      <c r="O576" s="38">
        <v>42795</v>
      </c>
      <c r="P576" s="38">
        <v>27552</v>
      </c>
      <c r="Q576" s="18">
        <v>46.682191780821917</v>
      </c>
      <c r="R576" s="18">
        <v>3.4833333333333329</v>
      </c>
      <c r="S576" s="18"/>
    </row>
    <row r="577" spans="1:19" x14ac:dyDescent="0.25">
      <c r="A577" s="37" t="s">
        <v>27</v>
      </c>
      <c r="B577" s="18">
        <v>50112871</v>
      </c>
      <c r="C577" s="37" t="s">
        <v>647</v>
      </c>
      <c r="D577" s="37" t="s">
        <v>2280</v>
      </c>
      <c r="E577" s="37" t="s">
        <v>41</v>
      </c>
      <c r="F577" s="37" t="s">
        <v>1544</v>
      </c>
      <c r="G577" s="37" t="s">
        <v>42</v>
      </c>
      <c r="H577" s="37" t="s">
        <v>28</v>
      </c>
      <c r="I577" s="37" t="s">
        <v>1545</v>
      </c>
      <c r="J577" s="37" t="s">
        <v>818</v>
      </c>
      <c r="K577" s="37" t="s">
        <v>815</v>
      </c>
      <c r="L577" s="37" t="s">
        <v>135</v>
      </c>
      <c r="M577" s="18"/>
      <c r="N577" s="38">
        <v>43222</v>
      </c>
      <c r="O577" s="38">
        <v>43556</v>
      </c>
      <c r="P577" s="38">
        <v>33765</v>
      </c>
      <c r="Q577" s="18">
        <v>29.660273972602738</v>
      </c>
      <c r="R577" s="18">
        <v>2.6399999999999997</v>
      </c>
      <c r="S577" s="18"/>
    </row>
    <row r="578" spans="1:19" x14ac:dyDescent="0.25">
      <c r="A578" s="37" t="s">
        <v>29</v>
      </c>
      <c r="B578" s="18">
        <v>50047138</v>
      </c>
      <c r="C578" s="37" t="s">
        <v>557</v>
      </c>
      <c r="D578" s="37" t="s">
        <v>2272</v>
      </c>
      <c r="E578" s="37" t="s">
        <v>52</v>
      </c>
      <c r="F578" s="37" t="s">
        <v>1642</v>
      </c>
      <c r="G578" s="37" t="s">
        <v>93</v>
      </c>
      <c r="H578" s="37" t="s">
        <v>30</v>
      </c>
      <c r="I578" s="37" t="s">
        <v>2017</v>
      </c>
      <c r="J578" s="37" t="s">
        <v>818</v>
      </c>
      <c r="K578" s="37" t="s">
        <v>815</v>
      </c>
      <c r="L578" s="37" t="s">
        <v>135</v>
      </c>
      <c r="M578" s="18"/>
      <c r="N578" s="38">
        <v>42156</v>
      </c>
      <c r="O578" s="38">
        <v>44557</v>
      </c>
      <c r="P578" s="38">
        <v>32189</v>
      </c>
      <c r="Q578" s="18">
        <v>33.978082191780821</v>
      </c>
      <c r="R578" s="18">
        <v>3.24</v>
      </c>
      <c r="S578" s="18"/>
    </row>
    <row r="579" spans="1:19" x14ac:dyDescent="0.25">
      <c r="A579" s="37" t="s">
        <v>27</v>
      </c>
      <c r="B579" s="18">
        <v>50030697</v>
      </c>
      <c r="C579" s="37" t="s">
        <v>193</v>
      </c>
      <c r="D579" s="37" t="s">
        <v>2272</v>
      </c>
      <c r="E579" s="37" t="s">
        <v>52</v>
      </c>
      <c r="F579" s="37" t="s">
        <v>1562</v>
      </c>
      <c r="G579" s="37" t="s">
        <v>56</v>
      </c>
      <c r="H579" s="37" t="s">
        <v>38</v>
      </c>
      <c r="I579" s="37" t="s">
        <v>924</v>
      </c>
      <c r="J579" s="37" t="s">
        <v>814</v>
      </c>
      <c r="K579" s="37" t="s">
        <v>815</v>
      </c>
      <c r="L579" s="37" t="s">
        <v>106</v>
      </c>
      <c r="M579" s="18">
        <v>4</v>
      </c>
      <c r="N579" s="38">
        <v>35595</v>
      </c>
      <c r="O579" s="38">
        <v>42492</v>
      </c>
      <c r="P579" s="38">
        <v>25365</v>
      </c>
      <c r="Q579" s="18">
        <v>52.673972602739724</v>
      </c>
      <c r="R579" s="18">
        <v>3.4466666666666672</v>
      </c>
      <c r="S579" s="18"/>
    </row>
    <row r="580" spans="1:19" x14ac:dyDescent="0.25">
      <c r="A580" s="37" t="s">
        <v>27</v>
      </c>
      <c r="B580" s="18">
        <v>50031026</v>
      </c>
      <c r="C580" s="37" t="s">
        <v>1007</v>
      </c>
      <c r="D580" s="37" t="s">
        <v>2280</v>
      </c>
      <c r="E580" s="37" t="s">
        <v>41</v>
      </c>
      <c r="F580" s="37" t="s">
        <v>1544</v>
      </c>
      <c r="G580" s="37" t="s">
        <v>42</v>
      </c>
      <c r="H580" s="37" t="s">
        <v>28</v>
      </c>
      <c r="I580" s="37" t="s">
        <v>1545</v>
      </c>
      <c r="J580" s="37" t="s">
        <v>818</v>
      </c>
      <c r="K580" s="37" t="s">
        <v>815</v>
      </c>
      <c r="L580" s="37" t="s">
        <v>111</v>
      </c>
      <c r="M580" s="18"/>
      <c r="N580" s="38">
        <v>35278</v>
      </c>
      <c r="O580" s="38">
        <v>43692</v>
      </c>
      <c r="P580" s="38">
        <v>25575</v>
      </c>
      <c r="Q580" s="18">
        <v>52.098630136986301</v>
      </c>
      <c r="R580" s="18">
        <v>2.6781818181818182</v>
      </c>
      <c r="S580" s="18"/>
    </row>
    <row r="581" spans="1:19" x14ac:dyDescent="0.25">
      <c r="A581" s="37" t="s">
        <v>27</v>
      </c>
      <c r="B581" s="18">
        <v>50030662</v>
      </c>
      <c r="C581" s="37" t="s">
        <v>1280</v>
      </c>
      <c r="D581" s="37" t="s">
        <v>2272</v>
      </c>
      <c r="E581" s="37" t="s">
        <v>52</v>
      </c>
      <c r="F581" s="37" t="s">
        <v>1562</v>
      </c>
      <c r="G581" s="37" t="s">
        <v>56</v>
      </c>
      <c r="H581" s="37" t="s">
        <v>32</v>
      </c>
      <c r="I581" s="37" t="s">
        <v>2018</v>
      </c>
      <c r="J581" s="37" t="s">
        <v>814</v>
      </c>
      <c r="K581" s="37" t="s">
        <v>815</v>
      </c>
      <c r="L581" s="37" t="s">
        <v>111</v>
      </c>
      <c r="M581" s="18">
        <v>7</v>
      </c>
      <c r="N581" s="38">
        <v>35247</v>
      </c>
      <c r="O581" s="38">
        <v>43374</v>
      </c>
      <c r="P581" s="38">
        <v>25543</v>
      </c>
      <c r="Q581" s="18">
        <v>52.186301369863017</v>
      </c>
      <c r="R581" s="18">
        <v>3.4359999999999999</v>
      </c>
      <c r="S581" s="18"/>
    </row>
    <row r="582" spans="1:19" x14ac:dyDescent="0.25">
      <c r="A582" s="37" t="s">
        <v>4</v>
      </c>
      <c r="B582" s="18">
        <v>50037975</v>
      </c>
      <c r="C582" s="37" t="s">
        <v>1281</v>
      </c>
      <c r="D582" s="37" t="s">
        <v>2272</v>
      </c>
      <c r="E582" s="37" t="s">
        <v>52</v>
      </c>
      <c r="F582" s="37" t="s">
        <v>1562</v>
      </c>
      <c r="G582" s="37" t="s">
        <v>56</v>
      </c>
      <c r="H582" s="37" t="s">
        <v>1948</v>
      </c>
      <c r="I582" s="37" t="s">
        <v>2019</v>
      </c>
      <c r="J582" s="37" t="s">
        <v>814</v>
      </c>
      <c r="K582" s="37" t="s">
        <v>815</v>
      </c>
      <c r="L582" s="37" t="s">
        <v>135</v>
      </c>
      <c r="M582" s="18"/>
      <c r="N582" s="38">
        <v>34851</v>
      </c>
      <c r="O582" s="38">
        <v>44166</v>
      </c>
      <c r="P582" s="38">
        <v>25569</v>
      </c>
      <c r="Q582" s="18">
        <v>52.115068493150687</v>
      </c>
      <c r="R582" s="18">
        <v>2.8633333333333333</v>
      </c>
      <c r="S582" s="18"/>
    </row>
    <row r="583" spans="1:19" x14ac:dyDescent="0.25">
      <c r="A583" s="37" t="s">
        <v>27</v>
      </c>
      <c r="B583" s="18">
        <v>50030771</v>
      </c>
      <c r="C583" s="37" t="s">
        <v>804</v>
      </c>
      <c r="D583" s="37" t="s">
        <v>2272</v>
      </c>
      <c r="E583" s="37" t="s">
        <v>52</v>
      </c>
      <c r="F583" s="37" t="s">
        <v>1564</v>
      </c>
      <c r="G583" s="37" t="s">
        <v>1565</v>
      </c>
      <c r="H583" s="37" t="s">
        <v>32</v>
      </c>
      <c r="I583" s="37" t="s">
        <v>2020</v>
      </c>
      <c r="J583" s="37" t="s">
        <v>825</v>
      </c>
      <c r="K583" s="37" t="s">
        <v>815</v>
      </c>
      <c r="L583" s="37" t="s">
        <v>111</v>
      </c>
      <c r="M583" s="18">
        <v>9</v>
      </c>
      <c r="N583" s="38">
        <v>35564</v>
      </c>
      <c r="O583" s="38">
        <v>44378</v>
      </c>
      <c r="P583" s="38">
        <v>25501</v>
      </c>
      <c r="Q583" s="18">
        <v>52.301369863013697</v>
      </c>
      <c r="R583" s="18">
        <v>3.3333333333333335</v>
      </c>
      <c r="S583" s="18"/>
    </row>
    <row r="584" spans="1:19" x14ac:dyDescent="0.25">
      <c r="A584" s="37" t="s">
        <v>27</v>
      </c>
      <c r="B584" s="18">
        <v>50035636</v>
      </c>
      <c r="C584" s="37" t="s">
        <v>1017</v>
      </c>
      <c r="D584" s="37" t="s">
        <v>2272</v>
      </c>
      <c r="E584" s="37" t="s">
        <v>52</v>
      </c>
      <c r="F584" s="37" t="s">
        <v>1564</v>
      </c>
      <c r="G584" s="37" t="s">
        <v>1565</v>
      </c>
      <c r="H584" s="37" t="s">
        <v>1977</v>
      </c>
      <c r="I584" s="37" t="s">
        <v>2266</v>
      </c>
      <c r="J584" s="37" t="s">
        <v>825</v>
      </c>
      <c r="K584" s="37" t="s">
        <v>815</v>
      </c>
      <c r="L584" s="37" t="s">
        <v>115</v>
      </c>
      <c r="M584" s="18"/>
      <c r="N584" s="38">
        <v>41715</v>
      </c>
      <c r="O584" s="38">
        <v>43556</v>
      </c>
      <c r="P584" s="38">
        <v>29856</v>
      </c>
      <c r="Q584" s="18">
        <v>40.369863013698627</v>
      </c>
      <c r="R584" s="18">
        <v>3.3000000000000003</v>
      </c>
      <c r="S584" s="18"/>
    </row>
    <row r="585" spans="1:19" x14ac:dyDescent="0.25">
      <c r="A585" s="37" t="s">
        <v>27</v>
      </c>
      <c r="B585" s="18">
        <v>50030691</v>
      </c>
      <c r="C585" s="37" t="s">
        <v>1284</v>
      </c>
      <c r="D585" s="37" t="s">
        <v>2272</v>
      </c>
      <c r="E585" s="37" t="s">
        <v>52</v>
      </c>
      <c r="F585" s="37" t="s">
        <v>1564</v>
      </c>
      <c r="G585" s="37" t="s">
        <v>1565</v>
      </c>
      <c r="H585" s="37" t="s">
        <v>1977</v>
      </c>
      <c r="I585" s="37" t="s">
        <v>2021</v>
      </c>
      <c r="J585" s="37" t="s">
        <v>825</v>
      </c>
      <c r="K585" s="37" t="s">
        <v>815</v>
      </c>
      <c r="L585" s="37" t="s">
        <v>135</v>
      </c>
      <c r="M585" s="18"/>
      <c r="N585" s="38">
        <v>39722</v>
      </c>
      <c r="O585" s="38">
        <v>43497</v>
      </c>
      <c r="P585" s="38">
        <v>28244</v>
      </c>
      <c r="Q585" s="18">
        <v>44.786301369863011</v>
      </c>
      <c r="R585" s="18">
        <v>2.7133333333333334</v>
      </c>
      <c r="S585" s="18"/>
    </row>
    <row r="586" spans="1:19" x14ac:dyDescent="0.25">
      <c r="A586" s="37"/>
      <c r="B586" s="18">
        <v>50142613</v>
      </c>
      <c r="C586" s="37" t="s">
        <v>723</v>
      </c>
      <c r="D586" s="37" t="s">
        <v>2280</v>
      </c>
      <c r="E586" s="37" t="s">
        <v>1459</v>
      </c>
      <c r="F586" s="37" t="s">
        <v>1544</v>
      </c>
      <c r="G586" s="37" t="s">
        <v>1480</v>
      </c>
      <c r="H586" s="37" t="s">
        <v>1523</v>
      </c>
      <c r="I586" s="37" t="s">
        <v>2227</v>
      </c>
      <c r="J586" s="37"/>
      <c r="K586" s="37"/>
      <c r="L586" s="37" t="s">
        <v>135</v>
      </c>
      <c r="M586" s="18"/>
      <c r="N586" s="38">
        <v>41225</v>
      </c>
      <c r="O586" s="38">
        <v>43405</v>
      </c>
      <c r="P586" s="38">
        <v>32306</v>
      </c>
      <c r="Q586" s="18">
        <v>33.657534246575345</v>
      </c>
      <c r="R586" s="18"/>
      <c r="S586" s="18"/>
    </row>
    <row r="587" spans="1:19" x14ac:dyDescent="0.25">
      <c r="A587" s="37" t="s">
        <v>27</v>
      </c>
      <c r="B587" s="18">
        <v>50031289</v>
      </c>
      <c r="C587" s="37" t="s">
        <v>376</v>
      </c>
      <c r="D587" s="37" t="s">
        <v>2272</v>
      </c>
      <c r="E587" s="37" t="s">
        <v>52</v>
      </c>
      <c r="F587" s="37" t="s">
        <v>1712</v>
      </c>
      <c r="G587" s="37" t="s">
        <v>57</v>
      </c>
      <c r="H587" s="37" t="s">
        <v>38</v>
      </c>
      <c r="I587" s="37" t="s">
        <v>925</v>
      </c>
      <c r="J587" s="37" t="s">
        <v>825</v>
      </c>
      <c r="K587" s="37" t="s">
        <v>815</v>
      </c>
      <c r="L587" s="37" t="s">
        <v>106</v>
      </c>
      <c r="M587" s="18">
        <v>15</v>
      </c>
      <c r="N587" s="38">
        <v>35023</v>
      </c>
      <c r="O587" s="38">
        <v>44378</v>
      </c>
      <c r="P587" s="38">
        <v>25169</v>
      </c>
      <c r="Q587" s="18">
        <v>53.210958904109589</v>
      </c>
      <c r="R587" s="18">
        <v>2.9000000000000004</v>
      </c>
      <c r="S587" s="18"/>
    </row>
    <row r="588" spans="1:19" x14ac:dyDescent="0.25">
      <c r="A588" s="37" t="s">
        <v>27</v>
      </c>
      <c r="B588" s="18">
        <v>50031364</v>
      </c>
      <c r="C588" s="37" t="s">
        <v>1285</v>
      </c>
      <c r="D588" s="37" t="s">
        <v>2272</v>
      </c>
      <c r="E588" s="37" t="s">
        <v>52</v>
      </c>
      <c r="F588" s="37" t="s">
        <v>1712</v>
      </c>
      <c r="G588" s="37" t="s">
        <v>57</v>
      </c>
      <c r="H588" s="37" t="s">
        <v>32</v>
      </c>
      <c r="I588" s="37" t="s">
        <v>926</v>
      </c>
      <c r="J588" s="37" t="s">
        <v>825</v>
      </c>
      <c r="K588" s="37" t="s">
        <v>815</v>
      </c>
      <c r="L588" s="37" t="s">
        <v>115</v>
      </c>
      <c r="M588" s="18">
        <v>12</v>
      </c>
      <c r="N588" s="38">
        <v>40831</v>
      </c>
      <c r="O588" s="38">
        <v>44501</v>
      </c>
      <c r="P588" s="38">
        <v>31353</v>
      </c>
      <c r="Q588" s="18">
        <v>36.268493150684932</v>
      </c>
      <c r="R588" s="18">
        <v>3.36</v>
      </c>
      <c r="S588" s="18"/>
    </row>
    <row r="589" spans="1:19" x14ac:dyDescent="0.25">
      <c r="A589" s="37" t="s">
        <v>4</v>
      </c>
      <c r="B589" s="18">
        <v>50031025</v>
      </c>
      <c r="C589" s="37" t="s">
        <v>306</v>
      </c>
      <c r="D589" s="37" t="s">
        <v>2272</v>
      </c>
      <c r="E589" s="37" t="s">
        <v>52</v>
      </c>
      <c r="F589" s="37" t="s">
        <v>1712</v>
      </c>
      <c r="G589" s="37" t="s">
        <v>57</v>
      </c>
      <c r="H589" s="37" t="s">
        <v>928</v>
      </c>
      <c r="I589" s="37" t="s">
        <v>2022</v>
      </c>
      <c r="J589" s="37" t="s">
        <v>825</v>
      </c>
      <c r="K589" s="37" t="s">
        <v>815</v>
      </c>
      <c r="L589" s="37" t="s">
        <v>115</v>
      </c>
      <c r="M589" s="18"/>
      <c r="N589" s="38">
        <v>35034</v>
      </c>
      <c r="O589" s="38">
        <v>44088</v>
      </c>
      <c r="P589" s="38">
        <v>25139</v>
      </c>
      <c r="Q589" s="18">
        <v>53.293150684931504</v>
      </c>
      <c r="R589" s="18">
        <v>2.6966666666666668</v>
      </c>
      <c r="S589" s="18"/>
    </row>
    <row r="590" spans="1:19" x14ac:dyDescent="0.25">
      <c r="A590" s="37" t="s">
        <v>27</v>
      </c>
      <c r="B590" s="18">
        <v>50030762</v>
      </c>
      <c r="C590" s="37" t="s">
        <v>233</v>
      </c>
      <c r="D590" s="37" t="s">
        <v>2272</v>
      </c>
      <c r="E590" s="37" t="s">
        <v>25</v>
      </c>
      <c r="F590" s="37" t="s">
        <v>1567</v>
      </c>
      <c r="G590" s="37" t="s">
        <v>31</v>
      </c>
      <c r="H590" s="37" t="s">
        <v>37</v>
      </c>
      <c r="I590" s="37" t="s">
        <v>864</v>
      </c>
      <c r="J590" s="37" t="s">
        <v>814</v>
      </c>
      <c r="K590" s="37" t="s">
        <v>815</v>
      </c>
      <c r="L590" s="37" t="s">
        <v>124</v>
      </c>
      <c r="M590" s="18"/>
      <c r="N590" s="38">
        <v>35233</v>
      </c>
      <c r="O590" s="38">
        <v>44501</v>
      </c>
      <c r="P590" s="38">
        <v>26324</v>
      </c>
      <c r="Q590" s="18">
        <v>50.046575342465751</v>
      </c>
      <c r="R590" s="18">
        <v>3.4933333333333327</v>
      </c>
      <c r="S590" s="18"/>
    </row>
    <row r="591" spans="1:19" x14ac:dyDescent="0.25">
      <c r="A591" s="37"/>
      <c r="B591" s="18">
        <v>50031508</v>
      </c>
      <c r="C591" s="37" t="s">
        <v>467</v>
      </c>
      <c r="D591" s="37" t="s">
        <v>2272</v>
      </c>
      <c r="E591" s="37" t="s">
        <v>25</v>
      </c>
      <c r="F591" s="37" t="s">
        <v>1567</v>
      </c>
      <c r="G591" s="37" t="s">
        <v>31</v>
      </c>
      <c r="H591" s="37" t="s">
        <v>37</v>
      </c>
      <c r="I591" s="37" t="s">
        <v>864</v>
      </c>
      <c r="J591" s="37"/>
      <c r="K591" s="37"/>
      <c r="L591" s="37" t="s">
        <v>168</v>
      </c>
      <c r="M591" s="18"/>
      <c r="N591" s="38">
        <v>34827</v>
      </c>
      <c r="O591" s="38">
        <v>43221</v>
      </c>
      <c r="P591" s="38">
        <v>24740</v>
      </c>
      <c r="Q591" s="18">
        <v>54.386301369863013</v>
      </c>
      <c r="R591" s="18"/>
      <c r="S591" s="18"/>
    </row>
    <row r="592" spans="1:19" x14ac:dyDescent="0.25">
      <c r="A592" s="37" t="s">
        <v>27</v>
      </c>
      <c r="B592" s="18">
        <v>50031281</v>
      </c>
      <c r="C592" s="37" t="s">
        <v>372</v>
      </c>
      <c r="D592" s="37" t="s">
        <v>2280</v>
      </c>
      <c r="E592" s="37" t="s">
        <v>41</v>
      </c>
      <c r="F592" s="37" t="s">
        <v>1546</v>
      </c>
      <c r="G592" s="37" t="s">
        <v>1547</v>
      </c>
      <c r="H592" s="37" t="s">
        <v>28</v>
      </c>
      <c r="I592" s="37" t="s">
        <v>1548</v>
      </c>
      <c r="J592" s="37" t="s">
        <v>818</v>
      </c>
      <c r="K592" s="37" t="s">
        <v>815</v>
      </c>
      <c r="L592" s="37" t="s">
        <v>135</v>
      </c>
      <c r="M592" s="18"/>
      <c r="N592" s="38">
        <v>41334</v>
      </c>
      <c r="O592" s="38">
        <v>43405</v>
      </c>
      <c r="P592" s="38">
        <v>32523</v>
      </c>
      <c r="Q592" s="18">
        <v>33.063013698630137</v>
      </c>
      <c r="R592" s="18">
        <v>2.8496969696969696</v>
      </c>
      <c r="S592" s="18"/>
    </row>
    <row r="593" spans="1:19" x14ac:dyDescent="0.25">
      <c r="A593" s="37" t="s">
        <v>4</v>
      </c>
      <c r="B593" s="18">
        <v>50030695</v>
      </c>
      <c r="C593" s="37" t="s">
        <v>191</v>
      </c>
      <c r="D593" s="37" t="s">
        <v>2272</v>
      </c>
      <c r="E593" s="37" t="s">
        <v>25</v>
      </c>
      <c r="F593" s="37" t="s">
        <v>1567</v>
      </c>
      <c r="G593" s="37" t="s">
        <v>31</v>
      </c>
      <c r="H593" s="37" t="s">
        <v>1554</v>
      </c>
      <c r="I593" s="37" t="s">
        <v>870</v>
      </c>
      <c r="J593" s="37" t="s">
        <v>814</v>
      </c>
      <c r="K593" s="37" t="s">
        <v>815</v>
      </c>
      <c r="L593" s="37" t="s">
        <v>115</v>
      </c>
      <c r="M593" s="18"/>
      <c r="N593" s="38">
        <v>36586</v>
      </c>
      <c r="O593" s="38">
        <v>42795</v>
      </c>
      <c r="P593" s="38">
        <v>25491</v>
      </c>
      <c r="Q593" s="18">
        <v>52.328767123287669</v>
      </c>
      <c r="R593" s="18">
        <v>3.1133333333333333</v>
      </c>
      <c r="S593" s="18"/>
    </row>
    <row r="594" spans="1:19" x14ac:dyDescent="0.25">
      <c r="A594" s="37" t="s">
        <v>869</v>
      </c>
      <c r="B594" s="18">
        <v>50030716</v>
      </c>
      <c r="C594" s="37" t="s">
        <v>205</v>
      </c>
      <c r="D594" s="37" t="s">
        <v>2272</v>
      </c>
      <c r="E594" s="37" t="s">
        <v>25</v>
      </c>
      <c r="F594" s="37" t="s">
        <v>1567</v>
      </c>
      <c r="G594" s="37" t="s">
        <v>31</v>
      </c>
      <c r="H594" s="37" t="s">
        <v>1791</v>
      </c>
      <c r="I594" s="37" t="s">
        <v>2023</v>
      </c>
      <c r="J594" s="37" t="s">
        <v>814</v>
      </c>
      <c r="K594" s="37" t="s">
        <v>815</v>
      </c>
      <c r="L594" s="37" t="s">
        <v>135</v>
      </c>
      <c r="M594" s="18"/>
      <c r="N594" s="38">
        <v>41244</v>
      </c>
      <c r="O594" s="38">
        <v>43327</v>
      </c>
      <c r="P594" s="38">
        <v>31341</v>
      </c>
      <c r="Q594" s="18">
        <v>36.301369863013697</v>
      </c>
      <c r="R594" s="18">
        <v>2.8000000000000003</v>
      </c>
      <c r="S594" s="18"/>
    </row>
    <row r="595" spans="1:19" x14ac:dyDescent="0.25">
      <c r="A595" s="37" t="s">
        <v>27</v>
      </c>
      <c r="B595" s="18">
        <v>50030761</v>
      </c>
      <c r="C595" s="37" t="s">
        <v>232</v>
      </c>
      <c r="D595" s="37" t="s">
        <v>2272</v>
      </c>
      <c r="E595" s="37" t="s">
        <v>25</v>
      </c>
      <c r="F595" s="37" t="s">
        <v>1571</v>
      </c>
      <c r="G595" s="37" t="s">
        <v>84</v>
      </c>
      <c r="H595" s="37" t="s">
        <v>38</v>
      </c>
      <c r="I595" s="37" t="s">
        <v>858</v>
      </c>
      <c r="J595" s="37" t="s">
        <v>825</v>
      </c>
      <c r="K595" s="37" t="s">
        <v>815</v>
      </c>
      <c r="L595" s="37" t="s">
        <v>110</v>
      </c>
      <c r="M595" s="18">
        <v>20</v>
      </c>
      <c r="N595" s="38">
        <v>34820</v>
      </c>
      <c r="O595" s="38">
        <v>44027</v>
      </c>
      <c r="P595" s="38">
        <v>25382</v>
      </c>
      <c r="Q595" s="18">
        <v>52.627397260273973</v>
      </c>
      <c r="R595" s="18">
        <v>3.3933333333333331</v>
      </c>
      <c r="S595" s="18"/>
    </row>
    <row r="596" spans="1:19" x14ac:dyDescent="0.25">
      <c r="A596" s="37" t="s">
        <v>27</v>
      </c>
      <c r="B596" s="18">
        <v>50047836</v>
      </c>
      <c r="C596" s="37" t="s">
        <v>566</v>
      </c>
      <c r="D596" s="37" t="s">
        <v>2280</v>
      </c>
      <c r="E596" s="37" t="s">
        <v>41</v>
      </c>
      <c r="F596" s="37" t="s">
        <v>1546</v>
      </c>
      <c r="G596" s="37" t="s">
        <v>1547</v>
      </c>
      <c r="H596" s="37" t="s">
        <v>28</v>
      </c>
      <c r="I596" s="37" t="s">
        <v>1548</v>
      </c>
      <c r="J596" s="37" t="s">
        <v>818</v>
      </c>
      <c r="K596" s="37" t="s">
        <v>815</v>
      </c>
      <c r="L596" s="37" t="s">
        <v>115</v>
      </c>
      <c r="M596" s="18"/>
      <c r="N596" s="38">
        <v>42186</v>
      </c>
      <c r="O596" s="38">
        <v>43864</v>
      </c>
      <c r="P596" s="38">
        <v>31005</v>
      </c>
      <c r="Q596" s="18">
        <v>37.221917808219175</v>
      </c>
      <c r="R596" s="18">
        <v>2.58</v>
      </c>
      <c r="S596" s="18"/>
    </row>
    <row r="597" spans="1:19" x14ac:dyDescent="0.25">
      <c r="A597" s="37" t="s">
        <v>4</v>
      </c>
      <c r="B597" s="18">
        <v>50031331</v>
      </c>
      <c r="C597" s="37" t="s">
        <v>394</v>
      </c>
      <c r="D597" s="37" t="s">
        <v>2272</v>
      </c>
      <c r="E597" s="37" t="s">
        <v>25</v>
      </c>
      <c r="F597" s="37" t="s">
        <v>1571</v>
      </c>
      <c r="G597" s="37" t="s">
        <v>84</v>
      </c>
      <c r="H597" s="37" t="s">
        <v>928</v>
      </c>
      <c r="I597" s="37" t="s">
        <v>859</v>
      </c>
      <c r="J597" s="37" t="s">
        <v>825</v>
      </c>
      <c r="K597" s="37" t="s">
        <v>815</v>
      </c>
      <c r="L597" s="37" t="s">
        <v>115</v>
      </c>
      <c r="M597" s="18"/>
      <c r="N597" s="38">
        <v>34029</v>
      </c>
      <c r="O597" s="38">
        <v>44113</v>
      </c>
      <c r="P597" s="38">
        <v>26469</v>
      </c>
      <c r="Q597" s="18">
        <v>49.649315068493152</v>
      </c>
      <c r="R597" s="18">
        <v>2.9499999999999997</v>
      </c>
      <c r="S597" s="18"/>
    </row>
    <row r="598" spans="1:19" x14ac:dyDescent="0.25">
      <c r="A598" s="37" t="s">
        <v>27</v>
      </c>
      <c r="B598" s="18">
        <v>50108307</v>
      </c>
      <c r="C598" s="37" t="s">
        <v>639</v>
      </c>
      <c r="D598" s="37" t="s">
        <v>2280</v>
      </c>
      <c r="E598" s="37" t="s">
        <v>41</v>
      </c>
      <c r="F598" s="37" t="s">
        <v>1546</v>
      </c>
      <c r="G598" s="37" t="s">
        <v>1547</v>
      </c>
      <c r="H598" s="37" t="s">
        <v>28</v>
      </c>
      <c r="I598" s="37" t="s">
        <v>1548</v>
      </c>
      <c r="J598" s="37" t="s">
        <v>818</v>
      </c>
      <c r="K598" s="37" t="s">
        <v>815</v>
      </c>
      <c r="L598" s="37" t="s">
        <v>135</v>
      </c>
      <c r="M598" s="18"/>
      <c r="N598" s="38">
        <v>36647</v>
      </c>
      <c r="O598" s="38">
        <v>44531</v>
      </c>
      <c r="P598" s="38">
        <v>27087</v>
      </c>
      <c r="Q598" s="18">
        <v>47.956164383561642</v>
      </c>
      <c r="R598" s="18">
        <v>3.813333333333333</v>
      </c>
      <c r="S598" s="18"/>
    </row>
    <row r="599" spans="1:19" x14ac:dyDescent="0.25">
      <c r="A599" s="37" t="s">
        <v>29</v>
      </c>
      <c r="B599" s="18">
        <v>50113620</v>
      </c>
      <c r="C599" s="37" t="s">
        <v>652</v>
      </c>
      <c r="D599" s="37" t="s">
        <v>2272</v>
      </c>
      <c r="E599" s="37" t="s">
        <v>25</v>
      </c>
      <c r="F599" s="37" t="s">
        <v>1571</v>
      </c>
      <c r="G599" s="37" t="s">
        <v>84</v>
      </c>
      <c r="H599" s="37" t="s">
        <v>30</v>
      </c>
      <c r="I599" s="37" t="s">
        <v>2024</v>
      </c>
      <c r="J599" s="37" t="s">
        <v>825</v>
      </c>
      <c r="K599" s="37" t="s">
        <v>815</v>
      </c>
      <c r="L599" s="37" t="s">
        <v>135</v>
      </c>
      <c r="M599" s="18"/>
      <c r="N599" s="38">
        <v>43252</v>
      </c>
      <c r="O599" s="38">
        <v>44410</v>
      </c>
      <c r="P599" s="38">
        <v>34637</v>
      </c>
      <c r="Q599" s="18">
        <v>27.271232876712329</v>
      </c>
      <c r="R599" s="18">
        <v>2.75</v>
      </c>
      <c r="S599" s="18"/>
    </row>
    <row r="600" spans="1:19" x14ac:dyDescent="0.25">
      <c r="A600" s="37" t="s">
        <v>27</v>
      </c>
      <c r="B600" s="18">
        <v>50031069</v>
      </c>
      <c r="C600" s="37" t="s">
        <v>325</v>
      </c>
      <c r="D600" s="37" t="s">
        <v>2272</v>
      </c>
      <c r="E600" s="37" t="s">
        <v>25</v>
      </c>
      <c r="F600" s="37" t="s">
        <v>2025</v>
      </c>
      <c r="G600" s="37" t="s">
        <v>26</v>
      </c>
      <c r="H600" s="37" t="s">
        <v>38</v>
      </c>
      <c r="I600" s="37" t="s">
        <v>860</v>
      </c>
      <c r="J600" s="37" t="s">
        <v>814</v>
      </c>
      <c r="K600" s="37" t="s">
        <v>815</v>
      </c>
      <c r="L600" s="37" t="s">
        <v>106</v>
      </c>
      <c r="M600" s="18">
        <v>3</v>
      </c>
      <c r="N600" s="38">
        <v>35751</v>
      </c>
      <c r="O600" s="38">
        <v>42475</v>
      </c>
      <c r="P600" s="38">
        <v>26126</v>
      </c>
      <c r="Q600" s="18">
        <v>50.589041095890408</v>
      </c>
      <c r="R600" s="18">
        <v>3.5966666666666662</v>
      </c>
      <c r="S600" s="18"/>
    </row>
    <row r="601" spans="1:19" x14ac:dyDescent="0.25">
      <c r="A601" s="37" t="s">
        <v>27</v>
      </c>
      <c r="B601" s="18">
        <v>50030677</v>
      </c>
      <c r="C601" s="37" t="s">
        <v>183</v>
      </c>
      <c r="D601" s="37" t="s">
        <v>2272</v>
      </c>
      <c r="E601" s="37" t="s">
        <v>25</v>
      </c>
      <c r="F601" s="37" t="s">
        <v>2025</v>
      </c>
      <c r="G601" s="37" t="s">
        <v>26</v>
      </c>
      <c r="H601" s="37" t="s">
        <v>32</v>
      </c>
      <c r="I601" s="37" t="s">
        <v>861</v>
      </c>
      <c r="J601" s="37" t="s">
        <v>814</v>
      </c>
      <c r="K601" s="37" t="s">
        <v>815</v>
      </c>
      <c r="L601" s="37" t="s">
        <v>111</v>
      </c>
      <c r="M601" s="18">
        <v>10</v>
      </c>
      <c r="N601" s="38">
        <v>36192</v>
      </c>
      <c r="O601" s="38">
        <v>43710</v>
      </c>
      <c r="P601" s="38">
        <v>27163</v>
      </c>
      <c r="Q601" s="18">
        <v>47.747945205479454</v>
      </c>
      <c r="R601" s="18">
        <v>3.0866666666666664</v>
      </c>
      <c r="S601" s="18"/>
    </row>
    <row r="602" spans="1:19" x14ac:dyDescent="0.25">
      <c r="A602" s="37" t="s">
        <v>4</v>
      </c>
      <c r="B602" s="18">
        <v>50031047</v>
      </c>
      <c r="C602" s="37" t="s">
        <v>316</v>
      </c>
      <c r="D602" s="37" t="s">
        <v>2272</v>
      </c>
      <c r="E602" s="37" t="s">
        <v>25</v>
      </c>
      <c r="F602" s="37" t="s">
        <v>2025</v>
      </c>
      <c r="G602" s="37" t="s">
        <v>26</v>
      </c>
      <c r="H602" s="37" t="s">
        <v>928</v>
      </c>
      <c r="I602" s="37" t="s">
        <v>863</v>
      </c>
      <c r="J602" s="37" t="s">
        <v>814</v>
      </c>
      <c r="K602" s="37" t="s">
        <v>815</v>
      </c>
      <c r="L602" s="37" t="s">
        <v>115</v>
      </c>
      <c r="M602" s="18"/>
      <c r="N602" s="38">
        <v>38169</v>
      </c>
      <c r="O602" s="38">
        <v>43587</v>
      </c>
      <c r="P602" s="38">
        <v>29112</v>
      </c>
      <c r="Q602" s="18">
        <v>42.408219178082192</v>
      </c>
      <c r="R602" s="18">
        <v>3.2099999999999995</v>
      </c>
      <c r="S602" s="18"/>
    </row>
    <row r="603" spans="1:19" x14ac:dyDescent="0.25">
      <c r="A603" s="37" t="s">
        <v>27</v>
      </c>
      <c r="B603" s="18">
        <v>50030744</v>
      </c>
      <c r="C603" s="37" t="s">
        <v>1269</v>
      </c>
      <c r="D603" s="37" t="s">
        <v>2280</v>
      </c>
      <c r="E603" s="37" t="s">
        <v>41</v>
      </c>
      <c r="F603" s="37" t="s">
        <v>1549</v>
      </c>
      <c r="G603" s="37" t="s">
        <v>43</v>
      </c>
      <c r="H603" s="37" t="s">
        <v>28</v>
      </c>
      <c r="I603" s="37" t="s">
        <v>1550</v>
      </c>
      <c r="J603" s="37" t="s">
        <v>818</v>
      </c>
      <c r="K603" s="37" t="s">
        <v>815</v>
      </c>
      <c r="L603" s="37" t="s">
        <v>115</v>
      </c>
      <c r="M603" s="18"/>
      <c r="N603" s="38">
        <v>35034</v>
      </c>
      <c r="O603" s="38">
        <v>44109</v>
      </c>
      <c r="P603" s="38">
        <v>25649</v>
      </c>
      <c r="Q603" s="18">
        <v>51.895890410958906</v>
      </c>
      <c r="R603" s="18">
        <v>3.1193939393939396</v>
      </c>
      <c r="S603" s="18"/>
    </row>
    <row r="604" spans="1:19" x14ac:dyDescent="0.25">
      <c r="A604" s="37" t="s">
        <v>29</v>
      </c>
      <c r="B604" s="18">
        <v>50045049</v>
      </c>
      <c r="C604" s="37" t="s">
        <v>545</v>
      </c>
      <c r="D604" s="37" t="s">
        <v>2272</v>
      </c>
      <c r="E604" s="37" t="s">
        <v>25</v>
      </c>
      <c r="F604" s="37" t="s">
        <v>2025</v>
      </c>
      <c r="G604" s="37" t="s">
        <v>26</v>
      </c>
      <c r="H604" s="37" t="s">
        <v>30</v>
      </c>
      <c r="I604" s="37" t="s">
        <v>2026</v>
      </c>
      <c r="J604" s="37" t="s">
        <v>814</v>
      </c>
      <c r="K604" s="37" t="s">
        <v>815</v>
      </c>
      <c r="L604" s="37" t="s">
        <v>115</v>
      </c>
      <c r="M604" s="18"/>
      <c r="N604" s="38">
        <v>42051</v>
      </c>
      <c r="O604" s="38">
        <v>43374</v>
      </c>
      <c r="P604" s="38">
        <v>34179</v>
      </c>
      <c r="Q604" s="18">
        <v>28.526027397260275</v>
      </c>
      <c r="R604" s="18">
        <v>3.3766666666666669</v>
      </c>
      <c r="S604" s="18"/>
    </row>
    <row r="605" spans="1:19" x14ac:dyDescent="0.25">
      <c r="A605" s="37" t="s">
        <v>27</v>
      </c>
      <c r="B605" s="18">
        <v>50030713</v>
      </c>
      <c r="C605" s="37" t="s">
        <v>203</v>
      </c>
      <c r="D605" s="37" t="s">
        <v>2280</v>
      </c>
      <c r="E605" s="37" t="s">
        <v>41</v>
      </c>
      <c r="F605" s="37" t="s">
        <v>1549</v>
      </c>
      <c r="G605" s="37" t="s">
        <v>43</v>
      </c>
      <c r="H605" s="37" t="s">
        <v>28</v>
      </c>
      <c r="I605" s="37" t="s">
        <v>1550</v>
      </c>
      <c r="J605" s="37" t="s">
        <v>818</v>
      </c>
      <c r="K605" s="37" t="s">
        <v>815</v>
      </c>
      <c r="L605" s="37" t="s">
        <v>115</v>
      </c>
      <c r="M605" s="18"/>
      <c r="N605" s="38">
        <v>41248</v>
      </c>
      <c r="O605" s="38">
        <v>42980</v>
      </c>
      <c r="P605" s="38">
        <v>26767</v>
      </c>
      <c r="Q605" s="18">
        <v>48.832876712328769</v>
      </c>
      <c r="R605" s="18">
        <v>3.2100000000000004</v>
      </c>
      <c r="S605" s="18"/>
    </row>
    <row r="606" spans="1:19" x14ac:dyDescent="0.25">
      <c r="A606" s="37" t="s">
        <v>27</v>
      </c>
      <c r="B606" s="18">
        <v>50030654</v>
      </c>
      <c r="C606" s="37" t="s">
        <v>173</v>
      </c>
      <c r="D606" s="37" t="s">
        <v>2272</v>
      </c>
      <c r="E606" s="37" t="s">
        <v>25</v>
      </c>
      <c r="F606" s="37" t="s">
        <v>1716</v>
      </c>
      <c r="G606" s="37" t="s">
        <v>31</v>
      </c>
      <c r="H606" s="37" t="s">
        <v>38</v>
      </c>
      <c r="I606" s="37" t="s">
        <v>865</v>
      </c>
      <c r="J606" s="37" t="s">
        <v>814</v>
      </c>
      <c r="K606" s="37" t="s">
        <v>815</v>
      </c>
      <c r="L606" s="37" t="s">
        <v>110</v>
      </c>
      <c r="M606" s="18">
        <v>7</v>
      </c>
      <c r="N606" s="38">
        <v>35023</v>
      </c>
      <c r="O606" s="38">
        <v>44228</v>
      </c>
      <c r="P606" s="38">
        <v>25709</v>
      </c>
      <c r="Q606" s="18">
        <v>51.731506849315068</v>
      </c>
      <c r="R606" s="18">
        <v>3.0966666666666671</v>
      </c>
      <c r="S606" s="18"/>
    </row>
    <row r="607" spans="1:19" x14ac:dyDescent="0.25">
      <c r="A607" s="37" t="s">
        <v>27</v>
      </c>
      <c r="B607" s="18">
        <v>50031437</v>
      </c>
      <c r="C607" s="37" t="s">
        <v>440</v>
      </c>
      <c r="D607" s="37" t="s">
        <v>2280</v>
      </c>
      <c r="E607" s="37" t="s">
        <v>41</v>
      </c>
      <c r="F607" s="37" t="s">
        <v>1549</v>
      </c>
      <c r="G607" s="37" t="s">
        <v>43</v>
      </c>
      <c r="H607" s="37" t="s">
        <v>28</v>
      </c>
      <c r="I607" s="37" t="s">
        <v>1550</v>
      </c>
      <c r="J607" s="37" t="s">
        <v>818</v>
      </c>
      <c r="K607" s="37" t="s">
        <v>815</v>
      </c>
      <c r="L607" s="37" t="s">
        <v>115</v>
      </c>
      <c r="M607" s="18"/>
      <c r="N607" s="38">
        <v>41610</v>
      </c>
      <c r="O607" s="38">
        <v>43864</v>
      </c>
      <c r="P607" s="38">
        <v>33007</v>
      </c>
      <c r="Q607" s="18">
        <v>31.736986301369864</v>
      </c>
      <c r="R607" s="18">
        <v>3.1533333333333329</v>
      </c>
      <c r="S607" s="18"/>
    </row>
    <row r="608" spans="1:19" x14ac:dyDescent="0.25">
      <c r="A608" s="37" t="s">
        <v>27</v>
      </c>
      <c r="B608" s="18">
        <v>50031329</v>
      </c>
      <c r="C608" s="37" t="s">
        <v>393</v>
      </c>
      <c r="D608" s="37" t="s">
        <v>2272</v>
      </c>
      <c r="E608" s="37" t="s">
        <v>25</v>
      </c>
      <c r="F608" s="37" t="s">
        <v>1716</v>
      </c>
      <c r="G608" s="37" t="s">
        <v>31</v>
      </c>
      <c r="H608" s="37" t="s">
        <v>32</v>
      </c>
      <c r="I608" s="37" t="s">
        <v>866</v>
      </c>
      <c r="J608" s="37" t="s">
        <v>814</v>
      </c>
      <c r="K608" s="37" t="s">
        <v>815</v>
      </c>
      <c r="L608" s="37" t="s">
        <v>111</v>
      </c>
      <c r="M608" s="18">
        <v>5</v>
      </c>
      <c r="N608" s="38">
        <v>38548</v>
      </c>
      <c r="O608" s="38">
        <v>44277</v>
      </c>
      <c r="P608" s="38">
        <v>27750</v>
      </c>
      <c r="Q608" s="18">
        <v>46.139726027397259</v>
      </c>
      <c r="R608" s="18">
        <v>3.18</v>
      </c>
      <c r="S608" s="18"/>
    </row>
    <row r="609" spans="1:19" x14ac:dyDescent="0.25">
      <c r="A609" s="37" t="s">
        <v>4</v>
      </c>
      <c r="B609" s="18">
        <v>50038001</v>
      </c>
      <c r="C609" s="37" t="s">
        <v>516</v>
      </c>
      <c r="D609" s="37" t="s">
        <v>2272</v>
      </c>
      <c r="E609" s="37" t="s">
        <v>25</v>
      </c>
      <c r="F609" s="37" t="s">
        <v>1716</v>
      </c>
      <c r="G609" s="37" t="s">
        <v>31</v>
      </c>
      <c r="H609" s="37" t="s">
        <v>928</v>
      </c>
      <c r="I609" s="37" t="s">
        <v>871</v>
      </c>
      <c r="J609" s="37" t="s">
        <v>814</v>
      </c>
      <c r="K609" s="37" t="s">
        <v>815</v>
      </c>
      <c r="L609" s="37" t="s">
        <v>135</v>
      </c>
      <c r="M609" s="18"/>
      <c r="N609" s="38">
        <v>37712</v>
      </c>
      <c r="O609" s="38">
        <v>44088</v>
      </c>
      <c r="P609" s="38">
        <v>26577</v>
      </c>
      <c r="Q609" s="18">
        <v>49.353424657534248</v>
      </c>
      <c r="R609" s="18">
        <v>2.8533333333333331</v>
      </c>
      <c r="S609" s="18"/>
    </row>
    <row r="610" spans="1:19" x14ac:dyDescent="0.25">
      <c r="A610" s="37" t="s">
        <v>27</v>
      </c>
      <c r="B610" s="18">
        <v>50031279</v>
      </c>
      <c r="C610" s="37" t="s">
        <v>363</v>
      </c>
      <c r="D610" s="37" t="s">
        <v>2280</v>
      </c>
      <c r="E610" s="37" t="s">
        <v>41</v>
      </c>
      <c r="F610" s="37" t="s">
        <v>1549</v>
      </c>
      <c r="G610" s="37" t="s">
        <v>43</v>
      </c>
      <c r="H610" s="37" t="s">
        <v>28</v>
      </c>
      <c r="I610" s="37" t="s">
        <v>1550</v>
      </c>
      <c r="J610" s="37" t="s">
        <v>818</v>
      </c>
      <c r="K610" s="37" t="s">
        <v>815</v>
      </c>
      <c r="L610" s="37" t="s">
        <v>115</v>
      </c>
      <c r="M610" s="18"/>
      <c r="N610" s="38">
        <v>38548</v>
      </c>
      <c r="O610" s="38">
        <v>44119</v>
      </c>
      <c r="P610" s="38">
        <v>28812</v>
      </c>
      <c r="Q610" s="18">
        <v>43.230136986301368</v>
      </c>
      <c r="R610" s="18">
        <v>2.5748484848484847</v>
      </c>
      <c r="S610" s="18"/>
    </row>
    <row r="611" spans="1:19" x14ac:dyDescent="0.25">
      <c r="A611" s="37" t="s">
        <v>29</v>
      </c>
      <c r="B611" s="18">
        <v>50138334</v>
      </c>
      <c r="C611" s="37" t="s">
        <v>224</v>
      </c>
      <c r="D611" s="37" t="s">
        <v>2272</v>
      </c>
      <c r="E611" s="37" t="s">
        <v>25</v>
      </c>
      <c r="F611" s="37" t="s">
        <v>1716</v>
      </c>
      <c r="G611" s="37" t="s">
        <v>31</v>
      </c>
      <c r="H611" s="37" t="s">
        <v>30</v>
      </c>
      <c r="I611" s="37" t="s">
        <v>2027</v>
      </c>
      <c r="J611" s="37" t="s">
        <v>814</v>
      </c>
      <c r="K611" s="37" t="s">
        <v>815</v>
      </c>
      <c r="L611" s="37" t="s">
        <v>135</v>
      </c>
      <c r="M611" s="18"/>
      <c r="N611" s="38">
        <v>43780</v>
      </c>
      <c r="O611" s="38">
        <v>44158</v>
      </c>
      <c r="P611" s="38">
        <v>33606</v>
      </c>
      <c r="Q611" s="18">
        <v>30.095890410958905</v>
      </c>
      <c r="R611" s="18">
        <v>2.7599999999999993</v>
      </c>
      <c r="S611" s="18"/>
    </row>
    <row r="612" spans="1:19" x14ac:dyDescent="0.25">
      <c r="A612" s="37" t="s">
        <v>27</v>
      </c>
      <c r="B612" s="18">
        <v>50030696</v>
      </c>
      <c r="C612" s="37" t="s">
        <v>192</v>
      </c>
      <c r="D612" s="37" t="s">
        <v>2280</v>
      </c>
      <c r="E612" s="37" t="s">
        <v>41</v>
      </c>
      <c r="F612" s="37" t="s">
        <v>1549</v>
      </c>
      <c r="G612" s="37" t="s">
        <v>43</v>
      </c>
      <c r="H612" s="37" t="s">
        <v>28</v>
      </c>
      <c r="I612" s="37" t="s">
        <v>1550</v>
      </c>
      <c r="J612" s="37" t="s">
        <v>818</v>
      </c>
      <c r="K612" s="37" t="s">
        <v>815</v>
      </c>
      <c r="L612" s="37" t="s">
        <v>115</v>
      </c>
      <c r="M612" s="18"/>
      <c r="N612" s="38">
        <v>41334</v>
      </c>
      <c r="O612" s="38">
        <v>43055</v>
      </c>
      <c r="P612" s="38">
        <v>32575</v>
      </c>
      <c r="Q612" s="18">
        <v>32.920547945205477</v>
      </c>
      <c r="R612" s="18">
        <v>2.7566666666666664</v>
      </c>
      <c r="S612" s="18"/>
    </row>
    <row r="613" spans="1:19" x14ac:dyDescent="0.25">
      <c r="A613" s="37" t="s">
        <v>27</v>
      </c>
      <c r="B613" s="18">
        <v>50030733</v>
      </c>
      <c r="C613" s="37" t="s">
        <v>1002</v>
      </c>
      <c r="D613" s="37" t="s">
        <v>2272</v>
      </c>
      <c r="E613" s="37" t="s">
        <v>25</v>
      </c>
      <c r="F613" s="37" t="s">
        <v>1705</v>
      </c>
      <c r="G613" s="37" t="s">
        <v>85</v>
      </c>
      <c r="H613" s="37" t="s">
        <v>2028</v>
      </c>
      <c r="I613" s="37" t="s">
        <v>874</v>
      </c>
      <c r="J613" s="37" t="s">
        <v>825</v>
      </c>
      <c r="K613" s="37" t="s">
        <v>815</v>
      </c>
      <c r="L613" s="37" t="s">
        <v>110</v>
      </c>
      <c r="M613" s="18">
        <v>11</v>
      </c>
      <c r="N613" s="38">
        <v>36069</v>
      </c>
      <c r="O613" s="38">
        <v>43770</v>
      </c>
      <c r="P613" s="38">
        <v>26070</v>
      </c>
      <c r="Q613" s="18">
        <v>50.742465753424661</v>
      </c>
      <c r="R613" s="18">
        <v>3.56</v>
      </c>
      <c r="S613" s="18"/>
    </row>
    <row r="614" spans="1:19" x14ac:dyDescent="0.25">
      <c r="A614" s="37" t="s">
        <v>27</v>
      </c>
      <c r="B614" s="18">
        <v>50035637</v>
      </c>
      <c r="C614" s="37" t="s">
        <v>489</v>
      </c>
      <c r="D614" s="37" t="s">
        <v>2272</v>
      </c>
      <c r="E614" s="37" t="s">
        <v>25</v>
      </c>
      <c r="F614" s="37" t="s">
        <v>2029</v>
      </c>
      <c r="G614" s="37" t="s">
        <v>33</v>
      </c>
      <c r="H614" s="37" t="s">
        <v>32</v>
      </c>
      <c r="I614" s="37" t="s">
        <v>872</v>
      </c>
      <c r="J614" s="37" t="s">
        <v>825</v>
      </c>
      <c r="K614" s="37" t="s">
        <v>815</v>
      </c>
      <c r="L614" s="37" t="s">
        <v>135</v>
      </c>
      <c r="M614" s="18">
        <v>11</v>
      </c>
      <c r="N614" s="38">
        <v>41715</v>
      </c>
      <c r="O614" s="38">
        <v>44545</v>
      </c>
      <c r="P614" s="38">
        <v>32813</v>
      </c>
      <c r="Q614" s="18">
        <v>32.268493150684932</v>
      </c>
      <c r="R614" s="18"/>
      <c r="S614" s="18"/>
    </row>
    <row r="615" spans="1:19" x14ac:dyDescent="0.25">
      <c r="A615" s="37" t="s">
        <v>29</v>
      </c>
      <c r="B615" s="18">
        <v>50089068</v>
      </c>
      <c r="C615" s="37" t="s">
        <v>1294</v>
      </c>
      <c r="D615" s="37" t="s">
        <v>2272</v>
      </c>
      <c r="E615" s="37" t="s">
        <v>25</v>
      </c>
      <c r="F615" s="37" t="s">
        <v>2029</v>
      </c>
      <c r="G615" s="37" t="s">
        <v>33</v>
      </c>
      <c r="H615" s="37" t="s">
        <v>30</v>
      </c>
      <c r="I615" s="37" t="s">
        <v>2030</v>
      </c>
      <c r="J615" s="37" t="s">
        <v>825</v>
      </c>
      <c r="K615" s="37" t="s">
        <v>815</v>
      </c>
      <c r="L615" s="37" t="s">
        <v>115</v>
      </c>
      <c r="M615" s="18"/>
      <c r="N615" s="38">
        <v>42660</v>
      </c>
      <c r="O615" s="38">
        <v>43892</v>
      </c>
      <c r="P615" s="38">
        <v>33139</v>
      </c>
      <c r="Q615" s="18">
        <v>31.375342465753423</v>
      </c>
      <c r="R615" s="18">
        <v>2.9166666666666665</v>
      </c>
      <c r="S615" s="18"/>
    </row>
    <row r="616" spans="1:19" x14ac:dyDescent="0.25">
      <c r="A616" s="37" t="s">
        <v>27</v>
      </c>
      <c r="B616" s="18">
        <v>50030759</v>
      </c>
      <c r="C616" s="37" t="s">
        <v>230</v>
      </c>
      <c r="D616" s="37" t="s">
        <v>2280</v>
      </c>
      <c r="E616" s="37" t="s">
        <v>41</v>
      </c>
      <c r="F616" s="37" t="s">
        <v>1551</v>
      </c>
      <c r="G616" s="37" t="s">
        <v>44</v>
      </c>
      <c r="H616" s="37" t="s">
        <v>28</v>
      </c>
      <c r="I616" s="37" t="s">
        <v>1552</v>
      </c>
      <c r="J616" s="37" t="s">
        <v>814</v>
      </c>
      <c r="K616" s="37" t="s">
        <v>815</v>
      </c>
      <c r="L616" s="37" t="s">
        <v>115</v>
      </c>
      <c r="M616" s="18"/>
      <c r="N616" s="38">
        <v>40882</v>
      </c>
      <c r="O616" s="38">
        <v>43405</v>
      </c>
      <c r="P616" s="38">
        <v>32780</v>
      </c>
      <c r="Q616" s="18">
        <v>32.358904109589041</v>
      </c>
      <c r="R616" s="18">
        <v>3.0400000000000005</v>
      </c>
      <c r="S616" s="18"/>
    </row>
    <row r="617" spans="1:19" x14ac:dyDescent="0.25">
      <c r="A617" s="37" t="s">
        <v>4</v>
      </c>
      <c r="B617" s="18">
        <v>50030652</v>
      </c>
      <c r="C617" s="37" t="s">
        <v>172</v>
      </c>
      <c r="D617" s="37" t="s">
        <v>2272</v>
      </c>
      <c r="E617" s="37" t="s">
        <v>25</v>
      </c>
      <c r="F617" s="37" t="s">
        <v>2029</v>
      </c>
      <c r="G617" s="37" t="s">
        <v>33</v>
      </c>
      <c r="H617" s="37" t="s">
        <v>2031</v>
      </c>
      <c r="I617" s="37" t="s">
        <v>873</v>
      </c>
      <c r="J617" s="37" t="s">
        <v>825</v>
      </c>
      <c r="K617" s="37" t="s">
        <v>815</v>
      </c>
      <c r="L617" s="37" t="s">
        <v>111</v>
      </c>
      <c r="M617" s="18"/>
      <c r="N617" s="38">
        <v>35796</v>
      </c>
      <c r="O617" s="38">
        <v>43678</v>
      </c>
      <c r="P617" s="38">
        <v>27905</v>
      </c>
      <c r="Q617" s="18">
        <v>45.715068493150682</v>
      </c>
      <c r="R617" s="18">
        <v>3.2366666666666668</v>
      </c>
      <c r="S617" s="18"/>
    </row>
    <row r="618" spans="1:19" x14ac:dyDescent="0.25">
      <c r="A618" s="37" t="s">
        <v>27</v>
      </c>
      <c r="B618" s="18">
        <v>50030694</v>
      </c>
      <c r="C618" s="37" t="s">
        <v>190</v>
      </c>
      <c r="D618" s="37" t="s">
        <v>2272</v>
      </c>
      <c r="E618" s="37" t="s">
        <v>34</v>
      </c>
      <c r="F618" s="37" t="s">
        <v>2032</v>
      </c>
      <c r="G618" s="37" t="s">
        <v>36</v>
      </c>
      <c r="H618" s="37" t="s">
        <v>37</v>
      </c>
      <c r="I618" s="37" t="s">
        <v>876</v>
      </c>
      <c r="J618" s="37" t="s">
        <v>825</v>
      </c>
      <c r="K618" s="37" t="s">
        <v>842</v>
      </c>
      <c r="L618" s="37" t="s">
        <v>124</v>
      </c>
      <c r="M618" s="18">
        <v>1</v>
      </c>
      <c r="N618" s="38">
        <v>35233</v>
      </c>
      <c r="O618" s="38">
        <v>43647</v>
      </c>
      <c r="P618" s="38">
        <v>25070</v>
      </c>
      <c r="Q618" s="18">
        <v>53.482191780821921</v>
      </c>
      <c r="R618" s="18">
        <v>3.6266666666666665</v>
      </c>
      <c r="S618" s="18"/>
    </row>
    <row r="619" spans="1:19" x14ac:dyDescent="0.25">
      <c r="A619" s="37" t="s">
        <v>27</v>
      </c>
      <c r="B619" s="18">
        <v>50109704</v>
      </c>
      <c r="C619" s="37" t="s">
        <v>641</v>
      </c>
      <c r="D619" s="37" t="s">
        <v>2280</v>
      </c>
      <c r="E619" s="37" t="s">
        <v>41</v>
      </c>
      <c r="F619" s="37" t="s">
        <v>1551</v>
      </c>
      <c r="G619" s="37" t="s">
        <v>44</v>
      </c>
      <c r="H619" s="37" t="s">
        <v>28</v>
      </c>
      <c r="I619" s="37" t="s">
        <v>1552</v>
      </c>
      <c r="J619" s="37" t="s">
        <v>814</v>
      </c>
      <c r="K619" s="37" t="s">
        <v>815</v>
      </c>
      <c r="L619" s="37" t="s">
        <v>135</v>
      </c>
      <c r="M619" s="18"/>
      <c r="N619" s="38">
        <v>43101</v>
      </c>
      <c r="O619" s="38">
        <v>44545</v>
      </c>
      <c r="P619" s="38">
        <v>33541</v>
      </c>
      <c r="Q619" s="18">
        <v>30.273972602739725</v>
      </c>
      <c r="R619" s="18"/>
      <c r="S619" s="18"/>
    </row>
    <row r="620" spans="1:19" x14ac:dyDescent="0.25">
      <c r="A620" s="37" t="s">
        <v>4</v>
      </c>
      <c r="B620" s="18">
        <v>50085980</v>
      </c>
      <c r="C620" s="37" t="s">
        <v>593</v>
      </c>
      <c r="D620" s="37" t="s">
        <v>2272</v>
      </c>
      <c r="E620" s="37" t="s">
        <v>34</v>
      </c>
      <c r="F620" s="37" t="s">
        <v>2032</v>
      </c>
      <c r="G620" s="37" t="s">
        <v>36</v>
      </c>
      <c r="H620" s="37" t="s">
        <v>1977</v>
      </c>
      <c r="I620" s="37" t="s">
        <v>878</v>
      </c>
      <c r="J620" s="37" t="s">
        <v>825</v>
      </c>
      <c r="K620" s="37" t="s">
        <v>842</v>
      </c>
      <c r="L620" s="37" t="s">
        <v>135</v>
      </c>
      <c r="M620" s="18"/>
      <c r="N620" s="38">
        <v>36192</v>
      </c>
      <c r="O620" s="38">
        <v>38869</v>
      </c>
      <c r="P620" s="38">
        <v>27124</v>
      </c>
      <c r="Q620" s="18">
        <v>47.854794520547948</v>
      </c>
      <c r="R620" s="18">
        <v>3.6466666666666665</v>
      </c>
      <c r="S620" s="18"/>
    </row>
    <row r="621" spans="1:19" x14ac:dyDescent="0.25">
      <c r="A621" s="37"/>
      <c r="B621" s="18">
        <v>50031424</v>
      </c>
      <c r="C621" s="37" t="s">
        <v>433</v>
      </c>
      <c r="D621" s="37" t="s">
        <v>2272</v>
      </c>
      <c r="E621" s="37" t="s">
        <v>1616</v>
      </c>
      <c r="F621" s="37" t="s">
        <v>1814</v>
      </c>
      <c r="G621" s="37" t="s">
        <v>1815</v>
      </c>
      <c r="H621" s="37" t="s">
        <v>2033</v>
      </c>
      <c r="I621" s="37" t="s">
        <v>2034</v>
      </c>
      <c r="J621" s="37"/>
      <c r="K621" s="37"/>
      <c r="L621" s="37" t="s">
        <v>115</v>
      </c>
      <c r="M621" s="18"/>
      <c r="N621" s="38">
        <v>41395</v>
      </c>
      <c r="O621" s="38">
        <v>43766</v>
      </c>
      <c r="P621" s="38">
        <v>31606</v>
      </c>
      <c r="Q621" s="18">
        <v>35.575342465753423</v>
      </c>
      <c r="R621" s="18"/>
      <c r="S621" s="18"/>
    </row>
    <row r="622" spans="1:19" x14ac:dyDescent="0.25">
      <c r="A622" s="37" t="s">
        <v>27</v>
      </c>
      <c r="B622" s="18">
        <v>50031280</v>
      </c>
      <c r="C622" s="37" t="s">
        <v>371</v>
      </c>
      <c r="D622" s="37" t="s">
        <v>2272</v>
      </c>
      <c r="E622" s="37" t="s">
        <v>34</v>
      </c>
      <c r="F622" s="37" t="s">
        <v>1637</v>
      </c>
      <c r="G622" s="37" t="s">
        <v>36</v>
      </c>
      <c r="H622" s="37" t="s">
        <v>38</v>
      </c>
      <c r="I622" s="37" t="s">
        <v>877</v>
      </c>
      <c r="J622" s="37" t="s">
        <v>825</v>
      </c>
      <c r="K622" s="37" t="s">
        <v>842</v>
      </c>
      <c r="L622" s="37" t="s">
        <v>110</v>
      </c>
      <c r="M622" s="18">
        <v>16</v>
      </c>
      <c r="N622" s="38">
        <v>35372</v>
      </c>
      <c r="O622" s="38">
        <v>43467</v>
      </c>
      <c r="P622" s="38">
        <v>24513</v>
      </c>
      <c r="Q622" s="18">
        <v>55.008219178082193</v>
      </c>
      <c r="R622" s="18">
        <v>3.6200000000000006</v>
      </c>
      <c r="S622" s="18"/>
    </row>
    <row r="623" spans="1:19" x14ac:dyDescent="0.25">
      <c r="A623" s="37" t="s">
        <v>27</v>
      </c>
      <c r="B623" s="18">
        <v>50037990</v>
      </c>
      <c r="C623" s="37" t="s">
        <v>514</v>
      </c>
      <c r="D623" s="37" t="s">
        <v>2280</v>
      </c>
      <c r="E623" s="37" t="s">
        <v>41</v>
      </c>
      <c r="F623" s="37" t="s">
        <v>1647</v>
      </c>
      <c r="G623" s="37" t="s">
        <v>45</v>
      </c>
      <c r="H623" s="37" t="s">
        <v>28</v>
      </c>
      <c r="I623" s="37" t="s">
        <v>2236</v>
      </c>
      <c r="J623" s="37" t="s">
        <v>814</v>
      </c>
      <c r="K623" s="37" t="s">
        <v>815</v>
      </c>
      <c r="L623" s="37" t="s">
        <v>115</v>
      </c>
      <c r="M623" s="18"/>
      <c r="N623" s="38">
        <v>41813</v>
      </c>
      <c r="O623" s="38">
        <v>43692</v>
      </c>
      <c r="P623" s="38">
        <v>32068</v>
      </c>
      <c r="Q623" s="18">
        <v>34.30958904109589</v>
      </c>
      <c r="R623" s="18">
        <v>2.9666666666666668</v>
      </c>
      <c r="S623" s="18"/>
    </row>
    <row r="624" spans="1:19" x14ac:dyDescent="0.25">
      <c r="A624" s="37" t="s">
        <v>4</v>
      </c>
      <c r="B624" s="18">
        <v>50037960</v>
      </c>
      <c r="C624" s="37" t="s">
        <v>506</v>
      </c>
      <c r="D624" s="37" t="s">
        <v>2272</v>
      </c>
      <c r="E624" s="37" t="s">
        <v>34</v>
      </c>
      <c r="F624" s="37" t="s">
        <v>1637</v>
      </c>
      <c r="G624" s="37" t="s">
        <v>36</v>
      </c>
      <c r="H624" s="37" t="s">
        <v>1948</v>
      </c>
      <c r="I624" s="37" t="s">
        <v>2035</v>
      </c>
      <c r="J624" s="37" t="s">
        <v>825</v>
      </c>
      <c r="K624" s="37" t="s">
        <v>842</v>
      </c>
      <c r="L624" s="37" t="s">
        <v>115</v>
      </c>
      <c r="M624" s="18"/>
      <c r="N624" s="38">
        <v>35301</v>
      </c>
      <c r="O624" s="38">
        <v>42795</v>
      </c>
      <c r="P624" s="38">
        <v>26645</v>
      </c>
      <c r="Q624" s="18">
        <v>49.167123287671231</v>
      </c>
      <c r="R624" s="18">
        <v>3.28</v>
      </c>
      <c r="S624" s="18"/>
    </row>
    <row r="625" spans="1:19" x14ac:dyDescent="0.25">
      <c r="A625" s="37" t="s">
        <v>27</v>
      </c>
      <c r="B625" s="18">
        <v>50030732</v>
      </c>
      <c r="C625" s="37" t="s">
        <v>215</v>
      </c>
      <c r="D625" s="37" t="s">
        <v>2280</v>
      </c>
      <c r="E625" s="37" t="s">
        <v>41</v>
      </c>
      <c r="F625" s="37" t="s">
        <v>1647</v>
      </c>
      <c r="G625" s="37" t="s">
        <v>45</v>
      </c>
      <c r="H625" s="37" t="s">
        <v>28</v>
      </c>
      <c r="I625" s="37" t="s">
        <v>2236</v>
      </c>
      <c r="J625" s="37" t="s">
        <v>814</v>
      </c>
      <c r="K625" s="37" t="s">
        <v>815</v>
      </c>
      <c r="L625" s="37" t="s">
        <v>115</v>
      </c>
      <c r="M625" s="18"/>
      <c r="N625" s="38">
        <v>35023</v>
      </c>
      <c r="O625" s="38">
        <v>43922</v>
      </c>
      <c r="P625" s="38">
        <v>25415</v>
      </c>
      <c r="Q625" s="18">
        <v>52.536986301369865</v>
      </c>
      <c r="R625" s="18">
        <v>2.9833333333333338</v>
      </c>
      <c r="S625" s="18"/>
    </row>
    <row r="626" spans="1:19" x14ac:dyDescent="0.25">
      <c r="A626" s="37" t="s">
        <v>27</v>
      </c>
      <c r="B626" s="18">
        <v>50030729</v>
      </c>
      <c r="C626" s="37" t="s">
        <v>213</v>
      </c>
      <c r="D626" s="37" t="s">
        <v>2272</v>
      </c>
      <c r="E626" s="37" t="s">
        <v>34</v>
      </c>
      <c r="F626" s="37" t="s">
        <v>1707</v>
      </c>
      <c r="G626" s="37" t="s">
        <v>86</v>
      </c>
      <c r="H626" s="37" t="s">
        <v>32</v>
      </c>
      <c r="I626" s="37" t="s">
        <v>2036</v>
      </c>
      <c r="J626" s="37" t="s">
        <v>825</v>
      </c>
      <c r="K626" s="37" t="s">
        <v>842</v>
      </c>
      <c r="L626" s="37" t="s">
        <v>110</v>
      </c>
      <c r="M626" s="18">
        <v>13</v>
      </c>
      <c r="N626" s="38">
        <v>36069</v>
      </c>
      <c r="O626" s="38">
        <v>43710</v>
      </c>
      <c r="P626" s="38">
        <v>27012</v>
      </c>
      <c r="Q626" s="18">
        <v>48.161643835616438</v>
      </c>
      <c r="R626" s="18">
        <v>3.0800000000000005</v>
      </c>
      <c r="S626" s="18"/>
    </row>
    <row r="627" spans="1:19" x14ac:dyDescent="0.25">
      <c r="A627" s="37" t="s">
        <v>27</v>
      </c>
      <c r="B627" s="18">
        <v>50031336</v>
      </c>
      <c r="C627" s="37" t="s">
        <v>398</v>
      </c>
      <c r="D627" s="37" t="s">
        <v>2280</v>
      </c>
      <c r="E627" s="37" t="s">
        <v>41</v>
      </c>
      <c r="F627" s="37" t="s">
        <v>1647</v>
      </c>
      <c r="G627" s="37" t="s">
        <v>45</v>
      </c>
      <c r="H627" s="37" t="s">
        <v>28</v>
      </c>
      <c r="I627" s="37" t="s">
        <v>2236</v>
      </c>
      <c r="J627" s="37" t="s">
        <v>814</v>
      </c>
      <c r="K627" s="37" t="s">
        <v>815</v>
      </c>
      <c r="L627" s="37" t="s">
        <v>115</v>
      </c>
      <c r="M627" s="18"/>
      <c r="N627" s="38">
        <v>36923</v>
      </c>
      <c r="O627" s="38">
        <v>44137</v>
      </c>
      <c r="P627" s="38">
        <v>28587</v>
      </c>
      <c r="Q627" s="18">
        <v>43.846575342465755</v>
      </c>
      <c r="R627" s="18">
        <v>2.8018181818181822</v>
      </c>
      <c r="S627" s="18"/>
    </row>
    <row r="628" spans="1:19" x14ac:dyDescent="0.25">
      <c r="A628" s="37" t="s">
        <v>27</v>
      </c>
      <c r="B628" s="18">
        <v>50031458</v>
      </c>
      <c r="C628" s="37" t="s">
        <v>446</v>
      </c>
      <c r="D628" s="37" t="s">
        <v>2272</v>
      </c>
      <c r="E628" s="37" t="s">
        <v>896</v>
      </c>
      <c r="F628" s="37" t="s">
        <v>1574</v>
      </c>
      <c r="G628" s="37" t="s">
        <v>90</v>
      </c>
      <c r="H628" s="37" t="s">
        <v>37</v>
      </c>
      <c r="I628" s="37" t="s">
        <v>897</v>
      </c>
      <c r="J628" s="37" t="s">
        <v>825</v>
      </c>
      <c r="K628" s="37" t="s">
        <v>815</v>
      </c>
      <c r="L628" s="37" t="s">
        <v>124</v>
      </c>
      <c r="M628" s="18"/>
      <c r="N628" s="38">
        <v>34959</v>
      </c>
      <c r="O628" s="38">
        <v>43221</v>
      </c>
      <c r="P628" s="38">
        <v>25785</v>
      </c>
      <c r="Q628" s="18">
        <v>51.523287671232879</v>
      </c>
      <c r="R628" s="18">
        <v>3.65</v>
      </c>
      <c r="S628" s="18"/>
    </row>
    <row r="629" spans="1:19" x14ac:dyDescent="0.25">
      <c r="A629" s="37" t="s">
        <v>4</v>
      </c>
      <c r="B629" s="18">
        <v>50085981</v>
      </c>
      <c r="C629" s="37" t="s">
        <v>594</v>
      </c>
      <c r="D629" s="37" t="s">
        <v>2272</v>
      </c>
      <c r="E629" s="37" t="s">
        <v>896</v>
      </c>
      <c r="F629" s="37" t="s">
        <v>1574</v>
      </c>
      <c r="G629" s="37" t="s">
        <v>90</v>
      </c>
      <c r="H629" s="37" t="s">
        <v>1977</v>
      </c>
      <c r="I629" s="37" t="s">
        <v>899</v>
      </c>
      <c r="J629" s="37" t="s">
        <v>825</v>
      </c>
      <c r="K629" s="37" t="s">
        <v>815</v>
      </c>
      <c r="L629" s="37" t="s">
        <v>115</v>
      </c>
      <c r="M629" s="18"/>
      <c r="N629" s="38">
        <v>38504</v>
      </c>
      <c r="O629" s="38">
        <v>39458</v>
      </c>
      <c r="P629" s="38">
        <v>30804</v>
      </c>
      <c r="Q629" s="18">
        <v>37.772602739726025</v>
      </c>
      <c r="R629" s="18">
        <v>3.58</v>
      </c>
      <c r="S629" s="18"/>
    </row>
    <row r="630" spans="1:19" x14ac:dyDescent="0.25">
      <c r="A630" s="37"/>
      <c r="B630" s="18">
        <v>50038953</v>
      </c>
      <c r="C630" s="37" t="s">
        <v>521</v>
      </c>
      <c r="D630" s="37" t="s">
        <v>2272</v>
      </c>
      <c r="E630" s="37" t="s">
        <v>1431</v>
      </c>
      <c r="F630" s="37" t="s">
        <v>1574</v>
      </c>
      <c r="G630" s="37" t="s">
        <v>1453</v>
      </c>
      <c r="H630" s="37" t="s">
        <v>1569</v>
      </c>
      <c r="I630" s="37" t="s">
        <v>2037</v>
      </c>
      <c r="J630" s="37"/>
      <c r="K630" s="37"/>
      <c r="L630" s="37" t="s">
        <v>115</v>
      </c>
      <c r="M630" s="18"/>
      <c r="N630" s="38">
        <v>35640</v>
      </c>
      <c r="O630" s="38">
        <v>41852</v>
      </c>
      <c r="P630" s="38">
        <v>27257</v>
      </c>
      <c r="Q630" s="18">
        <v>47.490410958904107</v>
      </c>
      <c r="R630" s="18"/>
      <c r="S630" s="18"/>
    </row>
    <row r="631" spans="1:19" x14ac:dyDescent="0.25">
      <c r="A631" s="37" t="s">
        <v>27</v>
      </c>
      <c r="B631" s="18">
        <v>50030656</v>
      </c>
      <c r="C631" s="37" t="s">
        <v>174</v>
      </c>
      <c r="D631" s="37" t="s">
        <v>2272</v>
      </c>
      <c r="E631" s="37" t="s">
        <v>896</v>
      </c>
      <c r="F631" s="37" t="s">
        <v>1575</v>
      </c>
      <c r="G631" s="37" t="s">
        <v>91</v>
      </c>
      <c r="H631" s="37" t="s">
        <v>38</v>
      </c>
      <c r="I631" s="37" t="s">
        <v>900</v>
      </c>
      <c r="J631" s="37" t="s">
        <v>825</v>
      </c>
      <c r="K631" s="37" t="s">
        <v>815</v>
      </c>
      <c r="L631" s="37" t="s">
        <v>106</v>
      </c>
      <c r="M631" s="18">
        <v>6</v>
      </c>
      <c r="N631" s="38">
        <v>35596</v>
      </c>
      <c r="O631" s="38">
        <v>42475</v>
      </c>
      <c r="P631" s="38">
        <v>25895</v>
      </c>
      <c r="Q631" s="18">
        <v>51.221917808219175</v>
      </c>
      <c r="R631" s="18">
        <v>3.5233333333333334</v>
      </c>
      <c r="S631" s="18"/>
    </row>
    <row r="632" spans="1:19" x14ac:dyDescent="0.25">
      <c r="A632" s="37" t="s">
        <v>4</v>
      </c>
      <c r="B632" s="18">
        <v>50085977</v>
      </c>
      <c r="C632" s="37" t="s">
        <v>592</v>
      </c>
      <c r="D632" s="37" t="s">
        <v>2272</v>
      </c>
      <c r="E632" s="37" t="s">
        <v>896</v>
      </c>
      <c r="F632" s="37" t="s">
        <v>1575</v>
      </c>
      <c r="G632" s="37" t="s">
        <v>91</v>
      </c>
      <c r="H632" s="37" t="s">
        <v>928</v>
      </c>
      <c r="I632" s="37" t="s">
        <v>1615</v>
      </c>
      <c r="J632" s="37" t="s">
        <v>825</v>
      </c>
      <c r="K632" s="37" t="s">
        <v>815</v>
      </c>
      <c r="L632" s="37" t="s">
        <v>135</v>
      </c>
      <c r="M632" s="18"/>
      <c r="N632" s="38">
        <v>35370</v>
      </c>
      <c r="O632" s="38">
        <v>42795</v>
      </c>
      <c r="P632" s="38">
        <v>26094</v>
      </c>
      <c r="Q632" s="18">
        <v>50.676712328767124</v>
      </c>
      <c r="R632" s="18">
        <v>2.7099999999999995</v>
      </c>
      <c r="S632" s="18"/>
    </row>
    <row r="633" spans="1:19" x14ac:dyDescent="0.25">
      <c r="A633" s="37" t="s">
        <v>27</v>
      </c>
      <c r="B633" s="18">
        <v>50031341</v>
      </c>
      <c r="C633" s="37" t="s">
        <v>1299</v>
      </c>
      <c r="D633" s="37" t="s">
        <v>2272</v>
      </c>
      <c r="E633" s="37" t="s">
        <v>896</v>
      </c>
      <c r="F633" s="37" t="s">
        <v>1467</v>
      </c>
      <c r="G633" s="37" t="s">
        <v>90</v>
      </c>
      <c r="H633" s="37" t="s">
        <v>38</v>
      </c>
      <c r="I633" s="37" t="s">
        <v>898</v>
      </c>
      <c r="J633" s="37" t="s">
        <v>825</v>
      </c>
      <c r="K633" s="37" t="s">
        <v>815</v>
      </c>
      <c r="L633" s="37" t="s">
        <v>110</v>
      </c>
      <c r="M633" s="18">
        <v>12</v>
      </c>
      <c r="N633" s="38">
        <v>37592</v>
      </c>
      <c r="O633" s="38">
        <v>44211</v>
      </c>
      <c r="P633" s="38">
        <v>26921</v>
      </c>
      <c r="Q633" s="18">
        <v>48.410958904109592</v>
      </c>
      <c r="R633" s="18">
        <v>3.0933333333333337</v>
      </c>
      <c r="S633" s="18"/>
    </row>
    <row r="634" spans="1:19" x14ac:dyDescent="0.25">
      <c r="A634" s="37" t="s">
        <v>4</v>
      </c>
      <c r="B634" s="18">
        <v>50096044</v>
      </c>
      <c r="C634" s="37" t="s">
        <v>606</v>
      </c>
      <c r="D634" s="37" t="s">
        <v>2272</v>
      </c>
      <c r="E634" s="37" t="s">
        <v>896</v>
      </c>
      <c r="F634" s="37" t="s">
        <v>1467</v>
      </c>
      <c r="G634" s="37" t="s">
        <v>90</v>
      </c>
      <c r="H634" s="37" t="s">
        <v>928</v>
      </c>
      <c r="I634" s="37" t="s">
        <v>2038</v>
      </c>
      <c r="J634" s="37" t="s">
        <v>825</v>
      </c>
      <c r="K634" s="37" t="s">
        <v>815</v>
      </c>
      <c r="L634" s="37" t="s">
        <v>135</v>
      </c>
      <c r="M634" s="18"/>
      <c r="N634" s="38">
        <v>42695</v>
      </c>
      <c r="O634" s="38">
        <v>43587</v>
      </c>
      <c r="P634" s="38">
        <v>32726</v>
      </c>
      <c r="Q634" s="18">
        <v>32.506849315068493</v>
      </c>
      <c r="R634" s="18">
        <v>3.3633333333333333</v>
      </c>
      <c r="S634" s="18"/>
    </row>
    <row r="635" spans="1:19" x14ac:dyDescent="0.25">
      <c r="A635" s="37" t="s">
        <v>29</v>
      </c>
      <c r="B635" s="18">
        <v>50089066</v>
      </c>
      <c r="C635" s="37" t="s">
        <v>601</v>
      </c>
      <c r="D635" s="37" t="s">
        <v>2269</v>
      </c>
      <c r="E635" s="37" t="s">
        <v>896</v>
      </c>
      <c r="F635" s="37" t="s">
        <v>1467</v>
      </c>
      <c r="G635" s="37" t="s">
        <v>90</v>
      </c>
      <c r="H635" s="37" t="s">
        <v>30</v>
      </c>
      <c r="I635" s="37" t="s">
        <v>2039</v>
      </c>
      <c r="J635" s="37" t="s">
        <v>825</v>
      </c>
      <c r="K635" s="37" t="s">
        <v>815</v>
      </c>
      <c r="L635" s="37" t="s">
        <v>135</v>
      </c>
      <c r="M635" s="18"/>
      <c r="N635" s="38">
        <v>42660</v>
      </c>
      <c r="O635" s="38">
        <v>44301</v>
      </c>
      <c r="P635" s="38">
        <v>31944</v>
      </c>
      <c r="Q635" s="18">
        <v>34.649315068493152</v>
      </c>
      <c r="R635" s="18">
        <v>3.4633333333333334</v>
      </c>
      <c r="S635" s="18"/>
    </row>
    <row r="636" spans="1:19" x14ac:dyDescent="0.25">
      <c r="A636" s="37" t="s">
        <v>27</v>
      </c>
      <c r="B636" s="18">
        <v>50031022</v>
      </c>
      <c r="C636" s="37" t="s">
        <v>304</v>
      </c>
      <c r="D636" s="37" t="s">
        <v>2272</v>
      </c>
      <c r="E636" s="37" t="s">
        <v>73</v>
      </c>
      <c r="F636" s="37" t="s">
        <v>2040</v>
      </c>
      <c r="G636" s="37" t="s">
        <v>76</v>
      </c>
      <c r="H636" s="37" t="s">
        <v>75</v>
      </c>
      <c r="I636" s="37" t="s">
        <v>966</v>
      </c>
      <c r="J636" s="37" t="s">
        <v>825</v>
      </c>
      <c r="K636" s="37" t="s">
        <v>815</v>
      </c>
      <c r="L636" s="37" t="s">
        <v>106</v>
      </c>
      <c r="M636" s="18">
        <v>13</v>
      </c>
      <c r="N636" s="38">
        <v>34827</v>
      </c>
      <c r="O636" s="38">
        <v>43770</v>
      </c>
      <c r="P636" s="38">
        <v>24998</v>
      </c>
      <c r="Q636" s="18">
        <v>53.679452054794524</v>
      </c>
      <c r="R636" s="18">
        <v>2.9866666666666668</v>
      </c>
      <c r="S636" s="18"/>
    </row>
    <row r="637" spans="1:19" x14ac:dyDescent="0.25">
      <c r="A637" s="37" t="s">
        <v>4</v>
      </c>
      <c r="B637" s="18">
        <v>50035786</v>
      </c>
      <c r="C637" s="37" t="s">
        <v>492</v>
      </c>
      <c r="D637" s="37" t="s">
        <v>2272</v>
      </c>
      <c r="E637" s="37" t="s">
        <v>73</v>
      </c>
      <c r="F637" s="37" t="s">
        <v>2040</v>
      </c>
      <c r="G637" s="37" t="s">
        <v>76</v>
      </c>
      <c r="H637" s="37" t="s">
        <v>2041</v>
      </c>
      <c r="I637" s="37" t="s">
        <v>2042</v>
      </c>
      <c r="J637" s="37" t="s">
        <v>825</v>
      </c>
      <c r="K637" s="37" t="s">
        <v>815</v>
      </c>
      <c r="L637" s="37" t="s">
        <v>135</v>
      </c>
      <c r="M637" s="18"/>
      <c r="N637" s="38">
        <v>41744</v>
      </c>
      <c r="O637" s="38">
        <v>42795</v>
      </c>
      <c r="P637" s="38">
        <v>31847</v>
      </c>
      <c r="Q637" s="18">
        <v>34.915068493150685</v>
      </c>
      <c r="R637" s="18">
        <v>3.186666666666667</v>
      </c>
      <c r="S637" s="18"/>
    </row>
    <row r="638" spans="1:19" x14ac:dyDescent="0.25">
      <c r="A638" s="37" t="s">
        <v>27</v>
      </c>
      <c r="B638" s="18">
        <v>50037820</v>
      </c>
      <c r="C638" s="37" t="s">
        <v>500</v>
      </c>
      <c r="D638" s="37" t="s">
        <v>2272</v>
      </c>
      <c r="E638" s="37" t="s">
        <v>52</v>
      </c>
      <c r="F638" s="37" t="s">
        <v>1650</v>
      </c>
      <c r="G638" s="37" t="s">
        <v>53</v>
      </c>
      <c r="H638" s="37" t="s">
        <v>28</v>
      </c>
      <c r="I638" s="37" t="s">
        <v>978</v>
      </c>
      <c r="J638" s="37" t="s">
        <v>818</v>
      </c>
      <c r="K638" s="37" t="s">
        <v>815</v>
      </c>
      <c r="L638" s="37" t="s">
        <v>115</v>
      </c>
      <c r="M638" s="18"/>
      <c r="N638" s="38">
        <v>41813</v>
      </c>
      <c r="O638" s="38">
        <v>43678</v>
      </c>
      <c r="P638" s="38">
        <v>32257</v>
      </c>
      <c r="Q638" s="18">
        <v>33.791780821917811</v>
      </c>
      <c r="R638" s="18">
        <v>2.9333333333333336</v>
      </c>
      <c r="S638" s="18"/>
    </row>
    <row r="639" spans="1:19" x14ac:dyDescent="0.25">
      <c r="A639" s="37" t="s">
        <v>27</v>
      </c>
      <c r="B639" s="18">
        <v>50031486</v>
      </c>
      <c r="C639" s="37" t="s">
        <v>459</v>
      </c>
      <c r="D639" s="37" t="s">
        <v>2272</v>
      </c>
      <c r="E639" s="37" t="s">
        <v>73</v>
      </c>
      <c r="F639" s="37" t="s">
        <v>1644</v>
      </c>
      <c r="G639" s="37" t="s">
        <v>74</v>
      </c>
      <c r="H639" s="37" t="s">
        <v>2043</v>
      </c>
      <c r="I639" s="37" t="s">
        <v>965</v>
      </c>
      <c r="J639" s="37" t="s">
        <v>825</v>
      </c>
      <c r="K639" s="37" t="s">
        <v>815</v>
      </c>
      <c r="L639" s="37" t="s">
        <v>124</v>
      </c>
      <c r="M639" s="18">
        <v>9</v>
      </c>
      <c r="N639" s="38">
        <v>35233</v>
      </c>
      <c r="O639" s="38">
        <v>44228</v>
      </c>
      <c r="P639" s="38">
        <v>25307</v>
      </c>
      <c r="Q639" s="18">
        <v>52.832876712328769</v>
      </c>
      <c r="R639" s="18">
        <v>3.2433333333333336</v>
      </c>
      <c r="S639" s="18"/>
    </row>
    <row r="640" spans="1:19" x14ac:dyDescent="0.25">
      <c r="A640" s="37" t="s">
        <v>27</v>
      </c>
      <c r="B640" s="18">
        <v>50030651</v>
      </c>
      <c r="C640" s="37" t="s">
        <v>1300</v>
      </c>
      <c r="D640" s="37" t="s">
        <v>2272</v>
      </c>
      <c r="E640" s="37" t="s">
        <v>73</v>
      </c>
      <c r="F640" s="37" t="s">
        <v>1644</v>
      </c>
      <c r="G640" s="37" t="s">
        <v>74</v>
      </c>
      <c r="H640" s="37" t="s">
        <v>1977</v>
      </c>
      <c r="I640" s="37" t="s">
        <v>2044</v>
      </c>
      <c r="J640" s="37" t="s">
        <v>825</v>
      </c>
      <c r="K640" s="37" t="s">
        <v>815</v>
      </c>
      <c r="L640" s="37" t="s">
        <v>111</v>
      </c>
      <c r="M640" s="18">
        <v>1</v>
      </c>
      <c r="N640" s="38">
        <v>34792</v>
      </c>
      <c r="O640" s="38">
        <v>41730</v>
      </c>
      <c r="P640" s="38">
        <v>26826</v>
      </c>
      <c r="Q640" s="18">
        <v>48.671232876712331</v>
      </c>
      <c r="R640" s="18">
        <v>2.7366666666666668</v>
      </c>
      <c r="S640" s="18"/>
    </row>
    <row r="641" spans="1:19" x14ac:dyDescent="0.25">
      <c r="A641" s="37" t="s">
        <v>27</v>
      </c>
      <c r="B641" s="18">
        <v>50137495</v>
      </c>
      <c r="C641" s="37" t="s">
        <v>699</v>
      </c>
      <c r="D641" s="37" t="s">
        <v>2272</v>
      </c>
      <c r="E641" s="37" t="s">
        <v>52</v>
      </c>
      <c r="F641" s="37" t="s">
        <v>1650</v>
      </c>
      <c r="G641" s="37" t="s">
        <v>53</v>
      </c>
      <c r="H641" s="37" t="s">
        <v>28</v>
      </c>
      <c r="I641" s="37" t="s">
        <v>978</v>
      </c>
      <c r="J641" s="37" t="s">
        <v>818</v>
      </c>
      <c r="K641" s="37" t="s">
        <v>815</v>
      </c>
      <c r="L641" s="37" t="s">
        <v>135</v>
      </c>
      <c r="M641" s="18"/>
      <c r="N641" s="38">
        <v>43739</v>
      </c>
      <c r="O641" s="38">
        <v>43931</v>
      </c>
      <c r="P641" s="38">
        <v>35634</v>
      </c>
      <c r="Q641" s="18">
        <v>24.539726027397261</v>
      </c>
      <c r="R641" s="18">
        <v>2.5</v>
      </c>
      <c r="S641" s="18"/>
    </row>
    <row r="642" spans="1:19" x14ac:dyDescent="0.25">
      <c r="A642" s="37" t="s">
        <v>29</v>
      </c>
      <c r="B642" s="18">
        <v>50030659</v>
      </c>
      <c r="C642" s="37" t="s">
        <v>176</v>
      </c>
      <c r="D642" s="37" t="s">
        <v>2272</v>
      </c>
      <c r="E642" s="37" t="s">
        <v>73</v>
      </c>
      <c r="F642" s="37" t="s">
        <v>1644</v>
      </c>
      <c r="G642" s="37" t="s">
        <v>74</v>
      </c>
      <c r="H642" s="37" t="s">
        <v>30</v>
      </c>
      <c r="I642" s="37" t="s">
        <v>964</v>
      </c>
      <c r="J642" s="37" t="s">
        <v>825</v>
      </c>
      <c r="K642" s="37" t="s">
        <v>815</v>
      </c>
      <c r="L642" s="37" t="s">
        <v>115</v>
      </c>
      <c r="M642" s="18"/>
      <c r="N642" s="38">
        <v>40603</v>
      </c>
      <c r="O642" s="38">
        <v>44242</v>
      </c>
      <c r="P642" s="38">
        <v>29917</v>
      </c>
      <c r="Q642" s="18">
        <v>40.202739726027396</v>
      </c>
      <c r="R642" s="18">
        <v>3.1366666666666667</v>
      </c>
      <c r="S642" s="18"/>
    </row>
    <row r="643" spans="1:19" x14ac:dyDescent="0.25">
      <c r="A643" s="37" t="s">
        <v>27</v>
      </c>
      <c r="B643" s="18">
        <v>50114419</v>
      </c>
      <c r="C643" s="37" t="s">
        <v>654</v>
      </c>
      <c r="D643" s="37" t="s">
        <v>2272</v>
      </c>
      <c r="E643" s="37" t="s">
        <v>52</v>
      </c>
      <c r="F643" s="37" t="s">
        <v>1650</v>
      </c>
      <c r="G643" s="37" t="s">
        <v>53</v>
      </c>
      <c r="H643" s="37" t="s">
        <v>28</v>
      </c>
      <c r="I643" s="37" t="s">
        <v>978</v>
      </c>
      <c r="J643" s="37" t="s">
        <v>818</v>
      </c>
      <c r="K643" s="37" t="s">
        <v>815</v>
      </c>
      <c r="L643" s="37" t="s">
        <v>135</v>
      </c>
      <c r="M643" s="18"/>
      <c r="N643" s="38">
        <v>43290</v>
      </c>
      <c r="O643" s="38">
        <v>44228</v>
      </c>
      <c r="P643" s="38">
        <v>34632</v>
      </c>
      <c r="Q643" s="18">
        <v>27.284931506849315</v>
      </c>
      <c r="R643" s="18">
        <v>3.355</v>
      </c>
      <c r="S643" s="18"/>
    </row>
    <row r="644" spans="1:19" x14ac:dyDescent="0.25">
      <c r="A644" s="37" t="s">
        <v>27</v>
      </c>
      <c r="B644" s="18">
        <v>50031464</v>
      </c>
      <c r="C644" s="37" t="s">
        <v>448</v>
      </c>
      <c r="D644" s="37" t="s">
        <v>2272</v>
      </c>
      <c r="E644" s="37" t="s">
        <v>58</v>
      </c>
      <c r="F644" s="37" t="s">
        <v>2045</v>
      </c>
      <c r="G644" s="37" t="s">
        <v>59</v>
      </c>
      <c r="H644" s="37" t="s">
        <v>37</v>
      </c>
      <c r="I644" s="37" t="s">
        <v>929</v>
      </c>
      <c r="J644" s="37" t="s">
        <v>818</v>
      </c>
      <c r="K644" s="37" t="s">
        <v>815</v>
      </c>
      <c r="L644" s="37" t="s">
        <v>1630</v>
      </c>
      <c r="M644" s="18"/>
      <c r="N644" s="38">
        <v>34669</v>
      </c>
      <c r="O644" s="38">
        <v>40634</v>
      </c>
      <c r="P644" s="38">
        <v>24411</v>
      </c>
      <c r="Q644" s="18">
        <v>55.287671232876711</v>
      </c>
      <c r="R644" s="18">
        <v>3.6</v>
      </c>
      <c r="S644" s="18"/>
    </row>
    <row r="645" spans="1:19" x14ac:dyDescent="0.25">
      <c r="A645" s="37" t="s">
        <v>4</v>
      </c>
      <c r="B645" s="18">
        <v>50030720</v>
      </c>
      <c r="C645" s="37" t="s">
        <v>208</v>
      </c>
      <c r="D645" s="37" t="s">
        <v>2272</v>
      </c>
      <c r="E645" s="37" t="s">
        <v>58</v>
      </c>
      <c r="F645" s="37" t="s">
        <v>2045</v>
      </c>
      <c r="G645" s="37" t="s">
        <v>59</v>
      </c>
      <c r="H645" s="37" t="s">
        <v>1554</v>
      </c>
      <c r="I645" s="37" t="s">
        <v>931</v>
      </c>
      <c r="J645" s="37" t="s">
        <v>818</v>
      </c>
      <c r="K645" s="37" t="s">
        <v>815</v>
      </c>
      <c r="L645" s="37" t="s">
        <v>111</v>
      </c>
      <c r="M645" s="18"/>
      <c r="N645" s="38">
        <v>35796</v>
      </c>
      <c r="O645" s="38">
        <v>43570</v>
      </c>
      <c r="P645" s="38">
        <v>27849</v>
      </c>
      <c r="Q645" s="18">
        <v>45.868493150684934</v>
      </c>
      <c r="R645" s="18">
        <v>2.7966666666666669</v>
      </c>
      <c r="S645" s="18"/>
    </row>
    <row r="646" spans="1:19" x14ac:dyDescent="0.25">
      <c r="A646" s="37" t="s">
        <v>27</v>
      </c>
      <c r="B646" s="18">
        <v>50096075</v>
      </c>
      <c r="C646" s="37" t="s">
        <v>608</v>
      </c>
      <c r="D646" s="37" t="s">
        <v>2272</v>
      </c>
      <c r="E646" s="37" t="s">
        <v>52</v>
      </c>
      <c r="F646" s="37" t="s">
        <v>1650</v>
      </c>
      <c r="G646" s="37" t="s">
        <v>53</v>
      </c>
      <c r="H646" s="37" t="s">
        <v>28</v>
      </c>
      <c r="I646" s="37" t="s">
        <v>978</v>
      </c>
      <c r="J646" s="37" t="s">
        <v>818</v>
      </c>
      <c r="K646" s="37" t="s">
        <v>815</v>
      </c>
      <c r="L646" s="37" t="s">
        <v>135</v>
      </c>
      <c r="M646" s="18"/>
      <c r="N646" s="38">
        <v>42705</v>
      </c>
      <c r="O646" s="38">
        <v>44333</v>
      </c>
      <c r="P646" s="38">
        <v>33865</v>
      </c>
      <c r="Q646" s="18">
        <v>29.386301369863013</v>
      </c>
      <c r="R646" s="18">
        <v>2.8533333333333331</v>
      </c>
      <c r="S646" s="18"/>
    </row>
    <row r="647" spans="1:19" x14ac:dyDescent="0.25">
      <c r="A647" s="37"/>
      <c r="B647" s="18">
        <v>50108303</v>
      </c>
      <c r="C647" s="37" t="s">
        <v>1302</v>
      </c>
      <c r="D647" s="37" t="s">
        <v>2272</v>
      </c>
      <c r="E647" s="37" t="s">
        <v>1443</v>
      </c>
      <c r="F647" s="37" t="s">
        <v>2045</v>
      </c>
      <c r="G647" s="37" t="s">
        <v>1453</v>
      </c>
      <c r="H647" s="37" t="s">
        <v>1555</v>
      </c>
      <c r="I647" s="37" t="s">
        <v>2046</v>
      </c>
      <c r="J647" s="37"/>
      <c r="K647" s="37"/>
      <c r="L647" s="37" t="s">
        <v>135</v>
      </c>
      <c r="M647" s="18"/>
      <c r="N647" s="38">
        <v>40182</v>
      </c>
      <c r="O647" s="38">
        <v>41533</v>
      </c>
      <c r="P647" s="38">
        <v>29500</v>
      </c>
      <c r="Q647" s="18">
        <v>41.345205479452055</v>
      </c>
      <c r="R647" s="18"/>
      <c r="S647" s="18"/>
    </row>
    <row r="648" spans="1:19" x14ac:dyDescent="0.25">
      <c r="A648" s="37" t="s">
        <v>27</v>
      </c>
      <c r="B648" s="18">
        <v>50030755</v>
      </c>
      <c r="C648" s="37" t="s">
        <v>228</v>
      </c>
      <c r="D648" s="37" t="s">
        <v>2272</v>
      </c>
      <c r="E648" s="37" t="s">
        <v>58</v>
      </c>
      <c r="F648" s="37" t="s">
        <v>1578</v>
      </c>
      <c r="G648" s="37" t="s">
        <v>59</v>
      </c>
      <c r="H648" s="37" t="s">
        <v>38</v>
      </c>
      <c r="I648" s="37" t="s">
        <v>930</v>
      </c>
      <c r="J648" s="37" t="s">
        <v>818</v>
      </c>
      <c r="K648" s="37" t="s">
        <v>815</v>
      </c>
      <c r="L648" s="37" t="s">
        <v>106</v>
      </c>
      <c r="M648" s="18">
        <v>2</v>
      </c>
      <c r="N648" s="38">
        <v>35674</v>
      </c>
      <c r="O648" s="38">
        <v>43374</v>
      </c>
      <c r="P648" s="38">
        <v>25001</v>
      </c>
      <c r="Q648" s="18">
        <v>53.671232876712331</v>
      </c>
      <c r="R648" s="18">
        <v>3.1140000000000003</v>
      </c>
      <c r="S648" s="18"/>
    </row>
    <row r="649" spans="1:19" x14ac:dyDescent="0.25">
      <c r="A649" s="37" t="s">
        <v>27</v>
      </c>
      <c r="B649" s="18">
        <v>50031056</v>
      </c>
      <c r="C649" s="37" t="s">
        <v>320</v>
      </c>
      <c r="D649" s="37" t="s">
        <v>2272</v>
      </c>
      <c r="E649" s="37" t="s">
        <v>58</v>
      </c>
      <c r="F649" s="37" t="s">
        <v>1578</v>
      </c>
      <c r="G649" s="37" t="s">
        <v>59</v>
      </c>
      <c r="H649" s="37" t="s">
        <v>32</v>
      </c>
      <c r="I649" s="37" t="s">
        <v>2047</v>
      </c>
      <c r="J649" s="37" t="s">
        <v>818</v>
      </c>
      <c r="K649" s="37" t="s">
        <v>815</v>
      </c>
      <c r="L649" s="37" t="s">
        <v>110</v>
      </c>
      <c r="M649" s="18">
        <v>2</v>
      </c>
      <c r="N649" s="38">
        <v>35023</v>
      </c>
      <c r="O649" s="38">
        <v>44333</v>
      </c>
      <c r="P649" s="38">
        <v>26416</v>
      </c>
      <c r="Q649" s="18">
        <v>49.794520547945204</v>
      </c>
      <c r="R649" s="18">
        <v>2.8130666666666664</v>
      </c>
      <c r="S649" s="18"/>
    </row>
    <row r="650" spans="1:19" x14ac:dyDescent="0.25">
      <c r="A650" s="37" t="s">
        <v>4</v>
      </c>
      <c r="B650" s="18">
        <v>50085974</v>
      </c>
      <c r="C650" s="37" t="s">
        <v>590</v>
      </c>
      <c r="D650" s="37" t="s">
        <v>2272</v>
      </c>
      <c r="E650" s="37" t="s">
        <v>58</v>
      </c>
      <c r="F650" s="37" t="s">
        <v>1578</v>
      </c>
      <c r="G650" s="37" t="s">
        <v>59</v>
      </c>
      <c r="H650" s="37" t="s">
        <v>1948</v>
      </c>
      <c r="I650" s="37" t="s">
        <v>2048</v>
      </c>
      <c r="J650" s="37" t="s">
        <v>818</v>
      </c>
      <c r="K650" s="37" t="s">
        <v>815</v>
      </c>
      <c r="L650" s="37" t="s">
        <v>115</v>
      </c>
      <c r="M650" s="18"/>
      <c r="N650" s="38">
        <v>38504</v>
      </c>
      <c r="O650" s="38">
        <v>44375</v>
      </c>
      <c r="P650" s="38">
        <v>30458</v>
      </c>
      <c r="Q650" s="18">
        <v>38.720547945205482</v>
      </c>
      <c r="R650" s="18">
        <v>3.3466666666666671</v>
      </c>
      <c r="S650" s="18"/>
    </row>
    <row r="651" spans="1:19" x14ac:dyDescent="0.25">
      <c r="A651" s="37" t="s">
        <v>27</v>
      </c>
      <c r="B651" s="18">
        <v>50037815</v>
      </c>
      <c r="C651" s="37" t="s">
        <v>498</v>
      </c>
      <c r="D651" s="37" t="s">
        <v>2272</v>
      </c>
      <c r="E651" s="37" t="s">
        <v>52</v>
      </c>
      <c r="F651" s="37" t="s">
        <v>1557</v>
      </c>
      <c r="G651" s="37" t="s">
        <v>54</v>
      </c>
      <c r="H651" s="37" t="s">
        <v>28</v>
      </c>
      <c r="I651" s="37" t="s">
        <v>2237</v>
      </c>
      <c r="J651" s="37" t="s">
        <v>818</v>
      </c>
      <c r="K651" s="37" t="s">
        <v>815</v>
      </c>
      <c r="L651" s="37" t="s">
        <v>135</v>
      </c>
      <c r="M651" s="18"/>
      <c r="N651" s="38">
        <v>41813</v>
      </c>
      <c r="O651" s="38">
        <v>43556</v>
      </c>
      <c r="P651" s="38">
        <v>33209</v>
      </c>
      <c r="Q651" s="18">
        <v>31.183561643835617</v>
      </c>
      <c r="R651" s="18">
        <v>3.3633333333333333</v>
      </c>
      <c r="S651" s="18"/>
    </row>
    <row r="652" spans="1:19" x14ac:dyDescent="0.25">
      <c r="A652" s="37" t="s">
        <v>27</v>
      </c>
      <c r="B652" s="18">
        <v>50031015</v>
      </c>
      <c r="C652" s="37" t="s">
        <v>299</v>
      </c>
      <c r="D652" s="37" t="s">
        <v>2272</v>
      </c>
      <c r="E652" s="37" t="s">
        <v>58</v>
      </c>
      <c r="F652" s="37" t="s">
        <v>1580</v>
      </c>
      <c r="G652" s="37" t="s">
        <v>60</v>
      </c>
      <c r="H652" s="37" t="s">
        <v>38</v>
      </c>
      <c r="I652" s="37" t="s">
        <v>935</v>
      </c>
      <c r="J652" s="37" t="s">
        <v>814</v>
      </c>
      <c r="K652" s="37" t="s">
        <v>815</v>
      </c>
      <c r="L652" s="37" t="s">
        <v>110</v>
      </c>
      <c r="M652" s="18">
        <v>14</v>
      </c>
      <c r="N652" s="38">
        <v>36161</v>
      </c>
      <c r="O652" s="38">
        <v>44198</v>
      </c>
      <c r="P652" s="38">
        <v>24597</v>
      </c>
      <c r="Q652" s="18">
        <v>54.778082191780825</v>
      </c>
      <c r="R652" s="18">
        <v>3.2866666666666666</v>
      </c>
      <c r="S652" s="18"/>
    </row>
    <row r="653" spans="1:19" x14ac:dyDescent="0.25">
      <c r="A653" s="37" t="s">
        <v>27</v>
      </c>
      <c r="B653" s="18">
        <v>50040858</v>
      </c>
      <c r="C653" s="37" t="s">
        <v>535</v>
      </c>
      <c r="D653" s="37" t="s">
        <v>2272</v>
      </c>
      <c r="E653" s="37" t="s">
        <v>52</v>
      </c>
      <c r="F653" s="37" t="s">
        <v>1557</v>
      </c>
      <c r="G653" s="37" t="s">
        <v>54</v>
      </c>
      <c r="H653" s="37" t="s">
        <v>28</v>
      </c>
      <c r="I653" s="37" t="s">
        <v>2237</v>
      </c>
      <c r="J653" s="37" t="s">
        <v>818</v>
      </c>
      <c r="K653" s="37" t="s">
        <v>815</v>
      </c>
      <c r="L653" s="37" t="s">
        <v>135</v>
      </c>
      <c r="M653" s="18"/>
      <c r="N653" s="38">
        <v>41974</v>
      </c>
      <c r="O653" s="38">
        <v>43692</v>
      </c>
      <c r="P653" s="38">
        <v>33809</v>
      </c>
      <c r="Q653" s="18">
        <v>29.539726027397261</v>
      </c>
      <c r="R653" s="18">
        <v>2.6966666666666668</v>
      </c>
      <c r="S653" s="18"/>
    </row>
    <row r="654" spans="1:19" x14ac:dyDescent="0.25">
      <c r="A654" s="37" t="s">
        <v>29</v>
      </c>
      <c r="B654" s="18">
        <v>50142640</v>
      </c>
      <c r="C654" s="37" t="s">
        <v>726</v>
      </c>
      <c r="D654" s="37" t="s">
        <v>2272</v>
      </c>
      <c r="E654" s="37" t="s">
        <v>58</v>
      </c>
      <c r="F654" s="37" t="s">
        <v>1580</v>
      </c>
      <c r="G654" s="37" t="s">
        <v>60</v>
      </c>
      <c r="H654" s="37" t="s">
        <v>30</v>
      </c>
      <c r="I654" s="37" t="s">
        <v>2049</v>
      </c>
      <c r="J654" s="37" t="s">
        <v>814</v>
      </c>
      <c r="K654" s="37" t="s">
        <v>815</v>
      </c>
      <c r="L654" s="37" t="s">
        <v>135</v>
      </c>
      <c r="M654" s="18"/>
      <c r="N654" s="38">
        <v>41276</v>
      </c>
      <c r="O654" s="38">
        <v>44242</v>
      </c>
      <c r="P654" s="38">
        <v>32359</v>
      </c>
      <c r="Q654" s="18">
        <v>33.512328767123286</v>
      </c>
      <c r="R654" s="18">
        <v>2.79</v>
      </c>
      <c r="S654" s="18"/>
    </row>
    <row r="655" spans="1:19" x14ac:dyDescent="0.25">
      <c r="A655" s="37" t="s">
        <v>27</v>
      </c>
      <c r="B655" s="18">
        <v>50037824</v>
      </c>
      <c r="C655" s="37" t="s">
        <v>501</v>
      </c>
      <c r="D655" s="37" t="s">
        <v>2272</v>
      </c>
      <c r="E655" s="37" t="s">
        <v>52</v>
      </c>
      <c r="F655" s="37" t="s">
        <v>1557</v>
      </c>
      <c r="G655" s="37" t="s">
        <v>54</v>
      </c>
      <c r="H655" s="37" t="s">
        <v>28</v>
      </c>
      <c r="I655" s="37" t="s">
        <v>2237</v>
      </c>
      <c r="J655" s="37" t="s">
        <v>818</v>
      </c>
      <c r="K655" s="37" t="s">
        <v>815</v>
      </c>
      <c r="L655" s="37" t="s">
        <v>135</v>
      </c>
      <c r="M655" s="18"/>
      <c r="N655" s="38">
        <v>41813</v>
      </c>
      <c r="O655" s="38">
        <v>43864</v>
      </c>
      <c r="P655" s="38">
        <v>33583</v>
      </c>
      <c r="Q655" s="18">
        <v>30.158904109589042</v>
      </c>
      <c r="R655" s="18">
        <v>2.793333333333333</v>
      </c>
      <c r="S655" s="18"/>
    </row>
    <row r="656" spans="1:19" x14ac:dyDescent="0.25">
      <c r="A656" s="37" t="s">
        <v>4</v>
      </c>
      <c r="B656" s="18">
        <v>50147161</v>
      </c>
      <c r="C656" s="37" t="s">
        <v>757</v>
      </c>
      <c r="D656" s="37" t="s">
        <v>2272</v>
      </c>
      <c r="E656" s="37" t="s">
        <v>58</v>
      </c>
      <c r="F656" s="37" t="s">
        <v>1580</v>
      </c>
      <c r="G656" s="37" t="s">
        <v>60</v>
      </c>
      <c r="H656" s="37" t="s">
        <v>928</v>
      </c>
      <c r="I656" s="37" t="s">
        <v>936</v>
      </c>
      <c r="J656" s="37" t="s">
        <v>814</v>
      </c>
      <c r="K656" s="37" t="s">
        <v>815</v>
      </c>
      <c r="L656" s="37" t="s">
        <v>135</v>
      </c>
      <c r="M656" s="18"/>
      <c r="N656" s="38">
        <v>40695</v>
      </c>
      <c r="O656" s="38">
        <v>44378</v>
      </c>
      <c r="P656" s="38">
        <v>32972</v>
      </c>
      <c r="Q656" s="18">
        <v>31.832876712328765</v>
      </c>
      <c r="R656" s="18"/>
      <c r="S656" s="18"/>
    </row>
    <row r="657" spans="1:19" x14ac:dyDescent="0.25">
      <c r="A657" s="37" t="s">
        <v>27</v>
      </c>
      <c r="B657" s="18">
        <v>50031410</v>
      </c>
      <c r="C657" s="37" t="s">
        <v>1276</v>
      </c>
      <c r="D657" s="37" t="s">
        <v>2272</v>
      </c>
      <c r="E657" s="37" t="s">
        <v>52</v>
      </c>
      <c r="F657" s="37" t="s">
        <v>1557</v>
      </c>
      <c r="G657" s="37" t="s">
        <v>54</v>
      </c>
      <c r="H657" s="37" t="s">
        <v>28</v>
      </c>
      <c r="I657" s="37" t="s">
        <v>2237</v>
      </c>
      <c r="J657" s="37" t="s">
        <v>818</v>
      </c>
      <c r="K657" s="37" t="s">
        <v>815</v>
      </c>
      <c r="L657" s="37" t="s">
        <v>115</v>
      </c>
      <c r="M657" s="18"/>
      <c r="N657" s="38">
        <v>35492</v>
      </c>
      <c r="O657" s="38">
        <v>44228</v>
      </c>
      <c r="P657" s="38">
        <v>24804</v>
      </c>
      <c r="Q657" s="18">
        <v>54.210958904109589</v>
      </c>
      <c r="R657" s="18">
        <v>3.381333333333334</v>
      </c>
      <c r="S657" s="18"/>
    </row>
    <row r="658" spans="1:19" x14ac:dyDescent="0.25">
      <c r="A658" s="37" t="s">
        <v>27</v>
      </c>
      <c r="B658" s="18">
        <v>50030704</v>
      </c>
      <c r="C658" s="37" t="s">
        <v>198</v>
      </c>
      <c r="D658" s="37" t="s">
        <v>2272</v>
      </c>
      <c r="E658" s="37" t="s">
        <v>58</v>
      </c>
      <c r="F658" s="37" t="s">
        <v>1582</v>
      </c>
      <c r="G658" s="37" t="s">
        <v>95</v>
      </c>
      <c r="H658" s="37" t="s">
        <v>38</v>
      </c>
      <c r="I658" s="37" t="s">
        <v>932</v>
      </c>
      <c r="J658" s="37" t="s">
        <v>818</v>
      </c>
      <c r="K658" s="37" t="s">
        <v>815</v>
      </c>
      <c r="L658" s="37" t="s">
        <v>124</v>
      </c>
      <c r="M658" s="18">
        <v>5</v>
      </c>
      <c r="N658" s="38">
        <v>35023</v>
      </c>
      <c r="O658" s="38">
        <v>42475</v>
      </c>
      <c r="P658" s="38">
        <v>26329</v>
      </c>
      <c r="Q658" s="18">
        <v>50.032876712328765</v>
      </c>
      <c r="R658" s="18">
        <v>3.3666666666666671</v>
      </c>
      <c r="S658" s="18"/>
    </row>
    <row r="659" spans="1:19" x14ac:dyDescent="0.25">
      <c r="A659" s="37" t="s">
        <v>27</v>
      </c>
      <c r="B659" s="18">
        <v>50047347</v>
      </c>
      <c r="C659" s="37" t="s">
        <v>562</v>
      </c>
      <c r="D659" s="37" t="s">
        <v>2272</v>
      </c>
      <c r="E659" s="37" t="s">
        <v>52</v>
      </c>
      <c r="F659" s="37" t="s">
        <v>1557</v>
      </c>
      <c r="G659" s="37" t="s">
        <v>54</v>
      </c>
      <c r="H659" s="37" t="s">
        <v>28</v>
      </c>
      <c r="I659" s="37" t="s">
        <v>2237</v>
      </c>
      <c r="J659" s="37" t="s">
        <v>818</v>
      </c>
      <c r="K659" s="37" t="s">
        <v>815</v>
      </c>
      <c r="L659" s="37" t="s">
        <v>135</v>
      </c>
      <c r="M659" s="18"/>
      <c r="N659" s="38">
        <v>41244</v>
      </c>
      <c r="O659" s="38">
        <v>44424</v>
      </c>
      <c r="P659" s="38">
        <v>26957</v>
      </c>
      <c r="Q659" s="18">
        <v>48.31232876712329</v>
      </c>
      <c r="R659" s="18">
        <v>3.2133333333333334</v>
      </c>
      <c r="S659" s="18"/>
    </row>
    <row r="660" spans="1:19" x14ac:dyDescent="0.25">
      <c r="A660" s="37" t="s">
        <v>27</v>
      </c>
      <c r="B660" s="18">
        <v>50031292</v>
      </c>
      <c r="C660" s="37" t="s">
        <v>377</v>
      </c>
      <c r="D660" s="37" t="s">
        <v>2272</v>
      </c>
      <c r="E660" s="37" t="s">
        <v>58</v>
      </c>
      <c r="F660" s="37" t="s">
        <v>1582</v>
      </c>
      <c r="G660" s="37" t="s">
        <v>95</v>
      </c>
      <c r="H660" s="37" t="s">
        <v>32</v>
      </c>
      <c r="I660" s="37" t="s">
        <v>933</v>
      </c>
      <c r="J660" s="37" t="s">
        <v>818</v>
      </c>
      <c r="K660" s="37" t="s">
        <v>815</v>
      </c>
      <c r="L660" s="37" t="s">
        <v>110</v>
      </c>
      <c r="M660" s="18">
        <v>6</v>
      </c>
      <c r="N660" s="38">
        <v>34959</v>
      </c>
      <c r="O660" s="38">
        <v>44333</v>
      </c>
      <c r="P660" s="38">
        <v>25725</v>
      </c>
      <c r="Q660" s="18">
        <v>51.68767123287671</v>
      </c>
      <c r="R660" s="18">
        <v>3.4603030303030309</v>
      </c>
      <c r="S660" s="18"/>
    </row>
    <row r="661" spans="1:19" x14ac:dyDescent="0.25">
      <c r="A661" s="37" t="s">
        <v>4</v>
      </c>
      <c r="B661" s="18">
        <v>50036739</v>
      </c>
      <c r="C661" s="37" t="s">
        <v>495</v>
      </c>
      <c r="D661" s="37" t="s">
        <v>2272</v>
      </c>
      <c r="E661" s="37" t="s">
        <v>58</v>
      </c>
      <c r="F661" s="37" t="s">
        <v>1582</v>
      </c>
      <c r="G661" s="37" t="s">
        <v>95</v>
      </c>
      <c r="H661" s="37" t="s">
        <v>928</v>
      </c>
      <c r="I661" s="37" t="s">
        <v>934</v>
      </c>
      <c r="J661" s="37" t="s">
        <v>818</v>
      </c>
      <c r="K661" s="37" t="s">
        <v>815</v>
      </c>
      <c r="L661" s="37" t="s">
        <v>115</v>
      </c>
      <c r="M661" s="18"/>
      <c r="N661" s="38">
        <v>35462</v>
      </c>
      <c r="O661" s="38">
        <v>43192</v>
      </c>
      <c r="P661" s="38">
        <v>28270</v>
      </c>
      <c r="Q661" s="18">
        <v>44.715068493150682</v>
      </c>
      <c r="R661" s="18">
        <v>3.0133333333333332</v>
      </c>
      <c r="S661" s="18"/>
    </row>
    <row r="662" spans="1:19" x14ac:dyDescent="0.25">
      <c r="A662" s="37" t="s">
        <v>29</v>
      </c>
      <c r="B662" s="18">
        <v>50138336</v>
      </c>
      <c r="C662" s="37" t="s">
        <v>1020</v>
      </c>
      <c r="D662" s="37" t="s">
        <v>2272</v>
      </c>
      <c r="E662" s="37" t="s">
        <v>58</v>
      </c>
      <c r="F662" s="37" t="s">
        <v>1582</v>
      </c>
      <c r="G662" s="37" t="s">
        <v>95</v>
      </c>
      <c r="H662" s="37" t="s">
        <v>30</v>
      </c>
      <c r="I662" s="37" t="s">
        <v>2050</v>
      </c>
      <c r="J662" s="37" t="s">
        <v>818</v>
      </c>
      <c r="K662" s="37" t="s">
        <v>815</v>
      </c>
      <c r="L662" s="37" t="s">
        <v>135</v>
      </c>
      <c r="M662" s="18"/>
      <c r="N662" s="38">
        <v>43780</v>
      </c>
      <c r="O662" s="38">
        <v>44410</v>
      </c>
      <c r="P662" s="38">
        <v>35046</v>
      </c>
      <c r="Q662" s="18">
        <v>26.150684931506849</v>
      </c>
      <c r="R662" s="18">
        <v>2.2200000000000006</v>
      </c>
      <c r="S662" s="18"/>
    </row>
    <row r="663" spans="1:19" x14ac:dyDescent="0.25">
      <c r="A663" s="37" t="s">
        <v>27</v>
      </c>
      <c r="B663" s="18">
        <v>50031507</v>
      </c>
      <c r="C663" s="37" t="s">
        <v>466</v>
      </c>
      <c r="D663" s="37" t="s">
        <v>2272</v>
      </c>
      <c r="E663" s="37" t="s">
        <v>61</v>
      </c>
      <c r="F663" s="37" t="s">
        <v>2051</v>
      </c>
      <c r="G663" s="37" t="s">
        <v>66</v>
      </c>
      <c r="H663" s="37" t="s">
        <v>941</v>
      </c>
      <c r="I663" s="37" t="s">
        <v>941</v>
      </c>
      <c r="J663" s="37" t="s">
        <v>818</v>
      </c>
      <c r="K663" s="37" t="s">
        <v>815</v>
      </c>
      <c r="L663" s="37" t="s">
        <v>124</v>
      </c>
      <c r="M663" s="18"/>
      <c r="N663" s="38">
        <v>34669</v>
      </c>
      <c r="O663" s="38">
        <v>43832</v>
      </c>
      <c r="P663" s="38">
        <v>25483</v>
      </c>
      <c r="Q663" s="18">
        <v>52.350684931506848</v>
      </c>
      <c r="R663" s="18">
        <v>2.8033333333333332</v>
      </c>
      <c r="S663" s="18"/>
    </row>
    <row r="664" spans="1:19" x14ac:dyDescent="0.25">
      <c r="A664" s="37" t="s">
        <v>4</v>
      </c>
      <c r="B664" s="18">
        <v>50086746</v>
      </c>
      <c r="C664" s="37" t="s">
        <v>1306</v>
      </c>
      <c r="D664" s="37" t="s">
        <v>2272</v>
      </c>
      <c r="E664" s="37" t="s">
        <v>61</v>
      </c>
      <c r="F664" s="37" t="s">
        <v>2051</v>
      </c>
      <c r="G664" s="37" t="s">
        <v>66</v>
      </c>
      <c r="H664" s="37" t="s">
        <v>1554</v>
      </c>
      <c r="I664" s="37" t="s">
        <v>943</v>
      </c>
      <c r="J664" s="37" t="s">
        <v>818</v>
      </c>
      <c r="K664" s="37" t="s">
        <v>815</v>
      </c>
      <c r="L664" s="37" t="s">
        <v>135</v>
      </c>
      <c r="M664" s="18"/>
      <c r="N664" s="38">
        <v>42569</v>
      </c>
      <c r="O664" s="38">
        <v>43922</v>
      </c>
      <c r="P664" s="38">
        <v>34296</v>
      </c>
      <c r="Q664" s="18">
        <v>28.205479452054796</v>
      </c>
      <c r="R664" s="18">
        <v>3.5966666666666662</v>
      </c>
      <c r="S664" s="18"/>
    </row>
    <row r="665" spans="1:19" x14ac:dyDescent="0.25">
      <c r="A665" s="37" t="s">
        <v>27</v>
      </c>
      <c r="B665" s="18">
        <v>50030689</v>
      </c>
      <c r="C665" s="37" t="s">
        <v>189</v>
      </c>
      <c r="D665" s="37" t="s">
        <v>2272</v>
      </c>
      <c r="E665" s="37" t="s">
        <v>61</v>
      </c>
      <c r="F665" s="37" t="s">
        <v>2052</v>
      </c>
      <c r="G665" s="37" t="s">
        <v>66</v>
      </c>
      <c r="H665" s="37" t="s">
        <v>2053</v>
      </c>
      <c r="I665" s="37" t="s">
        <v>942</v>
      </c>
      <c r="J665" s="37" t="s">
        <v>818</v>
      </c>
      <c r="K665" s="37" t="s">
        <v>815</v>
      </c>
      <c r="L665" s="37" t="s">
        <v>110</v>
      </c>
      <c r="M665" s="18">
        <v>18</v>
      </c>
      <c r="N665" s="38">
        <v>35674</v>
      </c>
      <c r="O665" s="38">
        <v>44211</v>
      </c>
      <c r="P665" s="38">
        <v>25559</v>
      </c>
      <c r="Q665" s="18">
        <v>52.142465753424659</v>
      </c>
      <c r="R665" s="18">
        <v>3.2566666666666664</v>
      </c>
      <c r="S665" s="18"/>
    </row>
    <row r="666" spans="1:19" x14ac:dyDescent="0.25">
      <c r="A666" s="37" t="s">
        <v>27</v>
      </c>
      <c r="B666" s="18">
        <v>50030747</v>
      </c>
      <c r="C666" s="37" t="s">
        <v>223</v>
      </c>
      <c r="D666" s="37" t="s">
        <v>2272</v>
      </c>
      <c r="E666" s="37" t="s">
        <v>61</v>
      </c>
      <c r="F666" s="37" t="s">
        <v>2052</v>
      </c>
      <c r="G666" s="37" t="s">
        <v>66</v>
      </c>
      <c r="H666" s="37" t="s">
        <v>1587</v>
      </c>
      <c r="I666" s="37" t="s">
        <v>2054</v>
      </c>
      <c r="J666" s="37" t="s">
        <v>818</v>
      </c>
      <c r="K666" s="37" t="s">
        <v>815</v>
      </c>
      <c r="L666" s="37" t="s">
        <v>115</v>
      </c>
      <c r="M666" s="18"/>
      <c r="N666" s="38">
        <v>35181</v>
      </c>
      <c r="O666" s="38">
        <v>44333</v>
      </c>
      <c r="P666" s="38">
        <v>24910</v>
      </c>
      <c r="Q666" s="18">
        <v>53.920547945205477</v>
      </c>
      <c r="R666" s="18">
        <v>3.3766666666666665</v>
      </c>
      <c r="S666" s="18"/>
    </row>
    <row r="667" spans="1:19" x14ac:dyDescent="0.25">
      <c r="A667" s="37" t="s">
        <v>27</v>
      </c>
      <c r="B667" s="18">
        <v>50112882</v>
      </c>
      <c r="C667" s="37" t="s">
        <v>651</v>
      </c>
      <c r="D667" s="37" t="s">
        <v>2272</v>
      </c>
      <c r="E667" s="37" t="s">
        <v>52</v>
      </c>
      <c r="F667" s="37" t="s">
        <v>1642</v>
      </c>
      <c r="G667" s="37" t="s">
        <v>93</v>
      </c>
      <c r="H667" s="37" t="s">
        <v>28</v>
      </c>
      <c r="I667" s="37" t="s">
        <v>2238</v>
      </c>
      <c r="J667" s="37" t="s">
        <v>818</v>
      </c>
      <c r="K667" s="37" t="s">
        <v>815</v>
      </c>
      <c r="L667" s="37" t="s">
        <v>135</v>
      </c>
      <c r="M667" s="18"/>
      <c r="N667" s="38">
        <v>43222</v>
      </c>
      <c r="O667" s="38">
        <v>43556</v>
      </c>
      <c r="P667" s="38">
        <v>34939</v>
      </c>
      <c r="Q667" s="18">
        <v>26.443835616438356</v>
      </c>
      <c r="R667" s="18">
        <v>3.0333333333333337</v>
      </c>
      <c r="S667" s="18"/>
    </row>
    <row r="668" spans="1:19" x14ac:dyDescent="0.25">
      <c r="A668" s="37" t="s">
        <v>27</v>
      </c>
      <c r="B668" s="18">
        <v>50108205</v>
      </c>
      <c r="C668" s="37" t="s">
        <v>632</v>
      </c>
      <c r="D668" s="37" t="s">
        <v>2272</v>
      </c>
      <c r="E668" s="37" t="s">
        <v>61</v>
      </c>
      <c r="F668" s="37" t="s">
        <v>2052</v>
      </c>
      <c r="G668" s="37" t="s">
        <v>66</v>
      </c>
      <c r="H668" s="37" t="s">
        <v>1587</v>
      </c>
      <c r="I668" s="37" t="s">
        <v>2054</v>
      </c>
      <c r="J668" s="37" t="s">
        <v>818</v>
      </c>
      <c r="K668" s="37" t="s">
        <v>815</v>
      </c>
      <c r="L668" s="37" t="s">
        <v>135</v>
      </c>
      <c r="M668" s="18"/>
      <c r="N668" s="38">
        <v>43040</v>
      </c>
      <c r="O668" s="38">
        <v>44167</v>
      </c>
      <c r="P668" s="38">
        <v>34524</v>
      </c>
      <c r="Q668" s="18">
        <v>27.580821917808219</v>
      </c>
      <c r="R668" s="18">
        <v>2.6999999999999997</v>
      </c>
      <c r="S668" s="18"/>
    </row>
    <row r="669" spans="1:19" x14ac:dyDescent="0.25">
      <c r="A669" s="37" t="s">
        <v>27</v>
      </c>
      <c r="B669" s="18">
        <v>50040849</v>
      </c>
      <c r="C669" s="37" t="s">
        <v>533</v>
      </c>
      <c r="D669" s="37" t="s">
        <v>2272</v>
      </c>
      <c r="E669" s="37" t="s">
        <v>52</v>
      </c>
      <c r="F669" s="37" t="s">
        <v>1642</v>
      </c>
      <c r="G669" s="37" t="s">
        <v>93</v>
      </c>
      <c r="H669" s="37" t="s">
        <v>28</v>
      </c>
      <c r="I669" s="37" t="s">
        <v>2238</v>
      </c>
      <c r="J669" s="37" t="s">
        <v>818</v>
      </c>
      <c r="K669" s="37" t="s">
        <v>815</v>
      </c>
      <c r="L669" s="37" t="s">
        <v>135</v>
      </c>
      <c r="M669" s="18"/>
      <c r="N669" s="38">
        <v>41974</v>
      </c>
      <c r="O669" s="38">
        <v>43556</v>
      </c>
      <c r="P669" s="38">
        <v>33663</v>
      </c>
      <c r="Q669" s="18">
        <v>29.93972602739726</v>
      </c>
      <c r="R669" s="18">
        <v>3.3246666666666669</v>
      </c>
      <c r="S669" s="18"/>
    </row>
    <row r="670" spans="1:19" x14ac:dyDescent="0.25">
      <c r="A670" s="37" t="s">
        <v>27</v>
      </c>
      <c r="B670" s="18">
        <v>50133259</v>
      </c>
      <c r="C670" s="37" t="s">
        <v>686</v>
      </c>
      <c r="D670" s="37" t="s">
        <v>2272</v>
      </c>
      <c r="E670" s="37" t="s">
        <v>61</v>
      </c>
      <c r="F670" s="37" t="s">
        <v>2052</v>
      </c>
      <c r="G670" s="37" t="s">
        <v>66</v>
      </c>
      <c r="H670" s="37" t="s">
        <v>884</v>
      </c>
      <c r="I670" s="37" t="s">
        <v>2054</v>
      </c>
      <c r="J670" s="37" t="s">
        <v>818</v>
      </c>
      <c r="K670" s="37" t="s">
        <v>815</v>
      </c>
      <c r="L670" s="37" t="s">
        <v>135</v>
      </c>
      <c r="M670" s="18"/>
      <c r="N670" s="38">
        <v>43567</v>
      </c>
      <c r="O670" s="38">
        <v>43750</v>
      </c>
      <c r="P670" s="38">
        <v>35378</v>
      </c>
      <c r="Q670" s="18">
        <v>25.241095890410961</v>
      </c>
      <c r="R670" s="18">
        <v>3.0350000000000001</v>
      </c>
      <c r="S670" s="18"/>
    </row>
    <row r="671" spans="1:19" x14ac:dyDescent="0.25">
      <c r="A671" s="37" t="s">
        <v>27</v>
      </c>
      <c r="B671" s="18">
        <v>50031035</v>
      </c>
      <c r="C671" s="37" t="s">
        <v>310</v>
      </c>
      <c r="D671" s="37" t="s">
        <v>2272</v>
      </c>
      <c r="E671" s="37" t="s">
        <v>52</v>
      </c>
      <c r="F671" s="37" t="s">
        <v>1642</v>
      </c>
      <c r="G671" s="37" t="s">
        <v>93</v>
      </c>
      <c r="H671" s="37" t="s">
        <v>28</v>
      </c>
      <c r="I671" s="37" t="s">
        <v>2238</v>
      </c>
      <c r="J671" s="37" t="s">
        <v>818</v>
      </c>
      <c r="K671" s="37" t="s">
        <v>815</v>
      </c>
      <c r="L671" s="37" t="s">
        <v>115</v>
      </c>
      <c r="M671" s="18"/>
      <c r="N671" s="38">
        <v>40672</v>
      </c>
      <c r="O671" s="38">
        <v>42492</v>
      </c>
      <c r="P671" s="38">
        <v>32542</v>
      </c>
      <c r="Q671" s="18">
        <v>33.010958904109586</v>
      </c>
      <c r="R671" s="18">
        <v>3.1511111111111112</v>
      </c>
      <c r="S671" s="18"/>
    </row>
    <row r="672" spans="1:19" x14ac:dyDescent="0.25">
      <c r="A672" s="37" t="s">
        <v>27</v>
      </c>
      <c r="B672" s="18">
        <v>50031031</v>
      </c>
      <c r="C672" s="37" t="s">
        <v>1307</v>
      </c>
      <c r="D672" s="37" t="s">
        <v>2272</v>
      </c>
      <c r="E672" s="37" t="s">
        <v>61</v>
      </c>
      <c r="F672" s="37" t="s">
        <v>2052</v>
      </c>
      <c r="G672" s="37" t="s">
        <v>66</v>
      </c>
      <c r="H672" s="37" t="s">
        <v>884</v>
      </c>
      <c r="I672" s="37" t="s">
        <v>2055</v>
      </c>
      <c r="J672" s="37" t="s">
        <v>818</v>
      </c>
      <c r="K672" s="37" t="s">
        <v>815</v>
      </c>
      <c r="L672" s="37" t="s">
        <v>115</v>
      </c>
      <c r="M672" s="18"/>
      <c r="N672" s="38">
        <v>35233</v>
      </c>
      <c r="O672" s="38">
        <v>44480</v>
      </c>
      <c r="P672" s="38">
        <v>26571</v>
      </c>
      <c r="Q672" s="18">
        <v>49.369863013698627</v>
      </c>
      <c r="R672" s="18">
        <v>2.6300000000000003</v>
      </c>
      <c r="S672" s="18"/>
    </row>
    <row r="673" spans="1:19" x14ac:dyDescent="0.25">
      <c r="A673" s="37" t="s">
        <v>27</v>
      </c>
      <c r="B673" s="18">
        <v>50108183</v>
      </c>
      <c r="C673" s="37" t="s">
        <v>630</v>
      </c>
      <c r="D673" s="37" t="s">
        <v>2272</v>
      </c>
      <c r="E673" s="37" t="s">
        <v>52</v>
      </c>
      <c r="F673" s="37" t="s">
        <v>1642</v>
      </c>
      <c r="G673" s="37" t="s">
        <v>93</v>
      </c>
      <c r="H673" s="37" t="s">
        <v>28</v>
      </c>
      <c r="I673" s="37" t="s">
        <v>2238</v>
      </c>
      <c r="J673" s="37" t="s">
        <v>818</v>
      </c>
      <c r="K673" s="37" t="s">
        <v>815</v>
      </c>
      <c r="L673" s="37" t="s">
        <v>135</v>
      </c>
      <c r="M673" s="18"/>
      <c r="N673" s="38">
        <v>43040</v>
      </c>
      <c r="O673" s="38">
        <v>44545</v>
      </c>
      <c r="P673" s="38">
        <v>34135</v>
      </c>
      <c r="Q673" s="18">
        <v>28.646575342465752</v>
      </c>
      <c r="R673" s="18">
        <v>3.0266666666666668</v>
      </c>
      <c r="S673" s="18"/>
    </row>
    <row r="674" spans="1:19" x14ac:dyDescent="0.25">
      <c r="A674" s="37" t="s">
        <v>27</v>
      </c>
      <c r="B674" s="18">
        <v>50030705</v>
      </c>
      <c r="C674" s="37" t="s">
        <v>199</v>
      </c>
      <c r="D674" s="37" t="s">
        <v>2272</v>
      </c>
      <c r="E674" s="37" t="s">
        <v>61</v>
      </c>
      <c r="F674" s="37" t="s">
        <v>2056</v>
      </c>
      <c r="G674" s="37" t="s">
        <v>31</v>
      </c>
      <c r="H674" s="37" t="s">
        <v>2057</v>
      </c>
      <c r="I674" s="37" t="s">
        <v>867</v>
      </c>
      <c r="J674" s="37" t="s">
        <v>814</v>
      </c>
      <c r="K674" s="37" t="s">
        <v>815</v>
      </c>
      <c r="L674" s="37" t="s">
        <v>110</v>
      </c>
      <c r="M674" s="18">
        <v>8</v>
      </c>
      <c r="N674" s="38">
        <v>35765</v>
      </c>
      <c r="O674" s="38">
        <v>43467</v>
      </c>
      <c r="P674" s="38">
        <v>25246</v>
      </c>
      <c r="Q674" s="18">
        <v>53</v>
      </c>
      <c r="R674" s="18">
        <v>3.1280000000000001</v>
      </c>
      <c r="S674" s="18"/>
    </row>
    <row r="675" spans="1:19" x14ac:dyDescent="0.25">
      <c r="A675" s="37" t="s">
        <v>27</v>
      </c>
      <c r="B675" s="18">
        <v>50031361</v>
      </c>
      <c r="C675" s="37" t="s">
        <v>415</v>
      </c>
      <c r="D675" s="37" t="s">
        <v>2272</v>
      </c>
      <c r="E675" s="37" t="s">
        <v>61</v>
      </c>
      <c r="F675" s="37" t="s">
        <v>2058</v>
      </c>
      <c r="G675" s="37" t="s">
        <v>64</v>
      </c>
      <c r="H675" s="37" t="s">
        <v>2053</v>
      </c>
      <c r="I675" s="37" t="s">
        <v>940</v>
      </c>
      <c r="J675" s="37" t="s">
        <v>818</v>
      </c>
      <c r="K675" s="37" t="s">
        <v>815</v>
      </c>
      <c r="L675" s="37" t="s">
        <v>110</v>
      </c>
      <c r="M675" s="18">
        <v>17</v>
      </c>
      <c r="N675" s="38">
        <v>35408</v>
      </c>
      <c r="O675" s="38">
        <v>43297</v>
      </c>
      <c r="P675" s="38">
        <v>25880</v>
      </c>
      <c r="Q675" s="18">
        <v>51.263013698630139</v>
      </c>
      <c r="R675" s="18">
        <v>3.0593333333333335</v>
      </c>
      <c r="S675" s="18"/>
    </row>
    <row r="676" spans="1:19" x14ac:dyDescent="0.25">
      <c r="A676" s="37" t="s">
        <v>4</v>
      </c>
      <c r="B676" s="18">
        <v>50031088</v>
      </c>
      <c r="C676" s="37" t="s">
        <v>335</v>
      </c>
      <c r="D676" s="37" t="s">
        <v>2272</v>
      </c>
      <c r="E676" s="37" t="s">
        <v>61</v>
      </c>
      <c r="F676" s="37" t="s">
        <v>2059</v>
      </c>
      <c r="G676" s="37" t="s">
        <v>97</v>
      </c>
      <c r="H676" s="37" t="s">
        <v>2060</v>
      </c>
      <c r="I676" s="37" t="s">
        <v>2262</v>
      </c>
      <c r="J676" s="37" t="s">
        <v>814</v>
      </c>
      <c r="K676" s="37" t="s">
        <v>815</v>
      </c>
      <c r="L676" s="37" t="s">
        <v>115</v>
      </c>
      <c r="M676" s="18"/>
      <c r="N676" s="38">
        <v>33770</v>
      </c>
      <c r="O676" s="38">
        <v>42795</v>
      </c>
      <c r="P676" s="38">
        <v>24495</v>
      </c>
      <c r="Q676" s="18">
        <v>55.057534246575344</v>
      </c>
      <c r="R676" s="18">
        <v>3.14</v>
      </c>
      <c r="S676" s="18"/>
    </row>
    <row r="677" spans="1:19" x14ac:dyDescent="0.25">
      <c r="A677" s="37" t="s">
        <v>27</v>
      </c>
      <c r="B677" s="18">
        <v>50030748</v>
      </c>
      <c r="C677" s="37" t="s">
        <v>224</v>
      </c>
      <c r="D677" s="37" t="s">
        <v>2272</v>
      </c>
      <c r="E677" s="37" t="s">
        <v>61</v>
      </c>
      <c r="F677" s="37" t="s">
        <v>2059</v>
      </c>
      <c r="G677" s="37" t="s">
        <v>97</v>
      </c>
      <c r="H677" s="37" t="s">
        <v>884</v>
      </c>
      <c r="I677" s="37" t="s">
        <v>2027</v>
      </c>
      <c r="J677" s="37" t="s">
        <v>814</v>
      </c>
      <c r="K677" s="37" t="s">
        <v>815</v>
      </c>
      <c r="L677" s="37" t="s">
        <v>115</v>
      </c>
      <c r="M677" s="18"/>
      <c r="N677" s="38">
        <v>34912</v>
      </c>
      <c r="O677" s="38">
        <v>43556</v>
      </c>
      <c r="P677" s="38">
        <v>27431</v>
      </c>
      <c r="Q677" s="18">
        <v>47.013698630136986</v>
      </c>
      <c r="R677" s="18">
        <v>2.7466666666666666</v>
      </c>
      <c r="S677" s="18"/>
    </row>
    <row r="678" spans="1:19" x14ac:dyDescent="0.25">
      <c r="A678" s="37" t="s">
        <v>27</v>
      </c>
      <c r="B678" s="18">
        <v>50114740</v>
      </c>
      <c r="C678" s="37" t="s">
        <v>658</v>
      </c>
      <c r="D678" s="37" t="s">
        <v>2272</v>
      </c>
      <c r="E678" s="37" t="s">
        <v>61</v>
      </c>
      <c r="F678" s="37" t="s">
        <v>2059</v>
      </c>
      <c r="G678" s="37" t="s">
        <v>97</v>
      </c>
      <c r="H678" s="37" t="s">
        <v>1587</v>
      </c>
      <c r="I678" s="37" t="s">
        <v>2062</v>
      </c>
      <c r="J678" s="37" t="s">
        <v>814</v>
      </c>
      <c r="K678" s="37" t="s">
        <v>815</v>
      </c>
      <c r="L678" s="37" t="s">
        <v>135</v>
      </c>
      <c r="M678" s="18"/>
      <c r="N678" s="38">
        <v>35156</v>
      </c>
      <c r="O678" s="38">
        <v>44545</v>
      </c>
      <c r="P678" s="38">
        <v>26873</v>
      </c>
      <c r="Q678" s="18">
        <v>48.542465753424658</v>
      </c>
      <c r="R678" s="18">
        <v>3.04</v>
      </c>
      <c r="S678" s="18"/>
    </row>
    <row r="679" spans="1:19" x14ac:dyDescent="0.25">
      <c r="A679" s="37" t="s">
        <v>27</v>
      </c>
      <c r="B679" s="18">
        <v>50045067</v>
      </c>
      <c r="C679" s="37" t="s">
        <v>548</v>
      </c>
      <c r="D679" s="37" t="s">
        <v>2272</v>
      </c>
      <c r="E679" s="37" t="s">
        <v>52</v>
      </c>
      <c r="F679" s="37" t="s">
        <v>1562</v>
      </c>
      <c r="G679" s="37" t="s">
        <v>56</v>
      </c>
      <c r="H679" s="37" t="s">
        <v>28</v>
      </c>
      <c r="I679" s="37" t="s">
        <v>2239</v>
      </c>
      <c r="J679" s="37" t="s">
        <v>814</v>
      </c>
      <c r="K679" s="37" t="s">
        <v>815</v>
      </c>
      <c r="L679" s="37" t="s">
        <v>135</v>
      </c>
      <c r="M679" s="18"/>
      <c r="N679" s="38">
        <v>42065</v>
      </c>
      <c r="O679" s="38">
        <v>43539</v>
      </c>
      <c r="P679" s="38">
        <v>33782</v>
      </c>
      <c r="Q679" s="18">
        <v>29.613698630136987</v>
      </c>
      <c r="R679" s="18">
        <v>3.3333333333333335</v>
      </c>
      <c r="S679" s="18"/>
    </row>
    <row r="680" spans="1:19" x14ac:dyDescent="0.25">
      <c r="A680" s="37" t="s">
        <v>27</v>
      </c>
      <c r="B680" s="18">
        <v>50031340</v>
      </c>
      <c r="C680" s="37" t="s">
        <v>401</v>
      </c>
      <c r="D680" s="37" t="s">
        <v>2272</v>
      </c>
      <c r="E680" s="37" t="s">
        <v>61</v>
      </c>
      <c r="F680" s="37" t="s">
        <v>1584</v>
      </c>
      <c r="G680" s="37" t="s">
        <v>63</v>
      </c>
      <c r="H680" s="37" t="s">
        <v>2063</v>
      </c>
      <c r="I680" s="37" t="s">
        <v>937</v>
      </c>
      <c r="J680" s="37" t="s">
        <v>814</v>
      </c>
      <c r="K680" s="37" t="s">
        <v>815</v>
      </c>
      <c r="L680" s="37" t="s">
        <v>106</v>
      </c>
      <c r="M680" s="18">
        <v>19</v>
      </c>
      <c r="N680" s="38">
        <v>36130</v>
      </c>
      <c r="O680" s="38">
        <v>44277</v>
      </c>
      <c r="P680" s="38">
        <v>26395</v>
      </c>
      <c r="Q680" s="18">
        <v>49.852054794520548</v>
      </c>
      <c r="R680" s="18">
        <v>3.94</v>
      </c>
      <c r="S680" s="18"/>
    </row>
    <row r="681" spans="1:19" x14ac:dyDescent="0.25">
      <c r="A681" s="37" t="s">
        <v>4</v>
      </c>
      <c r="B681" s="18">
        <v>50031295</v>
      </c>
      <c r="C681" s="37" t="s">
        <v>378</v>
      </c>
      <c r="D681" s="37" t="s">
        <v>2272</v>
      </c>
      <c r="E681" s="37" t="s">
        <v>61</v>
      </c>
      <c r="F681" s="37" t="s">
        <v>1584</v>
      </c>
      <c r="G681" s="37" t="s">
        <v>63</v>
      </c>
      <c r="H681" s="37" t="s">
        <v>928</v>
      </c>
      <c r="I681" s="37" t="s">
        <v>2064</v>
      </c>
      <c r="J681" s="37" t="s">
        <v>818</v>
      </c>
      <c r="K681" s="37" t="s">
        <v>815</v>
      </c>
      <c r="L681" s="37" t="s">
        <v>115</v>
      </c>
      <c r="M681" s="18"/>
      <c r="N681" s="38">
        <v>35065</v>
      </c>
      <c r="O681" s="38">
        <v>43587</v>
      </c>
      <c r="P681" s="38">
        <v>24552</v>
      </c>
      <c r="Q681" s="18">
        <v>54.901369863013699</v>
      </c>
      <c r="R681" s="18">
        <v>2.8166666666666664</v>
      </c>
      <c r="S681" s="18"/>
    </row>
    <row r="682" spans="1:19" x14ac:dyDescent="0.25">
      <c r="A682" s="37" t="s">
        <v>27</v>
      </c>
      <c r="B682" s="18">
        <v>50031084</v>
      </c>
      <c r="C682" s="37" t="s">
        <v>332</v>
      </c>
      <c r="D682" s="37" t="s">
        <v>2272</v>
      </c>
      <c r="E682" s="37" t="s">
        <v>61</v>
      </c>
      <c r="F682" s="37" t="s">
        <v>1584</v>
      </c>
      <c r="G682" s="37" t="s">
        <v>63</v>
      </c>
      <c r="H682" s="37" t="s">
        <v>884</v>
      </c>
      <c r="I682" s="37" t="s">
        <v>1585</v>
      </c>
      <c r="J682" s="37" t="s">
        <v>818</v>
      </c>
      <c r="K682" s="37" t="s">
        <v>815</v>
      </c>
      <c r="L682" s="37" t="s">
        <v>115</v>
      </c>
      <c r="M682" s="18"/>
      <c r="N682" s="38">
        <v>41030</v>
      </c>
      <c r="O682" s="38">
        <v>43724</v>
      </c>
      <c r="P682" s="38">
        <v>29132</v>
      </c>
      <c r="Q682" s="18">
        <v>42.353424657534248</v>
      </c>
      <c r="R682" s="18">
        <v>2.8033333333333332</v>
      </c>
      <c r="S682" s="18"/>
    </row>
    <row r="683" spans="1:19" x14ac:dyDescent="0.25">
      <c r="A683" s="37" t="s">
        <v>27</v>
      </c>
      <c r="B683" s="18">
        <v>50030678</v>
      </c>
      <c r="C683" s="37" t="s">
        <v>184</v>
      </c>
      <c r="D683" s="37" t="s">
        <v>2272</v>
      </c>
      <c r="E683" s="37" t="s">
        <v>61</v>
      </c>
      <c r="F683" s="37" t="s">
        <v>1584</v>
      </c>
      <c r="G683" s="37" t="s">
        <v>63</v>
      </c>
      <c r="H683" s="37" t="s">
        <v>884</v>
      </c>
      <c r="I683" s="37" t="s">
        <v>1585</v>
      </c>
      <c r="J683" s="37" t="s">
        <v>818</v>
      </c>
      <c r="K683" s="37" t="s">
        <v>815</v>
      </c>
      <c r="L683" s="37" t="s">
        <v>115</v>
      </c>
      <c r="M683" s="18"/>
      <c r="N683" s="38">
        <v>35796</v>
      </c>
      <c r="O683" s="38">
        <v>44088</v>
      </c>
      <c r="P683" s="38">
        <v>24821</v>
      </c>
      <c r="Q683" s="18">
        <v>54.164383561643838</v>
      </c>
      <c r="R683" s="18">
        <v>3.0833333333333335</v>
      </c>
      <c r="S683" s="18"/>
    </row>
    <row r="684" spans="1:19" x14ac:dyDescent="0.25">
      <c r="A684" s="37" t="s">
        <v>27</v>
      </c>
      <c r="B684" s="18">
        <v>50037982</v>
      </c>
      <c r="C684" s="37" t="s">
        <v>513</v>
      </c>
      <c r="D684" s="37" t="s">
        <v>2272</v>
      </c>
      <c r="E684" s="37" t="s">
        <v>61</v>
      </c>
      <c r="F684" s="37" t="s">
        <v>1584</v>
      </c>
      <c r="G684" s="37" t="s">
        <v>63</v>
      </c>
      <c r="H684" s="37" t="s">
        <v>884</v>
      </c>
      <c r="I684" s="37" t="s">
        <v>1585</v>
      </c>
      <c r="J684" s="37" t="s">
        <v>818</v>
      </c>
      <c r="K684" s="37" t="s">
        <v>815</v>
      </c>
      <c r="L684" s="37" t="s">
        <v>135</v>
      </c>
      <c r="M684" s="18"/>
      <c r="N684" s="38">
        <v>41813</v>
      </c>
      <c r="O684" s="38">
        <v>44088</v>
      </c>
      <c r="P684" s="38">
        <v>33346</v>
      </c>
      <c r="Q684" s="18">
        <v>30.80821917808219</v>
      </c>
      <c r="R684" s="18">
        <v>2.4966666666666666</v>
      </c>
      <c r="S684" s="18"/>
    </row>
    <row r="685" spans="1:19" x14ac:dyDescent="0.25">
      <c r="A685" s="37"/>
      <c r="B685" s="18">
        <v>50030709</v>
      </c>
      <c r="C685" s="37" t="s">
        <v>1309</v>
      </c>
      <c r="D685" s="37" t="s">
        <v>2272</v>
      </c>
      <c r="E685" s="37" t="s">
        <v>61</v>
      </c>
      <c r="F685" s="37" t="s">
        <v>1586</v>
      </c>
      <c r="G685" s="37" t="s">
        <v>62</v>
      </c>
      <c r="H685" s="37" t="s">
        <v>2053</v>
      </c>
      <c r="I685" s="37" t="s">
        <v>2065</v>
      </c>
      <c r="J685" s="37"/>
      <c r="K685" s="37"/>
      <c r="L685" s="37" t="s">
        <v>106</v>
      </c>
      <c r="M685" s="18"/>
      <c r="N685" s="38">
        <v>33644</v>
      </c>
      <c r="O685" s="38">
        <v>42475</v>
      </c>
      <c r="P685" s="38">
        <v>24451</v>
      </c>
      <c r="Q685" s="18">
        <v>55.178082191780824</v>
      </c>
      <c r="R685" s="18"/>
      <c r="S685" s="18"/>
    </row>
    <row r="686" spans="1:19" x14ac:dyDescent="0.25">
      <c r="A686" s="37" t="s">
        <v>4</v>
      </c>
      <c r="B686" s="18">
        <v>50030707</v>
      </c>
      <c r="C686" s="37" t="s">
        <v>1310</v>
      </c>
      <c r="D686" s="37" t="s">
        <v>2272</v>
      </c>
      <c r="E686" s="37" t="s">
        <v>61</v>
      </c>
      <c r="F686" s="37" t="s">
        <v>2066</v>
      </c>
      <c r="G686" s="37" t="s">
        <v>96</v>
      </c>
      <c r="H686" s="37" t="s">
        <v>928</v>
      </c>
      <c r="I686" s="37" t="s">
        <v>939</v>
      </c>
      <c r="J686" s="37" t="s">
        <v>825</v>
      </c>
      <c r="K686" s="37" t="s">
        <v>815</v>
      </c>
      <c r="L686" s="37" t="s">
        <v>115</v>
      </c>
      <c r="M686" s="18"/>
      <c r="N686" s="38">
        <v>36161</v>
      </c>
      <c r="O686" s="38">
        <v>42795</v>
      </c>
      <c r="P686" s="38">
        <v>27142</v>
      </c>
      <c r="Q686" s="18">
        <v>47.805479452054797</v>
      </c>
      <c r="R686" s="18">
        <v>2.7633333333333332</v>
      </c>
      <c r="S686" s="18"/>
    </row>
    <row r="687" spans="1:19" x14ac:dyDescent="0.25">
      <c r="A687" s="37" t="s">
        <v>27</v>
      </c>
      <c r="B687" s="18">
        <v>50030742</v>
      </c>
      <c r="C687" s="37" t="s">
        <v>220</v>
      </c>
      <c r="D687" s="37" t="s">
        <v>2272</v>
      </c>
      <c r="E687" s="37" t="s">
        <v>61</v>
      </c>
      <c r="F687" s="37" t="s">
        <v>2066</v>
      </c>
      <c r="G687" s="37" t="s">
        <v>96</v>
      </c>
      <c r="H687" s="37" t="s">
        <v>884</v>
      </c>
      <c r="I687" s="37" t="s">
        <v>2255</v>
      </c>
      <c r="J687" s="37" t="s">
        <v>825</v>
      </c>
      <c r="K687" s="37" t="s">
        <v>815</v>
      </c>
      <c r="L687" s="37" t="s">
        <v>115</v>
      </c>
      <c r="M687" s="18"/>
      <c r="N687" s="38">
        <v>35382</v>
      </c>
      <c r="O687" s="38">
        <v>43724</v>
      </c>
      <c r="P687" s="38">
        <v>26638</v>
      </c>
      <c r="Q687" s="18">
        <v>49.186301369863017</v>
      </c>
      <c r="R687" s="18">
        <v>2.5866666666666669</v>
      </c>
      <c r="S687" s="18"/>
    </row>
    <row r="688" spans="1:19" x14ac:dyDescent="0.25">
      <c r="A688" s="37" t="s">
        <v>27</v>
      </c>
      <c r="B688" s="18">
        <v>50030714</v>
      </c>
      <c r="C688" s="37" t="s">
        <v>204</v>
      </c>
      <c r="D688" s="37" t="s">
        <v>2272</v>
      </c>
      <c r="E688" s="37" t="s">
        <v>61</v>
      </c>
      <c r="F688" s="37" t="s">
        <v>1590</v>
      </c>
      <c r="G688" s="37" t="s">
        <v>65</v>
      </c>
      <c r="H688" s="37" t="s">
        <v>2068</v>
      </c>
      <c r="I688" s="37" t="s">
        <v>2071</v>
      </c>
      <c r="J688" s="37" t="s">
        <v>818</v>
      </c>
      <c r="K688" s="37" t="s">
        <v>815</v>
      </c>
      <c r="L688" s="37" t="s">
        <v>111</v>
      </c>
      <c r="M688" s="18"/>
      <c r="N688" s="38">
        <v>35037</v>
      </c>
      <c r="O688" s="38">
        <v>42583</v>
      </c>
      <c r="P688" s="38">
        <v>25903</v>
      </c>
      <c r="Q688" s="18">
        <v>51.2</v>
      </c>
      <c r="R688" s="18">
        <v>3.2600000000000002</v>
      </c>
      <c r="S688" s="18"/>
    </row>
    <row r="689" spans="1:19" x14ac:dyDescent="0.25">
      <c r="A689" s="37" t="s">
        <v>27</v>
      </c>
      <c r="B689" s="18">
        <v>50085984</v>
      </c>
      <c r="C689" s="37" t="s">
        <v>1286</v>
      </c>
      <c r="D689" s="37" t="s">
        <v>2272</v>
      </c>
      <c r="E689" s="37" t="s">
        <v>52</v>
      </c>
      <c r="F689" s="37" t="s">
        <v>1712</v>
      </c>
      <c r="G689" s="37" t="s">
        <v>57</v>
      </c>
      <c r="H689" s="37" t="s">
        <v>28</v>
      </c>
      <c r="I689" s="37" t="s">
        <v>2240</v>
      </c>
      <c r="J689" s="37" t="s">
        <v>825</v>
      </c>
      <c r="K689" s="37" t="s">
        <v>815</v>
      </c>
      <c r="L689" s="37" t="s">
        <v>135</v>
      </c>
      <c r="M689" s="18"/>
      <c r="N689" s="38">
        <v>35321</v>
      </c>
      <c r="O689" s="38">
        <v>43710</v>
      </c>
      <c r="P689" s="38">
        <v>31621</v>
      </c>
      <c r="Q689" s="18">
        <v>35.534246575342465</v>
      </c>
      <c r="R689" s="18">
        <v>2.76</v>
      </c>
      <c r="S689" s="18"/>
    </row>
    <row r="690" spans="1:19" x14ac:dyDescent="0.25">
      <c r="A690" s="37" t="s">
        <v>4</v>
      </c>
      <c r="B690" s="18">
        <v>50030684</v>
      </c>
      <c r="C690" s="37" t="s">
        <v>187</v>
      </c>
      <c r="D690" s="37" t="s">
        <v>2272</v>
      </c>
      <c r="E690" s="37" t="s">
        <v>61</v>
      </c>
      <c r="F690" s="37" t="s">
        <v>1590</v>
      </c>
      <c r="G690" s="37" t="s">
        <v>65</v>
      </c>
      <c r="H690" s="37" t="s">
        <v>928</v>
      </c>
      <c r="I690" s="37" t="s">
        <v>2070</v>
      </c>
      <c r="J690" s="37" t="s">
        <v>818</v>
      </c>
      <c r="K690" s="37" t="s">
        <v>815</v>
      </c>
      <c r="L690" s="37" t="s">
        <v>135</v>
      </c>
      <c r="M690" s="18"/>
      <c r="N690" s="38">
        <v>35065</v>
      </c>
      <c r="O690" s="38">
        <v>42795</v>
      </c>
      <c r="P690" s="38">
        <v>25778</v>
      </c>
      <c r="Q690" s="18">
        <v>51.542465753424658</v>
      </c>
      <c r="R690" s="18">
        <v>2.63</v>
      </c>
      <c r="S690" s="18"/>
    </row>
    <row r="691" spans="1:19" x14ac:dyDescent="0.25">
      <c r="A691" s="37" t="s">
        <v>27</v>
      </c>
      <c r="B691" s="18">
        <v>50137830</v>
      </c>
      <c r="C691" s="37" t="s">
        <v>1016</v>
      </c>
      <c r="D691" s="37" t="s">
        <v>2272</v>
      </c>
      <c r="E691" s="37" t="s">
        <v>52</v>
      </c>
      <c r="F691" s="37" t="s">
        <v>1712</v>
      </c>
      <c r="G691" s="37" t="s">
        <v>57</v>
      </c>
      <c r="H691" s="37" t="s">
        <v>28</v>
      </c>
      <c r="I691" s="37" t="s">
        <v>2240</v>
      </c>
      <c r="J691" s="37" t="s">
        <v>825</v>
      </c>
      <c r="K691" s="37" t="s">
        <v>815</v>
      </c>
      <c r="L691" s="37" t="s">
        <v>135</v>
      </c>
      <c r="M691" s="18"/>
      <c r="N691" s="38">
        <v>43748</v>
      </c>
      <c r="O691" s="38">
        <v>43931</v>
      </c>
      <c r="P691" s="38">
        <v>35185</v>
      </c>
      <c r="Q691" s="18">
        <v>25.769863013698629</v>
      </c>
      <c r="R691" s="18">
        <v>2.5</v>
      </c>
      <c r="S691" s="18"/>
    </row>
    <row r="692" spans="1:19" x14ac:dyDescent="0.25">
      <c r="A692" s="37" t="s">
        <v>27</v>
      </c>
      <c r="B692" s="18">
        <v>50031072</v>
      </c>
      <c r="C692" s="37" t="s">
        <v>1312</v>
      </c>
      <c r="D692" s="37" t="s">
        <v>2272</v>
      </c>
      <c r="E692" s="37" t="s">
        <v>61</v>
      </c>
      <c r="F692" s="37" t="s">
        <v>1590</v>
      </c>
      <c r="G692" s="37" t="s">
        <v>65</v>
      </c>
      <c r="H692" s="37" t="s">
        <v>1587</v>
      </c>
      <c r="I692" s="37" t="s">
        <v>2071</v>
      </c>
      <c r="J692" s="37" t="s">
        <v>818</v>
      </c>
      <c r="K692" s="37" t="s">
        <v>815</v>
      </c>
      <c r="L692" s="37" t="s">
        <v>115</v>
      </c>
      <c r="M692" s="18"/>
      <c r="N692" s="38">
        <v>36069</v>
      </c>
      <c r="O692" s="38">
        <v>43864</v>
      </c>
      <c r="P692" s="38">
        <v>26198</v>
      </c>
      <c r="Q692" s="18">
        <v>50.391780821917806</v>
      </c>
      <c r="R692" s="18">
        <v>2.8800000000000003</v>
      </c>
      <c r="S692" s="18"/>
    </row>
    <row r="693" spans="1:19" x14ac:dyDescent="0.25">
      <c r="A693" s="37" t="s">
        <v>27</v>
      </c>
      <c r="B693" s="18">
        <v>50108202</v>
      </c>
      <c r="C693" s="37" t="s">
        <v>803</v>
      </c>
      <c r="D693" s="37" t="s">
        <v>2269</v>
      </c>
      <c r="E693" s="37" t="s">
        <v>52</v>
      </c>
      <c r="F693" s="37" t="s">
        <v>94</v>
      </c>
      <c r="G693" s="37" t="s">
        <v>94</v>
      </c>
      <c r="H693" s="37" t="s">
        <v>28</v>
      </c>
      <c r="I693" s="37" t="s">
        <v>2241</v>
      </c>
      <c r="J693" s="37" t="s">
        <v>825</v>
      </c>
      <c r="K693" s="37" t="s">
        <v>815</v>
      </c>
      <c r="L693" s="37" t="s">
        <v>135</v>
      </c>
      <c r="M693" s="18"/>
      <c r="N693" s="38">
        <v>43040</v>
      </c>
      <c r="O693" s="38">
        <v>44361</v>
      </c>
      <c r="P693" s="38">
        <v>33833</v>
      </c>
      <c r="Q693" s="18">
        <v>29.473972602739725</v>
      </c>
      <c r="R693" s="18">
        <v>2.686666666666667</v>
      </c>
      <c r="S693" s="18"/>
    </row>
    <row r="694" spans="1:19" x14ac:dyDescent="0.25">
      <c r="A694" s="37" t="s">
        <v>27</v>
      </c>
      <c r="B694" s="18">
        <v>50030685</v>
      </c>
      <c r="C694" s="37" t="s">
        <v>188</v>
      </c>
      <c r="D694" s="37" t="s">
        <v>2272</v>
      </c>
      <c r="E694" s="37" t="s">
        <v>61</v>
      </c>
      <c r="F694" s="37" t="s">
        <v>1590</v>
      </c>
      <c r="G694" s="37" t="s">
        <v>65</v>
      </c>
      <c r="H694" s="37" t="s">
        <v>1587</v>
      </c>
      <c r="I694" s="37" t="s">
        <v>2071</v>
      </c>
      <c r="J694" s="37" t="s">
        <v>818</v>
      </c>
      <c r="K694" s="37" t="s">
        <v>815</v>
      </c>
      <c r="L694" s="37" t="s">
        <v>111</v>
      </c>
      <c r="M694" s="18"/>
      <c r="N694" s="38">
        <v>35310</v>
      </c>
      <c r="O694" s="38">
        <v>44545</v>
      </c>
      <c r="P694" s="38">
        <v>24777</v>
      </c>
      <c r="Q694" s="18">
        <v>54.284931506849318</v>
      </c>
      <c r="R694" s="18">
        <v>2.7633333333333332</v>
      </c>
      <c r="S694" s="18"/>
    </row>
    <row r="695" spans="1:19" x14ac:dyDescent="0.25">
      <c r="A695" s="37" t="s">
        <v>6</v>
      </c>
      <c r="B695" s="18">
        <v>50031518</v>
      </c>
      <c r="C695" s="37" t="s">
        <v>471</v>
      </c>
      <c r="D695" s="37" t="s">
        <v>2269</v>
      </c>
      <c r="E695" s="37" t="s">
        <v>2</v>
      </c>
      <c r="F695" s="37" t="s">
        <v>2072</v>
      </c>
      <c r="G695" s="37" t="s">
        <v>9</v>
      </c>
      <c r="H695" s="37" t="s">
        <v>10</v>
      </c>
      <c r="I695" s="37" t="s">
        <v>820</v>
      </c>
      <c r="J695" s="37" t="s">
        <v>814</v>
      </c>
      <c r="K695" s="37" t="s">
        <v>815</v>
      </c>
      <c r="L695" s="37" t="s">
        <v>124</v>
      </c>
      <c r="M695" s="18">
        <v>3</v>
      </c>
      <c r="N695" s="38">
        <v>34554</v>
      </c>
      <c r="O695" s="38">
        <v>44452</v>
      </c>
      <c r="P695" s="38">
        <v>24860</v>
      </c>
      <c r="Q695" s="18">
        <v>54.057534246575344</v>
      </c>
      <c r="R695" s="18">
        <v>3.2966666666666669</v>
      </c>
      <c r="S695" s="18"/>
    </row>
    <row r="696" spans="1:19" x14ac:dyDescent="0.25">
      <c r="A696" s="37" t="s">
        <v>4</v>
      </c>
      <c r="B696" s="18">
        <v>50142341</v>
      </c>
      <c r="C696" s="37" t="s">
        <v>717</v>
      </c>
      <c r="D696" s="37" t="s">
        <v>2269</v>
      </c>
      <c r="E696" s="37" t="s">
        <v>2</v>
      </c>
      <c r="F696" s="37" t="s">
        <v>2072</v>
      </c>
      <c r="G696" s="37" t="s">
        <v>9</v>
      </c>
      <c r="H696" s="37" t="s">
        <v>1554</v>
      </c>
      <c r="I696" s="37" t="s">
        <v>822</v>
      </c>
      <c r="J696" s="37" t="s">
        <v>814</v>
      </c>
      <c r="K696" s="37" t="s">
        <v>815</v>
      </c>
      <c r="L696" s="37" t="s">
        <v>135</v>
      </c>
      <c r="M696" s="18"/>
      <c r="N696" s="38">
        <v>44049</v>
      </c>
      <c r="O696" s="38">
        <v>44476</v>
      </c>
      <c r="P696" s="38">
        <v>35082</v>
      </c>
      <c r="Q696" s="18">
        <v>26.052054794520547</v>
      </c>
      <c r="R696" s="18"/>
      <c r="S696" s="18"/>
    </row>
    <row r="697" spans="1:19" x14ac:dyDescent="0.25">
      <c r="A697" s="37" t="s">
        <v>6</v>
      </c>
      <c r="B697" s="18">
        <v>50031301</v>
      </c>
      <c r="C697" s="37" t="s">
        <v>380</v>
      </c>
      <c r="D697" s="37" t="s">
        <v>2269</v>
      </c>
      <c r="E697" s="37" t="s">
        <v>2</v>
      </c>
      <c r="F697" s="37" t="s">
        <v>1592</v>
      </c>
      <c r="G697" s="37" t="s">
        <v>8</v>
      </c>
      <c r="H697" s="37" t="s">
        <v>816</v>
      </c>
      <c r="I697" s="37" t="s">
        <v>819</v>
      </c>
      <c r="J697" s="37" t="s">
        <v>818</v>
      </c>
      <c r="K697" s="37" t="s">
        <v>815</v>
      </c>
      <c r="L697" s="37" t="s">
        <v>106</v>
      </c>
      <c r="M697" s="18">
        <v>3</v>
      </c>
      <c r="N697" s="38">
        <v>37104</v>
      </c>
      <c r="O697" s="38">
        <v>44452</v>
      </c>
      <c r="P697" s="38">
        <v>27553</v>
      </c>
      <c r="Q697" s="18">
        <v>46.679452054794524</v>
      </c>
      <c r="R697" s="18">
        <v>3.48</v>
      </c>
      <c r="S697" s="18"/>
    </row>
    <row r="698" spans="1:19" x14ac:dyDescent="0.25">
      <c r="A698" s="37" t="s">
        <v>6</v>
      </c>
      <c r="B698" s="18">
        <v>50031359</v>
      </c>
      <c r="C698" s="37" t="s">
        <v>1313</v>
      </c>
      <c r="D698" s="37" t="s">
        <v>2269</v>
      </c>
      <c r="E698" s="37" t="s">
        <v>2</v>
      </c>
      <c r="F698" s="37" t="s">
        <v>1592</v>
      </c>
      <c r="G698" s="37" t="s">
        <v>8</v>
      </c>
      <c r="H698" s="37" t="s">
        <v>13</v>
      </c>
      <c r="I698" s="37" t="s">
        <v>2073</v>
      </c>
      <c r="J698" s="37" t="s">
        <v>818</v>
      </c>
      <c r="K698" s="37" t="s">
        <v>815</v>
      </c>
      <c r="L698" s="37" t="s">
        <v>111</v>
      </c>
      <c r="M698" s="18">
        <v>4</v>
      </c>
      <c r="N698" s="38">
        <v>39661</v>
      </c>
      <c r="O698" s="38">
        <v>44153</v>
      </c>
      <c r="P698" s="38">
        <v>29644</v>
      </c>
      <c r="Q698" s="18">
        <v>40.950684931506849</v>
      </c>
      <c r="R698" s="18">
        <v>3.44</v>
      </c>
      <c r="S698" s="18"/>
    </row>
    <row r="699" spans="1:19" x14ac:dyDescent="0.25">
      <c r="A699" s="37" t="s">
        <v>4</v>
      </c>
      <c r="B699" s="18">
        <v>50031039</v>
      </c>
      <c r="C699" s="37" t="s">
        <v>313</v>
      </c>
      <c r="D699" s="37" t="s">
        <v>2269</v>
      </c>
      <c r="E699" s="37" t="s">
        <v>2</v>
      </c>
      <c r="F699" s="37" t="s">
        <v>1592</v>
      </c>
      <c r="G699" s="37" t="s">
        <v>8</v>
      </c>
      <c r="H699" s="37" t="s">
        <v>928</v>
      </c>
      <c r="I699" s="37" t="s">
        <v>2074</v>
      </c>
      <c r="J699" s="37" t="s">
        <v>818</v>
      </c>
      <c r="K699" s="37" t="s">
        <v>815</v>
      </c>
      <c r="L699" s="37" t="s">
        <v>115</v>
      </c>
      <c r="M699" s="18"/>
      <c r="N699" s="38">
        <v>34820</v>
      </c>
      <c r="O699" s="38">
        <v>41792</v>
      </c>
      <c r="P699" s="38">
        <v>25317</v>
      </c>
      <c r="Q699" s="18">
        <v>52.805479452054797</v>
      </c>
      <c r="R699" s="18">
        <v>2.9299999999999997</v>
      </c>
      <c r="S699" s="18"/>
    </row>
    <row r="700" spans="1:19" x14ac:dyDescent="0.25">
      <c r="A700" s="37" t="s">
        <v>6</v>
      </c>
      <c r="B700" s="18">
        <v>50122118</v>
      </c>
      <c r="C700" s="37" t="s">
        <v>672</v>
      </c>
      <c r="D700" s="37" t="s">
        <v>2269</v>
      </c>
      <c r="E700" s="37" t="s">
        <v>2</v>
      </c>
      <c r="F700" s="37" t="s">
        <v>1592</v>
      </c>
      <c r="G700" s="37" t="s">
        <v>8</v>
      </c>
      <c r="H700" s="37" t="s">
        <v>7</v>
      </c>
      <c r="I700" s="37" t="s">
        <v>1593</v>
      </c>
      <c r="J700" s="37" t="s">
        <v>818</v>
      </c>
      <c r="K700" s="37" t="s">
        <v>815</v>
      </c>
      <c r="L700" s="37" t="s">
        <v>135</v>
      </c>
      <c r="M700" s="18"/>
      <c r="N700" s="38">
        <v>43398</v>
      </c>
      <c r="O700" s="38">
        <v>43631</v>
      </c>
      <c r="P700" s="38">
        <v>34126</v>
      </c>
      <c r="Q700" s="18">
        <v>28.671232876712327</v>
      </c>
      <c r="R700" s="18">
        <v>2.645</v>
      </c>
      <c r="S700" s="18"/>
    </row>
    <row r="701" spans="1:19" x14ac:dyDescent="0.25">
      <c r="A701" s="37" t="s">
        <v>6</v>
      </c>
      <c r="B701" s="18">
        <v>50030786</v>
      </c>
      <c r="C701" s="37" t="s">
        <v>242</v>
      </c>
      <c r="D701" s="37" t="s">
        <v>2269</v>
      </c>
      <c r="E701" s="37" t="s">
        <v>2</v>
      </c>
      <c r="F701" s="37" t="s">
        <v>1594</v>
      </c>
      <c r="G701" s="37" t="s">
        <v>3</v>
      </c>
      <c r="H701" s="37" t="s">
        <v>816</v>
      </c>
      <c r="I701" s="37" t="s">
        <v>817</v>
      </c>
      <c r="J701" s="37" t="s">
        <v>814</v>
      </c>
      <c r="K701" s="37" t="s">
        <v>815</v>
      </c>
      <c r="L701" s="37" t="s">
        <v>106</v>
      </c>
      <c r="M701" s="18">
        <v>1</v>
      </c>
      <c r="N701" s="38">
        <v>36404</v>
      </c>
      <c r="O701" s="38">
        <v>44452</v>
      </c>
      <c r="P701" s="38">
        <v>27360</v>
      </c>
      <c r="Q701" s="18">
        <v>47.208219178082189</v>
      </c>
      <c r="R701" s="18">
        <v>3.4233333333333333</v>
      </c>
      <c r="S701" s="18"/>
    </row>
    <row r="702" spans="1:19" x14ac:dyDescent="0.25">
      <c r="A702" s="37" t="s">
        <v>6</v>
      </c>
      <c r="B702" s="18">
        <v>50031107</v>
      </c>
      <c r="C702" s="37" t="s">
        <v>343</v>
      </c>
      <c r="D702" s="37" t="s">
        <v>2269</v>
      </c>
      <c r="E702" s="37" t="s">
        <v>2</v>
      </c>
      <c r="F702" s="37" t="s">
        <v>1594</v>
      </c>
      <c r="G702" s="37" t="s">
        <v>3</v>
      </c>
      <c r="H702" s="37" t="s">
        <v>13</v>
      </c>
      <c r="I702" s="37" t="s">
        <v>2075</v>
      </c>
      <c r="J702" s="37" t="s">
        <v>814</v>
      </c>
      <c r="K702" s="37" t="s">
        <v>815</v>
      </c>
      <c r="L702" s="37" t="s">
        <v>110</v>
      </c>
      <c r="M702" s="18">
        <v>2</v>
      </c>
      <c r="N702" s="38">
        <v>37712</v>
      </c>
      <c r="O702" s="38">
        <v>44452</v>
      </c>
      <c r="P702" s="38">
        <v>28361</v>
      </c>
      <c r="Q702" s="18">
        <v>44.465753424657535</v>
      </c>
      <c r="R702" s="18">
        <v>3.56</v>
      </c>
      <c r="S702" s="18"/>
    </row>
    <row r="703" spans="1:19" x14ac:dyDescent="0.25">
      <c r="A703" s="37" t="s">
        <v>4</v>
      </c>
      <c r="B703" s="18">
        <v>50049439</v>
      </c>
      <c r="C703" s="37" t="s">
        <v>575</v>
      </c>
      <c r="D703" s="37" t="s">
        <v>2269</v>
      </c>
      <c r="E703" s="37" t="s">
        <v>2</v>
      </c>
      <c r="F703" s="37" t="s">
        <v>1594</v>
      </c>
      <c r="G703" s="37" t="s">
        <v>3</v>
      </c>
      <c r="H703" s="37" t="s">
        <v>928</v>
      </c>
      <c r="I703" s="37" t="s">
        <v>2076</v>
      </c>
      <c r="J703" s="37" t="s">
        <v>814</v>
      </c>
      <c r="K703" s="37" t="s">
        <v>815</v>
      </c>
      <c r="L703" s="37" t="s">
        <v>135</v>
      </c>
      <c r="M703" s="18"/>
      <c r="N703" s="38">
        <v>34731</v>
      </c>
      <c r="O703" s="38">
        <v>43801</v>
      </c>
      <c r="P703" s="38">
        <v>25100</v>
      </c>
      <c r="Q703" s="18">
        <v>53.4</v>
      </c>
      <c r="R703" s="18">
        <v>3.06</v>
      </c>
      <c r="S703" s="18"/>
    </row>
    <row r="704" spans="1:19" x14ac:dyDescent="0.25">
      <c r="A704" s="37"/>
      <c r="B704" s="18">
        <v>50051185</v>
      </c>
      <c r="C704" s="37" t="s">
        <v>582</v>
      </c>
      <c r="D704" s="37" t="s">
        <v>2269</v>
      </c>
      <c r="E704" s="37" t="s">
        <v>2</v>
      </c>
      <c r="F704" s="37" t="s">
        <v>1594</v>
      </c>
      <c r="G704" s="37" t="s">
        <v>3</v>
      </c>
      <c r="H704" s="37" t="s">
        <v>2077</v>
      </c>
      <c r="I704" s="37" t="s">
        <v>2078</v>
      </c>
      <c r="J704" s="37"/>
      <c r="K704" s="37"/>
      <c r="L704" s="37" t="s">
        <v>135</v>
      </c>
      <c r="M704" s="18"/>
      <c r="N704" s="38">
        <v>42387</v>
      </c>
      <c r="O704" s="38">
        <v>43770</v>
      </c>
      <c r="P704" s="38">
        <v>34542</v>
      </c>
      <c r="Q704" s="18">
        <v>27.531506849315068</v>
      </c>
      <c r="R704" s="18"/>
      <c r="S704" s="18"/>
    </row>
    <row r="705" spans="1:19" x14ac:dyDescent="0.25">
      <c r="A705" s="37" t="s">
        <v>27</v>
      </c>
      <c r="B705" s="18">
        <v>50049432</v>
      </c>
      <c r="C705" s="37" t="s">
        <v>573</v>
      </c>
      <c r="D705" s="37" t="s">
        <v>2272</v>
      </c>
      <c r="E705" s="37" t="s">
        <v>25</v>
      </c>
      <c r="F705" s="37" t="s">
        <v>1571</v>
      </c>
      <c r="G705" s="37" t="s">
        <v>84</v>
      </c>
      <c r="H705" s="37" t="s">
        <v>28</v>
      </c>
      <c r="I705" s="37" t="s">
        <v>1572</v>
      </c>
      <c r="J705" s="37" t="s">
        <v>825</v>
      </c>
      <c r="K705" s="37" t="s">
        <v>815</v>
      </c>
      <c r="L705" s="37" t="s">
        <v>135</v>
      </c>
      <c r="M705" s="18">
        <v>3</v>
      </c>
      <c r="N705" s="38">
        <v>42310</v>
      </c>
      <c r="O705" s="38">
        <v>43724</v>
      </c>
      <c r="P705" s="38">
        <v>33436</v>
      </c>
      <c r="Q705" s="18">
        <v>30.561643835616437</v>
      </c>
      <c r="R705" s="18">
        <v>2.4166666666666665</v>
      </c>
      <c r="S705" s="18"/>
    </row>
    <row r="706" spans="1:19" x14ac:dyDescent="0.25">
      <c r="A706" s="37" t="s">
        <v>6</v>
      </c>
      <c r="B706" s="18">
        <v>50031430</v>
      </c>
      <c r="C706" s="37" t="s">
        <v>437</v>
      </c>
      <c r="D706" s="37" t="s">
        <v>2269</v>
      </c>
      <c r="E706" s="37" t="s">
        <v>2</v>
      </c>
      <c r="F706" s="37" t="s">
        <v>1594</v>
      </c>
      <c r="G706" s="37" t="s">
        <v>3</v>
      </c>
      <c r="H706" s="37" t="s">
        <v>7</v>
      </c>
      <c r="I706" s="37" t="s">
        <v>1595</v>
      </c>
      <c r="J706" s="37" t="s">
        <v>814</v>
      </c>
      <c r="K706" s="37" t="s">
        <v>815</v>
      </c>
      <c r="L706" s="37" t="s">
        <v>115</v>
      </c>
      <c r="M706" s="18"/>
      <c r="N706" s="38">
        <v>41610</v>
      </c>
      <c r="O706" s="38">
        <v>44000</v>
      </c>
      <c r="P706" s="38">
        <v>32540</v>
      </c>
      <c r="Q706" s="18">
        <v>33.016438356164386</v>
      </c>
      <c r="R706" s="18">
        <v>2.7733333333333334</v>
      </c>
      <c r="S706" s="18"/>
    </row>
    <row r="707" spans="1:19" x14ac:dyDescent="0.25">
      <c r="A707" s="37" t="s">
        <v>6</v>
      </c>
      <c r="B707" s="18">
        <v>50030792</v>
      </c>
      <c r="C707" s="37" t="s">
        <v>245</v>
      </c>
      <c r="D707" s="37" t="s">
        <v>2269</v>
      </c>
      <c r="E707" s="37" t="s">
        <v>2</v>
      </c>
      <c r="F707" s="37" t="s">
        <v>1596</v>
      </c>
      <c r="G707" s="37" t="s">
        <v>9</v>
      </c>
      <c r="H707" s="37" t="s">
        <v>816</v>
      </c>
      <c r="I707" s="37" t="s">
        <v>821</v>
      </c>
      <c r="J707" s="37" t="s">
        <v>814</v>
      </c>
      <c r="K707" s="37" t="s">
        <v>815</v>
      </c>
      <c r="L707" s="37" t="s">
        <v>106</v>
      </c>
      <c r="M707" s="18">
        <v>3</v>
      </c>
      <c r="N707" s="38">
        <v>36312</v>
      </c>
      <c r="O707" s="38">
        <v>44452</v>
      </c>
      <c r="P707" s="38">
        <v>27081</v>
      </c>
      <c r="Q707" s="18">
        <v>47.972602739726028</v>
      </c>
      <c r="R707" s="18">
        <v>3.4</v>
      </c>
      <c r="S707" s="18"/>
    </row>
    <row r="708" spans="1:19" x14ac:dyDescent="0.25">
      <c r="A708" s="37" t="s">
        <v>27</v>
      </c>
      <c r="B708" s="18">
        <v>50102541</v>
      </c>
      <c r="C708" s="37" t="s">
        <v>619</v>
      </c>
      <c r="D708" s="37" t="s">
        <v>2272</v>
      </c>
      <c r="E708" s="37" t="s">
        <v>25</v>
      </c>
      <c r="F708" s="37" t="s">
        <v>1571</v>
      </c>
      <c r="G708" s="37" t="s">
        <v>84</v>
      </c>
      <c r="H708" s="37" t="s">
        <v>28</v>
      </c>
      <c r="I708" s="37" t="s">
        <v>1572</v>
      </c>
      <c r="J708" s="37" t="s">
        <v>825</v>
      </c>
      <c r="K708" s="37" t="s">
        <v>815</v>
      </c>
      <c r="L708" s="37" t="s">
        <v>135</v>
      </c>
      <c r="M708" s="18">
        <v>2</v>
      </c>
      <c r="N708" s="38">
        <v>42857</v>
      </c>
      <c r="O708" s="38">
        <v>44445</v>
      </c>
      <c r="P708" s="38">
        <v>34608</v>
      </c>
      <c r="Q708" s="18">
        <v>27.350684931506848</v>
      </c>
      <c r="R708" s="18">
        <v>3.1066666666666669</v>
      </c>
      <c r="S708" s="18"/>
    </row>
    <row r="709" spans="1:19" x14ac:dyDescent="0.25">
      <c r="A709" s="37" t="s">
        <v>6</v>
      </c>
      <c r="B709" s="18">
        <v>50030801</v>
      </c>
      <c r="C709" s="37" t="s">
        <v>248</v>
      </c>
      <c r="D709" s="37" t="s">
        <v>2269</v>
      </c>
      <c r="E709" s="37" t="s">
        <v>2</v>
      </c>
      <c r="F709" s="37" t="s">
        <v>1596</v>
      </c>
      <c r="G709" s="37" t="s">
        <v>9</v>
      </c>
      <c r="H709" s="37" t="s">
        <v>13</v>
      </c>
      <c r="I709" s="37" t="s">
        <v>2079</v>
      </c>
      <c r="J709" s="37" t="s">
        <v>814</v>
      </c>
      <c r="K709" s="37" t="s">
        <v>815</v>
      </c>
      <c r="L709" s="37" t="s">
        <v>115</v>
      </c>
      <c r="M709" s="18">
        <v>5</v>
      </c>
      <c r="N709" s="38">
        <v>41334</v>
      </c>
      <c r="O709" s="38">
        <v>44452</v>
      </c>
      <c r="P709" s="38">
        <v>32585</v>
      </c>
      <c r="Q709" s="18">
        <v>32.893150684931506</v>
      </c>
      <c r="R709" s="18">
        <v>2.86</v>
      </c>
      <c r="S709" s="18"/>
    </row>
    <row r="710" spans="1:19" x14ac:dyDescent="0.25">
      <c r="A710" s="37" t="s">
        <v>6</v>
      </c>
      <c r="B710" s="18">
        <v>50031304</v>
      </c>
      <c r="C710" s="37" t="s">
        <v>382</v>
      </c>
      <c r="D710" s="37" t="s">
        <v>2269</v>
      </c>
      <c r="E710" s="37" t="s">
        <v>2</v>
      </c>
      <c r="F710" s="37" t="s">
        <v>1596</v>
      </c>
      <c r="G710" s="37" t="s">
        <v>9</v>
      </c>
      <c r="H710" s="37" t="s">
        <v>2077</v>
      </c>
      <c r="I710" s="37" t="s">
        <v>2080</v>
      </c>
      <c r="J710" s="37" t="s">
        <v>814</v>
      </c>
      <c r="K710" s="37" t="s">
        <v>815</v>
      </c>
      <c r="L710" s="37" t="s">
        <v>135</v>
      </c>
      <c r="M710" s="18">
        <v>2</v>
      </c>
      <c r="N710" s="38">
        <v>41334</v>
      </c>
      <c r="O710" s="38">
        <v>44452</v>
      </c>
      <c r="P710" s="38">
        <v>33205</v>
      </c>
      <c r="Q710" s="18">
        <v>31.194520547945206</v>
      </c>
      <c r="R710" s="18">
        <v>3.42</v>
      </c>
      <c r="S710" s="18"/>
    </row>
    <row r="711" spans="1:19" x14ac:dyDescent="0.25">
      <c r="A711" s="37" t="s">
        <v>4</v>
      </c>
      <c r="B711" s="18">
        <v>50146752</v>
      </c>
      <c r="C711" s="37" t="s">
        <v>754</v>
      </c>
      <c r="D711" s="37" t="s">
        <v>2269</v>
      </c>
      <c r="E711" s="37" t="s">
        <v>2</v>
      </c>
      <c r="F711" s="37" t="s">
        <v>1596</v>
      </c>
      <c r="G711" s="37" t="s">
        <v>9</v>
      </c>
      <c r="H711" s="37" t="s">
        <v>928</v>
      </c>
      <c r="I711" s="37" t="s">
        <v>1959</v>
      </c>
      <c r="J711" s="37" t="s">
        <v>814</v>
      </c>
      <c r="K711" s="37" t="s">
        <v>815</v>
      </c>
      <c r="L711" s="37" t="s">
        <v>135</v>
      </c>
      <c r="M711" s="18"/>
      <c r="N711" s="38">
        <v>44348</v>
      </c>
      <c r="O711" s="38">
        <v>44531</v>
      </c>
      <c r="P711" s="38">
        <v>34849</v>
      </c>
      <c r="Q711" s="18">
        <v>26.69041095890411</v>
      </c>
      <c r="R711" s="18"/>
      <c r="S711" s="18"/>
    </row>
    <row r="712" spans="1:19" x14ac:dyDescent="0.25">
      <c r="A712" s="37" t="s">
        <v>6</v>
      </c>
      <c r="B712" s="18">
        <v>50030787</v>
      </c>
      <c r="C712" s="37" t="s">
        <v>243</v>
      </c>
      <c r="D712" s="37" t="s">
        <v>2269</v>
      </c>
      <c r="E712" s="37" t="s">
        <v>22</v>
      </c>
      <c r="F712" s="37" t="s">
        <v>2081</v>
      </c>
      <c r="G712" s="37" t="s">
        <v>23</v>
      </c>
      <c r="H712" s="37" t="s">
        <v>10</v>
      </c>
      <c r="I712" s="37" t="s">
        <v>854</v>
      </c>
      <c r="J712" s="37" t="s">
        <v>825</v>
      </c>
      <c r="K712" s="37" t="s">
        <v>815</v>
      </c>
      <c r="L712" s="37" t="s">
        <v>106</v>
      </c>
      <c r="M712" s="18">
        <v>4</v>
      </c>
      <c r="N712" s="38">
        <v>38671</v>
      </c>
      <c r="O712" s="38">
        <v>43374</v>
      </c>
      <c r="P712" s="38">
        <v>28364</v>
      </c>
      <c r="Q712" s="18">
        <v>44.457534246575342</v>
      </c>
      <c r="R712" s="18">
        <v>3.5933333333333333</v>
      </c>
      <c r="S712" s="18"/>
    </row>
    <row r="713" spans="1:19" x14ac:dyDescent="0.25">
      <c r="A713" s="37" t="s">
        <v>4</v>
      </c>
      <c r="B713" s="18">
        <v>50135185</v>
      </c>
      <c r="C713" s="37" t="s">
        <v>696</v>
      </c>
      <c r="D713" s="37" t="s">
        <v>2269</v>
      </c>
      <c r="E713" s="37" t="s">
        <v>22</v>
      </c>
      <c r="F713" s="37" t="s">
        <v>2081</v>
      </c>
      <c r="G713" s="37" t="s">
        <v>23</v>
      </c>
      <c r="H713" s="37" t="s">
        <v>1554</v>
      </c>
      <c r="I713" s="37" t="s">
        <v>2082</v>
      </c>
      <c r="J713" s="37" t="s">
        <v>825</v>
      </c>
      <c r="K713" s="37" t="s">
        <v>815</v>
      </c>
      <c r="L713" s="37" t="s">
        <v>135</v>
      </c>
      <c r="M713" s="18"/>
      <c r="N713" s="38">
        <v>43661</v>
      </c>
      <c r="O713" s="38">
        <v>44480</v>
      </c>
      <c r="P713" s="38">
        <v>35024</v>
      </c>
      <c r="Q713" s="18">
        <v>26.210958904109589</v>
      </c>
      <c r="R713" s="18">
        <v>2.79</v>
      </c>
      <c r="S713" s="18"/>
    </row>
    <row r="714" spans="1:19" x14ac:dyDescent="0.25">
      <c r="A714" s="37" t="s">
        <v>27</v>
      </c>
      <c r="B714" s="18">
        <v>50087830</v>
      </c>
      <c r="C714" s="37" t="s">
        <v>1289</v>
      </c>
      <c r="D714" s="37" t="s">
        <v>2272</v>
      </c>
      <c r="E714" s="37" t="s">
        <v>25</v>
      </c>
      <c r="F714" s="37" t="s">
        <v>2025</v>
      </c>
      <c r="G714" s="37" t="s">
        <v>26</v>
      </c>
      <c r="H714" s="37" t="s">
        <v>28</v>
      </c>
      <c r="I714" s="37" t="s">
        <v>2242</v>
      </c>
      <c r="J714" s="37" t="s">
        <v>814</v>
      </c>
      <c r="K714" s="37" t="s">
        <v>815</v>
      </c>
      <c r="L714" s="37" t="s">
        <v>135</v>
      </c>
      <c r="M714" s="18"/>
      <c r="N714" s="38">
        <v>35490</v>
      </c>
      <c r="O714" s="38">
        <v>43864</v>
      </c>
      <c r="P714" s="38">
        <v>24684</v>
      </c>
      <c r="Q714" s="18">
        <v>54.539726027397258</v>
      </c>
      <c r="R714" s="18">
        <v>2.92</v>
      </c>
      <c r="S714" s="18"/>
    </row>
    <row r="715" spans="1:19" x14ac:dyDescent="0.25">
      <c r="A715" s="37" t="s">
        <v>6</v>
      </c>
      <c r="B715" s="18">
        <v>50031111</v>
      </c>
      <c r="C715" s="37" t="s">
        <v>346</v>
      </c>
      <c r="D715" s="37" t="s">
        <v>2269</v>
      </c>
      <c r="E715" s="37" t="s">
        <v>22</v>
      </c>
      <c r="F715" s="37" t="s">
        <v>1598</v>
      </c>
      <c r="G715" s="37" t="s">
        <v>23</v>
      </c>
      <c r="H715" s="37" t="s">
        <v>816</v>
      </c>
      <c r="I715" s="37" t="s">
        <v>855</v>
      </c>
      <c r="J715" s="37" t="s">
        <v>825</v>
      </c>
      <c r="K715" s="37" t="s">
        <v>815</v>
      </c>
      <c r="L715" s="37" t="s">
        <v>110</v>
      </c>
      <c r="M715" s="18">
        <v>5</v>
      </c>
      <c r="N715" s="38">
        <v>37712</v>
      </c>
      <c r="O715" s="38">
        <v>43374</v>
      </c>
      <c r="P715" s="38">
        <v>26156</v>
      </c>
      <c r="Q715" s="18">
        <v>50.506849315068493</v>
      </c>
      <c r="R715" s="18">
        <v>3.47969696969697</v>
      </c>
      <c r="S715" s="18"/>
    </row>
    <row r="716" spans="1:19" x14ac:dyDescent="0.25">
      <c r="A716" s="37" t="s">
        <v>27</v>
      </c>
      <c r="B716" s="18">
        <v>50030723</v>
      </c>
      <c r="C716" s="37" t="s">
        <v>1290</v>
      </c>
      <c r="D716" s="37" t="s">
        <v>2272</v>
      </c>
      <c r="E716" s="37" t="s">
        <v>25</v>
      </c>
      <c r="F716" s="37" t="s">
        <v>2025</v>
      </c>
      <c r="G716" s="37" t="s">
        <v>26</v>
      </c>
      <c r="H716" s="37" t="s">
        <v>28</v>
      </c>
      <c r="I716" s="37" t="s">
        <v>2242</v>
      </c>
      <c r="J716" s="37" t="s">
        <v>814</v>
      </c>
      <c r="K716" s="37" t="s">
        <v>815</v>
      </c>
      <c r="L716" s="37" t="s">
        <v>115</v>
      </c>
      <c r="M716" s="18"/>
      <c r="N716" s="38">
        <v>34946</v>
      </c>
      <c r="O716" s="38">
        <v>42128</v>
      </c>
      <c r="P716" s="38">
        <v>25411</v>
      </c>
      <c r="Q716" s="18">
        <v>52.547945205479451</v>
      </c>
      <c r="R716" s="18">
        <v>3.2155555555555555</v>
      </c>
      <c r="S716" s="18"/>
    </row>
    <row r="717" spans="1:19" x14ac:dyDescent="0.25">
      <c r="A717" s="37" t="s">
        <v>6</v>
      </c>
      <c r="B717" s="18">
        <v>50031109</v>
      </c>
      <c r="C717" s="37" t="s">
        <v>344</v>
      </c>
      <c r="D717" s="37" t="s">
        <v>2269</v>
      </c>
      <c r="E717" s="37" t="s">
        <v>22</v>
      </c>
      <c r="F717" s="37" t="s">
        <v>1598</v>
      </c>
      <c r="G717" s="37" t="s">
        <v>23</v>
      </c>
      <c r="H717" s="37" t="s">
        <v>13</v>
      </c>
      <c r="I717" s="37" t="s">
        <v>2083</v>
      </c>
      <c r="J717" s="37" t="s">
        <v>825</v>
      </c>
      <c r="K717" s="37" t="s">
        <v>815</v>
      </c>
      <c r="L717" s="37" t="s">
        <v>110</v>
      </c>
      <c r="M717" s="18">
        <v>3</v>
      </c>
      <c r="N717" s="38">
        <v>35737</v>
      </c>
      <c r="O717" s="38">
        <v>44228</v>
      </c>
      <c r="P717" s="38">
        <v>26559</v>
      </c>
      <c r="Q717" s="18">
        <v>49.402739726027399</v>
      </c>
      <c r="R717" s="18">
        <v>3.2433333333333336</v>
      </c>
      <c r="S717" s="18"/>
    </row>
    <row r="718" spans="1:19" x14ac:dyDescent="0.25">
      <c r="A718" s="37" t="s">
        <v>27</v>
      </c>
      <c r="B718" s="18">
        <v>50142295</v>
      </c>
      <c r="C718" s="37" t="s">
        <v>710</v>
      </c>
      <c r="D718" s="37" t="s">
        <v>2272</v>
      </c>
      <c r="E718" s="37" t="s">
        <v>25</v>
      </c>
      <c r="F718" s="37" t="s">
        <v>2025</v>
      </c>
      <c r="G718" s="37" t="s">
        <v>26</v>
      </c>
      <c r="H718" s="37" t="s">
        <v>28</v>
      </c>
      <c r="I718" s="37" t="s">
        <v>2242</v>
      </c>
      <c r="J718" s="37" t="s">
        <v>814</v>
      </c>
      <c r="K718" s="37" t="s">
        <v>815</v>
      </c>
      <c r="L718" s="37" t="s">
        <v>135</v>
      </c>
      <c r="M718" s="18"/>
      <c r="N718" s="38">
        <v>44044</v>
      </c>
      <c r="O718" s="38">
        <v>44278</v>
      </c>
      <c r="P718" s="38">
        <v>35528</v>
      </c>
      <c r="Q718" s="18">
        <v>24.830136986301369</v>
      </c>
      <c r="R718" s="18"/>
      <c r="S718" s="18"/>
    </row>
    <row r="719" spans="1:19" x14ac:dyDescent="0.25">
      <c r="A719" s="37"/>
      <c r="B719" s="18">
        <v>50142643</v>
      </c>
      <c r="C719" s="37" t="s">
        <v>1315</v>
      </c>
      <c r="D719" s="37" t="s">
        <v>2269</v>
      </c>
      <c r="E719" s="37" t="s">
        <v>22</v>
      </c>
      <c r="F719" s="37" t="s">
        <v>1598</v>
      </c>
      <c r="G719" s="37" t="s">
        <v>23</v>
      </c>
      <c r="H719" s="37" t="s">
        <v>7</v>
      </c>
      <c r="I719" s="37" t="s">
        <v>1599</v>
      </c>
      <c r="J719" s="37"/>
      <c r="K719" s="37"/>
      <c r="L719" s="37" t="s">
        <v>135</v>
      </c>
      <c r="M719" s="18"/>
      <c r="N719" s="38">
        <v>40330</v>
      </c>
      <c r="O719" s="38">
        <v>44515</v>
      </c>
      <c r="P719" s="38">
        <v>30209</v>
      </c>
      <c r="Q719" s="18">
        <v>39.402739726027399</v>
      </c>
      <c r="R719" s="18"/>
      <c r="S719" s="18"/>
    </row>
    <row r="720" spans="1:19" x14ac:dyDescent="0.25">
      <c r="A720" s="37" t="s">
        <v>27</v>
      </c>
      <c r="B720" s="18">
        <v>50041857</v>
      </c>
      <c r="C720" s="37" t="s">
        <v>539</v>
      </c>
      <c r="D720" s="37" t="s">
        <v>2272</v>
      </c>
      <c r="E720" s="37" t="s">
        <v>25</v>
      </c>
      <c r="F720" s="37" t="s">
        <v>2025</v>
      </c>
      <c r="G720" s="37" t="s">
        <v>26</v>
      </c>
      <c r="H720" s="37" t="s">
        <v>28</v>
      </c>
      <c r="I720" s="37" t="s">
        <v>2242</v>
      </c>
      <c r="J720" s="37" t="s">
        <v>814</v>
      </c>
      <c r="K720" s="37" t="s">
        <v>815</v>
      </c>
      <c r="L720" s="37" t="s">
        <v>135</v>
      </c>
      <c r="M720" s="18">
        <v>1</v>
      </c>
      <c r="N720" s="38">
        <v>35314</v>
      </c>
      <c r="O720" s="38">
        <v>44487</v>
      </c>
      <c r="P720" s="38">
        <v>27271</v>
      </c>
      <c r="Q720" s="18">
        <v>47.452054794520549</v>
      </c>
      <c r="R720" s="18">
        <v>3.2157575757575763</v>
      </c>
      <c r="S720" s="18"/>
    </row>
    <row r="721" spans="1:19" x14ac:dyDescent="0.25">
      <c r="A721" s="37" t="s">
        <v>6</v>
      </c>
      <c r="B721" s="18">
        <v>50031354</v>
      </c>
      <c r="C721" s="37" t="s">
        <v>411</v>
      </c>
      <c r="D721" s="37" t="s">
        <v>2269</v>
      </c>
      <c r="E721" s="37" t="s">
        <v>22</v>
      </c>
      <c r="F721" s="37" t="s">
        <v>1600</v>
      </c>
      <c r="G721" s="37" t="s">
        <v>24</v>
      </c>
      <c r="H721" s="37" t="s">
        <v>840</v>
      </c>
      <c r="I721" s="37" t="s">
        <v>856</v>
      </c>
      <c r="J721" s="37" t="s">
        <v>825</v>
      </c>
      <c r="K721" s="37" t="s">
        <v>842</v>
      </c>
      <c r="L721" s="37" t="s">
        <v>110</v>
      </c>
      <c r="M721" s="18">
        <v>6</v>
      </c>
      <c r="N721" s="38">
        <v>38810</v>
      </c>
      <c r="O721" s="38">
        <v>43661</v>
      </c>
      <c r="P721" s="38">
        <v>29550</v>
      </c>
      <c r="Q721" s="18">
        <v>41.208219178082189</v>
      </c>
      <c r="R721" s="18">
        <v>3.3066666666666666</v>
      </c>
      <c r="S721" s="18"/>
    </row>
    <row r="722" spans="1:19" x14ac:dyDescent="0.25">
      <c r="A722" s="37" t="s">
        <v>6</v>
      </c>
      <c r="B722" s="18">
        <v>50031467</v>
      </c>
      <c r="C722" s="37" t="s">
        <v>449</v>
      </c>
      <c r="D722" s="37" t="s">
        <v>2272</v>
      </c>
      <c r="E722" s="37" t="s">
        <v>11</v>
      </c>
      <c r="F722" s="37" t="s">
        <v>2084</v>
      </c>
      <c r="G722" s="37" t="s">
        <v>14</v>
      </c>
      <c r="H722" s="37" t="s">
        <v>10</v>
      </c>
      <c r="I722" s="37" t="s">
        <v>828</v>
      </c>
      <c r="J722" s="37" t="s">
        <v>818</v>
      </c>
      <c r="K722" s="37" t="s">
        <v>815</v>
      </c>
      <c r="L722" s="37" t="s">
        <v>168</v>
      </c>
      <c r="M722" s="18">
        <v>1</v>
      </c>
      <c r="N722" s="38">
        <v>35198</v>
      </c>
      <c r="O722" s="38">
        <v>44119</v>
      </c>
      <c r="P722" s="38">
        <v>25671</v>
      </c>
      <c r="Q722" s="18">
        <v>51.835616438356162</v>
      </c>
      <c r="R722" s="18">
        <v>3.5466666666666669</v>
      </c>
      <c r="S722" s="18"/>
    </row>
    <row r="723" spans="1:19" x14ac:dyDescent="0.25">
      <c r="A723" s="37" t="s">
        <v>4</v>
      </c>
      <c r="B723" s="18">
        <v>50108154</v>
      </c>
      <c r="C723" s="37" t="s">
        <v>626</v>
      </c>
      <c r="D723" s="37" t="s">
        <v>2272</v>
      </c>
      <c r="E723" s="37" t="s">
        <v>11</v>
      </c>
      <c r="F723" s="37" t="s">
        <v>2084</v>
      </c>
      <c r="G723" s="37" t="s">
        <v>14</v>
      </c>
      <c r="H723" s="37" t="s">
        <v>1554</v>
      </c>
      <c r="I723" s="37" t="s">
        <v>832</v>
      </c>
      <c r="J723" s="37" t="s">
        <v>818</v>
      </c>
      <c r="K723" s="37" t="s">
        <v>815</v>
      </c>
      <c r="L723" s="37" t="s">
        <v>135</v>
      </c>
      <c r="M723" s="18"/>
      <c r="N723" s="38">
        <v>43040</v>
      </c>
      <c r="O723" s="38">
        <v>44242</v>
      </c>
      <c r="P723" s="38">
        <v>34418</v>
      </c>
      <c r="Q723" s="18">
        <v>27.87123287671233</v>
      </c>
      <c r="R723" s="18">
        <v>2.9333333333333336</v>
      </c>
      <c r="S723" s="18"/>
    </row>
    <row r="724" spans="1:19" x14ac:dyDescent="0.25">
      <c r="A724" s="37" t="s">
        <v>6</v>
      </c>
      <c r="B724" s="18">
        <v>50030796</v>
      </c>
      <c r="C724" s="37" t="s">
        <v>247</v>
      </c>
      <c r="D724" s="37" t="s">
        <v>2272</v>
      </c>
      <c r="E724" s="37" t="s">
        <v>11</v>
      </c>
      <c r="F724" s="37" t="s">
        <v>1602</v>
      </c>
      <c r="G724" s="37" t="s">
        <v>14</v>
      </c>
      <c r="H724" s="37" t="s">
        <v>816</v>
      </c>
      <c r="I724" s="37" t="s">
        <v>829</v>
      </c>
      <c r="J724" s="37" t="s">
        <v>818</v>
      </c>
      <c r="K724" s="37" t="s">
        <v>815</v>
      </c>
      <c r="L724" s="37" t="s">
        <v>106</v>
      </c>
      <c r="M724" s="18">
        <v>2</v>
      </c>
      <c r="N724" s="38">
        <v>36557</v>
      </c>
      <c r="O724" s="38">
        <v>44333</v>
      </c>
      <c r="P724" s="38">
        <v>27031</v>
      </c>
      <c r="Q724" s="18">
        <v>48.109589041095887</v>
      </c>
      <c r="R724" s="18">
        <v>3.4633333333333334</v>
      </c>
      <c r="S724" s="18"/>
    </row>
    <row r="725" spans="1:19" x14ac:dyDescent="0.25">
      <c r="A725" s="37" t="s">
        <v>6</v>
      </c>
      <c r="B725" s="18">
        <v>50030795</v>
      </c>
      <c r="C725" s="37" t="s">
        <v>246</v>
      </c>
      <c r="D725" s="37" t="s">
        <v>2272</v>
      </c>
      <c r="E725" s="37" t="s">
        <v>11</v>
      </c>
      <c r="F725" s="37" t="s">
        <v>1602</v>
      </c>
      <c r="G725" s="37" t="s">
        <v>14</v>
      </c>
      <c r="H725" s="37" t="s">
        <v>2077</v>
      </c>
      <c r="I725" s="37" t="s">
        <v>2085</v>
      </c>
      <c r="J725" s="37" t="s">
        <v>818</v>
      </c>
      <c r="K725" s="37" t="s">
        <v>815</v>
      </c>
      <c r="L725" s="37" t="s">
        <v>115</v>
      </c>
      <c r="M725" s="18">
        <v>1</v>
      </c>
      <c r="N725" s="38">
        <v>39114</v>
      </c>
      <c r="O725" s="38">
        <v>44452</v>
      </c>
      <c r="P725" s="38">
        <v>29096</v>
      </c>
      <c r="Q725" s="18">
        <v>42.452054794520549</v>
      </c>
      <c r="R725" s="18">
        <v>3.31</v>
      </c>
      <c r="S725" s="18"/>
    </row>
    <row r="726" spans="1:19" x14ac:dyDescent="0.25">
      <c r="A726" s="37"/>
      <c r="B726" s="18">
        <v>50137832</v>
      </c>
      <c r="C726" s="37" t="s">
        <v>1291</v>
      </c>
      <c r="D726" s="37" t="s">
        <v>2272</v>
      </c>
      <c r="E726" s="37" t="s">
        <v>25</v>
      </c>
      <c r="F726" s="37" t="s">
        <v>1716</v>
      </c>
      <c r="G726" s="37" t="s">
        <v>31</v>
      </c>
      <c r="H726" s="37" t="s">
        <v>28</v>
      </c>
      <c r="I726" s="37" t="s">
        <v>2243</v>
      </c>
      <c r="J726" s="37"/>
      <c r="K726" s="37"/>
      <c r="L726" s="37" t="s">
        <v>135</v>
      </c>
      <c r="M726" s="18"/>
      <c r="N726" s="38">
        <v>43748</v>
      </c>
      <c r="O726" s="38">
        <v>44545</v>
      </c>
      <c r="P726" s="38">
        <v>35749</v>
      </c>
      <c r="Q726" s="18">
        <v>24.224657534246575</v>
      </c>
      <c r="R726" s="18"/>
      <c r="S726" s="18"/>
    </row>
    <row r="727" spans="1:19" x14ac:dyDescent="0.25">
      <c r="A727" s="37" t="s">
        <v>6</v>
      </c>
      <c r="B727" s="18">
        <v>50042998</v>
      </c>
      <c r="C727" s="37" t="s">
        <v>540</v>
      </c>
      <c r="D727" s="37" t="s">
        <v>2272</v>
      </c>
      <c r="E727" s="37" t="s">
        <v>11</v>
      </c>
      <c r="F727" s="37" t="s">
        <v>1602</v>
      </c>
      <c r="G727" s="37" t="s">
        <v>14</v>
      </c>
      <c r="H727" s="37" t="s">
        <v>7</v>
      </c>
      <c r="I727" s="37" t="s">
        <v>1604</v>
      </c>
      <c r="J727" s="37" t="s">
        <v>818</v>
      </c>
      <c r="K727" s="37" t="s">
        <v>815</v>
      </c>
      <c r="L727" s="37" t="s">
        <v>115</v>
      </c>
      <c r="M727" s="18"/>
      <c r="N727" s="38">
        <v>42016</v>
      </c>
      <c r="O727" s="38">
        <v>44440</v>
      </c>
      <c r="P727" s="38">
        <v>33967</v>
      </c>
      <c r="Q727" s="18">
        <v>29.106849315068494</v>
      </c>
      <c r="R727" s="18">
        <v>3.14</v>
      </c>
      <c r="S727" s="18"/>
    </row>
    <row r="728" spans="1:19" x14ac:dyDescent="0.25">
      <c r="A728" s="37" t="s">
        <v>27</v>
      </c>
      <c r="B728" s="18">
        <v>50030753</v>
      </c>
      <c r="C728" s="37" t="s">
        <v>227</v>
      </c>
      <c r="D728" s="37" t="s">
        <v>2272</v>
      </c>
      <c r="E728" s="37" t="s">
        <v>25</v>
      </c>
      <c r="F728" s="37" t="s">
        <v>1716</v>
      </c>
      <c r="G728" s="37" t="s">
        <v>31</v>
      </c>
      <c r="H728" s="37" t="s">
        <v>28</v>
      </c>
      <c r="I728" s="37" t="s">
        <v>2243</v>
      </c>
      <c r="J728" s="37" t="s">
        <v>814</v>
      </c>
      <c r="K728" s="37" t="s">
        <v>815</v>
      </c>
      <c r="L728" s="37" t="s">
        <v>115</v>
      </c>
      <c r="M728" s="18"/>
      <c r="N728" s="38">
        <v>38548</v>
      </c>
      <c r="O728" s="38">
        <v>44545</v>
      </c>
      <c r="P728" s="38">
        <v>30123</v>
      </c>
      <c r="Q728" s="18">
        <v>39.638356164383559</v>
      </c>
      <c r="R728" s="18"/>
      <c r="S728" s="18"/>
    </row>
    <row r="729" spans="1:19" x14ac:dyDescent="0.25">
      <c r="A729" s="37" t="s">
        <v>6</v>
      </c>
      <c r="B729" s="18">
        <v>50030807</v>
      </c>
      <c r="C729" s="37" t="s">
        <v>249</v>
      </c>
      <c r="D729" s="37" t="s">
        <v>2272</v>
      </c>
      <c r="E729" s="37" t="s">
        <v>11</v>
      </c>
      <c r="F729" s="37" t="s">
        <v>1605</v>
      </c>
      <c r="G729" s="37" t="s">
        <v>81</v>
      </c>
      <c r="H729" s="37" t="s">
        <v>816</v>
      </c>
      <c r="I729" s="37" t="s">
        <v>823</v>
      </c>
      <c r="J729" s="37" t="s">
        <v>818</v>
      </c>
      <c r="K729" s="37" t="s">
        <v>815</v>
      </c>
      <c r="L729" s="37" t="s">
        <v>106</v>
      </c>
      <c r="M729" s="18">
        <v>3</v>
      </c>
      <c r="N729" s="38">
        <v>36557</v>
      </c>
      <c r="O729" s="38">
        <v>44545</v>
      </c>
      <c r="P729" s="38">
        <v>28385</v>
      </c>
      <c r="Q729" s="18">
        <v>44.4</v>
      </c>
      <c r="R729" s="18">
        <v>3.84</v>
      </c>
      <c r="S729" s="18"/>
    </row>
    <row r="730" spans="1:19" x14ac:dyDescent="0.25">
      <c r="A730" s="37" t="s">
        <v>6</v>
      </c>
      <c r="B730" s="18">
        <v>50031411</v>
      </c>
      <c r="C730" s="37" t="s">
        <v>430</v>
      </c>
      <c r="D730" s="37" t="s">
        <v>2272</v>
      </c>
      <c r="E730" s="37" t="s">
        <v>11</v>
      </c>
      <c r="F730" s="37" t="s">
        <v>1605</v>
      </c>
      <c r="G730" s="37" t="s">
        <v>81</v>
      </c>
      <c r="H730" s="37" t="s">
        <v>13</v>
      </c>
      <c r="I730" s="37" t="s">
        <v>2086</v>
      </c>
      <c r="J730" s="37" t="s">
        <v>818</v>
      </c>
      <c r="K730" s="37" t="s">
        <v>815</v>
      </c>
      <c r="L730" s="37" t="s">
        <v>111</v>
      </c>
      <c r="M730" s="18">
        <v>4</v>
      </c>
      <c r="N730" s="38">
        <v>41395</v>
      </c>
      <c r="O730" s="38">
        <v>44242</v>
      </c>
      <c r="P730" s="38">
        <v>30454</v>
      </c>
      <c r="Q730" s="18">
        <v>38.731506849315068</v>
      </c>
      <c r="R730" s="18">
        <v>3.22</v>
      </c>
      <c r="S730" s="18"/>
    </row>
    <row r="731" spans="1:19" x14ac:dyDescent="0.25">
      <c r="A731" s="37" t="s">
        <v>27</v>
      </c>
      <c r="B731" s="18">
        <v>50031607</v>
      </c>
      <c r="C731" s="37" t="s">
        <v>479</v>
      </c>
      <c r="D731" s="37" t="s">
        <v>2272</v>
      </c>
      <c r="E731" s="37" t="s">
        <v>25</v>
      </c>
      <c r="F731" s="37" t="s">
        <v>1705</v>
      </c>
      <c r="G731" s="37" t="s">
        <v>85</v>
      </c>
      <c r="H731" s="37" t="s">
        <v>28</v>
      </c>
      <c r="I731" s="37" t="s">
        <v>2244</v>
      </c>
      <c r="J731" s="37" t="s">
        <v>825</v>
      </c>
      <c r="K731" s="37" t="s">
        <v>815</v>
      </c>
      <c r="L731" s="37" t="s">
        <v>115</v>
      </c>
      <c r="M731" s="18">
        <v>2</v>
      </c>
      <c r="N731" s="38">
        <v>41641</v>
      </c>
      <c r="O731" s="38">
        <v>44109</v>
      </c>
      <c r="P731" s="38">
        <v>31666</v>
      </c>
      <c r="Q731" s="18">
        <v>35.410958904109592</v>
      </c>
      <c r="R731" s="18">
        <v>3.09</v>
      </c>
      <c r="S731" s="18"/>
    </row>
    <row r="732" spans="1:19" x14ac:dyDescent="0.25">
      <c r="A732" s="37" t="s">
        <v>6</v>
      </c>
      <c r="B732" s="18">
        <v>50108159</v>
      </c>
      <c r="C732" s="37" t="s">
        <v>627</v>
      </c>
      <c r="D732" s="37" t="s">
        <v>2272</v>
      </c>
      <c r="E732" s="37" t="s">
        <v>11</v>
      </c>
      <c r="F732" s="37" t="s">
        <v>1605</v>
      </c>
      <c r="G732" s="37" t="s">
        <v>81</v>
      </c>
      <c r="H732" s="37" t="s">
        <v>2077</v>
      </c>
      <c r="I732" s="37" t="s">
        <v>2087</v>
      </c>
      <c r="J732" s="37" t="s">
        <v>818</v>
      </c>
      <c r="K732" s="37" t="s">
        <v>815</v>
      </c>
      <c r="L732" s="37" t="s">
        <v>135</v>
      </c>
      <c r="M732" s="18">
        <v>3</v>
      </c>
      <c r="N732" s="38">
        <v>43040</v>
      </c>
      <c r="O732" s="38">
        <v>44461</v>
      </c>
      <c r="P732" s="38">
        <v>33665</v>
      </c>
      <c r="Q732" s="18">
        <v>29.934246575342467</v>
      </c>
      <c r="R732" s="18">
        <v>3.2233333333333332</v>
      </c>
      <c r="S732" s="18"/>
    </row>
    <row r="733" spans="1:19" x14ac:dyDescent="0.25">
      <c r="A733" s="37" t="s">
        <v>27</v>
      </c>
      <c r="B733" s="18">
        <v>50041827</v>
      </c>
      <c r="C733" s="37" t="s">
        <v>537</v>
      </c>
      <c r="D733" s="37" t="s">
        <v>2272</v>
      </c>
      <c r="E733" s="37" t="s">
        <v>25</v>
      </c>
      <c r="F733" s="37" t="s">
        <v>1705</v>
      </c>
      <c r="G733" s="37" t="s">
        <v>85</v>
      </c>
      <c r="H733" s="37" t="s">
        <v>28</v>
      </c>
      <c r="I733" s="37" t="s">
        <v>2244</v>
      </c>
      <c r="J733" s="37" t="s">
        <v>825</v>
      </c>
      <c r="K733" s="37" t="s">
        <v>815</v>
      </c>
      <c r="L733" s="37" t="s">
        <v>135</v>
      </c>
      <c r="M733" s="18">
        <v>1</v>
      </c>
      <c r="N733" s="38">
        <v>41988</v>
      </c>
      <c r="O733" s="38">
        <v>43832</v>
      </c>
      <c r="P733" s="38">
        <v>31699</v>
      </c>
      <c r="Q733" s="18">
        <v>35.320547945205476</v>
      </c>
      <c r="R733" s="18">
        <v>3.2066666666666666</v>
      </c>
      <c r="S733" s="18"/>
    </row>
    <row r="734" spans="1:19" x14ac:dyDescent="0.25">
      <c r="A734" s="37" t="s">
        <v>4</v>
      </c>
      <c r="B734" s="18">
        <v>50037951</v>
      </c>
      <c r="C734" s="37" t="s">
        <v>503</v>
      </c>
      <c r="D734" s="37" t="s">
        <v>2272</v>
      </c>
      <c r="E734" s="37" t="s">
        <v>11</v>
      </c>
      <c r="F734" s="37" t="s">
        <v>1605</v>
      </c>
      <c r="G734" s="37" t="s">
        <v>81</v>
      </c>
      <c r="H734" s="37" t="s">
        <v>928</v>
      </c>
      <c r="I734" s="37" t="s">
        <v>2088</v>
      </c>
      <c r="J734" s="37" t="s">
        <v>818</v>
      </c>
      <c r="K734" s="37" t="s">
        <v>815</v>
      </c>
      <c r="L734" s="37" t="s">
        <v>115</v>
      </c>
      <c r="M734" s="18"/>
      <c r="N734" s="38">
        <v>34851</v>
      </c>
      <c r="O734" s="38">
        <v>42795</v>
      </c>
      <c r="P734" s="38">
        <v>27122</v>
      </c>
      <c r="Q734" s="18">
        <v>47.860273972602741</v>
      </c>
      <c r="R734" s="18">
        <v>3.0366666666666671</v>
      </c>
      <c r="S734" s="18"/>
    </row>
    <row r="735" spans="1:19" x14ac:dyDescent="0.25">
      <c r="A735" s="37" t="s">
        <v>27</v>
      </c>
      <c r="B735" s="18">
        <v>50112880</v>
      </c>
      <c r="C735" s="37" t="s">
        <v>649</v>
      </c>
      <c r="D735" s="37" t="s">
        <v>2272</v>
      </c>
      <c r="E735" s="37" t="s">
        <v>25</v>
      </c>
      <c r="F735" s="37" t="s">
        <v>1705</v>
      </c>
      <c r="G735" s="37" t="s">
        <v>85</v>
      </c>
      <c r="H735" s="37" t="s">
        <v>28</v>
      </c>
      <c r="I735" s="37" t="s">
        <v>2244</v>
      </c>
      <c r="J735" s="37" t="s">
        <v>825</v>
      </c>
      <c r="K735" s="37" t="s">
        <v>815</v>
      </c>
      <c r="L735" s="37" t="s">
        <v>135</v>
      </c>
      <c r="M735" s="18">
        <v>3</v>
      </c>
      <c r="N735" s="38">
        <v>43222</v>
      </c>
      <c r="O735" s="38">
        <v>44109</v>
      </c>
      <c r="P735" s="38">
        <v>34223</v>
      </c>
      <c r="Q735" s="18">
        <v>28.405479452054795</v>
      </c>
      <c r="R735" s="18">
        <v>3.1011111111111109</v>
      </c>
      <c r="S735" s="18"/>
    </row>
    <row r="736" spans="1:19" x14ac:dyDescent="0.25">
      <c r="A736" s="37" t="s">
        <v>6</v>
      </c>
      <c r="B736" s="18">
        <v>50135193</v>
      </c>
      <c r="C736" s="37" t="s">
        <v>698</v>
      </c>
      <c r="D736" s="37" t="s">
        <v>2272</v>
      </c>
      <c r="E736" s="37" t="s">
        <v>11</v>
      </c>
      <c r="F736" s="37" t="s">
        <v>1605</v>
      </c>
      <c r="G736" s="37" t="s">
        <v>81</v>
      </c>
      <c r="H736" s="37" t="s">
        <v>7</v>
      </c>
      <c r="I736" s="37" t="s">
        <v>1606</v>
      </c>
      <c r="J736" s="37" t="s">
        <v>818</v>
      </c>
      <c r="K736" s="37" t="s">
        <v>815</v>
      </c>
      <c r="L736" s="37" t="s">
        <v>135</v>
      </c>
      <c r="M736" s="18"/>
      <c r="N736" s="38">
        <v>43661</v>
      </c>
      <c r="O736" s="38">
        <v>44305</v>
      </c>
      <c r="P736" s="38">
        <v>34663</v>
      </c>
      <c r="Q736" s="18">
        <v>27.2</v>
      </c>
      <c r="R736" s="18">
        <v>2.6</v>
      </c>
      <c r="S736" s="18"/>
    </row>
    <row r="737" spans="1:19" x14ac:dyDescent="0.25">
      <c r="A737" s="37" t="s">
        <v>6</v>
      </c>
      <c r="B737" s="18">
        <v>50031114</v>
      </c>
      <c r="C737" s="37" t="s">
        <v>348</v>
      </c>
      <c r="D737" s="37" t="s">
        <v>2272</v>
      </c>
      <c r="E737" s="37" t="s">
        <v>11</v>
      </c>
      <c r="F737" s="37" t="s">
        <v>2089</v>
      </c>
      <c r="G737" s="37" t="s">
        <v>12</v>
      </c>
      <c r="H737" s="37" t="s">
        <v>816</v>
      </c>
      <c r="I737" s="37" t="s">
        <v>826</v>
      </c>
      <c r="J737" s="37" t="s">
        <v>825</v>
      </c>
      <c r="K737" s="37" t="s">
        <v>815</v>
      </c>
      <c r="L737" s="37" t="s">
        <v>110</v>
      </c>
      <c r="M737" s="18"/>
      <c r="N737" s="38">
        <v>38640</v>
      </c>
      <c r="O737" s="38">
        <v>44333</v>
      </c>
      <c r="P737" s="38">
        <v>26386</v>
      </c>
      <c r="Q737" s="18">
        <v>49.876712328767127</v>
      </c>
      <c r="R737" s="18">
        <v>3.3145454545454545</v>
      </c>
      <c r="S737" s="18"/>
    </row>
    <row r="738" spans="1:19" x14ac:dyDescent="0.25">
      <c r="A738" s="37" t="s">
        <v>27</v>
      </c>
      <c r="B738" s="18">
        <v>50030738</v>
      </c>
      <c r="C738" s="37" t="s">
        <v>1293</v>
      </c>
      <c r="D738" s="37" t="s">
        <v>2272</v>
      </c>
      <c r="E738" s="37" t="s">
        <v>25</v>
      </c>
      <c r="F738" s="37" t="s">
        <v>2029</v>
      </c>
      <c r="G738" s="37" t="s">
        <v>33</v>
      </c>
      <c r="H738" s="37" t="s">
        <v>28</v>
      </c>
      <c r="I738" s="37" t="s">
        <v>2245</v>
      </c>
      <c r="J738" s="37" t="s">
        <v>825</v>
      </c>
      <c r="K738" s="37" t="s">
        <v>815</v>
      </c>
      <c r="L738" s="37" t="s">
        <v>115</v>
      </c>
      <c r="M738" s="18">
        <v>1</v>
      </c>
      <c r="N738" s="38">
        <v>35309</v>
      </c>
      <c r="O738" s="38">
        <v>43864</v>
      </c>
      <c r="P738" s="38">
        <v>24577</v>
      </c>
      <c r="Q738" s="18">
        <v>54.832876712328769</v>
      </c>
      <c r="R738" s="18">
        <v>3</v>
      </c>
      <c r="S738" s="18"/>
    </row>
    <row r="739" spans="1:19" x14ac:dyDescent="0.25">
      <c r="A739" s="37" t="s">
        <v>6</v>
      </c>
      <c r="B739" s="18">
        <v>50031104</v>
      </c>
      <c r="C739" s="37" t="s">
        <v>341</v>
      </c>
      <c r="D739" s="37" t="s">
        <v>2272</v>
      </c>
      <c r="E739" s="37" t="s">
        <v>11</v>
      </c>
      <c r="F739" s="37" t="s">
        <v>2089</v>
      </c>
      <c r="G739" s="37" t="s">
        <v>12</v>
      </c>
      <c r="H739" s="37" t="s">
        <v>13</v>
      </c>
      <c r="I739" s="37" t="s">
        <v>2090</v>
      </c>
      <c r="J739" s="37" t="s">
        <v>825</v>
      </c>
      <c r="K739" s="37" t="s">
        <v>815</v>
      </c>
      <c r="L739" s="37" t="s">
        <v>106</v>
      </c>
      <c r="M739" s="18">
        <v>3</v>
      </c>
      <c r="N739" s="38">
        <v>34946</v>
      </c>
      <c r="O739" s="38">
        <v>44515</v>
      </c>
      <c r="P739" s="38">
        <v>25455</v>
      </c>
      <c r="Q739" s="18">
        <v>52.42739726027397</v>
      </c>
      <c r="R739" s="18">
        <v>3.3248484848484847</v>
      </c>
      <c r="S739" s="18"/>
    </row>
    <row r="740" spans="1:19" x14ac:dyDescent="0.25">
      <c r="A740" s="37" t="s">
        <v>27</v>
      </c>
      <c r="B740" s="18">
        <v>50030706</v>
      </c>
      <c r="C740" s="37" t="s">
        <v>200</v>
      </c>
      <c r="D740" s="37" t="s">
        <v>2272</v>
      </c>
      <c r="E740" s="37" t="s">
        <v>25</v>
      </c>
      <c r="F740" s="37" t="s">
        <v>2029</v>
      </c>
      <c r="G740" s="37" t="s">
        <v>33</v>
      </c>
      <c r="H740" s="37" t="s">
        <v>28</v>
      </c>
      <c r="I740" s="37" t="s">
        <v>2245</v>
      </c>
      <c r="J740" s="37" t="s">
        <v>825</v>
      </c>
      <c r="K740" s="37" t="s">
        <v>815</v>
      </c>
      <c r="L740" s="37" t="s">
        <v>111</v>
      </c>
      <c r="M740" s="18">
        <v>2</v>
      </c>
      <c r="N740" s="38">
        <v>35661</v>
      </c>
      <c r="O740" s="38">
        <v>43801</v>
      </c>
      <c r="P740" s="38">
        <v>26529</v>
      </c>
      <c r="Q740" s="18">
        <v>49.484931506849314</v>
      </c>
      <c r="R740" s="18">
        <v>2.9666666666666668</v>
      </c>
      <c r="S740" s="18"/>
    </row>
    <row r="741" spans="1:19" x14ac:dyDescent="0.25">
      <c r="A741" s="37" t="s">
        <v>6</v>
      </c>
      <c r="B741" s="18">
        <v>50030812</v>
      </c>
      <c r="C741" s="37" t="s">
        <v>254</v>
      </c>
      <c r="D741" s="37" t="s">
        <v>2272</v>
      </c>
      <c r="E741" s="37" t="s">
        <v>11</v>
      </c>
      <c r="F741" s="37" t="s">
        <v>2089</v>
      </c>
      <c r="G741" s="37" t="s">
        <v>12</v>
      </c>
      <c r="H741" s="37" t="s">
        <v>7</v>
      </c>
      <c r="I741" s="37" t="s">
        <v>2091</v>
      </c>
      <c r="J741" s="37" t="s">
        <v>825</v>
      </c>
      <c r="K741" s="37" t="s">
        <v>815</v>
      </c>
      <c r="L741" s="37" t="s">
        <v>115</v>
      </c>
      <c r="M741" s="18"/>
      <c r="N741" s="38">
        <v>35551</v>
      </c>
      <c r="O741" s="38">
        <v>44305</v>
      </c>
      <c r="P741" s="38">
        <v>24709</v>
      </c>
      <c r="Q741" s="18">
        <v>54.471232876712328</v>
      </c>
      <c r="R741" s="18">
        <v>2.74</v>
      </c>
      <c r="S741" s="18"/>
    </row>
    <row r="742" spans="1:19" x14ac:dyDescent="0.25">
      <c r="A742" s="37" t="s">
        <v>6</v>
      </c>
      <c r="B742" s="18">
        <v>50030790</v>
      </c>
      <c r="C742" s="37" t="s">
        <v>1316</v>
      </c>
      <c r="D742" s="37" t="s">
        <v>2272</v>
      </c>
      <c r="E742" s="37" t="s">
        <v>11</v>
      </c>
      <c r="F742" s="37" t="s">
        <v>2089</v>
      </c>
      <c r="G742" s="37" t="s">
        <v>12</v>
      </c>
      <c r="H742" s="37" t="s">
        <v>7</v>
      </c>
      <c r="I742" s="37" t="s">
        <v>2091</v>
      </c>
      <c r="J742" s="37" t="s">
        <v>825</v>
      </c>
      <c r="K742" s="37" t="s">
        <v>815</v>
      </c>
      <c r="L742" s="37" t="s">
        <v>115</v>
      </c>
      <c r="M742" s="18"/>
      <c r="N742" s="38">
        <v>36220</v>
      </c>
      <c r="O742" s="38">
        <v>42948</v>
      </c>
      <c r="P742" s="38">
        <v>25812</v>
      </c>
      <c r="Q742" s="18">
        <v>51.449315068493149</v>
      </c>
      <c r="R742" s="18">
        <v>2.8866666666666667</v>
      </c>
      <c r="S742" s="18"/>
    </row>
    <row r="743" spans="1:19" x14ac:dyDescent="0.25">
      <c r="A743" s="37" t="s">
        <v>4</v>
      </c>
      <c r="B743" s="18">
        <v>50117625</v>
      </c>
      <c r="C743" s="37" t="s">
        <v>662</v>
      </c>
      <c r="D743" s="37" t="s">
        <v>2272</v>
      </c>
      <c r="E743" s="37" t="s">
        <v>11</v>
      </c>
      <c r="F743" s="37" t="s">
        <v>2089</v>
      </c>
      <c r="G743" s="37" t="s">
        <v>12</v>
      </c>
      <c r="H743" s="37" t="s">
        <v>928</v>
      </c>
      <c r="I743" s="37" t="s">
        <v>2092</v>
      </c>
      <c r="J743" s="37" t="s">
        <v>825</v>
      </c>
      <c r="K743" s="37" t="s">
        <v>815</v>
      </c>
      <c r="L743" s="37" t="s">
        <v>135</v>
      </c>
      <c r="M743" s="18"/>
      <c r="N743" s="38">
        <v>41659</v>
      </c>
      <c r="O743" s="38">
        <v>44256</v>
      </c>
      <c r="P743" s="38">
        <v>25505</v>
      </c>
      <c r="Q743" s="18">
        <v>52.290410958904111</v>
      </c>
      <c r="R743" s="18">
        <v>3.3666666666666671</v>
      </c>
      <c r="S743" s="18"/>
    </row>
    <row r="744" spans="1:19" x14ac:dyDescent="0.25">
      <c r="A744" s="37" t="s">
        <v>6</v>
      </c>
      <c r="B744" s="18">
        <v>50031105</v>
      </c>
      <c r="C744" s="37" t="s">
        <v>342</v>
      </c>
      <c r="D744" s="37" t="s">
        <v>2272</v>
      </c>
      <c r="E744" s="37" t="s">
        <v>11</v>
      </c>
      <c r="F744" s="37" t="s">
        <v>1607</v>
      </c>
      <c r="G744" s="37" t="s">
        <v>15</v>
      </c>
      <c r="H744" s="37" t="s">
        <v>38</v>
      </c>
      <c r="I744" s="37" t="s">
        <v>924</v>
      </c>
      <c r="J744" s="37" t="s">
        <v>825</v>
      </c>
      <c r="K744" s="37" t="s">
        <v>815</v>
      </c>
      <c r="L744" s="37" t="s">
        <v>115</v>
      </c>
      <c r="M744" s="18"/>
      <c r="N744" s="38">
        <v>38640</v>
      </c>
      <c r="O744" s="38">
        <v>44515</v>
      </c>
      <c r="P744" s="38">
        <v>29186</v>
      </c>
      <c r="Q744" s="18">
        <v>42.205479452054796</v>
      </c>
      <c r="R744" s="18">
        <v>3.2633333333333336</v>
      </c>
      <c r="S744" s="18"/>
    </row>
    <row r="745" spans="1:19" x14ac:dyDescent="0.25">
      <c r="A745" s="37" t="s">
        <v>6</v>
      </c>
      <c r="B745" s="18">
        <v>50040469</v>
      </c>
      <c r="C745" s="37" t="s">
        <v>531</v>
      </c>
      <c r="D745" s="37" t="s">
        <v>2272</v>
      </c>
      <c r="E745" s="37" t="s">
        <v>11</v>
      </c>
      <c r="F745" s="37" t="s">
        <v>1607</v>
      </c>
      <c r="G745" s="37" t="s">
        <v>15</v>
      </c>
      <c r="H745" s="37" t="s">
        <v>7</v>
      </c>
      <c r="I745" s="37" t="s">
        <v>2093</v>
      </c>
      <c r="J745" s="37" t="s">
        <v>825</v>
      </c>
      <c r="K745" s="37" t="s">
        <v>815</v>
      </c>
      <c r="L745" s="37" t="s">
        <v>135</v>
      </c>
      <c r="M745" s="18"/>
      <c r="N745" s="38">
        <v>41953</v>
      </c>
      <c r="O745" s="38">
        <v>44305</v>
      </c>
      <c r="P745" s="38">
        <v>32185</v>
      </c>
      <c r="Q745" s="18">
        <v>33.989041095890414</v>
      </c>
      <c r="R745" s="18">
        <v>2.7633333333333336</v>
      </c>
      <c r="S745" s="18"/>
    </row>
    <row r="746" spans="1:19" x14ac:dyDescent="0.25">
      <c r="A746" s="37"/>
      <c r="B746" s="18">
        <v>50031113</v>
      </c>
      <c r="C746" s="37" t="s">
        <v>1317</v>
      </c>
      <c r="D746" s="37" t="s">
        <v>2272</v>
      </c>
      <c r="E746" s="37" t="s">
        <v>19</v>
      </c>
      <c r="F746" s="37" t="s">
        <v>2094</v>
      </c>
      <c r="G746" s="37" t="s">
        <v>20</v>
      </c>
      <c r="H746" s="37" t="s">
        <v>2095</v>
      </c>
      <c r="I746" s="37" t="s">
        <v>2096</v>
      </c>
      <c r="J746" s="37"/>
      <c r="K746" s="37"/>
      <c r="L746" s="37" t="s">
        <v>1630</v>
      </c>
      <c r="M746" s="18"/>
      <c r="N746" s="38">
        <v>34554</v>
      </c>
      <c r="O746" s="38">
        <v>43661</v>
      </c>
      <c r="P746" s="38">
        <v>23960</v>
      </c>
      <c r="Q746" s="18">
        <v>56.523287671232879</v>
      </c>
      <c r="R746" s="18"/>
      <c r="S746" s="18"/>
    </row>
    <row r="747" spans="1:19" x14ac:dyDescent="0.25">
      <c r="A747" s="37" t="s">
        <v>6</v>
      </c>
      <c r="B747" s="18">
        <v>50031110</v>
      </c>
      <c r="C747" s="37" t="s">
        <v>345</v>
      </c>
      <c r="D747" s="37" t="s">
        <v>2272</v>
      </c>
      <c r="E747" s="37" t="s">
        <v>19</v>
      </c>
      <c r="F747" s="37" t="s">
        <v>2094</v>
      </c>
      <c r="G747" s="37" t="s">
        <v>20</v>
      </c>
      <c r="H747" s="37" t="s">
        <v>10</v>
      </c>
      <c r="I747" s="37" t="s">
        <v>849</v>
      </c>
      <c r="J747" s="37" t="s">
        <v>818</v>
      </c>
      <c r="K747" s="37" t="s">
        <v>815</v>
      </c>
      <c r="L747" s="37" t="s">
        <v>106</v>
      </c>
      <c r="M747" s="18">
        <v>6</v>
      </c>
      <c r="N747" s="38">
        <v>38231</v>
      </c>
      <c r="O747" s="38">
        <v>44545</v>
      </c>
      <c r="P747" s="38">
        <v>27747</v>
      </c>
      <c r="Q747" s="18">
        <v>46.147945205479452</v>
      </c>
      <c r="R747" s="18">
        <v>3.1975757575757568</v>
      </c>
      <c r="S747" s="18"/>
    </row>
    <row r="748" spans="1:19" x14ac:dyDescent="0.25">
      <c r="A748" s="37" t="s">
        <v>4</v>
      </c>
      <c r="B748" s="18">
        <v>50051183</v>
      </c>
      <c r="C748" s="37" t="s">
        <v>581</v>
      </c>
      <c r="D748" s="37" t="s">
        <v>2272</v>
      </c>
      <c r="E748" s="37" t="s">
        <v>19</v>
      </c>
      <c r="F748" s="37" t="s">
        <v>2094</v>
      </c>
      <c r="G748" s="37" t="s">
        <v>20</v>
      </c>
      <c r="H748" s="37" t="s">
        <v>1554</v>
      </c>
      <c r="I748" s="37" t="s">
        <v>851</v>
      </c>
      <c r="J748" s="37" t="s">
        <v>818</v>
      </c>
      <c r="K748" s="37" t="s">
        <v>815</v>
      </c>
      <c r="L748" s="37" t="s">
        <v>135</v>
      </c>
      <c r="M748" s="18"/>
      <c r="N748" s="38">
        <v>42387</v>
      </c>
      <c r="O748" s="38">
        <v>43770</v>
      </c>
      <c r="P748" s="38">
        <v>33792</v>
      </c>
      <c r="Q748" s="18">
        <v>29.586301369863012</v>
      </c>
      <c r="R748" s="18">
        <v>3.03</v>
      </c>
      <c r="S748" s="18"/>
    </row>
    <row r="749" spans="1:19" x14ac:dyDescent="0.25">
      <c r="A749" s="37" t="s">
        <v>27</v>
      </c>
      <c r="B749" s="18">
        <v>50031335</v>
      </c>
      <c r="C749" s="37" t="s">
        <v>397</v>
      </c>
      <c r="D749" s="37" t="s">
        <v>2272</v>
      </c>
      <c r="E749" s="37" t="s">
        <v>34</v>
      </c>
      <c r="F749" s="37" t="s">
        <v>1637</v>
      </c>
      <c r="G749" s="37" t="s">
        <v>36</v>
      </c>
      <c r="H749" s="37" t="s">
        <v>28</v>
      </c>
      <c r="I749" s="37" t="s">
        <v>2246</v>
      </c>
      <c r="J749" s="37" t="s">
        <v>825</v>
      </c>
      <c r="K749" s="37" t="s">
        <v>842</v>
      </c>
      <c r="L749" s="37" t="s">
        <v>115</v>
      </c>
      <c r="M749" s="18">
        <v>4</v>
      </c>
      <c r="N749" s="38">
        <v>34790</v>
      </c>
      <c r="O749" s="38">
        <v>44545</v>
      </c>
      <c r="P749" s="38">
        <v>27337</v>
      </c>
      <c r="Q749" s="18">
        <v>47.271232876712325</v>
      </c>
      <c r="R749" s="18"/>
      <c r="S749" s="18"/>
    </row>
    <row r="750" spans="1:19" x14ac:dyDescent="0.25">
      <c r="A750" s="37" t="s">
        <v>6</v>
      </c>
      <c r="B750" s="18">
        <v>50031096</v>
      </c>
      <c r="C750" s="37" t="s">
        <v>338</v>
      </c>
      <c r="D750" s="37" t="s">
        <v>2272</v>
      </c>
      <c r="E750" s="37" t="s">
        <v>19</v>
      </c>
      <c r="F750" s="37" t="s">
        <v>1609</v>
      </c>
      <c r="G750" s="37" t="s">
        <v>20</v>
      </c>
      <c r="H750" s="37" t="s">
        <v>816</v>
      </c>
      <c r="I750" s="37" t="s">
        <v>850</v>
      </c>
      <c r="J750" s="37" t="s">
        <v>818</v>
      </c>
      <c r="K750" s="37" t="s">
        <v>815</v>
      </c>
      <c r="L750" s="37" t="s">
        <v>106</v>
      </c>
      <c r="M750" s="18">
        <v>3</v>
      </c>
      <c r="N750" s="38">
        <v>37500</v>
      </c>
      <c r="O750" s="38">
        <v>43724</v>
      </c>
      <c r="P750" s="38">
        <v>28046</v>
      </c>
      <c r="Q750" s="18">
        <v>45.328767123287669</v>
      </c>
      <c r="R750" s="18">
        <v>2.9933333333333336</v>
      </c>
      <c r="S750" s="18"/>
    </row>
    <row r="751" spans="1:19" x14ac:dyDescent="0.25">
      <c r="A751" s="37" t="s">
        <v>6</v>
      </c>
      <c r="B751" s="18">
        <v>50031358</v>
      </c>
      <c r="C751" s="37" t="s">
        <v>413</v>
      </c>
      <c r="D751" s="37" t="s">
        <v>2272</v>
      </c>
      <c r="E751" s="37" t="s">
        <v>19</v>
      </c>
      <c r="F751" s="37" t="s">
        <v>1609</v>
      </c>
      <c r="G751" s="37" t="s">
        <v>20</v>
      </c>
      <c r="H751" s="37" t="s">
        <v>13</v>
      </c>
      <c r="I751" s="37" t="s">
        <v>2097</v>
      </c>
      <c r="J751" s="37" t="s">
        <v>818</v>
      </c>
      <c r="K751" s="37" t="s">
        <v>815</v>
      </c>
      <c r="L751" s="37" t="s">
        <v>111</v>
      </c>
      <c r="M751" s="18">
        <v>4</v>
      </c>
      <c r="N751" s="38">
        <v>37348</v>
      </c>
      <c r="O751" s="38">
        <v>44102</v>
      </c>
      <c r="P751" s="38">
        <v>28445</v>
      </c>
      <c r="Q751" s="18">
        <v>44.235616438356168</v>
      </c>
      <c r="R751" s="18">
        <v>3.27</v>
      </c>
      <c r="S751" s="18"/>
    </row>
    <row r="752" spans="1:19" x14ac:dyDescent="0.25">
      <c r="A752" s="37" t="s">
        <v>27</v>
      </c>
      <c r="B752" s="18">
        <v>50030758</v>
      </c>
      <c r="C752" s="37" t="s">
        <v>229</v>
      </c>
      <c r="D752" s="37" t="s">
        <v>2272</v>
      </c>
      <c r="E752" s="37" t="s">
        <v>34</v>
      </c>
      <c r="F752" s="37" t="s">
        <v>1573</v>
      </c>
      <c r="G752" s="37" t="s">
        <v>35</v>
      </c>
      <c r="H752" s="37" t="s">
        <v>28</v>
      </c>
      <c r="I752" s="37" t="s">
        <v>974</v>
      </c>
      <c r="J752" s="37" t="s">
        <v>825</v>
      </c>
      <c r="K752" s="37" t="s">
        <v>842</v>
      </c>
      <c r="L752" s="37" t="s">
        <v>135</v>
      </c>
      <c r="M752" s="18">
        <v>1</v>
      </c>
      <c r="N752" s="38">
        <v>40299</v>
      </c>
      <c r="O752" s="38">
        <v>42492</v>
      </c>
      <c r="P752" s="38">
        <v>29592</v>
      </c>
      <c r="Q752" s="18">
        <v>41.093150684931508</v>
      </c>
      <c r="R752" s="18">
        <v>2.9633333333333334</v>
      </c>
      <c r="S752" s="18"/>
    </row>
    <row r="753" spans="1:19" x14ac:dyDescent="0.25">
      <c r="A753" s="37" t="s">
        <v>4</v>
      </c>
      <c r="B753" s="18">
        <v>50030764</v>
      </c>
      <c r="C753" s="37" t="s">
        <v>1318</v>
      </c>
      <c r="D753" s="37" t="s">
        <v>2272</v>
      </c>
      <c r="E753" s="37" t="s">
        <v>19</v>
      </c>
      <c r="F753" s="37" t="s">
        <v>1609</v>
      </c>
      <c r="G753" s="37" t="s">
        <v>20</v>
      </c>
      <c r="H753" s="37" t="s">
        <v>928</v>
      </c>
      <c r="I753" s="37" t="s">
        <v>2098</v>
      </c>
      <c r="J753" s="37" t="s">
        <v>818</v>
      </c>
      <c r="K753" s="37" t="s">
        <v>815</v>
      </c>
      <c r="L753" s="37" t="s">
        <v>135</v>
      </c>
      <c r="M753" s="18"/>
      <c r="N753" s="38">
        <v>35551</v>
      </c>
      <c r="O753" s="38">
        <v>41792</v>
      </c>
      <c r="P753" s="38">
        <v>25397</v>
      </c>
      <c r="Q753" s="18">
        <v>52.586301369863016</v>
      </c>
      <c r="R753" s="18">
        <v>2.89</v>
      </c>
      <c r="S753" s="18"/>
    </row>
    <row r="754" spans="1:19" x14ac:dyDescent="0.25">
      <c r="A754" s="37" t="s">
        <v>6</v>
      </c>
      <c r="B754" s="18">
        <v>50030810</v>
      </c>
      <c r="C754" s="37" t="s">
        <v>252</v>
      </c>
      <c r="D754" s="37" t="s">
        <v>2272</v>
      </c>
      <c r="E754" s="37" t="s">
        <v>19</v>
      </c>
      <c r="F754" s="37" t="s">
        <v>1609</v>
      </c>
      <c r="G754" s="37" t="s">
        <v>20</v>
      </c>
      <c r="H754" s="37" t="s">
        <v>7</v>
      </c>
      <c r="I754" s="37" t="s">
        <v>1610</v>
      </c>
      <c r="J754" s="37" t="s">
        <v>818</v>
      </c>
      <c r="K754" s="37" t="s">
        <v>815</v>
      </c>
      <c r="L754" s="37" t="s">
        <v>135</v>
      </c>
      <c r="M754" s="18"/>
      <c r="N754" s="38">
        <v>41334</v>
      </c>
      <c r="O754" s="38">
        <v>44153</v>
      </c>
      <c r="P754" s="38">
        <v>32329</v>
      </c>
      <c r="Q754" s="18">
        <v>33.594520547945208</v>
      </c>
      <c r="R754" s="18">
        <v>2.94</v>
      </c>
      <c r="S754" s="18"/>
    </row>
    <row r="755" spans="1:19" x14ac:dyDescent="0.25">
      <c r="A755" s="37" t="s">
        <v>27</v>
      </c>
      <c r="B755" s="18">
        <v>50049433</v>
      </c>
      <c r="C755" s="37" t="s">
        <v>574</v>
      </c>
      <c r="D755" s="37" t="s">
        <v>2272</v>
      </c>
      <c r="E755" s="37" t="s">
        <v>34</v>
      </c>
      <c r="F755" s="37" t="s">
        <v>1573</v>
      </c>
      <c r="G755" s="37" t="s">
        <v>35</v>
      </c>
      <c r="H755" s="37" t="s">
        <v>28</v>
      </c>
      <c r="I755" s="37" t="s">
        <v>974</v>
      </c>
      <c r="J755" s="37" t="s">
        <v>825</v>
      </c>
      <c r="K755" s="37" t="s">
        <v>842</v>
      </c>
      <c r="L755" s="37" t="s">
        <v>135</v>
      </c>
      <c r="M755" s="18">
        <v>3</v>
      </c>
      <c r="N755" s="38">
        <v>42310</v>
      </c>
      <c r="O755" s="38">
        <v>44158</v>
      </c>
      <c r="P755" s="38">
        <v>33979</v>
      </c>
      <c r="Q755" s="18">
        <v>29.073972602739726</v>
      </c>
      <c r="R755" s="18">
        <v>2.84</v>
      </c>
      <c r="S755" s="18"/>
    </row>
    <row r="756" spans="1:19" x14ac:dyDescent="0.25">
      <c r="A756" s="37" t="s">
        <v>6</v>
      </c>
      <c r="B756" s="18">
        <v>50051190</v>
      </c>
      <c r="C756" s="37" t="s">
        <v>583</v>
      </c>
      <c r="D756" s="37" t="s">
        <v>2272</v>
      </c>
      <c r="E756" s="37" t="s">
        <v>19</v>
      </c>
      <c r="F756" s="37" t="s">
        <v>1609</v>
      </c>
      <c r="G756" s="37" t="s">
        <v>20</v>
      </c>
      <c r="H756" s="37" t="s">
        <v>7</v>
      </c>
      <c r="I756" s="37" t="s">
        <v>1610</v>
      </c>
      <c r="J756" s="37" t="s">
        <v>818</v>
      </c>
      <c r="K756" s="37" t="s">
        <v>815</v>
      </c>
      <c r="L756" s="37" t="s">
        <v>135</v>
      </c>
      <c r="M756" s="18"/>
      <c r="N756" s="38">
        <v>42387</v>
      </c>
      <c r="O756" s="38">
        <v>44301</v>
      </c>
      <c r="P756" s="38">
        <v>34197</v>
      </c>
      <c r="Q756" s="18">
        <v>28.476712328767125</v>
      </c>
      <c r="R756" s="18">
        <v>2.8333333333333335</v>
      </c>
      <c r="S756" s="18"/>
    </row>
    <row r="757" spans="1:19" x14ac:dyDescent="0.25">
      <c r="A757" s="37" t="s">
        <v>6</v>
      </c>
      <c r="B757" s="18">
        <v>50031115</v>
      </c>
      <c r="C757" s="37" t="s">
        <v>349</v>
      </c>
      <c r="D757" s="37" t="s">
        <v>2272</v>
      </c>
      <c r="E757" s="37" t="s">
        <v>19</v>
      </c>
      <c r="F757" s="37" t="s">
        <v>1611</v>
      </c>
      <c r="G757" s="37" t="s">
        <v>83</v>
      </c>
      <c r="H757" s="37" t="s">
        <v>840</v>
      </c>
      <c r="I757" s="37" t="s">
        <v>852</v>
      </c>
      <c r="J757" s="37" t="s">
        <v>825</v>
      </c>
      <c r="K757" s="37" t="s">
        <v>842</v>
      </c>
      <c r="L757" s="37" t="s">
        <v>115</v>
      </c>
      <c r="M757" s="18">
        <v>6</v>
      </c>
      <c r="N757" s="38">
        <v>41334</v>
      </c>
      <c r="O757" s="38">
        <v>44515</v>
      </c>
      <c r="P757" s="38">
        <v>29194</v>
      </c>
      <c r="Q757" s="18">
        <v>42.183561643835617</v>
      </c>
      <c r="R757" s="18">
        <v>3.41</v>
      </c>
      <c r="S757" s="18"/>
    </row>
    <row r="758" spans="1:19" x14ac:dyDescent="0.25">
      <c r="A758" s="37" t="s">
        <v>4</v>
      </c>
      <c r="B758" s="18">
        <v>50031284</v>
      </c>
      <c r="C758" s="37" t="s">
        <v>374</v>
      </c>
      <c r="D758" s="37" t="s">
        <v>2272</v>
      </c>
      <c r="E758" s="37" t="s">
        <v>19</v>
      </c>
      <c r="F758" s="37" t="s">
        <v>1611</v>
      </c>
      <c r="G758" s="37" t="s">
        <v>83</v>
      </c>
      <c r="H758" s="37" t="s">
        <v>928</v>
      </c>
      <c r="I758" s="37" t="s">
        <v>2099</v>
      </c>
      <c r="J758" s="37" t="s">
        <v>825</v>
      </c>
      <c r="K758" s="37" t="s">
        <v>842</v>
      </c>
      <c r="L758" s="37" t="s">
        <v>115</v>
      </c>
      <c r="M758" s="18"/>
      <c r="N758" s="38">
        <v>35004</v>
      </c>
      <c r="O758" s="38">
        <v>43587</v>
      </c>
      <c r="P758" s="38">
        <v>26685</v>
      </c>
      <c r="Q758" s="18">
        <v>49.057534246575344</v>
      </c>
      <c r="R758" s="18">
        <v>2.9933333333333336</v>
      </c>
      <c r="S758" s="18"/>
    </row>
    <row r="759" spans="1:19" x14ac:dyDescent="0.25">
      <c r="A759" s="37" t="s">
        <v>6</v>
      </c>
      <c r="B759" s="18">
        <v>50030811</v>
      </c>
      <c r="C759" s="37" t="s">
        <v>253</v>
      </c>
      <c r="D759" s="37" t="s">
        <v>2272</v>
      </c>
      <c r="E759" s="37" t="s">
        <v>19</v>
      </c>
      <c r="F759" s="37" t="s">
        <v>1613</v>
      </c>
      <c r="G759" s="37" t="s">
        <v>21</v>
      </c>
      <c r="H759" s="37" t="s">
        <v>816</v>
      </c>
      <c r="I759" s="37" t="s">
        <v>853</v>
      </c>
      <c r="J759" s="37" t="s">
        <v>814</v>
      </c>
      <c r="K759" s="37" t="s">
        <v>815</v>
      </c>
      <c r="L759" s="37" t="s">
        <v>111</v>
      </c>
      <c r="M759" s="18">
        <v>5</v>
      </c>
      <c r="N759" s="38">
        <v>40575</v>
      </c>
      <c r="O759" s="38">
        <v>44452</v>
      </c>
      <c r="P759" s="38">
        <v>30251</v>
      </c>
      <c r="Q759" s="18">
        <v>39.287671232876711</v>
      </c>
      <c r="R759" s="18">
        <v>3.5966666666666662</v>
      </c>
      <c r="S759" s="18"/>
    </row>
    <row r="760" spans="1:19" x14ac:dyDescent="0.25">
      <c r="A760" s="37" t="s">
        <v>6</v>
      </c>
      <c r="B760" s="18">
        <v>50030785</v>
      </c>
      <c r="C760" s="37" t="s">
        <v>241</v>
      </c>
      <c r="D760" s="37" t="s">
        <v>2272</v>
      </c>
      <c r="E760" s="37" t="s">
        <v>19</v>
      </c>
      <c r="F760" s="37" t="s">
        <v>1613</v>
      </c>
      <c r="G760" s="37" t="s">
        <v>21</v>
      </c>
      <c r="H760" s="37" t="s">
        <v>13</v>
      </c>
      <c r="I760" s="37" t="s">
        <v>2100</v>
      </c>
      <c r="J760" s="37" t="s">
        <v>814</v>
      </c>
      <c r="K760" s="37" t="s">
        <v>815</v>
      </c>
      <c r="L760" s="37" t="s">
        <v>111</v>
      </c>
      <c r="M760" s="18">
        <v>6</v>
      </c>
      <c r="N760" s="38">
        <v>34973</v>
      </c>
      <c r="O760" s="38">
        <v>44153</v>
      </c>
      <c r="P760" s="38">
        <v>25102</v>
      </c>
      <c r="Q760" s="18">
        <v>53.394520547945206</v>
      </c>
      <c r="R760" s="18">
        <v>3.0333333333333332</v>
      </c>
      <c r="S760" s="18"/>
    </row>
    <row r="761" spans="1:19" x14ac:dyDescent="0.25">
      <c r="A761" s="37" t="s">
        <v>6</v>
      </c>
      <c r="B761" s="18">
        <v>50049441</v>
      </c>
      <c r="C761" s="37" t="s">
        <v>577</v>
      </c>
      <c r="D761" s="37" t="s">
        <v>2272</v>
      </c>
      <c r="E761" s="37" t="s">
        <v>19</v>
      </c>
      <c r="F761" s="37" t="s">
        <v>1613</v>
      </c>
      <c r="G761" s="37" t="s">
        <v>21</v>
      </c>
      <c r="H761" s="37" t="s">
        <v>2077</v>
      </c>
      <c r="I761" s="37" t="s">
        <v>2101</v>
      </c>
      <c r="J761" s="37" t="s">
        <v>814</v>
      </c>
      <c r="K761" s="37" t="s">
        <v>815</v>
      </c>
      <c r="L761" s="37" t="s">
        <v>135</v>
      </c>
      <c r="M761" s="18">
        <v>3</v>
      </c>
      <c r="N761" s="38">
        <v>42296</v>
      </c>
      <c r="O761" s="38">
        <v>43071</v>
      </c>
      <c r="P761" s="38">
        <v>32740</v>
      </c>
      <c r="Q761" s="18">
        <v>32.468493150684928</v>
      </c>
      <c r="R761" s="18">
        <v>2.8200000000000003</v>
      </c>
      <c r="S761" s="18"/>
    </row>
    <row r="762" spans="1:19" x14ac:dyDescent="0.25">
      <c r="A762" s="37"/>
      <c r="B762" s="18">
        <v>50108174</v>
      </c>
      <c r="C762" s="37" t="s">
        <v>1320</v>
      </c>
      <c r="D762" s="37" t="s">
        <v>2272</v>
      </c>
      <c r="E762" s="37" t="s">
        <v>19</v>
      </c>
      <c r="F762" s="37" t="s">
        <v>1613</v>
      </c>
      <c r="G762" s="37" t="s">
        <v>21</v>
      </c>
      <c r="H762" s="37" t="s">
        <v>7</v>
      </c>
      <c r="I762" s="37" t="s">
        <v>1614</v>
      </c>
      <c r="J762" s="37"/>
      <c r="K762" s="37"/>
      <c r="L762" s="37" t="s">
        <v>135</v>
      </c>
      <c r="M762" s="18"/>
      <c r="N762" s="38">
        <v>43040</v>
      </c>
      <c r="O762" s="38">
        <v>44440</v>
      </c>
      <c r="P762" s="38">
        <v>34197</v>
      </c>
      <c r="Q762" s="18">
        <v>28.476712328767125</v>
      </c>
      <c r="R762" s="18"/>
      <c r="S762" s="18"/>
    </row>
    <row r="763" spans="1:19" x14ac:dyDescent="0.25">
      <c r="A763" s="37" t="s">
        <v>6</v>
      </c>
      <c r="B763" s="18">
        <v>50051375</v>
      </c>
      <c r="C763" s="37" t="s">
        <v>586</v>
      </c>
      <c r="D763" s="37" t="s">
        <v>2280</v>
      </c>
      <c r="E763" s="37" t="s">
        <v>16</v>
      </c>
      <c r="F763" s="37" t="s">
        <v>2102</v>
      </c>
      <c r="G763" s="37" t="s">
        <v>1471</v>
      </c>
      <c r="H763" s="37" t="s">
        <v>834</v>
      </c>
      <c r="I763" s="37" t="s">
        <v>834</v>
      </c>
      <c r="J763" s="37" t="s">
        <v>825</v>
      </c>
      <c r="K763" s="37" t="s">
        <v>815</v>
      </c>
      <c r="L763" s="37" t="s">
        <v>135</v>
      </c>
      <c r="M763" s="18"/>
      <c r="N763" s="38">
        <v>42401</v>
      </c>
      <c r="O763" s="38">
        <v>44153</v>
      </c>
      <c r="P763" s="38">
        <v>30557</v>
      </c>
      <c r="Q763" s="18">
        <v>38.449315068493149</v>
      </c>
      <c r="R763" s="18">
        <v>3.0700000000000003</v>
      </c>
      <c r="S763" s="18"/>
    </row>
    <row r="764" spans="1:19" x14ac:dyDescent="0.25">
      <c r="A764" s="37" t="s">
        <v>27</v>
      </c>
      <c r="B764" s="18">
        <v>50133261</v>
      </c>
      <c r="C764" s="37" t="s">
        <v>688</v>
      </c>
      <c r="D764" s="37" t="s">
        <v>2272</v>
      </c>
      <c r="E764" s="37" t="s">
        <v>896</v>
      </c>
      <c r="F764" s="37" t="s">
        <v>1575</v>
      </c>
      <c r="G764" s="37" t="s">
        <v>91</v>
      </c>
      <c r="H764" s="37" t="s">
        <v>28</v>
      </c>
      <c r="I764" s="37" t="s">
        <v>1576</v>
      </c>
      <c r="J764" s="37" t="s">
        <v>825</v>
      </c>
      <c r="K764" s="37" t="s">
        <v>815</v>
      </c>
      <c r="L764" s="37" t="s">
        <v>135</v>
      </c>
      <c r="M764" s="18"/>
      <c r="N764" s="38">
        <v>43567</v>
      </c>
      <c r="O764" s="38">
        <v>43864</v>
      </c>
      <c r="P764" s="38">
        <v>35153</v>
      </c>
      <c r="Q764" s="18">
        <v>25.857534246575341</v>
      </c>
      <c r="R764" s="18">
        <v>2.79</v>
      </c>
      <c r="S764" s="18"/>
    </row>
    <row r="765" spans="1:19" x14ac:dyDescent="0.25">
      <c r="A765" s="37" t="s">
        <v>6</v>
      </c>
      <c r="B765" s="18">
        <v>50031516</v>
      </c>
      <c r="C765" s="37" t="s">
        <v>470</v>
      </c>
      <c r="D765" s="37" t="s">
        <v>2280</v>
      </c>
      <c r="E765" s="37" t="s">
        <v>16</v>
      </c>
      <c r="F765" s="37" t="s">
        <v>2103</v>
      </c>
      <c r="G765" s="37" t="s">
        <v>18</v>
      </c>
      <c r="H765" s="37" t="s">
        <v>10</v>
      </c>
      <c r="I765" s="37" t="s">
        <v>835</v>
      </c>
      <c r="J765" s="37" t="s">
        <v>818</v>
      </c>
      <c r="K765" s="37" t="s">
        <v>815</v>
      </c>
      <c r="L765" s="37" t="s">
        <v>124</v>
      </c>
      <c r="M765" s="18">
        <v>2</v>
      </c>
      <c r="N765" s="38">
        <v>35737</v>
      </c>
      <c r="O765" s="38">
        <v>43661</v>
      </c>
      <c r="P765" s="38">
        <v>27271</v>
      </c>
      <c r="Q765" s="18">
        <v>47.452054794520549</v>
      </c>
      <c r="R765" s="18">
        <v>3.59</v>
      </c>
      <c r="S765" s="18"/>
    </row>
    <row r="766" spans="1:19" x14ac:dyDescent="0.25">
      <c r="A766" s="37" t="s">
        <v>4</v>
      </c>
      <c r="B766" s="18">
        <v>50142340</v>
      </c>
      <c r="C766" s="37" t="s">
        <v>716</v>
      </c>
      <c r="D766" s="37" t="s">
        <v>2280</v>
      </c>
      <c r="E766" s="37" t="s">
        <v>16</v>
      </c>
      <c r="F766" s="37" t="s">
        <v>2103</v>
      </c>
      <c r="G766" s="37" t="s">
        <v>18</v>
      </c>
      <c r="H766" s="37" t="s">
        <v>1554</v>
      </c>
      <c r="I766" s="37" t="s">
        <v>838</v>
      </c>
      <c r="J766" s="37" t="s">
        <v>818</v>
      </c>
      <c r="K766" s="37" t="s">
        <v>815</v>
      </c>
      <c r="L766" s="37" t="s">
        <v>135</v>
      </c>
      <c r="M766" s="18"/>
      <c r="N766" s="38">
        <v>44049</v>
      </c>
      <c r="O766" s="38">
        <v>44494</v>
      </c>
      <c r="P766" s="38">
        <v>35361</v>
      </c>
      <c r="Q766" s="18">
        <v>25.287671232876711</v>
      </c>
      <c r="R766" s="18"/>
      <c r="S766" s="18"/>
    </row>
    <row r="767" spans="1:19" x14ac:dyDescent="0.25">
      <c r="A767" s="37" t="s">
        <v>6</v>
      </c>
      <c r="B767" s="18">
        <v>50030804</v>
      </c>
      <c r="C767" s="37" t="s">
        <v>1321</v>
      </c>
      <c r="D767" s="37" t="s">
        <v>2280</v>
      </c>
      <c r="E767" s="37" t="s">
        <v>16</v>
      </c>
      <c r="F767" s="37" t="s">
        <v>2104</v>
      </c>
      <c r="G767" s="37" t="s">
        <v>18</v>
      </c>
      <c r="H767" s="37" t="s">
        <v>816</v>
      </c>
      <c r="I767" s="37" t="s">
        <v>836</v>
      </c>
      <c r="J767" s="37" t="s">
        <v>818</v>
      </c>
      <c r="K767" s="37" t="s">
        <v>815</v>
      </c>
      <c r="L767" s="37" t="s">
        <v>106</v>
      </c>
      <c r="M767" s="18">
        <v>4</v>
      </c>
      <c r="N767" s="38">
        <v>36557</v>
      </c>
      <c r="O767" s="38">
        <v>44515</v>
      </c>
      <c r="P767" s="38">
        <v>27149</v>
      </c>
      <c r="Q767" s="18">
        <v>47.786301369863011</v>
      </c>
      <c r="R767" s="18">
        <v>3.3066666666666671</v>
      </c>
      <c r="S767" s="18"/>
    </row>
    <row r="768" spans="1:19" x14ac:dyDescent="0.25">
      <c r="A768" s="37" t="s">
        <v>6</v>
      </c>
      <c r="B768" s="18">
        <v>50031112</v>
      </c>
      <c r="C768" s="37" t="s">
        <v>347</v>
      </c>
      <c r="D768" s="37" t="s">
        <v>2280</v>
      </c>
      <c r="E768" s="37" t="s">
        <v>16</v>
      </c>
      <c r="F768" s="37" t="s">
        <v>2104</v>
      </c>
      <c r="G768" s="37" t="s">
        <v>18</v>
      </c>
      <c r="H768" s="37" t="s">
        <v>13</v>
      </c>
      <c r="I768" s="37" t="s">
        <v>2105</v>
      </c>
      <c r="J768" s="37" t="s">
        <v>818</v>
      </c>
      <c r="K768" s="37" t="s">
        <v>815</v>
      </c>
      <c r="L768" s="37" t="s">
        <v>115</v>
      </c>
      <c r="M768" s="18">
        <v>5</v>
      </c>
      <c r="N768" s="38">
        <v>40575</v>
      </c>
      <c r="O768" s="38">
        <v>43832</v>
      </c>
      <c r="P768" s="38">
        <v>31327</v>
      </c>
      <c r="Q768" s="18">
        <v>36.339726027397262</v>
      </c>
      <c r="R768" s="18">
        <v>3.23</v>
      </c>
      <c r="S768" s="18"/>
    </row>
    <row r="769" spans="1:19" x14ac:dyDescent="0.25">
      <c r="A769" s="37" t="s">
        <v>27</v>
      </c>
      <c r="B769" s="18">
        <v>50040853</v>
      </c>
      <c r="C769" s="37" t="s">
        <v>534</v>
      </c>
      <c r="D769" s="37" t="s">
        <v>2272</v>
      </c>
      <c r="E769" s="37" t="s">
        <v>896</v>
      </c>
      <c r="F769" s="37" t="s">
        <v>1467</v>
      </c>
      <c r="G769" s="37" t="s">
        <v>90</v>
      </c>
      <c r="H769" s="37" t="s">
        <v>28</v>
      </c>
      <c r="I769" s="37" t="s">
        <v>1577</v>
      </c>
      <c r="J769" s="37" t="s">
        <v>825</v>
      </c>
      <c r="K769" s="37" t="s">
        <v>815</v>
      </c>
      <c r="L769" s="37" t="s">
        <v>135</v>
      </c>
      <c r="M769" s="18">
        <v>1</v>
      </c>
      <c r="N769" s="38">
        <v>41974</v>
      </c>
      <c r="O769" s="38">
        <v>43556</v>
      </c>
      <c r="P769" s="38">
        <v>32874</v>
      </c>
      <c r="Q769" s="18">
        <v>32.101369863013701</v>
      </c>
      <c r="R769" s="18">
        <v>3.4666666666666668</v>
      </c>
      <c r="S769" s="18"/>
    </row>
    <row r="770" spans="1:19" x14ac:dyDescent="0.25">
      <c r="A770" s="37" t="s">
        <v>6</v>
      </c>
      <c r="B770" s="18">
        <v>50032102</v>
      </c>
      <c r="C770" s="37" t="s">
        <v>481</v>
      </c>
      <c r="D770" s="37" t="s">
        <v>2272</v>
      </c>
      <c r="E770" s="37" t="s">
        <v>16</v>
      </c>
      <c r="F770" s="37" t="s">
        <v>2104</v>
      </c>
      <c r="G770" s="37" t="s">
        <v>18</v>
      </c>
      <c r="H770" s="37" t="s">
        <v>2077</v>
      </c>
      <c r="I770" s="37" t="s">
        <v>2106</v>
      </c>
      <c r="J770" s="37" t="s">
        <v>818</v>
      </c>
      <c r="K770" s="37" t="s">
        <v>815</v>
      </c>
      <c r="L770" s="37" t="s">
        <v>135</v>
      </c>
      <c r="M770" s="18">
        <v>5</v>
      </c>
      <c r="N770" s="38">
        <v>41708</v>
      </c>
      <c r="O770" s="38">
        <v>44378</v>
      </c>
      <c r="P770" s="38">
        <v>30616</v>
      </c>
      <c r="Q770" s="18">
        <v>38.287671232876711</v>
      </c>
      <c r="R770" s="18">
        <v>2.8800000000000003</v>
      </c>
      <c r="S770" s="18"/>
    </row>
    <row r="771" spans="1:19" x14ac:dyDescent="0.25">
      <c r="A771" s="37" t="s">
        <v>4</v>
      </c>
      <c r="B771" s="18">
        <v>50149194</v>
      </c>
      <c r="C771" s="37" t="s">
        <v>796</v>
      </c>
      <c r="D771" s="37" t="s">
        <v>2272</v>
      </c>
      <c r="E771" s="37" t="s">
        <v>16</v>
      </c>
      <c r="F771" s="37" t="s">
        <v>2104</v>
      </c>
      <c r="G771" s="37" t="s">
        <v>18</v>
      </c>
      <c r="H771" s="37" t="s">
        <v>928</v>
      </c>
      <c r="I771" s="37" t="s">
        <v>2107</v>
      </c>
      <c r="J771" s="37" t="s">
        <v>818</v>
      </c>
      <c r="K771" s="37" t="s">
        <v>815</v>
      </c>
      <c r="L771" s="37" t="s">
        <v>135</v>
      </c>
      <c r="M771" s="18"/>
      <c r="N771" s="38">
        <v>35612</v>
      </c>
      <c r="O771" s="38">
        <v>44410</v>
      </c>
      <c r="P771" s="38">
        <v>28090</v>
      </c>
      <c r="Q771" s="18">
        <v>45.208219178082189</v>
      </c>
      <c r="R771" s="18"/>
      <c r="S771" s="18"/>
    </row>
    <row r="772" spans="1:19" x14ac:dyDescent="0.25">
      <c r="A772" s="37" t="s">
        <v>27</v>
      </c>
      <c r="B772" s="18">
        <v>50045945</v>
      </c>
      <c r="C772" s="37" t="s">
        <v>552</v>
      </c>
      <c r="D772" s="37" t="s">
        <v>2269</v>
      </c>
      <c r="E772" s="37" t="s">
        <v>896</v>
      </c>
      <c r="F772" s="37" t="s">
        <v>1467</v>
      </c>
      <c r="G772" s="37" t="s">
        <v>90</v>
      </c>
      <c r="H772" s="37" t="s">
        <v>28</v>
      </c>
      <c r="I772" s="37" t="s">
        <v>1577</v>
      </c>
      <c r="J772" s="37" t="s">
        <v>825</v>
      </c>
      <c r="K772" s="37" t="s">
        <v>815</v>
      </c>
      <c r="L772" s="37" t="s">
        <v>135</v>
      </c>
      <c r="M772" s="18"/>
      <c r="N772" s="38">
        <v>42093</v>
      </c>
      <c r="O772" s="38">
        <v>43678</v>
      </c>
      <c r="P772" s="38">
        <v>33473</v>
      </c>
      <c r="Q772" s="18">
        <v>30.460273972602739</v>
      </c>
      <c r="R772" s="18">
        <v>2.8699999999999997</v>
      </c>
      <c r="S772" s="18"/>
    </row>
    <row r="773" spans="1:19" x14ac:dyDescent="0.25">
      <c r="A773" s="37" t="s">
        <v>4</v>
      </c>
      <c r="B773" s="18">
        <v>50031365</v>
      </c>
      <c r="C773" s="37" t="s">
        <v>419</v>
      </c>
      <c r="D773" s="37" t="s">
        <v>2280</v>
      </c>
      <c r="E773" s="37" t="s">
        <v>16</v>
      </c>
      <c r="F773" s="37" t="s">
        <v>2108</v>
      </c>
      <c r="G773" s="37" t="s">
        <v>2109</v>
      </c>
      <c r="H773" s="37" t="s">
        <v>928</v>
      </c>
      <c r="I773" s="37" t="s">
        <v>2110</v>
      </c>
      <c r="J773" s="37" t="s">
        <v>814</v>
      </c>
      <c r="K773" s="37" t="s">
        <v>815</v>
      </c>
      <c r="L773" s="37" t="s">
        <v>115</v>
      </c>
      <c r="M773" s="18"/>
      <c r="N773" s="38">
        <v>35370</v>
      </c>
      <c r="O773" s="38">
        <v>44392</v>
      </c>
      <c r="P773" s="38">
        <v>27638</v>
      </c>
      <c r="Q773" s="18">
        <v>46.446575342465756</v>
      </c>
      <c r="R773" s="18">
        <v>3.3333333333333335</v>
      </c>
      <c r="S773" s="18"/>
    </row>
    <row r="774" spans="1:19" x14ac:dyDescent="0.25">
      <c r="A774" s="37" t="s">
        <v>6</v>
      </c>
      <c r="B774" s="18">
        <v>50051193</v>
      </c>
      <c r="C774" s="37" t="s">
        <v>584</v>
      </c>
      <c r="D774" s="37" t="s">
        <v>2280</v>
      </c>
      <c r="E774" s="37" t="s">
        <v>16</v>
      </c>
      <c r="F774" s="37" t="s">
        <v>2108</v>
      </c>
      <c r="G774" s="37" t="s">
        <v>2109</v>
      </c>
      <c r="H774" s="37" t="s">
        <v>2077</v>
      </c>
      <c r="I774" s="37" t="s">
        <v>2111</v>
      </c>
      <c r="J774" s="37" t="s">
        <v>814</v>
      </c>
      <c r="K774" s="37" t="s">
        <v>815</v>
      </c>
      <c r="L774" s="37" t="s">
        <v>135</v>
      </c>
      <c r="M774" s="18">
        <v>4</v>
      </c>
      <c r="N774" s="38">
        <v>42387</v>
      </c>
      <c r="O774" s="38">
        <v>44301</v>
      </c>
      <c r="P774" s="38">
        <v>34704</v>
      </c>
      <c r="Q774" s="18">
        <v>27.087671232876712</v>
      </c>
      <c r="R774" s="18">
        <v>3.0033333333333339</v>
      </c>
      <c r="S774" s="18"/>
    </row>
    <row r="775" spans="1:19" x14ac:dyDescent="0.25">
      <c r="A775" s="37" t="s">
        <v>6</v>
      </c>
      <c r="B775" s="18">
        <v>50031101</v>
      </c>
      <c r="C775" s="37" t="s">
        <v>340</v>
      </c>
      <c r="D775" s="37" t="s">
        <v>2280</v>
      </c>
      <c r="E775" s="37" t="s">
        <v>16</v>
      </c>
      <c r="F775" s="37" t="s">
        <v>2108</v>
      </c>
      <c r="G775" s="37" t="s">
        <v>2109</v>
      </c>
      <c r="H775" s="37" t="s">
        <v>13</v>
      </c>
      <c r="I775" s="37" t="s">
        <v>2112</v>
      </c>
      <c r="J775" s="37" t="s">
        <v>814</v>
      </c>
      <c r="K775" s="37" t="s">
        <v>815</v>
      </c>
      <c r="L775" s="37" t="s">
        <v>111</v>
      </c>
      <c r="M775" s="18">
        <v>1</v>
      </c>
      <c r="N775" s="38">
        <v>40603</v>
      </c>
      <c r="O775" s="38">
        <v>44501</v>
      </c>
      <c r="P775" s="38">
        <v>30432</v>
      </c>
      <c r="Q775" s="18">
        <v>38.791780821917811</v>
      </c>
      <c r="R775" s="18">
        <v>3.1199999999999997</v>
      </c>
      <c r="S775" s="18"/>
    </row>
    <row r="776" spans="1:19" x14ac:dyDescent="0.25">
      <c r="A776" s="37" t="s">
        <v>6</v>
      </c>
      <c r="B776" s="18">
        <v>50031303</v>
      </c>
      <c r="C776" s="37" t="s">
        <v>381</v>
      </c>
      <c r="D776" s="37" t="s">
        <v>2280</v>
      </c>
      <c r="E776" s="37" t="s">
        <v>16</v>
      </c>
      <c r="F776" s="37" t="s">
        <v>2108</v>
      </c>
      <c r="G776" s="37" t="s">
        <v>2109</v>
      </c>
      <c r="H776" s="37" t="s">
        <v>7</v>
      </c>
      <c r="I776" s="37" t="s">
        <v>2113</v>
      </c>
      <c r="J776" s="37" t="s">
        <v>814</v>
      </c>
      <c r="K776" s="37" t="s">
        <v>815</v>
      </c>
      <c r="L776" s="37" t="s">
        <v>135</v>
      </c>
      <c r="M776" s="18"/>
      <c r="N776" s="38">
        <v>41334</v>
      </c>
      <c r="O776" s="38">
        <v>44361</v>
      </c>
      <c r="P776" s="38">
        <v>32766</v>
      </c>
      <c r="Q776" s="18">
        <v>32.397260273972606</v>
      </c>
      <c r="R776" s="18">
        <v>2.9533333333333331</v>
      </c>
      <c r="S776" s="18"/>
    </row>
    <row r="777" spans="1:19" x14ac:dyDescent="0.25">
      <c r="A777" s="37" t="s">
        <v>27</v>
      </c>
      <c r="B777" s="18">
        <v>50086745</v>
      </c>
      <c r="C777" s="37" t="s">
        <v>597</v>
      </c>
      <c r="D777" s="37" t="s">
        <v>2272</v>
      </c>
      <c r="E777" s="37" t="s">
        <v>73</v>
      </c>
      <c r="F777" s="37" t="s">
        <v>2040</v>
      </c>
      <c r="G777" s="37" t="s">
        <v>76</v>
      </c>
      <c r="H777" s="37" t="s">
        <v>28</v>
      </c>
      <c r="I777" s="37" t="s">
        <v>2247</v>
      </c>
      <c r="J777" s="37" t="s">
        <v>825</v>
      </c>
      <c r="K777" s="37" t="s">
        <v>815</v>
      </c>
      <c r="L777" s="37" t="s">
        <v>135</v>
      </c>
      <c r="M777" s="18">
        <v>2</v>
      </c>
      <c r="N777" s="38">
        <v>42569</v>
      </c>
      <c r="O777" s="38">
        <v>44333</v>
      </c>
      <c r="P777" s="38">
        <v>32954</v>
      </c>
      <c r="Q777" s="18">
        <v>31.882191780821916</v>
      </c>
      <c r="R777" s="18">
        <v>3.0566666666666666</v>
      </c>
      <c r="S777" s="18"/>
    </row>
    <row r="778" spans="1:19" x14ac:dyDescent="0.25">
      <c r="A778" s="37" t="s">
        <v>6</v>
      </c>
      <c r="B778" s="18">
        <v>50031099</v>
      </c>
      <c r="C778" s="37" t="s">
        <v>339</v>
      </c>
      <c r="D778" s="37" t="s">
        <v>2276</v>
      </c>
      <c r="E778" s="37" t="s">
        <v>16</v>
      </c>
      <c r="F778" s="37" t="s">
        <v>2114</v>
      </c>
      <c r="G778" s="37" t="s">
        <v>82</v>
      </c>
      <c r="H778" s="37" t="s">
        <v>840</v>
      </c>
      <c r="I778" s="37" t="s">
        <v>843</v>
      </c>
      <c r="J778" s="37" t="s">
        <v>825</v>
      </c>
      <c r="K778" s="37" t="s">
        <v>842</v>
      </c>
      <c r="L778" s="37" t="s">
        <v>110</v>
      </c>
      <c r="M778" s="18">
        <v>4</v>
      </c>
      <c r="N778" s="38">
        <v>38810</v>
      </c>
      <c r="O778" s="38">
        <v>44452</v>
      </c>
      <c r="P778" s="38">
        <v>27999</v>
      </c>
      <c r="Q778" s="18">
        <v>45.457534246575342</v>
      </c>
      <c r="R778" s="18">
        <v>3.7633333333333332</v>
      </c>
      <c r="S778" s="18"/>
    </row>
    <row r="779" spans="1:19" x14ac:dyDescent="0.25">
      <c r="A779" s="37" t="s">
        <v>6</v>
      </c>
      <c r="B779" s="18">
        <v>50030808</v>
      </c>
      <c r="C779" s="37" t="s">
        <v>250</v>
      </c>
      <c r="D779" s="37" t="s">
        <v>2276</v>
      </c>
      <c r="E779" s="37" t="s">
        <v>16</v>
      </c>
      <c r="F779" s="37" t="s">
        <v>2114</v>
      </c>
      <c r="G779" s="37" t="s">
        <v>82</v>
      </c>
      <c r="H779" s="37" t="s">
        <v>13</v>
      </c>
      <c r="I779" s="37" t="s">
        <v>2115</v>
      </c>
      <c r="J779" s="37" t="s">
        <v>825</v>
      </c>
      <c r="K779" s="37" t="s">
        <v>842</v>
      </c>
      <c r="L779" s="37" t="s">
        <v>111</v>
      </c>
      <c r="M779" s="18">
        <v>6</v>
      </c>
      <c r="N779" s="38">
        <v>38231</v>
      </c>
      <c r="O779" s="38">
        <v>44515</v>
      </c>
      <c r="P779" s="38">
        <v>28722</v>
      </c>
      <c r="Q779" s="18">
        <v>43.476712328767121</v>
      </c>
      <c r="R779" s="18">
        <v>3.2466666666666666</v>
      </c>
      <c r="S779" s="18"/>
    </row>
    <row r="780" spans="1:19" x14ac:dyDescent="0.25">
      <c r="A780" s="37" t="s">
        <v>6</v>
      </c>
      <c r="B780" s="18">
        <v>50039327</v>
      </c>
      <c r="C780" s="37" t="s">
        <v>522</v>
      </c>
      <c r="D780" s="37" t="s">
        <v>2276</v>
      </c>
      <c r="E780" s="37" t="s">
        <v>16</v>
      </c>
      <c r="F780" s="37" t="s">
        <v>2114</v>
      </c>
      <c r="G780" s="37" t="s">
        <v>82</v>
      </c>
      <c r="H780" s="37" t="s">
        <v>7</v>
      </c>
      <c r="I780" s="37" t="s">
        <v>2116</v>
      </c>
      <c r="J780" s="37" t="s">
        <v>825</v>
      </c>
      <c r="K780" s="37" t="s">
        <v>842</v>
      </c>
      <c r="L780" s="37" t="s">
        <v>135</v>
      </c>
      <c r="M780" s="18"/>
      <c r="N780" s="38">
        <v>41883</v>
      </c>
      <c r="O780" s="38">
        <v>43102</v>
      </c>
      <c r="P780" s="38">
        <v>32568</v>
      </c>
      <c r="Q780" s="18">
        <v>32.939726027397263</v>
      </c>
      <c r="R780" s="18">
        <v>2.78</v>
      </c>
      <c r="S780" s="18"/>
    </row>
    <row r="781" spans="1:19" x14ac:dyDescent="0.25">
      <c r="A781" s="37" t="s">
        <v>27</v>
      </c>
      <c r="B781" s="18">
        <v>50045069</v>
      </c>
      <c r="C781" s="37" t="s">
        <v>549</v>
      </c>
      <c r="D781" s="37" t="s">
        <v>2272</v>
      </c>
      <c r="E781" s="37" t="s">
        <v>73</v>
      </c>
      <c r="F781" s="37" t="s">
        <v>1644</v>
      </c>
      <c r="G781" s="37" t="s">
        <v>74</v>
      </c>
      <c r="H781" s="37" t="s">
        <v>28</v>
      </c>
      <c r="I781" s="37" t="s">
        <v>2248</v>
      </c>
      <c r="J781" s="37" t="s">
        <v>825</v>
      </c>
      <c r="K781" s="37" t="s">
        <v>815</v>
      </c>
      <c r="L781" s="37" t="s">
        <v>115</v>
      </c>
      <c r="M781" s="18">
        <v>2</v>
      </c>
      <c r="N781" s="38">
        <v>42065</v>
      </c>
      <c r="O781" s="38">
        <v>43710</v>
      </c>
      <c r="P781" s="38">
        <v>31967</v>
      </c>
      <c r="Q781" s="18">
        <v>34.586301369863016</v>
      </c>
      <c r="R781" s="18">
        <v>3.27</v>
      </c>
      <c r="S781" s="18"/>
    </row>
    <row r="782" spans="1:19" x14ac:dyDescent="0.25">
      <c r="A782" s="37" t="s">
        <v>6</v>
      </c>
      <c r="B782" s="18">
        <v>50051374</v>
      </c>
      <c r="C782" s="37" t="s">
        <v>585</v>
      </c>
      <c r="D782" s="37" t="s">
        <v>2276</v>
      </c>
      <c r="E782" s="37" t="s">
        <v>16</v>
      </c>
      <c r="F782" s="37" t="s">
        <v>2114</v>
      </c>
      <c r="G782" s="37" t="s">
        <v>82</v>
      </c>
      <c r="H782" s="37" t="s">
        <v>7</v>
      </c>
      <c r="I782" s="37" t="s">
        <v>2116</v>
      </c>
      <c r="J782" s="37" t="s">
        <v>825</v>
      </c>
      <c r="K782" s="37" t="s">
        <v>842</v>
      </c>
      <c r="L782" s="37" t="s">
        <v>135</v>
      </c>
      <c r="M782" s="18"/>
      <c r="N782" s="38">
        <v>42401</v>
      </c>
      <c r="O782" s="38">
        <v>43800</v>
      </c>
      <c r="P782" s="38">
        <v>29854</v>
      </c>
      <c r="Q782" s="18">
        <v>40.375342465753427</v>
      </c>
      <c r="R782" s="18">
        <v>3.0199999999999996</v>
      </c>
      <c r="S782" s="18"/>
    </row>
    <row r="783" spans="1:19" x14ac:dyDescent="0.25">
      <c r="A783" s="37" t="s">
        <v>4</v>
      </c>
      <c r="B783" s="18">
        <v>50146750</v>
      </c>
      <c r="C783" s="37" t="s">
        <v>752</v>
      </c>
      <c r="D783" s="37" t="s">
        <v>2276</v>
      </c>
      <c r="E783" s="37" t="s">
        <v>16</v>
      </c>
      <c r="F783" s="37" t="s">
        <v>2114</v>
      </c>
      <c r="G783" s="37" t="s">
        <v>82</v>
      </c>
      <c r="H783" s="37" t="s">
        <v>928</v>
      </c>
      <c r="I783" s="37" t="s">
        <v>2117</v>
      </c>
      <c r="J783" s="37" t="s">
        <v>825</v>
      </c>
      <c r="K783" s="37" t="s">
        <v>842</v>
      </c>
      <c r="L783" s="37" t="s">
        <v>135</v>
      </c>
      <c r="M783" s="18"/>
      <c r="N783" s="38">
        <v>44348</v>
      </c>
      <c r="O783" s="38">
        <v>44531</v>
      </c>
      <c r="P783" s="38">
        <v>35965</v>
      </c>
      <c r="Q783" s="18">
        <v>23.632876712328766</v>
      </c>
      <c r="R783" s="18"/>
      <c r="S783" s="18"/>
    </row>
    <row r="784" spans="1:19" x14ac:dyDescent="0.25">
      <c r="A784" s="37" t="s">
        <v>27</v>
      </c>
      <c r="B784" s="18">
        <v>50108180</v>
      </c>
      <c r="C784" s="37" t="s">
        <v>802</v>
      </c>
      <c r="D784" s="37" t="s">
        <v>2272</v>
      </c>
      <c r="E784" s="37" t="s">
        <v>73</v>
      </c>
      <c r="F784" s="37" t="s">
        <v>2249</v>
      </c>
      <c r="G784" s="37" t="s">
        <v>99</v>
      </c>
      <c r="H784" s="37" t="s">
        <v>28</v>
      </c>
      <c r="I784" s="37" t="s">
        <v>2250</v>
      </c>
      <c r="J784" s="37" t="s">
        <v>825</v>
      </c>
      <c r="K784" s="37" t="s">
        <v>815</v>
      </c>
      <c r="L784" s="37" t="s">
        <v>135</v>
      </c>
      <c r="M784" s="18"/>
      <c r="N784" s="38">
        <v>43040</v>
      </c>
      <c r="O784" s="38">
        <v>44452</v>
      </c>
      <c r="P784" s="38">
        <v>34578</v>
      </c>
      <c r="Q784" s="18">
        <v>27.432876712328767</v>
      </c>
      <c r="R784" s="18">
        <v>2.5033333333333334</v>
      </c>
      <c r="S784" s="18"/>
    </row>
    <row r="785" spans="1:19" x14ac:dyDescent="0.25">
      <c r="A785" s="37" t="s">
        <v>6</v>
      </c>
      <c r="B785" s="18">
        <v>50031308</v>
      </c>
      <c r="C785" s="37" t="s">
        <v>386</v>
      </c>
      <c r="D785" s="37" t="s">
        <v>2277</v>
      </c>
      <c r="E785" s="37" t="s">
        <v>844</v>
      </c>
      <c r="F785" s="37" t="s">
        <v>1800</v>
      </c>
      <c r="G785" s="37" t="s">
        <v>1801</v>
      </c>
      <c r="H785" s="37" t="s">
        <v>10</v>
      </c>
      <c r="I785" s="37" t="s">
        <v>846</v>
      </c>
      <c r="J785" s="37" t="s">
        <v>825</v>
      </c>
      <c r="K785" s="37" t="s">
        <v>845</v>
      </c>
      <c r="L785" s="37" t="s">
        <v>106</v>
      </c>
      <c r="M785" s="18">
        <v>5</v>
      </c>
      <c r="N785" s="38">
        <v>38810</v>
      </c>
      <c r="O785" s="38">
        <v>42901</v>
      </c>
      <c r="P785" s="38">
        <v>28379</v>
      </c>
      <c r="Q785" s="18">
        <v>44.416438356164385</v>
      </c>
      <c r="R785" s="18">
        <v>3.9333333333333331</v>
      </c>
      <c r="S785" s="18"/>
    </row>
    <row r="786" spans="1:19" x14ac:dyDescent="0.25">
      <c r="A786" s="37" t="s">
        <v>4</v>
      </c>
      <c r="B786" s="18">
        <v>50037950</v>
      </c>
      <c r="C786" s="37" t="s">
        <v>502</v>
      </c>
      <c r="D786" s="37" t="s">
        <v>2277</v>
      </c>
      <c r="E786" s="37" t="s">
        <v>844</v>
      </c>
      <c r="F786" s="37" t="s">
        <v>1800</v>
      </c>
      <c r="G786" s="37" t="s">
        <v>1801</v>
      </c>
      <c r="H786" s="37" t="s">
        <v>928</v>
      </c>
      <c r="I786" s="37" t="s">
        <v>2118</v>
      </c>
      <c r="J786" s="37" t="s">
        <v>825</v>
      </c>
      <c r="K786" s="37" t="s">
        <v>845</v>
      </c>
      <c r="L786" s="37" t="s">
        <v>135</v>
      </c>
      <c r="M786" s="18"/>
      <c r="N786" s="38">
        <v>35125</v>
      </c>
      <c r="O786" s="38">
        <v>42795</v>
      </c>
      <c r="P786" s="38">
        <v>27634</v>
      </c>
      <c r="Q786" s="18">
        <v>46.457534246575342</v>
      </c>
      <c r="R786" s="18">
        <v>3.06</v>
      </c>
      <c r="S786" s="18"/>
    </row>
    <row r="787" spans="1:19" x14ac:dyDescent="0.25">
      <c r="A787" s="37" t="s">
        <v>6</v>
      </c>
      <c r="B787" s="18">
        <v>50031305</v>
      </c>
      <c r="C787" s="37" t="s">
        <v>383</v>
      </c>
      <c r="D787" s="37" t="s">
        <v>2277</v>
      </c>
      <c r="E787" s="37" t="s">
        <v>844</v>
      </c>
      <c r="F787" s="37" t="s">
        <v>1800</v>
      </c>
      <c r="G787" s="37" t="s">
        <v>1801</v>
      </c>
      <c r="H787" s="37" t="s">
        <v>7</v>
      </c>
      <c r="I787" s="37" t="s">
        <v>1802</v>
      </c>
      <c r="J787" s="37" t="s">
        <v>825</v>
      </c>
      <c r="K787" s="37" t="s">
        <v>845</v>
      </c>
      <c r="L787" s="37" t="s">
        <v>115</v>
      </c>
      <c r="M787" s="18"/>
      <c r="N787" s="38">
        <v>40575</v>
      </c>
      <c r="O787" s="38">
        <v>43647</v>
      </c>
      <c r="P787" s="38">
        <v>31513</v>
      </c>
      <c r="Q787" s="18">
        <v>35.830136986301369</v>
      </c>
      <c r="R787" s="18">
        <v>2.9033333333333338</v>
      </c>
      <c r="S787" s="18"/>
    </row>
    <row r="788" spans="1:19" x14ac:dyDescent="0.25">
      <c r="A788" s="37" t="s">
        <v>6</v>
      </c>
      <c r="B788" s="18">
        <v>50031307</v>
      </c>
      <c r="C788" s="37" t="s">
        <v>385</v>
      </c>
      <c r="D788" s="37" t="s">
        <v>2278</v>
      </c>
      <c r="E788" s="37" t="s">
        <v>844</v>
      </c>
      <c r="F788" s="37" t="s">
        <v>1635</v>
      </c>
      <c r="G788" s="37" t="s">
        <v>2119</v>
      </c>
      <c r="H788" s="37" t="s">
        <v>840</v>
      </c>
      <c r="I788" s="37" t="s">
        <v>841</v>
      </c>
      <c r="J788" s="37" t="s">
        <v>825</v>
      </c>
      <c r="K788" s="37" t="s">
        <v>839</v>
      </c>
      <c r="L788" s="37" t="s">
        <v>106</v>
      </c>
      <c r="M788" s="18">
        <v>4</v>
      </c>
      <c r="N788" s="38">
        <v>37712</v>
      </c>
      <c r="O788" s="38">
        <v>44228</v>
      </c>
      <c r="P788" s="38">
        <v>28771</v>
      </c>
      <c r="Q788" s="18">
        <v>43.342465753424655</v>
      </c>
      <c r="R788" s="18">
        <v>3.3866666666666667</v>
      </c>
      <c r="S788" s="18"/>
    </row>
    <row r="789" spans="1:19" x14ac:dyDescent="0.25">
      <c r="A789" s="37" t="s">
        <v>4</v>
      </c>
      <c r="B789" s="18">
        <v>50146751</v>
      </c>
      <c r="C789" s="37" t="s">
        <v>753</v>
      </c>
      <c r="D789" s="37" t="s">
        <v>2278</v>
      </c>
      <c r="E789" s="37" t="s">
        <v>844</v>
      </c>
      <c r="F789" s="37" t="s">
        <v>1635</v>
      </c>
      <c r="G789" s="37" t="s">
        <v>2119</v>
      </c>
      <c r="H789" s="37" t="s">
        <v>928</v>
      </c>
      <c r="I789" s="37" t="s">
        <v>2120</v>
      </c>
      <c r="J789" s="37" t="s">
        <v>825</v>
      </c>
      <c r="K789" s="37" t="s">
        <v>839</v>
      </c>
      <c r="L789" s="37" t="s">
        <v>135</v>
      </c>
      <c r="M789" s="18"/>
      <c r="N789" s="38">
        <v>44348</v>
      </c>
      <c r="O789" s="38">
        <v>44531</v>
      </c>
      <c r="P789" s="38">
        <v>35166</v>
      </c>
      <c r="Q789" s="18">
        <v>25.82191780821918</v>
      </c>
      <c r="R789" s="18">
        <v>3.2633333333333332</v>
      </c>
      <c r="S789" s="18"/>
    </row>
    <row r="790" spans="1:19" x14ac:dyDescent="0.25">
      <c r="A790" s="37"/>
      <c r="B790" s="18">
        <v>50031519</v>
      </c>
      <c r="C790" s="37" t="s">
        <v>472</v>
      </c>
      <c r="D790" s="37" t="s">
        <v>2269</v>
      </c>
      <c r="E790" s="37" t="s">
        <v>1616</v>
      </c>
      <c r="F790" s="37" t="s">
        <v>1621</v>
      </c>
      <c r="G790" s="37" t="s">
        <v>1618</v>
      </c>
      <c r="H790" s="37" t="s">
        <v>2121</v>
      </c>
      <c r="I790" s="37" t="s">
        <v>2122</v>
      </c>
      <c r="J790" s="37"/>
      <c r="K790" s="37"/>
      <c r="L790" s="37" t="s">
        <v>168</v>
      </c>
      <c r="M790" s="18"/>
      <c r="N790" s="38">
        <v>35490</v>
      </c>
      <c r="O790" s="38">
        <v>38139</v>
      </c>
      <c r="P790" s="38">
        <v>25592</v>
      </c>
      <c r="Q790" s="18">
        <v>52.052054794520551</v>
      </c>
      <c r="R790" s="18"/>
      <c r="S790" s="18"/>
    </row>
    <row r="791" spans="1:19" x14ac:dyDescent="0.25">
      <c r="A791" s="37" t="s">
        <v>27</v>
      </c>
      <c r="B791" s="18">
        <v>50031018</v>
      </c>
      <c r="C791" s="37" t="s">
        <v>301</v>
      </c>
      <c r="D791" s="37" t="s">
        <v>2272</v>
      </c>
      <c r="E791" s="37" t="s">
        <v>58</v>
      </c>
      <c r="F791" s="37" t="s">
        <v>1578</v>
      </c>
      <c r="G791" s="37" t="s">
        <v>59</v>
      </c>
      <c r="H791" s="37" t="s">
        <v>28</v>
      </c>
      <c r="I791" s="37" t="s">
        <v>977</v>
      </c>
      <c r="J791" s="37" t="s">
        <v>818</v>
      </c>
      <c r="K791" s="37" t="s">
        <v>815</v>
      </c>
      <c r="L791" s="37" t="s">
        <v>110</v>
      </c>
      <c r="M791" s="18"/>
      <c r="N791" s="38">
        <v>35233</v>
      </c>
      <c r="O791" s="38">
        <v>44186</v>
      </c>
      <c r="P791" s="38">
        <v>26149</v>
      </c>
      <c r="Q791" s="18">
        <v>50.526027397260272</v>
      </c>
      <c r="R791" s="18">
        <v>2.5333333333333332</v>
      </c>
      <c r="S791" s="18"/>
    </row>
    <row r="792" spans="1:19" x14ac:dyDescent="0.25">
      <c r="A792" s="37"/>
      <c r="B792" s="18">
        <v>50031353</v>
      </c>
      <c r="C792" s="37" t="s">
        <v>2285</v>
      </c>
      <c r="D792" s="37" t="s">
        <v>2269</v>
      </c>
      <c r="E792" s="37" t="s">
        <v>1616</v>
      </c>
      <c r="F792" s="37" t="s">
        <v>1621</v>
      </c>
      <c r="G792" s="37" t="s">
        <v>1618</v>
      </c>
      <c r="H792" s="37" t="s">
        <v>1811</v>
      </c>
      <c r="I792" s="37" t="s">
        <v>1812</v>
      </c>
      <c r="J792" s="37"/>
      <c r="K792" s="37"/>
      <c r="L792" s="37" t="s">
        <v>111</v>
      </c>
      <c r="M792" s="18"/>
      <c r="N792" s="38">
        <v>35596</v>
      </c>
      <c r="O792" s="38">
        <v>41699</v>
      </c>
      <c r="P792" s="38">
        <v>25353</v>
      </c>
      <c r="Q792" s="18">
        <v>52.706849315068496</v>
      </c>
      <c r="R792" s="18"/>
      <c r="S792" s="18"/>
    </row>
    <row r="793" spans="1:19" x14ac:dyDescent="0.25">
      <c r="A793" s="37"/>
      <c r="B793" s="18">
        <v>50030643</v>
      </c>
      <c r="C793" s="37" t="s">
        <v>1327</v>
      </c>
      <c r="D793" s="37" t="s">
        <v>2271</v>
      </c>
      <c r="E793" s="37" t="s">
        <v>1616</v>
      </c>
      <c r="F793" s="37" t="s">
        <v>1814</v>
      </c>
      <c r="G793" s="37" t="s">
        <v>1815</v>
      </c>
      <c r="H793" s="37" t="s">
        <v>2123</v>
      </c>
      <c r="I793" s="37" t="s">
        <v>2124</v>
      </c>
      <c r="J793" s="37"/>
      <c r="K793" s="37"/>
      <c r="L793" s="37" t="s">
        <v>106</v>
      </c>
      <c r="M793" s="18"/>
      <c r="N793" s="38">
        <v>39188</v>
      </c>
      <c r="O793" s="38">
        <v>41609</v>
      </c>
      <c r="P793" s="38">
        <v>29619</v>
      </c>
      <c r="Q793" s="18">
        <v>41.019178082191779</v>
      </c>
      <c r="R793" s="18"/>
      <c r="S793" s="18"/>
    </row>
    <row r="794" spans="1:19" x14ac:dyDescent="0.25">
      <c r="A794" s="37" t="s">
        <v>27</v>
      </c>
      <c r="B794" s="18">
        <v>50030731</v>
      </c>
      <c r="C794" s="37" t="s">
        <v>214</v>
      </c>
      <c r="D794" s="37" t="s">
        <v>2272</v>
      </c>
      <c r="E794" s="37" t="s">
        <v>58</v>
      </c>
      <c r="F794" s="37" t="s">
        <v>1578</v>
      </c>
      <c r="G794" s="37" t="s">
        <v>59</v>
      </c>
      <c r="H794" s="37" t="s">
        <v>28</v>
      </c>
      <c r="I794" s="37" t="s">
        <v>977</v>
      </c>
      <c r="J794" s="37" t="s">
        <v>818</v>
      </c>
      <c r="K794" s="37" t="s">
        <v>815</v>
      </c>
      <c r="L794" s="37" t="s">
        <v>115</v>
      </c>
      <c r="M794" s="18">
        <v>7</v>
      </c>
      <c r="N794" s="38">
        <v>39069</v>
      </c>
      <c r="O794" s="38">
        <v>43692</v>
      </c>
      <c r="P794" s="38">
        <v>29542</v>
      </c>
      <c r="Q794" s="18">
        <v>41.230136986301368</v>
      </c>
      <c r="R794" s="18">
        <v>3.0100000000000002</v>
      </c>
      <c r="S794" s="18"/>
    </row>
    <row r="795" spans="1:19" x14ac:dyDescent="0.25">
      <c r="A795" s="37"/>
      <c r="B795" s="18">
        <v>50102452</v>
      </c>
      <c r="C795" s="37" t="s">
        <v>613</v>
      </c>
      <c r="D795" s="37" t="s">
        <v>2272</v>
      </c>
      <c r="E795" s="37" t="s">
        <v>1616</v>
      </c>
      <c r="F795" s="37" t="s">
        <v>1814</v>
      </c>
      <c r="G795" s="37" t="s">
        <v>1815</v>
      </c>
      <c r="H795" s="37" t="s">
        <v>1619</v>
      </c>
      <c r="I795" s="37" t="s">
        <v>1816</v>
      </c>
      <c r="J795" s="37"/>
      <c r="K795" s="37"/>
      <c r="L795" s="37" t="s">
        <v>135</v>
      </c>
      <c r="M795" s="18"/>
      <c r="N795" s="38">
        <v>39783</v>
      </c>
      <c r="O795" s="38">
        <v>42736</v>
      </c>
      <c r="P795" s="38">
        <v>32618</v>
      </c>
      <c r="Q795" s="18">
        <v>32.802739726027397</v>
      </c>
      <c r="R795" s="18"/>
      <c r="S795" s="18"/>
    </row>
    <row r="796" spans="1:19" x14ac:dyDescent="0.25">
      <c r="A796" s="37" t="s">
        <v>27</v>
      </c>
      <c r="B796" s="18">
        <v>50030649</v>
      </c>
      <c r="C796" s="37" t="s">
        <v>1019</v>
      </c>
      <c r="D796" s="37" t="s">
        <v>2272</v>
      </c>
      <c r="E796" s="37" t="s">
        <v>58</v>
      </c>
      <c r="F796" s="37" t="s">
        <v>1578</v>
      </c>
      <c r="G796" s="37" t="s">
        <v>59</v>
      </c>
      <c r="H796" s="37" t="s">
        <v>28</v>
      </c>
      <c r="I796" s="37" t="s">
        <v>977</v>
      </c>
      <c r="J796" s="37" t="s">
        <v>818</v>
      </c>
      <c r="K796" s="37" t="s">
        <v>815</v>
      </c>
      <c r="L796" s="37" t="s">
        <v>115</v>
      </c>
      <c r="M796" s="18">
        <v>4</v>
      </c>
      <c r="N796" s="38">
        <v>40665</v>
      </c>
      <c r="O796" s="38">
        <v>42401</v>
      </c>
      <c r="P796" s="38">
        <v>32626</v>
      </c>
      <c r="Q796" s="18">
        <v>32.780821917808218</v>
      </c>
      <c r="R796" s="18">
        <v>2.7466666666666666</v>
      </c>
      <c r="S796" s="18"/>
    </row>
    <row r="797" spans="1:19" x14ac:dyDescent="0.25">
      <c r="A797" s="37"/>
      <c r="B797" s="18">
        <v>50031133</v>
      </c>
      <c r="C797" s="37" t="s">
        <v>354</v>
      </c>
      <c r="D797" s="37" t="s">
        <v>2269</v>
      </c>
      <c r="E797" s="37" t="s">
        <v>1616</v>
      </c>
      <c r="F797" s="37" t="s">
        <v>1621</v>
      </c>
      <c r="G797" s="37" t="s">
        <v>1618</v>
      </c>
      <c r="H797" s="37" t="s">
        <v>2125</v>
      </c>
      <c r="I797" s="37" t="s">
        <v>2126</v>
      </c>
      <c r="J797" s="37"/>
      <c r="K797" s="37"/>
      <c r="L797" s="37" t="s">
        <v>111</v>
      </c>
      <c r="M797" s="18"/>
      <c r="N797" s="38">
        <v>39069</v>
      </c>
      <c r="O797" s="38">
        <v>40648</v>
      </c>
      <c r="P797" s="38">
        <v>29749</v>
      </c>
      <c r="Q797" s="18">
        <v>40.663013698630138</v>
      </c>
      <c r="R797" s="18"/>
      <c r="S797" s="18"/>
    </row>
    <row r="798" spans="1:19" x14ac:dyDescent="0.25">
      <c r="A798" s="37"/>
      <c r="B798" s="18">
        <v>50031134</v>
      </c>
      <c r="C798" s="37" t="s">
        <v>355</v>
      </c>
      <c r="D798" s="37" t="s">
        <v>2269</v>
      </c>
      <c r="E798" s="37" t="s">
        <v>1616</v>
      </c>
      <c r="F798" s="37" t="s">
        <v>1621</v>
      </c>
      <c r="G798" s="37" t="s">
        <v>1618</v>
      </c>
      <c r="H798" s="37" t="s">
        <v>2127</v>
      </c>
      <c r="I798" s="37" t="s">
        <v>2128</v>
      </c>
      <c r="J798" s="37"/>
      <c r="K798" s="37"/>
      <c r="L798" s="37" t="s">
        <v>115</v>
      </c>
      <c r="M798" s="18"/>
      <c r="N798" s="38">
        <v>38169</v>
      </c>
      <c r="O798" s="38">
        <v>40695</v>
      </c>
      <c r="P798" s="38">
        <v>30954</v>
      </c>
      <c r="Q798" s="18">
        <v>37.361643835616441</v>
      </c>
      <c r="R798" s="18"/>
      <c r="S798" s="18"/>
    </row>
    <row r="799" spans="1:19" x14ac:dyDescent="0.25">
      <c r="A799" s="37"/>
      <c r="B799" s="18">
        <v>50030681</v>
      </c>
      <c r="C799" s="37" t="s">
        <v>185</v>
      </c>
      <c r="D799" s="37" t="s">
        <v>2272</v>
      </c>
      <c r="E799" s="37" t="s">
        <v>1459</v>
      </c>
      <c r="F799" s="37" t="s">
        <v>1578</v>
      </c>
      <c r="G799" s="37" t="s">
        <v>1480</v>
      </c>
      <c r="H799" s="37" t="s">
        <v>1982</v>
      </c>
      <c r="I799" s="37" t="s">
        <v>2228</v>
      </c>
      <c r="J799" s="37"/>
      <c r="K799" s="37"/>
      <c r="L799" s="37" t="s">
        <v>115</v>
      </c>
      <c r="M799" s="18"/>
      <c r="N799" s="38">
        <v>35034</v>
      </c>
      <c r="O799" s="38">
        <v>44228</v>
      </c>
      <c r="P799" s="38">
        <v>27280</v>
      </c>
      <c r="Q799" s="18">
        <v>47.42739726027397</v>
      </c>
      <c r="R799" s="18"/>
      <c r="S799" s="18"/>
    </row>
    <row r="800" spans="1:19" x14ac:dyDescent="0.25">
      <c r="A800" s="37"/>
      <c r="B800" s="18">
        <v>50030642</v>
      </c>
      <c r="C800" s="37" t="s">
        <v>169</v>
      </c>
      <c r="D800" s="37" t="s">
        <v>2269</v>
      </c>
      <c r="E800" s="37" t="s">
        <v>1616</v>
      </c>
      <c r="F800" s="37" t="s">
        <v>1621</v>
      </c>
      <c r="G800" s="37" t="s">
        <v>1618</v>
      </c>
      <c r="H800" s="37" t="s">
        <v>1948</v>
      </c>
      <c r="I800" s="37" t="s">
        <v>2129</v>
      </c>
      <c r="J800" s="37"/>
      <c r="K800" s="37"/>
      <c r="L800" s="37" t="s">
        <v>111</v>
      </c>
      <c r="M800" s="18"/>
      <c r="N800" s="38">
        <v>35023</v>
      </c>
      <c r="O800" s="38">
        <v>44256</v>
      </c>
      <c r="P800" s="38">
        <v>25852</v>
      </c>
      <c r="Q800" s="18">
        <v>51.339726027397262</v>
      </c>
      <c r="R800" s="18"/>
      <c r="S800" s="18"/>
    </row>
    <row r="801" spans="1:19" x14ac:dyDescent="0.25">
      <c r="A801" s="37"/>
      <c r="B801" s="18">
        <v>50031146</v>
      </c>
      <c r="C801" s="37" t="s">
        <v>359</v>
      </c>
      <c r="D801" s="37" t="s">
        <v>2269</v>
      </c>
      <c r="E801" s="37" t="s">
        <v>1616</v>
      </c>
      <c r="F801" s="37" t="s">
        <v>1621</v>
      </c>
      <c r="G801" s="37" t="s">
        <v>1618</v>
      </c>
      <c r="H801" s="37" t="s">
        <v>2130</v>
      </c>
      <c r="I801" s="37" t="s">
        <v>2131</v>
      </c>
      <c r="J801" s="37"/>
      <c r="K801" s="37"/>
      <c r="L801" s="37" t="s">
        <v>124</v>
      </c>
      <c r="M801" s="18"/>
      <c r="N801" s="38">
        <v>38200</v>
      </c>
      <c r="O801" s="38">
        <v>39125</v>
      </c>
      <c r="P801" s="38">
        <v>29236</v>
      </c>
      <c r="Q801" s="18">
        <v>42.06849315068493</v>
      </c>
      <c r="R801" s="18"/>
      <c r="S801" s="18"/>
    </row>
    <row r="802" spans="1:19" x14ac:dyDescent="0.25">
      <c r="A802" s="37"/>
      <c r="B802" s="18">
        <v>50031155</v>
      </c>
      <c r="C802" s="37" t="s">
        <v>1330</v>
      </c>
      <c r="D802" s="37" t="s">
        <v>2269</v>
      </c>
      <c r="E802" s="37" t="s">
        <v>1616</v>
      </c>
      <c r="F802" s="37" t="s">
        <v>1621</v>
      </c>
      <c r="G802" s="37" t="s">
        <v>1618</v>
      </c>
      <c r="H802" s="37" t="s">
        <v>2132</v>
      </c>
      <c r="I802" s="37" t="s">
        <v>2133</v>
      </c>
      <c r="J802" s="37"/>
      <c r="K802" s="37"/>
      <c r="L802" s="37" t="s">
        <v>124</v>
      </c>
      <c r="M802" s="18"/>
      <c r="N802" s="38">
        <v>35576</v>
      </c>
      <c r="O802" s="38">
        <v>39679</v>
      </c>
      <c r="P802" s="38">
        <v>26209</v>
      </c>
      <c r="Q802" s="18">
        <v>50.361643835616441</v>
      </c>
      <c r="R802" s="18"/>
      <c r="S802" s="18"/>
    </row>
    <row r="803" spans="1:19" x14ac:dyDescent="0.25">
      <c r="A803" s="37"/>
      <c r="B803" s="18">
        <v>50031128</v>
      </c>
      <c r="C803" s="37" t="s">
        <v>352</v>
      </c>
      <c r="D803" s="37" t="s">
        <v>2269</v>
      </c>
      <c r="E803" s="37" t="s">
        <v>1616</v>
      </c>
      <c r="F803" s="37" t="s">
        <v>1621</v>
      </c>
      <c r="G803" s="37" t="s">
        <v>1618</v>
      </c>
      <c r="H803" s="37" t="s">
        <v>2134</v>
      </c>
      <c r="I803" s="37" t="s">
        <v>2135</v>
      </c>
      <c r="J803" s="37"/>
      <c r="K803" s="37"/>
      <c r="L803" s="37" t="s">
        <v>111</v>
      </c>
      <c r="M803" s="18"/>
      <c r="N803" s="38">
        <v>39713</v>
      </c>
      <c r="O803" s="38">
        <v>44452</v>
      </c>
      <c r="P803" s="38">
        <v>31001</v>
      </c>
      <c r="Q803" s="18">
        <v>37.232876712328768</v>
      </c>
      <c r="R803" s="18"/>
      <c r="S803" s="18"/>
    </row>
    <row r="804" spans="1:19" x14ac:dyDescent="0.25">
      <c r="A804" s="37"/>
      <c r="B804" s="18">
        <v>50047094</v>
      </c>
      <c r="C804" s="37" t="s">
        <v>1331</v>
      </c>
      <c r="D804" s="37" t="s">
        <v>2269</v>
      </c>
      <c r="E804" s="37" t="s">
        <v>1616</v>
      </c>
      <c r="F804" s="37" t="s">
        <v>1621</v>
      </c>
      <c r="G804" s="37" t="s">
        <v>1618</v>
      </c>
      <c r="H804" s="37" t="s">
        <v>2134</v>
      </c>
      <c r="I804" s="37" t="s">
        <v>2135</v>
      </c>
      <c r="J804" s="37"/>
      <c r="K804" s="37"/>
      <c r="L804" s="37" t="s">
        <v>115</v>
      </c>
      <c r="M804" s="18"/>
      <c r="N804" s="38">
        <v>36770</v>
      </c>
      <c r="O804" s="38">
        <v>43784</v>
      </c>
      <c r="P804" s="38">
        <v>26859</v>
      </c>
      <c r="Q804" s="18">
        <v>48.580821917808223</v>
      </c>
      <c r="R804" s="18"/>
      <c r="S804" s="18"/>
    </row>
    <row r="805" spans="1:19" x14ac:dyDescent="0.25">
      <c r="A805" s="37"/>
      <c r="B805" s="18">
        <v>50044761</v>
      </c>
      <c r="C805" s="37" t="s">
        <v>544</v>
      </c>
      <c r="D805" s="37" t="s">
        <v>2280</v>
      </c>
      <c r="E805" s="37" t="s">
        <v>1616</v>
      </c>
      <c r="F805" s="37" t="s">
        <v>2136</v>
      </c>
      <c r="G805" s="37" t="s">
        <v>2137</v>
      </c>
      <c r="H805" s="37" t="s">
        <v>2134</v>
      </c>
      <c r="I805" s="37" t="s">
        <v>2138</v>
      </c>
      <c r="J805" s="37"/>
      <c r="K805" s="37"/>
      <c r="L805" s="37" t="s">
        <v>135</v>
      </c>
      <c r="M805" s="18"/>
      <c r="N805" s="38">
        <v>42044</v>
      </c>
      <c r="O805" s="38">
        <v>44452</v>
      </c>
      <c r="P805" s="38">
        <v>32937</v>
      </c>
      <c r="Q805" s="18">
        <v>31.92876712328767</v>
      </c>
      <c r="R805" s="18"/>
      <c r="S805" s="18"/>
    </row>
    <row r="806" spans="1:19" x14ac:dyDescent="0.25">
      <c r="A806" s="37" t="s">
        <v>27</v>
      </c>
      <c r="B806" s="18">
        <v>50031297</v>
      </c>
      <c r="C806" s="37" t="s">
        <v>806</v>
      </c>
      <c r="D806" s="37" t="s">
        <v>2277</v>
      </c>
      <c r="E806" s="37" t="s">
        <v>1531</v>
      </c>
      <c r="F806" s="37" t="s">
        <v>2139</v>
      </c>
      <c r="G806" s="37" t="s">
        <v>40</v>
      </c>
      <c r="H806" s="37" t="s">
        <v>32</v>
      </c>
      <c r="I806" s="37" t="s">
        <v>2140</v>
      </c>
      <c r="J806" s="37" t="s">
        <v>825</v>
      </c>
      <c r="K806" s="37" t="s">
        <v>845</v>
      </c>
      <c r="L806" s="37" t="s">
        <v>111</v>
      </c>
      <c r="M806" s="18"/>
      <c r="N806" s="38">
        <v>40575</v>
      </c>
      <c r="O806" s="38">
        <v>43374</v>
      </c>
      <c r="P806" s="38">
        <v>28322</v>
      </c>
      <c r="Q806" s="18">
        <v>44.57260273972603</v>
      </c>
      <c r="R806" s="18">
        <v>3.793333333333333</v>
      </c>
      <c r="S806" s="18"/>
    </row>
    <row r="807" spans="1:19" x14ac:dyDescent="0.25">
      <c r="A807" s="37" t="s">
        <v>4</v>
      </c>
      <c r="B807" s="18">
        <v>50031299</v>
      </c>
      <c r="C807" s="37" t="s">
        <v>807</v>
      </c>
      <c r="D807" s="37" t="s">
        <v>2277</v>
      </c>
      <c r="E807" s="37" t="s">
        <v>1531</v>
      </c>
      <c r="F807" s="37" t="s">
        <v>2139</v>
      </c>
      <c r="G807" s="37" t="s">
        <v>40</v>
      </c>
      <c r="H807" s="37" t="s">
        <v>928</v>
      </c>
      <c r="I807" s="37" t="s">
        <v>880</v>
      </c>
      <c r="J807" s="37" t="s">
        <v>825</v>
      </c>
      <c r="K807" s="37" t="s">
        <v>845</v>
      </c>
      <c r="L807" s="37" t="s">
        <v>135</v>
      </c>
      <c r="M807" s="18"/>
      <c r="N807" s="38">
        <v>32684</v>
      </c>
      <c r="O807" s="38">
        <v>42795</v>
      </c>
      <c r="P807" s="38">
        <v>25110</v>
      </c>
      <c r="Q807" s="18">
        <v>53.372602739726027</v>
      </c>
      <c r="R807" s="18">
        <v>2.9666666666666668</v>
      </c>
      <c r="S807" s="18"/>
    </row>
    <row r="808" spans="1:19" x14ac:dyDescent="0.25">
      <c r="A808" s="37" t="s">
        <v>27</v>
      </c>
      <c r="B808" s="18">
        <v>50031346</v>
      </c>
      <c r="C808" s="37" t="s">
        <v>405</v>
      </c>
      <c r="D808" s="37" t="s">
        <v>2272</v>
      </c>
      <c r="E808" s="37" t="s">
        <v>58</v>
      </c>
      <c r="F808" s="37" t="s">
        <v>1582</v>
      </c>
      <c r="G808" s="37" t="s">
        <v>95</v>
      </c>
      <c r="H808" s="37" t="s">
        <v>28</v>
      </c>
      <c r="I808" s="37" t="s">
        <v>1583</v>
      </c>
      <c r="J808" s="37" t="s">
        <v>818</v>
      </c>
      <c r="K808" s="37" t="s">
        <v>815</v>
      </c>
      <c r="L808" s="37" t="s">
        <v>111</v>
      </c>
      <c r="M808" s="18"/>
      <c r="N808" s="38">
        <v>40603</v>
      </c>
      <c r="O808" s="38">
        <v>44109</v>
      </c>
      <c r="P808" s="38">
        <v>29659</v>
      </c>
      <c r="Q808" s="18">
        <v>40.909589041095892</v>
      </c>
      <c r="R808" s="18">
        <v>2.8286666666666669</v>
      </c>
      <c r="S808" s="18"/>
    </row>
    <row r="809" spans="1:19" x14ac:dyDescent="0.25">
      <c r="A809" s="37" t="s">
        <v>27</v>
      </c>
      <c r="B809" s="18">
        <v>50031436</v>
      </c>
      <c r="C809" s="37" t="s">
        <v>439</v>
      </c>
      <c r="D809" s="37" t="s">
        <v>2272</v>
      </c>
      <c r="E809" s="37" t="s">
        <v>58</v>
      </c>
      <c r="F809" s="37" t="s">
        <v>1582</v>
      </c>
      <c r="G809" s="37" t="s">
        <v>95</v>
      </c>
      <c r="H809" s="37" t="s">
        <v>28</v>
      </c>
      <c r="I809" s="37" t="s">
        <v>1583</v>
      </c>
      <c r="J809" s="37" t="s">
        <v>818</v>
      </c>
      <c r="K809" s="37" t="s">
        <v>815</v>
      </c>
      <c r="L809" s="37" t="s">
        <v>135</v>
      </c>
      <c r="M809" s="18">
        <v>1</v>
      </c>
      <c r="N809" s="38">
        <v>41610</v>
      </c>
      <c r="O809" s="38">
        <v>43102</v>
      </c>
      <c r="P809" s="38">
        <v>32903</v>
      </c>
      <c r="Q809" s="18">
        <v>32.021917808219179</v>
      </c>
      <c r="R809" s="18">
        <v>3.6566666666666663</v>
      </c>
      <c r="S809" s="18"/>
    </row>
    <row r="810" spans="1:19" x14ac:dyDescent="0.25">
      <c r="A810" s="37" t="s">
        <v>27</v>
      </c>
      <c r="B810" s="18">
        <v>50040860</v>
      </c>
      <c r="C810" s="37" t="s">
        <v>536</v>
      </c>
      <c r="D810" s="37" t="s">
        <v>2272</v>
      </c>
      <c r="E810" s="37" t="s">
        <v>58</v>
      </c>
      <c r="F810" s="37" t="s">
        <v>1582</v>
      </c>
      <c r="G810" s="37" t="s">
        <v>95</v>
      </c>
      <c r="H810" s="37" t="s">
        <v>28</v>
      </c>
      <c r="I810" s="37" t="s">
        <v>1583</v>
      </c>
      <c r="J810" s="37" t="s">
        <v>818</v>
      </c>
      <c r="K810" s="37" t="s">
        <v>815</v>
      </c>
      <c r="L810" s="37" t="s">
        <v>115</v>
      </c>
      <c r="M810" s="18">
        <v>6</v>
      </c>
      <c r="N810" s="38">
        <v>41976</v>
      </c>
      <c r="O810" s="38">
        <v>43801</v>
      </c>
      <c r="P810" s="38">
        <v>33684</v>
      </c>
      <c r="Q810" s="18">
        <v>29.882191780821916</v>
      </c>
      <c r="R810" s="18">
        <v>3.1833333333333336</v>
      </c>
      <c r="S810" s="18"/>
    </row>
    <row r="811" spans="1:19" x14ac:dyDescent="0.25">
      <c r="A811" s="37" t="s">
        <v>27</v>
      </c>
      <c r="B811" s="18">
        <v>50038647</v>
      </c>
      <c r="C811" s="37" t="s">
        <v>518</v>
      </c>
      <c r="D811" s="37" t="s">
        <v>2272</v>
      </c>
      <c r="E811" s="37" t="s">
        <v>61</v>
      </c>
      <c r="F811" s="37" t="s">
        <v>2056</v>
      </c>
      <c r="G811" s="37" t="s">
        <v>31</v>
      </c>
      <c r="H811" s="37" t="s">
        <v>28</v>
      </c>
      <c r="I811" s="37" t="s">
        <v>2251</v>
      </c>
      <c r="J811" s="37" t="s">
        <v>814</v>
      </c>
      <c r="K811" s="37" t="s">
        <v>815</v>
      </c>
      <c r="L811" s="37" t="s">
        <v>115</v>
      </c>
      <c r="M811" s="18">
        <v>1</v>
      </c>
      <c r="N811" s="38">
        <v>41855</v>
      </c>
      <c r="O811" s="38">
        <v>43617</v>
      </c>
      <c r="P811" s="38">
        <v>31222</v>
      </c>
      <c r="Q811" s="18">
        <v>36.627397260273973</v>
      </c>
      <c r="R811" s="18">
        <v>3.5366666666666666</v>
      </c>
      <c r="S811" s="18"/>
    </row>
    <row r="812" spans="1:19" x14ac:dyDescent="0.25">
      <c r="A812" s="37" t="s">
        <v>27</v>
      </c>
      <c r="B812" s="18">
        <v>50085985</v>
      </c>
      <c r="C812" s="37" t="s">
        <v>596</v>
      </c>
      <c r="D812" s="37" t="s">
        <v>2272</v>
      </c>
      <c r="E812" s="37" t="s">
        <v>61</v>
      </c>
      <c r="F812" s="37" t="s">
        <v>2252</v>
      </c>
      <c r="G812" s="37" t="s">
        <v>64</v>
      </c>
      <c r="H812" s="37" t="s">
        <v>28</v>
      </c>
      <c r="I812" s="37" t="s">
        <v>2253</v>
      </c>
      <c r="J812" s="37" t="s">
        <v>818</v>
      </c>
      <c r="K812" s="37" t="s">
        <v>815</v>
      </c>
      <c r="L812" s="37" t="s">
        <v>135</v>
      </c>
      <c r="M812" s="18"/>
      <c r="N812" s="38">
        <v>35004</v>
      </c>
      <c r="O812" s="38">
        <v>44109</v>
      </c>
      <c r="P812" s="38">
        <v>25456</v>
      </c>
      <c r="Q812" s="18">
        <v>52.424657534246577</v>
      </c>
      <c r="R812" s="18">
        <v>2.4333333333333336</v>
      </c>
      <c r="S812" s="18"/>
    </row>
    <row r="813" spans="1:19" x14ac:dyDescent="0.25">
      <c r="A813" s="37" t="s">
        <v>27</v>
      </c>
      <c r="B813" s="18">
        <v>50133260</v>
      </c>
      <c r="C813" s="37" t="s">
        <v>687</v>
      </c>
      <c r="D813" s="37" t="s">
        <v>2272</v>
      </c>
      <c r="E813" s="37" t="s">
        <v>61</v>
      </c>
      <c r="F813" s="37" t="s">
        <v>1586</v>
      </c>
      <c r="G813" s="37" t="s">
        <v>62</v>
      </c>
      <c r="H813" s="37" t="s">
        <v>28</v>
      </c>
      <c r="I813" s="37" t="s">
        <v>2254</v>
      </c>
      <c r="J813" s="37" t="s">
        <v>814</v>
      </c>
      <c r="K813" s="37" t="s">
        <v>815</v>
      </c>
      <c r="L813" s="37" t="s">
        <v>135</v>
      </c>
      <c r="M813" s="18"/>
      <c r="N813" s="38">
        <v>43567</v>
      </c>
      <c r="O813" s="38">
        <v>43750</v>
      </c>
      <c r="P813" s="38">
        <v>34705</v>
      </c>
      <c r="Q813" s="18">
        <v>27.084931506849315</v>
      </c>
      <c r="R813" s="18">
        <v>2.7949999999999999</v>
      </c>
      <c r="S813" s="18"/>
    </row>
    <row r="814" spans="1:19" x14ac:dyDescent="0.25">
      <c r="A814" s="37" t="s">
        <v>27</v>
      </c>
      <c r="B814" s="18">
        <v>50137498</v>
      </c>
      <c r="C814" s="37" t="s">
        <v>1021</v>
      </c>
      <c r="D814" s="37" t="s">
        <v>2272</v>
      </c>
      <c r="E814" s="37" t="s">
        <v>61</v>
      </c>
      <c r="F814" s="37" t="s">
        <v>2066</v>
      </c>
      <c r="G814" s="37" t="s">
        <v>96</v>
      </c>
      <c r="H814" s="37" t="s">
        <v>28</v>
      </c>
      <c r="I814" s="37" t="s">
        <v>2255</v>
      </c>
      <c r="J814" s="37" t="s">
        <v>825</v>
      </c>
      <c r="K814" s="37" t="s">
        <v>815</v>
      </c>
      <c r="L814" s="37" t="s">
        <v>135</v>
      </c>
      <c r="M814" s="18"/>
      <c r="N814" s="38">
        <v>43739</v>
      </c>
      <c r="O814" s="38">
        <v>43922</v>
      </c>
      <c r="P814" s="38">
        <v>35694</v>
      </c>
      <c r="Q814" s="18">
        <v>24.375342465753423</v>
      </c>
      <c r="R814" s="18">
        <v>2.6</v>
      </c>
      <c r="S814" s="18"/>
    </row>
    <row r="815" spans="1:19" x14ac:dyDescent="0.25">
      <c r="A815" s="37"/>
      <c r="B815" s="18">
        <v>50031440</v>
      </c>
      <c r="C815" s="37" t="s">
        <v>441</v>
      </c>
      <c r="D815" s="37" t="s">
        <v>2281</v>
      </c>
      <c r="E815" s="37" t="s">
        <v>1893</v>
      </c>
      <c r="F815" s="37" t="s">
        <v>2229</v>
      </c>
      <c r="G815" s="37" t="s">
        <v>1480</v>
      </c>
      <c r="H815" s="37" t="s">
        <v>2230</v>
      </c>
      <c r="I815" s="37" t="s">
        <v>2231</v>
      </c>
      <c r="J815" s="37"/>
      <c r="K815" s="37"/>
      <c r="L815" s="37" t="s">
        <v>135</v>
      </c>
      <c r="M815" s="18"/>
      <c r="N815" s="38">
        <v>41610</v>
      </c>
      <c r="O815" s="38">
        <v>42781</v>
      </c>
      <c r="P815" s="38">
        <v>33542</v>
      </c>
      <c r="Q815" s="18">
        <v>30.271232876712329</v>
      </c>
      <c r="R815" s="18"/>
      <c r="S815" s="18"/>
    </row>
    <row r="816" spans="1:19" x14ac:dyDescent="0.25">
      <c r="A816" s="37" t="s">
        <v>27</v>
      </c>
      <c r="B816" s="18">
        <v>50037977</v>
      </c>
      <c r="C816" s="37" t="s">
        <v>808</v>
      </c>
      <c r="D816" s="37" t="s">
        <v>2277</v>
      </c>
      <c r="E816" s="37" t="s">
        <v>1531</v>
      </c>
      <c r="F816" s="37" t="s">
        <v>2139</v>
      </c>
      <c r="G816" s="37" t="s">
        <v>40</v>
      </c>
      <c r="H816" s="37" t="s">
        <v>28</v>
      </c>
      <c r="I816" s="37" t="s">
        <v>2256</v>
      </c>
      <c r="J816" s="37" t="s">
        <v>825</v>
      </c>
      <c r="K816" s="37" t="s">
        <v>845</v>
      </c>
      <c r="L816" s="37" t="s">
        <v>135</v>
      </c>
      <c r="M816" s="18"/>
      <c r="N816" s="38">
        <v>41821</v>
      </c>
      <c r="O816" s="38">
        <v>44270</v>
      </c>
      <c r="P816" s="38">
        <v>32236</v>
      </c>
      <c r="Q816" s="18">
        <v>33.849315068493148</v>
      </c>
      <c r="R816" s="18">
        <v>2.793333333333333</v>
      </c>
      <c r="S816" s="18"/>
    </row>
    <row r="1986" spans="16384:16384" x14ac:dyDescent="0.25">
      <c r="XFD1986">
        <v>1986</v>
      </c>
    </row>
    <row r="1048564" spans="16379:16384" x14ac:dyDescent="0.25">
      <c r="XEZ1048564" s="45" t="s">
        <v>2995</v>
      </c>
      <c r="XFA1048564" s="45" t="s">
        <v>2996</v>
      </c>
      <c r="XFB1048564" s="37" t="s">
        <v>3004</v>
      </c>
    </row>
    <row r="1048565" spans="16379:16384" x14ac:dyDescent="0.25">
      <c r="XEY1048565" s="18" t="s">
        <v>101</v>
      </c>
      <c r="XEZ1048565" s="57">
        <f>COLUMN(XFD1048576)</f>
        <v>16384</v>
      </c>
      <c r="XFA1048565" s="57">
        <f>ROW(XFD1048576)</f>
        <v>1048576</v>
      </c>
      <c r="XFB1048565" s="37" t="s">
        <v>3007</v>
      </c>
    </row>
    <row r="1048566" spans="16379:16384" x14ac:dyDescent="0.25">
      <c r="XEY1048566" s="18" t="s">
        <v>2999</v>
      </c>
      <c r="XEZ1048566" s="57">
        <v>321</v>
      </c>
      <c r="XFA1048566" s="57">
        <v>320</v>
      </c>
      <c r="XFB1048566" s="37" t="s">
        <v>3007</v>
      </c>
    </row>
    <row r="1048567" spans="16379:16384" x14ac:dyDescent="0.25">
      <c r="XEY1048567" s="18" t="s">
        <v>3005</v>
      </c>
      <c r="XEZ1048567" s="57">
        <v>10</v>
      </c>
      <c r="XFA1048567" s="57">
        <v>10</v>
      </c>
      <c r="XFB1048567" s="37" t="s">
        <v>3001</v>
      </c>
    </row>
    <row r="1048568" spans="16379:16384" x14ac:dyDescent="0.25">
      <c r="XEY1048568" s="18" t="s">
        <v>2998</v>
      </c>
      <c r="XEZ1048568" s="57">
        <f>XEZ1048566/XEZ1048567</f>
        <v>32.1</v>
      </c>
      <c r="XFA1048568" s="57">
        <f>XFA1048566/XFA1048567</f>
        <v>32</v>
      </c>
      <c r="XFB1048568" s="37" t="s">
        <v>3006</v>
      </c>
    </row>
    <row r="1048569" spans="16379:16384" x14ac:dyDescent="0.25">
      <c r="XEY1048569" s="18" t="s">
        <v>2997</v>
      </c>
      <c r="XEZ1048569" s="58">
        <f>XEZ1048565/XEZ1048568</f>
        <v>510.40498442367601</v>
      </c>
      <c r="XFA1048569" s="58">
        <f>XFA1048565/XFA1048568</f>
        <v>32768</v>
      </c>
      <c r="XFB1048569" s="55" t="s">
        <v>3001</v>
      </c>
    </row>
    <row r="1048570" spans="16379:16384" x14ac:dyDescent="0.25">
      <c r="XEZ1048570" s="57">
        <f>XEZ1048569/60</f>
        <v>8.5067497403946</v>
      </c>
      <c r="XFA1048570" s="57">
        <f>XFA1048569/60</f>
        <v>546.13333333333333</v>
      </c>
      <c r="XFB1048570" s="37" t="s">
        <v>3000</v>
      </c>
    </row>
    <row r="1048571" spans="16379:16384" x14ac:dyDescent="0.25">
      <c r="XEY1048571" s="53"/>
      <c r="XEZ1048571" s="57">
        <f>XEZ1048570/60</f>
        <v>0.14177916233991</v>
      </c>
      <c r="XFA1048571" s="57">
        <f>XFA1048570/60</f>
        <v>9.1022222222222222</v>
      </c>
      <c r="XFB1048571" s="37" t="s">
        <v>3002</v>
      </c>
    </row>
    <row r="1048572" spans="16379:16384" x14ac:dyDescent="0.25">
      <c r="XEY1048572" s="18" t="s">
        <v>3003</v>
      </c>
      <c r="XEZ1048572" s="56">
        <f>XEZ1048569+XFA1048569</f>
        <v>33278.404984423672</v>
      </c>
      <c r="XFA1048572" s="56"/>
      <c r="XFB1048572" s="18" t="s">
        <v>3001</v>
      </c>
    </row>
    <row r="1048573" spans="16379:16384" x14ac:dyDescent="0.25">
      <c r="XEZ1048573" s="56">
        <f>XEZ1048572/60</f>
        <v>554.64008307372785</v>
      </c>
      <c r="XFA1048573" s="56"/>
      <c r="XFB1048573" s="18" t="s">
        <v>3000</v>
      </c>
    </row>
    <row r="1048574" spans="16379:16384" x14ac:dyDescent="0.25">
      <c r="XEZ1048574" s="56">
        <f>XEZ1048573/60</f>
        <v>9.2440013845621305</v>
      </c>
      <c r="XFA1048574" s="56"/>
      <c r="XFB1048574" s="18" t="s">
        <v>3002</v>
      </c>
    </row>
    <row r="1048575" spans="16379:16384" x14ac:dyDescent="0.25">
      <c r="XFC1048575" s="54"/>
    </row>
    <row r="1048576" spans="16379:16384" x14ac:dyDescent="0.25">
      <c r="XFD1048576" s="54">
        <f>ROW(XFD1048576)*COLUMN(XFD1048576)</f>
        <v>17179869184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DH819"/>
  <sheetViews>
    <sheetView topLeftCell="T1" workbookViewId="0">
      <selection activeCell="B4" sqref="B4"/>
    </sheetView>
  </sheetViews>
  <sheetFormatPr defaultRowHeight="15" x14ac:dyDescent="0.25"/>
  <cols>
    <col min="1" max="1" width="4" bestFit="1" customWidth="1"/>
    <col min="2" max="2" width="33.140625" bestFit="1" customWidth="1"/>
    <col min="3" max="3" width="4" bestFit="1" customWidth="1"/>
    <col min="4" max="4" width="4" style="49" bestFit="1" customWidth="1"/>
    <col min="5" max="5" width="32.140625" style="49" bestFit="1" customWidth="1"/>
    <col min="6" max="7" width="4" style="49" bestFit="1" customWidth="1"/>
    <col min="8" max="8" width="27.5703125" style="49" bestFit="1" customWidth="1"/>
    <col min="9" max="9" width="5.5703125" style="49" bestFit="1" customWidth="1"/>
    <col min="10" max="10" width="21.5703125" style="49" bestFit="1" customWidth="1"/>
    <col min="11" max="11" width="7.140625" style="49" bestFit="1" customWidth="1"/>
    <col min="12" max="12" width="4" bestFit="1" customWidth="1"/>
    <col min="13" max="13" width="28.28515625" bestFit="1" customWidth="1"/>
    <col min="14" max="14" width="31.42578125" bestFit="1" customWidth="1"/>
    <col min="15" max="15" width="4" bestFit="1" customWidth="1"/>
    <col min="16" max="16" width="5.5703125" style="49" customWidth="1"/>
    <col min="17" max="25" width="33.140625" bestFit="1" customWidth="1"/>
    <col min="26" max="26" width="19.42578125" bestFit="1" customWidth="1"/>
    <col min="27" max="27" width="27.5703125" bestFit="1" customWidth="1"/>
    <col min="28" max="28" width="28.85546875" bestFit="1" customWidth="1"/>
    <col min="29" max="29" width="26.7109375" bestFit="1" customWidth="1"/>
    <col min="30" max="30" width="16.28515625" bestFit="1" customWidth="1"/>
    <col min="31" max="31" width="22.5703125" bestFit="1" customWidth="1"/>
    <col min="32" max="32" width="20.85546875" bestFit="1" customWidth="1"/>
    <col min="33" max="33" width="14" bestFit="1" customWidth="1"/>
    <col min="34" max="34" width="31.28515625" bestFit="1" customWidth="1"/>
    <col min="35" max="35" width="17.7109375" bestFit="1" customWidth="1"/>
    <col min="36" max="36" width="18.28515625" bestFit="1" customWidth="1"/>
    <col min="37" max="37" width="20.42578125" bestFit="1" customWidth="1"/>
    <col min="38" max="38" width="29.140625" bestFit="1" customWidth="1"/>
    <col min="39" max="39" width="26.42578125" bestFit="1" customWidth="1"/>
    <col min="40" max="40" width="27.28515625" bestFit="1" customWidth="1"/>
    <col min="41" max="41" width="20.85546875" bestFit="1" customWidth="1"/>
    <col min="42" max="42" width="19.85546875" bestFit="1" customWidth="1"/>
    <col min="43" max="43" width="16.5703125" bestFit="1" customWidth="1"/>
    <col min="44" max="44" width="18.7109375" bestFit="1" customWidth="1"/>
    <col min="45" max="45" width="23.28515625" bestFit="1" customWidth="1"/>
    <col min="46" max="46" width="19" bestFit="1" customWidth="1"/>
    <col min="47" max="47" width="19.140625" bestFit="1" customWidth="1"/>
    <col min="48" max="48" width="21" bestFit="1" customWidth="1"/>
    <col min="49" max="49" width="23.140625" bestFit="1" customWidth="1"/>
    <col min="50" max="50" width="18.7109375" bestFit="1" customWidth="1"/>
    <col min="51" max="51" width="24.85546875" bestFit="1" customWidth="1"/>
    <col min="52" max="52" width="21.7109375" bestFit="1" customWidth="1"/>
    <col min="53" max="53" width="24.5703125" bestFit="1" customWidth="1"/>
    <col min="54" max="54" width="16.42578125" bestFit="1" customWidth="1"/>
    <col min="55" max="55" width="23.42578125" bestFit="1" customWidth="1"/>
    <col min="56" max="56" width="23.140625" bestFit="1" customWidth="1"/>
    <col min="57" max="57" width="16.5703125" bestFit="1" customWidth="1"/>
    <col min="58" max="58" width="18.42578125" bestFit="1" customWidth="1"/>
    <col min="59" max="59" width="31.42578125" bestFit="1" customWidth="1"/>
    <col min="60" max="60" width="30.85546875" bestFit="1" customWidth="1"/>
    <col min="61" max="61" width="22.140625" bestFit="1" customWidth="1"/>
    <col min="62" max="62" width="25.140625" bestFit="1" customWidth="1"/>
    <col min="63" max="63" width="20.7109375" bestFit="1" customWidth="1"/>
    <col min="64" max="64" width="9.42578125" bestFit="1" customWidth="1"/>
    <col min="65" max="65" width="29.7109375" bestFit="1" customWidth="1"/>
    <col min="66" max="66" width="25.140625" bestFit="1" customWidth="1"/>
    <col min="67" max="67" width="16" bestFit="1" customWidth="1"/>
    <col min="68" max="68" width="28.5703125" bestFit="1" customWidth="1"/>
    <col min="69" max="69" width="25.85546875" bestFit="1" customWidth="1"/>
    <col min="70" max="70" width="24.140625" bestFit="1" customWidth="1"/>
    <col min="71" max="71" width="10" bestFit="1" customWidth="1"/>
    <col min="72" max="72" width="15.28515625" bestFit="1" customWidth="1"/>
    <col min="73" max="73" width="23.5703125" bestFit="1" customWidth="1"/>
    <col min="74" max="74" width="21.5703125" bestFit="1" customWidth="1"/>
    <col min="75" max="75" width="20.85546875" bestFit="1" customWidth="1"/>
    <col min="76" max="76" width="18" bestFit="1" customWidth="1"/>
    <col min="77" max="77" width="17.28515625" bestFit="1" customWidth="1"/>
    <col min="78" max="78" width="24.85546875" bestFit="1" customWidth="1"/>
    <col min="79" max="79" width="17.28515625" bestFit="1" customWidth="1"/>
    <col min="80" max="80" width="10" bestFit="1" customWidth="1"/>
    <col min="81" max="81" width="15.28515625" bestFit="1" customWidth="1"/>
    <col min="82" max="82" width="30.5703125" bestFit="1" customWidth="1"/>
    <col min="83" max="83" width="19.140625" bestFit="1" customWidth="1"/>
    <col min="84" max="84" width="19" bestFit="1" customWidth="1"/>
    <col min="85" max="85" width="19.5703125" bestFit="1" customWidth="1"/>
    <col min="86" max="86" width="27.7109375" bestFit="1" customWidth="1"/>
    <col min="87" max="87" width="24.5703125" bestFit="1" customWidth="1"/>
    <col min="88" max="88" width="13.42578125" bestFit="1" customWidth="1"/>
    <col min="89" max="89" width="19.7109375" bestFit="1" customWidth="1"/>
    <col min="90" max="90" width="33.140625" bestFit="1" customWidth="1"/>
    <col min="91" max="91" width="19" bestFit="1" customWidth="1"/>
    <col min="92" max="92" width="21.7109375" bestFit="1" customWidth="1"/>
    <col min="93" max="93" width="19.42578125" bestFit="1" customWidth="1"/>
    <col min="94" max="94" width="31.42578125" bestFit="1" customWidth="1"/>
    <col min="95" max="95" width="19.7109375" bestFit="1" customWidth="1"/>
    <col min="96" max="96" width="17.7109375" bestFit="1" customWidth="1"/>
    <col min="97" max="97" width="24.28515625" bestFit="1" customWidth="1"/>
    <col min="98" max="99" width="25.140625" bestFit="1" customWidth="1"/>
    <col min="100" max="100" width="16" bestFit="1" customWidth="1"/>
    <col min="101" max="101" width="15.42578125" bestFit="1" customWidth="1"/>
    <col min="102" max="102" width="23.42578125" bestFit="1" customWidth="1"/>
    <col min="103" max="103" width="20.85546875" bestFit="1" customWidth="1"/>
    <col min="104" max="104" width="14.140625" bestFit="1" customWidth="1"/>
    <col min="105" max="105" width="15.5703125" bestFit="1" customWidth="1"/>
    <col min="106" max="106" width="19.5703125" bestFit="1" customWidth="1"/>
    <col min="107" max="107" width="17.85546875" bestFit="1" customWidth="1"/>
    <col min="108" max="108" width="25.5703125" bestFit="1" customWidth="1"/>
    <col min="109" max="109" width="21.5703125" bestFit="1" customWidth="1"/>
    <col min="110" max="110" width="24.28515625" bestFit="1" customWidth="1"/>
    <col min="111" max="111" width="23.5703125" bestFit="1" customWidth="1"/>
    <col min="112" max="112" width="12.42578125" style="49" customWidth="1"/>
    <col min="113" max="113" width="21.5703125" bestFit="1" customWidth="1"/>
    <col min="114" max="114" width="18.140625" bestFit="1" customWidth="1"/>
    <col min="115" max="115" width="15.85546875" bestFit="1" customWidth="1"/>
    <col min="116" max="116" width="18.5703125" bestFit="1" customWidth="1"/>
    <col min="117" max="117" width="15.28515625" bestFit="1" customWidth="1"/>
    <col min="118" max="118" width="17.5703125" bestFit="1" customWidth="1"/>
    <col min="119" max="119" width="21.140625" bestFit="1" customWidth="1"/>
    <col min="120" max="120" width="17.5703125" bestFit="1" customWidth="1"/>
    <col min="121" max="121" width="16.85546875" bestFit="1" customWidth="1"/>
    <col min="122" max="122" width="15.140625" bestFit="1" customWidth="1"/>
    <col min="123" max="123" width="15.7109375" bestFit="1" customWidth="1"/>
    <col min="124" max="124" width="12.42578125" bestFit="1" customWidth="1"/>
    <col min="125" max="125" width="16" bestFit="1" customWidth="1"/>
    <col min="126" max="126" width="14.28515625" bestFit="1" customWidth="1"/>
    <col min="127" max="127" width="9.28515625" bestFit="1" customWidth="1"/>
  </cols>
  <sheetData>
    <row r="1" spans="1:111" s="49" customFormat="1" x14ac:dyDescent="0.25"/>
    <row r="2" spans="1:111" s="3" customFormat="1" x14ac:dyDescent="0.25">
      <c r="B2" s="45" t="s">
        <v>1412</v>
      </c>
      <c r="C2" s="3" cm="1">
        <f t="array" ref="C2">COUNT(IF(_xlfn.ANCHORARRAY(C3)&lt;&gt;0,1,""))</f>
        <v>807</v>
      </c>
      <c r="D2" s="3">
        <f>COUNT(_xlfn.ANCHORARRAY(D3))</f>
        <v>815</v>
      </c>
      <c r="E2" s="45" t="s">
        <v>1411</v>
      </c>
      <c r="F2" s="3">
        <f>COUNTIF(_xlfn.ANCHORARRAY(F3),0)</f>
        <v>0</v>
      </c>
      <c r="G2" s="3">
        <f>COUNTIF(_xlfn.ANCHORARRAY(G3),0)</f>
        <v>2</v>
      </c>
      <c r="H2" s="45" t="s">
        <v>1413</v>
      </c>
      <c r="L2" s="3">
        <f>COUNTA(M3:M75)</f>
        <v>73</v>
      </c>
      <c r="O2" s="3">
        <f>COUNTA(N3:N75)</f>
        <v>73</v>
      </c>
      <c r="Q2" s="3" t="s">
        <v>1271</v>
      </c>
      <c r="R2" s="45" t="s">
        <v>1316</v>
      </c>
      <c r="S2" s="3" t="s">
        <v>1263</v>
      </c>
      <c r="T2" s="3" t="s">
        <v>1262</v>
      </c>
      <c r="V2" s="3" t="s">
        <v>1260</v>
      </c>
      <c r="W2" s="3" t="s">
        <v>1323</v>
      </c>
      <c r="X2" s="3" t="s">
        <v>1322</v>
      </c>
      <c r="Y2" s="3" t="s">
        <v>1267</v>
      </c>
      <c r="Z2" s="3" t="s">
        <v>1264</v>
      </c>
      <c r="AA2" s="3" t="s">
        <v>1318</v>
      </c>
      <c r="AB2" s="3" t="s">
        <v>1319</v>
      </c>
      <c r="AC2" s="3" t="s">
        <v>1314</v>
      </c>
      <c r="AD2" s="3" t="s">
        <v>1269</v>
      </c>
      <c r="AE2" s="3" t="s">
        <v>1254</v>
      </c>
      <c r="AF2" s="3" t="s">
        <v>1290</v>
      </c>
      <c r="AG2" s="3" t="s">
        <v>1289</v>
      </c>
      <c r="AH2" s="3" t="s">
        <v>1287</v>
      </c>
      <c r="AI2" s="3" t="s">
        <v>1294</v>
      </c>
      <c r="AJ2" s="3" t="s">
        <v>1295</v>
      </c>
      <c r="AK2" s="3" t="s">
        <v>1257</v>
      </c>
      <c r="AL2" s="3" t="s">
        <v>1261</v>
      </c>
      <c r="AM2" s="3" t="s">
        <v>1270</v>
      </c>
      <c r="AN2" s="3" t="s">
        <v>1255</v>
      </c>
      <c r="AO2" s="3" t="s">
        <v>1252</v>
      </c>
      <c r="AP2" s="3" t="s">
        <v>1258</v>
      </c>
      <c r="AQ2" s="3" t="s">
        <v>1275</v>
      </c>
      <c r="AR2" s="3" t="s">
        <v>1274</v>
      </c>
      <c r="AS2" s="3" t="s">
        <v>1281</v>
      </c>
      <c r="AT2" s="3" t="s">
        <v>1284</v>
      </c>
      <c r="AU2" s="3" t="s">
        <v>1301</v>
      </c>
      <c r="AV2" s="3" t="s">
        <v>1305</v>
      </c>
      <c r="AW2" s="3" t="s">
        <v>1298</v>
      </c>
      <c r="AX2" s="3" t="s">
        <v>1311</v>
      </c>
      <c r="AY2" s="3" t="s">
        <v>1310</v>
      </c>
      <c r="AZ2" s="3" t="s">
        <v>1011</v>
      </c>
      <c r="BA2" s="3" t="s">
        <v>1312</v>
      </c>
      <c r="BB2" s="3" t="s">
        <v>1307</v>
      </c>
      <c r="BC2" s="3" t="s">
        <v>1306</v>
      </c>
      <c r="BD2" s="3" t="s">
        <v>1244</v>
      </c>
      <c r="BE2" s="3" t="s">
        <v>1242</v>
      </c>
      <c r="BF2" s="3" t="s">
        <v>1250</v>
      </c>
      <c r="BG2" s="3" t="s">
        <v>1183</v>
      </c>
      <c r="BH2" s="3" t="s">
        <v>1277</v>
      </c>
      <c r="BI2" s="3" t="s">
        <v>1276</v>
      </c>
      <c r="BJ2" s="3" t="s">
        <v>1286</v>
      </c>
      <c r="BK2" s="3" t="s">
        <v>1283</v>
      </c>
      <c r="BL2" s="3" t="s">
        <v>1243</v>
      </c>
      <c r="BM2" s="3" t="s">
        <v>1296</v>
      </c>
      <c r="BN2" s="3" t="s">
        <v>1297</v>
      </c>
      <c r="BO2" s="3" t="s">
        <v>1259</v>
      </c>
      <c r="BP2" s="3" t="s">
        <v>1313</v>
      </c>
      <c r="BQ2" s="3" t="s">
        <v>1321</v>
      </c>
      <c r="BR2" s="3" t="s">
        <v>1292</v>
      </c>
      <c r="BS2" s="3" t="s">
        <v>1299</v>
      </c>
      <c r="BT2" s="3" t="s">
        <v>1273</v>
      </c>
      <c r="BU2" s="3" t="s">
        <v>1265</v>
      </c>
      <c r="BV2" s="3" t="s">
        <v>1268</v>
      </c>
      <c r="BW2" s="3" t="s">
        <v>1280</v>
      </c>
      <c r="BX2" s="3" t="s">
        <v>1285</v>
      </c>
      <c r="BY2" s="3" t="s">
        <v>1282</v>
      </c>
      <c r="BZ2" s="3" t="s">
        <v>1308</v>
      </c>
      <c r="CA2" s="3" t="s">
        <v>1247</v>
      </c>
      <c r="CB2" s="3" t="s">
        <v>1293</v>
      </c>
      <c r="CC2" s="3" t="s">
        <v>1256</v>
      </c>
      <c r="CD2" s="3" t="s">
        <v>1253</v>
      </c>
      <c r="CE2" s="3" t="s">
        <v>1303</v>
      </c>
      <c r="CF2" s="3" t="s">
        <v>1304</v>
      </c>
      <c r="CG2" s="3" t="s">
        <v>1245</v>
      </c>
      <c r="CH2" s="3" t="s">
        <v>1248</v>
      </c>
      <c r="CI2" s="3" t="s">
        <v>1246</v>
      </c>
      <c r="CJ2" s="3" t="s">
        <v>1249</v>
      </c>
      <c r="CK2" s="3" t="s">
        <v>1300</v>
      </c>
      <c r="CM2" s="3" t="s">
        <v>384</v>
      </c>
      <c r="CN2" s="3" t="s">
        <v>224</v>
      </c>
      <c r="CO2" s="3" t="s">
        <v>329</v>
      </c>
      <c r="CP2" s="3" t="s">
        <v>766</v>
      </c>
      <c r="CQ2" s="3" t="s">
        <v>805</v>
      </c>
      <c r="CR2" s="3" t="s">
        <v>378</v>
      </c>
      <c r="CS2" s="3" t="s">
        <v>1182</v>
      </c>
      <c r="CT2" s="3" t="s">
        <v>380</v>
      </c>
      <c r="CU2" s="3" t="s">
        <v>247</v>
      </c>
      <c r="CV2" s="3" t="s">
        <v>347</v>
      </c>
      <c r="CW2" s="3" t="s">
        <v>240</v>
      </c>
      <c r="CX2" s="3" t="s">
        <v>330</v>
      </c>
      <c r="CY2" s="3" t="s">
        <v>1397</v>
      </c>
      <c r="CZ2" s="3" t="s">
        <v>1196</v>
      </c>
      <c r="DA2" s="3" t="s">
        <v>1186</v>
      </c>
      <c r="DB2" s="3" t="s">
        <v>1194</v>
      </c>
      <c r="DC2" s="3" t="s">
        <v>1213</v>
      </c>
      <c r="DD2" s="3" t="s">
        <v>1326</v>
      </c>
      <c r="DE2" s="3" t="s">
        <v>1278</v>
      </c>
      <c r="DF2" s="3" t="s">
        <v>1192</v>
      </c>
      <c r="DG2" s="3" t="s">
        <v>1288</v>
      </c>
    </row>
    <row r="3" spans="1:111" x14ac:dyDescent="0.25">
      <c r="A3">
        <v>1</v>
      </c>
      <c r="B3" t="s">
        <v>1159</v>
      </c>
      <c r="C3" cm="1">
        <f t="array" ref="C3:C817">IFERROR(MATCH(B3:B817,_xlfn.ANCHORARRAY($E$3),0),0)</f>
        <v>2</v>
      </c>
      <c r="D3" s="49" cm="1">
        <f t="array" ref="D3:D817">IFERROR(MATCH(_xlfn.ANCHORARRAY(E3),$B$3:$B$817,0),0)</f>
        <v>7</v>
      </c>
      <c r="E3" s="49" t="str" cm="1">
        <f t="array" ref="E3:E817">Data_Base[Incumbent]</f>
        <v>Hamimah</v>
      </c>
      <c r="F3" s="49" cm="1">
        <f t="array" ref="F3:F100">IFERROR(MATCH(H3:H100,$B$3:$B$817,0),0)</f>
        <v>308</v>
      </c>
      <c r="G3" s="49" cm="1">
        <f t="array" ref="G3:G100">IFERROR(MATCH(H3:H100,_xlfn.ANCHORARRAY($E$3),0),0)</f>
        <v>412</v>
      </c>
      <c r="H3" s="49" t="s">
        <v>311</v>
      </c>
      <c r="I3" s="49" cm="1">
        <f t="array" ref="I3:I10">MATCH(_xlfn.ANCHORARRAY(J3),$B$3:$B$817,0)</f>
        <v>143</v>
      </c>
      <c r="J3" s="49" t="str" cm="1">
        <f t="array" ref="J3:J10">TRANSPOSE(CZ2:DG2)</f>
        <v>Nasri Harris, Ir.</v>
      </c>
      <c r="L3" s="49" cm="1">
        <f t="array" ref="L3:L75">IFERROR(MATCH(M3:M75,$B$3:$B$817,0),0)</f>
        <v>506</v>
      </c>
      <c r="M3" s="49" t="s">
        <v>1001</v>
      </c>
      <c r="N3" s="49" t="s">
        <v>1271</v>
      </c>
      <c r="O3" cm="1">
        <f t="array" ref="O3:O75">IFERROR(MATCH(N3:N75,$B$3:$B$817,0),0)</f>
        <v>0</v>
      </c>
      <c r="Q3" t="str" cm="1">
        <f t="array" ref="Q3:Y3">TRANSPOSE(INDEX(Data_Base[Incumbent],_xlfn.AGGREGATE(15,3,(_xlfn.ANCHORARRAY($D$3)&lt;2)/(_xlfn.ANCHORARRAY($D$3)&lt;2)*(ROW(_xlfn.ANCHORARRAY($D$3))-ROW($C$2)),_xlfn.SEQUENCE(COUNTIF(_xlfn.ANCHORARRAY($D$3),"&lt;"&amp;2),1))))</f>
        <v>Adi Sumantri, Ir.</v>
      </c>
      <c r="R3" t="str">
        <v>Indra Sayto Halawa</v>
      </c>
      <c r="S3" s="49" t="str">
        <v>Indra Jaya Sakti Ritonga</v>
      </c>
      <c r="T3" s="49" t="str">
        <v>Indra Feriadi</v>
      </c>
      <c r="U3" t="str">
        <v>Ikayana Putra, SE</v>
      </c>
      <c r="V3" t="str">
        <v>Indra Hardian Matondang</v>
      </c>
      <c r="W3" t="str">
        <v>Indra Purnama, Ir.</v>
      </c>
      <c r="X3" t="str">
        <v>Indra Wijaya</v>
      </c>
      <c r="Y3" t="str">
        <v>Indra, Ir.</v>
      </c>
      <c r="CZ3" s="49" t="e" cm="1" vm="1">
        <f t="array" ref="CZ3">TRANSPOSE(INDEX($H$3:$H$100,_xlfn.AGGREGATE(15,3,(($F$3:$F$100&lt;1)*($G$3:$G$100&lt;1))/(($F$3:$F$100&lt;1)*($G$3:$G$100&lt;1))*(ROW($F$3:$F$100)-ROW($F$2)),_xlfn.SEQUENCE(F2,1))))</f>
        <v>#VALUE!</v>
      </c>
    </row>
    <row r="4" spans="1:111" x14ac:dyDescent="0.25">
      <c r="A4" s="49">
        <v>2</v>
      </c>
      <c r="B4" t="s">
        <v>266</v>
      </c>
      <c r="C4" s="49">
        <v>4</v>
      </c>
      <c r="D4" s="49">
        <v>1</v>
      </c>
      <c r="E4" s="49" t="str">
        <v>Adi Sumantri, Ir.</v>
      </c>
      <c r="F4" s="49">
        <v>592</v>
      </c>
      <c r="G4" s="49">
        <v>621</v>
      </c>
      <c r="H4" s="49" t="s">
        <v>371</v>
      </c>
      <c r="I4" s="49" t="e">
        <v>#N/A</v>
      </c>
      <c r="J4" s="49" t="str">
        <v>Ikayana Putra</v>
      </c>
      <c r="L4" s="18">
        <v>0</v>
      </c>
      <c r="M4" s="18" t="s">
        <v>244</v>
      </c>
      <c r="N4" s="49" t="s">
        <v>1316</v>
      </c>
      <c r="O4" s="18">
        <v>726</v>
      </c>
      <c r="P4" s="18"/>
      <c r="U4" s="18"/>
      <c r="Z4" s="18" t="s">
        <v>1336</v>
      </c>
      <c r="AA4" s="18" t="s">
        <v>1337</v>
      </c>
      <c r="AB4" s="18" t="s">
        <v>1338</v>
      </c>
      <c r="AC4" s="18" t="s">
        <v>1339</v>
      </c>
      <c r="AD4" s="18" t="s">
        <v>1340</v>
      </c>
      <c r="AE4" s="18" t="s">
        <v>1341</v>
      </c>
      <c r="AF4" s="18" t="s">
        <v>1342</v>
      </c>
      <c r="AG4" s="18" t="s">
        <v>1343</v>
      </c>
      <c r="AH4" s="18" t="s">
        <v>1344</v>
      </c>
      <c r="AI4" s="18" t="s">
        <v>1345</v>
      </c>
      <c r="AJ4" s="18" t="s">
        <v>1346</v>
      </c>
      <c r="AK4" s="18" t="s">
        <v>1347</v>
      </c>
      <c r="AL4" s="18" t="s">
        <v>1348</v>
      </c>
      <c r="AM4" s="18" t="s">
        <v>1349</v>
      </c>
      <c r="AN4" s="18" t="s">
        <v>1350</v>
      </c>
      <c r="AO4" s="18" t="s">
        <v>1351</v>
      </c>
      <c r="AP4" s="18" t="s">
        <v>1352</v>
      </c>
      <c r="AQ4" s="18" t="s">
        <v>1353</v>
      </c>
      <c r="AR4" s="18" t="s">
        <v>1354</v>
      </c>
      <c r="AS4" s="18" t="s">
        <v>1355</v>
      </c>
      <c r="AT4" s="18" t="s">
        <v>1356</v>
      </c>
      <c r="AU4" s="18" t="s">
        <v>1357</v>
      </c>
      <c r="AV4" s="18" t="s">
        <v>1358</v>
      </c>
      <c r="AW4" s="18" t="s">
        <v>1359</v>
      </c>
      <c r="AX4" s="18" t="s">
        <v>1360</v>
      </c>
      <c r="AY4" s="18" t="s">
        <v>1361</v>
      </c>
      <c r="AZ4" s="18" t="s">
        <v>1362</v>
      </c>
      <c r="BA4" s="18" t="s">
        <v>1363</v>
      </c>
      <c r="BB4" s="18" t="s">
        <v>1364</v>
      </c>
      <c r="BC4" s="18" t="s">
        <v>1365</v>
      </c>
      <c r="BD4" s="18" t="s">
        <v>1366</v>
      </c>
      <c r="BE4" s="18" t="s">
        <v>1367</v>
      </c>
      <c r="BF4" s="18" t="s">
        <v>1368</v>
      </c>
      <c r="BG4" s="18" t="s">
        <v>1369</v>
      </c>
      <c r="BH4" s="18" t="s">
        <v>1370</v>
      </c>
      <c r="BI4" s="18" t="s">
        <v>1371</v>
      </c>
      <c r="BJ4" s="18" t="s">
        <v>1372</v>
      </c>
      <c r="BK4" s="18" t="s">
        <v>1373</v>
      </c>
      <c r="BL4" s="18" t="s">
        <v>1243</v>
      </c>
      <c r="BM4" s="18" t="s">
        <v>1374</v>
      </c>
      <c r="BN4" s="18" t="s">
        <v>1375</v>
      </c>
      <c r="BO4" s="18" t="s">
        <v>1376</v>
      </c>
      <c r="BP4" s="18" t="s">
        <v>1377</v>
      </c>
      <c r="BQ4" s="18" t="s">
        <v>1378</v>
      </c>
      <c r="BR4" s="18" t="s">
        <v>1379</v>
      </c>
      <c r="BS4" s="18" t="s">
        <v>1380</v>
      </c>
      <c r="BT4" s="18" t="s">
        <v>1381</v>
      </c>
      <c r="BU4" s="18" t="s">
        <v>1382</v>
      </c>
      <c r="BV4" s="18" t="s">
        <v>1383</v>
      </c>
      <c r="BW4" s="18" t="s">
        <v>1280</v>
      </c>
      <c r="BX4" s="18" t="s">
        <v>1384</v>
      </c>
      <c r="BY4" s="18" t="s">
        <v>1385</v>
      </c>
      <c r="BZ4" s="18" t="s">
        <v>1386</v>
      </c>
      <c r="CA4" s="18" t="s">
        <v>1387</v>
      </c>
      <c r="CB4" s="18" t="s">
        <v>1293</v>
      </c>
      <c r="CC4" s="18" t="s">
        <v>1388</v>
      </c>
      <c r="CD4" s="18" t="s">
        <v>1389</v>
      </c>
      <c r="CE4" s="18" t="s">
        <v>1390</v>
      </c>
      <c r="CF4" s="18" t="s">
        <v>1391</v>
      </c>
      <c r="CG4" s="18" t="s">
        <v>1392</v>
      </c>
      <c r="CH4" s="18" t="s">
        <v>1393</v>
      </c>
      <c r="CI4" s="18" t="s">
        <v>1394</v>
      </c>
      <c r="CJ4" s="18" t="s">
        <v>1395</v>
      </c>
      <c r="CK4" s="18" t="s">
        <v>1396</v>
      </c>
      <c r="CL4" s="18"/>
      <c r="CM4" s="18" t="s">
        <v>1400</v>
      </c>
      <c r="CN4" s="18" t="s">
        <v>1362</v>
      </c>
      <c r="CO4" s="18" t="s">
        <v>1401</v>
      </c>
      <c r="CP4" s="18" t="s">
        <v>1402</v>
      </c>
      <c r="CQ4" s="18" t="s">
        <v>1403</v>
      </c>
      <c r="CR4" s="18" t="s">
        <v>1404</v>
      </c>
      <c r="CS4" s="18" t="s">
        <v>1405</v>
      </c>
      <c r="CT4" s="18" t="s">
        <v>1406</v>
      </c>
      <c r="CU4" s="18" t="s">
        <v>1407</v>
      </c>
      <c r="CV4" s="18" t="s">
        <v>1408</v>
      </c>
      <c r="CW4" s="18" t="s">
        <v>1409</v>
      </c>
      <c r="CX4" s="18" t="s">
        <v>1410</v>
      </c>
      <c r="CY4" s="18" t="s">
        <v>1351</v>
      </c>
      <c r="CZ4" s="18" t="s">
        <v>1196</v>
      </c>
      <c r="DA4" s="18" t="s">
        <v>1414</v>
      </c>
      <c r="DB4" s="18" t="s">
        <v>1415</v>
      </c>
      <c r="DC4" s="18" t="s">
        <v>1416</v>
      </c>
      <c r="DD4" s="18" t="s">
        <v>1326</v>
      </c>
      <c r="DE4" s="18" t="s">
        <v>1417</v>
      </c>
      <c r="DF4" s="18" t="s">
        <v>1418</v>
      </c>
      <c r="DG4" s="18" t="s">
        <v>1419</v>
      </c>
    </row>
    <row r="5" spans="1:111" x14ac:dyDescent="0.25">
      <c r="A5" s="49">
        <v>3</v>
      </c>
      <c r="B5" t="s">
        <v>1160</v>
      </c>
      <c r="C5" s="49">
        <v>6</v>
      </c>
      <c r="D5" s="49">
        <v>55</v>
      </c>
      <c r="E5" s="49" t="str">
        <v>M. Ismail Arifin</v>
      </c>
      <c r="F5" s="49">
        <v>357</v>
      </c>
      <c r="G5" s="49">
        <v>453</v>
      </c>
      <c r="H5" s="49" t="s">
        <v>350</v>
      </c>
      <c r="I5" s="49">
        <v>135</v>
      </c>
      <c r="J5" s="49" t="str">
        <v>M. Damiri Malisie, Ir.</v>
      </c>
      <c r="L5" s="49">
        <v>443</v>
      </c>
      <c r="M5" s="49" t="s">
        <v>743</v>
      </c>
      <c r="N5" s="49" t="s">
        <v>1263</v>
      </c>
      <c r="O5">
        <v>0</v>
      </c>
      <c r="Q5" t="str" cm="1">
        <f t="array" ref="Q5:Q819">_xlfn._xlws.SORT(_xlfn._xlws.FILTER($B$3:$B$817,ISNUMBER(SEARCH(Q4,$B$3:$B$817))))</f>
        <v>A. Syaukaniy Riandi</v>
      </c>
      <c r="R5" s="49" t="str" cm="1">
        <f t="array" ref="R5:R819">_xlfn._xlws.SORT(_xlfn._xlws.FILTER($B$3:$B$817,ISNUMBER(SEARCH(R4,$B$3:$B$817))))</f>
        <v>A. Syaukaniy Riandi</v>
      </c>
      <c r="S5" s="49" t="str" cm="1">
        <f t="array" ref="S5:S819">_xlfn._xlws.SORT(_xlfn._xlws.FILTER($B$3:$B$817,ISNUMBER(SEARCH(S4,$B$3:$B$817))))</f>
        <v>A. Syaukaniy Riandi</v>
      </c>
      <c r="T5" s="49" t="str" cm="1">
        <f t="array" ref="T5:T819">_xlfn._xlws.SORT(_xlfn._xlws.FILTER($B$3:$B$817,ISNUMBER(SEARCH(T4,$B$3:$B$817))))</f>
        <v>A. Syaukaniy Riandi</v>
      </c>
      <c r="U5" s="49" t="str" cm="1">
        <f t="array" ref="U5:U819">_xlfn._xlws.SORT(_xlfn._xlws.FILTER($B$3:$B$817,ISNUMBER(SEARCH(U4,$B$3:$B$817))))</f>
        <v>A. Syaukaniy Riandi</v>
      </c>
      <c r="V5" s="49" t="str" cm="1">
        <f t="array" ref="V5:V819">_xlfn._xlws.SORT(_xlfn._xlws.FILTER($B$3:$B$817,ISNUMBER(SEARCH(V4,$B$3:$B$817))))</f>
        <v>A. Syaukaniy Riandi</v>
      </c>
      <c r="W5" s="49" t="str" cm="1">
        <f t="array" ref="W5:W819">_xlfn._xlws.SORT(_xlfn._xlws.FILTER($B$3:$B$817,ISNUMBER(SEARCH(W4,$B$3:$B$817))))</f>
        <v>A. Syaukaniy Riandi</v>
      </c>
      <c r="X5" s="49" t="str" cm="1">
        <f t="array" ref="X5:X819">_xlfn._xlws.SORT(_xlfn._xlws.FILTER($B$3:$B$817,ISNUMBER(SEARCH(X4,$B$3:$B$817))))</f>
        <v>A. Syaukaniy Riandi</v>
      </c>
      <c r="Y5" s="49" t="str" cm="1">
        <f t="array" ref="Y5:Y819">_xlfn._xlws.SORT(_xlfn._xlws.FILTER($B$3:$B$817,ISNUMBER(SEARCH(Y4,$B$3:$B$817))))</f>
        <v>A. Syaukaniy Riandi</v>
      </c>
      <c r="Z5" s="49" t="str" cm="1">
        <f t="array" ref="Z5">_xlfn._xlws.SORT(_xlfn._xlws.FILTER($B$3:$B$817,ISNUMBER(SEARCH(Z4,$B$3:$B$817))))</f>
        <v>Muhammad Jamil Sp</v>
      </c>
      <c r="AA5" s="49" t="str" cm="1">
        <f t="array" ref="AA5:AA7">_xlfn._xlws.SORT(_xlfn._xlws.FILTER($B$3:$B$817,ISNUMBER(SEARCH(AA4,$B$3:$B$817))))</f>
        <v>Daud Harrys Pardamean Sirait</v>
      </c>
      <c r="AB5" s="49" t="str" cm="1">
        <f t="array" ref="AB5">_xlfn._xlws.SORT(_xlfn._xlws.FILTER($B$3:$B$817,ISNUMBER(SEARCH(AB4,$B$3:$B$817))))</f>
        <v>Muhammad Reza Aprizar S. Sos</v>
      </c>
      <c r="AC5" s="49" t="str" cm="1">
        <f t="array" ref="AC5:AC18">_xlfn._xlws.SORT(_xlfn._xlws.FILTER($B$3:$B$817,ISNUMBER(SEARCH(AC4,$B$3:$B$817))))</f>
        <v>Akhmad Khairi Nasution, Ir.</v>
      </c>
      <c r="AD5" s="49" t="str" cm="1">
        <f t="array" ref="AD5">_xlfn._xlws.SORT(_xlfn._xlws.FILTER($B$3:$B$817,ISNUMBER(SEARCH(AD4,$B$3:$B$817))))</f>
        <v>Helmar Syarif, SH</v>
      </c>
      <c r="AE5" s="49" t="str" cm="1">
        <f t="array" ref="AE5">_xlfn._xlws.SORT(_xlfn._xlws.FILTER($B$3:$B$817,ISNUMBER(SEARCH(AE4,$B$3:$B$817))))</f>
        <v>Baharaja A.S., Ir.</v>
      </c>
      <c r="AF5" s="49" t="str" cm="1">
        <f t="array" ref="AF5:AF9">_xlfn._xlws.SORT(_xlfn._xlws.FILTER($B$3:$B$817,ISNUMBER(SEARCH(AF4,$B$3:$B$817))))</f>
        <v>Irfan Febrianto</v>
      </c>
      <c r="AG5" s="49" t="str" cm="1">
        <f t="array" ref="AG5">_xlfn._xlws.SORT(_xlfn._xlws.FILTER($B$3:$B$817,ISNUMBER(SEARCH(AG4,$B$3:$B$817))))</f>
        <v>Rihul Azhar, Ir.</v>
      </c>
      <c r="AH5" s="49" t="str" cm="1">
        <f t="array" ref="AH5:AH6">_xlfn._xlws.SORT(_xlfn._xlws.FILTER($B$3:$B$817,ISNUMBER(SEARCH(AH4,$B$3:$B$817))))</f>
        <v>Boyke Candi Parningotan Sianipar</v>
      </c>
      <c r="AI5" s="49" t="str" cm="1">
        <f t="array" ref="AI5">_xlfn._xlws.SORT(_xlfn._xlws.FILTER($B$3:$B$817,ISNUMBER(SEARCH(AI4,$B$3:$B$817))))</f>
        <v>Iskandarsyah Lubis</v>
      </c>
      <c r="AJ5" s="49" t="str" cm="1">
        <f t="array" ref="AJ5">_xlfn._xlws.SORT(_xlfn._xlws.FILTER($B$3:$B$817,ISNUMBER(SEARCH(AJ4,$B$3:$B$817))))</f>
        <v>Repada A. Damanik</v>
      </c>
      <c r="AK5" s="49" t="str" cm="1">
        <f t="array" ref="AK5:AK7">_xlfn._xlws.SORT(_xlfn._xlws.FILTER($B$3:$B$817,ISNUMBER(SEARCH(AK4,$B$3:$B$817))))</f>
        <v>Nurhadi Masnur, SP</v>
      </c>
      <c r="AL5" s="49" t="str" cm="1">
        <f t="array" ref="AL5:AL29">_xlfn._xlws.SORT(_xlfn._xlws.FILTER($B$3:$B$817,ISNUMBER(SEARCH(AL4,$B$3:$B$817))))</f>
        <v>A. Syaukaniy Riandi</v>
      </c>
      <c r="AM5" s="49" t="str" cm="1">
        <f t="array" ref="AM5:AM7">_xlfn._xlws.SORT(_xlfn._xlws.FILTER($B$3:$B$817,ISNUMBER(SEARCH(AM4,$B$3:$B$817))))</f>
        <v>Ivan Adenawer Tampubolon</v>
      </c>
      <c r="AN5" s="49" t="str" cm="1">
        <f t="array" ref="AN5:AN15">_xlfn._xlws.SORT(_xlfn._xlws.FILTER($B$3:$B$817,ISNUMBER(SEARCH(AN4,$B$3:$B$817))))</f>
        <v>Edi Junaidi, Sp Ginting</v>
      </c>
      <c r="AO5" s="49" t="str" cm="1">
        <f t="array" ref="AO5:AO9">_xlfn._xlws.SORT(_xlfn._xlws.FILTER($B$3:$B$817,ISNUMBER(SEARCH(AO4,$B$3:$B$817))))</f>
        <v>Irfan Febrianto</v>
      </c>
      <c r="AP5" s="49" t="str" cm="1">
        <f t="array" ref="AP5">_xlfn._xlws.SORT(_xlfn._xlws.FILTER($B$3:$B$817,ISNUMBER(SEARCH(AP4,$B$3:$B$817))))</f>
        <v>Ferry Anggriawan, SC</v>
      </c>
      <c r="AQ5" s="49" t="str" cm="1">
        <f t="array" ref="AQ5">_xlfn._xlws.SORT(_xlfn._xlws.FILTER($B$3:$B$817,ISNUMBER(SEARCH(AQ4,$B$3:$B$817))))</f>
        <v>Lulu R. Dea Naura</v>
      </c>
      <c r="AR5" s="49" t="str" cm="1">
        <f t="array" ref="AR5:AR6">_xlfn._xlws.SORT(_xlfn._xlws.FILTER($B$3:$B$817,ISNUMBER(SEARCH(AR4,$B$3:$B$817))))</f>
        <v>Benny Sitepu</v>
      </c>
      <c r="AS5" s="49" t="str" cm="1">
        <f t="array" ref="AS5:AS9">_xlfn._xlws.SORT(_xlfn._xlws.FILTER($B$3:$B$817,ISNUMBER(SEARCH(AS4,$B$3:$B$817))))</f>
        <v>Efis Syafrijul Pulungan, Ir</v>
      </c>
      <c r="AT5" s="49" t="str" cm="1">
        <f t="array" ref="AT5">_xlfn._xlws.SORT(_xlfn._xlws.FILTER($B$3:$B$817,ISNUMBER(SEARCH(AT4,$B$3:$B$817))))</f>
        <v>Abizar Dasopang, SP</v>
      </c>
      <c r="AU5" s="49" t="str" cm="1">
        <f t="array" ref="AU5">_xlfn._xlws.SORT(_xlfn._xlws.FILTER($B$3:$B$817,ISNUMBER(SEARCH(AU4,$B$3:$B$817))))</f>
        <v>Yakobus Dualolo, Ir.</v>
      </c>
      <c r="AV5" s="49" t="str" cm="1">
        <f t="array" ref="AV5:AV8">_xlfn._xlws.SORT(_xlfn._xlws.FILTER($B$3:$B$817,ISNUMBER(SEARCH(AV4,$B$3:$B$817))))</f>
        <v>Arie Munirianto</v>
      </c>
      <c r="AW5" s="49" t="str" cm="1">
        <f t="array" ref="AW5">_xlfn._xlws.SORT(_xlfn._xlws.FILTER($B$3:$B$817,ISNUMBER(SEARCH(AW4,$B$3:$B$817))))</f>
        <v>Wenry Reinmar Siahaan</v>
      </c>
      <c r="AX5" s="49" t="str" cm="1">
        <f t="array" ref="AX5:AX10">_xlfn._xlws.SORT(_xlfn._xlws.FILTER($B$3:$B$817,ISNUMBER(SEARCH(AX4,$B$3:$B$817))))</f>
        <v>Irma Ul Hidayah, SE</v>
      </c>
      <c r="AY5" s="49" t="str" cm="1">
        <f t="array" ref="AY5:AY7">_xlfn._xlws.SORT(_xlfn._xlws.FILTER($B$3:$B$817,ISNUMBER(SEARCH(AY4,$B$3:$B$817))))</f>
        <v>Ahmad Fauzi</v>
      </c>
      <c r="AZ5" s="49" t="str" cm="1">
        <f t="array" ref="AZ5:AZ8">_xlfn._xlws.SORT(_xlfn._xlws.FILTER($B$3:$B$817,ISNUMBER(SEARCH(AZ4,$B$3:$B$817))))</f>
        <v>Iqbal Koyoto</v>
      </c>
      <c r="BA5" s="49" t="str" cm="1">
        <f t="array" ref="BA5:BA6">_xlfn._xlws.SORT(_xlfn._xlws.FILTER($B$3:$B$817,ISNUMBER(SEARCH(BA4,$B$3:$B$817))))</f>
        <v>Henry Menahen Sinaga, Ir.</v>
      </c>
      <c r="BB5" s="49" t="str" cm="1">
        <f t="array" ref="BB5">_xlfn._xlws.SORT(_xlfn._xlws.FILTER($B$3:$B$817,ISNUMBER(SEARCH(BB4,$B$3:$B$817))))</f>
        <v>Reja Eka Putra, Ir.</v>
      </c>
      <c r="BC5" s="49" t="str" cm="1">
        <f t="array" ref="BC5:BC9">_xlfn._xlws.SORT(_xlfn._xlws.FILTER($B$3:$B$817,ISNUMBER(SEARCH(BC4,$B$3:$B$817))))</f>
        <v>Akhmad Farizal</v>
      </c>
      <c r="BD5" s="49" t="str" cm="1">
        <f t="array" ref="BD5:BD7">_xlfn._xlws.SORT(_xlfn._xlws.FILTER($B$3:$B$817,ISNUMBER(SEARCH(BD4,$B$3:$B$817))))</f>
        <v>Daniel Prayogi Dongoran</v>
      </c>
      <c r="BE5" s="49" t="str" cm="1">
        <f t="array" ref="BE5">_xlfn._xlws.SORT(_xlfn._xlws.FILTER($B$3:$B$817,ISNUMBER(SEARCH(BE4,$B$3:$B$817))))</f>
        <v>Karin Anggita Sari</v>
      </c>
      <c r="BF5" s="49" t="str" cm="1">
        <f t="array" ref="BF5">_xlfn._xlws.SORT(_xlfn._xlws.FILTER($B$3:$B$817,ISNUMBER(SEARCH(BF4,$B$3:$B$817))))</f>
        <v>Sarso Suparto. Amd</v>
      </c>
      <c r="BG5" s="49" t="str" cm="1">
        <f t="array" ref="BG5">_xlfn._xlws.SORT(_xlfn._xlws.FILTER($B$3:$B$817,ISNUMBER(SEARCH(BG4,$B$3:$B$817))))</f>
        <v>Muhammad Irsyad Jasin Gunawan</v>
      </c>
      <c r="BH5" s="49" t="str" cm="1">
        <f t="array" ref="BH5:BH42">_xlfn._xlws.SORT(_xlfn._xlws.FILTER($B$3:$B$817,ISNUMBER(SEARCH(BH4,$B$3:$B$817))))</f>
        <v>Abadi Pramana Pelawi</v>
      </c>
      <c r="BI5" s="49" t="str" cm="1">
        <f t="array" ref="BI5:BI13">_xlfn._xlws.SORT(_xlfn._xlws.FILTER($B$3:$B$817,ISNUMBER(SEARCH(BI4,$B$3:$B$817))))</f>
        <v>Ahmad Yani S.</v>
      </c>
      <c r="BJ5" s="49" t="str" cm="1">
        <f t="array" ref="BJ5:BJ7">_xlfn._xlws.SORT(_xlfn._xlws.FILTER($B$3:$B$817,ISNUMBER(SEARCH(BJ4,$B$3:$B$817))))</f>
        <v>Arif Haryanto</v>
      </c>
      <c r="BK5" s="49" t="str" cm="1">
        <f t="array" ref="BK5:BK9">_xlfn._xlws.SORT(_xlfn._xlws.FILTER($B$3:$B$817,ISNUMBER(SEARCH(BK4,$B$3:$B$817))))</f>
        <v>Edi Junaidi, Sp Ginting</v>
      </c>
      <c r="BL5" s="49" t="str" cm="1">
        <f t="array" ref="BL5">_xlfn._xlws.SORT(_xlfn._xlws.FILTER($B$3:$B$817,ISNUMBER(SEARCH(BL4,$B$3:$B$817))))</f>
        <v>Nazari, Ir.</v>
      </c>
      <c r="BM5" s="49" t="str" cm="1">
        <f t="array" ref="BM5:BM8">_xlfn._xlws.SORT(_xlfn._xlws.FILTER($B$3:$B$817,ISNUMBER(SEARCH(BM4,$B$3:$B$817))))</f>
        <v>Cindy Haluana Tambunan</v>
      </c>
      <c r="BN5" s="49" t="str" cm="1">
        <f t="array" ref="BN5:BN14">_xlfn._xlws.SORT(_xlfn._xlws.FILTER($B$3:$B$817,ISNUMBER(SEARCH(BN4,$B$3:$B$817))))</f>
        <v>Benrus Hollom Saragih</v>
      </c>
      <c r="BO5" s="49" t="str" cm="1">
        <f t="array" ref="BO5:BO6">_xlfn._xlws.SORT(_xlfn._xlws.FILTER($B$3:$B$817,ISNUMBER(SEARCH(BO4,$B$3:$B$817))))</f>
        <v>Irham Syaukani</v>
      </c>
      <c r="BP5" s="49" t="str" cm="1">
        <f t="array" ref="BP5:BP6">_xlfn._xlws.SORT(_xlfn._xlws.FILTER($B$3:$B$817,ISNUMBER(SEARCH(BP4,$B$3:$B$817))))</f>
        <v>Albert Halomoan Simarmata</v>
      </c>
      <c r="BQ5" s="49" t="str" cm="1">
        <f t="array" ref="BQ5:BQ6">_xlfn._xlws.SORT(_xlfn._xlws.FILTER($B$3:$B$817,ISNUMBER(SEARCH(BQ4,$B$3:$B$817))))</f>
        <v>Wawan Heru Kusmawan, ST</v>
      </c>
      <c r="BR5" s="49" t="str" cm="1">
        <f t="array" ref="BR5:BR11">_xlfn._xlws.SORT(_xlfn._xlws.FILTER($B$3:$B$817,ISNUMBER(SEARCH(BR4,$B$3:$B$817))))</f>
        <v>Agus Dedi Rusmanto</v>
      </c>
      <c r="BS5" s="49" t="str" cm="1">
        <f t="array" ref="BS5">_xlfn._xlws.SORT(_xlfn._xlws.FILTER($B$3:$B$817,ISNUMBER(SEARCH(BS4,$B$3:$B$817))))</f>
        <v>M. Alvi, Ir.</v>
      </c>
      <c r="BT5" s="49" t="str" cm="1">
        <f t="array" ref="BT5">_xlfn._xlws.SORT(_xlfn._xlws.FILTER($B$3:$B$817,ISNUMBER(SEARCH(BT4,$B$3:$B$817))))</f>
        <v>Badai Tropik, Ir.</v>
      </c>
      <c r="BU5" s="49" t="str" cm="1">
        <f t="array" ref="BU5:BU8">_xlfn._xlws.SORT(_xlfn._xlws.FILTER($B$3:$B$817,ISNUMBER(SEARCH(BU4,$B$3:$B$817))))</f>
        <v>Zulkarnaen</v>
      </c>
      <c r="BV5" s="49" t="str" cm="1">
        <f t="array" ref="BV5:BV16">_xlfn._xlws.SORT(_xlfn._xlws.FILTER($B$3:$B$817,ISNUMBER(SEARCH(BV4,$B$3:$B$817))))</f>
        <v>Chanra Hendrianto</v>
      </c>
      <c r="BW5" s="49" t="str" cm="1">
        <f t="array" ref="BW5">_xlfn._xlws.SORT(_xlfn._xlws.FILTER($B$3:$B$817,ISNUMBER(SEARCH(BW4,$B$3:$B$817))))</f>
        <v>Maman Surachman, Ir.</v>
      </c>
      <c r="BX5" s="49" t="str" cm="1">
        <f t="array" ref="BX5">_xlfn._xlws.SORT(_xlfn._xlws.FILTER($B$3:$B$817,ISNUMBER(SEARCH(BX4,$B$3:$B$817))))</f>
        <v>Oktario Alfriandi S.</v>
      </c>
      <c r="BY5" s="49" t="str" cm="1">
        <f t="array" ref="BY5">_xlfn._xlws.SORT(_xlfn._xlws.FILTER($B$3:$B$817,ISNUMBER(SEARCH(BY4,$B$3:$B$817))))</f>
        <v>Anzary Nur Azis, Ir</v>
      </c>
      <c r="BZ5" s="49" t="str" cm="1">
        <f t="array" ref="BZ5:BZ11">_xlfn._xlws.SORT(_xlfn._xlws.FILTER($B$3:$B$817,ISNUMBER(SEARCH(BZ4,$B$3:$B$817))))</f>
        <v>Bardan Yusri</v>
      </c>
      <c r="CA5" s="49" t="str" cm="1">
        <f t="array" ref="CA5">_xlfn._xlws.SORT(_xlfn._xlws.FILTER($B$3:$B$817,ISNUMBER(SEARCH(CA4,$B$3:$B$817))))</f>
        <v>Syukur Ariadin, Sp</v>
      </c>
      <c r="CB5" s="49" t="str" cm="1">
        <f t="array" ref="CB5">_xlfn._xlws.SORT(_xlfn._xlws.FILTER($B$3:$B$817,ISNUMBER(SEARCH(CB4,$B$3:$B$817))))</f>
        <v>Rinaldi, Ir.</v>
      </c>
      <c r="CC5" s="49" t="str" cm="1">
        <f t="array" ref="CC5">_xlfn._xlws.SORT(_xlfn._xlws.FILTER($B$3:$B$817,ISNUMBER(SEARCH(CC4,$B$3:$B$817))))</f>
        <v>M. Ali Osmar, Ir.</v>
      </c>
      <c r="CD5" s="49" t="str" cm="1">
        <f t="array" ref="CD5:CD10">_xlfn._xlws.SORT(_xlfn._xlws.FILTER($B$3:$B$817,ISNUMBER(SEARCH(CD4,$B$3:$B$817))))</f>
        <v>Efrijon Tanjung</v>
      </c>
      <c r="CE5" s="49" t="str" cm="1">
        <f t="array" ref="CE5:CE10">_xlfn._xlws.SORT(_xlfn._xlws.FILTER($B$3:$B$817,ISNUMBER(SEARCH(CE4,$B$3:$B$817))))</f>
        <v>Ir. Rudi Tambun</v>
      </c>
      <c r="CF5" s="49" t="str" cm="1">
        <f t="array" ref="CF5:CF6">_xlfn._xlws.SORT(_xlfn._xlws.FILTER($B$3:$B$817,ISNUMBER(SEARCH(CF4,$B$3:$B$817))))</f>
        <v>Rahmat Wibowo, Sp</v>
      </c>
      <c r="CG5" s="49" t="str" cm="1">
        <f t="array" ref="CG5">_xlfn._xlws.SORT(_xlfn._xlws.FILTER($B$3:$B$817,ISNUMBER(SEARCH(CG4,$B$3:$B$817))))</f>
        <v>Danil Fahreza Pohan</v>
      </c>
      <c r="CH5" s="49" t="str" cm="1">
        <f t="array" ref="CH5">_xlfn._xlws.SORT(_xlfn._xlws.FILTER($B$3:$B$817,ISNUMBER(SEARCH(CH4,$B$3:$B$817))))</f>
        <v>Robbi Aditya Candra Batubara</v>
      </c>
      <c r="CI5" s="49" t="str" cm="1">
        <f t="array" ref="CI5">_xlfn._xlws.SORT(_xlfn._xlws.FILTER($B$3:$B$817,ISNUMBER(SEARCH(CI4,$B$3:$B$817))))</f>
        <v>Mirza Dhika Ginta Surbakti</v>
      </c>
      <c r="CJ5" s="49" t="str" cm="1">
        <f t="array" ref="CJ5:CJ6">_xlfn._xlws.SORT(_xlfn._xlws.FILTER($B$3:$B$817,ISNUMBER(SEARCH(CJ4,$B$3:$B$817))))</f>
        <v>Havier Januar</v>
      </c>
      <c r="CK5" s="49" t="str" cm="1">
        <f t="array" ref="CK5">_xlfn._xlws.SORT(_xlfn._xlws.FILTER($B$3:$B$817,ISNUMBER(SEARCH(CK4,$B$3:$B$817))))</f>
        <v>Sacra Surya Avensina</v>
      </c>
      <c r="CL5" s="49" t="str" cm="1">
        <f t="array" ref="CL5:CL819">_xlfn._xlws.SORT(_xlfn._xlws.FILTER($B$3:$B$817,ISNUMBER(SEARCH(CL4,$B$3:$B$817))))</f>
        <v>A. Syaukaniy Riandi</v>
      </c>
      <c r="CM5" s="49" t="str" cm="1">
        <f t="array" ref="CM5:CM8">_xlfn._xlws.SORT(_xlfn._xlws.FILTER($B$3:$B$817,ISNUMBER(SEARCH(CM4,$B$3:$B$817))))</f>
        <v>Anjena Dewi</v>
      </c>
      <c r="CN5" s="49" t="str" cm="1">
        <f t="array" ref="CN5:CN8">_xlfn._xlws.SORT(_xlfn._xlws.FILTER($B$3:$B$817,ISNUMBER(SEARCH(CN4,$B$3:$B$817))))</f>
        <v>Iqbal Koyoto</v>
      </c>
      <c r="CO5" s="49" t="str" cm="1">
        <f t="array" ref="CO5">_xlfn._xlws.SORT(_xlfn._xlws.FILTER($B$3:$B$817,ISNUMBER(SEARCH(CO4,$B$3:$B$817))))</f>
        <v>M. Edwin Gultom, SE</v>
      </c>
      <c r="CP5" s="49" t="str" cm="1">
        <f t="array" ref="CP5:CP40">_xlfn._xlws.SORT(_xlfn._xlws.FILTER($B$3:$B$817,ISNUMBER(SEARCH(CP4,$B$3:$B$817))))</f>
        <v>Muhammad Abbas</v>
      </c>
      <c r="CQ5" s="49" t="str" cm="1">
        <f t="array" ref="CQ5">_xlfn._xlws.SORT(_xlfn._xlws.FILTER($B$3:$B$817,ISNUMBER(SEARCH(CQ4,$B$3:$B$817))))</f>
        <v>Do'a Suryanto Taupik</v>
      </c>
      <c r="CR5" s="49" t="str" cm="1">
        <f t="array" ref="CR5">_xlfn._xlws.SORT(_xlfn._xlws.FILTER($B$3:$B$817,ISNUMBER(SEARCH(CR4,$B$3:$B$817))))</f>
        <v>Sarjana Bangun, SE</v>
      </c>
      <c r="CS5" s="49" t="str" cm="1">
        <f t="array" ref="CS5:CS10">_xlfn._xlws.SORT(_xlfn._xlws.FILTER($B$3:$B$817,ISNUMBER(SEARCH(CS4,$B$3:$B$817))))</f>
        <v>Bambang Heriawan, Ir</v>
      </c>
      <c r="CT5" s="49" t="str" cm="1">
        <f t="array" ref="CT5:CT6">_xlfn._xlws.SORT(_xlfn._xlws.FILTER($B$3:$B$817,ISNUMBER(SEARCH(CT4,$B$3:$B$817))))</f>
        <v>Beny Asman, ST</v>
      </c>
      <c r="CU5" s="49" t="str" cm="1">
        <f t="array" ref="CU5:CU6">_xlfn._xlws.SORT(_xlfn._xlws.FILTER($B$3:$B$817,ISNUMBER(SEARCH(CU4,$B$3:$B$817))))</f>
        <v>Benyamin Suwito Rahardjo</v>
      </c>
      <c r="CV5" s="49" t="str" cm="1">
        <f t="array" ref="CV5">_xlfn._xlws.SORT(_xlfn._xlws.FILTER($B$3:$B$817,ISNUMBER(SEARCH(CV4,$B$3:$B$817))))</f>
        <v>Teddi Atmaja MS</v>
      </c>
      <c r="CW5" s="49" t="str" cm="1">
        <f t="array" ref="CW5">_xlfn._xlws.SORT(_xlfn._xlws.FILTER($B$3:$B$817,ISNUMBER(SEARCH(CW4,$B$3:$B$817))))</f>
        <v>Sepdi Sinaga, SP</v>
      </c>
      <c r="CX5" s="49" t="str" cm="1">
        <f t="array" ref="CX5:CX8">_xlfn._xlws.SORT(_xlfn._xlws.FILTER($B$3:$B$817,ISNUMBER(SEARCH(CX4,$B$3:$B$817))))</f>
        <v>Chairil Anwar Ridwan, SP</v>
      </c>
      <c r="CY5" s="49" t="str" cm="1">
        <f t="array" ref="CY5:CY9">_xlfn._xlws.SORT(_xlfn._xlws.FILTER($B$3:$B$817,ISNUMBER(SEARCH(CY4,$B$3:$B$817))))</f>
        <v>Irfan Febrianto</v>
      </c>
      <c r="CZ5" s="49" t="str" cm="1">
        <f t="array" ref="CZ5">_xlfn._xlws.SORT(_xlfn._xlws.FILTER($B$3:$B$817,ISNUMBER(SEARCH(CZ4,$B$3:$B$817))))</f>
        <v>Nasri Harris, Ir.</v>
      </c>
      <c r="DA5" s="49" t="str" cm="1">
        <f t="array" ref="DA5">_xlfn._xlws.SORT(_xlfn._xlws.FILTER($B$3:$B$817,ISNUMBER(SEARCH(DA4,$B$3:$B$817))))</f>
        <v>Ikayana Putra,SE</v>
      </c>
      <c r="DB5" s="49" t="str" cm="1">
        <f t="array" ref="DB5">_xlfn._xlws.SORT(_xlfn._xlws.FILTER($B$3:$B$817,ISNUMBER(SEARCH(DB4,$B$3:$B$817))))</f>
        <v>M. Damiri Malisie, Ir.</v>
      </c>
      <c r="DC5" s="49" t="str" cm="1">
        <f t="array" ref="DC5">_xlfn._xlws.SORT(_xlfn._xlws.FILTER($B$3:$B$817,ISNUMBER(SEARCH(DC4,$B$3:$B$817))))</f>
        <v>Lise Lisdiyana, Dra.</v>
      </c>
      <c r="DD5" s="49" t="str" cm="1">
        <f t="array" ref="DD5:DD12">_xlfn._xlws.SORT(_xlfn._xlws.FILTER($B$3:$B$817,ISNUMBER(SEARCH(DD4,$B$3:$B$817))))</f>
        <v>Aswin Indra Utama</v>
      </c>
      <c r="DE5" s="49" t="str" cm="1">
        <f t="array" ref="DE5">_xlfn._xlws.SORT(_xlfn._xlws.FILTER($B$3:$B$817,ISNUMBER(SEARCH(DE4,$B$3:$B$817))))</f>
        <v>R. Suprayogi Syahputra</v>
      </c>
      <c r="DF5" s="49" t="str" cm="1">
        <f t="array" ref="DF5:DF6">_xlfn._xlws.SORT(_xlfn._xlws.FILTER($B$3:$B$817,ISNUMBER(SEARCH(DF4,$B$3:$B$817))))</f>
        <v>Erizal. SE</v>
      </c>
      <c r="DG5" s="49" t="str" cm="1">
        <f t="array" ref="DG5:DG13">_xlfn._xlws.SORT(_xlfn._xlws.FILTER($B$3:$B$817,ISNUMBER(SEARCH(DG4,$B$3:$B$817))))</f>
        <v>Azul Syahrul Sinaga</v>
      </c>
    </row>
    <row r="6" spans="1:111" x14ac:dyDescent="0.25">
      <c r="A6" s="49">
        <v>4</v>
      </c>
      <c r="B6" t="s">
        <v>1161</v>
      </c>
      <c r="C6" s="49">
        <v>8</v>
      </c>
      <c r="D6" s="49">
        <v>2</v>
      </c>
      <c r="E6" s="49" t="str">
        <v>Arrayani Nasution</v>
      </c>
      <c r="F6" s="49">
        <v>359</v>
      </c>
      <c r="G6" s="49">
        <v>259</v>
      </c>
      <c r="H6" s="49" t="s">
        <v>469</v>
      </c>
      <c r="I6" s="49">
        <v>212</v>
      </c>
      <c r="J6" s="49" t="str">
        <v>Lise Lisdiyana, Dra.</v>
      </c>
      <c r="L6" s="49">
        <v>0</v>
      </c>
      <c r="M6" s="49" t="s">
        <v>373</v>
      </c>
      <c r="N6" s="49" t="s">
        <v>1262</v>
      </c>
      <c r="O6">
        <v>438</v>
      </c>
      <c r="Q6" t="str">
        <v>A.S.Sundiono</v>
      </c>
      <c r="R6" t="str">
        <v>A.S.Sundiono</v>
      </c>
      <c r="S6" t="str">
        <v>A.S.Sundiono</v>
      </c>
      <c r="T6" t="str">
        <v>A.S.Sundiono</v>
      </c>
      <c r="U6" t="str">
        <v>A.S.Sundiono</v>
      </c>
      <c r="V6" t="str">
        <v>A.S.Sundiono</v>
      </c>
      <c r="W6" t="str">
        <v>A.S.Sundiono</v>
      </c>
      <c r="X6" t="str">
        <v>A.S.Sundiono</v>
      </c>
      <c r="Y6" t="str">
        <v>A.S.Sundiono</v>
      </c>
      <c r="AA6" t="str">
        <v>Fernando Sirait</v>
      </c>
      <c r="AC6" t="str">
        <v>Arif Kurnia Nasution</v>
      </c>
      <c r="AF6" t="str">
        <v>Irfansyah, St</v>
      </c>
      <c r="AH6" t="str">
        <v>Robbi Aditya Candra Batubara</v>
      </c>
      <c r="AK6" t="str">
        <v>Nurhasanah Hasibuan</v>
      </c>
      <c r="AL6" t="str">
        <v>Afrianto</v>
      </c>
      <c r="AM6" t="str">
        <v>Ivan Andri Harianja</v>
      </c>
      <c r="AN6" t="str">
        <v>Efrijon Tanjung</v>
      </c>
      <c r="AO6" t="str">
        <v>Irfansyah, St</v>
      </c>
      <c r="AR6" t="str">
        <v>Repen Tance Sitepu</v>
      </c>
      <c r="AS6" t="str">
        <v>Muhammad Syafruddin</v>
      </c>
      <c r="AV6" t="str">
        <v>Arief Syarifudin</v>
      </c>
      <c r="AX6" t="str">
        <v>Jefri Hidayat</v>
      </c>
      <c r="AY6" t="str">
        <v>Fauzie Syam Prasetyo Yibri</v>
      </c>
      <c r="AZ6" t="str">
        <v>Muhammad Iqbal, Ir.</v>
      </c>
      <c r="BA6" t="str">
        <v>Henry Wijaya Purwa</v>
      </c>
      <c r="BC6" t="str">
        <v>Erizal. SE</v>
      </c>
      <c r="BD6" t="str">
        <v>Muhammad Prayogi</v>
      </c>
      <c r="BH6" t="str">
        <v>Adi Cawarman Sitorus</v>
      </c>
      <c r="BI6" t="str">
        <v>Arrayani Nasution</v>
      </c>
      <c r="BJ6" t="str">
        <v>Dwi Haryanto</v>
      </c>
      <c r="BK6" t="str">
        <v>Hendra Arjuna</v>
      </c>
      <c r="BM6" t="str">
        <v>Frantus Tamba, Ir.</v>
      </c>
      <c r="BN6" t="str">
        <v>Bustami Saragih, Ir.</v>
      </c>
      <c r="BO6" t="str">
        <v>Irhammuddin, Ir.</v>
      </c>
      <c r="BP6" t="str">
        <v>Ronald Pandapotan Simarmata</v>
      </c>
      <c r="BQ6" t="str">
        <v>Wawan Kristiawan</v>
      </c>
      <c r="BR6" t="str">
        <v>Dedi Arfin</v>
      </c>
      <c r="BU6" t="str">
        <v>Zulkarnain Nasution</v>
      </c>
      <c r="BV6" t="str">
        <v>Hendra Arjuna</v>
      </c>
      <c r="BZ6" t="str">
        <v>Erwin Yusrianta Bangun, Ir.</v>
      </c>
      <c r="CD6" t="str">
        <v>Jon Waldinson Pereddy Damanik</v>
      </c>
      <c r="CE6" t="str">
        <v>Rudi Gunarso, SP</v>
      </c>
      <c r="CF6" t="str">
        <v>Tri Teguh Wibowo</v>
      </c>
      <c r="CJ6" t="str">
        <v>Januariska, SP</v>
      </c>
      <c r="CL6" t="str">
        <v>A.S.Sundiono</v>
      </c>
      <c r="CM6" t="str">
        <v>Dewi Sumarliah</v>
      </c>
      <c r="CN6" t="str">
        <v>Muhammad Iqbal, Ir.</v>
      </c>
      <c r="CP6" t="str">
        <v>Muhammad Abror</v>
      </c>
      <c r="CS6" t="str">
        <v>Bekti Peni Herianto, Ir.</v>
      </c>
      <c r="CT6" t="str">
        <v>Benyamin Suwito Rahardjo</v>
      </c>
      <c r="CU6" t="str">
        <v>M. Yamin, ST</v>
      </c>
      <c r="CX6" t="str">
        <v>Chairul Fikri, Ir.</v>
      </c>
      <c r="CY6" t="str">
        <v>Irfansyah, St</v>
      </c>
      <c r="DD6" t="str">
        <v>Ir Indra</v>
      </c>
      <c r="DF6" t="str">
        <v>Muhammad Naufal Heriza</v>
      </c>
      <c r="DG6" t="str">
        <v>Gabriel Zulfiker</v>
      </c>
    </row>
    <row r="7" spans="1:111" x14ac:dyDescent="0.25">
      <c r="A7" s="49">
        <v>5</v>
      </c>
      <c r="B7" t="s">
        <v>1162</v>
      </c>
      <c r="C7" s="49">
        <v>10</v>
      </c>
      <c r="D7" s="49">
        <v>68</v>
      </c>
      <c r="E7" s="49" t="str">
        <v>Muslim</v>
      </c>
      <c r="F7" s="49">
        <v>585</v>
      </c>
      <c r="G7" s="49">
        <v>737</v>
      </c>
      <c r="H7" s="49" t="s">
        <v>1293</v>
      </c>
      <c r="I7" s="49" t="e">
        <v>#N/A</v>
      </c>
      <c r="J7" s="49" t="str">
        <v>Indra</v>
      </c>
      <c r="L7" s="49">
        <v>0</v>
      </c>
      <c r="M7" s="49" t="s">
        <v>1004</v>
      </c>
      <c r="N7" s="49">
        <v>0</v>
      </c>
      <c r="O7">
        <v>0</v>
      </c>
      <c r="Q7" t="str">
        <v>A.Y. Jaya Silen</v>
      </c>
      <c r="R7" t="str">
        <v>A.Y. Jaya Silen</v>
      </c>
      <c r="S7" t="str">
        <v>A.Y. Jaya Silen</v>
      </c>
      <c r="T7" t="str">
        <v>A.Y. Jaya Silen</v>
      </c>
      <c r="U7" t="str">
        <v>A.Y. Jaya Silen</v>
      </c>
      <c r="V7" t="str">
        <v>A.Y. Jaya Silen</v>
      </c>
      <c r="W7" t="str">
        <v>A.Y. Jaya Silen</v>
      </c>
      <c r="X7" t="str">
        <v>A.Y. Jaya Silen</v>
      </c>
      <c r="Y7" t="str">
        <v>A.Y. Jaya Silen</v>
      </c>
      <c r="AA7" t="str">
        <v>Mhd. Hyekal Sirait</v>
      </c>
      <c r="AC7" t="str">
        <v>Arrayani Nasution</v>
      </c>
      <c r="AF7" t="str">
        <v>Irfansyah, St Purnama</v>
      </c>
      <c r="AK7" t="str">
        <v>Wahyu Nurhadi</v>
      </c>
      <c r="AL7" t="str">
        <v>Arie Munirianto</v>
      </c>
      <c r="AM7" t="str">
        <v>Ivan Ibrahim Lubis, Ir.</v>
      </c>
      <c r="AN7" t="str">
        <v>Hendra Arjuna</v>
      </c>
      <c r="AO7" t="str">
        <v>Irfansyah, St Purnama</v>
      </c>
      <c r="AS7" t="str">
        <v>Syafaruddin, Ir.</v>
      </c>
      <c r="AV7" t="str">
        <v>Setyo Arie Wahyudi</v>
      </c>
      <c r="AX7" t="str">
        <v>M. Syarif Hidayat</v>
      </c>
      <c r="AY7" t="str">
        <v>M. Fauzi, SE</v>
      </c>
      <c r="AZ7" t="str">
        <v>Muhammad Iqbal, Ir.</v>
      </c>
      <c r="BC7" t="str">
        <v>Fachrizal Nurdin Pane, Ir.</v>
      </c>
      <c r="BD7" t="str">
        <v>R. Suprayogi Syahputra</v>
      </c>
      <c r="BH7" t="str">
        <v>Adi Sumantri, Ir.</v>
      </c>
      <c r="BI7" t="str">
        <v>Emma Suryani Siregar </v>
      </c>
      <c r="BJ7" t="str">
        <v>Rico Haryanto P Hutabalian</v>
      </c>
      <c r="BK7" t="str">
        <v>Junaidi, Sp</v>
      </c>
      <c r="BM7" t="str">
        <v>Ir. Rudi Tambun</v>
      </c>
      <c r="BN7" t="str">
        <v>Dani Sartika Saragih</v>
      </c>
      <c r="BR7" t="str">
        <v>Dedi Armaidiansyah Lbs</v>
      </c>
      <c r="BU7" t="str">
        <v>Zulkifli Nizam, Ir.</v>
      </c>
      <c r="BV7" t="str">
        <v>Hendra Kesuma, SP</v>
      </c>
      <c r="BZ7" t="str">
        <v>Muhammad Yusuf Almy</v>
      </c>
      <c r="CD7" t="str">
        <v>Joni Sapri, Ir.</v>
      </c>
      <c r="CE7" t="str">
        <v>Rudi Komi Simbolon</v>
      </c>
      <c r="CL7" t="str">
        <v>A.Y. Jaya Silen</v>
      </c>
      <c r="CM7" t="str">
        <v>Dewi Widyastuti, SP</v>
      </c>
      <c r="CN7" t="str">
        <v>Muhammad Iqbal, Ir.</v>
      </c>
      <c r="CP7" t="str">
        <v>Muhammad Akram Mudasyah</v>
      </c>
      <c r="CS7" t="str">
        <v>Heri Susanto</v>
      </c>
      <c r="CX7" t="str">
        <v>Lily Chairani</v>
      </c>
      <c r="CY7" t="str">
        <v>Irfansyah, St Purnama</v>
      </c>
      <c r="DD7" t="str">
        <v>Ir Indra Feriadi</v>
      </c>
      <c r="DG7" t="str">
        <v>M. Zulfikri</v>
      </c>
    </row>
    <row r="8" spans="1:111" x14ac:dyDescent="0.25">
      <c r="A8" s="49">
        <v>6</v>
      </c>
      <c r="B8" t="s">
        <v>1163</v>
      </c>
      <c r="C8" s="49">
        <v>12</v>
      </c>
      <c r="D8" s="49">
        <v>3</v>
      </c>
      <c r="E8" s="49" t="str">
        <v>Dede Suriadi</v>
      </c>
      <c r="F8" s="49">
        <v>634</v>
      </c>
      <c r="G8" s="49">
        <v>651</v>
      </c>
      <c r="H8" s="49" t="s">
        <v>299</v>
      </c>
      <c r="I8" s="49">
        <v>528</v>
      </c>
      <c r="J8" s="49" t="str">
        <v>R. Suprayogi Syahputra</v>
      </c>
      <c r="L8" s="49">
        <v>0</v>
      </c>
      <c r="M8" s="49" t="s">
        <v>1006</v>
      </c>
      <c r="N8" s="49" t="s">
        <v>1260</v>
      </c>
      <c r="O8">
        <v>420</v>
      </c>
      <c r="Q8" t="str">
        <v>Abadi Pramana Pelawi</v>
      </c>
      <c r="R8" t="str">
        <v>Abadi Pramana Pelawi</v>
      </c>
      <c r="S8" t="str">
        <v>Abadi Pramana Pelawi</v>
      </c>
      <c r="T8" t="str">
        <v>Abadi Pramana Pelawi</v>
      </c>
      <c r="U8" t="str">
        <v>Abadi Pramana Pelawi</v>
      </c>
      <c r="V8" t="str">
        <v>Abadi Pramana Pelawi</v>
      </c>
      <c r="W8" t="str">
        <v>Abadi Pramana Pelawi</v>
      </c>
      <c r="X8" t="str">
        <v>Abadi Pramana Pelawi</v>
      </c>
      <c r="Y8" t="str">
        <v>Abadi Pramana Pelawi</v>
      </c>
      <c r="AC8" t="str">
        <v>Banda Ardiansyah Nasution</v>
      </c>
      <c r="AF8" t="str">
        <v>Muhamad Irfan Hamid</v>
      </c>
      <c r="AL8" t="str">
        <v>Bekti Peni Herianto, Ir.</v>
      </c>
      <c r="AN8" t="str">
        <v>Irvan Tanjung S.T.</v>
      </c>
      <c r="AO8" t="str">
        <v>Muhamad Irfan Hamid</v>
      </c>
      <c r="AS8" t="str">
        <v>Syafei</v>
      </c>
      <c r="AV8" t="str">
        <v>Wulan Sarie Soekiman</v>
      </c>
      <c r="AX8" t="str">
        <v>Rachmad Hidayat</v>
      </c>
      <c r="AZ8" t="str">
        <v>T. Muhammad Iqbal, Ir.</v>
      </c>
      <c r="BC8" t="str">
        <v>Rizal Enka Pratama K.</v>
      </c>
      <c r="BH8" t="str">
        <v>Adi Syahputra</v>
      </c>
      <c r="BI8" t="str">
        <v>Lia Handayani</v>
      </c>
      <c r="BK8" t="str">
        <v>Muhammad Junaedi</v>
      </c>
      <c r="BM8" t="str">
        <v>Joseph Osvaldo Ardiles Tambun</v>
      </c>
      <c r="BN8" t="str">
        <v>Fahriz Winandra Saragih</v>
      </c>
      <c r="BR8" t="str">
        <v>Dedi Heryadi, Ir.</v>
      </c>
      <c r="BU8" t="str">
        <v>Zulkifly Rensius Situngkir</v>
      </c>
      <c r="BV8" t="str">
        <v>Hendra Manik</v>
      </c>
      <c r="BZ8" t="str">
        <v>Muhammad Yusuf, ST</v>
      </c>
      <c r="CD8" t="str">
        <v>Jonni Saragih</v>
      </c>
      <c r="CE8" t="str">
        <v>Rudi Rizal</v>
      </c>
      <c r="CL8" t="str">
        <v>Abadi Pramana Pelawi</v>
      </c>
      <c r="CM8" t="str">
        <v>Rathih Komala Dewi</v>
      </c>
      <c r="CN8" t="str">
        <v>T. Muhammad Iqbal, Ir.</v>
      </c>
      <c r="CP8" t="str">
        <v>Muhammad Alwan Ryandi Siregar</v>
      </c>
      <c r="CS8" t="str">
        <v>Herianto</v>
      </c>
      <c r="CX8" t="str">
        <v>T. Chairul Azhar, Ir.</v>
      </c>
      <c r="CY8" t="str">
        <v>Muhamad Irfan Hamid</v>
      </c>
      <c r="DD8" t="str">
        <v>Ir Indra Hardian Matondang</v>
      </c>
      <c r="DG8" t="str">
        <v>Zulhafani MS</v>
      </c>
    </row>
    <row r="9" spans="1:111" x14ac:dyDescent="0.25">
      <c r="A9" s="49">
        <v>7</v>
      </c>
      <c r="B9" t="s">
        <v>364</v>
      </c>
      <c r="C9" s="49">
        <v>1</v>
      </c>
      <c r="D9" s="49">
        <v>83</v>
      </c>
      <c r="E9" s="49" t="str">
        <v>Mhd. Rizky Azhari Nasution</v>
      </c>
      <c r="F9" s="49">
        <v>514</v>
      </c>
      <c r="G9" s="49">
        <v>569</v>
      </c>
      <c r="H9" s="49" t="s">
        <v>225</v>
      </c>
      <c r="I9" s="49">
        <v>131</v>
      </c>
      <c r="J9" s="49" t="str">
        <v>Erizal. SE</v>
      </c>
      <c r="K9" s="49" t="e" cm="1" vm="1">
        <f t="array" ref="K9">INDEX($H$3:$H$100,_xlfn.AGGREGATE(15,3,(($F$3:$F$100&lt;1)*($G$3:$G$100&lt;1))/(($F$3:$F$100&lt;1)*($G$3:$G$100&lt;1))*(ROW($F$3:$F$100)-ROW($F$2)),_xlfn.SEQUENCE(F2,1)))</f>
        <v>#VALUE!</v>
      </c>
      <c r="L9" s="49">
        <v>763</v>
      </c>
      <c r="M9" s="49" t="s">
        <v>585</v>
      </c>
      <c r="N9" s="49" t="s">
        <v>1323</v>
      </c>
      <c r="O9">
        <v>0</v>
      </c>
      <c r="Q9" t="str">
        <v>Abd. Goffar</v>
      </c>
      <c r="R9" t="str">
        <v>Abd. Goffar</v>
      </c>
      <c r="S9" t="str">
        <v>Abd. Goffar</v>
      </c>
      <c r="T9" t="str">
        <v>Abd. Goffar</v>
      </c>
      <c r="U9" t="str">
        <v>Abd. Goffar</v>
      </c>
      <c r="V9" t="str">
        <v>Abd. Goffar</v>
      </c>
      <c r="W9" t="str">
        <v>Abd. Goffar</v>
      </c>
      <c r="X9" t="str">
        <v>Abd. Goffar</v>
      </c>
      <c r="Y9" t="str">
        <v>Abd. Goffar</v>
      </c>
      <c r="AC9" t="str">
        <v>Elvian Adi Wandra Nasution</v>
      </c>
      <c r="AF9" t="str">
        <v>Muhammad Irfan, Ir.</v>
      </c>
      <c r="AL9" t="str">
        <v>Chanra Hendrianto</v>
      </c>
      <c r="AN9" t="str">
        <v>Jenny Hotnida Simanjuntak</v>
      </c>
      <c r="AO9" t="str">
        <v>Muhammad Irfan, Ir.</v>
      </c>
      <c r="AS9" t="str">
        <v>Syafri, SP</v>
      </c>
      <c r="AX9" t="str">
        <v>Rahmat Hidayat</v>
      </c>
      <c r="BC9" t="str">
        <v>Rudi Rizal</v>
      </c>
      <c r="BH9" t="str">
        <v>Aditia Rizki Doantha Purba</v>
      </c>
      <c r="BI9" t="str">
        <v>M. Karyani</v>
      </c>
      <c r="BK9" t="str">
        <v>Rimsa Budi Arjuna</v>
      </c>
      <c r="BN9" t="str">
        <v>Herry Michael Saragih</v>
      </c>
      <c r="BR9" t="str">
        <v>Dedi Kristanto</v>
      </c>
      <c r="BV9" t="str">
        <v>Hendra Surya</v>
      </c>
      <c r="BZ9" t="str">
        <v>Yus Deddy Andry</v>
      </c>
      <c r="CD9" t="str">
        <v>Jontara Hutabalian</v>
      </c>
      <c r="CE9" t="str">
        <v>Rudian Sabili</v>
      </c>
      <c r="CL9" t="str">
        <v>Abd. Goffar</v>
      </c>
      <c r="CP9" t="str">
        <v>Muhammad Annas Suanda</v>
      </c>
      <c r="CS9" t="str">
        <v>Heriyanto, ST</v>
      </c>
      <c r="CY9" t="str">
        <v>Muhammad Irfan, Ir.</v>
      </c>
      <c r="DD9" t="str">
        <v>Ir Indra Jaya Sakti Ritonga</v>
      </c>
      <c r="DG9" t="str">
        <v>Zulham</v>
      </c>
    </row>
    <row r="10" spans="1:111" x14ac:dyDescent="0.25">
      <c r="A10" s="49">
        <v>8</v>
      </c>
      <c r="B10" t="s">
        <v>765</v>
      </c>
      <c r="C10" s="49">
        <v>15</v>
      </c>
      <c r="D10" s="49">
        <v>4</v>
      </c>
      <c r="E10" s="49" t="str">
        <v>Endah Susanny, SE</v>
      </c>
      <c r="F10" s="49">
        <v>373</v>
      </c>
      <c r="G10" s="49">
        <v>334</v>
      </c>
      <c r="H10" s="49" t="s">
        <v>390</v>
      </c>
      <c r="I10" s="49" t="e">
        <v>#N/A</v>
      </c>
      <c r="J10" s="49" t="str">
        <v>Zulhafani</v>
      </c>
      <c r="L10" s="49">
        <v>759</v>
      </c>
      <c r="M10" s="49" t="s">
        <v>381</v>
      </c>
      <c r="N10" s="49" t="s">
        <v>1322</v>
      </c>
      <c r="O10">
        <v>0</v>
      </c>
      <c r="Q10" t="str">
        <v>Abdul Azis, Ir.</v>
      </c>
      <c r="R10" t="str">
        <v>Abdul Azis, Ir.</v>
      </c>
      <c r="S10" t="str">
        <v>Abdul Azis, Ir.</v>
      </c>
      <c r="T10" t="str">
        <v>Abdul Azis, Ir.</v>
      </c>
      <c r="U10" t="str">
        <v>Abdul Azis, Ir.</v>
      </c>
      <c r="V10" t="str">
        <v>Abdul Azis, Ir.</v>
      </c>
      <c r="W10" t="str">
        <v>Abdul Azis, Ir.</v>
      </c>
      <c r="X10" t="str">
        <v>Abdul Azis, Ir.</v>
      </c>
      <c r="Y10" t="str">
        <v>Abdul Azis, Ir.</v>
      </c>
      <c r="AC10" t="str">
        <v>Mahmudi Nasution, Ir.</v>
      </c>
      <c r="AL10" t="str">
        <v>Denni Harianto</v>
      </c>
      <c r="AN10" t="str">
        <v>Junaidi, Sp</v>
      </c>
      <c r="AX10" t="str">
        <v>T.M. Hidayat</v>
      </c>
      <c r="BH10" t="str">
        <v>Adiyat Anugrah</v>
      </c>
      <c r="BI10" t="str">
        <v>Olviyani Nasution</v>
      </c>
      <c r="BN10" t="str">
        <v>Jetro Saragih</v>
      </c>
      <c r="BR10" t="str">
        <v>Dedi Sahputra Hutabarat</v>
      </c>
      <c r="BV10" t="str">
        <v>Hendri Suprawono</v>
      </c>
      <c r="BZ10" t="str">
        <v>Yusnandar M. Syahani, Ir.</v>
      </c>
      <c r="CD10" t="str">
        <v>Roesdijono</v>
      </c>
      <c r="CE10" t="str">
        <v>Syahrudi Sagala</v>
      </c>
      <c r="CL10" t="str">
        <v>Abdul Azis, Ir.</v>
      </c>
      <c r="CP10" t="str">
        <v>Muhammad Arif</v>
      </c>
      <c r="CS10" t="str">
        <v>Muhammad Naufal Heriza</v>
      </c>
      <c r="DD10" t="str">
        <v>Ir Indra Purnama, Ir.</v>
      </c>
      <c r="DG10" t="str">
        <v>Zulkarnaen</v>
      </c>
    </row>
    <row r="11" spans="1:111" x14ac:dyDescent="0.25">
      <c r="A11" s="49">
        <v>9</v>
      </c>
      <c r="B11" t="s">
        <v>768</v>
      </c>
      <c r="C11" s="49">
        <v>17</v>
      </c>
      <c r="D11" s="49">
        <v>692</v>
      </c>
      <c r="E11" s="49" t="str">
        <v>Nikanor Purba</v>
      </c>
      <c r="F11" s="49">
        <v>383</v>
      </c>
      <c r="G11" s="49">
        <v>265</v>
      </c>
      <c r="H11" s="49" t="s">
        <v>328</v>
      </c>
      <c r="L11" s="49">
        <v>470</v>
      </c>
      <c r="M11" s="49" t="s">
        <v>1007</v>
      </c>
      <c r="N11" s="49" t="s">
        <v>1267</v>
      </c>
      <c r="O11">
        <v>0</v>
      </c>
      <c r="Q11" t="str">
        <v>Abdul Hamid</v>
      </c>
      <c r="R11" t="str">
        <v>Abdul Hamid</v>
      </c>
      <c r="S11" t="str">
        <v>Abdul Hamid</v>
      </c>
      <c r="T11" t="str">
        <v>Abdul Hamid</v>
      </c>
      <c r="U11" t="str">
        <v>Abdul Hamid</v>
      </c>
      <c r="V11" t="str">
        <v>Abdul Hamid</v>
      </c>
      <c r="W11" t="str">
        <v>Abdul Hamid</v>
      </c>
      <c r="X11" t="str">
        <v>Abdul Hamid</v>
      </c>
      <c r="Y11" t="str">
        <v>Abdul Hamid</v>
      </c>
      <c r="AC11" t="str">
        <v>Mhd Idrus Nasution</v>
      </c>
      <c r="AL11" t="str">
        <v>Erwin Yusrianta Bangun, Ir.</v>
      </c>
      <c r="AN11" t="str">
        <v>Junedo Gandani Dongoran</v>
      </c>
      <c r="BH11" t="str">
        <v>Agus Prihadi</v>
      </c>
      <c r="BI11" t="str">
        <v>Rhiky Handayani Sinaga</v>
      </c>
      <c r="BN11" t="str">
        <v>Jhosua Saragih</v>
      </c>
      <c r="BR11" t="str">
        <v>Dedi Yanto Syahputra</v>
      </c>
      <c r="BV11" t="str">
        <v>Hendri Yanto</v>
      </c>
      <c r="BZ11" t="str">
        <v>Yusuf Syuaib Lubis</v>
      </c>
      <c r="CL11" t="str">
        <v>Abdul Hamid</v>
      </c>
      <c r="CP11" t="str">
        <v>Muhammad Bin Haes</v>
      </c>
      <c r="DD11" t="str">
        <v>Ir Indra Sayto Halawa</v>
      </c>
      <c r="DG11" t="str">
        <v>Zulkarnain Nasution</v>
      </c>
    </row>
    <row r="12" spans="1:111" x14ac:dyDescent="0.25">
      <c r="A12" s="49">
        <v>10</v>
      </c>
      <c r="B12" t="s">
        <v>1164</v>
      </c>
      <c r="C12" s="49">
        <v>19</v>
      </c>
      <c r="D12" s="49">
        <v>5</v>
      </c>
      <c r="E12" s="49" t="str">
        <v>Elvidawaty</v>
      </c>
      <c r="F12" s="49">
        <v>309</v>
      </c>
      <c r="G12" s="49">
        <v>460</v>
      </c>
      <c r="H12" s="49" t="s">
        <v>389</v>
      </c>
      <c r="J12" s="49">
        <f>COUNTA(_xlfn.ANCHORARRAY(J13))</f>
        <v>2</v>
      </c>
      <c r="L12" s="49">
        <v>462</v>
      </c>
      <c r="M12" s="49" t="s">
        <v>1009</v>
      </c>
      <c r="N12" s="49" t="s">
        <v>1264</v>
      </c>
      <c r="O12">
        <v>0</v>
      </c>
      <c r="Q12" t="str">
        <v>Abdul Haris, SH</v>
      </c>
      <c r="R12" t="str">
        <v>Abdul Haris, SH</v>
      </c>
      <c r="S12" t="str">
        <v>Abdul Haris, SH</v>
      </c>
      <c r="T12" t="str">
        <v>Abdul Haris, SH</v>
      </c>
      <c r="U12" t="str">
        <v>Abdul Haris, SH</v>
      </c>
      <c r="V12" t="str">
        <v>Abdul Haris, SH</v>
      </c>
      <c r="W12" t="str">
        <v>Abdul Haris, SH</v>
      </c>
      <c r="X12" t="str">
        <v>Abdul Haris, SH</v>
      </c>
      <c r="Y12" t="str">
        <v>Abdul Haris, SH</v>
      </c>
      <c r="AC12" t="str">
        <v>Mhd. Rizky Azhari Nasution</v>
      </c>
      <c r="AL12" t="str">
        <v>Harianto Tarigan</v>
      </c>
      <c r="AN12" t="str">
        <v>Muhammad Junaedi</v>
      </c>
      <c r="BH12" t="str">
        <v>Ahmad Riyadi</v>
      </c>
      <c r="BI12" t="str">
        <v>Septiyani</v>
      </c>
      <c r="BN12" t="str">
        <v>Jonni Saragih</v>
      </c>
      <c r="BV12" t="str">
        <v>Hendrik Hariyadi</v>
      </c>
      <c r="CL12" t="str">
        <v>Abdul Haris, SH</v>
      </c>
      <c r="CP12" t="str">
        <v>Muhammad Caturiansyah Putra</v>
      </c>
      <c r="DD12" t="str">
        <v>Ir Indra Wijaya</v>
      </c>
      <c r="DG12" t="str">
        <v>Zulkifli Nizam, Ir.</v>
      </c>
    </row>
    <row r="13" spans="1:111" x14ac:dyDescent="0.25">
      <c r="A13" s="49">
        <v>11</v>
      </c>
      <c r="B13" t="s">
        <v>769</v>
      </c>
      <c r="C13" s="49">
        <v>21</v>
      </c>
      <c r="D13" s="49">
        <v>85</v>
      </c>
      <c r="E13" s="49" t="str">
        <v>Rizki Pratiwi Ningrum</v>
      </c>
      <c r="F13" s="49">
        <v>570</v>
      </c>
      <c r="G13" s="49">
        <v>713</v>
      </c>
      <c r="H13" s="49" t="s">
        <v>1289</v>
      </c>
      <c r="I13" s="49" cm="1">
        <f t="array" ref="I13:I14">MATCH(_xlfn.ANCHORARRAY(J13),H3:H100,0)</f>
        <v>27</v>
      </c>
      <c r="J13" s="49" t="str" cm="1">
        <f t="array" ref="J13:J14">INDEX($H$3:$H$100,_xlfn.AGGREGATE(15,3,(($G$3:$G$100&lt;1)/($G$3:$G$100&lt;1))*(ROW($F$3:$F$100)-ROW($F$2)),_xlfn.SEQUENCE(G2-F2,1)))</f>
        <v>Ikayana Putra,SE</v>
      </c>
      <c r="L13" s="49">
        <v>0</v>
      </c>
      <c r="M13" s="49" t="s">
        <v>234</v>
      </c>
      <c r="N13" s="49" t="s">
        <v>1318</v>
      </c>
      <c r="O13">
        <v>736</v>
      </c>
      <c r="Q13" t="str">
        <v>Abdul Manaf</v>
      </c>
      <c r="R13" t="str">
        <v>Abdul Manaf</v>
      </c>
      <c r="S13" t="str">
        <v>Abdul Manaf</v>
      </c>
      <c r="T13" t="str">
        <v>Abdul Manaf</v>
      </c>
      <c r="U13" t="str">
        <v>Abdul Manaf</v>
      </c>
      <c r="V13" t="str">
        <v>Abdul Manaf</v>
      </c>
      <c r="W13" t="str">
        <v>Abdul Manaf</v>
      </c>
      <c r="X13" t="str">
        <v>Abdul Manaf</v>
      </c>
      <c r="Y13" t="str">
        <v>Abdul Manaf</v>
      </c>
      <c r="AC13" t="str">
        <v>Muhamamd Ikhsan Nasution</v>
      </c>
      <c r="AL13" t="str">
        <v>Hasby Ariandi</v>
      </c>
      <c r="AN13" t="str">
        <v>Rangkuti Simanjuntak</v>
      </c>
      <c r="BH13" t="str">
        <v>Amriliadi Bintang Sopandi</v>
      </c>
      <c r="BI13" t="str">
        <v>Supriyani</v>
      </c>
      <c r="BN13" t="str">
        <v>Rajohan Saragih</v>
      </c>
      <c r="BV13" t="str">
        <v>Hendrik Hayata</v>
      </c>
      <c r="CL13" t="str">
        <v>Abdul Manaf</v>
      </c>
      <c r="CP13" t="str">
        <v>Muhammad Dimas Hertanto</v>
      </c>
      <c r="DG13" t="str">
        <v>Zulkifly Rensius Situngkir</v>
      </c>
    </row>
    <row r="14" spans="1:111" x14ac:dyDescent="0.25">
      <c r="A14" s="49">
        <v>12</v>
      </c>
      <c r="B14" t="s">
        <v>770</v>
      </c>
      <c r="C14" s="49">
        <v>23</v>
      </c>
      <c r="D14" s="49">
        <v>6</v>
      </c>
      <c r="E14" s="49" t="str">
        <v>Ainul Fahrin Siregar</v>
      </c>
      <c r="F14" s="49">
        <v>405</v>
      </c>
      <c r="G14" s="49">
        <v>524</v>
      </c>
      <c r="H14" s="49" t="s">
        <v>1259</v>
      </c>
      <c r="I14" s="49">
        <v>68</v>
      </c>
      <c r="J14" t="str">
        <v>Ir Indra</v>
      </c>
      <c r="L14" s="49">
        <v>0</v>
      </c>
      <c r="M14" s="49" t="s">
        <v>755</v>
      </c>
      <c r="N14" s="49" t="s">
        <v>1319</v>
      </c>
      <c r="O14">
        <v>747</v>
      </c>
      <c r="Q14" t="str">
        <v>Abdul Manan</v>
      </c>
      <c r="R14" t="str">
        <v>Abdul Manan</v>
      </c>
      <c r="S14" t="str">
        <v>Abdul Manan</v>
      </c>
      <c r="T14" t="str">
        <v>Abdul Manan</v>
      </c>
      <c r="U14" t="str">
        <v>Abdul Manan</v>
      </c>
      <c r="V14" t="str">
        <v>Abdul Manan</v>
      </c>
      <c r="W14" t="str">
        <v>Abdul Manan</v>
      </c>
      <c r="X14" t="str">
        <v>Abdul Manan</v>
      </c>
      <c r="Y14" t="str">
        <v>Abdul Manan</v>
      </c>
      <c r="AC14" t="str">
        <v>Muhammad Habib Nasution</v>
      </c>
      <c r="AL14" t="str">
        <v>Hazrianda Muda Siregar</v>
      </c>
      <c r="AN14" t="str">
        <v>Rimsa Budi Arjuna</v>
      </c>
      <c r="BH14" t="str">
        <v>Aris Setiadi, Ir.</v>
      </c>
      <c r="BN14" t="str">
        <v>Selamat Karya Budi Saragih</v>
      </c>
      <c r="BV14" t="str">
        <v>Hendrik Sahrul Saputra</v>
      </c>
      <c r="CL14" t="str">
        <v>Abdul Manan</v>
      </c>
      <c r="CP14" t="str">
        <v>Muhammad Endra Sukma Sadly</v>
      </c>
    </row>
    <row r="15" spans="1:111" x14ac:dyDescent="0.25">
      <c r="A15" s="49">
        <v>13</v>
      </c>
      <c r="B15" t="s">
        <v>771</v>
      </c>
      <c r="C15" s="49">
        <v>25</v>
      </c>
      <c r="D15" s="49">
        <v>101</v>
      </c>
      <c r="E15" s="49" t="str">
        <v>Dewi Sumarliah</v>
      </c>
      <c r="F15" s="49">
        <v>725</v>
      </c>
      <c r="G15" s="49">
        <v>740</v>
      </c>
      <c r="H15" s="49" t="s">
        <v>254</v>
      </c>
      <c r="J15"/>
      <c r="L15" s="49">
        <v>700</v>
      </c>
      <c r="M15" s="49" t="s">
        <v>696</v>
      </c>
      <c r="N15" s="49" t="s">
        <v>1314</v>
      </c>
      <c r="O15">
        <v>0</v>
      </c>
      <c r="Q15" t="str">
        <v>Abdul Mutholib</v>
      </c>
      <c r="R15" t="str">
        <v>Abdul Mutholib</v>
      </c>
      <c r="S15" t="str">
        <v>Abdul Mutholib</v>
      </c>
      <c r="T15" t="str">
        <v>Abdul Mutholib</v>
      </c>
      <c r="U15" t="str">
        <v>Abdul Mutholib</v>
      </c>
      <c r="V15" t="str">
        <v>Abdul Mutholib</v>
      </c>
      <c r="W15" t="str">
        <v>Abdul Mutholib</v>
      </c>
      <c r="X15" t="str">
        <v>Abdul Mutholib</v>
      </c>
      <c r="Y15" t="str">
        <v>Abdul Mutholib</v>
      </c>
      <c r="AC15" t="str">
        <v>Olviyani Nasution</v>
      </c>
      <c r="AL15" t="str">
        <v>Herianto</v>
      </c>
      <c r="AN15" t="str">
        <v>Roy Franc James Simanjuntak</v>
      </c>
      <c r="BH15" t="str">
        <v>Awang Setiadi</v>
      </c>
      <c r="BV15" t="str">
        <v>Raj Suhendra, Ir.</v>
      </c>
      <c r="CL15" t="str">
        <v>Abdul Mutholib</v>
      </c>
      <c r="CP15" t="str">
        <v>Muhammad Faishal Sitorus</v>
      </c>
    </row>
    <row r="16" spans="1:111" x14ac:dyDescent="0.25">
      <c r="A16" s="49">
        <v>14</v>
      </c>
      <c r="B16" t="s">
        <v>772</v>
      </c>
      <c r="C16" s="49">
        <v>27</v>
      </c>
      <c r="D16" s="49">
        <v>685</v>
      </c>
      <c r="E16" s="49" t="str">
        <v>Ivan Andri Harianja</v>
      </c>
      <c r="F16" s="49">
        <v>511</v>
      </c>
      <c r="G16" s="49">
        <v>567</v>
      </c>
      <c r="H16" s="49" t="s">
        <v>408</v>
      </c>
      <c r="J16"/>
      <c r="L16" s="49">
        <v>0</v>
      </c>
      <c r="M16" s="49" t="s">
        <v>221</v>
      </c>
      <c r="N16" s="49" t="s">
        <v>1269</v>
      </c>
      <c r="O16">
        <v>488</v>
      </c>
      <c r="Q16" t="str">
        <v>Abdul Wahid</v>
      </c>
      <c r="R16" t="str">
        <v>Abdul Wahid</v>
      </c>
      <c r="S16" t="str">
        <v>Abdul Wahid</v>
      </c>
      <c r="T16" t="str">
        <v>Abdul Wahid</v>
      </c>
      <c r="U16" t="str">
        <v>Abdul Wahid</v>
      </c>
      <c r="V16" t="str">
        <v>Abdul Wahid</v>
      </c>
      <c r="W16" t="str">
        <v>Abdul Wahid</v>
      </c>
      <c r="X16" t="str">
        <v>Abdul Wahid</v>
      </c>
      <c r="Y16" t="str">
        <v>Abdul Wahid</v>
      </c>
      <c r="AC16" t="str">
        <v>Rizki Hamdani Nasution</v>
      </c>
      <c r="AL16" t="str">
        <v>Ikbal Afriansyah</v>
      </c>
      <c r="BH16" t="str">
        <v>Catur Riyadi</v>
      </c>
      <c r="BV16" t="str">
        <v>Yahya Suhendra</v>
      </c>
      <c r="CL16" t="str">
        <v>Abdul Wahid</v>
      </c>
      <c r="CP16" t="str">
        <v>Muhammad Fauzan Amiruddin</v>
      </c>
    </row>
    <row r="17" spans="1:94" x14ac:dyDescent="0.25">
      <c r="A17" s="49">
        <v>15</v>
      </c>
      <c r="B17" t="s">
        <v>773</v>
      </c>
      <c r="C17" s="49">
        <v>29</v>
      </c>
      <c r="D17" s="49">
        <v>8</v>
      </c>
      <c r="E17" s="49" t="str">
        <v>Jetro Saragih</v>
      </c>
      <c r="F17" s="49">
        <v>597</v>
      </c>
      <c r="G17" s="49">
        <v>215</v>
      </c>
      <c r="H17" s="49" t="s">
        <v>663</v>
      </c>
      <c r="J17"/>
      <c r="L17" s="49">
        <v>372</v>
      </c>
      <c r="M17" s="49" t="s">
        <v>298</v>
      </c>
      <c r="N17" s="49" t="s">
        <v>1254</v>
      </c>
      <c r="O17">
        <v>0</v>
      </c>
      <c r="Q17" t="str">
        <v>Abdullah Sandi, SH</v>
      </c>
      <c r="R17" t="str">
        <v>Abdullah Sandi, SH</v>
      </c>
      <c r="S17" t="str">
        <v>Abdullah Sandi, SH</v>
      </c>
      <c r="T17" t="str">
        <v>Abdullah Sandi, SH</v>
      </c>
      <c r="U17" t="str">
        <v>Abdullah Sandi, SH</v>
      </c>
      <c r="V17" t="str">
        <v>Abdullah Sandi, SH</v>
      </c>
      <c r="W17" t="str">
        <v>Abdullah Sandi, SH</v>
      </c>
      <c r="X17" t="str">
        <v>Abdullah Sandi, SH</v>
      </c>
      <c r="Y17" t="str">
        <v>Abdullah Sandi, SH</v>
      </c>
      <c r="AC17" t="str">
        <v>Taty Dwie Setya Nasution</v>
      </c>
      <c r="AL17" t="str">
        <v>Irfan Febrianto</v>
      </c>
      <c r="BH17" t="str">
        <v>Dede Suriadi</v>
      </c>
      <c r="CL17" t="str">
        <v>Abdullah Sandi, SH</v>
      </c>
      <c r="CP17" t="str">
        <v>Muhammad Habib Nasution</v>
      </c>
    </row>
    <row r="18" spans="1:94" x14ac:dyDescent="0.25">
      <c r="A18" s="49">
        <v>16</v>
      </c>
      <c r="B18" t="s">
        <v>774</v>
      </c>
      <c r="C18" s="49">
        <v>31</v>
      </c>
      <c r="D18" s="49">
        <v>111</v>
      </c>
      <c r="E18" s="49" t="str">
        <v>Irma Ul Hidayah, SE</v>
      </c>
      <c r="F18" s="49">
        <v>160</v>
      </c>
      <c r="G18" s="49">
        <v>292</v>
      </c>
      <c r="H18" s="18" t="s">
        <v>779</v>
      </c>
      <c r="J18"/>
      <c r="L18" s="49">
        <v>0</v>
      </c>
      <c r="M18" s="49" t="s">
        <v>209</v>
      </c>
      <c r="N18" s="49" t="s">
        <v>1290</v>
      </c>
      <c r="O18">
        <v>571</v>
      </c>
      <c r="Q18" t="str">
        <v>Abizar Dasopang, SP</v>
      </c>
      <c r="R18" t="str">
        <v>Abizar Dasopang, SP</v>
      </c>
      <c r="S18" t="str">
        <v>Abizar Dasopang, SP</v>
      </c>
      <c r="T18" t="str">
        <v>Abizar Dasopang, SP</v>
      </c>
      <c r="U18" t="str">
        <v>Abizar Dasopang, SP</v>
      </c>
      <c r="V18" t="str">
        <v>Abizar Dasopang, SP</v>
      </c>
      <c r="W18" t="str">
        <v>Abizar Dasopang, SP</v>
      </c>
      <c r="X18" t="str">
        <v>Abizar Dasopang, SP</v>
      </c>
      <c r="Y18" t="str">
        <v>Abizar Dasopang, SP</v>
      </c>
      <c r="AC18" t="str">
        <v>Zulkarnain Nasution</v>
      </c>
      <c r="AL18" t="str">
        <v>Isna Arianti</v>
      </c>
      <c r="BH18" t="str">
        <v>Dedi Heryadi, Ir.</v>
      </c>
      <c r="CL18" t="str">
        <v>Abizar Dasopang, SP</v>
      </c>
      <c r="CP18" t="str">
        <v>Muhammad Husaini, Ir.</v>
      </c>
    </row>
    <row r="19" spans="1:94" x14ac:dyDescent="0.25">
      <c r="A19" s="49">
        <v>17</v>
      </c>
      <c r="B19" t="s">
        <v>775</v>
      </c>
      <c r="C19" s="49">
        <v>33</v>
      </c>
      <c r="D19" s="49">
        <v>9</v>
      </c>
      <c r="E19" s="49" t="str">
        <v>Andiliani Rinaldo Pasaribu</v>
      </c>
      <c r="F19" s="49">
        <v>622</v>
      </c>
      <c r="G19" s="49">
        <v>643</v>
      </c>
      <c r="H19" s="49" t="s">
        <v>448</v>
      </c>
      <c r="J19"/>
      <c r="L19" s="49">
        <v>0</v>
      </c>
      <c r="M19" s="49" t="s">
        <v>600</v>
      </c>
      <c r="N19" s="49" t="s">
        <v>1289</v>
      </c>
      <c r="O19">
        <v>570</v>
      </c>
      <c r="Q19" t="str">
        <v>Abrar Nur Syahputra</v>
      </c>
      <c r="R19" t="str">
        <v>Abrar Nur Syahputra</v>
      </c>
      <c r="S19" t="str">
        <v>Abrar Nur Syahputra</v>
      </c>
      <c r="T19" t="str">
        <v>Abrar Nur Syahputra</v>
      </c>
      <c r="U19" t="str">
        <v>Abrar Nur Syahputra</v>
      </c>
      <c r="V19" t="str">
        <v>Abrar Nur Syahputra</v>
      </c>
      <c r="W19" t="str">
        <v>Abrar Nur Syahputra</v>
      </c>
      <c r="X19" t="str">
        <v>Abrar Nur Syahputra</v>
      </c>
      <c r="Y19" t="str">
        <v>Abrar Nur Syahputra</v>
      </c>
      <c r="AL19" t="str">
        <v>Ivan Andri Harianja</v>
      </c>
      <c r="BH19" t="str">
        <v>Dharma Suciadi, Ir.</v>
      </c>
      <c r="CL19" t="str">
        <v>Abrar Nur Syahputra</v>
      </c>
      <c r="CP19" t="str">
        <v>Muhammad Idam Khalid</v>
      </c>
    </row>
    <row r="20" spans="1:94" x14ac:dyDescent="0.25">
      <c r="A20" s="49">
        <v>18</v>
      </c>
      <c r="B20" t="s">
        <v>776</v>
      </c>
      <c r="C20" s="49">
        <v>35</v>
      </c>
      <c r="D20" s="49">
        <v>134</v>
      </c>
      <c r="E20" s="49" t="str">
        <v>Ayu Herlyanti</v>
      </c>
      <c r="F20" s="49">
        <v>679</v>
      </c>
      <c r="G20" s="49">
        <v>693</v>
      </c>
      <c r="H20" s="49" t="s">
        <v>188</v>
      </c>
      <c r="J20"/>
      <c r="L20" s="49">
        <v>556</v>
      </c>
      <c r="M20" s="49" t="s">
        <v>205</v>
      </c>
      <c r="N20" s="49" t="s">
        <v>1287</v>
      </c>
      <c r="O20">
        <v>0</v>
      </c>
      <c r="Q20" t="str">
        <v>Abu Hanifah Pohan, SP</v>
      </c>
      <c r="R20" t="str">
        <v>Abu Hanifah Pohan, SP</v>
      </c>
      <c r="S20" t="str">
        <v>Abu Hanifah Pohan, SP</v>
      </c>
      <c r="T20" t="str">
        <v>Abu Hanifah Pohan, SP</v>
      </c>
      <c r="U20" t="str">
        <v>Abu Hanifah Pohan, SP</v>
      </c>
      <c r="V20" t="str">
        <v>Abu Hanifah Pohan, SP</v>
      </c>
      <c r="W20" t="str">
        <v>Abu Hanifah Pohan, SP</v>
      </c>
      <c r="X20" t="str">
        <v>Abu Hanifah Pohan, SP</v>
      </c>
      <c r="Y20" t="str">
        <v>Abu Hanifah Pohan, SP</v>
      </c>
      <c r="AL20" t="str">
        <v>M. Febrianto</v>
      </c>
      <c r="BH20" t="str">
        <v>Doddy Kurniadi Pratama Karewur</v>
      </c>
      <c r="CL20" t="str">
        <v>Abu Hanifah Pohan, SP</v>
      </c>
      <c r="CP20" t="str">
        <v>Muhammad Ihsyan Manulang</v>
      </c>
    </row>
    <row r="21" spans="1:94" x14ac:dyDescent="0.25">
      <c r="A21" s="49">
        <v>19</v>
      </c>
      <c r="B21" t="s">
        <v>777</v>
      </c>
      <c r="C21" s="49">
        <v>37</v>
      </c>
      <c r="D21" s="49">
        <v>10</v>
      </c>
      <c r="E21" s="49" t="str">
        <v>Dimas Putera Pangestu</v>
      </c>
      <c r="F21" s="49">
        <v>401</v>
      </c>
      <c r="G21" s="49">
        <v>293</v>
      </c>
      <c r="H21" s="49" t="s">
        <v>317</v>
      </c>
      <c r="J21"/>
      <c r="L21" s="49">
        <v>0</v>
      </c>
      <c r="M21" s="49" t="s">
        <v>602</v>
      </c>
      <c r="N21" s="49" t="s">
        <v>1294</v>
      </c>
      <c r="O21">
        <v>587</v>
      </c>
      <c r="Q21" t="str">
        <v>Ade Arham Kurniawan</v>
      </c>
      <c r="R21" t="str">
        <v>Ade Arham Kurniawan</v>
      </c>
      <c r="S21" t="str">
        <v>Ade Arham Kurniawan</v>
      </c>
      <c r="T21" t="str">
        <v>Ade Arham Kurniawan</v>
      </c>
      <c r="U21" t="str">
        <v>Ade Arham Kurniawan</v>
      </c>
      <c r="V21" t="str">
        <v>Ade Arham Kurniawan</v>
      </c>
      <c r="W21" t="str">
        <v>Ade Arham Kurniawan</v>
      </c>
      <c r="X21" t="str">
        <v>Ade Arham Kurniawan</v>
      </c>
      <c r="Y21" t="str">
        <v>Ade Arham Kurniawan</v>
      </c>
      <c r="AL21" t="str">
        <v>Mariana</v>
      </c>
      <c r="BH21" t="str">
        <v>Eco Hariyadi</v>
      </c>
      <c r="CL21" t="str">
        <v>Ade Arham Kurniawan</v>
      </c>
      <c r="CP21" t="str">
        <v>Muhammad Ikhsan Maulana Lubis</v>
      </c>
    </row>
    <row r="22" spans="1:94" x14ac:dyDescent="0.25">
      <c r="A22" s="49">
        <v>20</v>
      </c>
      <c r="B22" t="s">
        <v>778</v>
      </c>
      <c r="C22" s="49">
        <v>39</v>
      </c>
      <c r="D22" s="49">
        <v>687</v>
      </c>
      <c r="E22" s="49" t="str">
        <v>Dodi Riyanda</v>
      </c>
      <c r="F22" s="49">
        <v>466</v>
      </c>
      <c r="G22" s="49">
        <v>546</v>
      </c>
      <c r="H22" s="49" t="s">
        <v>219</v>
      </c>
      <c r="J22"/>
      <c r="L22" s="49">
        <v>588</v>
      </c>
      <c r="M22" s="49" t="s">
        <v>172</v>
      </c>
      <c r="N22" s="49" t="s">
        <v>1295</v>
      </c>
      <c r="O22">
        <v>0</v>
      </c>
      <c r="Q22" t="str">
        <v>Ade Susilo</v>
      </c>
      <c r="R22" t="str">
        <v>Ade Susilo</v>
      </c>
      <c r="S22" t="str">
        <v>Ade Susilo</v>
      </c>
      <c r="T22" t="str">
        <v>Ade Susilo</v>
      </c>
      <c r="U22" t="str">
        <v>Ade Susilo</v>
      </c>
      <c r="V22" t="str">
        <v>Ade Susilo</v>
      </c>
      <c r="W22" t="str">
        <v>Ade Susilo</v>
      </c>
      <c r="X22" t="str">
        <v>Ade Susilo</v>
      </c>
      <c r="Y22" t="str">
        <v>Ade Susilo</v>
      </c>
      <c r="AL22" t="str">
        <v>Muhammad Caturiansyah Putra</v>
      </c>
      <c r="BH22" t="str">
        <v>Elvian Adi Wandra Nasution</v>
      </c>
      <c r="CL22" t="str">
        <v>Ade Susilo</v>
      </c>
      <c r="CP22" t="str">
        <v>Muhammad Iqbal, Ir.</v>
      </c>
    </row>
    <row r="23" spans="1:94" x14ac:dyDescent="0.25">
      <c r="A23" s="49">
        <v>21</v>
      </c>
      <c r="B23" t="s">
        <v>781</v>
      </c>
      <c r="C23" s="49">
        <v>41</v>
      </c>
      <c r="D23" s="49">
        <v>11</v>
      </c>
      <c r="E23" s="49" t="str">
        <v>Yogi Pranata</v>
      </c>
      <c r="F23" s="49">
        <v>680</v>
      </c>
      <c r="G23" s="49">
        <v>694</v>
      </c>
      <c r="H23" s="49" t="s">
        <v>471</v>
      </c>
      <c r="J23"/>
      <c r="L23" s="49">
        <v>0</v>
      </c>
      <c r="M23" s="49" t="s">
        <v>201</v>
      </c>
      <c r="N23" s="49" t="s">
        <v>1257</v>
      </c>
      <c r="O23">
        <v>392</v>
      </c>
      <c r="Q23" t="str">
        <v>Adek Irwan</v>
      </c>
      <c r="R23" t="str">
        <v>Adek Irwan</v>
      </c>
      <c r="S23" t="str">
        <v>Adek Irwan</v>
      </c>
      <c r="T23" t="str">
        <v>Adek Irwan</v>
      </c>
      <c r="U23" t="str">
        <v>Adek Irwan</v>
      </c>
      <c r="V23" t="str">
        <v>Adek Irwan</v>
      </c>
      <c r="W23" t="str">
        <v>Adek Irwan</v>
      </c>
      <c r="X23" t="str">
        <v>Adek Irwan</v>
      </c>
      <c r="Y23" t="str">
        <v>Adek Irwan</v>
      </c>
      <c r="AL23" t="str">
        <v>Oktario Alfriandi S.</v>
      </c>
      <c r="BH23" t="str">
        <v>Hadi Siswanto, Ir.</v>
      </c>
      <c r="CL23" t="str">
        <v>Adek Irwan</v>
      </c>
      <c r="CP23" t="str">
        <v>Muhammad Iqbal, Ir.</v>
      </c>
    </row>
    <row r="24" spans="1:94" x14ac:dyDescent="0.25">
      <c r="A24" s="49">
        <v>22</v>
      </c>
      <c r="B24" t="s">
        <v>782</v>
      </c>
      <c r="C24" s="49">
        <v>43</v>
      </c>
      <c r="D24" s="49">
        <v>138</v>
      </c>
      <c r="E24" s="49" t="str">
        <v>Novin Antioniza</v>
      </c>
      <c r="F24" s="49">
        <v>347</v>
      </c>
      <c r="G24" s="49">
        <v>503</v>
      </c>
      <c r="H24" s="49" t="s">
        <v>180</v>
      </c>
      <c r="J24"/>
      <c r="L24" s="49">
        <v>427</v>
      </c>
      <c r="M24" s="49" t="s">
        <v>730</v>
      </c>
      <c r="N24" s="49" t="s">
        <v>1261</v>
      </c>
      <c r="O24">
        <v>0</v>
      </c>
      <c r="Q24" t="str">
        <v>Aden Sudomo Siregar</v>
      </c>
      <c r="R24" t="str">
        <v>Aden Sudomo Siregar</v>
      </c>
      <c r="S24" t="str">
        <v>Aden Sudomo Siregar</v>
      </c>
      <c r="T24" t="str">
        <v>Aden Sudomo Siregar</v>
      </c>
      <c r="U24" t="str">
        <v>Aden Sudomo Siregar</v>
      </c>
      <c r="V24" t="str">
        <v>Aden Sudomo Siregar</v>
      </c>
      <c r="W24" t="str">
        <v>Aden Sudomo Siregar</v>
      </c>
      <c r="X24" t="str">
        <v>Aden Sudomo Siregar</v>
      </c>
      <c r="Y24" t="str">
        <v>Aden Sudomo Siregar</v>
      </c>
      <c r="AL24" t="str">
        <v>Ririn Fitriana Lubis</v>
      </c>
      <c r="BH24" t="str">
        <v>Hadi Sutarno</v>
      </c>
      <c r="CL24" t="str">
        <v>Aden Sudomo Siregar</v>
      </c>
      <c r="CP24" t="str">
        <v>Muhammad Irfan, Ir.</v>
      </c>
    </row>
    <row r="25" spans="1:94" x14ac:dyDescent="0.25">
      <c r="A25" s="49">
        <v>23</v>
      </c>
      <c r="B25" t="s">
        <v>785</v>
      </c>
      <c r="C25" s="49">
        <v>45</v>
      </c>
      <c r="D25" s="49">
        <v>12</v>
      </c>
      <c r="E25" s="49" t="str">
        <v>Joseph Osvaldo Ardiles Tambun</v>
      </c>
      <c r="F25" s="49">
        <v>651</v>
      </c>
      <c r="G25" s="49">
        <v>665</v>
      </c>
      <c r="H25" s="49" t="s">
        <v>223</v>
      </c>
      <c r="J25"/>
      <c r="L25" s="49">
        <v>504</v>
      </c>
      <c r="M25" s="49" t="s">
        <v>515</v>
      </c>
      <c r="N25" s="49" t="s">
        <v>1270</v>
      </c>
      <c r="O25">
        <v>0</v>
      </c>
      <c r="Q25" t="str">
        <v>Adi Cawarman Sitorus</v>
      </c>
      <c r="R25" t="str">
        <v>Adi Cawarman Sitorus</v>
      </c>
      <c r="S25" t="str">
        <v>Adi Cawarman Sitorus</v>
      </c>
      <c r="T25" t="str">
        <v>Adi Cawarman Sitorus</v>
      </c>
      <c r="U25" t="str">
        <v>Adi Cawarman Sitorus</v>
      </c>
      <c r="V25" t="str">
        <v>Adi Cawarman Sitorus</v>
      </c>
      <c r="W25" t="str">
        <v>Adi Cawarman Sitorus</v>
      </c>
      <c r="X25" t="str">
        <v>Adi Cawarman Sitorus</v>
      </c>
      <c r="Y25" t="str">
        <v>Adi Cawarman Sitorus</v>
      </c>
      <c r="AL25" t="str">
        <v>Rita Itriani Kaban</v>
      </c>
      <c r="BH25" t="str">
        <v>Hadian</v>
      </c>
      <c r="CL25" t="str">
        <v>Adi Cawarman Sitorus</v>
      </c>
      <c r="CP25" t="str">
        <v>Muhammad Irsyad Jasin Gunawan</v>
      </c>
    </row>
    <row r="26" spans="1:94" x14ac:dyDescent="0.25">
      <c r="A26" s="49">
        <v>24</v>
      </c>
      <c r="B26" t="s">
        <v>786</v>
      </c>
      <c r="C26" s="49">
        <v>47</v>
      </c>
      <c r="D26" s="49">
        <v>139</v>
      </c>
      <c r="E26" s="49" t="str">
        <v>Chanra Hendrianto</v>
      </c>
      <c r="F26" s="49">
        <v>111</v>
      </c>
      <c r="G26" s="49">
        <v>16</v>
      </c>
      <c r="H26" s="49" t="s">
        <v>1027</v>
      </c>
      <c r="J26"/>
      <c r="L26" s="49">
        <v>373</v>
      </c>
      <c r="M26" s="49" t="s">
        <v>390</v>
      </c>
      <c r="N26" s="49" t="s">
        <v>1255</v>
      </c>
      <c r="O26">
        <v>0</v>
      </c>
      <c r="Q26" t="str">
        <v>Adi Sumantri, Ir.</v>
      </c>
      <c r="R26" t="str">
        <v>Adi Sumantri, Ir.</v>
      </c>
      <c r="S26" t="str">
        <v>Adi Sumantri, Ir.</v>
      </c>
      <c r="T26" t="str">
        <v>Adi Sumantri, Ir.</v>
      </c>
      <c r="U26" t="str">
        <v>Adi Sumantri, Ir.</v>
      </c>
      <c r="V26" t="str">
        <v>Adi Sumantri, Ir.</v>
      </c>
      <c r="W26" t="str">
        <v>Adi Sumantri, Ir.</v>
      </c>
      <c r="X26" t="str">
        <v>Adi Sumantri, Ir.</v>
      </c>
      <c r="Y26" t="str">
        <v>Adi Sumantri, Ir.</v>
      </c>
      <c r="AL26" t="str">
        <v>Rizky Afriansyah</v>
      </c>
      <c r="BH26" t="str">
        <v>Halima Tusadiah</v>
      </c>
      <c r="CL26" t="str">
        <v>Adi Sumantri, Ir.</v>
      </c>
      <c r="CP26" t="str">
        <v>Muhammad Jamil Sp</v>
      </c>
    </row>
    <row r="27" spans="1:94" x14ac:dyDescent="0.25">
      <c r="A27" s="49">
        <v>25</v>
      </c>
      <c r="B27" t="s">
        <v>787</v>
      </c>
      <c r="C27" s="49">
        <v>49</v>
      </c>
      <c r="D27" s="49">
        <v>13</v>
      </c>
      <c r="E27" s="49" t="str">
        <v>Paulus Ronaldo B. Sihotang</v>
      </c>
      <c r="F27" s="49">
        <v>143</v>
      </c>
      <c r="G27" s="49">
        <v>270</v>
      </c>
      <c r="H27" s="49" t="s">
        <v>1196</v>
      </c>
      <c r="J27"/>
      <c r="L27" s="49">
        <v>360</v>
      </c>
      <c r="M27" s="49" t="s">
        <v>1013</v>
      </c>
      <c r="N27" s="49" t="s">
        <v>1252</v>
      </c>
      <c r="O27">
        <v>0</v>
      </c>
      <c r="Q27" t="str">
        <v>Adi Syahputra</v>
      </c>
      <c r="R27" t="str">
        <v>Adi Syahputra</v>
      </c>
      <c r="S27" t="str">
        <v>Adi Syahputra</v>
      </c>
      <c r="T27" t="str">
        <v>Adi Syahputra</v>
      </c>
      <c r="U27" t="str">
        <v>Adi Syahputra</v>
      </c>
      <c r="V27" t="str">
        <v>Adi Syahputra</v>
      </c>
      <c r="W27" t="str">
        <v>Adi Syahputra</v>
      </c>
      <c r="X27" t="str">
        <v>Adi Syahputra</v>
      </c>
      <c r="Y27" t="str">
        <v>Adi Syahputra</v>
      </c>
      <c r="AL27" t="str">
        <v>Rudolf Van Hallen Harianja</v>
      </c>
      <c r="BH27" t="str">
        <v>Hamka Singadilaga</v>
      </c>
      <c r="CL27" t="str">
        <v>Adi Syahputra</v>
      </c>
      <c r="CP27" t="str">
        <v>Muhammad Junaedi</v>
      </c>
    </row>
    <row r="28" spans="1:94" x14ac:dyDescent="0.25">
      <c r="A28" s="49">
        <v>26</v>
      </c>
      <c r="B28" t="s">
        <v>788</v>
      </c>
      <c r="C28" s="49">
        <v>51</v>
      </c>
      <c r="D28" s="49">
        <v>149</v>
      </c>
      <c r="E28" s="49" t="str">
        <v>Apriono</v>
      </c>
      <c r="F28" s="49">
        <v>393</v>
      </c>
      <c r="G28" s="49">
        <v>287</v>
      </c>
      <c r="H28" s="49" t="s">
        <v>315</v>
      </c>
      <c r="J28"/>
      <c r="L28" s="49">
        <v>0</v>
      </c>
      <c r="M28" s="49" t="s">
        <v>333</v>
      </c>
      <c r="N28" s="49" t="s">
        <v>1258</v>
      </c>
      <c r="O28">
        <v>395</v>
      </c>
      <c r="Q28" t="str">
        <v>Aditia Rizki Doantha Purba</v>
      </c>
      <c r="R28" t="str">
        <v>Aditia Rizki Doantha Purba</v>
      </c>
      <c r="S28" t="str">
        <v>Aditia Rizki Doantha Purba</v>
      </c>
      <c r="T28" t="str">
        <v>Aditia Rizki Doantha Purba</v>
      </c>
      <c r="U28" t="str">
        <v>Aditia Rizki Doantha Purba</v>
      </c>
      <c r="V28" t="str">
        <v>Aditia Rizki Doantha Purba</v>
      </c>
      <c r="W28" t="str">
        <v>Aditia Rizki Doantha Purba</v>
      </c>
      <c r="X28" t="str">
        <v>Aditia Rizki Doantha Purba</v>
      </c>
      <c r="Y28" t="str">
        <v>Aditia Rizki Doantha Purba</v>
      </c>
      <c r="AL28" t="str">
        <v>Sissy Apriany</v>
      </c>
      <c r="BH28" t="str">
        <v>Hariyadi</v>
      </c>
      <c r="CL28" t="str">
        <v>Aditia Rizki Doantha Purba</v>
      </c>
      <c r="CP28" t="str">
        <v>Muhammad Kennedy</v>
      </c>
    </row>
    <row r="29" spans="1:94" x14ac:dyDescent="0.25">
      <c r="A29" s="49">
        <v>27</v>
      </c>
      <c r="B29" t="s">
        <v>789</v>
      </c>
      <c r="C29" s="49">
        <v>53</v>
      </c>
      <c r="D29" s="49">
        <v>14</v>
      </c>
      <c r="E29" s="49" t="str">
        <v>Frans Nico Pratama N</v>
      </c>
      <c r="F29" s="49">
        <v>114</v>
      </c>
      <c r="G29" s="49">
        <v>0</v>
      </c>
      <c r="H29" s="49" t="s">
        <v>428</v>
      </c>
      <c r="J29"/>
      <c r="L29" s="49">
        <v>0</v>
      </c>
      <c r="M29" s="49" t="s">
        <v>1014</v>
      </c>
      <c r="N29" s="49" t="s">
        <v>1275</v>
      </c>
      <c r="O29">
        <v>517</v>
      </c>
      <c r="Q29" t="str">
        <v>Adiyat Anugrah</v>
      </c>
      <c r="R29" t="str">
        <v>Adiyat Anugrah</v>
      </c>
      <c r="S29" t="str">
        <v>Adiyat Anugrah</v>
      </c>
      <c r="T29" t="str">
        <v>Adiyat Anugrah</v>
      </c>
      <c r="U29" t="str">
        <v>Adiyat Anugrah</v>
      </c>
      <c r="V29" t="str">
        <v>Adiyat Anugrah</v>
      </c>
      <c r="W29" t="str">
        <v>Adiyat Anugrah</v>
      </c>
      <c r="X29" t="str">
        <v>Adiyat Anugrah</v>
      </c>
      <c r="Y29" t="str">
        <v>Adiyat Anugrah</v>
      </c>
      <c r="AL29" t="str">
        <v>T. Adrian Erwin</v>
      </c>
      <c r="BH29" t="str">
        <v>Hendrik Hariyadi</v>
      </c>
      <c r="CL29" t="str">
        <v>Adiyat Anugrah</v>
      </c>
      <c r="CP29" t="str">
        <v>Muhammad Naufal Heriza</v>
      </c>
    </row>
    <row r="30" spans="1:94" x14ac:dyDescent="0.25">
      <c r="A30" s="49">
        <v>28</v>
      </c>
      <c r="B30" t="s">
        <v>790</v>
      </c>
      <c r="C30" s="49">
        <v>55</v>
      </c>
      <c r="D30" s="49">
        <v>697</v>
      </c>
      <c r="E30" s="49" t="str">
        <v>Bramandita Silaen</v>
      </c>
      <c r="F30" s="49">
        <v>250</v>
      </c>
      <c r="G30" s="49">
        <v>390</v>
      </c>
      <c r="H30" s="49" t="s">
        <v>112</v>
      </c>
      <c r="J30"/>
      <c r="L30" s="49">
        <v>514</v>
      </c>
      <c r="M30" s="49" t="s">
        <v>225</v>
      </c>
      <c r="N30" s="49" t="s">
        <v>1274</v>
      </c>
      <c r="O30">
        <v>0</v>
      </c>
      <c r="Q30" t="str">
        <v>Afrianto</v>
      </c>
      <c r="R30" t="str">
        <v>Afrianto</v>
      </c>
      <c r="S30" t="str">
        <v>Afrianto</v>
      </c>
      <c r="T30" t="str">
        <v>Afrianto</v>
      </c>
      <c r="U30" t="str">
        <v>Afrianto</v>
      </c>
      <c r="V30" t="str">
        <v>Afrianto</v>
      </c>
      <c r="W30" t="str">
        <v>Afrianto</v>
      </c>
      <c r="X30" t="str">
        <v>Afrianto</v>
      </c>
      <c r="Y30" t="str">
        <v>Afrianto</v>
      </c>
      <c r="BH30" t="str">
        <v>Herdyana Achmadi</v>
      </c>
      <c r="CL30" t="str">
        <v>Afrianto</v>
      </c>
      <c r="CP30" t="str">
        <v>Muhammad Prayogi</v>
      </c>
    </row>
    <row r="31" spans="1:94" x14ac:dyDescent="0.25">
      <c r="A31" s="49">
        <v>29</v>
      </c>
      <c r="B31" t="s">
        <v>791</v>
      </c>
      <c r="C31" s="49">
        <v>57</v>
      </c>
      <c r="D31" s="49">
        <v>15</v>
      </c>
      <c r="E31" s="49" t="str">
        <v>Lukman Hakim</v>
      </c>
      <c r="F31" s="49">
        <v>394</v>
      </c>
      <c r="G31" s="49">
        <v>519</v>
      </c>
      <c r="H31" s="49" t="s">
        <v>207</v>
      </c>
      <c r="J31"/>
      <c r="L31" s="49">
        <v>0</v>
      </c>
      <c r="M31" s="49" t="s">
        <v>1015</v>
      </c>
      <c r="N31" s="49" t="s">
        <v>1281</v>
      </c>
      <c r="O31">
        <v>540</v>
      </c>
      <c r="Q31" t="str">
        <v>Agung Aulia Saputra</v>
      </c>
      <c r="R31" t="str">
        <v>Agung Aulia Saputra</v>
      </c>
      <c r="S31" t="str">
        <v>Agung Aulia Saputra</v>
      </c>
      <c r="T31" t="str">
        <v>Agung Aulia Saputra</v>
      </c>
      <c r="U31" t="str">
        <v>Agung Aulia Saputra</v>
      </c>
      <c r="V31" t="str">
        <v>Agung Aulia Saputra</v>
      </c>
      <c r="W31" t="str">
        <v>Agung Aulia Saputra</v>
      </c>
      <c r="X31" t="str">
        <v>Agung Aulia Saputra</v>
      </c>
      <c r="Y31" t="str">
        <v>Agung Aulia Saputra</v>
      </c>
      <c r="BH31" t="str">
        <v>Ir Indra Feriadi</v>
      </c>
      <c r="CL31" t="str">
        <v>Agung Aulia Saputra</v>
      </c>
      <c r="CP31" t="str">
        <v>Muhammad Reza Aprizar S. Sos</v>
      </c>
    </row>
    <row r="32" spans="1:94" x14ac:dyDescent="0.25">
      <c r="A32" s="49">
        <v>30</v>
      </c>
      <c r="B32" t="s">
        <v>792</v>
      </c>
      <c r="C32" s="49">
        <v>59</v>
      </c>
      <c r="D32" s="49">
        <v>154</v>
      </c>
      <c r="E32" s="49" t="str">
        <v>Andri Guntur</v>
      </c>
      <c r="F32" s="49">
        <v>326</v>
      </c>
      <c r="G32" s="49">
        <v>421</v>
      </c>
      <c r="H32" s="49" t="s">
        <v>334</v>
      </c>
      <c r="J32"/>
      <c r="L32" s="49">
        <v>0</v>
      </c>
      <c r="M32" s="49" t="s">
        <v>1018</v>
      </c>
      <c r="N32" s="49" t="s">
        <v>1284</v>
      </c>
      <c r="O32">
        <v>545</v>
      </c>
      <c r="Q32" t="str">
        <v>Agung Jabar Nur</v>
      </c>
      <c r="R32" t="str">
        <v>Agung Jabar Nur</v>
      </c>
      <c r="S32" t="str">
        <v>Agung Jabar Nur</v>
      </c>
      <c r="T32" t="str">
        <v>Agung Jabar Nur</v>
      </c>
      <c r="U32" t="str">
        <v>Agung Jabar Nur</v>
      </c>
      <c r="V32" t="str">
        <v>Agung Jabar Nur</v>
      </c>
      <c r="W32" t="str">
        <v>Agung Jabar Nur</v>
      </c>
      <c r="X32" t="str">
        <v>Agung Jabar Nur</v>
      </c>
      <c r="Y32" t="str">
        <v>Agung Jabar Nur</v>
      </c>
      <c r="BH32" t="str">
        <v>Joko Handoko Hadi Prasetyo</v>
      </c>
      <c r="CL32" t="str">
        <v>Agung Jabar Nur</v>
      </c>
      <c r="CP32" t="str">
        <v>Muhammad Rio Purnomo</v>
      </c>
    </row>
    <row r="33" spans="1:94" x14ac:dyDescent="0.25">
      <c r="A33" s="49">
        <v>31</v>
      </c>
      <c r="B33" t="s">
        <v>1420</v>
      </c>
      <c r="C33" s="49">
        <v>0</v>
      </c>
      <c r="D33" s="49">
        <v>16</v>
      </c>
      <c r="E33" s="49" t="str">
        <v>Lewobsus Simamora</v>
      </c>
      <c r="F33" s="49">
        <v>390</v>
      </c>
      <c r="G33" s="49">
        <v>518</v>
      </c>
      <c r="H33" s="49" t="s">
        <v>1256</v>
      </c>
      <c r="J33"/>
      <c r="L33" s="49">
        <v>622</v>
      </c>
      <c r="M33" s="49" t="s">
        <v>448</v>
      </c>
      <c r="N33" s="49" t="s">
        <v>1301</v>
      </c>
      <c r="O33">
        <v>0</v>
      </c>
      <c r="Q33" t="str">
        <v>Agung Tri Setiawan</v>
      </c>
      <c r="R33" t="str">
        <v>Agung Tri Setiawan</v>
      </c>
      <c r="S33" t="str">
        <v>Agung Tri Setiawan</v>
      </c>
      <c r="T33" t="str">
        <v>Agung Tri Setiawan</v>
      </c>
      <c r="U33" t="str">
        <v>Agung Tri Setiawan</v>
      </c>
      <c r="V33" t="str">
        <v>Agung Tri Setiawan</v>
      </c>
      <c r="W33" t="str">
        <v>Agung Tri Setiawan</v>
      </c>
      <c r="X33" t="str">
        <v>Agung Tri Setiawan</v>
      </c>
      <c r="Y33" t="str">
        <v>Agung Tri Setiawan</v>
      </c>
      <c r="BH33" t="str">
        <v>M Wahyu Septiadi Putra</v>
      </c>
      <c r="CL33" t="str">
        <v>Agung Tri Setiawan</v>
      </c>
      <c r="CP33" t="str">
        <v>Muhammad Rizqi Dwi Prasetyo</v>
      </c>
    </row>
    <row r="34" spans="1:94" x14ac:dyDescent="0.25">
      <c r="A34" s="49">
        <v>32</v>
      </c>
      <c r="B34" t="s">
        <v>794</v>
      </c>
      <c r="C34" s="49">
        <v>63</v>
      </c>
      <c r="D34" s="49">
        <v>176</v>
      </c>
      <c r="E34" s="49" t="str">
        <v>Pujianto</v>
      </c>
      <c r="F34" s="49">
        <v>507</v>
      </c>
      <c r="G34" s="49">
        <v>186</v>
      </c>
      <c r="H34" s="49" t="s">
        <v>758</v>
      </c>
      <c r="J34"/>
      <c r="L34" s="49">
        <v>647</v>
      </c>
      <c r="M34" s="49" t="s">
        <v>1020</v>
      </c>
      <c r="N34" s="49" t="s">
        <v>1305</v>
      </c>
      <c r="O34">
        <v>0</v>
      </c>
      <c r="Q34" t="str">
        <v>Agus Dedi Rusmanto</v>
      </c>
      <c r="R34" t="str">
        <v>Agus Dedi Rusmanto</v>
      </c>
      <c r="S34" t="str">
        <v>Agus Dedi Rusmanto</v>
      </c>
      <c r="T34" t="str">
        <v>Agus Dedi Rusmanto</v>
      </c>
      <c r="U34" t="str">
        <v>Agus Dedi Rusmanto</v>
      </c>
      <c r="V34" t="str">
        <v>Agus Dedi Rusmanto</v>
      </c>
      <c r="W34" t="str">
        <v>Agus Dedi Rusmanto</v>
      </c>
      <c r="X34" t="str">
        <v>Agus Dedi Rusmanto</v>
      </c>
      <c r="Y34" t="str">
        <v>Agus Dedi Rusmanto</v>
      </c>
      <c r="BH34" t="str">
        <v>Mumad Hadiman</v>
      </c>
      <c r="CL34" t="str">
        <v>Agus Dedi Rusmanto</v>
      </c>
      <c r="CP34" t="str">
        <v>Muhammad Saifun Nizam</v>
      </c>
    </row>
    <row r="35" spans="1:94" x14ac:dyDescent="0.25">
      <c r="A35" s="49">
        <v>33</v>
      </c>
      <c r="B35" t="s">
        <v>797</v>
      </c>
      <c r="C35" s="49">
        <v>65</v>
      </c>
      <c r="D35" s="49">
        <v>17</v>
      </c>
      <c r="E35" s="49" t="str">
        <v>Agung Jabar Nur</v>
      </c>
      <c r="F35" s="49">
        <v>478</v>
      </c>
      <c r="G35" s="49">
        <v>224</v>
      </c>
      <c r="H35" s="49" t="s">
        <v>435</v>
      </c>
      <c r="L35" s="49">
        <v>606</v>
      </c>
      <c r="M35" s="49" t="s">
        <v>688</v>
      </c>
      <c r="N35" s="49" t="s">
        <v>1298</v>
      </c>
      <c r="O35">
        <v>0</v>
      </c>
      <c r="Q35" t="str">
        <v>Agus Prihadi</v>
      </c>
      <c r="R35" t="str">
        <v>Agus Prihadi</v>
      </c>
      <c r="S35" t="str">
        <v>Agus Prihadi</v>
      </c>
      <c r="T35" t="str">
        <v>Agus Prihadi</v>
      </c>
      <c r="U35" t="str">
        <v>Agus Prihadi</v>
      </c>
      <c r="V35" t="str">
        <v>Agus Prihadi</v>
      </c>
      <c r="W35" t="str">
        <v>Agus Prihadi</v>
      </c>
      <c r="X35" t="str">
        <v>Agus Prihadi</v>
      </c>
      <c r="Y35" t="str">
        <v>Agus Prihadi</v>
      </c>
      <c r="BH35" t="str">
        <v>Nadir Hakim</v>
      </c>
      <c r="CL35" t="str">
        <v>Agus Prihadi</v>
      </c>
      <c r="CP35" t="str">
        <v>Muhammad Syafruddin</v>
      </c>
    </row>
    <row r="36" spans="1:94" x14ac:dyDescent="0.25">
      <c r="A36" s="49">
        <v>34</v>
      </c>
      <c r="B36" t="s">
        <v>798</v>
      </c>
      <c r="C36" s="49">
        <v>67</v>
      </c>
      <c r="D36" s="49">
        <v>182</v>
      </c>
      <c r="E36" s="49" t="str">
        <v>Sujoko</v>
      </c>
      <c r="F36" s="49">
        <v>461</v>
      </c>
      <c r="G36" s="49">
        <v>205</v>
      </c>
      <c r="H36" s="49" t="s">
        <v>197</v>
      </c>
      <c r="L36" s="49">
        <v>673</v>
      </c>
      <c r="M36" s="49" t="s">
        <v>220</v>
      </c>
      <c r="N36" s="49" t="s">
        <v>1311</v>
      </c>
      <c r="O36">
        <v>0</v>
      </c>
      <c r="Q36" t="str">
        <v>Agus Suhardi</v>
      </c>
      <c r="R36" t="str">
        <v>Agus Suhardi</v>
      </c>
      <c r="S36" t="str">
        <v>Agus Suhardi</v>
      </c>
      <c r="T36" t="str">
        <v>Agus Suhardi</v>
      </c>
      <c r="U36" t="str">
        <v>Agus Suhardi</v>
      </c>
      <c r="V36" t="str">
        <v>Agus Suhardi</v>
      </c>
      <c r="W36" t="str">
        <v>Agus Suhardi</v>
      </c>
      <c r="X36" t="str">
        <v>Agus Suhardi</v>
      </c>
      <c r="Y36" t="str">
        <v>Agus Suhardi</v>
      </c>
      <c r="BH36" t="str">
        <v>Nurhadi Masnur, SP</v>
      </c>
      <c r="CL36" t="str">
        <v>Agus Suhardi</v>
      </c>
      <c r="CP36" t="str">
        <v>Muhammad Syarifuddin</v>
      </c>
    </row>
    <row r="37" spans="1:94" x14ac:dyDescent="0.25">
      <c r="A37" s="49">
        <v>35</v>
      </c>
      <c r="B37" t="s">
        <v>799</v>
      </c>
      <c r="C37" s="49">
        <v>69</v>
      </c>
      <c r="D37" s="49">
        <v>18</v>
      </c>
      <c r="E37" s="49" t="str">
        <v>Muhammad Faishal Sitorus</v>
      </c>
      <c r="F37" s="49">
        <v>614</v>
      </c>
      <c r="G37" s="49">
        <v>635</v>
      </c>
      <c r="H37" s="49" t="s">
        <v>304</v>
      </c>
      <c r="J37" s="18"/>
      <c r="L37" s="49">
        <v>0</v>
      </c>
      <c r="M37" s="49" t="s">
        <v>1022</v>
      </c>
      <c r="N37" s="49" t="s">
        <v>1310</v>
      </c>
      <c r="O37">
        <v>672</v>
      </c>
      <c r="Q37" t="str">
        <v>Agus Syahputra</v>
      </c>
      <c r="R37" t="str">
        <v>Agus Syahputra</v>
      </c>
      <c r="S37" t="str">
        <v>Agus Syahputra</v>
      </c>
      <c r="T37" t="str">
        <v>Agus Syahputra</v>
      </c>
      <c r="U37" t="str">
        <v>Agus Syahputra</v>
      </c>
      <c r="V37" t="str">
        <v>Agus Syahputra</v>
      </c>
      <c r="W37" t="str">
        <v>Agus Syahputra</v>
      </c>
      <c r="X37" t="str">
        <v>Agus Syahputra</v>
      </c>
      <c r="Y37" t="str">
        <v>Agus Syahputra</v>
      </c>
      <c r="BH37" t="str">
        <v>Radius Ginting</v>
      </c>
      <c r="CL37" t="str">
        <v>Agus Syahputra</v>
      </c>
      <c r="CP37" t="str">
        <v>Muhammad Waras</v>
      </c>
    </row>
    <row r="38" spans="1:94" x14ac:dyDescent="0.25">
      <c r="A38" s="49">
        <v>36</v>
      </c>
      <c r="B38" t="s">
        <v>800</v>
      </c>
      <c r="C38" s="49">
        <v>71</v>
      </c>
      <c r="D38" s="49">
        <v>184</v>
      </c>
      <c r="E38" s="49" t="str">
        <v>Anang Susanto</v>
      </c>
      <c r="F38" s="49">
        <v>277</v>
      </c>
      <c r="G38" s="49">
        <v>417</v>
      </c>
      <c r="H38" s="49" t="s">
        <v>462</v>
      </c>
      <c r="J38" s="18"/>
      <c r="L38" s="49">
        <v>577</v>
      </c>
      <c r="M38" s="49" t="s">
        <v>224</v>
      </c>
      <c r="N38" s="49" t="s">
        <v>1011</v>
      </c>
      <c r="O38">
        <v>0</v>
      </c>
      <c r="Q38" t="str">
        <v>Agus Triyanto</v>
      </c>
      <c r="R38" t="str">
        <v>Agus Triyanto</v>
      </c>
      <c r="S38" t="str">
        <v>Agus Triyanto</v>
      </c>
      <c r="T38" t="str">
        <v>Agus Triyanto</v>
      </c>
      <c r="U38" t="str">
        <v>Agus Triyanto</v>
      </c>
      <c r="V38" t="str">
        <v>Agus Triyanto</v>
      </c>
      <c r="W38" t="str">
        <v>Agus Triyanto</v>
      </c>
      <c r="X38" t="str">
        <v>Agus Triyanto</v>
      </c>
      <c r="Y38" t="str">
        <v>Agus Triyanto</v>
      </c>
      <c r="BH38" t="str">
        <v>Robbi Aditya Candra Batubara</v>
      </c>
      <c r="CL38" t="str">
        <v>Agus Triyanto</v>
      </c>
      <c r="CP38" t="str">
        <v>Muhammad Yusuf Almy</v>
      </c>
    </row>
    <row r="39" spans="1:94" x14ac:dyDescent="0.25">
      <c r="A39" s="49">
        <v>37</v>
      </c>
      <c r="B39" t="s">
        <v>801</v>
      </c>
      <c r="C39" s="49">
        <v>73</v>
      </c>
      <c r="D39" s="49">
        <v>19</v>
      </c>
      <c r="E39" s="49" t="str">
        <v>Vivi Ayu Yuliana</v>
      </c>
      <c r="F39" s="49">
        <v>625</v>
      </c>
      <c r="G39" s="49">
        <v>647</v>
      </c>
      <c r="H39" s="49" t="s">
        <v>228</v>
      </c>
      <c r="L39" s="49">
        <v>0</v>
      </c>
      <c r="M39" s="49" t="s">
        <v>326</v>
      </c>
      <c r="N39" s="49" t="s">
        <v>1312</v>
      </c>
      <c r="O39">
        <v>678</v>
      </c>
      <c r="Q39" t="str">
        <v>Agus Wahyu Widodo</v>
      </c>
      <c r="R39" t="str">
        <v>Agus Wahyu Widodo</v>
      </c>
      <c r="S39" t="str">
        <v>Agus Wahyu Widodo</v>
      </c>
      <c r="T39" t="str">
        <v>Agus Wahyu Widodo</v>
      </c>
      <c r="U39" t="str">
        <v>Agus Wahyu Widodo</v>
      </c>
      <c r="V39" t="str">
        <v>Agus Wahyu Widodo</v>
      </c>
      <c r="W39" t="str">
        <v>Agus Wahyu Widodo</v>
      </c>
      <c r="X39" t="str">
        <v>Agus Wahyu Widodo</v>
      </c>
      <c r="Y39" t="str">
        <v>Agus Wahyu Widodo</v>
      </c>
      <c r="BH39" t="str">
        <v>Sigit Aditya</v>
      </c>
      <c r="CL39" t="str">
        <v>Agus Wahyu Widodo</v>
      </c>
      <c r="CP39" t="str">
        <v>Muhammad Yusuf, ST</v>
      </c>
    </row>
    <row r="40" spans="1:94" x14ac:dyDescent="0.25">
      <c r="A40" s="49">
        <v>38</v>
      </c>
      <c r="B40" t="s">
        <v>1165</v>
      </c>
      <c r="C40" s="49">
        <v>75</v>
      </c>
      <c r="D40" s="49">
        <v>721</v>
      </c>
      <c r="E40" s="49" t="str">
        <v>Rimsa Budi Arjuna</v>
      </c>
      <c r="F40" s="49">
        <v>42</v>
      </c>
      <c r="G40" s="49">
        <v>83</v>
      </c>
      <c r="H40" s="49" t="s">
        <v>461</v>
      </c>
      <c r="L40" s="49">
        <v>0</v>
      </c>
      <c r="M40" s="49" t="s">
        <v>307</v>
      </c>
      <c r="N40" s="49" t="s">
        <v>1307</v>
      </c>
      <c r="O40">
        <v>654</v>
      </c>
      <c r="Q40" t="str">
        <v>Agus Wahyudi</v>
      </c>
      <c r="R40" t="str">
        <v>Agus Wahyudi</v>
      </c>
      <c r="S40" t="str">
        <v>Agus Wahyudi</v>
      </c>
      <c r="T40" t="str">
        <v>Agus Wahyudi</v>
      </c>
      <c r="U40" t="str">
        <v>Agus Wahyudi</v>
      </c>
      <c r="V40" t="str">
        <v>Agus Wahyudi</v>
      </c>
      <c r="W40" t="str">
        <v>Agus Wahyudi</v>
      </c>
      <c r="X40" t="str">
        <v>Agus Wahyudi</v>
      </c>
      <c r="Y40" t="str">
        <v>Agus Wahyudi</v>
      </c>
      <c r="BH40" t="str">
        <v>Syukur Ariadin, Sp</v>
      </c>
      <c r="CL40" t="str">
        <v>Agus Wahyudi</v>
      </c>
      <c r="CP40" t="str">
        <v>T. Muhammad Iqbal, Ir.</v>
      </c>
    </row>
    <row r="41" spans="1:94" x14ac:dyDescent="0.25">
      <c r="A41" s="49">
        <v>39</v>
      </c>
      <c r="B41" t="s">
        <v>157</v>
      </c>
      <c r="C41" s="49">
        <v>77</v>
      </c>
      <c r="D41" s="49">
        <v>20</v>
      </c>
      <c r="E41" s="49" t="str">
        <v>Nadya Arfani</v>
      </c>
      <c r="F41" s="49">
        <v>506</v>
      </c>
      <c r="G41" s="49">
        <v>565</v>
      </c>
      <c r="H41" s="49" t="s">
        <v>1001</v>
      </c>
      <c r="L41" s="49">
        <v>0</v>
      </c>
      <c r="M41" s="49" t="s">
        <v>598</v>
      </c>
      <c r="N41" s="49" t="s">
        <v>1306</v>
      </c>
      <c r="O41">
        <v>649</v>
      </c>
      <c r="Q41" t="str">
        <v>Agus Wahyudi Sutrisno</v>
      </c>
      <c r="R41" t="str">
        <v>Agus Wahyudi Sutrisno</v>
      </c>
      <c r="S41" t="str">
        <v>Agus Wahyudi Sutrisno</v>
      </c>
      <c r="T41" t="str">
        <v>Agus Wahyudi Sutrisno</v>
      </c>
      <c r="U41" t="str">
        <v>Agus Wahyudi Sutrisno</v>
      </c>
      <c r="V41" t="str">
        <v>Agus Wahyudi Sutrisno</v>
      </c>
      <c r="W41" t="str">
        <v>Agus Wahyudi Sutrisno</v>
      </c>
      <c r="X41" t="str">
        <v>Agus Wahyudi Sutrisno</v>
      </c>
      <c r="Y41" t="str">
        <v>Agus Wahyudi Sutrisno</v>
      </c>
      <c r="BH41" t="str">
        <v>Wahyu Nurhadi</v>
      </c>
      <c r="CL41" t="str">
        <v>Agus Wahyudi Sutrisno</v>
      </c>
    </row>
    <row r="42" spans="1:94" x14ac:dyDescent="0.25">
      <c r="A42" s="49">
        <v>40</v>
      </c>
      <c r="B42" t="s">
        <v>294</v>
      </c>
      <c r="C42" s="49">
        <v>79</v>
      </c>
      <c r="D42" s="49">
        <v>208</v>
      </c>
      <c r="E42" s="49" t="str">
        <v>Mariana</v>
      </c>
      <c r="F42" s="49">
        <v>205</v>
      </c>
      <c r="G42" s="49">
        <v>348</v>
      </c>
      <c r="H42" s="49" t="s">
        <v>454</v>
      </c>
      <c r="L42" s="49">
        <v>0</v>
      </c>
      <c r="M42" s="49" t="s">
        <v>729</v>
      </c>
      <c r="N42" s="49" t="s">
        <v>1244</v>
      </c>
      <c r="O42">
        <v>324</v>
      </c>
      <c r="Q42" t="str">
        <v>Agustian Syahputra</v>
      </c>
      <c r="R42" t="str">
        <v>Agustian Syahputra</v>
      </c>
      <c r="S42" t="str">
        <v>Agustian Syahputra</v>
      </c>
      <c r="T42" t="str">
        <v>Agustian Syahputra</v>
      </c>
      <c r="U42" t="str">
        <v>Agustian Syahputra</v>
      </c>
      <c r="V42" t="str">
        <v>Agustian Syahputra</v>
      </c>
      <c r="W42" t="str">
        <v>Agustian Syahputra</v>
      </c>
      <c r="X42" t="str">
        <v>Agustian Syahputra</v>
      </c>
      <c r="Y42" t="str">
        <v>Agustian Syahputra</v>
      </c>
      <c r="BH42" t="str">
        <v>Yudhi Libriadianny</v>
      </c>
      <c r="CL42" t="str">
        <v>Agustian Syahputra</v>
      </c>
    </row>
    <row r="43" spans="1:94" x14ac:dyDescent="0.25">
      <c r="A43" s="49">
        <v>41</v>
      </c>
      <c r="B43" t="s">
        <v>1166</v>
      </c>
      <c r="C43" s="49">
        <v>81</v>
      </c>
      <c r="D43" s="49">
        <v>21</v>
      </c>
      <c r="E43" s="49" t="str">
        <v>M. Wahyudi Amin</v>
      </c>
      <c r="F43" s="49">
        <v>520</v>
      </c>
      <c r="G43" s="49">
        <v>572</v>
      </c>
      <c r="H43" s="49" t="s">
        <v>404</v>
      </c>
      <c r="L43" s="49">
        <v>0</v>
      </c>
      <c r="M43" s="49" t="s">
        <v>486</v>
      </c>
      <c r="N43" s="49" t="s">
        <v>1242</v>
      </c>
      <c r="O43">
        <v>320</v>
      </c>
      <c r="Q43" t="str">
        <v>Agustinus K. Wiratama</v>
      </c>
      <c r="R43" t="str">
        <v>Agustinus K. Wiratama</v>
      </c>
      <c r="S43" t="str">
        <v>Agustinus K. Wiratama</v>
      </c>
      <c r="T43" t="str">
        <v>Agustinus K. Wiratama</v>
      </c>
      <c r="U43" t="str">
        <v>Agustinus K. Wiratama</v>
      </c>
      <c r="V43" t="str">
        <v>Agustinus K. Wiratama</v>
      </c>
      <c r="W43" t="str">
        <v>Agustinus K. Wiratama</v>
      </c>
      <c r="X43" t="str">
        <v>Agustinus K. Wiratama</v>
      </c>
      <c r="Y43" t="str">
        <v>Agustinus K. Wiratama</v>
      </c>
      <c r="CL43" t="str">
        <v>Agustinus K. Wiratama</v>
      </c>
    </row>
    <row r="44" spans="1:94" x14ac:dyDescent="0.25">
      <c r="A44" s="49">
        <v>42</v>
      </c>
      <c r="B44" t="s">
        <v>461</v>
      </c>
      <c r="C44" s="49">
        <v>83</v>
      </c>
      <c r="D44" s="49">
        <v>211</v>
      </c>
      <c r="E44" s="49" t="str">
        <v>Muhammad Rizqi Dwi Prasetyo</v>
      </c>
      <c r="F44" s="49">
        <v>589</v>
      </c>
      <c r="G44" s="49">
        <v>617</v>
      </c>
      <c r="H44" s="49" t="s">
        <v>190</v>
      </c>
      <c r="L44" s="49">
        <v>349</v>
      </c>
      <c r="M44" s="49" t="s">
        <v>1025</v>
      </c>
      <c r="N44" s="49" t="s">
        <v>1250</v>
      </c>
      <c r="O44">
        <v>0</v>
      </c>
      <c r="Q44" t="str">
        <v>Ahmad Buhori, Ir.</v>
      </c>
      <c r="R44" t="str">
        <v>Ahmad Buhori, Ir.</v>
      </c>
      <c r="S44" t="str">
        <v>Ahmad Buhori, Ir.</v>
      </c>
      <c r="T44" t="str">
        <v>Ahmad Buhori, Ir.</v>
      </c>
      <c r="U44" t="str">
        <v>Ahmad Buhori, Ir.</v>
      </c>
      <c r="V44" t="str">
        <v>Ahmad Buhori, Ir.</v>
      </c>
      <c r="W44" t="str">
        <v>Ahmad Buhori, Ir.</v>
      </c>
      <c r="X44" t="str">
        <v>Ahmad Buhori, Ir.</v>
      </c>
      <c r="Y44" t="str">
        <v>Ahmad Buhori, Ir.</v>
      </c>
      <c r="CL44" t="str">
        <v>Ahmad Buhori, Ir.</v>
      </c>
    </row>
    <row r="45" spans="1:94" x14ac:dyDescent="0.25">
      <c r="A45" s="49">
        <v>43</v>
      </c>
      <c r="B45" t="s">
        <v>290</v>
      </c>
      <c r="C45" s="49">
        <v>85</v>
      </c>
      <c r="D45" s="49">
        <v>22</v>
      </c>
      <c r="E45" s="49" t="str">
        <v>Yudha Fareza</v>
      </c>
      <c r="F45" s="49">
        <v>374</v>
      </c>
      <c r="G45" s="49">
        <v>254</v>
      </c>
      <c r="H45" s="49" t="s">
        <v>175</v>
      </c>
      <c r="L45" s="49">
        <v>0</v>
      </c>
      <c r="M45" s="49" t="s">
        <v>720</v>
      </c>
      <c r="N45" s="49" t="s">
        <v>1183</v>
      </c>
      <c r="O45">
        <v>103</v>
      </c>
      <c r="Q45" t="str">
        <v>Ahmad Fadly, Ir.</v>
      </c>
      <c r="R45" t="str">
        <v>Ahmad Fadly, Ir.</v>
      </c>
      <c r="S45" t="str">
        <v>Ahmad Fadly, Ir.</v>
      </c>
      <c r="T45" t="str">
        <v>Ahmad Fadly, Ir.</v>
      </c>
      <c r="U45" t="str">
        <v>Ahmad Fadly, Ir.</v>
      </c>
      <c r="V45" t="str">
        <v>Ahmad Fadly, Ir.</v>
      </c>
      <c r="W45" t="str">
        <v>Ahmad Fadly, Ir.</v>
      </c>
      <c r="X45" t="str">
        <v>Ahmad Fadly, Ir.</v>
      </c>
      <c r="Y45" t="str">
        <v>Ahmad Fadly, Ir.</v>
      </c>
      <c r="CL45" t="str">
        <v>Ahmad Fadly, Ir.</v>
      </c>
    </row>
    <row r="46" spans="1:94" x14ac:dyDescent="0.25">
      <c r="A46" s="49">
        <v>44</v>
      </c>
      <c r="B46" t="s">
        <v>295</v>
      </c>
      <c r="C46" s="49">
        <v>87</v>
      </c>
      <c r="D46" s="49">
        <v>221</v>
      </c>
      <c r="E46" s="49" t="str">
        <v>Kevin Filemon</v>
      </c>
      <c r="F46" s="49">
        <v>233</v>
      </c>
      <c r="G46" s="49">
        <v>373</v>
      </c>
      <c r="H46" s="49" t="s">
        <v>452</v>
      </c>
      <c r="L46" s="49">
        <v>526</v>
      </c>
      <c r="M46" s="49" t="s">
        <v>562</v>
      </c>
      <c r="N46" s="49" t="s">
        <v>1277</v>
      </c>
      <c r="O46">
        <v>0</v>
      </c>
      <c r="Q46" t="str">
        <v>Ahmad Faisal, SP</v>
      </c>
      <c r="R46" t="str">
        <v>Ahmad Faisal, SP</v>
      </c>
      <c r="S46" t="str">
        <v>Ahmad Faisal, SP</v>
      </c>
      <c r="T46" t="str">
        <v>Ahmad Faisal, SP</v>
      </c>
      <c r="U46" t="str">
        <v>Ahmad Faisal, SP</v>
      </c>
      <c r="V46" t="str">
        <v>Ahmad Faisal, SP</v>
      </c>
      <c r="W46" t="str">
        <v>Ahmad Faisal, SP</v>
      </c>
      <c r="X46" t="str">
        <v>Ahmad Faisal, SP</v>
      </c>
      <c r="Y46" t="str">
        <v>Ahmad Faisal, SP</v>
      </c>
      <c r="CL46" t="str">
        <v>Ahmad Faisal, SP</v>
      </c>
    </row>
    <row r="47" spans="1:94" x14ac:dyDescent="0.25">
      <c r="A47" s="49">
        <v>45</v>
      </c>
      <c r="B47" t="s">
        <v>287</v>
      </c>
      <c r="C47" s="49">
        <v>89</v>
      </c>
      <c r="D47" s="49">
        <v>23</v>
      </c>
      <c r="E47" s="49" t="str">
        <v>Ria Puspa Sari</v>
      </c>
      <c r="F47" s="49">
        <v>690</v>
      </c>
      <c r="G47" s="49">
        <v>702</v>
      </c>
      <c r="H47" s="49" t="s">
        <v>575</v>
      </c>
      <c r="L47" s="49">
        <v>0</v>
      </c>
      <c r="M47" s="49" t="s">
        <v>429</v>
      </c>
      <c r="N47" s="49" t="s">
        <v>1276</v>
      </c>
      <c r="O47">
        <v>525</v>
      </c>
      <c r="Q47" t="str">
        <v>Ahmad Fauzi</v>
      </c>
      <c r="R47" t="str">
        <v>Ahmad Fauzi</v>
      </c>
      <c r="S47" t="str">
        <v>Ahmad Fauzi</v>
      </c>
      <c r="T47" t="str">
        <v>Ahmad Fauzi</v>
      </c>
      <c r="U47" t="str">
        <v>Ahmad Fauzi</v>
      </c>
      <c r="V47" t="str">
        <v>Ahmad Fauzi</v>
      </c>
      <c r="W47" t="str">
        <v>Ahmad Fauzi</v>
      </c>
      <c r="X47" t="str">
        <v>Ahmad Fauzi</v>
      </c>
      <c r="Y47" t="str">
        <v>Ahmad Fauzi</v>
      </c>
      <c r="CL47" t="str">
        <v>Ahmad Fauzi</v>
      </c>
    </row>
    <row r="48" spans="1:94" x14ac:dyDescent="0.25">
      <c r="A48" s="49">
        <v>46</v>
      </c>
      <c r="B48" t="s">
        <v>1167</v>
      </c>
      <c r="C48" s="49">
        <v>91</v>
      </c>
      <c r="D48" s="49">
        <v>720</v>
      </c>
      <c r="E48" s="49" t="str">
        <v>Chandra Septian</v>
      </c>
      <c r="F48" s="49">
        <v>744</v>
      </c>
      <c r="G48" s="49">
        <v>759</v>
      </c>
      <c r="H48" s="49" t="s">
        <v>241</v>
      </c>
      <c r="L48" s="49">
        <v>0</v>
      </c>
      <c r="M48" s="49" t="s">
        <v>595</v>
      </c>
      <c r="N48" s="49" t="s">
        <v>1286</v>
      </c>
      <c r="O48">
        <v>550</v>
      </c>
      <c r="Q48" t="str">
        <v>Ahmad Ganti</v>
      </c>
      <c r="R48" t="str">
        <v>Ahmad Ganti</v>
      </c>
      <c r="S48" t="str">
        <v>Ahmad Ganti</v>
      </c>
      <c r="T48" t="str">
        <v>Ahmad Ganti</v>
      </c>
      <c r="U48" t="str">
        <v>Ahmad Ganti</v>
      </c>
      <c r="V48" t="str">
        <v>Ahmad Ganti</v>
      </c>
      <c r="W48" t="str">
        <v>Ahmad Ganti</v>
      </c>
      <c r="X48" t="str">
        <v>Ahmad Ganti</v>
      </c>
      <c r="Y48" t="str">
        <v>Ahmad Ganti</v>
      </c>
      <c r="CL48" t="str">
        <v>Ahmad Ganti</v>
      </c>
    </row>
    <row r="49" spans="1:90" x14ac:dyDescent="0.25">
      <c r="A49" s="49">
        <v>47</v>
      </c>
      <c r="B49" t="s">
        <v>291</v>
      </c>
      <c r="C49" s="49">
        <v>93</v>
      </c>
      <c r="D49" s="49">
        <v>24</v>
      </c>
      <c r="E49" s="49" t="str">
        <v>Ade Arham Kurniawan</v>
      </c>
      <c r="F49" s="49">
        <v>807</v>
      </c>
      <c r="G49" s="49">
        <v>806</v>
      </c>
      <c r="H49" s="49" t="s">
        <v>807</v>
      </c>
      <c r="L49" s="49">
        <v>544</v>
      </c>
      <c r="M49" s="49" t="s">
        <v>1017</v>
      </c>
      <c r="N49" s="49" t="s">
        <v>1283</v>
      </c>
      <c r="O49">
        <v>0</v>
      </c>
      <c r="Q49" t="str">
        <v>Ahmad Husin</v>
      </c>
      <c r="R49" t="str">
        <v>Ahmad Husin</v>
      </c>
      <c r="S49" t="str">
        <v>Ahmad Husin</v>
      </c>
      <c r="T49" t="str">
        <v>Ahmad Husin</v>
      </c>
      <c r="U49" t="str">
        <v>Ahmad Husin</v>
      </c>
      <c r="V49" t="str">
        <v>Ahmad Husin</v>
      </c>
      <c r="W49" t="str">
        <v>Ahmad Husin</v>
      </c>
      <c r="X49" t="str">
        <v>Ahmad Husin</v>
      </c>
      <c r="Y49" t="str">
        <v>Ahmad Husin</v>
      </c>
      <c r="CL49" t="str">
        <v>Ahmad Husin</v>
      </c>
    </row>
    <row r="50" spans="1:90" x14ac:dyDescent="0.25">
      <c r="A50" s="49">
        <v>48</v>
      </c>
      <c r="B50" t="s">
        <v>293</v>
      </c>
      <c r="C50" s="49">
        <v>95</v>
      </c>
      <c r="D50" s="49">
        <v>223</v>
      </c>
      <c r="E50" s="49" t="str">
        <v>Halim Darma Kesuma</v>
      </c>
      <c r="F50" s="49">
        <v>325</v>
      </c>
      <c r="G50" s="49">
        <v>483</v>
      </c>
      <c r="H50" s="49" t="s">
        <v>458</v>
      </c>
      <c r="L50" s="49">
        <v>0</v>
      </c>
      <c r="M50" s="49" t="s">
        <v>238</v>
      </c>
      <c r="N50" s="49" t="s">
        <v>1243</v>
      </c>
      <c r="O50">
        <v>321</v>
      </c>
      <c r="Q50" t="str">
        <v>Ahmad Jahri</v>
      </c>
      <c r="R50" t="str">
        <v>Ahmad Jahri</v>
      </c>
      <c r="S50" t="str">
        <v>Ahmad Jahri</v>
      </c>
      <c r="T50" t="str">
        <v>Ahmad Jahri</v>
      </c>
      <c r="U50" t="str">
        <v>Ahmad Jahri</v>
      </c>
      <c r="V50" t="str">
        <v>Ahmad Jahri</v>
      </c>
      <c r="W50" t="str">
        <v>Ahmad Jahri</v>
      </c>
      <c r="X50" t="str">
        <v>Ahmad Jahri</v>
      </c>
      <c r="Y50" t="str">
        <v>Ahmad Jahri</v>
      </c>
      <c r="CL50" t="str">
        <v>Ahmad Jahri</v>
      </c>
    </row>
    <row r="51" spans="1:90" x14ac:dyDescent="0.25">
      <c r="A51" s="49">
        <v>49</v>
      </c>
      <c r="B51" t="s">
        <v>1168</v>
      </c>
      <c r="C51" s="49">
        <v>97</v>
      </c>
      <c r="D51" s="49">
        <v>25</v>
      </c>
      <c r="E51" s="49" t="str">
        <v>Alpino Setyawan</v>
      </c>
      <c r="F51" s="49">
        <v>384</v>
      </c>
      <c r="G51" s="49">
        <v>266</v>
      </c>
      <c r="H51" s="49" t="s">
        <v>318</v>
      </c>
      <c r="L51" s="49">
        <v>595</v>
      </c>
      <c r="M51" s="49" t="s">
        <v>213</v>
      </c>
      <c r="N51" s="49" t="s">
        <v>1296</v>
      </c>
      <c r="O51">
        <v>0</v>
      </c>
      <c r="Q51" t="str">
        <v>Ahmad Khairi Lubis, Ir</v>
      </c>
      <c r="R51" t="str">
        <v>Ahmad Khairi Lubis, Ir</v>
      </c>
      <c r="S51" t="str">
        <v>Ahmad Khairi Lubis, Ir</v>
      </c>
      <c r="T51" t="str">
        <v>Ahmad Khairi Lubis, Ir</v>
      </c>
      <c r="U51" t="str">
        <v>Ahmad Khairi Lubis, Ir</v>
      </c>
      <c r="V51" t="str">
        <v>Ahmad Khairi Lubis, Ir</v>
      </c>
      <c r="W51" t="str">
        <v>Ahmad Khairi Lubis, Ir</v>
      </c>
      <c r="X51" t="str">
        <v>Ahmad Khairi Lubis, Ir</v>
      </c>
      <c r="Y51" t="str">
        <v>Ahmad Khairi Lubis, Ir</v>
      </c>
      <c r="CL51" t="str">
        <v>Ahmad Khairi Lubis, Ir</v>
      </c>
    </row>
    <row r="52" spans="1:90" x14ac:dyDescent="0.25">
      <c r="A52" s="49">
        <v>50</v>
      </c>
      <c r="B52" t="s">
        <v>1169</v>
      </c>
      <c r="C52" s="49">
        <v>99</v>
      </c>
      <c r="D52" s="49">
        <v>224</v>
      </c>
      <c r="E52" s="49" t="str">
        <v>Rathih Komala Dewi</v>
      </c>
      <c r="F52" s="49">
        <v>549</v>
      </c>
      <c r="G52" s="49">
        <v>588</v>
      </c>
      <c r="H52" s="49" t="s">
        <v>306</v>
      </c>
      <c r="L52" s="49">
        <v>596</v>
      </c>
      <c r="M52" s="49" t="s">
        <v>229</v>
      </c>
      <c r="N52" s="49" t="s">
        <v>1297</v>
      </c>
      <c r="O52">
        <v>0</v>
      </c>
      <c r="Q52" t="str">
        <v>Ahmad Nur</v>
      </c>
      <c r="R52" t="str">
        <v>Ahmad Nur</v>
      </c>
      <c r="S52" t="str">
        <v>Ahmad Nur</v>
      </c>
      <c r="T52" t="str">
        <v>Ahmad Nur</v>
      </c>
      <c r="U52" t="str">
        <v>Ahmad Nur</v>
      </c>
      <c r="V52" t="str">
        <v>Ahmad Nur</v>
      </c>
      <c r="W52" t="str">
        <v>Ahmad Nur</v>
      </c>
      <c r="X52" t="str">
        <v>Ahmad Nur</v>
      </c>
      <c r="Y52" t="str">
        <v>Ahmad Nur</v>
      </c>
      <c r="CL52" t="str">
        <v>Ahmad Nur</v>
      </c>
    </row>
    <row r="53" spans="1:90" x14ac:dyDescent="0.25">
      <c r="A53" s="49">
        <v>51</v>
      </c>
      <c r="B53" t="s">
        <v>292</v>
      </c>
      <c r="C53" s="49">
        <v>101</v>
      </c>
      <c r="D53" s="49">
        <v>26</v>
      </c>
      <c r="E53" s="49" t="str">
        <v>David Jimmi Panggabean</v>
      </c>
      <c r="F53" s="49">
        <v>547</v>
      </c>
      <c r="G53" s="49">
        <v>586</v>
      </c>
      <c r="H53" s="49" t="s">
        <v>376</v>
      </c>
      <c r="L53" s="49">
        <v>0</v>
      </c>
      <c r="M53" s="49" t="s">
        <v>239</v>
      </c>
      <c r="N53" s="49" t="s">
        <v>1259</v>
      </c>
      <c r="O53">
        <v>405</v>
      </c>
      <c r="Q53" t="str">
        <v>Ahmad Riyadi</v>
      </c>
      <c r="R53" t="str">
        <v>Ahmad Riyadi</v>
      </c>
      <c r="S53" t="str">
        <v>Ahmad Riyadi</v>
      </c>
      <c r="T53" t="str">
        <v>Ahmad Riyadi</v>
      </c>
      <c r="U53" t="str">
        <v>Ahmad Riyadi</v>
      </c>
      <c r="V53" t="str">
        <v>Ahmad Riyadi</v>
      </c>
      <c r="W53" t="str">
        <v>Ahmad Riyadi</v>
      </c>
      <c r="X53" t="str">
        <v>Ahmad Riyadi</v>
      </c>
      <c r="Y53" t="str">
        <v>Ahmad Riyadi</v>
      </c>
      <c r="CL53" t="str">
        <v>Ahmad Riyadi</v>
      </c>
    </row>
    <row r="54" spans="1:90" x14ac:dyDescent="0.25">
      <c r="A54" s="49">
        <v>52</v>
      </c>
      <c r="B54" t="s">
        <v>285</v>
      </c>
      <c r="C54" s="49">
        <v>103</v>
      </c>
      <c r="D54" s="49">
        <v>225</v>
      </c>
      <c r="E54" s="49" t="str">
        <v>Agus Suhardi</v>
      </c>
      <c r="F54" s="49">
        <v>403</v>
      </c>
      <c r="G54" s="49">
        <v>302</v>
      </c>
      <c r="H54" s="49" t="s">
        <v>196</v>
      </c>
      <c r="L54" s="49">
        <v>0</v>
      </c>
      <c r="M54" s="49" t="s">
        <v>414</v>
      </c>
      <c r="N54" s="49" t="s">
        <v>1313</v>
      </c>
      <c r="O54">
        <v>683</v>
      </c>
      <c r="Q54" t="str">
        <v>Ahmad Sofyan</v>
      </c>
      <c r="R54" t="str">
        <v>Ahmad Sofyan</v>
      </c>
      <c r="S54" t="str">
        <v>Ahmad Sofyan</v>
      </c>
      <c r="T54" t="str">
        <v>Ahmad Sofyan</v>
      </c>
      <c r="U54" t="str">
        <v>Ahmad Sofyan</v>
      </c>
      <c r="V54" t="str">
        <v>Ahmad Sofyan</v>
      </c>
      <c r="W54" t="str">
        <v>Ahmad Sofyan</v>
      </c>
      <c r="X54" t="str">
        <v>Ahmad Sofyan</v>
      </c>
      <c r="Y54" t="str">
        <v>Ahmad Sofyan</v>
      </c>
      <c r="CL54" t="str">
        <v>Ahmad Sofyan</v>
      </c>
    </row>
    <row r="55" spans="1:90" x14ac:dyDescent="0.25">
      <c r="A55" s="49">
        <v>53</v>
      </c>
      <c r="B55" t="s">
        <v>460</v>
      </c>
      <c r="C55" s="49">
        <v>105</v>
      </c>
      <c r="D55" s="49">
        <v>27</v>
      </c>
      <c r="E55" s="49" t="str">
        <v>Muhamad Irfan Hamid</v>
      </c>
      <c r="F55" s="49">
        <v>99</v>
      </c>
      <c r="G55" s="49">
        <v>193</v>
      </c>
      <c r="H55" s="49" t="s">
        <v>463</v>
      </c>
      <c r="L55" s="49">
        <v>0</v>
      </c>
      <c r="M55" s="49" t="s">
        <v>1005</v>
      </c>
      <c r="N55" s="49" t="s">
        <v>1321</v>
      </c>
      <c r="O55">
        <v>752</v>
      </c>
      <c r="Q55" t="str">
        <v>Ahmad Yani S.</v>
      </c>
      <c r="R55" t="str">
        <v>Ahmad Yani S.</v>
      </c>
      <c r="S55" t="str">
        <v>Ahmad Yani S.</v>
      </c>
      <c r="T55" t="str">
        <v>Ahmad Yani S.</v>
      </c>
      <c r="U55" t="str">
        <v>Ahmad Yani S.</v>
      </c>
      <c r="V55" t="str">
        <v>Ahmad Yani S.</v>
      </c>
      <c r="W55" t="str">
        <v>Ahmad Yani S.</v>
      </c>
      <c r="X55" t="str">
        <v>Ahmad Yani S.</v>
      </c>
      <c r="Y55" t="str">
        <v>Ahmad Yani S.</v>
      </c>
      <c r="CL55" t="str">
        <v>Ahmad Yani S.</v>
      </c>
    </row>
    <row r="56" spans="1:90" x14ac:dyDescent="0.25">
      <c r="A56" s="49">
        <v>54</v>
      </c>
      <c r="B56" t="s">
        <v>1421</v>
      </c>
      <c r="C56" s="49">
        <v>0</v>
      </c>
      <c r="D56" s="49">
        <v>226</v>
      </c>
      <c r="E56" s="49" t="str">
        <v>M. Irpan Tarigan</v>
      </c>
      <c r="F56" s="49">
        <v>252</v>
      </c>
      <c r="G56" s="49">
        <v>392</v>
      </c>
      <c r="H56" s="49" t="s">
        <v>257</v>
      </c>
      <c r="L56" s="49">
        <v>580</v>
      </c>
      <c r="M56" s="49" t="s">
        <v>1002</v>
      </c>
      <c r="N56" s="49" t="s">
        <v>1292</v>
      </c>
      <c r="O56">
        <v>0</v>
      </c>
      <c r="Q56" t="str">
        <v>Ahmad Zazili</v>
      </c>
      <c r="R56" t="str">
        <v>Ahmad Zazili</v>
      </c>
      <c r="S56" t="str">
        <v>Ahmad Zazili</v>
      </c>
      <c r="T56" t="str">
        <v>Ahmad Zazili</v>
      </c>
      <c r="U56" t="str">
        <v>Ahmad Zazili</v>
      </c>
      <c r="V56" t="str">
        <v>Ahmad Zazili</v>
      </c>
      <c r="W56" t="str">
        <v>Ahmad Zazili</v>
      </c>
      <c r="X56" t="str">
        <v>Ahmad Zazili</v>
      </c>
      <c r="Y56" t="str">
        <v>Ahmad Zazili</v>
      </c>
      <c r="CL56" t="str">
        <v>Ahmad Zazili</v>
      </c>
    </row>
    <row r="57" spans="1:90" x14ac:dyDescent="0.25">
      <c r="A57" s="49">
        <v>55</v>
      </c>
      <c r="B57" t="s">
        <v>1170</v>
      </c>
      <c r="C57" s="49">
        <v>3</v>
      </c>
      <c r="D57" s="49">
        <v>28</v>
      </c>
      <c r="E57" s="49" t="str">
        <v>Randi Satria</v>
      </c>
      <c r="F57" s="49">
        <v>118</v>
      </c>
      <c r="G57" s="49">
        <v>229</v>
      </c>
      <c r="H57" s="49" t="s">
        <v>160</v>
      </c>
      <c r="L57" s="49">
        <v>0</v>
      </c>
      <c r="M57" s="49" t="s">
        <v>402</v>
      </c>
      <c r="N57" s="49" t="s">
        <v>1299</v>
      </c>
      <c r="O57">
        <v>608</v>
      </c>
      <c r="Q57" t="str">
        <v>Ainul Fahrin Siregar</v>
      </c>
      <c r="R57" t="str">
        <v>Ainul Fahrin Siregar</v>
      </c>
      <c r="S57" t="str">
        <v>Ainul Fahrin Siregar</v>
      </c>
      <c r="T57" t="str">
        <v>Ainul Fahrin Siregar</v>
      </c>
      <c r="U57" t="str">
        <v>Ainul Fahrin Siregar</v>
      </c>
      <c r="V57" t="str">
        <v>Ainul Fahrin Siregar</v>
      </c>
      <c r="W57" t="str">
        <v>Ainul Fahrin Siregar</v>
      </c>
      <c r="X57" t="str">
        <v>Ainul Fahrin Siregar</v>
      </c>
      <c r="Y57" t="str">
        <v>Ainul Fahrin Siregar</v>
      </c>
      <c r="CL57" t="str">
        <v>Ainul Fahrin Siregar</v>
      </c>
    </row>
    <row r="58" spans="1:90" x14ac:dyDescent="0.25">
      <c r="A58" s="49">
        <v>56</v>
      </c>
      <c r="B58" t="s">
        <v>1171</v>
      </c>
      <c r="C58" s="49">
        <v>110</v>
      </c>
      <c r="D58" s="49">
        <v>430</v>
      </c>
      <c r="E58" s="49" t="str">
        <v>Hot Maruli Tua Damanik</v>
      </c>
      <c r="F58" s="49">
        <v>391</v>
      </c>
      <c r="G58" s="49">
        <v>279</v>
      </c>
      <c r="H58" s="49" t="s">
        <v>216</v>
      </c>
      <c r="L58" s="49">
        <v>512</v>
      </c>
      <c r="M58" s="49" t="s">
        <v>210</v>
      </c>
      <c r="N58" s="49" t="s">
        <v>1273</v>
      </c>
      <c r="O58">
        <v>0</v>
      </c>
      <c r="Q58" t="str">
        <v>Ajiswarman</v>
      </c>
      <c r="R58" t="str">
        <v>Ajiswarman</v>
      </c>
      <c r="S58" t="str">
        <v>Ajiswarman</v>
      </c>
      <c r="T58" t="str">
        <v>Ajiswarman</v>
      </c>
      <c r="U58" t="str">
        <v>Ajiswarman</v>
      </c>
      <c r="V58" t="str">
        <v>Ajiswarman</v>
      </c>
      <c r="W58" t="str">
        <v>Ajiswarman</v>
      </c>
      <c r="X58" t="str">
        <v>Ajiswarman</v>
      </c>
      <c r="Y58" t="str">
        <v>Ajiswarman</v>
      </c>
      <c r="CL58" t="str">
        <v>Ajiswarman</v>
      </c>
    </row>
    <row r="59" spans="1:90" x14ac:dyDescent="0.25">
      <c r="A59" s="49">
        <v>57</v>
      </c>
      <c r="B59" t="s">
        <v>1172</v>
      </c>
      <c r="C59" s="49">
        <v>112</v>
      </c>
      <c r="D59" s="49">
        <v>29</v>
      </c>
      <c r="E59" s="49" t="str">
        <v>Muhammad Idam Khalid</v>
      </c>
      <c r="F59" s="49">
        <v>279</v>
      </c>
      <c r="G59" s="49">
        <v>420</v>
      </c>
      <c r="H59" s="49" t="s">
        <v>451</v>
      </c>
      <c r="L59" s="49">
        <v>0</v>
      </c>
      <c r="M59" s="49" t="s">
        <v>395</v>
      </c>
      <c r="N59" s="49" t="s">
        <v>1265</v>
      </c>
      <c r="O59">
        <v>464</v>
      </c>
      <c r="Q59" t="str">
        <v>Akhmad Farizal</v>
      </c>
      <c r="R59" t="str">
        <v>Akhmad Farizal</v>
      </c>
      <c r="S59" t="str">
        <v>Akhmad Farizal</v>
      </c>
      <c r="T59" t="str">
        <v>Akhmad Farizal</v>
      </c>
      <c r="U59" t="str">
        <v>Akhmad Farizal</v>
      </c>
      <c r="V59" t="str">
        <v>Akhmad Farizal</v>
      </c>
      <c r="W59" t="str">
        <v>Akhmad Farizal</v>
      </c>
      <c r="X59" t="str">
        <v>Akhmad Farizal</v>
      </c>
      <c r="Y59" t="str">
        <v>Akhmad Farizal</v>
      </c>
      <c r="CL59" t="str">
        <v>Akhmad Farizal</v>
      </c>
    </row>
    <row r="60" spans="1:90" x14ac:dyDescent="0.25">
      <c r="A60" s="49">
        <v>58</v>
      </c>
      <c r="B60" t="s">
        <v>369</v>
      </c>
      <c r="C60" s="49">
        <v>114</v>
      </c>
      <c r="D60" s="49">
        <v>230</v>
      </c>
      <c r="E60" s="49" t="str">
        <v>Octavianus Krisanggoro Pangestu A.</v>
      </c>
      <c r="F60" s="49">
        <v>655</v>
      </c>
      <c r="G60" s="49">
        <v>673</v>
      </c>
      <c r="H60" s="49" t="s">
        <v>199</v>
      </c>
      <c r="L60" s="49">
        <v>0</v>
      </c>
      <c r="M60" s="49" t="s">
        <v>417</v>
      </c>
      <c r="N60" s="49" t="s">
        <v>1268</v>
      </c>
      <c r="O60">
        <v>486</v>
      </c>
      <c r="Q60" t="str">
        <v>Akhmad Khairi Nasution, Ir.</v>
      </c>
      <c r="R60" t="str">
        <v>Akhmad Khairi Nasution, Ir.</v>
      </c>
      <c r="S60" t="str">
        <v>Akhmad Khairi Nasution, Ir.</v>
      </c>
      <c r="T60" t="str">
        <v>Akhmad Khairi Nasution, Ir.</v>
      </c>
      <c r="U60" t="str">
        <v>Akhmad Khairi Nasution, Ir.</v>
      </c>
      <c r="V60" t="str">
        <v>Akhmad Khairi Nasution, Ir.</v>
      </c>
      <c r="W60" t="str">
        <v>Akhmad Khairi Nasution, Ir.</v>
      </c>
      <c r="X60" t="str">
        <v>Akhmad Khairi Nasution, Ir.</v>
      </c>
      <c r="Y60" t="str">
        <v>Akhmad Khairi Nasution, Ir.</v>
      </c>
      <c r="CL60" t="str">
        <v>Akhmad Khairi Nasution, Ir.</v>
      </c>
    </row>
    <row r="61" spans="1:90" x14ac:dyDescent="0.25">
      <c r="A61" s="49">
        <v>59</v>
      </c>
      <c r="B61" t="s">
        <v>1173</v>
      </c>
      <c r="C61" s="49">
        <v>116</v>
      </c>
      <c r="D61" s="49">
        <v>30</v>
      </c>
      <c r="E61" s="49" t="str">
        <v>Muktamar Haris Astar Rambe</v>
      </c>
      <c r="F61" s="49">
        <v>363</v>
      </c>
      <c r="G61" s="49">
        <v>272</v>
      </c>
      <c r="H61" s="49" t="s">
        <v>308</v>
      </c>
      <c r="L61" s="49">
        <v>0</v>
      </c>
      <c r="M61" s="49" t="s">
        <v>178</v>
      </c>
      <c r="N61" s="49" t="s">
        <v>1280</v>
      </c>
      <c r="O61">
        <v>539</v>
      </c>
      <c r="Q61" t="str">
        <v>Akhmed Azharul Fikar Alinur</v>
      </c>
      <c r="R61" t="str">
        <v>Akhmed Azharul Fikar Alinur</v>
      </c>
      <c r="S61" t="str">
        <v>Akhmed Azharul Fikar Alinur</v>
      </c>
      <c r="T61" t="str">
        <v>Akhmed Azharul Fikar Alinur</v>
      </c>
      <c r="U61" t="str">
        <v>Akhmed Azharul Fikar Alinur</v>
      </c>
      <c r="V61" t="str">
        <v>Akhmed Azharul Fikar Alinur</v>
      </c>
      <c r="W61" t="str">
        <v>Akhmed Azharul Fikar Alinur</v>
      </c>
      <c r="X61" t="str">
        <v>Akhmed Azharul Fikar Alinur</v>
      </c>
      <c r="Y61" t="str">
        <v>Akhmed Azharul Fikar Alinur</v>
      </c>
      <c r="CL61" t="str">
        <v>Akhmed Azharul Fikar Alinur</v>
      </c>
    </row>
    <row r="62" spans="1:90" x14ac:dyDescent="0.25">
      <c r="A62" s="49">
        <v>60</v>
      </c>
      <c r="B62" t="s">
        <v>131</v>
      </c>
      <c r="C62" s="49">
        <v>118</v>
      </c>
      <c r="D62" s="49">
        <v>232</v>
      </c>
      <c r="E62" s="49" t="str">
        <v>Havier Januar</v>
      </c>
      <c r="F62" s="49">
        <v>500</v>
      </c>
      <c r="G62" s="49">
        <v>562</v>
      </c>
      <c r="H62" s="49" t="s">
        <v>409</v>
      </c>
      <c r="L62" s="49">
        <v>0</v>
      </c>
      <c r="M62" s="49" t="s">
        <v>418</v>
      </c>
      <c r="N62" s="49" t="s">
        <v>1285</v>
      </c>
      <c r="O62">
        <v>548</v>
      </c>
      <c r="Q62" t="str">
        <v>Alam Jaya</v>
      </c>
      <c r="R62" t="str">
        <v>Alam Jaya</v>
      </c>
      <c r="S62" t="str">
        <v>Alam Jaya</v>
      </c>
      <c r="T62" t="str">
        <v>Alam Jaya</v>
      </c>
      <c r="U62" t="str">
        <v>Alam Jaya</v>
      </c>
      <c r="V62" t="str">
        <v>Alam Jaya</v>
      </c>
      <c r="W62" t="str">
        <v>Alam Jaya</v>
      </c>
      <c r="X62" t="str">
        <v>Alam Jaya</v>
      </c>
      <c r="Y62" t="str">
        <v>Alam Jaya</v>
      </c>
      <c r="CL62" t="str">
        <v>Alam Jaya</v>
      </c>
    </row>
    <row r="63" spans="1:90" x14ac:dyDescent="0.25">
      <c r="A63" s="49">
        <v>61</v>
      </c>
      <c r="B63" t="s">
        <v>282</v>
      </c>
      <c r="C63" s="49">
        <v>120</v>
      </c>
      <c r="D63" s="49">
        <v>0</v>
      </c>
      <c r="E63" s="49" t="str">
        <v>Indra Sayto Halawa</v>
      </c>
      <c r="F63" s="49">
        <v>135</v>
      </c>
      <c r="G63" s="49">
        <v>260</v>
      </c>
      <c r="H63" s="49" t="s">
        <v>1194</v>
      </c>
      <c r="L63" s="49">
        <v>543</v>
      </c>
      <c r="M63" s="49" t="s">
        <v>804</v>
      </c>
      <c r="N63" s="49" t="s">
        <v>1282</v>
      </c>
      <c r="O63">
        <v>0</v>
      </c>
      <c r="Q63" t="str">
        <v>Alan Rescue Sagala</v>
      </c>
      <c r="R63" t="str">
        <v>Alan Rescue Sagala</v>
      </c>
      <c r="S63" t="str">
        <v>Alan Rescue Sagala</v>
      </c>
      <c r="T63" t="str">
        <v>Alan Rescue Sagala</v>
      </c>
      <c r="U63" t="str">
        <v>Alan Rescue Sagala</v>
      </c>
      <c r="V63" t="str">
        <v>Alan Rescue Sagala</v>
      </c>
      <c r="W63" t="str">
        <v>Alan Rescue Sagala</v>
      </c>
      <c r="X63" t="str">
        <v>Alan Rescue Sagala</v>
      </c>
      <c r="Y63" t="str">
        <v>Alan Rescue Sagala</v>
      </c>
      <c r="CL63" t="str">
        <v>Alan Rescue Sagala</v>
      </c>
    </row>
    <row r="64" spans="1:90" x14ac:dyDescent="0.25">
      <c r="A64" s="49">
        <v>62</v>
      </c>
      <c r="B64" t="s">
        <v>1174</v>
      </c>
      <c r="C64" s="49">
        <v>122</v>
      </c>
      <c r="D64" s="49">
        <v>275</v>
      </c>
      <c r="E64" s="49" t="str">
        <v>Irfan Febrianto</v>
      </c>
      <c r="F64" s="49">
        <v>212</v>
      </c>
      <c r="G64" s="49">
        <v>356</v>
      </c>
      <c r="H64" s="49" t="s">
        <v>1213</v>
      </c>
      <c r="L64" s="49">
        <v>657</v>
      </c>
      <c r="M64" s="49" t="s">
        <v>415</v>
      </c>
      <c r="N64" s="49" t="s">
        <v>1308</v>
      </c>
      <c r="O64">
        <v>0</v>
      </c>
      <c r="Q64" t="str">
        <v>Albert Halomoan Simarmata</v>
      </c>
      <c r="R64" t="str">
        <v>Albert Halomoan Simarmata</v>
      </c>
      <c r="S64" t="str">
        <v>Albert Halomoan Simarmata</v>
      </c>
      <c r="T64" t="str">
        <v>Albert Halomoan Simarmata</v>
      </c>
      <c r="U64" t="str">
        <v>Albert Halomoan Simarmata</v>
      </c>
      <c r="V64" t="str">
        <v>Albert Halomoan Simarmata</v>
      </c>
      <c r="W64" t="str">
        <v>Albert Halomoan Simarmata</v>
      </c>
      <c r="X64" t="str">
        <v>Albert Halomoan Simarmata</v>
      </c>
      <c r="Y64" t="str">
        <v>Albert Halomoan Simarmata</v>
      </c>
      <c r="CL64" t="str">
        <v>Albert Halomoan Simarmata</v>
      </c>
    </row>
    <row r="65" spans="1:90" x14ac:dyDescent="0.25">
      <c r="A65" s="49">
        <v>63</v>
      </c>
      <c r="B65" t="s">
        <v>283</v>
      </c>
      <c r="C65" s="49">
        <v>124</v>
      </c>
      <c r="D65" s="49">
        <v>32</v>
      </c>
      <c r="E65" s="49" t="str">
        <v>Abdul Hamid</v>
      </c>
      <c r="F65" s="49">
        <v>617</v>
      </c>
      <c r="G65" s="49">
        <v>638</v>
      </c>
      <c r="H65" s="49" t="s">
        <v>459</v>
      </c>
      <c r="L65" s="49">
        <v>339</v>
      </c>
      <c r="M65" s="49" t="s">
        <v>1024</v>
      </c>
      <c r="N65" s="49" t="s">
        <v>1247</v>
      </c>
      <c r="O65">
        <v>0</v>
      </c>
      <c r="Q65" t="str">
        <v>Albert Oktapianus Silaban</v>
      </c>
      <c r="R65" t="str">
        <v>Albert Oktapianus Silaban</v>
      </c>
      <c r="S65" t="str">
        <v>Albert Oktapianus Silaban</v>
      </c>
      <c r="T65" t="str">
        <v>Albert Oktapianus Silaban</v>
      </c>
      <c r="U65" t="str">
        <v>Albert Oktapianus Silaban</v>
      </c>
      <c r="V65" t="str">
        <v>Albert Oktapianus Silaban</v>
      </c>
      <c r="W65" t="str">
        <v>Albert Oktapianus Silaban</v>
      </c>
      <c r="X65" t="str">
        <v>Albert Oktapianus Silaban</v>
      </c>
      <c r="Y65" t="str">
        <v>Albert Oktapianus Silaban</v>
      </c>
      <c r="CL65" t="str">
        <v>Albert Oktapianus Silaban</v>
      </c>
    </row>
    <row r="66" spans="1:90" x14ac:dyDescent="0.25">
      <c r="A66" s="49">
        <v>64</v>
      </c>
      <c r="B66" t="s">
        <v>284</v>
      </c>
      <c r="C66" s="49">
        <v>126</v>
      </c>
      <c r="D66" s="49">
        <v>276</v>
      </c>
      <c r="E66" s="49" t="str">
        <v>Yeni Setianingsih</v>
      </c>
      <c r="F66" s="49">
        <v>684</v>
      </c>
      <c r="G66" s="49">
        <v>698</v>
      </c>
      <c r="H66" s="49" t="s">
        <v>313</v>
      </c>
      <c r="L66" s="49">
        <v>0</v>
      </c>
      <c r="M66" s="49" t="s">
        <v>218</v>
      </c>
      <c r="N66" s="49" t="s">
        <v>1293</v>
      </c>
      <c r="O66">
        <v>585</v>
      </c>
      <c r="Q66" t="str">
        <v>Albert Sembiring, Ir.</v>
      </c>
      <c r="R66" t="str">
        <v>Albert Sembiring, Ir.</v>
      </c>
      <c r="S66" t="str">
        <v>Albert Sembiring, Ir.</v>
      </c>
      <c r="T66" t="str">
        <v>Albert Sembiring, Ir.</v>
      </c>
      <c r="U66" t="str">
        <v>Albert Sembiring, Ir.</v>
      </c>
      <c r="V66" t="str">
        <v>Albert Sembiring, Ir.</v>
      </c>
      <c r="W66" t="str">
        <v>Albert Sembiring, Ir.</v>
      </c>
      <c r="X66" t="str">
        <v>Albert Sembiring, Ir.</v>
      </c>
      <c r="Y66" t="str">
        <v>Albert Sembiring, Ir.</v>
      </c>
      <c r="CL66" t="str">
        <v>Albert Sembiring, Ir.</v>
      </c>
    </row>
    <row r="67" spans="1:90" x14ac:dyDescent="0.25">
      <c r="A67" s="49">
        <v>65</v>
      </c>
      <c r="B67" t="s">
        <v>288</v>
      </c>
      <c r="C67" s="49">
        <v>128</v>
      </c>
      <c r="D67" s="49">
        <v>33</v>
      </c>
      <c r="E67" s="49" t="str">
        <v>Jhosua Saragih</v>
      </c>
      <c r="F67" s="49">
        <v>43</v>
      </c>
      <c r="G67" s="49">
        <v>85</v>
      </c>
      <c r="H67" s="49" t="s">
        <v>290</v>
      </c>
      <c r="L67" s="49">
        <v>0</v>
      </c>
      <c r="M67" s="49" t="s">
        <v>226</v>
      </c>
      <c r="N67" s="49" t="s">
        <v>1256</v>
      </c>
      <c r="O67">
        <v>390</v>
      </c>
      <c r="Q67" t="str">
        <v>Ali Imron, Ir.</v>
      </c>
      <c r="R67" t="str">
        <v>Ali Imron, Ir.</v>
      </c>
      <c r="S67" t="str">
        <v>Ali Imron, Ir.</v>
      </c>
      <c r="T67" t="str">
        <v>Ali Imron, Ir.</v>
      </c>
      <c r="U67" t="str">
        <v>Ali Imron, Ir.</v>
      </c>
      <c r="V67" t="str">
        <v>Ali Imron, Ir.</v>
      </c>
      <c r="W67" t="str">
        <v>Ali Imron, Ir.</v>
      </c>
      <c r="X67" t="str">
        <v>Ali Imron, Ir.</v>
      </c>
      <c r="Y67" t="str">
        <v>Ali Imron, Ir.</v>
      </c>
      <c r="CL67" t="str">
        <v>Ali Imron, Ir.</v>
      </c>
    </row>
    <row r="68" spans="1:90" x14ac:dyDescent="0.25">
      <c r="A68" s="49">
        <v>66</v>
      </c>
      <c r="B68" t="s">
        <v>1399</v>
      </c>
      <c r="C68" s="49">
        <v>130</v>
      </c>
      <c r="D68" s="49">
        <v>714</v>
      </c>
      <c r="E68" s="49" t="str">
        <v>Jupiter Manurung</v>
      </c>
      <c r="F68" s="49">
        <v>402</v>
      </c>
      <c r="G68" s="49">
        <v>296</v>
      </c>
      <c r="H68" s="49" t="s">
        <v>327</v>
      </c>
      <c r="L68" s="49">
        <v>0</v>
      </c>
      <c r="M68" s="49" t="s">
        <v>309</v>
      </c>
      <c r="N68" s="49" t="s">
        <v>1253</v>
      </c>
      <c r="O68">
        <v>366</v>
      </c>
      <c r="Q68" t="str">
        <v>Alpino Setyawan</v>
      </c>
      <c r="R68" t="str">
        <v>Alpino Setyawan</v>
      </c>
      <c r="S68" t="str">
        <v>Alpino Setyawan</v>
      </c>
      <c r="T68" t="str">
        <v>Alpino Setyawan</v>
      </c>
      <c r="U68" t="str">
        <v>Alpino Setyawan</v>
      </c>
      <c r="V68" t="str">
        <v>Alpino Setyawan</v>
      </c>
      <c r="W68" t="str">
        <v>Alpino Setyawan</v>
      </c>
      <c r="X68" t="str">
        <v>Alpino Setyawan</v>
      </c>
      <c r="Y68" t="str">
        <v>Alpino Setyawan</v>
      </c>
      <c r="CL68" t="str">
        <v>Alpino Setyawan</v>
      </c>
    </row>
    <row r="69" spans="1:90" x14ac:dyDescent="0.25">
      <c r="A69" s="49">
        <v>67</v>
      </c>
      <c r="B69" t="s">
        <v>368</v>
      </c>
      <c r="C69" s="49">
        <v>132</v>
      </c>
      <c r="D69" s="49">
        <v>34</v>
      </c>
      <c r="E69" s="49" t="str">
        <v>Rikki Frima Jaya Manurung</v>
      </c>
      <c r="F69" s="49">
        <v>485</v>
      </c>
      <c r="G69" s="49">
        <v>556</v>
      </c>
      <c r="H69" s="49" t="s">
        <v>392</v>
      </c>
      <c r="L69" s="49">
        <v>0</v>
      </c>
      <c r="M69" s="49" t="s">
        <v>623</v>
      </c>
      <c r="N69" s="49" t="s">
        <v>1303</v>
      </c>
      <c r="O69">
        <v>628</v>
      </c>
      <c r="Q69" t="str">
        <v>Amalia Tri Kurnia</v>
      </c>
      <c r="R69" t="str">
        <v>Amalia Tri Kurnia</v>
      </c>
      <c r="S69" t="str">
        <v>Amalia Tri Kurnia</v>
      </c>
      <c r="T69" t="str">
        <v>Amalia Tri Kurnia</v>
      </c>
      <c r="U69" t="str">
        <v>Amalia Tri Kurnia</v>
      </c>
      <c r="V69" t="str">
        <v>Amalia Tri Kurnia</v>
      </c>
      <c r="W69" t="str">
        <v>Amalia Tri Kurnia</v>
      </c>
      <c r="X69" t="str">
        <v>Amalia Tri Kurnia</v>
      </c>
      <c r="Y69" t="str">
        <v>Amalia Tri Kurnia</v>
      </c>
      <c r="CL69" t="str">
        <v>Amalia Tri Kurnia</v>
      </c>
    </row>
    <row r="70" spans="1:90" x14ac:dyDescent="0.25">
      <c r="A70" s="49">
        <v>68</v>
      </c>
      <c r="B70" t="s">
        <v>367</v>
      </c>
      <c r="C70" s="49">
        <v>5</v>
      </c>
      <c r="D70" s="49">
        <v>285</v>
      </c>
      <c r="E70" s="49" t="str">
        <v>Ricky Martinus</v>
      </c>
      <c r="F70" s="49">
        <v>775</v>
      </c>
      <c r="G70" s="49">
        <v>0</v>
      </c>
      <c r="H70" s="49" t="s">
        <v>410</v>
      </c>
      <c r="L70" s="49">
        <v>630</v>
      </c>
      <c r="M70" s="49" t="s">
        <v>1019</v>
      </c>
      <c r="N70" s="49" t="s">
        <v>1304</v>
      </c>
      <c r="O70">
        <v>0</v>
      </c>
      <c r="Q70" t="str">
        <v>Amir Hasan Parinduri, Ir.</v>
      </c>
      <c r="R70" t="str">
        <v>Amir Hasan Parinduri, Ir.</v>
      </c>
      <c r="S70" t="str">
        <v>Amir Hasan Parinduri, Ir.</v>
      </c>
      <c r="T70" t="str">
        <v>Amir Hasan Parinduri, Ir.</v>
      </c>
      <c r="U70" t="str">
        <v>Amir Hasan Parinduri, Ir.</v>
      </c>
      <c r="V70" t="str">
        <v>Amir Hasan Parinduri, Ir.</v>
      </c>
      <c r="W70" t="str">
        <v>Amir Hasan Parinduri, Ir.</v>
      </c>
      <c r="X70" t="str">
        <v>Amir Hasan Parinduri, Ir.</v>
      </c>
      <c r="Y70" t="str">
        <v>Amir Hasan Parinduri, Ir.</v>
      </c>
      <c r="CL70" t="str">
        <v>Amir Hasan Parinduri, Ir.</v>
      </c>
    </row>
    <row r="71" spans="1:90" x14ac:dyDescent="0.25">
      <c r="A71" s="49">
        <v>69</v>
      </c>
      <c r="B71" t="s">
        <v>660</v>
      </c>
      <c r="C71" s="49">
        <v>135</v>
      </c>
      <c r="D71" s="49">
        <v>35</v>
      </c>
      <c r="E71" s="49" t="str">
        <v>M. Hafiz Harahap</v>
      </c>
      <c r="F71" s="49">
        <v>538</v>
      </c>
      <c r="G71" s="49">
        <v>578</v>
      </c>
      <c r="H71" s="49" t="s">
        <v>193</v>
      </c>
      <c r="L71" s="49">
        <v>0</v>
      </c>
      <c r="M71" s="49" t="s">
        <v>741</v>
      </c>
      <c r="N71" s="18" t="s">
        <v>1426</v>
      </c>
      <c r="O71">
        <v>331</v>
      </c>
      <c r="Q71" t="str">
        <v>Amriliadi Bintang Sopandi</v>
      </c>
      <c r="R71" t="str">
        <v>Amriliadi Bintang Sopandi</v>
      </c>
      <c r="S71" t="str">
        <v>Amriliadi Bintang Sopandi</v>
      </c>
      <c r="T71" t="str">
        <v>Amriliadi Bintang Sopandi</v>
      </c>
      <c r="U71" t="str">
        <v>Amriliadi Bintang Sopandi</v>
      </c>
      <c r="V71" t="str">
        <v>Amriliadi Bintang Sopandi</v>
      </c>
      <c r="W71" t="str">
        <v>Amriliadi Bintang Sopandi</v>
      </c>
      <c r="X71" t="str">
        <v>Amriliadi Bintang Sopandi</v>
      </c>
      <c r="Y71" t="str">
        <v>Amriliadi Bintang Sopandi</v>
      </c>
      <c r="CL71" t="str">
        <v>Amriliadi Bintang Sopandi</v>
      </c>
    </row>
    <row r="72" spans="1:90" x14ac:dyDescent="0.25">
      <c r="A72" s="49">
        <v>70</v>
      </c>
      <c r="B72" t="s">
        <v>273</v>
      </c>
      <c r="C72" s="49">
        <v>137</v>
      </c>
      <c r="D72" s="49">
        <v>713</v>
      </c>
      <c r="E72" s="49" t="str">
        <v>Muhammad Kennedy</v>
      </c>
      <c r="F72" s="49">
        <v>528</v>
      </c>
      <c r="G72" s="49">
        <v>196</v>
      </c>
      <c r="H72" s="49" t="s">
        <v>1278</v>
      </c>
      <c r="L72" s="49">
        <v>0</v>
      </c>
      <c r="M72" s="49" t="s">
        <v>615</v>
      </c>
      <c r="N72" s="49" t="s">
        <v>1248</v>
      </c>
      <c r="O72">
        <v>341</v>
      </c>
      <c r="Q72" t="str">
        <v>Anang Susanto</v>
      </c>
      <c r="R72" t="str">
        <v>Anang Susanto</v>
      </c>
      <c r="S72" t="str">
        <v>Anang Susanto</v>
      </c>
      <c r="T72" t="str">
        <v>Anang Susanto</v>
      </c>
      <c r="U72" t="str">
        <v>Anang Susanto</v>
      </c>
      <c r="V72" t="str">
        <v>Anang Susanto</v>
      </c>
      <c r="W72" t="str">
        <v>Anang Susanto</v>
      </c>
      <c r="X72" t="str">
        <v>Anang Susanto</v>
      </c>
      <c r="Y72" t="str">
        <v>Anang Susanto</v>
      </c>
      <c r="CL72" t="str">
        <v>Anang Susanto</v>
      </c>
    </row>
    <row r="73" spans="1:90" x14ac:dyDescent="0.25">
      <c r="A73" s="49">
        <v>71</v>
      </c>
      <c r="B73" t="s">
        <v>271</v>
      </c>
      <c r="C73" s="49">
        <v>139</v>
      </c>
      <c r="D73" s="49">
        <v>36</v>
      </c>
      <c r="E73" s="49" t="str">
        <v>Sura Eka Pratama Pagan</v>
      </c>
      <c r="F73" s="49">
        <v>467</v>
      </c>
      <c r="G73" s="49">
        <v>548</v>
      </c>
      <c r="H73" s="49" t="s">
        <v>329</v>
      </c>
      <c r="L73" s="49">
        <v>0</v>
      </c>
      <c r="M73" s="49" t="s">
        <v>617</v>
      </c>
      <c r="N73" s="49" t="s">
        <v>1246</v>
      </c>
      <c r="O73">
        <v>336</v>
      </c>
      <c r="Q73" t="str">
        <v>Anas Mahyidin, Drs.</v>
      </c>
      <c r="R73" t="str">
        <v>Anas Mahyidin, Drs.</v>
      </c>
      <c r="S73" t="str">
        <v>Anas Mahyidin, Drs.</v>
      </c>
      <c r="T73" t="str">
        <v>Anas Mahyidin, Drs.</v>
      </c>
      <c r="U73" t="str">
        <v>Anas Mahyidin, Drs.</v>
      </c>
      <c r="V73" t="str">
        <v>Anas Mahyidin, Drs.</v>
      </c>
      <c r="W73" t="str">
        <v>Anas Mahyidin, Drs.</v>
      </c>
      <c r="X73" t="str">
        <v>Anas Mahyidin, Drs.</v>
      </c>
      <c r="Y73" t="str">
        <v>Anas Mahyidin, Drs.</v>
      </c>
      <c r="CL73" t="str">
        <v>Anas Mahyidin, Drs.</v>
      </c>
    </row>
    <row r="74" spans="1:90" x14ac:dyDescent="0.25">
      <c r="A74" s="49">
        <v>72</v>
      </c>
      <c r="B74" t="s">
        <v>272</v>
      </c>
      <c r="C74" s="49">
        <v>141</v>
      </c>
      <c r="D74" s="49">
        <v>293</v>
      </c>
      <c r="E74" s="49" t="str">
        <v>Jefri Hidayat</v>
      </c>
      <c r="F74" s="49">
        <v>560</v>
      </c>
      <c r="G74" s="49">
        <v>594</v>
      </c>
      <c r="H74" s="49" t="s">
        <v>232</v>
      </c>
      <c r="L74" s="49">
        <v>0</v>
      </c>
      <c r="M74" s="49" t="s">
        <v>302</v>
      </c>
      <c r="N74" s="49" t="s">
        <v>1249</v>
      </c>
      <c r="O74">
        <v>348</v>
      </c>
      <c r="Q74" t="str">
        <v>Andi La Tenri Ruwa</v>
      </c>
      <c r="R74" t="str">
        <v>Andi La Tenri Ruwa</v>
      </c>
      <c r="S74" t="str">
        <v>Andi La Tenri Ruwa</v>
      </c>
      <c r="T74" t="str">
        <v>Andi La Tenri Ruwa</v>
      </c>
      <c r="U74" t="str">
        <v>Andi La Tenri Ruwa</v>
      </c>
      <c r="V74" t="str">
        <v>Andi La Tenri Ruwa</v>
      </c>
      <c r="W74" t="str">
        <v>Andi La Tenri Ruwa</v>
      </c>
      <c r="X74" t="str">
        <v>Andi La Tenri Ruwa</v>
      </c>
      <c r="Y74" t="str">
        <v>Andi La Tenri Ruwa</v>
      </c>
      <c r="CL74" t="str">
        <v>Andi La Tenri Ruwa</v>
      </c>
    </row>
    <row r="75" spans="1:90" x14ac:dyDescent="0.25">
      <c r="A75" s="49">
        <v>73</v>
      </c>
      <c r="B75" t="s">
        <v>1175</v>
      </c>
      <c r="C75" s="49">
        <v>143</v>
      </c>
      <c r="D75" s="49">
        <v>37</v>
      </c>
      <c r="E75" s="49" t="str">
        <v>Prans Sagita</v>
      </c>
      <c r="F75" s="49">
        <v>131</v>
      </c>
      <c r="G75" s="49">
        <v>253</v>
      </c>
      <c r="H75" s="49" t="s">
        <v>1192</v>
      </c>
      <c r="L75" s="49">
        <v>0</v>
      </c>
      <c r="M75" s="49" t="s">
        <v>171</v>
      </c>
      <c r="N75" s="49" t="s">
        <v>1300</v>
      </c>
      <c r="O75">
        <v>618</v>
      </c>
      <c r="Q75" t="str">
        <v>Andi Suranta Meliala</v>
      </c>
      <c r="R75" t="str">
        <v>Andi Suranta Meliala</v>
      </c>
      <c r="S75" t="str">
        <v>Andi Suranta Meliala</v>
      </c>
      <c r="T75" t="str">
        <v>Andi Suranta Meliala</v>
      </c>
      <c r="U75" t="str">
        <v>Andi Suranta Meliala</v>
      </c>
      <c r="V75" t="str">
        <v>Andi Suranta Meliala</v>
      </c>
      <c r="W75" t="str">
        <v>Andi Suranta Meliala</v>
      </c>
      <c r="X75" t="str">
        <v>Andi Suranta Meliala</v>
      </c>
      <c r="Y75" t="str">
        <v>Andi Suranta Meliala</v>
      </c>
      <c r="CL75" t="str">
        <v>Andi Suranta Meliala</v>
      </c>
    </row>
    <row r="76" spans="1:90" x14ac:dyDescent="0.25">
      <c r="A76" s="49">
        <v>74</v>
      </c>
      <c r="B76" t="s">
        <v>256</v>
      </c>
      <c r="C76" s="49">
        <v>145</v>
      </c>
      <c r="D76" s="49">
        <v>435</v>
      </c>
      <c r="E76" s="49" t="str">
        <v>Osten Panjaitan, Ir.</v>
      </c>
      <c r="F76" s="49">
        <v>736</v>
      </c>
      <c r="G76" s="49">
        <v>752</v>
      </c>
      <c r="H76" s="49" t="s">
        <v>1318</v>
      </c>
      <c r="L76" s="49"/>
      <c r="M76" s="49"/>
      <c r="N76" s="49"/>
      <c r="Q76" t="str">
        <v>Andi Wira Primawan</v>
      </c>
      <c r="R76" t="str">
        <v>Andi Wira Primawan</v>
      </c>
      <c r="S76" t="str">
        <v>Andi Wira Primawan</v>
      </c>
      <c r="T76" t="str">
        <v>Andi Wira Primawan</v>
      </c>
      <c r="U76" t="str">
        <v>Andi Wira Primawan</v>
      </c>
      <c r="V76" t="str">
        <v>Andi Wira Primawan</v>
      </c>
      <c r="W76" t="str">
        <v>Andi Wira Primawan</v>
      </c>
      <c r="X76" t="str">
        <v>Andi Wira Primawan</v>
      </c>
      <c r="Y76" t="str">
        <v>Andi Wira Primawan</v>
      </c>
      <c r="CL76" t="str">
        <v>Andi Wira Primawan</v>
      </c>
    </row>
    <row r="77" spans="1:90" x14ac:dyDescent="0.25">
      <c r="A77" s="49">
        <v>75</v>
      </c>
      <c r="B77" t="s">
        <v>258</v>
      </c>
      <c r="C77" s="49">
        <v>147</v>
      </c>
      <c r="D77" s="49">
        <v>38</v>
      </c>
      <c r="E77" s="49" t="str">
        <v>Julita Artalina Manik</v>
      </c>
      <c r="F77" s="49">
        <v>495</v>
      </c>
      <c r="G77" s="49">
        <v>560</v>
      </c>
      <c r="H77" s="49" t="s">
        <v>638</v>
      </c>
      <c r="L77" s="49"/>
      <c r="M77" s="49"/>
      <c r="N77" s="49"/>
      <c r="Q77" t="str">
        <v>Andika Rahmad</v>
      </c>
      <c r="R77" t="str">
        <v>Andika Rahmad</v>
      </c>
      <c r="S77" t="str">
        <v>Andika Rahmad</v>
      </c>
      <c r="T77" t="str">
        <v>Andika Rahmad</v>
      </c>
      <c r="U77" t="str">
        <v>Andika Rahmad</v>
      </c>
      <c r="V77" t="str">
        <v>Andika Rahmad</v>
      </c>
      <c r="W77" t="str">
        <v>Andika Rahmad</v>
      </c>
      <c r="X77" t="str">
        <v>Andika Rahmad</v>
      </c>
      <c r="Y77" t="str">
        <v>Andika Rahmad</v>
      </c>
      <c r="CL77" t="str">
        <v>Andika Rahmad</v>
      </c>
    </row>
    <row r="78" spans="1:90" x14ac:dyDescent="0.25">
      <c r="A78" s="49">
        <v>76</v>
      </c>
      <c r="B78" t="s">
        <v>146</v>
      </c>
      <c r="C78" s="49">
        <v>149</v>
      </c>
      <c r="D78" s="49">
        <v>294</v>
      </c>
      <c r="E78" s="49" t="str">
        <v>Muhammad Saifun Nizam</v>
      </c>
      <c r="F78" s="49">
        <v>571</v>
      </c>
      <c r="G78" s="49">
        <v>715</v>
      </c>
      <c r="H78" s="49" t="s">
        <v>1290</v>
      </c>
      <c r="L78" s="49"/>
      <c r="M78" s="49"/>
      <c r="N78" s="49"/>
      <c r="Q78" t="str">
        <v>Andiliani Rinaldo Pasaribu</v>
      </c>
      <c r="R78" t="str">
        <v>Andiliani Rinaldo Pasaribu</v>
      </c>
      <c r="S78" t="str">
        <v>Andiliani Rinaldo Pasaribu</v>
      </c>
      <c r="T78" t="str">
        <v>Andiliani Rinaldo Pasaribu</v>
      </c>
      <c r="U78" t="str">
        <v>Andiliani Rinaldo Pasaribu</v>
      </c>
      <c r="V78" t="str">
        <v>Andiliani Rinaldo Pasaribu</v>
      </c>
      <c r="W78" t="str">
        <v>Andiliani Rinaldo Pasaribu</v>
      </c>
      <c r="X78" t="str">
        <v>Andiliani Rinaldo Pasaribu</v>
      </c>
      <c r="Y78" t="str">
        <v>Andiliani Rinaldo Pasaribu</v>
      </c>
      <c r="CL78" t="str">
        <v>Andiliani Rinaldo Pasaribu</v>
      </c>
    </row>
    <row r="79" spans="1:90" x14ac:dyDescent="0.25">
      <c r="A79" s="49">
        <v>77</v>
      </c>
      <c r="B79" t="s">
        <v>1176</v>
      </c>
      <c r="C79" s="49">
        <v>151</v>
      </c>
      <c r="D79" s="49">
        <v>39</v>
      </c>
      <c r="E79" s="49" t="str">
        <v>Denni Harianto</v>
      </c>
      <c r="F79" s="49">
        <v>502</v>
      </c>
      <c r="G79" s="49">
        <v>624</v>
      </c>
      <c r="H79" s="49" t="s">
        <v>215</v>
      </c>
      <c r="L79" s="49"/>
      <c r="M79" s="49"/>
      <c r="N79" s="49"/>
      <c r="Q79" t="str">
        <v>Andre Daniel Nababan</v>
      </c>
      <c r="R79" t="str">
        <v>Andre Daniel Nababan</v>
      </c>
      <c r="S79" t="str">
        <v>Andre Daniel Nababan</v>
      </c>
      <c r="T79" t="str">
        <v>Andre Daniel Nababan</v>
      </c>
      <c r="U79" t="str">
        <v>Andre Daniel Nababan</v>
      </c>
      <c r="V79" t="str">
        <v>Andre Daniel Nababan</v>
      </c>
      <c r="W79" t="str">
        <v>Andre Daniel Nababan</v>
      </c>
      <c r="X79" t="str">
        <v>Andre Daniel Nababan</v>
      </c>
      <c r="Y79" t="str">
        <v>Andre Daniel Nababan</v>
      </c>
      <c r="CL79" t="str">
        <v>Andre Daniel Nababan</v>
      </c>
    </row>
    <row r="80" spans="1:90" x14ac:dyDescent="0.25">
      <c r="A80" s="49">
        <v>78</v>
      </c>
      <c r="B80" t="s">
        <v>1177</v>
      </c>
      <c r="C80" s="49">
        <v>153</v>
      </c>
      <c r="D80" s="49">
        <v>298</v>
      </c>
      <c r="E80" s="49" t="str">
        <v>Ari Bahtiar</v>
      </c>
      <c r="F80" s="49">
        <v>472</v>
      </c>
      <c r="G80" s="49">
        <v>549</v>
      </c>
      <c r="H80" s="49" t="s">
        <v>591</v>
      </c>
      <c r="L80" s="49"/>
      <c r="M80" s="49"/>
      <c r="N80" s="49"/>
      <c r="Q80" t="str">
        <v>Andrew Timothy A.S.</v>
      </c>
      <c r="R80" t="str">
        <v>Andrew Timothy A.S.</v>
      </c>
      <c r="S80" t="str">
        <v>Andrew Timothy A.S.</v>
      </c>
      <c r="T80" t="str">
        <v>Andrew Timothy A.S.</v>
      </c>
      <c r="U80" t="str">
        <v>Andrew Timothy A.S.</v>
      </c>
      <c r="V80" t="str">
        <v>Andrew Timothy A.S.</v>
      </c>
      <c r="W80" t="str">
        <v>Andrew Timothy A.S.</v>
      </c>
      <c r="X80" t="str">
        <v>Andrew Timothy A.S.</v>
      </c>
      <c r="Y80" t="str">
        <v>Andrew Timothy A.S.</v>
      </c>
      <c r="CL80" t="str">
        <v>Andrew Timothy A.S.</v>
      </c>
    </row>
    <row r="81" spans="1:90" x14ac:dyDescent="0.25">
      <c r="A81" s="49">
        <v>79</v>
      </c>
      <c r="B81" t="s">
        <v>483</v>
      </c>
      <c r="C81" s="49">
        <v>155</v>
      </c>
      <c r="D81" s="49">
        <v>40</v>
      </c>
      <c r="E81" s="49" t="str">
        <v>Jonni Saragih</v>
      </c>
      <c r="F81" s="49">
        <v>397</v>
      </c>
      <c r="G81" s="49">
        <v>521</v>
      </c>
      <c r="H81" s="49" t="s">
        <v>236</v>
      </c>
      <c r="L81" s="49"/>
      <c r="M81" s="49"/>
      <c r="N81" s="49"/>
      <c r="Q81" t="str">
        <v>Andri Guntur</v>
      </c>
      <c r="R81" t="str">
        <v>Andri Guntur</v>
      </c>
      <c r="S81" t="str">
        <v>Andri Guntur</v>
      </c>
      <c r="T81" t="str">
        <v>Andri Guntur</v>
      </c>
      <c r="U81" t="str">
        <v>Andri Guntur</v>
      </c>
      <c r="V81" t="str">
        <v>Andri Guntur</v>
      </c>
      <c r="W81" t="str">
        <v>Andri Guntur</v>
      </c>
      <c r="X81" t="str">
        <v>Andri Guntur</v>
      </c>
      <c r="Y81" t="str">
        <v>Andri Guntur</v>
      </c>
      <c r="CL81" t="str">
        <v>Andri Guntur</v>
      </c>
    </row>
    <row r="82" spans="1:90" x14ac:dyDescent="0.25">
      <c r="A82" s="49">
        <v>80</v>
      </c>
      <c r="B82" t="s">
        <v>496</v>
      </c>
      <c r="C82" s="49">
        <v>157</v>
      </c>
      <c r="D82" s="49">
        <v>436</v>
      </c>
      <c r="E82" s="49" t="str">
        <v>M. Zulfikri</v>
      </c>
      <c r="F82" s="49">
        <v>559</v>
      </c>
      <c r="G82" s="49">
        <v>209</v>
      </c>
      <c r="H82" s="49" t="s">
        <v>692</v>
      </c>
      <c r="L82" s="49"/>
      <c r="M82" s="49"/>
      <c r="N82" s="49"/>
      <c r="Q82" t="str">
        <v>Andri Rustaman</v>
      </c>
      <c r="R82" t="str">
        <v>Andri Rustaman</v>
      </c>
      <c r="S82" t="str">
        <v>Andri Rustaman</v>
      </c>
      <c r="T82" t="str">
        <v>Andri Rustaman</v>
      </c>
      <c r="U82" t="str">
        <v>Andri Rustaman</v>
      </c>
      <c r="V82" t="str">
        <v>Andri Rustaman</v>
      </c>
      <c r="W82" t="str">
        <v>Andri Rustaman</v>
      </c>
      <c r="X82" t="str">
        <v>Andri Rustaman</v>
      </c>
      <c r="Y82" t="str">
        <v>Andri Rustaman</v>
      </c>
      <c r="CL82" t="str">
        <v>Andri Rustaman</v>
      </c>
    </row>
    <row r="83" spans="1:90" x14ac:dyDescent="0.25">
      <c r="A83" s="49">
        <v>81</v>
      </c>
      <c r="B83" t="s">
        <v>538</v>
      </c>
      <c r="C83" s="49">
        <v>159</v>
      </c>
      <c r="D83" s="49">
        <v>41</v>
      </c>
      <c r="E83" s="49" t="str">
        <v>Herawati Kusumawardani</v>
      </c>
      <c r="F83" s="49">
        <v>318</v>
      </c>
      <c r="G83" s="49">
        <v>473</v>
      </c>
      <c r="H83" s="49" t="s">
        <v>468</v>
      </c>
      <c r="L83" s="49"/>
      <c r="M83" s="49"/>
      <c r="N83" s="49"/>
      <c r="Q83" t="str">
        <v>Andry Roy P.S., SE</v>
      </c>
      <c r="R83" t="str">
        <v>Andry Roy P.S., SE</v>
      </c>
      <c r="S83" t="str">
        <v>Andry Roy P.S., SE</v>
      </c>
      <c r="T83" t="str">
        <v>Andry Roy P.S., SE</v>
      </c>
      <c r="U83" t="str">
        <v>Andry Roy P.S., SE</v>
      </c>
      <c r="V83" t="str">
        <v>Andry Roy P.S., SE</v>
      </c>
      <c r="W83" t="str">
        <v>Andry Roy P.S., SE</v>
      </c>
      <c r="X83" t="str">
        <v>Andry Roy P.S., SE</v>
      </c>
      <c r="Y83" t="str">
        <v>Andry Roy P.S., SE</v>
      </c>
      <c r="CL83" t="str">
        <v>Andry Roy P.S., SE</v>
      </c>
    </row>
    <row r="84" spans="1:90" x14ac:dyDescent="0.25">
      <c r="A84" s="49">
        <v>82</v>
      </c>
      <c r="B84" t="s">
        <v>296</v>
      </c>
      <c r="C84" s="49">
        <v>161</v>
      </c>
      <c r="D84" s="49">
        <v>299</v>
      </c>
      <c r="E84" s="49" t="str">
        <v>Tri Retno Setyowati</v>
      </c>
      <c r="F84" s="49">
        <v>724</v>
      </c>
      <c r="G84" s="49">
        <v>738</v>
      </c>
      <c r="H84" s="49" t="s">
        <v>341</v>
      </c>
      <c r="L84" s="49"/>
      <c r="M84" s="49"/>
      <c r="N84" s="49"/>
      <c r="Q84" t="str">
        <v>Andy Wijaya</v>
      </c>
      <c r="R84" t="str">
        <v>Andy Wijaya</v>
      </c>
      <c r="S84" t="str">
        <v>Andy Wijaya</v>
      </c>
      <c r="T84" t="str">
        <v>Andy Wijaya</v>
      </c>
      <c r="U84" t="str">
        <v>Andy Wijaya</v>
      </c>
      <c r="V84" t="str">
        <v>Andy Wijaya</v>
      </c>
      <c r="W84" t="str">
        <v>Andy Wijaya</v>
      </c>
      <c r="X84" t="str">
        <v>Andy Wijaya</v>
      </c>
      <c r="Y84" t="str">
        <v>Andy Wijaya</v>
      </c>
      <c r="CL84" t="str">
        <v>Andy Wijaya</v>
      </c>
    </row>
    <row r="85" spans="1:90" x14ac:dyDescent="0.25">
      <c r="A85" s="49">
        <v>83</v>
      </c>
      <c r="B85" t="s">
        <v>610</v>
      </c>
      <c r="C85" s="49">
        <v>7</v>
      </c>
      <c r="D85" s="49">
        <v>42</v>
      </c>
      <c r="E85" s="49" t="str">
        <v>Rofina Budianto</v>
      </c>
      <c r="F85" s="49">
        <v>658</v>
      </c>
      <c r="G85" s="49">
        <v>811</v>
      </c>
      <c r="H85" s="49" t="s">
        <v>596</v>
      </c>
      <c r="L85" s="49"/>
      <c r="M85" s="49"/>
      <c r="N85" s="49"/>
      <c r="Q85" t="str">
        <v>Angelus Pacis Nababan</v>
      </c>
      <c r="R85" t="str">
        <v>Angelus Pacis Nababan</v>
      </c>
      <c r="S85" t="str">
        <v>Angelus Pacis Nababan</v>
      </c>
      <c r="T85" t="str">
        <v>Angelus Pacis Nababan</v>
      </c>
      <c r="U85" t="str">
        <v>Angelus Pacis Nababan</v>
      </c>
      <c r="V85" t="str">
        <v>Angelus Pacis Nababan</v>
      </c>
      <c r="W85" t="str">
        <v>Angelus Pacis Nababan</v>
      </c>
      <c r="X85" t="str">
        <v>Angelus Pacis Nababan</v>
      </c>
      <c r="Y85" t="str">
        <v>Angelus Pacis Nababan</v>
      </c>
      <c r="CL85" t="str">
        <v>Angelus Pacis Nababan</v>
      </c>
    </row>
    <row r="86" spans="1:90" x14ac:dyDescent="0.25">
      <c r="A86" s="49">
        <v>84</v>
      </c>
      <c r="B86" t="s">
        <v>530</v>
      </c>
      <c r="C86" s="49">
        <v>164</v>
      </c>
      <c r="D86" s="49">
        <v>712</v>
      </c>
      <c r="E86" s="49" t="str">
        <v>Herman</v>
      </c>
      <c r="F86" s="49">
        <v>648</v>
      </c>
      <c r="G86" s="49">
        <v>662</v>
      </c>
      <c r="H86" s="49" t="s">
        <v>466</v>
      </c>
      <c r="L86" s="49"/>
      <c r="M86" s="49"/>
      <c r="N86" s="49"/>
      <c r="Q86" t="str">
        <v>Angga Premana</v>
      </c>
      <c r="R86" t="str">
        <v>Angga Premana</v>
      </c>
      <c r="S86" t="str">
        <v>Angga Premana</v>
      </c>
      <c r="T86" t="str">
        <v>Angga Premana</v>
      </c>
      <c r="U86" t="str">
        <v>Angga Premana</v>
      </c>
      <c r="V86" t="str">
        <v>Angga Premana</v>
      </c>
      <c r="W86" t="str">
        <v>Angga Premana</v>
      </c>
      <c r="X86" t="str">
        <v>Angga Premana</v>
      </c>
      <c r="Y86" t="str">
        <v>Angga Premana</v>
      </c>
      <c r="CL86" t="str">
        <v>Angga Premana</v>
      </c>
    </row>
    <row r="87" spans="1:90" x14ac:dyDescent="0.25">
      <c r="A87" s="49">
        <v>85</v>
      </c>
      <c r="B87" t="s">
        <v>370</v>
      </c>
      <c r="C87" s="49">
        <v>11</v>
      </c>
      <c r="D87" s="49">
        <v>43</v>
      </c>
      <c r="E87" s="49" t="str">
        <v>Ahmad Ganti</v>
      </c>
      <c r="F87" s="49">
        <v>512</v>
      </c>
      <c r="G87" s="49">
        <v>568</v>
      </c>
      <c r="H87" s="49" t="s">
        <v>210</v>
      </c>
      <c r="L87" s="49"/>
      <c r="M87" s="49"/>
      <c r="N87" s="49"/>
      <c r="Q87" t="str">
        <v>Anggoro Santoso</v>
      </c>
      <c r="R87" t="str">
        <v>Anggoro Santoso</v>
      </c>
      <c r="S87" t="str">
        <v>Anggoro Santoso</v>
      </c>
      <c r="T87" t="str">
        <v>Anggoro Santoso</v>
      </c>
      <c r="U87" t="str">
        <v>Anggoro Santoso</v>
      </c>
      <c r="V87" t="str">
        <v>Anggoro Santoso</v>
      </c>
      <c r="W87" t="str">
        <v>Anggoro Santoso</v>
      </c>
      <c r="X87" t="str">
        <v>Anggoro Santoso</v>
      </c>
      <c r="Y87" t="str">
        <v>Anggoro Santoso</v>
      </c>
      <c r="CL87" t="str">
        <v>Anggoro Santoso</v>
      </c>
    </row>
    <row r="88" spans="1:90" x14ac:dyDescent="0.25">
      <c r="A88" s="49">
        <v>86</v>
      </c>
      <c r="B88" t="s">
        <v>275</v>
      </c>
      <c r="C88" s="49">
        <v>167</v>
      </c>
      <c r="D88" s="49">
        <v>305</v>
      </c>
      <c r="E88" s="49" t="str">
        <v>Edy Suprayitno</v>
      </c>
      <c r="F88" s="49">
        <v>555</v>
      </c>
      <c r="G88" s="49">
        <v>592</v>
      </c>
      <c r="H88" s="49" t="s">
        <v>191</v>
      </c>
      <c r="L88" s="49"/>
      <c r="M88" s="49"/>
      <c r="N88" s="49"/>
      <c r="Q88" t="str">
        <v>Anjena Dewi</v>
      </c>
      <c r="R88" t="str">
        <v>Anjena Dewi</v>
      </c>
      <c r="S88" t="str">
        <v>Anjena Dewi</v>
      </c>
      <c r="T88" t="str">
        <v>Anjena Dewi</v>
      </c>
      <c r="U88" t="str">
        <v>Anjena Dewi</v>
      </c>
      <c r="V88" t="str">
        <v>Anjena Dewi</v>
      </c>
      <c r="W88" t="str">
        <v>Anjena Dewi</v>
      </c>
      <c r="X88" t="str">
        <v>Anjena Dewi</v>
      </c>
      <c r="Y88" t="str">
        <v>Anjena Dewi</v>
      </c>
      <c r="CL88" t="str">
        <v>Anjena Dewi</v>
      </c>
    </row>
    <row r="89" spans="1:90" x14ac:dyDescent="0.25">
      <c r="A89" s="49">
        <v>87</v>
      </c>
      <c r="B89" t="s">
        <v>278</v>
      </c>
      <c r="C89" s="49">
        <v>169</v>
      </c>
      <c r="D89" s="49">
        <v>44</v>
      </c>
      <c r="E89" s="49" t="str">
        <v>Wulan Sarie Soekiman</v>
      </c>
      <c r="F89" s="49">
        <v>543</v>
      </c>
      <c r="G89" s="49">
        <v>582</v>
      </c>
      <c r="H89" s="49" t="s">
        <v>804</v>
      </c>
      <c r="L89" s="49"/>
      <c r="M89" s="49"/>
      <c r="N89" s="49"/>
      <c r="Q89" t="str">
        <v>Anton Heryudhanto</v>
      </c>
      <c r="R89" t="str">
        <v>Anton Heryudhanto</v>
      </c>
      <c r="S89" t="str">
        <v>Anton Heryudhanto</v>
      </c>
      <c r="T89" t="str">
        <v>Anton Heryudhanto</v>
      </c>
      <c r="U89" t="str">
        <v>Anton Heryudhanto</v>
      </c>
      <c r="V89" t="str">
        <v>Anton Heryudhanto</v>
      </c>
      <c r="W89" t="str">
        <v>Anton Heryudhanto</v>
      </c>
      <c r="X89" t="str">
        <v>Anton Heryudhanto</v>
      </c>
      <c r="Y89" t="str">
        <v>Anton Heryudhanto</v>
      </c>
      <c r="CL89" t="str">
        <v>Anton Heryudhanto</v>
      </c>
    </row>
    <row r="90" spans="1:90" x14ac:dyDescent="0.25">
      <c r="A90" s="49">
        <v>88</v>
      </c>
      <c r="B90" t="s">
        <v>1178</v>
      </c>
      <c r="C90" s="49">
        <v>171</v>
      </c>
      <c r="D90" s="49">
        <v>311</v>
      </c>
      <c r="E90" s="49" t="str">
        <v>Dimas Hastito Siregar</v>
      </c>
      <c r="F90" s="49">
        <v>438</v>
      </c>
      <c r="G90" s="49">
        <v>106</v>
      </c>
      <c r="H90" s="49" t="s">
        <v>1262</v>
      </c>
      <c r="L90" s="49"/>
      <c r="M90" s="49"/>
      <c r="N90" s="49"/>
      <c r="Q90" t="str">
        <v>Anzary Nur Azis, Ir</v>
      </c>
      <c r="R90" t="str">
        <v>Anzary Nur Azis, Ir</v>
      </c>
      <c r="S90" t="str">
        <v>Anzary Nur Azis, Ir</v>
      </c>
      <c r="T90" t="str">
        <v>Anzary Nur Azis, Ir</v>
      </c>
      <c r="U90" t="str">
        <v>Anzary Nur Azis, Ir</v>
      </c>
      <c r="V90" t="str">
        <v>Anzary Nur Azis, Ir</v>
      </c>
      <c r="W90" t="str">
        <v>Anzary Nur Azis, Ir</v>
      </c>
      <c r="X90" t="str">
        <v>Anzary Nur Azis, Ir</v>
      </c>
      <c r="Y90" t="str">
        <v>Anzary Nur Azis, Ir</v>
      </c>
      <c r="CL90" t="str">
        <v>Anzary Nur Azis, Ir</v>
      </c>
    </row>
    <row r="91" spans="1:90" x14ac:dyDescent="0.25">
      <c r="A91" s="49">
        <v>89</v>
      </c>
      <c r="B91" t="s">
        <v>519</v>
      </c>
      <c r="C91" s="49">
        <v>173</v>
      </c>
      <c r="D91" s="49">
        <v>45</v>
      </c>
      <c r="E91" s="49" t="str">
        <v>Alam Jaya</v>
      </c>
      <c r="F91" s="49">
        <v>727</v>
      </c>
      <c r="G91" s="49">
        <v>742</v>
      </c>
      <c r="H91" s="49" t="s">
        <v>662</v>
      </c>
      <c r="L91" s="49"/>
      <c r="M91" s="49"/>
      <c r="N91" s="49"/>
      <c r="Q91" t="str">
        <v>Apriono</v>
      </c>
      <c r="R91" t="str">
        <v>Apriono</v>
      </c>
      <c r="S91" t="str">
        <v>Apriono</v>
      </c>
      <c r="T91" t="str">
        <v>Apriono</v>
      </c>
      <c r="U91" t="str">
        <v>Apriono</v>
      </c>
      <c r="V91" t="str">
        <v>Apriono</v>
      </c>
      <c r="W91" t="str">
        <v>Apriono</v>
      </c>
      <c r="X91" t="str">
        <v>Apriono</v>
      </c>
      <c r="Y91" t="str">
        <v>Apriono</v>
      </c>
      <c r="CL91" t="str">
        <v>Apriono</v>
      </c>
    </row>
    <row r="92" spans="1:90" x14ac:dyDescent="0.25">
      <c r="A92" s="49">
        <v>90</v>
      </c>
      <c r="B92" t="s">
        <v>1422</v>
      </c>
      <c r="C92" s="49">
        <v>0</v>
      </c>
      <c r="D92" s="49">
        <v>313</v>
      </c>
      <c r="E92" s="49" t="str">
        <v>Yoki Hermanto</v>
      </c>
      <c r="F92" s="49">
        <v>173</v>
      </c>
      <c r="G92" s="49">
        <v>311</v>
      </c>
      <c r="H92" s="49" t="s">
        <v>149</v>
      </c>
      <c r="L92" s="49"/>
      <c r="M92" s="49"/>
      <c r="N92" s="49"/>
      <c r="Q92" t="str">
        <v>Arbie Wijaya</v>
      </c>
      <c r="R92" t="str">
        <v>Arbie Wijaya</v>
      </c>
      <c r="S92" t="str">
        <v>Arbie Wijaya</v>
      </c>
      <c r="T92" t="str">
        <v>Arbie Wijaya</v>
      </c>
      <c r="U92" t="str">
        <v>Arbie Wijaya</v>
      </c>
      <c r="V92" t="str">
        <v>Arbie Wijaya</v>
      </c>
      <c r="W92" t="str">
        <v>Arbie Wijaya</v>
      </c>
      <c r="X92" t="str">
        <v>Arbie Wijaya</v>
      </c>
      <c r="Y92" t="str">
        <v>Arbie Wijaya</v>
      </c>
      <c r="CL92" t="str">
        <v>Arbie Wijaya</v>
      </c>
    </row>
    <row r="93" spans="1:90" x14ac:dyDescent="0.25">
      <c r="A93" s="49">
        <v>91</v>
      </c>
      <c r="B93" t="s">
        <v>270</v>
      </c>
      <c r="C93" s="49">
        <v>177</v>
      </c>
      <c r="D93" s="49">
        <v>46</v>
      </c>
      <c r="E93" s="49" t="str">
        <v>Joko Mariamansya</v>
      </c>
      <c r="F93" s="49">
        <v>346</v>
      </c>
      <c r="G93" s="49">
        <v>502</v>
      </c>
      <c r="H93" s="49" t="s">
        <v>202</v>
      </c>
      <c r="L93" s="49"/>
      <c r="M93" s="49"/>
      <c r="N93" s="49"/>
      <c r="Q93" t="str">
        <v>Ardiansyah</v>
      </c>
      <c r="R93" t="str">
        <v>Ardiansyah</v>
      </c>
      <c r="S93" t="str">
        <v>Ardiansyah</v>
      </c>
      <c r="T93" t="str">
        <v>Ardiansyah</v>
      </c>
      <c r="U93" t="str">
        <v>Ardiansyah</v>
      </c>
      <c r="V93" t="str">
        <v>Ardiansyah</v>
      </c>
      <c r="W93" t="str">
        <v>Ardiansyah</v>
      </c>
      <c r="X93" t="str">
        <v>Ardiansyah</v>
      </c>
      <c r="Y93" t="str">
        <v>Ardiansyah</v>
      </c>
      <c r="CL93" t="str">
        <v>Ardiansyah</v>
      </c>
    </row>
    <row r="94" spans="1:90" x14ac:dyDescent="0.25">
      <c r="A94" s="49">
        <v>92</v>
      </c>
      <c r="B94" t="s">
        <v>1179</v>
      </c>
      <c r="C94" s="49">
        <v>179</v>
      </c>
      <c r="D94" s="49">
        <v>314</v>
      </c>
      <c r="E94" s="49" t="str">
        <v>Saddam Husein Rambe</v>
      </c>
      <c r="F94" s="49">
        <v>321</v>
      </c>
      <c r="G94" s="49">
        <v>478</v>
      </c>
      <c r="H94" s="49" t="s">
        <v>1243</v>
      </c>
      <c r="L94" s="49"/>
      <c r="M94" s="49"/>
      <c r="N94" s="49"/>
      <c r="Q94" t="str">
        <v>Ardiyanto, Ir.</v>
      </c>
      <c r="R94" t="str">
        <v>Ardiyanto, Ir.</v>
      </c>
      <c r="S94" t="str">
        <v>Ardiyanto, Ir.</v>
      </c>
      <c r="T94" t="str">
        <v>Ardiyanto, Ir.</v>
      </c>
      <c r="U94" t="str">
        <v>Ardiyanto, Ir.</v>
      </c>
      <c r="V94" t="str">
        <v>Ardiyanto, Ir.</v>
      </c>
      <c r="W94" t="str">
        <v>Ardiyanto, Ir.</v>
      </c>
      <c r="X94" t="str">
        <v>Ardiyanto, Ir.</v>
      </c>
      <c r="Y94" t="str">
        <v>Ardiyanto, Ir.</v>
      </c>
      <c r="CL94" t="str">
        <v>Ardiyanto, Ir.</v>
      </c>
    </row>
    <row r="95" spans="1:90" x14ac:dyDescent="0.25">
      <c r="A95" s="49">
        <v>93</v>
      </c>
      <c r="B95" t="s">
        <v>1180</v>
      </c>
      <c r="C95" s="49">
        <v>181</v>
      </c>
      <c r="D95" s="49">
        <v>47</v>
      </c>
      <c r="E95" s="49" t="str">
        <v>M. Alan Daulay</v>
      </c>
      <c r="F95" s="49">
        <v>448</v>
      </c>
      <c r="G95" s="49">
        <v>165</v>
      </c>
      <c r="H95" s="49" t="s">
        <v>465</v>
      </c>
      <c r="L95" s="49"/>
      <c r="M95" s="49"/>
      <c r="N95" s="49"/>
      <c r="Q95" t="str">
        <v>Arfan</v>
      </c>
      <c r="R95" t="str">
        <v>Arfan</v>
      </c>
      <c r="S95" t="str">
        <v>Arfan</v>
      </c>
      <c r="T95" t="str">
        <v>Arfan</v>
      </c>
      <c r="U95" t="str">
        <v>Arfan</v>
      </c>
      <c r="V95" t="str">
        <v>Arfan</v>
      </c>
      <c r="W95" t="str">
        <v>Arfan</v>
      </c>
      <c r="X95" t="str">
        <v>Arfan</v>
      </c>
      <c r="Y95" t="str">
        <v>Arfan</v>
      </c>
      <c r="CL95" t="str">
        <v>Arfan</v>
      </c>
    </row>
    <row r="96" spans="1:90" x14ac:dyDescent="0.25">
      <c r="A96" s="49">
        <v>94</v>
      </c>
      <c r="B96" t="s">
        <v>262</v>
      </c>
      <c r="C96" s="49">
        <v>183</v>
      </c>
      <c r="D96" s="49">
        <v>443</v>
      </c>
      <c r="E96" s="49" t="str">
        <v>Imam Taufik Siregar</v>
      </c>
      <c r="F96" s="49">
        <v>47</v>
      </c>
      <c r="G96" s="49">
        <v>93</v>
      </c>
      <c r="H96" s="49" t="s">
        <v>291</v>
      </c>
      <c r="L96" s="49"/>
      <c r="M96" s="49"/>
      <c r="N96" s="49"/>
      <c r="Q96" t="str">
        <v>Ari Bahtiar</v>
      </c>
      <c r="R96" t="str">
        <v>Ari Bahtiar</v>
      </c>
      <c r="S96" t="str">
        <v>Ari Bahtiar</v>
      </c>
      <c r="T96" t="str">
        <v>Ari Bahtiar</v>
      </c>
      <c r="U96" t="str">
        <v>Ari Bahtiar</v>
      </c>
      <c r="V96" t="str">
        <v>Ari Bahtiar</v>
      </c>
      <c r="W96" t="str">
        <v>Ari Bahtiar</v>
      </c>
      <c r="X96" t="str">
        <v>Ari Bahtiar</v>
      </c>
      <c r="Y96" t="str">
        <v>Ari Bahtiar</v>
      </c>
      <c r="CL96" t="str">
        <v>Ari Bahtiar</v>
      </c>
    </row>
    <row r="97" spans="1:90" x14ac:dyDescent="0.25">
      <c r="A97" s="49">
        <v>95</v>
      </c>
      <c r="B97" t="s">
        <v>1181</v>
      </c>
      <c r="C97" s="49">
        <v>185</v>
      </c>
      <c r="D97" s="49">
        <v>48</v>
      </c>
      <c r="E97" s="49" t="str">
        <v>Agus Prihadi</v>
      </c>
      <c r="F97" s="49">
        <v>539</v>
      </c>
      <c r="G97" s="49">
        <v>580</v>
      </c>
      <c r="H97" s="49" t="s">
        <v>1280</v>
      </c>
      <c r="L97" s="49"/>
      <c r="M97" s="49"/>
      <c r="N97" s="49"/>
      <c r="Q97" t="str">
        <v>Ari Sukhaira</v>
      </c>
      <c r="R97" t="str">
        <v>Ari Sukhaira</v>
      </c>
      <c r="S97" t="str">
        <v>Ari Sukhaira</v>
      </c>
      <c r="T97" t="str">
        <v>Ari Sukhaira</v>
      </c>
      <c r="U97" t="str">
        <v>Ari Sukhaira</v>
      </c>
      <c r="V97" t="str">
        <v>Ari Sukhaira</v>
      </c>
      <c r="W97" t="str">
        <v>Ari Sukhaira</v>
      </c>
      <c r="X97" t="str">
        <v>Ari Sukhaira</v>
      </c>
      <c r="Y97" t="str">
        <v>Ari Sukhaira</v>
      </c>
      <c r="CL97" t="str">
        <v>Ari Sukhaira</v>
      </c>
    </row>
    <row r="98" spans="1:90" x14ac:dyDescent="0.25">
      <c r="A98" s="49">
        <v>96</v>
      </c>
      <c r="B98" t="s">
        <v>749</v>
      </c>
      <c r="C98" s="49">
        <v>187</v>
      </c>
      <c r="D98" s="49">
        <v>322</v>
      </c>
      <c r="E98" s="49" t="str">
        <v>Irfansyah, St Purnama</v>
      </c>
      <c r="F98" s="49">
        <v>94</v>
      </c>
      <c r="G98" s="49">
        <v>183</v>
      </c>
      <c r="H98" s="49" t="s">
        <v>262</v>
      </c>
      <c r="L98" s="49"/>
      <c r="M98" s="49"/>
      <c r="N98" s="49"/>
      <c r="Q98" t="str">
        <v>Ari Susilo Sijabat</v>
      </c>
      <c r="R98" t="str">
        <v>Ari Susilo Sijabat</v>
      </c>
      <c r="S98" t="str">
        <v>Ari Susilo Sijabat</v>
      </c>
      <c r="T98" t="str">
        <v>Ari Susilo Sijabat</v>
      </c>
      <c r="U98" t="str">
        <v>Ari Susilo Sijabat</v>
      </c>
      <c r="V98" t="str">
        <v>Ari Susilo Sijabat</v>
      </c>
      <c r="W98" t="str">
        <v>Ari Susilo Sijabat</v>
      </c>
      <c r="X98" t="str">
        <v>Ari Susilo Sijabat</v>
      </c>
      <c r="Y98" t="str">
        <v>Ari Susilo Sijabat</v>
      </c>
      <c r="CL98" t="str">
        <v>Ari Susilo Sijabat</v>
      </c>
    </row>
    <row r="99" spans="1:90" x14ac:dyDescent="0.25">
      <c r="A99" s="49">
        <v>97</v>
      </c>
      <c r="B99" t="s">
        <v>759</v>
      </c>
      <c r="C99" s="49">
        <v>189</v>
      </c>
      <c r="D99" s="49">
        <v>49</v>
      </c>
      <c r="E99" s="49" t="str">
        <v>Neni Sriwahyuni</v>
      </c>
      <c r="F99" s="49">
        <v>650</v>
      </c>
      <c r="G99" s="49">
        <v>664</v>
      </c>
      <c r="H99" s="49" t="s">
        <v>189</v>
      </c>
      <c r="L99" s="49"/>
      <c r="M99" s="49"/>
      <c r="N99" s="49"/>
      <c r="Q99" t="str">
        <v>Arie Munirianto</v>
      </c>
      <c r="R99" t="str">
        <v>Arie Munirianto</v>
      </c>
      <c r="S99" t="str">
        <v>Arie Munirianto</v>
      </c>
      <c r="T99" t="str">
        <v>Arie Munirianto</v>
      </c>
      <c r="U99" t="str">
        <v>Arie Munirianto</v>
      </c>
      <c r="V99" t="str">
        <v>Arie Munirianto</v>
      </c>
      <c r="W99" t="str">
        <v>Arie Munirianto</v>
      </c>
      <c r="X99" t="str">
        <v>Arie Munirianto</v>
      </c>
      <c r="Y99" t="str">
        <v>Arie Munirianto</v>
      </c>
      <c r="CL99" t="str">
        <v>Arie Munirianto</v>
      </c>
    </row>
    <row r="100" spans="1:90" x14ac:dyDescent="0.25">
      <c r="A100" s="49">
        <v>98</v>
      </c>
      <c r="B100" t="s">
        <v>260</v>
      </c>
      <c r="C100" s="49">
        <v>191</v>
      </c>
      <c r="D100" s="49">
        <v>323</v>
      </c>
      <c r="E100" s="49" t="str">
        <v>Muhammad Alwan Ryandi Siregar</v>
      </c>
      <c r="F100" s="49">
        <v>303</v>
      </c>
      <c r="G100" s="49">
        <v>428</v>
      </c>
      <c r="H100" s="49" t="s">
        <v>331</v>
      </c>
      <c r="L100" s="49"/>
      <c r="M100" s="49"/>
      <c r="N100" s="49"/>
      <c r="Q100" t="str">
        <v>Arief Syarifudin</v>
      </c>
      <c r="R100" t="str">
        <v>Arief Syarifudin</v>
      </c>
      <c r="S100" t="str">
        <v>Arief Syarifudin</v>
      </c>
      <c r="T100" t="str">
        <v>Arief Syarifudin</v>
      </c>
      <c r="U100" t="str">
        <v>Arief Syarifudin</v>
      </c>
      <c r="V100" t="str">
        <v>Arief Syarifudin</v>
      </c>
      <c r="W100" t="str">
        <v>Arief Syarifudin</v>
      </c>
      <c r="X100" t="str">
        <v>Arief Syarifudin</v>
      </c>
      <c r="Y100" t="str">
        <v>Arief Syarifudin</v>
      </c>
      <c r="CL100" t="str">
        <v>Arief Syarifudin</v>
      </c>
    </row>
    <row r="101" spans="1:90" x14ac:dyDescent="0.25">
      <c r="A101" s="49">
        <v>99</v>
      </c>
      <c r="B101" t="s">
        <v>463</v>
      </c>
      <c r="C101" s="49">
        <v>193</v>
      </c>
      <c r="D101" s="49">
        <v>50</v>
      </c>
      <c r="E101" s="49" t="str">
        <v>Wilson Lubis, SE</v>
      </c>
      <c r="L101" s="49"/>
      <c r="M101" s="49"/>
      <c r="N101" s="49"/>
      <c r="Q101" t="str">
        <v>Arif Haryanto</v>
      </c>
      <c r="R101" t="str">
        <v>Arif Haryanto</v>
      </c>
      <c r="S101" t="str">
        <v>Arif Haryanto</v>
      </c>
      <c r="T101" t="str">
        <v>Arif Haryanto</v>
      </c>
      <c r="U101" t="str">
        <v>Arif Haryanto</v>
      </c>
      <c r="V101" t="str">
        <v>Arif Haryanto</v>
      </c>
      <c r="W101" t="str">
        <v>Arif Haryanto</v>
      </c>
      <c r="X101" t="str">
        <v>Arif Haryanto</v>
      </c>
      <c r="Y101" t="str">
        <v>Arif Haryanto</v>
      </c>
      <c r="CL101" t="str">
        <v>Arif Haryanto</v>
      </c>
    </row>
    <row r="102" spans="1:90" x14ac:dyDescent="0.25">
      <c r="A102" s="49">
        <v>100</v>
      </c>
      <c r="B102" t="s">
        <v>259</v>
      </c>
      <c r="C102" s="49">
        <v>195</v>
      </c>
      <c r="D102" s="49">
        <v>324</v>
      </c>
      <c r="E102" s="49" t="str">
        <v>Muhammad Prayogi</v>
      </c>
      <c r="L102" s="49"/>
      <c r="M102" s="49"/>
      <c r="N102" s="49"/>
      <c r="Q102" t="str">
        <v>Arif Kurnia Nasution</v>
      </c>
      <c r="R102" t="str">
        <v>Arif Kurnia Nasution</v>
      </c>
      <c r="S102" t="str">
        <v>Arif Kurnia Nasution</v>
      </c>
      <c r="T102" t="str">
        <v>Arif Kurnia Nasution</v>
      </c>
      <c r="U102" t="str">
        <v>Arif Kurnia Nasution</v>
      </c>
      <c r="V102" t="str">
        <v>Arif Kurnia Nasution</v>
      </c>
      <c r="W102" t="str">
        <v>Arif Kurnia Nasution</v>
      </c>
      <c r="X102" t="str">
        <v>Arif Kurnia Nasution</v>
      </c>
      <c r="Y102" t="str">
        <v>Arif Kurnia Nasution</v>
      </c>
      <c r="CL102" t="str">
        <v>Arif Kurnia Nasution</v>
      </c>
    </row>
    <row r="103" spans="1:90" x14ac:dyDescent="0.25">
      <c r="A103" s="49">
        <v>101</v>
      </c>
      <c r="B103" t="s">
        <v>362</v>
      </c>
      <c r="C103" s="49">
        <v>13</v>
      </c>
      <c r="D103" s="49">
        <v>51</v>
      </c>
      <c r="E103" s="49" t="str">
        <v>T. Adrian Erwin</v>
      </c>
      <c r="L103" s="49"/>
      <c r="M103" s="49"/>
      <c r="N103" s="49"/>
      <c r="Q103" t="str">
        <v>Aris Setiadi, Ir.</v>
      </c>
      <c r="R103" t="str">
        <v>Aris Setiadi, Ir.</v>
      </c>
      <c r="S103" t="str">
        <v>Aris Setiadi, Ir.</v>
      </c>
      <c r="T103" t="str">
        <v>Aris Setiadi, Ir.</v>
      </c>
      <c r="U103" t="str">
        <v>Aris Setiadi, Ir.</v>
      </c>
      <c r="V103" t="str">
        <v>Aris Setiadi, Ir.</v>
      </c>
      <c r="W103" t="str">
        <v>Aris Setiadi, Ir.</v>
      </c>
      <c r="X103" t="str">
        <v>Aris Setiadi, Ir.</v>
      </c>
      <c r="Y103" t="str">
        <v>Aris Setiadi, Ir.</v>
      </c>
      <c r="CL103" t="str">
        <v>Aris Setiadi, Ir.</v>
      </c>
    </row>
    <row r="104" spans="1:90" x14ac:dyDescent="0.25">
      <c r="A104" s="49">
        <v>102</v>
      </c>
      <c r="B104" t="s">
        <v>1182</v>
      </c>
      <c r="C104" s="49">
        <v>198</v>
      </c>
      <c r="D104" s="49">
        <v>729</v>
      </c>
      <c r="E104" s="49" t="str">
        <v>Rina Suzana</v>
      </c>
      <c r="L104" s="49"/>
      <c r="M104" s="49"/>
      <c r="N104" s="49"/>
      <c r="Q104" t="str">
        <v>Ariyanto</v>
      </c>
      <c r="R104" t="str">
        <v>Ariyanto</v>
      </c>
      <c r="S104" t="str">
        <v>Ariyanto</v>
      </c>
      <c r="T104" t="str">
        <v>Ariyanto</v>
      </c>
      <c r="U104" t="str">
        <v>Ariyanto</v>
      </c>
      <c r="V104" t="str">
        <v>Ariyanto</v>
      </c>
      <c r="W104" t="str">
        <v>Ariyanto</v>
      </c>
      <c r="X104" t="str">
        <v>Ariyanto</v>
      </c>
      <c r="Y104" t="str">
        <v>Ariyanto</v>
      </c>
      <c r="CL104" t="str">
        <v>Ariyanto</v>
      </c>
    </row>
    <row r="105" spans="1:90" x14ac:dyDescent="0.25">
      <c r="A105" s="49">
        <v>103</v>
      </c>
      <c r="B105" t="s">
        <v>1183</v>
      </c>
      <c r="C105" s="49">
        <v>200</v>
      </c>
      <c r="D105" s="49">
        <v>52</v>
      </c>
      <c r="E105" s="49" t="str">
        <v>Morinta Sinuraya</v>
      </c>
      <c r="L105" s="49"/>
      <c r="M105" s="49"/>
      <c r="N105" s="49"/>
      <c r="Q105" t="str">
        <v>Arlon Hot Pangoloi</v>
      </c>
      <c r="R105" t="str">
        <v>Arlon Hot Pangoloi</v>
      </c>
      <c r="S105" t="str">
        <v>Arlon Hot Pangoloi</v>
      </c>
      <c r="T105" t="str">
        <v>Arlon Hot Pangoloi</v>
      </c>
      <c r="U105" t="str">
        <v>Arlon Hot Pangoloi</v>
      </c>
      <c r="V105" t="str">
        <v>Arlon Hot Pangoloi</v>
      </c>
      <c r="W105" t="str">
        <v>Arlon Hot Pangoloi</v>
      </c>
      <c r="X105" t="str">
        <v>Arlon Hot Pangoloi</v>
      </c>
      <c r="Y105" t="str">
        <v>Arlon Hot Pangoloi</v>
      </c>
      <c r="CL105" t="str">
        <v>Arlon Hot Pangoloi</v>
      </c>
    </row>
    <row r="106" spans="1:90" x14ac:dyDescent="0.25">
      <c r="A106" s="49">
        <v>104</v>
      </c>
      <c r="B106" t="s">
        <v>265</v>
      </c>
      <c r="C106" s="49">
        <v>202</v>
      </c>
      <c r="D106" s="49">
        <v>327</v>
      </c>
      <c r="E106" s="49" t="str">
        <v>Jenni Wardi Purba</v>
      </c>
      <c r="L106" s="49"/>
      <c r="M106" s="49"/>
      <c r="N106" s="49"/>
      <c r="Q106" t="str">
        <v>Arnol Jefri Panjaitan</v>
      </c>
      <c r="R106" t="str">
        <v>Arnol Jefri Panjaitan</v>
      </c>
      <c r="S106" t="str">
        <v>Arnol Jefri Panjaitan</v>
      </c>
      <c r="T106" t="str">
        <v>Arnol Jefri Panjaitan</v>
      </c>
      <c r="U106" t="str">
        <v>Arnol Jefri Panjaitan</v>
      </c>
      <c r="V106" t="str">
        <v>Arnol Jefri Panjaitan</v>
      </c>
      <c r="W106" t="str">
        <v>Arnol Jefri Panjaitan</v>
      </c>
      <c r="X106" t="str">
        <v>Arnol Jefri Panjaitan</v>
      </c>
      <c r="Y106" t="str">
        <v>Arnol Jefri Panjaitan</v>
      </c>
      <c r="CL106" t="str">
        <v>Arnol Jefri Panjaitan</v>
      </c>
    </row>
    <row r="107" spans="1:90" x14ac:dyDescent="0.25">
      <c r="A107" s="49">
        <v>105</v>
      </c>
      <c r="B107" t="s">
        <v>264</v>
      </c>
      <c r="C107" s="49">
        <v>204</v>
      </c>
      <c r="D107" s="49">
        <v>53</v>
      </c>
      <c r="E107" s="49" t="str">
        <v>A.Y. Jaya Silen</v>
      </c>
      <c r="L107" s="49"/>
      <c r="M107" s="49"/>
      <c r="N107" s="49"/>
      <c r="Q107" t="str">
        <v>Arrayani Nasution</v>
      </c>
      <c r="R107" t="str">
        <v>Arrayani Nasution</v>
      </c>
      <c r="S107" t="str">
        <v>Arrayani Nasution</v>
      </c>
      <c r="T107" t="str">
        <v>Arrayani Nasution</v>
      </c>
      <c r="U107" t="str">
        <v>Arrayani Nasution</v>
      </c>
      <c r="V107" t="str">
        <v>Arrayani Nasution</v>
      </c>
      <c r="W107" t="str">
        <v>Arrayani Nasution</v>
      </c>
      <c r="X107" t="str">
        <v>Arrayani Nasution</v>
      </c>
      <c r="Y107" t="str">
        <v>Arrayani Nasution</v>
      </c>
      <c r="CL107" t="str">
        <v>Arrayani Nasution</v>
      </c>
    </row>
    <row r="108" spans="1:90" x14ac:dyDescent="0.25">
      <c r="A108" s="49">
        <v>106</v>
      </c>
      <c r="B108" t="s">
        <v>556</v>
      </c>
      <c r="C108" s="49">
        <v>206</v>
      </c>
      <c r="D108" s="49">
        <v>438</v>
      </c>
      <c r="E108" s="49" t="str">
        <v>Rusli, SH</v>
      </c>
      <c r="L108" s="49"/>
      <c r="M108" s="49"/>
      <c r="N108" s="49"/>
      <c r="Q108" t="str">
        <v>Artoni</v>
      </c>
      <c r="R108" t="str">
        <v>Artoni</v>
      </c>
      <c r="S108" t="str">
        <v>Artoni</v>
      </c>
      <c r="T108" t="str">
        <v>Artoni</v>
      </c>
      <c r="U108" t="str">
        <v>Artoni</v>
      </c>
      <c r="V108" t="str">
        <v>Artoni</v>
      </c>
      <c r="W108" t="str">
        <v>Artoni</v>
      </c>
      <c r="X108" t="str">
        <v>Artoni</v>
      </c>
      <c r="Y108" t="str">
        <v>Artoni</v>
      </c>
      <c r="CL108" t="str">
        <v>Artoni</v>
      </c>
    </row>
    <row r="109" spans="1:90" x14ac:dyDescent="0.25">
      <c r="A109" s="49">
        <v>107</v>
      </c>
      <c r="B109" t="s">
        <v>559</v>
      </c>
      <c r="C109" s="49">
        <v>208</v>
      </c>
      <c r="D109" s="49">
        <v>0</v>
      </c>
      <c r="E109" s="49" t="str">
        <v>Indra Jaya Sakti Ritonga</v>
      </c>
      <c r="L109" s="49"/>
      <c r="M109" s="49"/>
      <c r="N109" s="49"/>
      <c r="Q109" t="str">
        <v>Astricx Yoyok</v>
      </c>
      <c r="R109" t="str">
        <v>Astricx Yoyok</v>
      </c>
      <c r="S109" t="str">
        <v>Astricx Yoyok</v>
      </c>
      <c r="T109" t="str">
        <v>Astricx Yoyok</v>
      </c>
      <c r="U109" t="str">
        <v>Astricx Yoyok</v>
      </c>
      <c r="V109" t="str">
        <v>Astricx Yoyok</v>
      </c>
      <c r="W109" t="str">
        <v>Astricx Yoyok</v>
      </c>
      <c r="X109" t="str">
        <v>Astricx Yoyok</v>
      </c>
      <c r="Y109" t="str">
        <v>Astricx Yoyok</v>
      </c>
      <c r="CL109" t="str">
        <v>Astricx Yoyok</v>
      </c>
    </row>
    <row r="110" spans="1:90" x14ac:dyDescent="0.25">
      <c r="A110" s="49">
        <v>108</v>
      </c>
      <c r="B110" t="s">
        <v>156</v>
      </c>
      <c r="C110" s="49">
        <v>210</v>
      </c>
      <c r="D110" s="49">
        <v>331</v>
      </c>
      <c r="E110" s="49" t="str">
        <v>Danil Fahreza Pohan</v>
      </c>
      <c r="L110" s="49"/>
      <c r="M110" s="49"/>
      <c r="N110" s="49"/>
      <c r="Q110" t="str">
        <v>Astry Lestari</v>
      </c>
      <c r="R110" t="str">
        <v>Astry Lestari</v>
      </c>
      <c r="S110" t="str">
        <v>Astry Lestari</v>
      </c>
      <c r="T110" t="str">
        <v>Astry Lestari</v>
      </c>
      <c r="U110" t="str">
        <v>Astry Lestari</v>
      </c>
      <c r="V110" t="str">
        <v>Astry Lestari</v>
      </c>
      <c r="W110" t="str">
        <v>Astry Lestari</v>
      </c>
      <c r="X110" t="str">
        <v>Astry Lestari</v>
      </c>
      <c r="Y110" t="str">
        <v>Astry Lestari</v>
      </c>
      <c r="CL110" t="str">
        <v>Astry Lestari</v>
      </c>
    </row>
    <row r="111" spans="1:90" x14ac:dyDescent="0.25">
      <c r="A111" s="49">
        <v>109</v>
      </c>
      <c r="B111" t="s">
        <v>159</v>
      </c>
      <c r="C111" s="49">
        <v>212</v>
      </c>
      <c r="D111" s="49">
        <v>332</v>
      </c>
      <c r="E111" s="49" t="str">
        <v>Ibnu Rhomadhon Sitompul</v>
      </c>
      <c r="L111" s="49"/>
      <c r="M111" s="49"/>
      <c r="N111" s="49"/>
      <c r="Q111" t="str">
        <v>Aswin Adami, Ir.</v>
      </c>
      <c r="R111" t="str">
        <v>Aswin Adami, Ir.</v>
      </c>
      <c r="S111" t="str">
        <v>Aswin Adami, Ir.</v>
      </c>
      <c r="T111" t="str">
        <v>Aswin Adami, Ir.</v>
      </c>
      <c r="U111" t="str">
        <v>Aswin Adami, Ir.</v>
      </c>
      <c r="V111" t="str">
        <v>Aswin Adami, Ir.</v>
      </c>
      <c r="W111" t="str">
        <v>Aswin Adami, Ir.</v>
      </c>
      <c r="X111" t="str">
        <v>Aswin Adami, Ir.</v>
      </c>
      <c r="Y111" t="str">
        <v>Aswin Adami, Ir.</v>
      </c>
      <c r="CL111" t="str">
        <v>Aswin Adami, Ir.</v>
      </c>
    </row>
    <row r="112" spans="1:90" x14ac:dyDescent="0.25">
      <c r="A112" s="49">
        <v>110</v>
      </c>
      <c r="B112" t="s">
        <v>1184</v>
      </c>
      <c r="C112" s="49">
        <v>214</v>
      </c>
      <c r="D112" s="49">
        <v>56</v>
      </c>
      <c r="E112" s="49" t="str">
        <v>Imansyah Sihombing</v>
      </c>
      <c r="L112" s="49"/>
      <c r="M112" s="49"/>
      <c r="N112" s="49"/>
      <c r="Q112" t="str">
        <v>Aswin Indra Utama</v>
      </c>
      <c r="R112" t="str">
        <v>Aswin Indra Utama</v>
      </c>
      <c r="S112" t="str">
        <v>Aswin Indra Utama</v>
      </c>
      <c r="T112" t="str">
        <v>Aswin Indra Utama</v>
      </c>
      <c r="U112" t="str">
        <v>Aswin Indra Utama</v>
      </c>
      <c r="V112" t="str">
        <v>Aswin Indra Utama</v>
      </c>
      <c r="W112" t="str">
        <v>Aswin Indra Utama</v>
      </c>
      <c r="X112" t="str">
        <v>Aswin Indra Utama</v>
      </c>
      <c r="Y112" t="str">
        <v>Aswin Indra Utama</v>
      </c>
      <c r="CL112" t="str">
        <v>Aswin Indra Utama</v>
      </c>
    </row>
    <row r="113" spans="1:90" x14ac:dyDescent="0.25">
      <c r="A113" s="49">
        <v>111</v>
      </c>
      <c r="B113" t="s">
        <v>1027</v>
      </c>
      <c r="C113" s="49">
        <v>16</v>
      </c>
      <c r="D113" s="49">
        <v>336</v>
      </c>
      <c r="E113" s="49" t="str">
        <v>Mirza Dhika Ginta Surbakti</v>
      </c>
      <c r="L113" s="49"/>
      <c r="M113" s="49"/>
      <c r="N113" s="49"/>
      <c r="Q113" t="str">
        <v>Auzai Matondang, Ir.</v>
      </c>
      <c r="R113" t="str">
        <v>Auzai Matondang, Ir.</v>
      </c>
      <c r="S113" t="str">
        <v>Auzai Matondang, Ir.</v>
      </c>
      <c r="T113" t="str">
        <v>Auzai Matondang, Ir.</v>
      </c>
      <c r="U113" t="str">
        <v>Auzai Matondang, Ir.</v>
      </c>
      <c r="V113" t="str">
        <v>Auzai Matondang, Ir.</v>
      </c>
      <c r="W113" t="str">
        <v>Auzai Matondang, Ir.</v>
      </c>
      <c r="X113" t="str">
        <v>Auzai Matondang, Ir.</v>
      </c>
      <c r="Y113" t="str">
        <v>Auzai Matondang, Ir.</v>
      </c>
      <c r="CL113" t="str">
        <v>Auzai Matondang, Ir.</v>
      </c>
    </row>
    <row r="114" spans="1:90" x14ac:dyDescent="0.25">
      <c r="A114" s="49">
        <v>112</v>
      </c>
      <c r="B114" t="s">
        <v>158</v>
      </c>
      <c r="C114" s="49">
        <v>217</v>
      </c>
      <c r="D114" s="49">
        <v>57</v>
      </c>
      <c r="E114" s="49" t="str">
        <v>Shofi Tahir</v>
      </c>
      <c r="L114" s="49"/>
      <c r="M114" s="49"/>
      <c r="N114" s="49"/>
      <c r="Q114" t="str">
        <v>Awang Setiadi</v>
      </c>
      <c r="R114" t="str">
        <v>Awang Setiadi</v>
      </c>
      <c r="S114" t="str">
        <v>Awang Setiadi</v>
      </c>
      <c r="T114" t="str">
        <v>Awang Setiadi</v>
      </c>
      <c r="U114" t="str">
        <v>Awang Setiadi</v>
      </c>
      <c r="V114" t="str">
        <v>Awang Setiadi</v>
      </c>
      <c r="W114" t="str">
        <v>Awang Setiadi</v>
      </c>
      <c r="X114" t="str">
        <v>Awang Setiadi</v>
      </c>
      <c r="Y114" t="str">
        <v>Awang Setiadi</v>
      </c>
      <c r="CL114" t="str">
        <v>Awang Setiadi</v>
      </c>
    </row>
    <row r="115" spans="1:90" x14ac:dyDescent="0.25">
      <c r="A115" s="49">
        <v>113</v>
      </c>
      <c r="B115" t="s">
        <v>1185</v>
      </c>
      <c r="C115" s="49">
        <v>219</v>
      </c>
      <c r="D115" s="49">
        <v>413</v>
      </c>
      <c r="E115" s="49" t="str">
        <v>Dewi Widyastuti, SP</v>
      </c>
      <c r="L115" s="49"/>
      <c r="M115" s="49"/>
      <c r="N115" s="49"/>
      <c r="Q115" t="str">
        <v>Ayu Herlyanti</v>
      </c>
      <c r="R115" t="str">
        <v>Ayu Herlyanti</v>
      </c>
      <c r="S115" t="str">
        <v>Ayu Herlyanti</v>
      </c>
      <c r="T115" t="str">
        <v>Ayu Herlyanti</v>
      </c>
      <c r="U115" t="str">
        <v>Ayu Herlyanti</v>
      </c>
      <c r="V115" t="str">
        <v>Ayu Herlyanti</v>
      </c>
      <c r="W115" t="str">
        <v>Ayu Herlyanti</v>
      </c>
      <c r="X115" t="str">
        <v>Ayu Herlyanti</v>
      </c>
      <c r="Y115" t="str">
        <v>Ayu Herlyanti</v>
      </c>
      <c r="CL115" t="str">
        <v>Ayu Herlyanti</v>
      </c>
    </row>
    <row r="116" spans="1:90" x14ac:dyDescent="0.25">
      <c r="A116" s="49">
        <v>114</v>
      </c>
      <c r="B116" t="s">
        <v>428</v>
      </c>
      <c r="C116" s="49">
        <v>0</v>
      </c>
      <c r="D116" s="49">
        <v>58</v>
      </c>
      <c r="E116" s="49" t="str">
        <v>Ganda Kristiawan</v>
      </c>
      <c r="L116" s="49"/>
      <c r="M116" s="49"/>
      <c r="N116" s="49"/>
      <c r="Q116" t="str">
        <v>Ayu Milani</v>
      </c>
      <c r="R116" t="str">
        <v>Ayu Milani</v>
      </c>
      <c r="S116" t="str">
        <v>Ayu Milani</v>
      </c>
      <c r="T116" t="str">
        <v>Ayu Milani</v>
      </c>
      <c r="U116" t="str">
        <v>Ayu Milani</v>
      </c>
      <c r="V116" t="str">
        <v>Ayu Milani</v>
      </c>
      <c r="W116" t="str">
        <v>Ayu Milani</v>
      </c>
      <c r="X116" t="str">
        <v>Ayu Milani</v>
      </c>
      <c r="Y116" t="str">
        <v>Ayu Milani</v>
      </c>
      <c r="CL116" t="str">
        <v>Ayu Milani</v>
      </c>
    </row>
    <row r="117" spans="1:90" x14ac:dyDescent="0.25">
      <c r="A117" s="49">
        <v>115</v>
      </c>
      <c r="B117" t="s">
        <v>427</v>
      </c>
      <c r="C117" s="49">
        <v>223</v>
      </c>
      <c r="D117" s="49">
        <v>338</v>
      </c>
      <c r="E117" s="49" t="str">
        <v>Muhammad Akram Mudasyah</v>
      </c>
      <c r="L117" s="49"/>
      <c r="M117" s="49"/>
      <c r="N117" s="49"/>
      <c r="Q117" t="str">
        <v>Azam Al Faroki</v>
      </c>
      <c r="R117" t="str">
        <v>Azam Al Faroki</v>
      </c>
      <c r="S117" t="str">
        <v>Azam Al Faroki</v>
      </c>
      <c r="T117" t="str">
        <v>Azam Al Faroki</v>
      </c>
      <c r="U117" t="str">
        <v>Azam Al Faroki</v>
      </c>
      <c r="V117" t="str">
        <v>Azam Al Faroki</v>
      </c>
      <c r="W117" t="str">
        <v>Azam Al Faroki</v>
      </c>
      <c r="X117" t="str">
        <v>Azam Al Faroki</v>
      </c>
      <c r="Y117" t="str">
        <v>Azam Al Faroki</v>
      </c>
      <c r="CL117" t="str">
        <v>Azam Al Faroki</v>
      </c>
    </row>
    <row r="118" spans="1:90" x14ac:dyDescent="0.25">
      <c r="A118" s="49">
        <v>116</v>
      </c>
      <c r="B118" t="s">
        <v>464</v>
      </c>
      <c r="C118" s="49">
        <v>225</v>
      </c>
      <c r="D118" s="49">
        <v>59</v>
      </c>
      <c r="E118" s="49" t="str">
        <v>Rizky Afriansyah</v>
      </c>
      <c r="L118" s="49"/>
      <c r="M118" s="49"/>
      <c r="N118" s="49"/>
      <c r="Q118" t="str">
        <v>Azhar, Ir.</v>
      </c>
      <c r="R118" t="str">
        <v>Azhar, Ir.</v>
      </c>
      <c r="S118" t="str">
        <v>Azhar, Ir.</v>
      </c>
      <c r="T118" t="str">
        <v>Azhar, Ir.</v>
      </c>
      <c r="U118" t="str">
        <v>Azhar, Ir.</v>
      </c>
      <c r="V118" t="str">
        <v>Azhar, Ir.</v>
      </c>
      <c r="W118" t="str">
        <v>Azhar, Ir.</v>
      </c>
      <c r="X118" t="str">
        <v>Azhar, Ir.</v>
      </c>
      <c r="Y118" t="str">
        <v>Azhar, Ir.</v>
      </c>
      <c r="CL118" t="str">
        <v>Azhar, Ir.</v>
      </c>
    </row>
    <row r="119" spans="1:90" x14ac:dyDescent="0.25">
      <c r="A119" s="49">
        <v>117</v>
      </c>
      <c r="B119" t="s">
        <v>1187</v>
      </c>
      <c r="C119" s="49">
        <v>227</v>
      </c>
      <c r="D119" s="49">
        <v>350</v>
      </c>
      <c r="E119" s="49" t="str">
        <v>Taty Dwie Setya Nasution</v>
      </c>
      <c r="L119" s="49"/>
      <c r="M119" s="49"/>
      <c r="N119" s="49"/>
      <c r="Q119" t="str">
        <v>Azrai Karim</v>
      </c>
      <c r="R119" t="str">
        <v>Azrai Karim</v>
      </c>
      <c r="S119" t="str">
        <v>Azrai Karim</v>
      </c>
      <c r="T119" t="str">
        <v>Azrai Karim</v>
      </c>
      <c r="U119" t="str">
        <v>Azrai Karim</v>
      </c>
      <c r="V119" t="str">
        <v>Azrai Karim</v>
      </c>
      <c r="W119" t="str">
        <v>Azrai Karim</v>
      </c>
      <c r="X119" t="str">
        <v>Azrai Karim</v>
      </c>
      <c r="Y119" t="str">
        <v>Azrai Karim</v>
      </c>
      <c r="CL119" t="str">
        <v>Azrai Karim</v>
      </c>
    </row>
    <row r="120" spans="1:90" x14ac:dyDescent="0.25">
      <c r="A120" s="49">
        <v>118</v>
      </c>
      <c r="B120" t="s">
        <v>160</v>
      </c>
      <c r="C120" s="49">
        <v>229</v>
      </c>
      <c r="D120" s="49">
        <v>60</v>
      </c>
      <c r="E120" s="49" t="str">
        <v>Daniel Prayogi Dongoran</v>
      </c>
      <c r="L120" s="49"/>
      <c r="M120" s="49"/>
      <c r="N120" s="49"/>
      <c r="Q120" t="str">
        <v>Azrul Rusaini</v>
      </c>
      <c r="R120" t="str">
        <v>Azrul Rusaini</v>
      </c>
      <c r="S120" t="str">
        <v>Azrul Rusaini</v>
      </c>
      <c r="T120" t="str">
        <v>Azrul Rusaini</v>
      </c>
      <c r="U120" t="str">
        <v>Azrul Rusaini</v>
      </c>
      <c r="V120" t="str">
        <v>Azrul Rusaini</v>
      </c>
      <c r="W120" t="str">
        <v>Azrul Rusaini</v>
      </c>
      <c r="X120" t="str">
        <v>Azrul Rusaini</v>
      </c>
      <c r="Y120" t="str">
        <v>Azrul Rusaini</v>
      </c>
      <c r="CL120" t="str">
        <v>Azrul Rusaini</v>
      </c>
    </row>
    <row r="121" spans="1:90" x14ac:dyDescent="0.25">
      <c r="A121" s="49">
        <v>119</v>
      </c>
      <c r="B121" t="s">
        <v>161</v>
      </c>
      <c r="C121" s="49">
        <v>231</v>
      </c>
      <c r="D121" s="49">
        <v>416</v>
      </c>
      <c r="E121" s="49" t="str">
        <v>Melkias Bernandes Manik</v>
      </c>
      <c r="L121" s="49"/>
      <c r="M121" s="49"/>
      <c r="N121" s="49"/>
      <c r="Q121" t="str">
        <v>Azul Syahrul Sinaga</v>
      </c>
      <c r="R121" t="str">
        <v>Azul Syahrul Sinaga</v>
      </c>
      <c r="S121" t="str">
        <v>Azul Syahrul Sinaga</v>
      </c>
      <c r="T121" t="str">
        <v>Azul Syahrul Sinaga</v>
      </c>
      <c r="U121" t="str">
        <v>Azul Syahrul Sinaga</v>
      </c>
      <c r="V121" t="str">
        <v>Azul Syahrul Sinaga</v>
      </c>
      <c r="W121" t="str">
        <v>Azul Syahrul Sinaga</v>
      </c>
      <c r="X121" t="str">
        <v>Azul Syahrul Sinaga</v>
      </c>
      <c r="Y121" t="str">
        <v>Azul Syahrul Sinaga</v>
      </c>
      <c r="CL121" t="str">
        <v>Azul Syahrul Sinaga</v>
      </c>
    </row>
    <row r="122" spans="1:90" x14ac:dyDescent="0.25">
      <c r="A122" s="49">
        <v>120</v>
      </c>
      <c r="B122" t="s">
        <v>162</v>
      </c>
      <c r="C122" s="49">
        <v>233</v>
      </c>
      <c r="D122" s="49">
        <v>61</v>
      </c>
      <c r="E122" s="49" t="str">
        <v>Pau Cin</v>
      </c>
      <c r="L122" s="49"/>
      <c r="M122" s="49"/>
      <c r="N122" s="49"/>
      <c r="Q122" t="str">
        <v>Azwandi, Ir.</v>
      </c>
      <c r="R122" t="str">
        <v>Azwandi, Ir.</v>
      </c>
      <c r="S122" t="str">
        <v>Azwandi, Ir.</v>
      </c>
      <c r="T122" t="str">
        <v>Azwandi, Ir.</v>
      </c>
      <c r="U122" t="str">
        <v>Azwandi, Ir.</v>
      </c>
      <c r="V122" t="str">
        <v>Azwandi, Ir.</v>
      </c>
      <c r="W122" t="str">
        <v>Azwandi, Ir.</v>
      </c>
      <c r="X122" t="str">
        <v>Azwandi, Ir.</v>
      </c>
      <c r="Y122" t="str">
        <v>Azwandi, Ir.</v>
      </c>
      <c r="CL122" t="str">
        <v>Azwandi, Ir.</v>
      </c>
    </row>
    <row r="123" spans="1:90" x14ac:dyDescent="0.25">
      <c r="A123" s="49">
        <v>121</v>
      </c>
      <c r="B123" t="s">
        <v>154</v>
      </c>
      <c r="C123" s="49">
        <v>235</v>
      </c>
      <c r="D123" s="49">
        <v>358</v>
      </c>
      <c r="E123" s="49" t="str">
        <v>Feri Susanto</v>
      </c>
      <c r="L123" s="49"/>
      <c r="M123" s="49"/>
      <c r="N123" s="49"/>
      <c r="Q123" t="str">
        <v>Azwar Sammas Huri Harahap</v>
      </c>
      <c r="R123" t="str">
        <v>Azwar Sammas Huri Harahap</v>
      </c>
      <c r="S123" t="str">
        <v>Azwar Sammas Huri Harahap</v>
      </c>
      <c r="T123" t="str">
        <v>Azwar Sammas Huri Harahap</v>
      </c>
      <c r="U123" t="str">
        <v>Azwar Sammas Huri Harahap</v>
      </c>
      <c r="V123" t="str">
        <v>Azwar Sammas Huri Harahap</v>
      </c>
      <c r="W123" t="str">
        <v>Azwar Sammas Huri Harahap</v>
      </c>
      <c r="X123" t="str">
        <v>Azwar Sammas Huri Harahap</v>
      </c>
      <c r="Y123" t="str">
        <v>Azwar Sammas Huri Harahap</v>
      </c>
      <c r="CL123" t="str">
        <v>Azwar Sammas Huri Harahap</v>
      </c>
    </row>
    <row r="124" spans="1:90" x14ac:dyDescent="0.25">
      <c r="A124" s="49">
        <v>122</v>
      </c>
      <c r="B124" t="s">
        <v>153</v>
      </c>
      <c r="C124" s="49">
        <v>237</v>
      </c>
      <c r="D124" s="49">
        <v>62</v>
      </c>
      <c r="E124" s="49" t="str">
        <v>Desi Komala Sari Siregar</v>
      </c>
      <c r="L124" s="49"/>
      <c r="M124" s="49"/>
      <c r="N124" s="49"/>
      <c r="Q124" t="str">
        <v>Badai Tropik, Ir.</v>
      </c>
      <c r="R124" t="str">
        <v>Badai Tropik, Ir.</v>
      </c>
      <c r="S124" t="str">
        <v>Badai Tropik, Ir.</v>
      </c>
      <c r="T124" t="str">
        <v>Badai Tropik, Ir.</v>
      </c>
      <c r="U124" t="str">
        <v>Badai Tropik, Ir.</v>
      </c>
      <c r="V124" t="str">
        <v>Badai Tropik, Ir.</v>
      </c>
      <c r="W124" t="str">
        <v>Badai Tropik, Ir.</v>
      </c>
      <c r="X124" t="str">
        <v>Badai Tropik, Ir.</v>
      </c>
      <c r="Y124" t="str">
        <v>Badai Tropik, Ir.</v>
      </c>
      <c r="CL124" t="str">
        <v>Badai Tropik, Ir.</v>
      </c>
    </row>
    <row r="125" spans="1:90" x14ac:dyDescent="0.25">
      <c r="A125" s="49">
        <v>123</v>
      </c>
      <c r="B125" t="s">
        <v>1188</v>
      </c>
      <c r="C125" s="49">
        <v>239</v>
      </c>
      <c r="D125" s="49">
        <v>365</v>
      </c>
      <c r="E125" s="49" t="str">
        <v>Harry Prasetyo</v>
      </c>
      <c r="L125" s="49"/>
      <c r="M125" s="49"/>
      <c r="N125" s="49"/>
      <c r="Q125" t="str">
        <v>Baginda Siregar</v>
      </c>
      <c r="R125" t="str">
        <v>Baginda Siregar</v>
      </c>
      <c r="S125" t="str">
        <v>Baginda Siregar</v>
      </c>
      <c r="T125" t="str">
        <v>Baginda Siregar</v>
      </c>
      <c r="U125" t="str">
        <v>Baginda Siregar</v>
      </c>
      <c r="V125" t="str">
        <v>Baginda Siregar</v>
      </c>
      <c r="W125" t="str">
        <v>Baginda Siregar</v>
      </c>
      <c r="X125" t="str">
        <v>Baginda Siregar</v>
      </c>
      <c r="Y125" t="str">
        <v>Baginda Siregar</v>
      </c>
      <c r="CL125" t="str">
        <v>Baginda Siregar</v>
      </c>
    </row>
    <row r="126" spans="1:90" x14ac:dyDescent="0.25">
      <c r="A126" s="49">
        <v>124</v>
      </c>
      <c r="B126" t="s">
        <v>1189</v>
      </c>
      <c r="C126" s="49">
        <v>241</v>
      </c>
      <c r="D126" s="49">
        <v>63</v>
      </c>
      <c r="E126" s="49" t="str">
        <v>Bardan Yusri</v>
      </c>
      <c r="L126" s="49"/>
      <c r="M126" s="49"/>
      <c r="N126" s="49"/>
      <c r="Q126" t="str">
        <v>Bahara Tua Tobing</v>
      </c>
      <c r="R126" t="str">
        <v>Bahara Tua Tobing</v>
      </c>
      <c r="S126" t="str">
        <v>Bahara Tua Tobing</v>
      </c>
      <c r="T126" t="str">
        <v>Bahara Tua Tobing</v>
      </c>
      <c r="U126" t="str">
        <v>Bahara Tua Tobing</v>
      </c>
      <c r="V126" t="str">
        <v>Bahara Tua Tobing</v>
      </c>
      <c r="W126" t="str">
        <v>Bahara Tua Tobing</v>
      </c>
      <c r="X126" t="str">
        <v>Bahara Tua Tobing</v>
      </c>
      <c r="Y126" t="str">
        <v>Bahara Tua Tobing</v>
      </c>
      <c r="CL126" t="str">
        <v>Bahara Tua Tobing</v>
      </c>
    </row>
    <row r="127" spans="1:90" x14ac:dyDescent="0.25">
      <c r="A127" s="49">
        <v>125</v>
      </c>
      <c r="B127" t="s">
        <v>438</v>
      </c>
      <c r="C127" s="49">
        <v>176</v>
      </c>
      <c r="D127" s="49">
        <v>418</v>
      </c>
      <c r="E127" s="49" t="str">
        <v>Andi La Tenri Ruwa</v>
      </c>
      <c r="L127" s="49"/>
      <c r="M127" s="49"/>
      <c r="N127" s="49"/>
      <c r="Q127" t="str">
        <v>Baharaja A.S., Ir.</v>
      </c>
      <c r="R127" t="str">
        <v>Baharaja A.S., Ir.</v>
      </c>
      <c r="S127" t="str">
        <v>Baharaja A.S., Ir.</v>
      </c>
      <c r="T127" t="str">
        <v>Baharaja A.S., Ir.</v>
      </c>
      <c r="U127" t="str">
        <v>Baharaja A.S., Ir.</v>
      </c>
      <c r="V127" t="str">
        <v>Baharaja A.S., Ir.</v>
      </c>
      <c r="W127" t="str">
        <v>Baharaja A.S., Ir.</v>
      </c>
      <c r="X127" t="str">
        <v>Baharaja A.S., Ir.</v>
      </c>
      <c r="Y127" t="str">
        <v>Baharaja A.S., Ir.</v>
      </c>
      <c r="CL127" t="str">
        <v>Baharaja A.S., Ir.</v>
      </c>
    </row>
    <row r="128" spans="1:90" x14ac:dyDescent="0.25">
      <c r="A128" s="49">
        <v>126</v>
      </c>
      <c r="B128" t="s">
        <v>576</v>
      </c>
      <c r="C128" s="49">
        <v>180</v>
      </c>
      <c r="D128" s="49">
        <v>64</v>
      </c>
      <c r="E128" s="49" t="str">
        <v>Andrew Timothy A.S.</v>
      </c>
      <c r="L128" s="49"/>
      <c r="M128" s="49"/>
      <c r="N128" s="49"/>
      <c r="Q128" t="str">
        <v>Bahrum Damanik</v>
      </c>
      <c r="R128" t="str">
        <v>Bahrum Damanik</v>
      </c>
      <c r="S128" t="str">
        <v>Bahrum Damanik</v>
      </c>
      <c r="T128" t="str">
        <v>Bahrum Damanik</v>
      </c>
      <c r="U128" t="str">
        <v>Bahrum Damanik</v>
      </c>
      <c r="V128" t="str">
        <v>Bahrum Damanik</v>
      </c>
      <c r="W128" t="str">
        <v>Bahrum Damanik</v>
      </c>
      <c r="X128" t="str">
        <v>Bahrum Damanik</v>
      </c>
      <c r="Y128" t="str">
        <v>Bahrum Damanik</v>
      </c>
      <c r="CL128" t="str">
        <v>Bahrum Damanik</v>
      </c>
    </row>
    <row r="129" spans="1:90" x14ac:dyDescent="0.25">
      <c r="A129" s="49">
        <v>127</v>
      </c>
      <c r="B129" t="s">
        <v>145</v>
      </c>
      <c r="C129" s="49">
        <v>245</v>
      </c>
      <c r="D129" s="49">
        <v>370</v>
      </c>
      <c r="E129" s="49" t="str">
        <v>Muhammad Arif</v>
      </c>
      <c r="L129" s="49"/>
      <c r="M129" s="49"/>
      <c r="N129" s="49"/>
      <c r="Q129" t="str">
        <v>Bambang Heriawan, Ir</v>
      </c>
      <c r="R129" t="str">
        <v>Bambang Heriawan, Ir</v>
      </c>
      <c r="S129" t="str">
        <v>Bambang Heriawan, Ir</v>
      </c>
      <c r="T129" t="str">
        <v>Bambang Heriawan, Ir</v>
      </c>
      <c r="U129" t="str">
        <v>Bambang Heriawan, Ir</v>
      </c>
      <c r="V129" t="str">
        <v>Bambang Heriawan, Ir</v>
      </c>
      <c r="W129" t="str">
        <v>Bambang Heriawan, Ir</v>
      </c>
      <c r="X129" t="str">
        <v>Bambang Heriawan, Ir</v>
      </c>
      <c r="Y129" t="str">
        <v>Bambang Heriawan, Ir</v>
      </c>
      <c r="CL129" t="str">
        <v>Bambang Heriawan, Ir</v>
      </c>
    </row>
    <row r="130" spans="1:90" x14ac:dyDescent="0.25">
      <c r="A130" s="49">
        <v>128</v>
      </c>
      <c r="B130" t="s">
        <v>1190</v>
      </c>
      <c r="C130" s="49">
        <v>247</v>
      </c>
      <c r="D130" s="49">
        <v>65</v>
      </c>
      <c r="E130" s="49" t="str">
        <v>Awang Setiadi</v>
      </c>
      <c r="L130" s="49"/>
      <c r="M130" s="49"/>
      <c r="N130" s="49"/>
      <c r="Q130" t="str">
        <v>Bambang Hermanto, Ir.</v>
      </c>
      <c r="R130" t="str">
        <v>Bambang Hermanto, Ir.</v>
      </c>
      <c r="S130" t="str">
        <v>Bambang Hermanto, Ir.</v>
      </c>
      <c r="T130" t="str">
        <v>Bambang Hermanto, Ir.</v>
      </c>
      <c r="U130" t="str">
        <v>Bambang Hermanto, Ir.</v>
      </c>
      <c r="V130" t="str">
        <v>Bambang Hermanto, Ir.</v>
      </c>
      <c r="W130" t="str">
        <v>Bambang Hermanto, Ir.</v>
      </c>
      <c r="X130" t="str">
        <v>Bambang Hermanto, Ir.</v>
      </c>
      <c r="Y130" t="str">
        <v>Bambang Hermanto, Ir.</v>
      </c>
      <c r="CL130" t="str">
        <v>Bambang Hermanto, Ir.</v>
      </c>
    </row>
    <row r="131" spans="1:90" x14ac:dyDescent="0.25">
      <c r="A131" s="49">
        <v>129</v>
      </c>
      <c r="B131" t="s">
        <v>707</v>
      </c>
      <c r="C131" s="49">
        <v>249</v>
      </c>
      <c r="D131" s="49">
        <v>375</v>
      </c>
      <c r="E131" s="49" t="str">
        <v>Jefri Rahmadani</v>
      </c>
      <c r="L131" s="49"/>
      <c r="M131" s="49"/>
      <c r="N131" s="49"/>
      <c r="Q131" t="str">
        <v>Bambang Irawan., Sp</v>
      </c>
      <c r="R131" t="str">
        <v>Bambang Irawan., Sp</v>
      </c>
      <c r="S131" t="str">
        <v>Bambang Irawan., Sp</v>
      </c>
      <c r="T131" t="str">
        <v>Bambang Irawan., Sp</v>
      </c>
      <c r="U131" t="str">
        <v>Bambang Irawan., Sp</v>
      </c>
      <c r="V131" t="str">
        <v>Bambang Irawan., Sp</v>
      </c>
      <c r="W131" t="str">
        <v>Bambang Irawan., Sp</v>
      </c>
      <c r="X131" t="str">
        <v>Bambang Irawan., Sp</v>
      </c>
      <c r="Y131" t="str">
        <v>Bambang Irawan., Sp</v>
      </c>
      <c r="CL131" t="str">
        <v>Bambang Irawan., Sp</v>
      </c>
    </row>
    <row r="132" spans="1:90" x14ac:dyDescent="0.25">
      <c r="A132" s="49">
        <v>130</v>
      </c>
      <c r="B132" t="s">
        <v>1191</v>
      </c>
      <c r="C132" s="49">
        <v>251</v>
      </c>
      <c r="D132" s="49">
        <v>66</v>
      </c>
      <c r="E132" s="49" t="str">
        <v>Edi Junaidi, Sp Ginting</v>
      </c>
      <c r="L132" s="49"/>
      <c r="M132" s="49"/>
      <c r="N132" s="49"/>
      <c r="Q132" t="str">
        <v>Bambang Irwansyah</v>
      </c>
      <c r="R132" t="str">
        <v>Bambang Irwansyah</v>
      </c>
      <c r="S132" t="str">
        <v>Bambang Irwansyah</v>
      </c>
      <c r="T132" t="str">
        <v>Bambang Irwansyah</v>
      </c>
      <c r="U132" t="str">
        <v>Bambang Irwansyah</v>
      </c>
      <c r="V132" t="str">
        <v>Bambang Irwansyah</v>
      </c>
      <c r="W132" t="str">
        <v>Bambang Irwansyah</v>
      </c>
      <c r="X132" t="str">
        <v>Bambang Irwansyah</v>
      </c>
      <c r="Y132" t="str">
        <v>Bambang Irwansyah</v>
      </c>
      <c r="CL132" t="str">
        <v>Bambang Irwansyah</v>
      </c>
    </row>
    <row r="133" spans="1:90" x14ac:dyDescent="0.25">
      <c r="A133" s="49">
        <v>131</v>
      </c>
      <c r="B133" t="s">
        <v>1192</v>
      </c>
      <c r="C133" s="49">
        <v>253</v>
      </c>
      <c r="D133" s="49">
        <v>419</v>
      </c>
      <c r="E133" s="49" t="str">
        <v>Ros Subagyo</v>
      </c>
      <c r="L133" s="49"/>
      <c r="M133" s="49"/>
      <c r="N133" s="49"/>
      <c r="Q133" t="str">
        <v>Bambang Widyantoro, Ir.</v>
      </c>
      <c r="R133" t="str">
        <v>Bambang Widyantoro, Ir.</v>
      </c>
      <c r="S133" t="str">
        <v>Bambang Widyantoro, Ir.</v>
      </c>
      <c r="T133" t="str">
        <v>Bambang Widyantoro, Ir.</v>
      </c>
      <c r="U133" t="str">
        <v>Bambang Widyantoro, Ir.</v>
      </c>
      <c r="V133" t="str">
        <v>Bambang Widyantoro, Ir.</v>
      </c>
      <c r="W133" t="str">
        <v>Bambang Widyantoro, Ir.</v>
      </c>
      <c r="X133" t="str">
        <v>Bambang Widyantoro, Ir.</v>
      </c>
      <c r="Y133" t="str">
        <v>Bambang Widyantoro, Ir.</v>
      </c>
      <c r="CL133" t="str">
        <v>Bambang Widyantoro, Ir.</v>
      </c>
    </row>
    <row r="134" spans="1:90" x14ac:dyDescent="0.25">
      <c r="A134" s="49">
        <v>132</v>
      </c>
      <c r="B134" t="s">
        <v>143</v>
      </c>
      <c r="C134" s="49">
        <v>255</v>
      </c>
      <c r="D134" s="49">
        <v>67</v>
      </c>
      <c r="E134" s="49" t="str">
        <v>Hendra Manik</v>
      </c>
      <c r="L134" s="49"/>
      <c r="M134" s="49"/>
      <c r="N134" s="49"/>
      <c r="Q134" t="str">
        <v>Banda Ardiansyah Nasution</v>
      </c>
      <c r="R134" t="str">
        <v>Banda Ardiansyah Nasution</v>
      </c>
      <c r="S134" t="str">
        <v>Banda Ardiansyah Nasution</v>
      </c>
      <c r="T134" t="str">
        <v>Banda Ardiansyah Nasution</v>
      </c>
      <c r="U134" t="str">
        <v>Banda Ardiansyah Nasution</v>
      </c>
      <c r="V134" t="str">
        <v>Banda Ardiansyah Nasution</v>
      </c>
      <c r="W134" t="str">
        <v>Banda Ardiansyah Nasution</v>
      </c>
      <c r="X134" t="str">
        <v>Banda Ardiansyah Nasution</v>
      </c>
      <c r="Y134" t="str">
        <v>Banda Ardiansyah Nasution</v>
      </c>
      <c r="CL134" t="str">
        <v>Banda Ardiansyah Nasution</v>
      </c>
    </row>
    <row r="135" spans="1:90" x14ac:dyDescent="0.25">
      <c r="A135" s="49">
        <v>133</v>
      </c>
      <c r="B135" t="s">
        <v>142</v>
      </c>
      <c r="C135" s="49">
        <v>257</v>
      </c>
      <c r="D135" s="49">
        <v>376</v>
      </c>
      <c r="E135" s="49" t="str">
        <v>Jenny Hotnida Simanjuntak</v>
      </c>
      <c r="L135" s="49"/>
      <c r="M135" s="49"/>
      <c r="N135" s="49"/>
      <c r="Q135" t="str">
        <v>Bardan Yusri</v>
      </c>
      <c r="R135" t="str">
        <v>Bardan Yusri</v>
      </c>
      <c r="S135" t="str">
        <v>Bardan Yusri</v>
      </c>
      <c r="T135" t="str">
        <v>Bardan Yusri</v>
      </c>
      <c r="U135" t="str">
        <v>Bardan Yusri</v>
      </c>
      <c r="V135" t="str">
        <v>Bardan Yusri</v>
      </c>
      <c r="W135" t="str">
        <v>Bardan Yusri</v>
      </c>
      <c r="X135" t="str">
        <v>Bardan Yusri</v>
      </c>
      <c r="Y135" t="str">
        <v>Bardan Yusri</v>
      </c>
      <c r="CL135" t="str">
        <v>Bardan Yusri</v>
      </c>
    </row>
    <row r="136" spans="1:90" x14ac:dyDescent="0.25">
      <c r="A136" s="49">
        <v>134</v>
      </c>
      <c r="B136" t="s">
        <v>1193</v>
      </c>
      <c r="C136" s="49">
        <v>18</v>
      </c>
      <c r="D136" s="49">
        <v>377</v>
      </c>
      <c r="E136" s="49" t="str">
        <v>Adi Syahputra</v>
      </c>
      <c r="L136" s="49"/>
      <c r="M136" s="49"/>
      <c r="N136" s="49"/>
      <c r="Q136" t="str">
        <v>Basuki Eka Jaya, Ir.</v>
      </c>
      <c r="R136" t="str">
        <v>Basuki Eka Jaya, Ir.</v>
      </c>
      <c r="S136" t="str">
        <v>Basuki Eka Jaya, Ir.</v>
      </c>
      <c r="T136" t="str">
        <v>Basuki Eka Jaya, Ir.</v>
      </c>
      <c r="U136" t="str">
        <v>Basuki Eka Jaya, Ir.</v>
      </c>
      <c r="V136" t="str">
        <v>Basuki Eka Jaya, Ir.</v>
      </c>
      <c r="W136" t="str">
        <v>Basuki Eka Jaya, Ir.</v>
      </c>
      <c r="X136" t="str">
        <v>Basuki Eka Jaya, Ir.</v>
      </c>
      <c r="Y136" t="str">
        <v>Basuki Eka Jaya, Ir.</v>
      </c>
      <c r="CL136" t="str">
        <v>Basuki Eka Jaya, Ir.</v>
      </c>
    </row>
    <row r="137" spans="1:90" x14ac:dyDescent="0.25">
      <c r="A137" s="49">
        <v>135</v>
      </c>
      <c r="B137" t="s">
        <v>1194</v>
      </c>
      <c r="C137" s="49">
        <v>260</v>
      </c>
      <c r="D137" s="49">
        <v>69</v>
      </c>
      <c r="E137" s="49" t="str">
        <v>Rahmadanil</v>
      </c>
      <c r="L137" s="49"/>
      <c r="M137" s="49"/>
      <c r="N137" s="49"/>
      <c r="Q137" t="str">
        <v>Bayu Irawan</v>
      </c>
      <c r="R137" t="str">
        <v>Bayu Irawan</v>
      </c>
      <c r="S137" t="str">
        <v>Bayu Irawan</v>
      </c>
      <c r="T137" t="str">
        <v>Bayu Irawan</v>
      </c>
      <c r="U137" t="str">
        <v>Bayu Irawan</v>
      </c>
      <c r="V137" t="str">
        <v>Bayu Irawan</v>
      </c>
      <c r="W137" t="str">
        <v>Bayu Irawan</v>
      </c>
      <c r="X137" t="str">
        <v>Bayu Irawan</v>
      </c>
      <c r="Y137" t="str">
        <v>Bayu Irawan</v>
      </c>
      <c r="CL137" t="str">
        <v>Bayu Irawan</v>
      </c>
    </row>
    <row r="138" spans="1:90" x14ac:dyDescent="0.25">
      <c r="A138" s="49">
        <v>136</v>
      </c>
      <c r="B138" t="s">
        <v>478</v>
      </c>
      <c r="C138" s="49">
        <v>262</v>
      </c>
      <c r="D138" s="49">
        <v>381</v>
      </c>
      <c r="E138" s="49" t="str">
        <v>Ramses Fernando</v>
      </c>
      <c r="L138" s="49"/>
      <c r="M138" s="49"/>
      <c r="N138" s="49"/>
      <c r="Q138" t="str">
        <v>Bayu Setiawan</v>
      </c>
      <c r="R138" t="str">
        <v>Bayu Setiawan</v>
      </c>
      <c r="S138" t="str">
        <v>Bayu Setiawan</v>
      </c>
      <c r="T138" t="str">
        <v>Bayu Setiawan</v>
      </c>
      <c r="U138" t="str">
        <v>Bayu Setiawan</v>
      </c>
      <c r="V138" t="str">
        <v>Bayu Setiawan</v>
      </c>
      <c r="W138" t="str">
        <v>Bayu Setiawan</v>
      </c>
      <c r="X138" t="str">
        <v>Bayu Setiawan</v>
      </c>
      <c r="Y138" t="str">
        <v>Bayu Setiawan</v>
      </c>
      <c r="CL138" t="str">
        <v>Bayu Setiawan</v>
      </c>
    </row>
    <row r="139" spans="1:90" x14ac:dyDescent="0.25">
      <c r="A139" s="49">
        <v>137</v>
      </c>
      <c r="B139" t="s">
        <v>1195</v>
      </c>
      <c r="C139" s="49">
        <v>264</v>
      </c>
      <c r="D139" s="49">
        <v>70</v>
      </c>
      <c r="E139" s="49" t="str">
        <v>Deva Anggraini</v>
      </c>
      <c r="L139" s="49"/>
      <c r="M139" s="49"/>
      <c r="N139" s="49"/>
      <c r="Q139" t="str">
        <v>Bayu Syahputra</v>
      </c>
      <c r="R139" t="str">
        <v>Bayu Syahputra</v>
      </c>
      <c r="S139" t="str">
        <v>Bayu Syahputra</v>
      </c>
      <c r="T139" t="str">
        <v>Bayu Syahputra</v>
      </c>
      <c r="U139" t="str">
        <v>Bayu Syahputra</v>
      </c>
      <c r="V139" t="str">
        <v>Bayu Syahputra</v>
      </c>
      <c r="W139" t="str">
        <v>Bayu Syahputra</v>
      </c>
      <c r="X139" t="str">
        <v>Bayu Syahputra</v>
      </c>
      <c r="Y139" t="str">
        <v>Bayu Syahputra</v>
      </c>
      <c r="CL139" t="str">
        <v>Bayu Syahputra</v>
      </c>
    </row>
    <row r="140" spans="1:90" x14ac:dyDescent="0.25">
      <c r="A140" s="49">
        <v>138</v>
      </c>
      <c r="B140" t="s">
        <v>569</v>
      </c>
      <c r="C140" s="49">
        <v>22</v>
      </c>
      <c r="D140" s="49">
        <v>423</v>
      </c>
      <c r="E140" s="49" t="str">
        <v>M Yudha Pratama</v>
      </c>
      <c r="L140" s="49"/>
      <c r="M140" s="49"/>
      <c r="N140" s="49"/>
      <c r="Q140" t="str">
        <v>Bekti Peni Herianto, Ir.</v>
      </c>
      <c r="R140" t="str">
        <v>Bekti Peni Herianto, Ir.</v>
      </c>
      <c r="S140" t="str">
        <v>Bekti Peni Herianto, Ir.</v>
      </c>
      <c r="T140" t="str">
        <v>Bekti Peni Herianto, Ir.</v>
      </c>
      <c r="U140" t="str">
        <v>Bekti Peni Herianto, Ir.</v>
      </c>
      <c r="V140" t="str">
        <v>Bekti Peni Herianto, Ir.</v>
      </c>
      <c r="W140" t="str">
        <v>Bekti Peni Herianto, Ir.</v>
      </c>
      <c r="X140" t="str">
        <v>Bekti Peni Herianto, Ir.</v>
      </c>
      <c r="Y140" t="str">
        <v>Bekti Peni Herianto, Ir.</v>
      </c>
      <c r="CL140" t="str">
        <v>Bekti Peni Herianto, Ir.</v>
      </c>
    </row>
    <row r="141" spans="1:90" x14ac:dyDescent="0.25">
      <c r="A141" s="49">
        <v>139</v>
      </c>
      <c r="B141" t="s">
        <v>255</v>
      </c>
      <c r="C141" s="49">
        <v>24</v>
      </c>
      <c r="D141" s="49">
        <v>71</v>
      </c>
      <c r="E141" s="49" t="str">
        <v>Ilyas Supriyanto</v>
      </c>
      <c r="L141" s="49"/>
      <c r="M141" s="49"/>
      <c r="N141" s="49"/>
      <c r="Q141" t="str">
        <v>Benny Chandra</v>
      </c>
      <c r="R141" t="str">
        <v>Benny Chandra</v>
      </c>
      <c r="S141" t="str">
        <v>Benny Chandra</v>
      </c>
      <c r="T141" t="str">
        <v>Benny Chandra</v>
      </c>
      <c r="U141" t="str">
        <v>Benny Chandra</v>
      </c>
      <c r="V141" t="str">
        <v>Benny Chandra</v>
      </c>
      <c r="W141" t="str">
        <v>Benny Chandra</v>
      </c>
      <c r="X141" t="str">
        <v>Benny Chandra</v>
      </c>
      <c r="Y141" t="str">
        <v>Benny Chandra</v>
      </c>
      <c r="CL141" t="str">
        <v>Benny Chandra</v>
      </c>
    </row>
    <row r="142" spans="1:90" x14ac:dyDescent="0.25">
      <c r="A142" s="49">
        <v>140</v>
      </c>
      <c r="B142" t="s">
        <v>163</v>
      </c>
      <c r="C142" s="49">
        <v>267</v>
      </c>
      <c r="D142" s="49">
        <v>382</v>
      </c>
      <c r="E142" s="49" t="str">
        <v>Suriyanto</v>
      </c>
      <c r="L142" s="49"/>
      <c r="M142" s="49"/>
      <c r="N142" s="49"/>
      <c r="Q142" t="str">
        <v>Benny Sitepu</v>
      </c>
      <c r="R142" t="str">
        <v>Benny Sitepu</v>
      </c>
      <c r="S142" t="str">
        <v>Benny Sitepu</v>
      </c>
      <c r="T142" t="str">
        <v>Benny Sitepu</v>
      </c>
      <c r="U142" t="str">
        <v>Benny Sitepu</v>
      </c>
      <c r="V142" t="str">
        <v>Benny Sitepu</v>
      </c>
      <c r="W142" t="str">
        <v>Benny Sitepu</v>
      </c>
      <c r="X142" t="str">
        <v>Benny Sitepu</v>
      </c>
      <c r="Y142" t="str">
        <v>Benny Sitepu</v>
      </c>
      <c r="CL142" t="str">
        <v>Benny Sitepu</v>
      </c>
    </row>
    <row r="143" spans="1:90" x14ac:dyDescent="0.25">
      <c r="A143" s="49">
        <v>141</v>
      </c>
      <c r="B143" t="s">
        <v>1398</v>
      </c>
      <c r="C143" s="49">
        <v>268</v>
      </c>
      <c r="D143" s="49">
        <v>72</v>
      </c>
      <c r="E143" s="49" t="str">
        <v>Neni Julistiani</v>
      </c>
      <c r="L143" s="49"/>
      <c r="M143" s="49"/>
      <c r="N143" s="49"/>
      <c r="Q143" t="str">
        <v>Benrus Hollom Saragih</v>
      </c>
      <c r="R143" t="str">
        <v>Benrus Hollom Saragih</v>
      </c>
      <c r="S143" t="str">
        <v>Benrus Hollom Saragih</v>
      </c>
      <c r="T143" t="str">
        <v>Benrus Hollom Saragih</v>
      </c>
      <c r="U143" t="str">
        <v>Benrus Hollom Saragih</v>
      </c>
      <c r="V143" t="str">
        <v>Benrus Hollom Saragih</v>
      </c>
      <c r="W143" t="str">
        <v>Benrus Hollom Saragih</v>
      </c>
      <c r="X143" t="str">
        <v>Benrus Hollom Saragih</v>
      </c>
      <c r="Y143" t="str">
        <v>Benrus Hollom Saragih</v>
      </c>
      <c r="CL143" t="str">
        <v>Benrus Hollom Saragih</v>
      </c>
    </row>
    <row r="144" spans="1:90" x14ac:dyDescent="0.25">
      <c r="A144" s="49">
        <v>142</v>
      </c>
      <c r="B144" t="s">
        <v>164</v>
      </c>
      <c r="C144" s="49">
        <v>269</v>
      </c>
      <c r="D144" s="49">
        <v>389</v>
      </c>
      <c r="E144" s="49" t="str">
        <v>Muhammad Rio Purnomo</v>
      </c>
      <c r="L144" s="49"/>
      <c r="M144" s="49"/>
      <c r="N144" s="49"/>
      <c r="Q144" t="str">
        <v>Beny Asman, ST</v>
      </c>
      <c r="R144" t="str">
        <v>Beny Asman, ST</v>
      </c>
      <c r="S144" t="str">
        <v>Beny Asman, ST</v>
      </c>
      <c r="T144" t="str">
        <v>Beny Asman, ST</v>
      </c>
      <c r="U144" t="str">
        <v>Beny Asman, ST</v>
      </c>
      <c r="V144" t="str">
        <v>Beny Asman, ST</v>
      </c>
      <c r="W144" t="str">
        <v>Beny Asman, ST</v>
      </c>
      <c r="X144" t="str">
        <v>Beny Asman, ST</v>
      </c>
      <c r="Y144" t="str">
        <v>Beny Asman, ST</v>
      </c>
      <c r="CL144" t="str">
        <v>Beny Asman, ST</v>
      </c>
    </row>
    <row r="145" spans="1:90" x14ac:dyDescent="0.25">
      <c r="A145" s="49">
        <v>143</v>
      </c>
      <c r="B145" t="s">
        <v>1196</v>
      </c>
      <c r="C145" s="49">
        <v>270</v>
      </c>
      <c r="D145" s="49">
        <v>73</v>
      </c>
      <c r="E145" s="49" t="str">
        <v>Syahril, S.Sos</v>
      </c>
      <c r="L145" s="49"/>
      <c r="M145" s="49"/>
      <c r="N145" s="49"/>
      <c r="Q145" t="str">
        <v>Benyamin Suwito Rahardjo</v>
      </c>
      <c r="R145" t="str">
        <v>Benyamin Suwito Rahardjo</v>
      </c>
      <c r="S145" t="str">
        <v>Benyamin Suwito Rahardjo</v>
      </c>
      <c r="T145" t="str">
        <v>Benyamin Suwito Rahardjo</v>
      </c>
      <c r="U145" t="str">
        <v>Benyamin Suwito Rahardjo</v>
      </c>
      <c r="V145" t="str">
        <v>Benyamin Suwito Rahardjo</v>
      </c>
      <c r="W145" t="str">
        <v>Benyamin Suwito Rahardjo</v>
      </c>
      <c r="X145" t="str">
        <v>Benyamin Suwito Rahardjo</v>
      </c>
      <c r="Y145" t="str">
        <v>Benyamin Suwito Rahardjo</v>
      </c>
      <c r="CL145" t="str">
        <v>Benyamin Suwito Rahardjo</v>
      </c>
    </row>
    <row r="146" spans="1:90" x14ac:dyDescent="0.25">
      <c r="A146" s="49">
        <v>144</v>
      </c>
      <c r="B146" t="s">
        <v>165</v>
      </c>
      <c r="C146" s="49">
        <v>271</v>
      </c>
      <c r="D146" s="49">
        <v>400</v>
      </c>
      <c r="E146" s="49" t="str">
        <v>Wahyu Nurhadi</v>
      </c>
      <c r="L146" s="49"/>
      <c r="M146" s="49"/>
      <c r="N146" s="49"/>
      <c r="Q146" t="str">
        <v>Bermart Aron Parapat</v>
      </c>
      <c r="R146" t="str">
        <v>Bermart Aron Parapat</v>
      </c>
      <c r="S146" t="str">
        <v>Bermart Aron Parapat</v>
      </c>
      <c r="T146" t="str">
        <v>Bermart Aron Parapat</v>
      </c>
      <c r="U146" t="str">
        <v>Bermart Aron Parapat</v>
      </c>
      <c r="V146" t="str">
        <v>Bermart Aron Parapat</v>
      </c>
      <c r="W146" t="str">
        <v>Bermart Aron Parapat</v>
      </c>
      <c r="X146" t="str">
        <v>Bermart Aron Parapat</v>
      </c>
      <c r="Y146" t="str">
        <v>Bermart Aron Parapat</v>
      </c>
      <c r="CL146" t="str">
        <v>Bermart Aron Parapat</v>
      </c>
    </row>
    <row r="147" spans="1:90" x14ac:dyDescent="0.25">
      <c r="A147" s="49">
        <v>145</v>
      </c>
      <c r="B147" t="s">
        <v>1197</v>
      </c>
      <c r="C147" s="49">
        <v>273</v>
      </c>
      <c r="D147" s="49">
        <v>74</v>
      </c>
      <c r="E147" s="49" t="str">
        <v>Denri Purba</v>
      </c>
      <c r="L147" s="49"/>
      <c r="M147" s="49"/>
      <c r="N147" s="49"/>
      <c r="Q147" t="str">
        <v>Binsar Mangatas Tua Barasa</v>
      </c>
      <c r="R147" t="str">
        <v>Binsar Mangatas Tua Barasa</v>
      </c>
      <c r="S147" t="str">
        <v>Binsar Mangatas Tua Barasa</v>
      </c>
      <c r="T147" t="str">
        <v>Binsar Mangatas Tua Barasa</v>
      </c>
      <c r="U147" t="str">
        <v>Binsar Mangatas Tua Barasa</v>
      </c>
      <c r="V147" t="str">
        <v>Binsar Mangatas Tua Barasa</v>
      </c>
      <c r="W147" t="str">
        <v>Binsar Mangatas Tua Barasa</v>
      </c>
      <c r="X147" t="str">
        <v>Binsar Mangatas Tua Barasa</v>
      </c>
      <c r="Y147" t="str">
        <v>Binsar Mangatas Tua Barasa</v>
      </c>
      <c r="CL147" t="str">
        <v>Binsar Mangatas Tua Barasa</v>
      </c>
    </row>
    <row r="148" spans="1:90" x14ac:dyDescent="0.25">
      <c r="A148" s="49">
        <v>146</v>
      </c>
      <c r="B148" t="s">
        <v>480</v>
      </c>
      <c r="C148" s="49">
        <v>274</v>
      </c>
      <c r="D148" s="49">
        <v>406</v>
      </c>
      <c r="E148" s="49" t="str">
        <v>Iswandra</v>
      </c>
      <c r="L148" s="49"/>
      <c r="M148" s="49"/>
      <c r="N148" s="49"/>
      <c r="Q148" t="str">
        <v>Bobi Chandra</v>
      </c>
      <c r="R148" t="str">
        <v>Bobi Chandra</v>
      </c>
      <c r="S148" t="str">
        <v>Bobi Chandra</v>
      </c>
      <c r="T148" t="str">
        <v>Bobi Chandra</v>
      </c>
      <c r="U148" t="str">
        <v>Bobi Chandra</v>
      </c>
      <c r="V148" t="str">
        <v>Bobi Chandra</v>
      </c>
      <c r="W148" t="str">
        <v>Bobi Chandra</v>
      </c>
      <c r="X148" t="str">
        <v>Bobi Chandra</v>
      </c>
      <c r="Y148" t="str">
        <v>Bobi Chandra</v>
      </c>
      <c r="CL148" t="str">
        <v>Bobi Chandra</v>
      </c>
    </row>
    <row r="149" spans="1:90" x14ac:dyDescent="0.25">
      <c r="A149" s="49">
        <v>147</v>
      </c>
      <c r="B149" t="s">
        <v>443</v>
      </c>
      <c r="C149" s="49">
        <v>275</v>
      </c>
      <c r="D149" s="49">
        <v>75</v>
      </c>
      <c r="E149" s="49" t="str">
        <v>Sopar Hutabarat</v>
      </c>
      <c r="L149" s="49"/>
      <c r="M149" s="49"/>
      <c r="N149" s="49"/>
      <c r="Q149" t="str">
        <v>Bonar Parlindungan S.</v>
      </c>
      <c r="R149" t="str">
        <v>Bonar Parlindungan S.</v>
      </c>
      <c r="S149" t="str">
        <v>Bonar Parlindungan S.</v>
      </c>
      <c r="T149" t="str">
        <v>Bonar Parlindungan S.</v>
      </c>
      <c r="U149" t="str">
        <v>Bonar Parlindungan S.</v>
      </c>
      <c r="V149" t="str">
        <v>Bonar Parlindungan S.</v>
      </c>
      <c r="W149" t="str">
        <v>Bonar Parlindungan S.</v>
      </c>
      <c r="X149" t="str">
        <v>Bonar Parlindungan S.</v>
      </c>
      <c r="Y149" t="str">
        <v>Bonar Parlindungan S.</v>
      </c>
      <c r="CL149" t="str">
        <v>Bonar Parlindungan S.</v>
      </c>
    </row>
    <row r="150" spans="1:90" x14ac:dyDescent="0.25">
      <c r="A150" s="49">
        <v>148</v>
      </c>
      <c r="B150" t="s">
        <v>609</v>
      </c>
      <c r="C150" s="49">
        <v>276</v>
      </c>
      <c r="D150" s="49">
        <v>425</v>
      </c>
      <c r="E150" s="49" t="str">
        <v>Akhmed Azharul Fikar Alinur</v>
      </c>
      <c r="L150" s="49"/>
      <c r="M150" s="49"/>
      <c r="N150" s="49"/>
      <c r="Q150" t="str">
        <v>Boy Rahman</v>
      </c>
      <c r="R150" t="str">
        <v>Boy Rahman</v>
      </c>
      <c r="S150" t="str">
        <v>Boy Rahman</v>
      </c>
      <c r="T150" t="str">
        <v>Boy Rahman</v>
      </c>
      <c r="U150" t="str">
        <v>Boy Rahman</v>
      </c>
      <c r="V150" t="str">
        <v>Boy Rahman</v>
      </c>
      <c r="W150" t="str">
        <v>Boy Rahman</v>
      </c>
      <c r="X150" t="str">
        <v>Boy Rahman</v>
      </c>
      <c r="Y150" t="str">
        <v>Boy Rahman</v>
      </c>
      <c r="CL150" t="str">
        <v>Boy Rahman</v>
      </c>
    </row>
    <row r="151" spans="1:90" x14ac:dyDescent="0.25">
      <c r="A151" s="49">
        <v>149</v>
      </c>
      <c r="B151" t="s">
        <v>1198</v>
      </c>
      <c r="C151" s="49">
        <v>26</v>
      </c>
      <c r="D151" s="49">
        <v>76</v>
      </c>
      <c r="E151" s="49" t="str">
        <v>Aden Sudomo Siregar</v>
      </c>
      <c r="L151" s="49"/>
      <c r="M151" s="49"/>
      <c r="N151" s="49"/>
      <c r="Q151" t="str">
        <v>Boyke Candi Parningotan Sianipar</v>
      </c>
      <c r="R151" t="str">
        <v>Boyke Candi Parningotan Sianipar</v>
      </c>
      <c r="S151" t="str">
        <v>Boyke Candi Parningotan Sianipar</v>
      </c>
      <c r="T151" t="str">
        <v>Boyke Candi Parningotan Sianipar</v>
      </c>
      <c r="U151" t="str">
        <v>Boyke Candi Parningotan Sianipar</v>
      </c>
      <c r="V151" t="str">
        <v>Boyke Candi Parningotan Sianipar</v>
      </c>
      <c r="W151" t="str">
        <v>Boyke Candi Parningotan Sianipar</v>
      </c>
      <c r="X151" t="str">
        <v>Boyke Candi Parningotan Sianipar</v>
      </c>
      <c r="Y151" t="str">
        <v>Boyke Candi Parningotan Sianipar</v>
      </c>
      <c r="CL151" t="str">
        <v>Boyke Candi Parningotan Sianipar</v>
      </c>
    </row>
    <row r="152" spans="1:90" x14ac:dyDescent="0.25">
      <c r="A152" s="49">
        <v>150</v>
      </c>
      <c r="B152" t="s">
        <v>150</v>
      </c>
      <c r="C152" s="49">
        <v>278</v>
      </c>
      <c r="D152" s="49">
        <v>407</v>
      </c>
      <c r="E152" s="49" t="str">
        <v>Hasby Ariandi</v>
      </c>
      <c r="L152" s="49"/>
      <c r="M152" s="49"/>
      <c r="N152" s="49"/>
      <c r="Q152" t="str">
        <v>Bramandita Silaen</v>
      </c>
      <c r="R152" t="str">
        <v>Bramandita Silaen</v>
      </c>
      <c r="S152" t="str">
        <v>Bramandita Silaen</v>
      </c>
      <c r="T152" t="str">
        <v>Bramandita Silaen</v>
      </c>
      <c r="U152" t="str">
        <v>Bramandita Silaen</v>
      </c>
      <c r="V152" t="str">
        <v>Bramandita Silaen</v>
      </c>
      <c r="W152" t="str">
        <v>Bramandita Silaen</v>
      </c>
      <c r="X152" t="str">
        <v>Bramandita Silaen</v>
      </c>
      <c r="Y152" t="str">
        <v>Bramandita Silaen</v>
      </c>
      <c r="CL152" t="str">
        <v>Bramandita Silaen</v>
      </c>
    </row>
    <row r="153" spans="1:90" x14ac:dyDescent="0.25">
      <c r="A153" s="49">
        <v>151</v>
      </c>
      <c r="B153" t="s">
        <v>151</v>
      </c>
      <c r="C153" s="49">
        <v>280</v>
      </c>
      <c r="D153" s="49">
        <v>77</v>
      </c>
      <c r="E153" s="49" t="str">
        <v>J. Tarigan</v>
      </c>
      <c r="L153" s="49"/>
      <c r="M153" s="49"/>
      <c r="N153" s="49"/>
      <c r="Q153" t="str">
        <v>Budi Purwanto</v>
      </c>
      <c r="R153" t="str">
        <v>Budi Purwanto</v>
      </c>
      <c r="S153" t="str">
        <v>Budi Purwanto</v>
      </c>
      <c r="T153" t="str">
        <v>Budi Purwanto</v>
      </c>
      <c r="U153" t="str">
        <v>Budi Purwanto</v>
      </c>
      <c r="V153" t="str">
        <v>Budi Purwanto</v>
      </c>
      <c r="W153" t="str">
        <v>Budi Purwanto</v>
      </c>
      <c r="X153" t="str">
        <v>Budi Purwanto</v>
      </c>
      <c r="Y153" t="str">
        <v>Budi Purwanto</v>
      </c>
      <c r="CL153" t="str">
        <v>Budi Purwanto</v>
      </c>
    </row>
    <row r="154" spans="1:90" x14ac:dyDescent="0.25">
      <c r="A154" s="49">
        <v>152</v>
      </c>
      <c r="B154" t="s">
        <v>152</v>
      </c>
      <c r="C154" s="49">
        <v>281</v>
      </c>
      <c r="D154" s="49">
        <v>411</v>
      </c>
      <c r="E154" s="49" t="str">
        <v>Sanggam Parulian Purba</v>
      </c>
      <c r="L154" s="49"/>
      <c r="M154" s="49"/>
      <c r="N154" s="49"/>
      <c r="Q154" t="str">
        <v>Budi Ristanto</v>
      </c>
      <c r="R154" t="str">
        <v>Budi Ristanto</v>
      </c>
      <c r="S154" t="str">
        <v>Budi Ristanto</v>
      </c>
      <c r="T154" t="str">
        <v>Budi Ristanto</v>
      </c>
      <c r="U154" t="str">
        <v>Budi Ristanto</v>
      </c>
      <c r="V154" t="str">
        <v>Budi Ristanto</v>
      </c>
      <c r="W154" t="str">
        <v>Budi Ristanto</v>
      </c>
      <c r="X154" t="str">
        <v>Budi Ristanto</v>
      </c>
      <c r="Y154" t="str">
        <v>Budi Ristanto</v>
      </c>
      <c r="CL154" t="str">
        <v>Budi Ristanto</v>
      </c>
    </row>
    <row r="155" spans="1:90" x14ac:dyDescent="0.25">
      <c r="A155" s="49">
        <v>153</v>
      </c>
      <c r="B155" t="s">
        <v>166</v>
      </c>
      <c r="C155" s="49">
        <v>283</v>
      </c>
      <c r="D155" s="49">
        <v>78</v>
      </c>
      <c r="E155" s="49" t="str">
        <v>Himawan Fazhly Siregar</v>
      </c>
      <c r="L155" s="49"/>
      <c r="M155" s="49"/>
      <c r="N155" s="49"/>
      <c r="Q155" t="str">
        <v>Budi Yansari N. Ir.</v>
      </c>
      <c r="R155" t="str">
        <v>Budi Yansari N. Ir.</v>
      </c>
      <c r="S155" t="str">
        <v>Budi Yansari N. Ir.</v>
      </c>
      <c r="T155" t="str">
        <v>Budi Yansari N. Ir.</v>
      </c>
      <c r="U155" t="str">
        <v>Budi Yansari N. Ir.</v>
      </c>
      <c r="V155" t="str">
        <v>Budi Yansari N. Ir.</v>
      </c>
      <c r="W155" t="str">
        <v>Budi Yansari N. Ir.</v>
      </c>
      <c r="X155" t="str">
        <v>Budi Yansari N. Ir.</v>
      </c>
      <c r="Y155" t="str">
        <v>Budi Yansari N. Ir.</v>
      </c>
      <c r="CL155" t="str">
        <v>Budi Yansari N. Ir.</v>
      </c>
    </row>
    <row r="156" spans="1:90" x14ac:dyDescent="0.25">
      <c r="A156" s="49">
        <v>154</v>
      </c>
      <c r="B156" t="s">
        <v>604</v>
      </c>
      <c r="C156" s="49">
        <v>30</v>
      </c>
      <c r="D156" s="49">
        <v>422</v>
      </c>
      <c r="E156" s="49" t="str">
        <v>Surya Agus Irawan</v>
      </c>
      <c r="L156" s="49"/>
      <c r="M156" s="49"/>
      <c r="N156" s="49"/>
      <c r="Q156" t="str">
        <v>Budiman</v>
      </c>
      <c r="R156" t="str">
        <v>Budiman</v>
      </c>
      <c r="S156" t="str">
        <v>Budiman</v>
      </c>
      <c r="T156" t="str">
        <v>Budiman</v>
      </c>
      <c r="U156" t="str">
        <v>Budiman</v>
      </c>
      <c r="V156" t="str">
        <v>Budiman</v>
      </c>
      <c r="W156" t="str">
        <v>Budiman</v>
      </c>
      <c r="X156" t="str">
        <v>Budiman</v>
      </c>
      <c r="Y156" t="str">
        <v>Budiman</v>
      </c>
      <c r="CL156" t="str">
        <v>Budiman</v>
      </c>
    </row>
    <row r="157" spans="1:90" x14ac:dyDescent="0.25">
      <c r="A157" s="49">
        <v>155</v>
      </c>
      <c r="B157" t="s">
        <v>701</v>
      </c>
      <c r="C157" s="49">
        <v>285</v>
      </c>
      <c r="D157" s="49">
        <v>79</v>
      </c>
      <c r="E157" s="49" t="str">
        <v>Ian Rulo Sembiring</v>
      </c>
      <c r="L157" s="49"/>
      <c r="M157" s="49"/>
      <c r="N157" s="49"/>
      <c r="Q157" t="str">
        <v>Bustami Saragih, Ir.</v>
      </c>
      <c r="R157" t="str">
        <v>Bustami Saragih, Ir.</v>
      </c>
      <c r="S157" t="str">
        <v>Bustami Saragih, Ir.</v>
      </c>
      <c r="T157" t="str">
        <v>Bustami Saragih, Ir.</v>
      </c>
      <c r="U157" t="str">
        <v>Bustami Saragih, Ir.</v>
      </c>
      <c r="V157" t="str">
        <v>Bustami Saragih, Ir.</v>
      </c>
      <c r="W157" t="str">
        <v>Bustami Saragih, Ir.</v>
      </c>
      <c r="X157" t="str">
        <v>Bustami Saragih, Ir.</v>
      </c>
      <c r="Y157" t="str">
        <v>Bustami Saragih, Ir.</v>
      </c>
      <c r="CL157" t="str">
        <v>Bustami Saragih, Ir.</v>
      </c>
    </row>
    <row r="158" spans="1:90" x14ac:dyDescent="0.25">
      <c r="A158" s="49">
        <v>156</v>
      </c>
      <c r="B158" t="s">
        <v>1199</v>
      </c>
      <c r="C158" s="49">
        <v>286</v>
      </c>
      <c r="D158" s="49">
        <v>412</v>
      </c>
      <c r="E158" s="49" t="str">
        <v>Rahmat Sulaiman Hasayangan</v>
      </c>
      <c r="L158" s="49"/>
      <c r="M158" s="49"/>
      <c r="N158" s="49"/>
      <c r="Q158" t="str">
        <v>Canggih Sastrawan</v>
      </c>
      <c r="R158" t="str">
        <v>Canggih Sastrawan</v>
      </c>
      <c r="S158" t="str">
        <v>Canggih Sastrawan</v>
      </c>
      <c r="T158" t="str">
        <v>Canggih Sastrawan</v>
      </c>
      <c r="U158" t="str">
        <v>Canggih Sastrawan</v>
      </c>
      <c r="V158" t="str">
        <v>Canggih Sastrawan</v>
      </c>
      <c r="W158" t="str">
        <v>Canggih Sastrawan</v>
      </c>
      <c r="X158" t="str">
        <v>Canggih Sastrawan</v>
      </c>
      <c r="Y158" t="str">
        <v>Canggih Sastrawan</v>
      </c>
      <c r="CL158" t="str">
        <v>Canggih Sastrawan</v>
      </c>
    </row>
    <row r="159" spans="1:90" x14ac:dyDescent="0.25">
      <c r="A159" s="49">
        <v>157</v>
      </c>
      <c r="B159" t="s">
        <v>732</v>
      </c>
      <c r="C159" s="49">
        <v>288</v>
      </c>
      <c r="D159" s="49">
        <v>80</v>
      </c>
      <c r="E159" s="49" t="str">
        <v>Deni Eka Kesuma</v>
      </c>
      <c r="L159" s="49"/>
      <c r="M159" s="49"/>
      <c r="N159" s="49"/>
      <c r="Q159" t="str">
        <v>Catur Riyadi</v>
      </c>
      <c r="R159" t="str">
        <v>Catur Riyadi</v>
      </c>
      <c r="S159" t="str">
        <v>Catur Riyadi</v>
      </c>
      <c r="T159" t="str">
        <v>Catur Riyadi</v>
      </c>
      <c r="U159" t="str">
        <v>Catur Riyadi</v>
      </c>
      <c r="V159" t="str">
        <v>Catur Riyadi</v>
      </c>
      <c r="W159" t="str">
        <v>Catur Riyadi</v>
      </c>
      <c r="X159" t="str">
        <v>Catur Riyadi</v>
      </c>
      <c r="Y159" t="str">
        <v>Catur Riyadi</v>
      </c>
      <c r="CL159" t="str">
        <v>Catur Riyadi</v>
      </c>
    </row>
    <row r="160" spans="1:90" x14ac:dyDescent="0.25">
      <c r="A160" s="49">
        <v>158</v>
      </c>
      <c r="B160" t="s">
        <v>1200</v>
      </c>
      <c r="C160" s="49">
        <v>289</v>
      </c>
      <c r="D160" s="49">
        <v>444</v>
      </c>
      <c r="E160" s="49" t="str">
        <v>Tarmizi Sihotang</v>
      </c>
      <c r="L160" s="49"/>
      <c r="M160" s="49"/>
      <c r="N160" s="49"/>
      <c r="Q160" t="str">
        <v>Caturina Maryati, SP</v>
      </c>
      <c r="R160" t="str">
        <v>Caturina Maryati, SP</v>
      </c>
      <c r="S160" t="str">
        <v>Caturina Maryati, SP</v>
      </c>
      <c r="T160" t="str">
        <v>Caturina Maryati, SP</v>
      </c>
      <c r="U160" t="str">
        <v>Caturina Maryati, SP</v>
      </c>
      <c r="V160" t="str">
        <v>Caturina Maryati, SP</v>
      </c>
      <c r="W160" t="str">
        <v>Caturina Maryati, SP</v>
      </c>
      <c r="X160" t="str">
        <v>Caturina Maryati, SP</v>
      </c>
      <c r="Y160" t="str">
        <v>Caturina Maryati, SP</v>
      </c>
      <c r="CL160" t="str">
        <v>Caturina Maryati, SP</v>
      </c>
    </row>
    <row r="161" spans="1:90" x14ac:dyDescent="0.25">
      <c r="A161" s="49">
        <v>159</v>
      </c>
      <c r="B161" t="s">
        <v>780</v>
      </c>
      <c r="C161" s="49">
        <v>291</v>
      </c>
      <c r="D161" s="49">
        <v>81</v>
      </c>
      <c r="E161" s="49" t="str">
        <v>Surya Darma</v>
      </c>
      <c r="L161" s="49"/>
      <c r="M161" s="49"/>
      <c r="N161" s="49"/>
      <c r="Q161" t="str">
        <v>Chairil Anwar Ridwan, SP</v>
      </c>
      <c r="R161" t="str">
        <v>Chairil Anwar Ridwan, SP</v>
      </c>
      <c r="S161" t="str">
        <v>Chairil Anwar Ridwan, SP</v>
      </c>
      <c r="T161" t="str">
        <v>Chairil Anwar Ridwan, SP</v>
      </c>
      <c r="U161" t="str">
        <v>Chairil Anwar Ridwan, SP</v>
      </c>
      <c r="V161" t="str">
        <v>Chairil Anwar Ridwan, SP</v>
      </c>
      <c r="W161" t="str">
        <v>Chairil Anwar Ridwan, SP</v>
      </c>
      <c r="X161" t="str">
        <v>Chairil Anwar Ridwan, SP</v>
      </c>
      <c r="Y161" t="str">
        <v>Chairil Anwar Ridwan, SP</v>
      </c>
      <c r="CL161" t="str">
        <v>Chairil Anwar Ridwan, SP</v>
      </c>
    </row>
    <row r="162" spans="1:90" x14ac:dyDescent="0.25">
      <c r="A162" s="49">
        <v>160</v>
      </c>
      <c r="B162" t="s">
        <v>779</v>
      </c>
      <c r="C162" s="49">
        <v>292</v>
      </c>
      <c r="D162" s="49">
        <v>417</v>
      </c>
      <c r="E162" s="49" t="str">
        <v>Nadir Hakim</v>
      </c>
      <c r="L162" s="49"/>
      <c r="M162" s="49"/>
      <c r="N162" s="49"/>
      <c r="Q162" t="str">
        <v>Chairul Fikri, Ir.</v>
      </c>
      <c r="R162" t="str">
        <v>Chairul Fikri, Ir.</v>
      </c>
      <c r="S162" t="str">
        <v>Chairul Fikri, Ir.</v>
      </c>
      <c r="T162" t="str">
        <v>Chairul Fikri, Ir.</v>
      </c>
      <c r="U162" t="str">
        <v>Chairul Fikri, Ir.</v>
      </c>
      <c r="V162" t="str">
        <v>Chairul Fikri, Ir.</v>
      </c>
      <c r="W162" t="str">
        <v>Chairul Fikri, Ir.</v>
      </c>
      <c r="X162" t="str">
        <v>Chairul Fikri, Ir.</v>
      </c>
      <c r="Y162" t="str">
        <v>Chairul Fikri, Ir.</v>
      </c>
      <c r="CL162" t="str">
        <v>Chairul Fikri, Ir.</v>
      </c>
    </row>
    <row r="163" spans="1:90" x14ac:dyDescent="0.25">
      <c r="A163" s="49">
        <v>161</v>
      </c>
      <c r="B163" t="s">
        <v>1201</v>
      </c>
      <c r="C163" s="49">
        <v>294</v>
      </c>
      <c r="D163" s="49">
        <v>82</v>
      </c>
      <c r="E163" s="49" t="str">
        <v>Mugiyanto</v>
      </c>
      <c r="L163" s="49"/>
      <c r="M163" s="49"/>
      <c r="N163" s="49"/>
      <c r="Q163" t="str">
        <v>Chandra Septian</v>
      </c>
      <c r="R163" t="str">
        <v>Chandra Septian</v>
      </c>
      <c r="S163" t="str">
        <v>Chandra Septian</v>
      </c>
      <c r="T163" t="str">
        <v>Chandra Septian</v>
      </c>
      <c r="U163" t="str">
        <v>Chandra Septian</v>
      </c>
      <c r="V163" t="str">
        <v>Chandra Septian</v>
      </c>
      <c r="W163" t="str">
        <v>Chandra Septian</v>
      </c>
      <c r="X163" t="str">
        <v>Chandra Septian</v>
      </c>
      <c r="Y163" t="str">
        <v>Chandra Septian</v>
      </c>
      <c r="CL163" t="str">
        <v>Chandra Septian</v>
      </c>
    </row>
    <row r="164" spans="1:90" x14ac:dyDescent="0.25">
      <c r="A164" s="49">
        <v>162</v>
      </c>
      <c r="B164" t="s">
        <v>1202</v>
      </c>
      <c r="C164" s="49">
        <v>295</v>
      </c>
      <c r="D164" s="49">
        <v>427</v>
      </c>
      <c r="E164" s="49" t="str">
        <v>A. Syaukaniy Riandi</v>
      </c>
      <c r="L164" s="49"/>
      <c r="M164" s="49"/>
      <c r="N164" s="49"/>
      <c r="Q164" t="str">
        <v>Chanra Hendrianto</v>
      </c>
      <c r="R164" t="str">
        <v>Chanra Hendrianto</v>
      </c>
      <c r="S164" t="str">
        <v>Chanra Hendrianto</v>
      </c>
      <c r="T164" t="str">
        <v>Chanra Hendrianto</v>
      </c>
      <c r="U164" t="str">
        <v>Chanra Hendrianto</v>
      </c>
      <c r="V164" t="str">
        <v>Chanra Hendrianto</v>
      </c>
      <c r="W164" t="str">
        <v>Chanra Hendrianto</v>
      </c>
      <c r="X164" t="str">
        <v>Chanra Hendrianto</v>
      </c>
      <c r="Y164" t="str">
        <v>Chanra Hendrianto</v>
      </c>
      <c r="CL164" t="str">
        <v>Chanra Hendrianto</v>
      </c>
    </row>
    <row r="165" spans="1:90" x14ac:dyDescent="0.25">
      <c r="A165" s="49">
        <v>163</v>
      </c>
      <c r="B165" t="s">
        <v>760</v>
      </c>
      <c r="C165" s="49">
        <v>297</v>
      </c>
      <c r="D165" s="49">
        <v>446</v>
      </c>
      <c r="E165" s="49" t="str">
        <v>Jeskia Eduard Tuwoliu</v>
      </c>
      <c r="L165" s="49"/>
      <c r="M165" s="49"/>
      <c r="N165" s="49"/>
      <c r="Q165" t="str">
        <v>Choirul May Affandi Siregar</v>
      </c>
      <c r="R165" t="str">
        <v>Choirul May Affandi Siregar</v>
      </c>
      <c r="S165" t="str">
        <v>Choirul May Affandi Siregar</v>
      </c>
      <c r="T165" t="str">
        <v>Choirul May Affandi Siregar</v>
      </c>
      <c r="U165" t="str">
        <v>Choirul May Affandi Siregar</v>
      </c>
      <c r="V165" t="str">
        <v>Choirul May Affandi Siregar</v>
      </c>
      <c r="W165" t="str">
        <v>Choirul May Affandi Siregar</v>
      </c>
      <c r="X165" t="str">
        <v>Choirul May Affandi Siregar</v>
      </c>
      <c r="Y165" t="str">
        <v>Choirul May Affandi Siregar</v>
      </c>
      <c r="CL165" t="str">
        <v>Choirul May Affandi Siregar</v>
      </c>
    </row>
    <row r="166" spans="1:90" x14ac:dyDescent="0.25">
      <c r="A166" s="49">
        <v>164</v>
      </c>
      <c r="B166" t="s">
        <v>761</v>
      </c>
      <c r="C166" s="49">
        <v>298</v>
      </c>
      <c r="D166" s="49">
        <v>84</v>
      </c>
      <c r="E166" s="49" t="str">
        <v>Arbie Wijaya</v>
      </c>
      <c r="L166" s="49"/>
      <c r="M166" s="49"/>
      <c r="N166" s="49"/>
      <c r="Q166" t="str">
        <v>Chris Samuel Morgan Runtu</v>
      </c>
      <c r="R166" t="str">
        <v>Chris Samuel Morgan Runtu</v>
      </c>
      <c r="S166" t="str">
        <v>Chris Samuel Morgan Runtu</v>
      </c>
      <c r="T166" t="str">
        <v>Chris Samuel Morgan Runtu</v>
      </c>
      <c r="U166" t="str">
        <v>Chris Samuel Morgan Runtu</v>
      </c>
      <c r="V166" t="str">
        <v>Chris Samuel Morgan Runtu</v>
      </c>
      <c r="W166" t="str">
        <v>Chris Samuel Morgan Runtu</v>
      </c>
      <c r="X166" t="str">
        <v>Chris Samuel Morgan Runtu</v>
      </c>
      <c r="Y166" t="str">
        <v>Chris Samuel Morgan Runtu</v>
      </c>
      <c r="CL166" t="str">
        <v>Chris Samuel Morgan Runtu</v>
      </c>
    </row>
    <row r="167" spans="1:90" x14ac:dyDescent="0.25">
      <c r="A167" s="49">
        <v>165</v>
      </c>
      <c r="B167" t="s">
        <v>1203</v>
      </c>
      <c r="C167" s="49">
        <v>300</v>
      </c>
      <c r="D167" s="49">
        <v>448</v>
      </c>
      <c r="E167" s="49" t="str">
        <v>Esron Sitanggang, Ir.</v>
      </c>
      <c r="L167" s="49"/>
      <c r="M167" s="49"/>
      <c r="N167" s="49"/>
      <c r="Q167" t="str">
        <v>Christian Dinata</v>
      </c>
      <c r="R167" t="str">
        <v>Christian Dinata</v>
      </c>
      <c r="S167" t="str">
        <v>Christian Dinata</v>
      </c>
      <c r="T167" t="str">
        <v>Christian Dinata</v>
      </c>
      <c r="U167" t="str">
        <v>Christian Dinata</v>
      </c>
      <c r="V167" t="str">
        <v>Christian Dinata</v>
      </c>
      <c r="W167" t="str">
        <v>Christian Dinata</v>
      </c>
      <c r="X167" t="str">
        <v>Christian Dinata</v>
      </c>
      <c r="Y167" t="str">
        <v>Christian Dinata</v>
      </c>
      <c r="CL167" t="str">
        <v>Christian Dinata</v>
      </c>
    </row>
    <row r="168" spans="1:90" x14ac:dyDescent="0.25">
      <c r="A168" s="49">
        <v>166</v>
      </c>
      <c r="B168" t="s">
        <v>746</v>
      </c>
      <c r="C168" s="49">
        <v>301</v>
      </c>
      <c r="D168" s="49">
        <v>469</v>
      </c>
      <c r="E168" s="49" t="str">
        <v>Ridho Maulia Buana</v>
      </c>
      <c r="L168" s="49"/>
      <c r="M168" s="49"/>
      <c r="N168" s="49"/>
      <c r="Q168" t="str">
        <v>Cindy Haluana Tambunan</v>
      </c>
      <c r="R168" t="str">
        <v>Cindy Haluana Tambunan</v>
      </c>
      <c r="S168" t="str">
        <v>Cindy Haluana Tambunan</v>
      </c>
      <c r="T168" t="str">
        <v>Cindy Haluana Tambunan</v>
      </c>
      <c r="U168" t="str">
        <v>Cindy Haluana Tambunan</v>
      </c>
      <c r="V168" t="str">
        <v>Cindy Haluana Tambunan</v>
      </c>
      <c r="W168" t="str">
        <v>Cindy Haluana Tambunan</v>
      </c>
      <c r="X168" t="str">
        <v>Cindy Haluana Tambunan</v>
      </c>
      <c r="Y168" t="str">
        <v>Cindy Haluana Tambunan</v>
      </c>
      <c r="CL168" t="str">
        <v>Cindy Haluana Tambunan</v>
      </c>
    </row>
    <row r="169" spans="1:90" x14ac:dyDescent="0.25">
      <c r="A169" s="49">
        <v>167</v>
      </c>
      <c r="B169" t="s">
        <v>747</v>
      </c>
      <c r="C169" s="49">
        <v>303</v>
      </c>
      <c r="D169" s="49">
        <v>86</v>
      </c>
      <c r="E169" s="49" t="str">
        <v>Andry Roy P.S., SE</v>
      </c>
      <c r="L169" s="49"/>
      <c r="M169" s="49"/>
      <c r="N169" s="49"/>
      <c r="Q169" t="str">
        <v>Coco Andi Putra</v>
      </c>
      <c r="R169" t="str">
        <v>Coco Andi Putra</v>
      </c>
      <c r="S169" t="str">
        <v>Coco Andi Putra</v>
      </c>
      <c r="T169" t="str">
        <v>Coco Andi Putra</v>
      </c>
      <c r="U169" t="str">
        <v>Coco Andi Putra</v>
      </c>
      <c r="V169" t="str">
        <v>Coco Andi Putra</v>
      </c>
      <c r="W169" t="str">
        <v>Coco Andi Putra</v>
      </c>
      <c r="X169" t="str">
        <v>Coco Andi Putra</v>
      </c>
      <c r="Y169" t="str">
        <v>Coco Andi Putra</v>
      </c>
      <c r="CL169" t="str">
        <v>Coco Andi Putra</v>
      </c>
    </row>
    <row r="170" spans="1:90" x14ac:dyDescent="0.25">
      <c r="A170" s="49">
        <v>168</v>
      </c>
      <c r="B170" t="s">
        <v>748</v>
      </c>
      <c r="C170" s="49">
        <v>304</v>
      </c>
      <c r="D170" s="49">
        <v>471</v>
      </c>
      <c r="E170" s="49" t="str">
        <v>Dedi Sahputra Hutabarat</v>
      </c>
      <c r="L170" s="49"/>
      <c r="M170" s="49"/>
      <c r="N170" s="49"/>
      <c r="Q170" t="str">
        <v>Dahrial, Ir.</v>
      </c>
      <c r="R170" t="str">
        <v>Dahrial, Ir.</v>
      </c>
      <c r="S170" t="str">
        <v>Dahrial, Ir.</v>
      </c>
      <c r="T170" t="str">
        <v>Dahrial, Ir.</v>
      </c>
      <c r="U170" t="str">
        <v>Dahrial, Ir.</v>
      </c>
      <c r="V170" t="str">
        <v>Dahrial, Ir.</v>
      </c>
      <c r="W170" t="str">
        <v>Dahrial, Ir.</v>
      </c>
      <c r="X170" t="str">
        <v>Dahrial, Ir.</v>
      </c>
      <c r="Y170" t="str">
        <v>Dahrial, Ir.</v>
      </c>
      <c r="CL170" t="str">
        <v>Dahrial, Ir.</v>
      </c>
    </row>
    <row r="171" spans="1:90" x14ac:dyDescent="0.25">
      <c r="A171" s="49">
        <v>169</v>
      </c>
      <c r="B171" t="s">
        <v>251</v>
      </c>
      <c r="C171" s="49">
        <v>306</v>
      </c>
      <c r="D171" s="49">
        <v>87</v>
      </c>
      <c r="E171" s="49" t="str">
        <v>Sunaryo Sitopu</v>
      </c>
      <c r="L171" s="49"/>
      <c r="M171" s="49"/>
      <c r="N171" s="49"/>
      <c r="Q171" t="str">
        <v>Dani Sartika Saragih</v>
      </c>
      <c r="R171" t="str">
        <v>Dani Sartika Saragih</v>
      </c>
      <c r="S171" t="str">
        <v>Dani Sartika Saragih</v>
      </c>
      <c r="T171" t="str">
        <v>Dani Sartika Saragih</v>
      </c>
      <c r="U171" t="str">
        <v>Dani Sartika Saragih</v>
      </c>
      <c r="V171" t="str">
        <v>Dani Sartika Saragih</v>
      </c>
      <c r="W171" t="str">
        <v>Dani Sartika Saragih</v>
      </c>
      <c r="X171" t="str">
        <v>Dani Sartika Saragih</v>
      </c>
      <c r="Y171" t="str">
        <v>Dani Sartika Saragih</v>
      </c>
      <c r="CL171" t="str">
        <v>Dani Sartika Saragih</v>
      </c>
    </row>
    <row r="172" spans="1:90" x14ac:dyDescent="0.25">
      <c r="A172" s="49">
        <v>170</v>
      </c>
      <c r="B172" t="s">
        <v>1204</v>
      </c>
      <c r="C172" s="49">
        <v>307</v>
      </c>
      <c r="D172" s="49">
        <v>768</v>
      </c>
      <c r="E172" s="49" t="str">
        <v>Andi Suranta Meliala</v>
      </c>
      <c r="L172" s="49"/>
      <c r="M172" s="49"/>
      <c r="N172" s="49"/>
      <c r="Q172" t="str">
        <v>Daniel Karel G. Warouw</v>
      </c>
      <c r="R172" t="str">
        <v>Daniel Karel G. Warouw</v>
      </c>
      <c r="S172" t="str">
        <v>Daniel Karel G. Warouw</v>
      </c>
      <c r="T172" t="str">
        <v>Daniel Karel G. Warouw</v>
      </c>
      <c r="U172" t="str">
        <v>Daniel Karel G. Warouw</v>
      </c>
      <c r="V172" t="str">
        <v>Daniel Karel G. Warouw</v>
      </c>
      <c r="W172" t="str">
        <v>Daniel Karel G. Warouw</v>
      </c>
      <c r="X172" t="str">
        <v>Daniel Karel G. Warouw</v>
      </c>
      <c r="Y172" t="str">
        <v>Daniel Karel G. Warouw</v>
      </c>
      <c r="CL172" t="str">
        <v>Daniel Karel G. Warouw</v>
      </c>
    </row>
    <row r="173" spans="1:90" x14ac:dyDescent="0.25">
      <c r="A173" s="49">
        <v>171</v>
      </c>
      <c r="B173" t="s">
        <v>1205</v>
      </c>
      <c r="C173" s="49">
        <v>308</v>
      </c>
      <c r="D173" s="49">
        <v>88</v>
      </c>
      <c r="E173" s="49" t="str">
        <v>M. Zaimi Arif SPY</v>
      </c>
      <c r="L173" s="49"/>
      <c r="M173" s="49"/>
      <c r="N173" s="49"/>
      <c r="Q173" t="str">
        <v>Daniel Ortega Purba</v>
      </c>
      <c r="R173" t="str">
        <v>Daniel Ortega Purba</v>
      </c>
      <c r="S173" t="str">
        <v>Daniel Ortega Purba</v>
      </c>
      <c r="T173" t="str">
        <v>Daniel Ortega Purba</v>
      </c>
      <c r="U173" t="str">
        <v>Daniel Ortega Purba</v>
      </c>
      <c r="V173" t="str">
        <v>Daniel Ortega Purba</v>
      </c>
      <c r="W173" t="str">
        <v>Daniel Ortega Purba</v>
      </c>
      <c r="X173" t="str">
        <v>Daniel Ortega Purba</v>
      </c>
      <c r="Y173" t="str">
        <v>Daniel Ortega Purba</v>
      </c>
      <c r="CL173" t="str">
        <v>Daniel Ortega Purba</v>
      </c>
    </row>
    <row r="174" spans="1:90" x14ac:dyDescent="0.25">
      <c r="A174" s="49">
        <v>172</v>
      </c>
      <c r="B174" t="s">
        <v>148</v>
      </c>
      <c r="C174" s="49">
        <v>310</v>
      </c>
      <c r="D174" s="49">
        <v>473</v>
      </c>
      <c r="E174" s="49" t="str">
        <v>Ahmad Sofyan</v>
      </c>
      <c r="L174" s="49"/>
      <c r="M174" s="49"/>
      <c r="N174" s="49"/>
      <c r="Q174" t="str">
        <v>Daniel Prayogi Dongoran</v>
      </c>
      <c r="R174" t="str">
        <v>Daniel Prayogi Dongoran</v>
      </c>
      <c r="S174" t="str">
        <v>Daniel Prayogi Dongoran</v>
      </c>
      <c r="T174" t="str">
        <v>Daniel Prayogi Dongoran</v>
      </c>
      <c r="U174" t="str">
        <v>Daniel Prayogi Dongoran</v>
      </c>
      <c r="V174" t="str">
        <v>Daniel Prayogi Dongoran</v>
      </c>
      <c r="W174" t="str">
        <v>Daniel Prayogi Dongoran</v>
      </c>
      <c r="X174" t="str">
        <v>Daniel Prayogi Dongoran</v>
      </c>
      <c r="Y174" t="str">
        <v>Daniel Prayogi Dongoran</v>
      </c>
      <c r="CL174" t="str">
        <v>Daniel Prayogi Dongoran</v>
      </c>
    </row>
    <row r="175" spans="1:90" x14ac:dyDescent="0.25">
      <c r="A175" s="49">
        <v>173</v>
      </c>
      <c r="B175" t="s">
        <v>149</v>
      </c>
      <c r="C175" s="49">
        <v>311</v>
      </c>
      <c r="D175" s="49">
        <v>89</v>
      </c>
      <c r="E175" s="49" t="str">
        <v>Hesron Tarigan</v>
      </c>
      <c r="L175" s="49"/>
      <c r="M175" s="49"/>
      <c r="N175" s="49"/>
      <c r="Q175" t="str">
        <v>Danil Fahreza Pohan</v>
      </c>
      <c r="R175" t="str">
        <v>Danil Fahreza Pohan</v>
      </c>
      <c r="S175" t="str">
        <v>Danil Fahreza Pohan</v>
      </c>
      <c r="T175" t="str">
        <v>Danil Fahreza Pohan</v>
      </c>
      <c r="U175" t="str">
        <v>Danil Fahreza Pohan</v>
      </c>
      <c r="V175" t="str">
        <v>Danil Fahreza Pohan</v>
      </c>
      <c r="W175" t="str">
        <v>Danil Fahreza Pohan</v>
      </c>
      <c r="X175" t="str">
        <v>Danil Fahreza Pohan</v>
      </c>
      <c r="Y175" t="str">
        <v>Danil Fahreza Pohan</v>
      </c>
      <c r="CL175" t="str">
        <v>Danil Fahreza Pohan</v>
      </c>
    </row>
    <row r="176" spans="1:90" x14ac:dyDescent="0.25">
      <c r="A176" s="49">
        <v>174</v>
      </c>
      <c r="B176" t="s">
        <v>261</v>
      </c>
      <c r="C176" s="49">
        <v>312</v>
      </c>
      <c r="D176" s="49">
        <v>474</v>
      </c>
      <c r="E176" s="49" t="str">
        <v>Firman Rizki Harahap</v>
      </c>
      <c r="L176" s="49"/>
      <c r="M176" s="49"/>
      <c r="N176" s="49"/>
      <c r="Q176" t="str">
        <v>Danilast</v>
      </c>
      <c r="R176" t="str">
        <v>Danilast</v>
      </c>
      <c r="S176" t="str">
        <v>Danilast</v>
      </c>
      <c r="T176" t="str">
        <v>Danilast</v>
      </c>
      <c r="U176" t="str">
        <v>Danilast</v>
      </c>
      <c r="V176" t="str">
        <v>Danilast</v>
      </c>
      <c r="W176" t="str">
        <v>Danilast</v>
      </c>
      <c r="X176" t="str">
        <v>Danilast</v>
      </c>
      <c r="Y176" t="str">
        <v>Danilast</v>
      </c>
      <c r="CL176" t="str">
        <v>Danilast</v>
      </c>
    </row>
    <row r="177" spans="1:90" x14ac:dyDescent="0.25">
      <c r="A177" s="49">
        <v>175</v>
      </c>
      <c r="B177" t="s">
        <v>388</v>
      </c>
      <c r="C177" s="49">
        <v>313</v>
      </c>
      <c r="D177" s="49">
        <v>0</v>
      </c>
      <c r="E177" s="49" t="str">
        <v>Indra Feriadi</v>
      </c>
      <c r="L177" s="49"/>
      <c r="M177" s="49"/>
      <c r="N177" s="49"/>
      <c r="Q177" t="str">
        <v>Darwin Siregar, Ir.</v>
      </c>
      <c r="R177" t="str">
        <v>Darwin Siregar, Ir.</v>
      </c>
      <c r="S177" t="str">
        <v>Darwin Siregar, Ir.</v>
      </c>
      <c r="T177" t="str">
        <v>Darwin Siregar, Ir.</v>
      </c>
      <c r="U177" t="str">
        <v>Darwin Siregar, Ir.</v>
      </c>
      <c r="V177" t="str">
        <v>Darwin Siregar, Ir.</v>
      </c>
      <c r="W177" t="str">
        <v>Darwin Siregar, Ir.</v>
      </c>
      <c r="X177" t="str">
        <v>Darwin Siregar, Ir.</v>
      </c>
      <c r="Y177" t="str">
        <v>Darwin Siregar, Ir.</v>
      </c>
      <c r="CL177" t="str">
        <v>Darwin Siregar, Ir.</v>
      </c>
    </row>
    <row r="178" spans="1:90" x14ac:dyDescent="0.25">
      <c r="A178" s="49">
        <v>176</v>
      </c>
      <c r="B178" t="s">
        <v>423</v>
      </c>
      <c r="C178" s="49">
        <v>32</v>
      </c>
      <c r="D178" s="49">
        <v>125</v>
      </c>
      <c r="E178" s="49" t="str">
        <v>Suhari Muryono</v>
      </c>
      <c r="L178" s="49"/>
      <c r="M178" s="49"/>
      <c r="N178" s="49"/>
      <c r="Q178" t="str">
        <v>Daud Harrys Pardamean Sirait</v>
      </c>
      <c r="R178" t="str">
        <v>Daud Harrys Pardamean Sirait</v>
      </c>
      <c r="S178" t="str">
        <v>Daud Harrys Pardamean Sirait</v>
      </c>
      <c r="T178" t="str">
        <v>Daud Harrys Pardamean Sirait</v>
      </c>
      <c r="U178" t="str">
        <v>Daud Harrys Pardamean Sirait</v>
      </c>
      <c r="V178" t="str">
        <v>Daud Harrys Pardamean Sirait</v>
      </c>
      <c r="W178" t="str">
        <v>Daud Harrys Pardamean Sirait</v>
      </c>
      <c r="X178" t="str">
        <v>Daud Harrys Pardamean Sirait</v>
      </c>
      <c r="Y178" t="str">
        <v>Daud Harrys Pardamean Sirait</v>
      </c>
      <c r="CL178" t="str">
        <v>Daud Harrys Pardamean Sirait</v>
      </c>
    </row>
    <row r="179" spans="1:90" x14ac:dyDescent="0.25">
      <c r="A179" s="49">
        <v>177</v>
      </c>
      <c r="B179" t="s">
        <v>114</v>
      </c>
      <c r="C179" s="49">
        <v>315</v>
      </c>
      <c r="D179" s="49">
        <v>91</v>
      </c>
      <c r="E179" s="49" t="str">
        <v>Dedi Kristanto</v>
      </c>
      <c r="L179" s="49"/>
      <c r="M179" s="49"/>
      <c r="N179" s="49"/>
      <c r="Q179" t="str">
        <v>David Jimmi Panggabean</v>
      </c>
      <c r="R179" t="str">
        <v>David Jimmi Panggabean</v>
      </c>
      <c r="S179" t="str">
        <v>David Jimmi Panggabean</v>
      </c>
      <c r="T179" t="str">
        <v>David Jimmi Panggabean</v>
      </c>
      <c r="U179" t="str">
        <v>David Jimmi Panggabean</v>
      </c>
      <c r="V179" t="str">
        <v>David Jimmi Panggabean</v>
      </c>
      <c r="W179" t="str">
        <v>David Jimmi Panggabean</v>
      </c>
      <c r="X179" t="str">
        <v>David Jimmi Panggabean</v>
      </c>
      <c r="Y179" t="str">
        <v>David Jimmi Panggabean</v>
      </c>
      <c r="CL179" t="str">
        <v>David Jimmi Panggabean</v>
      </c>
    </row>
    <row r="180" spans="1:90" x14ac:dyDescent="0.25">
      <c r="A180" s="49">
        <v>178</v>
      </c>
      <c r="B180" t="s">
        <v>714</v>
      </c>
      <c r="C180" s="49">
        <v>316</v>
      </c>
      <c r="D180" s="49">
        <v>481</v>
      </c>
      <c r="E180" s="49" t="str">
        <v>Erasio Akbar</v>
      </c>
      <c r="L180" s="49"/>
      <c r="M180" s="49"/>
      <c r="N180" s="49"/>
      <c r="Q180" t="str">
        <v>Dede Suriadi</v>
      </c>
      <c r="R180" t="str">
        <v>Dede Suriadi</v>
      </c>
      <c r="S180" t="str">
        <v>Dede Suriadi</v>
      </c>
      <c r="T180" t="str">
        <v>Dede Suriadi</v>
      </c>
      <c r="U180" t="str">
        <v>Dede Suriadi</v>
      </c>
      <c r="V180" t="str">
        <v>Dede Suriadi</v>
      </c>
      <c r="W180" t="str">
        <v>Dede Suriadi</v>
      </c>
      <c r="X180" t="str">
        <v>Dede Suriadi</v>
      </c>
      <c r="Y180" t="str">
        <v>Dede Suriadi</v>
      </c>
      <c r="CL180" t="str">
        <v>Dede Suriadi</v>
      </c>
    </row>
    <row r="181" spans="1:90" x14ac:dyDescent="0.25">
      <c r="A181" s="49">
        <v>179</v>
      </c>
      <c r="B181" t="s">
        <v>422</v>
      </c>
      <c r="C181" s="49">
        <v>317</v>
      </c>
      <c r="D181" s="49">
        <v>92</v>
      </c>
      <c r="E181" s="49" t="str">
        <v>Zulkarnaen</v>
      </c>
      <c r="L181" s="49"/>
      <c r="M181" s="49"/>
      <c r="N181" s="49"/>
      <c r="Q181" t="str">
        <v>Dede Wahyudi</v>
      </c>
      <c r="R181" t="str">
        <v>Dede Wahyudi</v>
      </c>
      <c r="S181" t="str">
        <v>Dede Wahyudi</v>
      </c>
      <c r="T181" t="str">
        <v>Dede Wahyudi</v>
      </c>
      <c r="U181" t="str">
        <v>Dede Wahyudi</v>
      </c>
      <c r="V181" t="str">
        <v>Dede Wahyudi</v>
      </c>
      <c r="W181" t="str">
        <v>Dede Wahyudi</v>
      </c>
      <c r="X181" t="str">
        <v>Dede Wahyudi</v>
      </c>
      <c r="Y181" t="str">
        <v>Dede Wahyudi</v>
      </c>
      <c r="CL181" t="str">
        <v>Dede Wahyudi</v>
      </c>
    </row>
    <row r="182" spans="1:90" x14ac:dyDescent="0.25">
      <c r="A182" s="49">
        <v>180</v>
      </c>
      <c r="B182" t="s">
        <v>1206</v>
      </c>
      <c r="C182" s="49">
        <v>319</v>
      </c>
      <c r="D182" s="49">
        <v>126</v>
      </c>
      <c r="E182" s="49" t="str">
        <v>Bermart Aron Parapat</v>
      </c>
      <c r="L182" s="49"/>
      <c r="M182" s="49"/>
      <c r="N182" s="49"/>
      <c r="Q182" t="str">
        <v>Dedi Arfin</v>
      </c>
      <c r="R182" t="str">
        <v>Dedi Arfin</v>
      </c>
      <c r="S182" t="str">
        <v>Dedi Arfin</v>
      </c>
      <c r="T182" t="str">
        <v>Dedi Arfin</v>
      </c>
      <c r="U182" t="str">
        <v>Dedi Arfin</v>
      </c>
      <c r="V182" t="str">
        <v>Dedi Arfin</v>
      </c>
      <c r="W182" t="str">
        <v>Dedi Arfin</v>
      </c>
      <c r="X182" t="str">
        <v>Dedi Arfin</v>
      </c>
      <c r="Y182" t="str">
        <v>Dedi Arfin</v>
      </c>
      <c r="CL182" t="str">
        <v>Dedi Arfin</v>
      </c>
    </row>
    <row r="183" spans="1:90" x14ac:dyDescent="0.25">
      <c r="A183" s="49">
        <v>181</v>
      </c>
      <c r="B183" t="s">
        <v>412</v>
      </c>
      <c r="C183" s="49">
        <v>320</v>
      </c>
      <c r="D183" s="49">
        <v>93</v>
      </c>
      <c r="E183" s="49" t="str">
        <v>Widy Astuty, SE</v>
      </c>
      <c r="L183" s="49"/>
      <c r="M183" s="49"/>
      <c r="N183" s="49"/>
      <c r="Q183" t="str">
        <v>Dedi Armaidiansyah Lbs</v>
      </c>
      <c r="R183" t="str">
        <v>Dedi Armaidiansyah Lbs</v>
      </c>
      <c r="S183" t="str">
        <v>Dedi Armaidiansyah Lbs</v>
      </c>
      <c r="T183" t="str">
        <v>Dedi Armaidiansyah Lbs</v>
      </c>
      <c r="U183" t="str">
        <v>Dedi Armaidiansyah Lbs</v>
      </c>
      <c r="V183" t="str">
        <v>Dedi Armaidiansyah Lbs</v>
      </c>
      <c r="W183" t="str">
        <v>Dedi Armaidiansyah Lbs</v>
      </c>
      <c r="X183" t="str">
        <v>Dedi Armaidiansyah Lbs</v>
      </c>
      <c r="Y183" t="str">
        <v>Dedi Armaidiansyah Lbs</v>
      </c>
      <c r="CL183" t="str">
        <v>Dedi Armaidiansyah Lbs</v>
      </c>
    </row>
    <row r="184" spans="1:90" x14ac:dyDescent="0.25">
      <c r="A184" s="49">
        <v>182</v>
      </c>
      <c r="B184" t="s">
        <v>421</v>
      </c>
      <c r="C184" s="49">
        <v>34</v>
      </c>
      <c r="D184" s="49">
        <v>491</v>
      </c>
      <c r="E184" s="49" t="str">
        <v>Rudolf Van Hallen Harianja</v>
      </c>
      <c r="L184" s="49"/>
      <c r="M184" s="49"/>
      <c r="N184" s="49"/>
      <c r="Q184" t="str">
        <v>Dedi Heryadi, Ir.</v>
      </c>
      <c r="R184" t="str">
        <v>Dedi Heryadi, Ir.</v>
      </c>
      <c r="S184" t="str">
        <v>Dedi Heryadi, Ir.</v>
      </c>
      <c r="T184" t="str">
        <v>Dedi Heryadi, Ir.</v>
      </c>
      <c r="U184" t="str">
        <v>Dedi Heryadi, Ir.</v>
      </c>
      <c r="V184" t="str">
        <v>Dedi Heryadi, Ir.</v>
      </c>
      <c r="W184" t="str">
        <v>Dedi Heryadi, Ir.</v>
      </c>
      <c r="X184" t="str">
        <v>Dedi Heryadi, Ir.</v>
      </c>
      <c r="Y184" t="str">
        <v>Dedi Heryadi, Ir.</v>
      </c>
      <c r="CL184" t="str">
        <v>Dedi Heryadi, Ir.</v>
      </c>
    </row>
    <row r="185" spans="1:90" x14ac:dyDescent="0.25">
      <c r="A185" s="49">
        <v>183</v>
      </c>
      <c r="B185" t="s">
        <v>276</v>
      </c>
      <c r="C185" s="49">
        <v>321</v>
      </c>
      <c r="D185" s="49">
        <v>94</v>
      </c>
      <c r="E185" s="49" t="str">
        <v>Supriyani</v>
      </c>
      <c r="L185" s="49"/>
      <c r="M185" s="49"/>
      <c r="N185" s="49"/>
      <c r="Q185" t="str">
        <v>Dedi Kristanto</v>
      </c>
      <c r="R185" t="str">
        <v>Dedi Kristanto</v>
      </c>
      <c r="S185" t="str">
        <v>Dedi Kristanto</v>
      </c>
      <c r="T185" t="str">
        <v>Dedi Kristanto</v>
      </c>
      <c r="U185" t="str">
        <v>Dedi Kristanto</v>
      </c>
      <c r="V185" t="str">
        <v>Dedi Kristanto</v>
      </c>
      <c r="W185" t="str">
        <v>Dedi Kristanto</v>
      </c>
      <c r="X185" t="str">
        <v>Dedi Kristanto</v>
      </c>
      <c r="Y185" t="str">
        <v>Dedi Kristanto</v>
      </c>
      <c r="CL185" t="str">
        <v>Dedi Kristanto</v>
      </c>
    </row>
    <row r="186" spans="1:90" x14ac:dyDescent="0.25">
      <c r="A186" s="49">
        <v>184</v>
      </c>
      <c r="B186" t="s">
        <v>387</v>
      </c>
      <c r="C186" s="49">
        <v>36</v>
      </c>
      <c r="D186" s="49">
        <v>497</v>
      </c>
      <c r="E186" s="49" t="str">
        <v>Joseph Bintang Siregar</v>
      </c>
      <c r="L186" s="49"/>
      <c r="M186" s="49"/>
      <c r="N186" s="49"/>
      <c r="Q186" t="str">
        <v>Dedi Sahputra Hutabarat</v>
      </c>
      <c r="R186" t="str">
        <v>Dedi Sahputra Hutabarat</v>
      </c>
      <c r="S186" t="str">
        <v>Dedi Sahputra Hutabarat</v>
      </c>
      <c r="T186" t="str">
        <v>Dedi Sahputra Hutabarat</v>
      </c>
      <c r="U186" t="str">
        <v>Dedi Sahputra Hutabarat</v>
      </c>
      <c r="V186" t="str">
        <v>Dedi Sahputra Hutabarat</v>
      </c>
      <c r="W186" t="str">
        <v>Dedi Sahputra Hutabarat</v>
      </c>
      <c r="X186" t="str">
        <v>Dedi Sahputra Hutabarat</v>
      </c>
      <c r="Y186" t="str">
        <v>Dedi Sahputra Hutabarat</v>
      </c>
      <c r="CL186" t="str">
        <v>Dedi Sahputra Hutabarat</v>
      </c>
    </row>
    <row r="187" spans="1:90" x14ac:dyDescent="0.25">
      <c r="A187" s="49">
        <v>185</v>
      </c>
      <c r="B187" t="s">
        <v>455</v>
      </c>
      <c r="C187" s="49">
        <v>322</v>
      </c>
      <c r="D187" s="49">
        <v>95</v>
      </c>
      <c r="E187" s="49" t="str">
        <v>Ikrama Anwar</v>
      </c>
      <c r="L187" s="49"/>
      <c r="M187" s="49"/>
      <c r="N187" s="49"/>
      <c r="Q187" t="str">
        <v>Dedi Yanto Syahputra</v>
      </c>
      <c r="R187" t="str">
        <v>Dedi Yanto Syahputra</v>
      </c>
      <c r="S187" t="str">
        <v>Dedi Yanto Syahputra</v>
      </c>
      <c r="T187" t="str">
        <v>Dedi Yanto Syahputra</v>
      </c>
      <c r="U187" t="str">
        <v>Dedi Yanto Syahputra</v>
      </c>
      <c r="V187" t="str">
        <v>Dedi Yanto Syahputra</v>
      </c>
      <c r="W187" t="str">
        <v>Dedi Yanto Syahputra</v>
      </c>
      <c r="X187" t="str">
        <v>Dedi Yanto Syahputra</v>
      </c>
      <c r="Y187" t="str">
        <v>Dedi Yanto Syahputra</v>
      </c>
      <c r="CL187" t="str">
        <v>Dedi Yanto Syahputra</v>
      </c>
    </row>
    <row r="188" spans="1:90" x14ac:dyDescent="0.25">
      <c r="A188" s="49">
        <v>186</v>
      </c>
      <c r="B188" t="s">
        <v>543</v>
      </c>
      <c r="C188" s="49">
        <v>323</v>
      </c>
      <c r="D188" s="49">
        <v>507</v>
      </c>
      <c r="E188" s="49" t="str">
        <v>Nurdiana</v>
      </c>
      <c r="L188" s="49"/>
      <c r="M188" s="49"/>
      <c r="N188" s="49"/>
      <c r="Q188" t="str">
        <v>Dedy Darwinsyah</v>
      </c>
      <c r="R188" t="str">
        <v>Dedy Darwinsyah</v>
      </c>
      <c r="S188" t="str">
        <v>Dedy Darwinsyah</v>
      </c>
      <c r="T188" t="str">
        <v>Dedy Darwinsyah</v>
      </c>
      <c r="U188" t="str">
        <v>Dedy Darwinsyah</v>
      </c>
      <c r="V188" t="str">
        <v>Dedy Darwinsyah</v>
      </c>
      <c r="W188" t="str">
        <v>Dedy Darwinsyah</v>
      </c>
      <c r="X188" t="str">
        <v>Dedy Darwinsyah</v>
      </c>
      <c r="Y188" t="str">
        <v>Dedy Darwinsyah</v>
      </c>
      <c r="CL188" t="str">
        <v>Dedy Darwinsyah</v>
      </c>
    </row>
    <row r="189" spans="1:90" x14ac:dyDescent="0.25">
      <c r="A189" s="49">
        <v>187</v>
      </c>
      <c r="B189" t="s">
        <v>123</v>
      </c>
      <c r="C189" s="49">
        <v>324</v>
      </c>
      <c r="D189" s="49">
        <v>96</v>
      </c>
      <c r="E189" s="49" t="str">
        <v>Zahri</v>
      </c>
      <c r="L189" s="49"/>
      <c r="M189" s="49"/>
      <c r="N189" s="49"/>
      <c r="Q189" t="str">
        <v>Defryan Lambrocius Pane</v>
      </c>
      <c r="R189" t="str">
        <v>Defryan Lambrocius Pane</v>
      </c>
      <c r="S189" t="str">
        <v>Defryan Lambrocius Pane</v>
      </c>
      <c r="T189" t="str">
        <v>Defryan Lambrocius Pane</v>
      </c>
      <c r="U189" t="str">
        <v>Defryan Lambrocius Pane</v>
      </c>
      <c r="V189" t="str">
        <v>Defryan Lambrocius Pane</v>
      </c>
      <c r="W189" t="str">
        <v>Defryan Lambrocius Pane</v>
      </c>
      <c r="X189" t="str">
        <v>Defryan Lambrocius Pane</v>
      </c>
      <c r="Y189" t="str">
        <v>Defryan Lambrocius Pane</v>
      </c>
      <c r="CL189" t="str">
        <v>Defryan Lambrocius Pane</v>
      </c>
    </row>
    <row r="190" spans="1:90" x14ac:dyDescent="0.25">
      <c r="A190" s="49">
        <v>188</v>
      </c>
      <c r="B190" t="s">
        <v>523</v>
      </c>
      <c r="C190" s="49">
        <v>325</v>
      </c>
      <c r="D190" s="49">
        <v>510</v>
      </c>
      <c r="E190" s="49" t="str">
        <v>Abdullah Sandi, SH</v>
      </c>
      <c r="L190" s="49"/>
      <c r="M190" s="49"/>
      <c r="N190" s="49"/>
      <c r="Q190" t="str">
        <v>Deni Eka Kesuma</v>
      </c>
      <c r="R190" t="str">
        <v>Deni Eka Kesuma</v>
      </c>
      <c r="S190" t="str">
        <v>Deni Eka Kesuma</v>
      </c>
      <c r="T190" t="str">
        <v>Deni Eka Kesuma</v>
      </c>
      <c r="U190" t="str">
        <v>Deni Eka Kesuma</v>
      </c>
      <c r="V190" t="str">
        <v>Deni Eka Kesuma</v>
      </c>
      <c r="W190" t="str">
        <v>Deni Eka Kesuma</v>
      </c>
      <c r="X190" t="str">
        <v>Deni Eka Kesuma</v>
      </c>
      <c r="Y190" t="str">
        <v>Deni Eka Kesuma</v>
      </c>
      <c r="CL190" t="str">
        <v>Deni Eka Kesuma</v>
      </c>
    </row>
    <row r="191" spans="1:90" x14ac:dyDescent="0.25">
      <c r="A191" s="49">
        <v>189</v>
      </c>
      <c r="B191" t="s">
        <v>640</v>
      </c>
      <c r="C191" s="49">
        <v>326</v>
      </c>
      <c r="D191" s="49">
        <v>97</v>
      </c>
      <c r="E191" s="49" t="str">
        <v>Sutris</v>
      </c>
      <c r="L191" s="49"/>
      <c r="M191" s="49"/>
      <c r="N191" s="49"/>
      <c r="Q191" t="str">
        <v>Denni Harianto</v>
      </c>
      <c r="R191" t="str">
        <v>Denni Harianto</v>
      </c>
      <c r="S191" t="str">
        <v>Denni Harianto</v>
      </c>
      <c r="T191" t="str">
        <v>Denni Harianto</v>
      </c>
      <c r="U191" t="str">
        <v>Denni Harianto</v>
      </c>
      <c r="V191" t="str">
        <v>Denni Harianto</v>
      </c>
      <c r="W191" t="str">
        <v>Denni Harianto</v>
      </c>
      <c r="X191" t="str">
        <v>Denni Harianto</v>
      </c>
      <c r="Y191" t="str">
        <v>Denni Harianto</v>
      </c>
      <c r="CL191" t="str">
        <v>Denni Harianto</v>
      </c>
    </row>
    <row r="192" spans="1:90" x14ac:dyDescent="0.25">
      <c r="A192" s="49">
        <v>190</v>
      </c>
      <c r="B192" t="s">
        <v>599</v>
      </c>
      <c r="C192" s="49">
        <v>327</v>
      </c>
      <c r="D192" s="49">
        <v>451</v>
      </c>
      <c r="E192" s="49" t="str">
        <v>Rodi</v>
      </c>
      <c r="L192" s="49"/>
      <c r="M192" s="49"/>
      <c r="N192" s="49"/>
      <c r="Q192" t="str">
        <v>Denri Purba</v>
      </c>
      <c r="R192" t="str">
        <v>Denri Purba</v>
      </c>
      <c r="S192" t="str">
        <v>Denri Purba</v>
      </c>
      <c r="T192" t="str">
        <v>Denri Purba</v>
      </c>
      <c r="U192" t="str">
        <v>Denri Purba</v>
      </c>
      <c r="V192" t="str">
        <v>Denri Purba</v>
      </c>
      <c r="W192" t="str">
        <v>Denri Purba</v>
      </c>
      <c r="X192" t="str">
        <v>Denri Purba</v>
      </c>
      <c r="Y192" t="str">
        <v>Denri Purba</v>
      </c>
      <c r="CL192" t="str">
        <v>Denri Purba</v>
      </c>
    </row>
    <row r="193" spans="1:90" x14ac:dyDescent="0.25">
      <c r="A193" s="49">
        <v>191</v>
      </c>
      <c r="B193" t="s">
        <v>525</v>
      </c>
      <c r="C193" s="49">
        <v>328</v>
      </c>
      <c r="D193" s="49">
        <v>98</v>
      </c>
      <c r="E193" s="49" t="str">
        <v>Hardeep Kaur, SE</v>
      </c>
      <c r="L193" s="49"/>
      <c r="M193" s="49"/>
      <c r="N193" s="49"/>
      <c r="Q193" t="str">
        <v>Desi Komala Sari Siregar</v>
      </c>
      <c r="R193" t="str">
        <v>Desi Komala Sari Siregar</v>
      </c>
      <c r="S193" t="str">
        <v>Desi Komala Sari Siregar</v>
      </c>
      <c r="T193" t="str">
        <v>Desi Komala Sari Siregar</v>
      </c>
      <c r="U193" t="str">
        <v>Desi Komala Sari Siregar</v>
      </c>
      <c r="V193" t="str">
        <v>Desi Komala Sari Siregar</v>
      </c>
      <c r="W193" t="str">
        <v>Desi Komala Sari Siregar</v>
      </c>
      <c r="X193" t="str">
        <v>Desi Komala Sari Siregar</v>
      </c>
      <c r="Y193" t="str">
        <v>Desi Komala Sari Siregar</v>
      </c>
      <c r="CL193" t="str">
        <v>Desi Komala Sari Siregar</v>
      </c>
    </row>
    <row r="194" spans="1:90" x14ac:dyDescent="0.25">
      <c r="A194" s="49">
        <v>192</v>
      </c>
      <c r="B194" t="s">
        <v>661</v>
      </c>
      <c r="C194" s="49">
        <v>330</v>
      </c>
      <c r="D194" s="49">
        <v>521</v>
      </c>
      <c r="E194" s="49" t="str">
        <v>Rizki Hamdani Nasution</v>
      </c>
      <c r="L194" s="49"/>
      <c r="M194" s="49"/>
      <c r="N194" s="49"/>
      <c r="Q194" t="str">
        <v>Deva Anggraini</v>
      </c>
      <c r="R194" t="str">
        <v>Deva Anggraini</v>
      </c>
      <c r="S194" t="str">
        <v>Deva Anggraini</v>
      </c>
      <c r="T194" t="str">
        <v>Deva Anggraini</v>
      </c>
      <c r="U194" t="str">
        <v>Deva Anggraini</v>
      </c>
      <c r="V194" t="str">
        <v>Deva Anggraini</v>
      </c>
      <c r="W194" t="str">
        <v>Deva Anggraini</v>
      </c>
      <c r="X194" t="str">
        <v>Deva Anggraini</v>
      </c>
      <c r="Y194" t="str">
        <v>Deva Anggraini</v>
      </c>
      <c r="CL194" t="str">
        <v>Deva Anggraini</v>
      </c>
    </row>
    <row r="195" spans="1:90" x14ac:dyDescent="0.25">
      <c r="A195" s="49">
        <v>193</v>
      </c>
      <c r="B195" t="s">
        <v>423</v>
      </c>
      <c r="C195" s="49">
        <v>32</v>
      </c>
      <c r="D195" s="49">
        <v>99</v>
      </c>
      <c r="E195" s="49" t="str">
        <v>Wihawaty Wiharta</v>
      </c>
      <c r="L195" s="49"/>
      <c r="M195" s="49"/>
      <c r="N195" s="49"/>
      <c r="Q195" t="str">
        <v>Devin</v>
      </c>
      <c r="R195" t="str">
        <v>Devin</v>
      </c>
      <c r="S195" t="str">
        <v>Devin</v>
      </c>
      <c r="T195" t="str">
        <v>Devin</v>
      </c>
      <c r="U195" t="str">
        <v>Devin</v>
      </c>
      <c r="V195" t="str">
        <v>Devin</v>
      </c>
      <c r="W195" t="str">
        <v>Devin</v>
      </c>
      <c r="X195" t="str">
        <v>Devin</v>
      </c>
      <c r="Y195" t="str">
        <v>Devin</v>
      </c>
      <c r="CL195" t="str">
        <v>Devin</v>
      </c>
    </row>
    <row r="196" spans="1:90" x14ac:dyDescent="0.25">
      <c r="A196" s="49">
        <v>194</v>
      </c>
      <c r="B196" t="s">
        <v>1207</v>
      </c>
      <c r="C196" s="49">
        <v>332</v>
      </c>
      <c r="D196" s="49">
        <v>527</v>
      </c>
      <c r="E196" s="49" t="str">
        <v>Redo Laksana</v>
      </c>
      <c r="L196" s="49"/>
      <c r="M196" s="49"/>
      <c r="N196" s="49"/>
      <c r="Q196" t="str">
        <v>Dewi Sumarliah</v>
      </c>
      <c r="R196" t="str">
        <v>Dewi Sumarliah</v>
      </c>
      <c r="S196" t="str">
        <v>Dewi Sumarliah</v>
      </c>
      <c r="T196" t="str">
        <v>Dewi Sumarliah</v>
      </c>
      <c r="U196" t="str">
        <v>Dewi Sumarliah</v>
      </c>
      <c r="V196" t="str">
        <v>Dewi Sumarliah</v>
      </c>
      <c r="W196" t="str">
        <v>Dewi Sumarliah</v>
      </c>
      <c r="X196" t="str">
        <v>Dewi Sumarliah</v>
      </c>
      <c r="Y196" t="str">
        <v>Dewi Sumarliah</v>
      </c>
      <c r="CL196" t="str">
        <v>Dewi Sumarliah</v>
      </c>
    </row>
    <row r="197" spans="1:90" x14ac:dyDescent="0.25">
      <c r="A197" s="49">
        <v>195</v>
      </c>
      <c r="B197" t="s">
        <v>705</v>
      </c>
      <c r="C197" s="49">
        <v>333</v>
      </c>
      <c r="D197" s="49">
        <v>100</v>
      </c>
      <c r="E197" s="49" t="str">
        <v>Anjena Dewi</v>
      </c>
      <c r="L197" s="49"/>
      <c r="M197" s="49"/>
      <c r="N197" s="49"/>
      <c r="Q197" t="str">
        <v>Dewi Widyastuti, SP</v>
      </c>
      <c r="R197" t="str">
        <v>Dewi Widyastuti, SP</v>
      </c>
      <c r="S197" t="str">
        <v>Dewi Widyastuti, SP</v>
      </c>
      <c r="T197" t="str">
        <v>Dewi Widyastuti, SP</v>
      </c>
      <c r="U197" t="str">
        <v>Dewi Widyastuti, SP</v>
      </c>
      <c r="V197" t="str">
        <v>Dewi Widyastuti, SP</v>
      </c>
      <c r="W197" t="str">
        <v>Dewi Widyastuti, SP</v>
      </c>
      <c r="X197" t="str">
        <v>Dewi Widyastuti, SP</v>
      </c>
      <c r="Y197" t="str">
        <v>Dewi Widyastuti, SP</v>
      </c>
      <c r="CL197" t="str">
        <v>Dewi Widyastuti, SP</v>
      </c>
    </row>
    <row r="198" spans="1:90" x14ac:dyDescent="0.25">
      <c r="A198" s="49">
        <v>196</v>
      </c>
      <c r="B198" t="s">
        <v>1208</v>
      </c>
      <c r="C198" s="49">
        <v>335</v>
      </c>
      <c r="D198" s="49">
        <v>528</v>
      </c>
      <c r="E198" s="49" t="str">
        <v>R. Suprayogi Syahputra</v>
      </c>
      <c r="L198" s="49"/>
      <c r="M198" s="49"/>
      <c r="N198" s="49"/>
      <c r="Q198" t="str">
        <v>Dharma Suciadi, Ir.</v>
      </c>
      <c r="R198" t="str">
        <v>Dharma Suciadi, Ir.</v>
      </c>
      <c r="S198" t="str">
        <v>Dharma Suciadi, Ir.</v>
      </c>
      <c r="T198" t="str">
        <v>Dharma Suciadi, Ir.</v>
      </c>
      <c r="U198" t="str">
        <v>Dharma Suciadi, Ir.</v>
      </c>
      <c r="V198" t="str">
        <v>Dharma Suciadi, Ir.</v>
      </c>
      <c r="W198" t="str">
        <v>Dharma Suciadi, Ir.</v>
      </c>
      <c r="X198" t="str">
        <v>Dharma Suciadi, Ir.</v>
      </c>
      <c r="Y198" t="str">
        <v>Dharma Suciadi, Ir.</v>
      </c>
      <c r="CL198" t="str">
        <v>Dharma Suciadi, Ir.</v>
      </c>
    </row>
    <row r="199" spans="1:90" x14ac:dyDescent="0.25">
      <c r="A199" s="49">
        <v>197</v>
      </c>
      <c r="B199" t="s">
        <v>691</v>
      </c>
      <c r="C199" s="49">
        <v>336</v>
      </c>
      <c r="D199" s="49">
        <v>529</v>
      </c>
      <c r="E199" s="49" t="str">
        <v>Hendri Yanto</v>
      </c>
      <c r="L199" s="49"/>
      <c r="M199" s="49"/>
      <c r="N199" s="49"/>
      <c r="Q199" t="str">
        <v>Dharmawan</v>
      </c>
      <c r="R199" t="str">
        <v>Dharmawan</v>
      </c>
      <c r="S199" t="str">
        <v>Dharmawan</v>
      </c>
      <c r="T199" t="str">
        <v>Dharmawan</v>
      </c>
      <c r="U199" t="str">
        <v>Dharmawan</v>
      </c>
      <c r="V199" t="str">
        <v>Dharmawan</v>
      </c>
      <c r="W199" t="str">
        <v>Dharmawan</v>
      </c>
      <c r="X199" t="str">
        <v>Dharmawan</v>
      </c>
      <c r="Y199" t="str">
        <v>Dharmawan</v>
      </c>
      <c r="CL199" t="str">
        <v>Dharmawan</v>
      </c>
    </row>
    <row r="200" spans="1:90" x14ac:dyDescent="0.25">
      <c r="A200" s="49">
        <v>198</v>
      </c>
      <c r="B200" t="s">
        <v>1209</v>
      </c>
      <c r="C200" s="49">
        <v>338</v>
      </c>
      <c r="D200" s="49">
        <v>102</v>
      </c>
      <c r="E200" s="49" t="str">
        <v>Heriyanto, ST</v>
      </c>
      <c r="L200" s="49"/>
      <c r="M200" s="49"/>
      <c r="N200" s="49"/>
      <c r="Q200" t="str">
        <v>Dheandry Pratama Usman</v>
      </c>
      <c r="R200" t="str">
        <v>Dheandry Pratama Usman</v>
      </c>
      <c r="S200" t="str">
        <v>Dheandry Pratama Usman</v>
      </c>
      <c r="T200" t="str">
        <v>Dheandry Pratama Usman</v>
      </c>
      <c r="U200" t="str">
        <v>Dheandry Pratama Usman</v>
      </c>
      <c r="V200" t="str">
        <v>Dheandry Pratama Usman</v>
      </c>
      <c r="W200" t="str">
        <v>Dheandry Pratama Usman</v>
      </c>
      <c r="X200" t="str">
        <v>Dheandry Pratama Usman</v>
      </c>
      <c r="Y200" t="str">
        <v>Dheandry Pratama Usman</v>
      </c>
      <c r="CL200" t="str">
        <v>Dheandry Pratama Usman</v>
      </c>
    </row>
    <row r="201" spans="1:90" x14ac:dyDescent="0.25">
      <c r="A201" s="49">
        <v>199</v>
      </c>
      <c r="B201" t="s">
        <v>136</v>
      </c>
      <c r="C201" s="49">
        <v>339</v>
      </c>
      <c r="D201" s="49">
        <v>542</v>
      </c>
      <c r="E201" s="49" t="str">
        <v>Wantoro</v>
      </c>
      <c r="L201" s="49"/>
      <c r="M201" s="49"/>
      <c r="N201" s="49"/>
      <c r="Q201" t="str">
        <v>Diah Retno</v>
      </c>
      <c r="R201" t="str">
        <v>Diah Retno</v>
      </c>
      <c r="S201" t="str">
        <v>Diah Retno</v>
      </c>
      <c r="T201" t="str">
        <v>Diah Retno</v>
      </c>
      <c r="U201" t="str">
        <v>Diah Retno</v>
      </c>
      <c r="V201" t="str">
        <v>Diah Retno</v>
      </c>
      <c r="W201" t="str">
        <v>Diah Retno</v>
      </c>
      <c r="X201" t="str">
        <v>Diah Retno</v>
      </c>
      <c r="Y201" t="str">
        <v>Diah Retno</v>
      </c>
      <c r="CL201" t="str">
        <v>Diah Retno</v>
      </c>
    </row>
    <row r="202" spans="1:90" x14ac:dyDescent="0.25">
      <c r="A202" s="49">
        <v>200</v>
      </c>
      <c r="B202" t="s">
        <v>1210</v>
      </c>
      <c r="C202" s="49">
        <v>341</v>
      </c>
      <c r="D202" s="49">
        <v>103</v>
      </c>
      <c r="E202" s="49" t="str">
        <v>Muhammad Irsyad Jasin Gunawan</v>
      </c>
      <c r="L202" s="49"/>
      <c r="M202" s="49"/>
      <c r="N202" s="49"/>
      <c r="Q202" t="str">
        <v>Dian Fidelia</v>
      </c>
      <c r="R202" t="str">
        <v>Dian Fidelia</v>
      </c>
      <c r="S202" t="str">
        <v>Dian Fidelia</v>
      </c>
      <c r="T202" t="str">
        <v>Dian Fidelia</v>
      </c>
      <c r="U202" t="str">
        <v>Dian Fidelia</v>
      </c>
      <c r="V202" t="str">
        <v>Dian Fidelia</v>
      </c>
      <c r="W202" t="str">
        <v>Dian Fidelia</v>
      </c>
      <c r="X202" t="str">
        <v>Dian Fidelia</v>
      </c>
      <c r="Y202" t="str">
        <v>Dian Fidelia</v>
      </c>
      <c r="CL202" t="str">
        <v>Dian Fidelia</v>
      </c>
    </row>
    <row r="203" spans="1:90" x14ac:dyDescent="0.25">
      <c r="A203" s="49">
        <v>201</v>
      </c>
      <c r="B203" t="s">
        <v>795</v>
      </c>
      <c r="C203" s="49">
        <v>342</v>
      </c>
      <c r="D203" s="49">
        <v>737</v>
      </c>
      <c r="E203" s="49" t="str">
        <v>Diki Prasetyo</v>
      </c>
      <c r="L203" s="49"/>
      <c r="M203" s="49"/>
      <c r="N203" s="49"/>
      <c r="Q203" t="str">
        <v>Dian Syahputra</v>
      </c>
      <c r="R203" t="str">
        <v>Dian Syahputra</v>
      </c>
      <c r="S203" t="str">
        <v>Dian Syahputra</v>
      </c>
      <c r="T203" t="str">
        <v>Dian Syahputra</v>
      </c>
      <c r="U203" t="str">
        <v>Dian Syahputra</v>
      </c>
      <c r="V203" t="str">
        <v>Dian Syahputra</v>
      </c>
      <c r="W203" t="str">
        <v>Dian Syahputra</v>
      </c>
      <c r="X203" t="str">
        <v>Dian Syahputra</v>
      </c>
      <c r="Y203" t="str">
        <v>Dian Syahputra</v>
      </c>
      <c r="CL203" t="str">
        <v>Dian Syahputra</v>
      </c>
    </row>
    <row r="204" spans="1:90" x14ac:dyDescent="0.25">
      <c r="A204" s="49">
        <v>202</v>
      </c>
      <c r="B204" t="s">
        <v>1211</v>
      </c>
      <c r="C204" s="49">
        <v>344</v>
      </c>
      <c r="D204" s="49">
        <v>104</v>
      </c>
      <c r="E204" s="49" t="str">
        <v>Ahmad Jahri</v>
      </c>
      <c r="L204" s="49"/>
      <c r="M204" s="49"/>
      <c r="N204" s="49"/>
      <c r="Q204" t="str">
        <v>Diana Ovianti</v>
      </c>
      <c r="R204" t="str">
        <v>Diana Ovianti</v>
      </c>
      <c r="S204" t="str">
        <v>Diana Ovianti</v>
      </c>
      <c r="T204" t="str">
        <v>Diana Ovianti</v>
      </c>
      <c r="U204" t="str">
        <v>Diana Ovianti</v>
      </c>
      <c r="V204" t="str">
        <v>Diana Ovianti</v>
      </c>
      <c r="W204" t="str">
        <v>Diana Ovianti</v>
      </c>
      <c r="X204" t="str">
        <v>Diana Ovianti</v>
      </c>
      <c r="Y204" t="str">
        <v>Diana Ovianti</v>
      </c>
      <c r="CL204" t="str">
        <v>Diana Ovianti</v>
      </c>
    </row>
    <row r="205" spans="1:90" x14ac:dyDescent="0.25">
      <c r="A205" s="49">
        <v>203</v>
      </c>
      <c r="B205" t="s">
        <v>643</v>
      </c>
      <c r="C205" s="49">
        <v>345</v>
      </c>
      <c r="D205" s="49">
        <v>546</v>
      </c>
      <c r="E205" s="49" t="str">
        <v>Do'a Suryanto Taupik</v>
      </c>
      <c r="L205" s="49"/>
      <c r="M205" s="49"/>
      <c r="N205" s="49"/>
      <c r="Q205" t="str">
        <v>Diana Sari</v>
      </c>
      <c r="R205" t="str">
        <v>Diana Sari</v>
      </c>
      <c r="S205" t="str">
        <v>Diana Sari</v>
      </c>
      <c r="T205" t="str">
        <v>Diana Sari</v>
      </c>
      <c r="U205" t="str">
        <v>Diana Sari</v>
      </c>
      <c r="V205" t="str">
        <v>Diana Sari</v>
      </c>
      <c r="W205" t="str">
        <v>Diana Sari</v>
      </c>
      <c r="X205" t="str">
        <v>Diana Sari</v>
      </c>
      <c r="Y205" t="str">
        <v>Diana Sari</v>
      </c>
      <c r="CL205" t="str">
        <v>Diana Sari</v>
      </c>
    </row>
    <row r="206" spans="1:90" x14ac:dyDescent="0.25">
      <c r="A206" s="49">
        <v>204</v>
      </c>
      <c r="B206" t="s">
        <v>1212</v>
      </c>
      <c r="C206" s="49">
        <v>347</v>
      </c>
      <c r="D206" s="49">
        <v>105</v>
      </c>
      <c r="E206" s="49" t="str">
        <v>Diana Sari</v>
      </c>
      <c r="L206" s="49"/>
      <c r="M206" s="49"/>
      <c r="N206" s="49"/>
      <c r="Q206" t="str">
        <v>Dicky Budiman</v>
      </c>
      <c r="R206" t="str">
        <v>Dicky Budiman</v>
      </c>
      <c r="S206" t="str">
        <v>Dicky Budiman</v>
      </c>
      <c r="T206" t="str">
        <v>Dicky Budiman</v>
      </c>
      <c r="U206" t="str">
        <v>Dicky Budiman</v>
      </c>
      <c r="V206" t="str">
        <v>Dicky Budiman</v>
      </c>
      <c r="W206" t="str">
        <v>Dicky Budiman</v>
      </c>
      <c r="X206" t="str">
        <v>Dicky Budiman</v>
      </c>
      <c r="Y206" t="str">
        <v>Dicky Budiman</v>
      </c>
      <c r="CL206" t="str">
        <v>Dicky Budiman</v>
      </c>
    </row>
    <row r="207" spans="1:90" x14ac:dyDescent="0.25">
      <c r="A207" s="49">
        <v>205</v>
      </c>
      <c r="B207" t="s">
        <v>454</v>
      </c>
      <c r="C207" s="49">
        <v>348</v>
      </c>
      <c r="D207" s="49">
        <v>461</v>
      </c>
      <c r="E207" s="49" t="str">
        <v>Sabar Siahaan, Ir.</v>
      </c>
      <c r="L207" s="49"/>
      <c r="M207" s="49"/>
      <c r="N207" s="49"/>
      <c r="Q207" t="str">
        <v>Diki Prasetyo</v>
      </c>
      <c r="R207" t="str">
        <v>Diki Prasetyo</v>
      </c>
      <c r="S207" t="str">
        <v>Diki Prasetyo</v>
      </c>
      <c r="T207" t="str">
        <v>Diki Prasetyo</v>
      </c>
      <c r="U207" t="str">
        <v>Diki Prasetyo</v>
      </c>
      <c r="V207" t="str">
        <v>Diki Prasetyo</v>
      </c>
      <c r="W207" t="str">
        <v>Diki Prasetyo</v>
      </c>
      <c r="X207" t="str">
        <v>Diki Prasetyo</v>
      </c>
      <c r="Y207" t="str">
        <v>Diki Prasetyo</v>
      </c>
      <c r="CL207" t="str">
        <v>Diki Prasetyo</v>
      </c>
    </row>
    <row r="208" spans="1:90" x14ac:dyDescent="0.25">
      <c r="A208" s="49">
        <v>206</v>
      </c>
      <c r="B208" t="s">
        <v>263</v>
      </c>
      <c r="C208" s="49">
        <v>350</v>
      </c>
      <c r="D208" s="49">
        <v>106</v>
      </c>
      <c r="E208" s="49" t="str">
        <v>Layla Bayoe Koesoema Sari</v>
      </c>
      <c r="L208" s="49"/>
      <c r="M208" s="49"/>
      <c r="N208" s="49"/>
      <c r="Q208" t="str">
        <v>Dimas Hastito Siregar</v>
      </c>
      <c r="R208" t="str">
        <v>Dimas Hastito Siregar</v>
      </c>
      <c r="S208" t="str">
        <v>Dimas Hastito Siregar</v>
      </c>
      <c r="T208" t="str">
        <v>Dimas Hastito Siregar</v>
      </c>
      <c r="U208" t="str">
        <v>Dimas Hastito Siregar</v>
      </c>
      <c r="V208" t="str">
        <v>Dimas Hastito Siregar</v>
      </c>
      <c r="W208" t="str">
        <v>Dimas Hastito Siregar</v>
      </c>
      <c r="X208" t="str">
        <v>Dimas Hastito Siregar</v>
      </c>
      <c r="Y208" t="str">
        <v>Dimas Hastito Siregar</v>
      </c>
      <c r="CL208" t="str">
        <v>Dimas Hastito Siregar</v>
      </c>
    </row>
    <row r="209" spans="1:90" x14ac:dyDescent="0.25">
      <c r="A209" s="49">
        <v>207</v>
      </c>
      <c r="B209" t="s">
        <v>485</v>
      </c>
      <c r="C209" s="49">
        <v>351</v>
      </c>
      <c r="D209" s="49">
        <v>558</v>
      </c>
      <c r="E209" s="49" t="str">
        <v>Adek Irwan</v>
      </c>
      <c r="L209" s="49"/>
      <c r="M209" s="49"/>
      <c r="N209" s="49"/>
      <c r="Q209" t="str">
        <v>Dimas Putera Pangestu</v>
      </c>
      <c r="R209" t="str">
        <v>Dimas Putera Pangestu</v>
      </c>
      <c r="S209" t="str">
        <v>Dimas Putera Pangestu</v>
      </c>
      <c r="T209" t="str">
        <v>Dimas Putera Pangestu</v>
      </c>
      <c r="U209" t="str">
        <v>Dimas Putera Pangestu</v>
      </c>
      <c r="V209" t="str">
        <v>Dimas Putera Pangestu</v>
      </c>
      <c r="W209" t="str">
        <v>Dimas Putera Pangestu</v>
      </c>
      <c r="X209" t="str">
        <v>Dimas Putera Pangestu</v>
      </c>
      <c r="Y209" t="str">
        <v>Dimas Putera Pangestu</v>
      </c>
      <c r="CL209" t="str">
        <v>Dimas Putera Pangestu</v>
      </c>
    </row>
    <row r="210" spans="1:90" x14ac:dyDescent="0.25">
      <c r="A210" s="49">
        <v>208</v>
      </c>
      <c r="B210" t="s">
        <v>140</v>
      </c>
      <c r="C210" s="49">
        <v>40</v>
      </c>
      <c r="D210" s="49">
        <v>107</v>
      </c>
      <c r="E210" s="49" t="str">
        <v>Edi Akmal</v>
      </c>
      <c r="L210" s="49"/>
      <c r="M210" s="49"/>
      <c r="N210" s="49"/>
      <c r="Q210" t="str">
        <v>Dirja Rahmat</v>
      </c>
      <c r="R210" t="str">
        <v>Dirja Rahmat</v>
      </c>
      <c r="S210" t="str">
        <v>Dirja Rahmat</v>
      </c>
      <c r="T210" t="str">
        <v>Dirja Rahmat</v>
      </c>
      <c r="U210" t="str">
        <v>Dirja Rahmat</v>
      </c>
      <c r="V210" t="str">
        <v>Dirja Rahmat</v>
      </c>
      <c r="W210" t="str">
        <v>Dirja Rahmat</v>
      </c>
      <c r="X210" t="str">
        <v>Dirja Rahmat</v>
      </c>
      <c r="Y210" t="str">
        <v>Dirja Rahmat</v>
      </c>
      <c r="CL210" t="str">
        <v>Dirja Rahmat</v>
      </c>
    </row>
    <row r="211" spans="1:90" x14ac:dyDescent="0.25">
      <c r="A211" s="49">
        <v>209</v>
      </c>
      <c r="B211" t="s">
        <v>286</v>
      </c>
      <c r="C211" s="49">
        <v>353</v>
      </c>
      <c r="D211" s="49">
        <v>559</v>
      </c>
      <c r="E211" s="49" t="str">
        <v>Zulhafani MS</v>
      </c>
      <c r="L211" s="49"/>
      <c r="M211" s="49"/>
      <c r="N211" s="49"/>
      <c r="Q211" t="str">
        <v>Do'a Suryanto Taupik</v>
      </c>
      <c r="R211" t="str">
        <v>Do'a Suryanto Taupik</v>
      </c>
      <c r="S211" t="str">
        <v>Do'a Suryanto Taupik</v>
      </c>
      <c r="T211" t="str">
        <v>Do'a Suryanto Taupik</v>
      </c>
      <c r="U211" t="str">
        <v>Do'a Suryanto Taupik</v>
      </c>
      <c r="V211" t="str">
        <v>Do'a Suryanto Taupik</v>
      </c>
      <c r="W211" t="str">
        <v>Do'a Suryanto Taupik</v>
      </c>
      <c r="X211" t="str">
        <v>Do'a Suryanto Taupik</v>
      </c>
      <c r="Y211" t="str">
        <v>Do'a Suryanto Taupik</v>
      </c>
      <c r="CL211" t="str">
        <v>Do'a Suryanto Taupik</v>
      </c>
    </row>
    <row r="212" spans="1:90" x14ac:dyDescent="0.25">
      <c r="A212" s="49">
        <v>210</v>
      </c>
      <c r="B212" t="s">
        <v>690</v>
      </c>
      <c r="C212" s="49">
        <v>355</v>
      </c>
      <c r="D212" s="49">
        <v>108</v>
      </c>
      <c r="E212" s="49" t="str">
        <v>Rawan</v>
      </c>
      <c r="L212" s="49"/>
      <c r="M212" s="49"/>
      <c r="N212" s="49"/>
      <c r="Q212" t="str">
        <v>Doddy Kurniadi Pratama Karewur</v>
      </c>
      <c r="R212" t="str">
        <v>Doddy Kurniadi Pratama Karewur</v>
      </c>
      <c r="S212" t="str">
        <v>Doddy Kurniadi Pratama Karewur</v>
      </c>
      <c r="T212" t="str">
        <v>Doddy Kurniadi Pratama Karewur</v>
      </c>
      <c r="U212" t="str">
        <v>Doddy Kurniadi Pratama Karewur</v>
      </c>
      <c r="V212" t="str">
        <v>Doddy Kurniadi Pratama Karewur</v>
      </c>
      <c r="W212" t="str">
        <v>Doddy Kurniadi Pratama Karewur</v>
      </c>
      <c r="X212" t="str">
        <v>Doddy Kurniadi Pratama Karewur</v>
      </c>
      <c r="Y212" t="str">
        <v>Doddy Kurniadi Pratama Karewur</v>
      </c>
      <c r="CL212" t="str">
        <v>Doddy Kurniadi Pratama Karewur</v>
      </c>
    </row>
    <row r="213" spans="1:90" x14ac:dyDescent="0.25">
      <c r="A213" s="49">
        <v>211</v>
      </c>
      <c r="B213" t="s">
        <v>706</v>
      </c>
      <c r="C213" s="49">
        <v>42</v>
      </c>
      <c r="D213" s="49">
        <v>450</v>
      </c>
      <c r="E213" s="49" t="str">
        <v>Jeffry Pabianto</v>
      </c>
      <c r="L213" s="49"/>
      <c r="M213" s="49"/>
      <c r="N213" s="49"/>
      <c r="Q213" t="str">
        <v>Doddy Trisna Damanik</v>
      </c>
      <c r="R213" t="str">
        <v>Doddy Trisna Damanik</v>
      </c>
      <c r="S213" t="str">
        <v>Doddy Trisna Damanik</v>
      </c>
      <c r="T213" t="str">
        <v>Doddy Trisna Damanik</v>
      </c>
      <c r="U213" t="str">
        <v>Doddy Trisna Damanik</v>
      </c>
      <c r="V213" t="str">
        <v>Doddy Trisna Damanik</v>
      </c>
      <c r="W213" t="str">
        <v>Doddy Trisna Damanik</v>
      </c>
      <c r="X213" t="str">
        <v>Doddy Trisna Damanik</v>
      </c>
      <c r="Y213" t="str">
        <v>Doddy Trisna Damanik</v>
      </c>
      <c r="CL213" t="str">
        <v>Doddy Trisna Damanik</v>
      </c>
    </row>
    <row r="214" spans="1:90" x14ac:dyDescent="0.25">
      <c r="A214" s="49">
        <v>212</v>
      </c>
      <c r="B214" t="s">
        <v>1213</v>
      </c>
      <c r="C214" s="49">
        <v>356</v>
      </c>
      <c r="D214" s="49">
        <v>109</v>
      </c>
      <c r="E214" s="49" t="str">
        <v>Andri Rustaman</v>
      </c>
      <c r="L214" s="49"/>
      <c r="M214" s="49"/>
      <c r="N214" s="49"/>
      <c r="Q214" t="str">
        <v>Dodi Riyanda</v>
      </c>
      <c r="R214" t="str">
        <v>Dodi Riyanda</v>
      </c>
      <c r="S214" t="str">
        <v>Dodi Riyanda</v>
      </c>
      <c r="T214" t="str">
        <v>Dodi Riyanda</v>
      </c>
      <c r="U214" t="str">
        <v>Dodi Riyanda</v>
      </c>
      <c r="V214" t="str">
        <v>Dodi Riyanda</v>
      </c>
      <c r="W214" t="str">
        <v>Dodi Riyanda</v>
      </c>
      <c r="X214" t="str">
        <v>Dodi Riyanda</v>
      </c>
      <c r="Y214" t="str">
        <v>Dodi Riyanda</v>
      </c>
      <c r="CL214" t="str">
        <v>Dodi Riyanda</v>
      </c>
    </row>
    <row r="215" spans="1:90" x14ac:dyDescent="0.25">
      <c r="A215" s="49">
        <v>213</v>
      </c>
      <c r="B215" t="s">
        <v>1214</v>
      </c>
      <c r="C215" s="49">
        <v>358</v>
      </c>
      <c r="D215" s="49">
        <v>562</v>
      </c>
      <c r="E215" s="49" t="str">
        <v>Muhammad Ikhsan Maulana Lubis</v>
      </c>
      <c r="L215" s="49"/>
      <c r="M215" s="49"/>
      <c r="N215" s="49"/>
      <c r="Q215" t="str">
        <v>Dodi Supriawan</v>
      </c>
      <c r="R215" t="str">
        <v>Dodi Supriawan</v>
      </c>
      <c r="S215" t="str">
        <v>Dodi Supriawan</v>
      </c>
      <c r="T215" t="str">
        <v>Dodi Supriawan</v>
      </c>
      <c r="U215" t="str">
        <v>Dodi Supriawan</v>
      </c>
      <c r="V215" t="str">
        <v>Dodi Supriawan</v>
      </c>
      <c r="W215" t="str">
        <v>Dodi Supriawan</v>
      </c>
      <c r="X215" t="str">
        <v>Dodi Supriawan</v>
      </c>
      <c r="Y215" t="str">
        <v>Dodi Supriawan</v>
      </c>
      <c r="CL215" t="str">
        <v>Dodi Supriawan</v>
      </c>
    </row>
    <row r="216" spans="1:90" x14ac:dyDescent="0.25">
      <c r="A216" s="49">
        <v>214</v>
      </c>
      <c r="B216" t="s">
        <v>476</v>
      </c>
      <c r="C216" s="49">
        <v>359</v>
      </c>
      <c r="D216" s="49">
        <v>110</v>
      </c>
      <c r="E216" s="49" t="str">
        <v>M. Syahid, Amd</v>
      </c>
      <c r="L216" s="49"/>
      <c r="M216" s="49"/>
      <c r="N216" s="49"/>
      <c r="Q216" t="str">
        <v>Donni Febianto</v>
      </c>
      <c r="R216" t="str">
        <v>Donni Febianto</v>
      </c>
      <c r="S216" t="str">
        <v>Donni Febianto</v>
      </c>
      <c r="T216" t="str">
        <v>Donni Febianto</v>
      </c>
      <c r="U216" t="str">
        <v>Donni Febianto</v>
      </c>
      <c r="V216" t="str">
        <v>Donni Febianto</v>
      </c>
      <c r="W216" t="str">
        <v>Donni Febianto</v>
      </c>
      <c r="X216" t="str">
        <v>Donni Febianto</v>
      </c>
      <c r="Y216" t="str">
        <v>Donni Febianto</v>
      </c>
      <c r="CL216" t="str">
        <v>Donni Febianto</v>
      </c>
    </row>
    <row r="217" spans="1:90" x14ac:dyDescent="0.25">
      <c r="A217" s="49">
        <v>215</v>
      </c>
      <c r="B217" t="s">
        <v>783</v>
      </c>
      <c r="C217" s="49">
        <v>361</v>
      </c>
      <c r="D217" s="49">
        <v>597</v>
      </c>
      <c r="E217" s="49" t="str">
        <v>Benrus Hollom Saragih</v>
      </c>
      <c r="L217" s="49"/>
      <c r="M217" s="49"/>
      <c r="N217" s="49"/>
      <c r="Q217" t="str">
        <v>Donni Iandes A. Siagian</v>
      </c>
      <c r="R217" t="str">
        <v>Donni Iandes A. Siagian</v>
      </c>
      <c r="S217" t="str">
        <v>Donni Iandes A. Siagian</v>
      </c>
      <c r="T217" t="str">
        <v>Donni Iandes A. Siagian</v>
      </c>
      <c r="U217" t="str">
        <v>Donni Iandes A. Siagian</v>
      </c>
      <c r="V217" t="str">
        <v>Donni Iandes A. Siagian</v>
      </c>
      <c r="W217" t="str">
        <v>Donni Iandes A. Siagian</v>
      </c>
      <c r="X217" t="str">
        <v>Donni Iandes A. Siagian</v>
      </c>
      <c r="Y217" t="str">
        <v>Donni Iandes A. Siagian</v>
      </c>
      <c r="CL217" t="str">
        <v>Donni Iandes A. Siagian</v>
      </c>
    </row>
    <row r="218" spans="1:90" x14ac:dyDescent="0.25">
      <c r="A218" s="49">
        <v>216</v>
      </c>
      <c r="B218" t="s">
        <v>1215</v>
      </c>
      <c r="C218" s="49">
        <v>362</v>
      </c>
      <c r="D218" s="49">
        <v>602</v>
      </c>
      <c r="E218" s="49" t="str">
        <v>Gunawan Sakti</v>
      </c>
      <c r="L218" s="49"/>
      <c r="M218" s="49"/>
      <c r="N218" s="49"/>
      <c r="Q218" t="str">
        <v>Dudi Hermawan, SE</v>
      </c>
      <c r="R218" t="str">
        <v>Dudi Hermawan, SE</v>
      </c>
      <c r="S218" t="str">
        <v>Dudi Hermawan, SE</v>
      </c>
      <c r="T218" t="str">
        <v>Dudi Hermawan, SE</v>
      </c>
      <c r="U218" t="str">
        <v>Dudi Hermawan, SE</v>
      </c>
      <c r="V218" t="str">
        <v>Dudi Hermawan, SE</v>
      </c>
      <c r="W218" t="str">
        <v>Dudi Hermawan, SE</v>
      </c>
      <c r="X218" t="str">
        <v>Dudi Hermawan, SE</v>
      </c>
      <c r="Y218" t="str">
        <v>Dudi Hermawan, SE</v>
      </c>
      <c r="CL218" t="str">
        <v>Dudi Hermawan, SE</v>
      </c>
    </row>
    <row r="219" spans="1:90" x14ac:dyDescent="0.25">
      <c r="A219" s="49">
        <v>217</v>
      </c>
      <c r="B219" t="s">
        <v>1216</v>
      </c>
      <c r="C219" s="49">
        <v>364</v>
      </c>
      <c r="D219" s="49">
        <v>112</v>
      </c>
      <c r="E219" s="49" t="str">
        <v>Febru Hartati, SH</v>
      </c>
      <c r="L219" s="49"/>
      <c r="M219" s="49"/>
      <c r="N219" s="49"/>
      <c r="Q219" t="str">
        <v>Dwi Haryanto</v>
      </c>
      <c r="R219" t="str">
        <v>Dwi Haryanto</v>
      </c>
      <c r="S219" t="str">
        <v>Dwi Haryanto</v>
      </c>
      <c r="T219" t="str">
        <v>Dwi Haryanto</v>
      </c>
      <c r="U219" t="str">
        <v>Dwi Haryanto</v>
      </c>
      <c r="V219" t="str">
        <v>Dwi Haryanto</v>
      </c>
      <c r="W219" t="str">
        <v>Dwi Haryanto</v>
      </c>
      <c r="X219" t="str">
        <v>Dwi Haryanto</v>
      </c>
      <c r="Y219" t="str">
        <v>Dwi Haryanto</v>
      </c>
      <c r="CL219" t="str">
        <v>Dwi Haryanto</v>
      </c>
    </row>
    <row r="220" spans="1:90" x14ac:dyDescent="0.25">
      <c r="A220" s="49">
        <v>218</v>
      </c>
      <c r="B220" t="s">
        <v>127</v>
      </c>
      <c r="C220" s="49">
        <v>365</v>
      </c>
      <c r="D220" s="49">
        <v>605</v>
      </c>
      <c r="E220" s="49" t="str">
        <v>Syndu Dwiki Arisandi</v>
      </c>
      <c r="L220" s="49"/>
      <c r="M220" s="49"/>
      <c r="N220" s="49"/>
      <c r="Q220" t="str">
        <v>Dwi Surya Asih</v>
      </c>
      <c r="R220" t="str">
        <v>Dwi Surya Asih</v>
      </c>
      <c r="S220" t="str">
        <v>Dwi Surya Asih</v>
      </c>
      <c r="T220" t="str">
        <v>Dwi Surya Asih</v>
      </c>
      <c r="U220" t="str">
        <v>Dwi Surya Asih</v>
      </c>
      <c r="V220" t="str">
        <v>Dwi Surya Asih</v>
      </c>
      <c r="W220" t="str">
        <v>Dwi Surya Asih</v>
      </c>
      <c r="X220" t="str">
        <v>Dwi Surya Asih</v>
      </c>
      <c r="Y220" t="str">
        <v>Dwi Surya Asih</v>
      </c>
      <c r="CL220" t="str">
        <v>Dwi Surya Asih</v>
      </c>
    </row>
    <row r="221" spans="1:90" x14ac:dyDescent="0.25">
      <c r="A221" s="49">
        <v>219</v>
      </c>
      <c r="B221" t="s">
        <v>126</v>
      </c>
      <c r="C221" s="49">
        <v>366</v>
      </c>
      <c r="D221" s="49">
        <v>113</v>
      </c>
      <c r="E221" s="49" t="str">
        <v>Dedy Darwinsyah</v>
      </c>
      <c r="L221" s="49"/>
      <c r="M221" s="49"/>
      <c r="N221" s="49"/>
      <c r="Q221" t="str">
        <v>Dwi Zunianti</v>
      </c>
      <c r="R221" t="str">
        <v>Dwi Zunianti</v>
      </c>
      <c r="S221" t="str">
        <v>Dwi Zunianti</v>
      </c>
      <c r="T221" t="str">
        <v>Dwi Zunianti</v>
      </c>
      <c r="U221" t="str">
        <v>Dwi Zunianti</v>
      </c>
      <c r="V221" t="str">
        <v>Dwi Zunianti</v>
      </c>
      <c r="W221" t="str">
        <v>Dwi Zunianti</v>
      </c>
      <c r="X221" t="str">
        <v>Dwi Zunianti</v>
      </c>
      <c r="Y221" t="str">
        <v>Dwi Zunianti</v>
      </c>
      <c r="CL221" t="str">
        <v>Dwi Zunianti</v>
      </c>
    </row>
    <row r="222" spans="1:90" x14ac:dyDescent="0.25">
      <c r="A222" s="49">
        <v>220</v>
      </c>
      <c r="B222" t="s">
        <v>128</v>
      </c>
      <c r="C222" s="49">
        <v>367</v>
      </c>
      <c r="D222" s="49">
        <v>611</v>
      </c>
      <c r="E222" s="49" t="str">
        <v>Wira Mustafa</v>
      </c>
      <c r="L222" s="49"/>
      <c r="M222" s="49"/>
      <c r="N222" s="49"/>
      <c r="Q222" t="str">
        <v>Eco Hariyadi</v>
      </c>
      <c r="R222" t="str">
        <v>Eco Hariyadi</v>
      </c>
      <c r="S222" t="str">
        <v>Eco Hariyadi</v>
      </c>
      <c r="T222" t="str">
        <v>Eco Hariyadi</v>
      </c>
      <c r="U222" t="str">
        <v>Eco Hariyadi</v>
      </c>
      <c r="V222" t="str">
        <v>Eco Hariyadi</v>
      </c>
      <c r="W222" t="str">
        <v>Eco Hariyadi</v>
      </c>
      <c r="X222" t="str">
        <v>Eco Hariyadi</v>
      </c>
      <c r="Y222" t="str">
        <v>Eco Hariyadi</v>
      </c>
      <c r="CL222" t="str">
        <v>Eco Hariyadi</v>
      </c>
    </row>
    <row r="223" spans="1:90" x14ac:dyDescent="0.25">
      <c r="A223" s="49">
        <v>221</v>
      </c>
      <c r="B223" t="s">
        <v>587</v>
      </c>
      <c r="C223" s="49">
        <v>44</v>
      </c>
      <c r="D223" s="49">
        <v>0</v>
      </c>
      <c r="E223" s="49" t="str">
        <v>Ikayana Putra, SE</v>
      </c>
      <c r="L223" s="49"/>
      <c r="M223" s="49"/>
      <c r="N223" s="49"/>
      <c r="Q223" t="str">
        <v>Edi Akmal</v>
      </c>
      <c r="R223" t="str">
        <v>Edi Akmal</v>
      </c>
      <c r="S223" t="str">
        <v>Edi Akmal</v>
      </c>
      <c r="T223" t="str">
        <v>Edi Akmal</v>
      </c>
      <c r="U223" t="str">
        <v>Edi Akmal</v>
      </c>
      <c r="V223" t="str">
        <v>Edi Akmal</v>
      </c>
      <c r="W223" t="str">
        <v>Edi Akmal</v>
      </c>
      <c r="X223" t="str">
        <v>Edi Akmal</v>
      </c>
      <c r="Y223" t="str">
        <v>Edi Akmal</v>
      </c>
      <c r="CL223" t="str">
        <v>Edi Akmal</v>
      </c>
    </row>
    <row r="224" spans="1:90" x14ac:dyDescent="0.25">
      <c r="A224" s="49">
        <v>222</v>
      </c>
      <c r="B224" t="s">
        <v>133</v>
      </c>
      <c r="C224" s="49">
        <v>368</v>
      </c>
      <c r="D224" s="49">
        <v>628</v>
      </c>
      <c r="E224" s="49" t="str">
        <v>Rudi Gunarso, SP</v>
      </c>
      <c r="L224" s="49"/>
      <c r="M224" s="49"/>
      <c r="N224" s="49"/>
      <c r="Q224" t="str">
        <v>Edi Alamsyah</v>
      </c>
      <c r="R224" t="str">
        <v>Edi Alamsyah</v>
      </c>
      <c r="S224" t="str">
        <v>Edi Alamsyah</v>
      </c>
      <c r="T224" t="str">
        <v>Edi Alamsyah</v>
      </c>
      <c r="U224" t="str">
        <v>Edi Alamsyah</v>
      </c>
      <c r="V224" t="str">
        <v>Edi Alamsyah</v>
      </c>
      <c r="W224" t="str">
        <v>Edi Alamsyah</v>
      </c>
      <c r="X224" t="str">
        <v>Edi Alamsyah</v>
      </c>
      <c r="Y224" t="str">
        <v>Edi Alamsyah</v>
      </c>
      <c r="CL224" t="str">
        <v>Edi Alamsyah</v>
      </c>
    </row>
    <row r="225" spans="1:90" x14ac:dyDescent="0.25">
      <c r="A225" s="49">
        <v>223</v>
      </c>
      <c r="B225" t="s">
        <v>745</v>
      </c>
      <c r="C225" s="49">
        <v>48</v>
      </c>
      <c r="D225" s="49">
        <v>115</v>
      </c>
      <c r="E225" s="49" t="str">
        <v>Sri Prihatini</v>
      </c>
      <c r="L225" s="49"/>
      <c r="M225" s="49"/>
      <c r="N225" s="49"/>
      <c r="Q225" t="str">
        <v>Edi Junaidi, Sp Ginting</v>
      </c>
      <c r="R225" t="str">
        <v>Edi Junaidi, Sp Ginting</v>
      </c>
      <c r="S225" t="str">
        <v>Edi Junaidi, Sp Ginting</v>
      </c>
      <c r="T225" t="str">
        <v>Edi Junaidi, Sp Ginting</v>
      </c>
      <c r="U225" t="str">
        <v>Edi Junaidi, Sp Ginting</v>
      </c>
      <c r="V225" t="str">
        <v>Edi Junaidi, Sp Ginting</v>
      </c>
      <c r="W225" t="str">
        <v>Edi Junaidi, Sp Ginting</v>
      </c>
      <c r="X225" t="str">
        <v>Edi Junaidi, Sp Ginting</v>
      </c>
      <c r="Y225" t="str">
        <v>Edi Junaidi, Sp Ginting</v>
      </c>
      <c r="CL225" t="str">
        <v>Edi Junaidi, Sp Ginting</v>
      </c>
    </row>
    <row r="226" spans="1:90" x14ac:dyDescent="0.25">
      <c r="A226" s="49">
        <v>224</v>
      </c>
      <c r="B226" t="s">
        <v>141</v>
      </c>
      <c r="C226" s="49">
        <v>50</v>
      </c>
      <c r="D226" s="49">
        <v>478</v>
      </c>
      <c r="E226" s="49" t="str">
        <v>Yohanes Karni</v>
      </c>
      <c r="L226" s="49"/>
      <c r="M226" s="49"/>
      <c r="N226" s="49"/>
      <c r="Q226" t="str">
        <v>Edi Kurnawan</v>
      </c>
      <c r="R226" t="str">
        <v>Edi Kurnawan</v>
      </c>
      <c r="S226" t="str">
        <v>Edi Kurnawan</v>
      </c>
      <c r="T226" t="str">
        <v>Edi Kurnawan</v>
      </c>
      <c r="U226" t="str">
        <v>Edi Kurnawan</v>
      </c>
      <c r="V226" t="str">
        <v>Edi Kurnawan</v>
      </c>
      <c r="W226" t="str">
        <v>Edi Kurnawan</v>
      </c>
      <c r="X226" t="str">
        <v>Edi Kurnawan</v>
      </c>
      <c r="Y226" t="str">
        <v>Edi Kurnawan</v>
      </c>
      <c r="CL226" t="str">
        <v>Edi Kurnawan</v>
      </c>
    </row>
    <row r="227" spans="1:90" x14ac:dyDescent="0.25">
      <c r="A227" s="49">
        <v>225</v>
      </c>
      <c r="B227" t="s">
        <v>138</v>
      </c>
      <c r="C227" s="49">
        <v>52</v>
      </c>
      <c r="D227" s="49">
        <v>116</v>
      </c>
      <c r="E227" s="49" t="str">
        <v>Ajiswarman</v>
      </c>
      <c r="L227" s="49"/>
      <c r="M227" s="49"/>
      <c r="N227" s="49"/>
      <c r="Q227" t="str">
        <v>Edi Muntazar</v>
      </c>
      <c r="R227" t="str">
        <v>Edi Muntazar</v>
      </c>
      <c r="S227" t="str">
        <v>Edi Muntazar</v>
      </c>
      <c r="T227" t="str">
        <v>Edi Muntazar</v>
      </c>
      <c r="U227" t="str">
        <v>Edi Muntazar</v>
      </c>
      <c r="V227" t="str">
        <v>Edi Muntazar</v>
      </c>
      <c r="W227" t="str">
        <v>Edi Muntazar</v>
      </c>
      <c r="X227" t="str">
        <v>Edi Muntazar</v>
      </c>
      <c r="Y227" t="str">
        <v>Edi Muntazar</v>
      </c>
      <c r="CL227" t="str">
        <v>Edi Muntazar</v>
      </c>
    </row>
    <row r="228" spans="1:90" x14ac:dyDescent="0.25">
      <c r="A228" s="49">
        <v>226</v>
      </c>
      <c r="B228" t="s">
        <v>491</v>
      </c>
      <c r="C228" s="49">
        <v>54</v>
      </c>
      <c r="D228" s="49">
        <v>633</v>
      </c>
      <c r="E228" s="49" t="str">
        <v>Nopial Ishak</v>
      </c>
      <c r="L228" s="49"/>
      <c r="M228" s="49"/>
      <c r="N228" s="49"/>
      <c r="Q228" t="str">
        <v>Edi Sucipto</v>
      </c>
      <c r="R228" t="str">
        <v>Edi Sucipto</v>
      </c>
      <c r="S228" t="str">
        <v>Edi Sucipto</v>
      </c>
      <c r="T228" t="str">
        <v>Edi Sucipto</v>
      </c>
      <c r="U228" t="str">
        <v>Edi Sucipto</v>
      </c>
      <c r="V228" t="str">
        <v>Edi Sucipto</v>
      </c>
      <c r="W228" t="str">
        <v>Edi Sucipto</v>
      </c>
      <c r="X228" t="str">
        <v>Edi Sucipto</v>
      </c>
      <c r="Y228" t="str">
        <v>Edi Sucipto</v>
      </c>
      <c r="CL228" t="str">
        <v>Edi Sucipto</v>
      </c>
    </row>
    <row r="229" spans="1:90" x14ac:dyDescent="0.25">
      <c r="A229" s="49">
        <v>227</v>
      </c>
      <c r="B229" t="s">
        <v>733</v>
      </c>
      <c r="C229" s="49">
        <v>369</v>
      </c>
      <c r="D229" s="49">
        <v>117</v>
      </c>
      <c r="E229" s="49" t="str">
        <v>Yul Khairil</v>
      </c>
      <c r="L229" s="49"/>
      <c r="M229" s="49"/>
      <c r="N229" s="49"/>
      <c r="Q229" t="str">
        <v>Edy Suprayitno</v>
      </c>
      <c r="R229" t="str">
        <v>Edy Suprayitno</v>
      </c>
      <c r="S229" t="str">
        <v>Edy Suprayitno</v>
      </c>
      <c r="T229" t="str">
        <v>Edy Suprayitno</v>
      </c>
      <c r="U229" t="str">
        <v>Edy Suprayitno</v>
      </c>
      <c r="V229" t="str">
        <v>Edy Suprayitno</v>
      </c>
      <c r="W229" t="str">
        <v>Edy Suprayitno</v>
      </c>
      <c r="X229" t="str">
        <v>Edy Suprayitno</v>
      </c>
      <c r="Y229" t="str">
        <v>Edy Suprayitno</v>
      </c>
      <c r="CL229" t="str">
        <v>Edy Suprayitno</v>
      </c>
    </row>
    <row r="230" spans="1:90" x14ac:dyDescent="0.25">
      <c r="A230" s="49">
        <v>228</v>
      </c>
      <c r="B230" t="s">
        <v>125</v>
      </c>
      <c r="C230" s="49">
        <v>370</v>
      </c>
      <c r="D230" s="49">
        <v>746</v>
      </c>
      <c r="E230" s="49" t="str">
        <v>Yudha Palastra</v>
      </c>
      <c r="L230" s="49"/>
      <c r="M230" s="49"/>
      <c r="N230" s="49"/>
      <c r="Q230" t="str">
        <v>Edy Syahputra, Ir.</v>
      </c>
      <c r="R230" t="str">
        <v>Edy Syahputra, Ir.</v>
      </c>
      <c r="S230" t="str">
        <v>Edy Syahputra, Ir.</v>
      </c>
      <c r="T230" t="str">
        <v>Edy Syahputra, Ir.</v>
      </c>
      <c r="U230" t="str">
        <v>Edy Syahputra, Ir.</v>
      </c>
      <c r="V230" t="str">
        <v>Edy Syahputra, Ir.</v>
      </c>
      <c r="W230" t="str">
        <v>Edy Syahputra, Ir.</v>
      </c>
      <c r="X230" t="str">
        <v>Edy Syahputra, Ir.</v>
      </c>
      <c r="Y230" t="str">
        <v>Edy Syahputra, Ir.</v>
      </c>
      <c r="CL230" t="str">
        <v>Edy Syahputra, Ir.</v>
      </c>
    </row>
    <row r="231" spans="1:90" x14ac:dyDescent="0.25">
      <c r="A231" s="49">
        <v>229</v>
      </c>
      <c r="B231" t="s">
        <v>129</v>
      </c>
      <c r="C231" s="49">
        <v>371</v>
      </c>
      <c r="D231" s="49">
        <v>118</v>
      </c>
      <c r="E231" s="49" t="str">
        <v>Yahya Suhendra</v>
      </c>
      <c r="L231" s="49"/>
      <c r="M231" s="49"/>
      <c r="N231" s="49"/>
      <c r="Q231" t="str">
        <v>Efis Syafrijul Pulungan, Ir</v>
      </c>
      <c r="R231" t="str">
        <v>Efis Syafrijul Pulungan, Ir</v>
      </c>
      <c r="S231" t="str">
        <v>Efis Syafrijul Pulungan, Ir</v>
      </c>
      <c r="T231" t="str">
        <v>Efis Syafrijul Pulungan, Ir</v>
      </c>
      <c r="U231" t="str">
        <v>Efis Syafrijul Pulungan, Ir</v>
      </c>
      <c r="V231" t="str">
        <v>Efis Syafrijul Pulungan, Ir</v>
      </c>
      <c r="W231" t="str">
        <v>Efis Syafrijul Pulungan, Ir</v>
      </c>
      <c r="X231" t="str">
        <v>Efis Syafrijul Pulungan, Ir</v>
      </c>
      <c r="Y231" t="str">
        <v>Efis Syafrijul Pulungan, Ir</v>
      </c>
      <c r="CL231" t="str">
        <v>Efis Syafrijul Pulungan, Ir</v>
      </c>
    </row>
    <row r="232" spans="1:90" x14ac:dyDescent="0.25">
      <c r="A232" s="49">
        <v>230</v>
      </c>
      <c r="B232" t="s">
        <v>1217</v>
      </c>
      <c r="C232" s="49">
        <v>58</v>
      </c>
      <c r="D232" s="49">
        <v>635</v>
      </c>
      <c r="E232" s="49" t="str">
        <v>Dharmawan</v>
      </c>
      <c r="L232" s="49"/>
      <c r="M232" s="49"/>
      <c r="N232" s="49"/>
      <c r="Q232" t="str">
        <v>Efni Eliza, Ir.</v>
      </c>
      <c r="R232" t="str">
        <v>Efni Eliza, Ir.</v>
      </c>
      <c r="S232" t="str">
        <v>Efni Eliza, Ir.</v>
      </c>
      <c r="T232" t="str">
        <v>Efni Eliza, Ir.</v>
      </c>
      <c r="U232" t="str">
        <v>Efni Eliza, Ir.</v>
      </c>
      <c r="V232" t="str">
        <v>Efni Eliza, Ir.</v>
      </c>
      <c r="W232" t="str">
        <v>Efni Eliza, Ir.</v>
      </c>
      <c r="X232" t="str">
        <v>Efni Eliza, Ir.</v>
      </c>
      <c r="Y232" t="str">
        <v>Efni Eliza, Ir.</v>
      </c>
      <c r="CL232" t="str">
        <v>Efni Eliza, Ir.</v>
      </c>
    </row>
    <row r="233" spans="1:90" x14ac:dyDescent="0.25">
      <c r="A233" s="49">
        <v>231</v>
      </c>
      <c r="B233" t="s">
        <v>1218</v>
      </c>
      <c r="C233" s="49">
        <v>372</v>
      </c>
      <c r="D233" s="49">
        <v>119</v>
      </c>
      <c r="E233" s="49" t="str">
        <v>Lusi Rantegau</v>
      </c>
      <c r="L233" s="49"/>
      <c r="M233" s="49"/>
      <c r="N233" s="49"/>
      <c r="Q233" t="str">
        <v>Efrijon Tanjung</v>
      </c>
      <c r="R233" t="str">
        <v>Efrijon Tanjung</v>
      </c>
      <c r="S233" t="str">
        <v>Efrijon Tanjung</v>
      </c>
      <c r="T233" t="str">
        <v>Efrijon Tanjung</v>
      </c>
      <c r="U233" t="str">
        <v>Efrijon Tanjung</v>
      </c>
      <c r="V233" t="str">
        <v>Efrijon Tanjung</v>
      </c>
      <c r="W233" t="str">
        <v>Efrijon Tanjung</v>
      </c>
      <c r="X233" t="str">
        <v>Efrijon Tanjung</v>
      </c>
      <c r="Y233" t="str">
        <v>Efrijon Tanjung</v>
      </c>
      <c r="CL233" t="str">
        <v>Efrijon Tanjung</v>
      </c>
    </row>
    <row r="234" spans="1:90" x14ac:dyDescent="0.25">
      <c r="A234" s="49">
        <v>232</v>
      </c>
      <c r="B234" t="s">
        <v>567</v>
      </c>
      <c r="C234" s="49">
        <v>60</v>
      </c>
      <c r="D234" s="49">
        <v>636</v>
      </c>
      <c r="E234" s="49" t="str">
        <v>Vicky Purba</v>
      </c>
      <c r="L234" s="49"/>
      <c r="M234" s="49"/>
      <c r="N234" s="49"/>
      <c r="Q234" t="str">
        <v>Eko Budi Prasetyo</v>
      </c>
      <c r="R234" t="str">
        <v>Eko Budi Prasetyo</v>
      </c>
      <c r="S234" t="str">
        <v>Eko Budi Prasetyo</v>
      </c>
      <c r="T234" t="str">
        <v>Eko Budi Prasetyo</v>
      </c>
      <c r="U234" t="str">
        <v>Eko Budi Prasetyo</v>
      </c>
      <c r="V234" t="str">
        <v>Eko Budi Prasetyo</v>
      </c>
      <c r="W234" t="str">
        <v>Eko Budi Prasetyo</v>
      </c>
      <c r="X234" t="str">
        <v>Eko Budi Prasetyo</v>
      </c>
      <c r="Y234" t="str">
        <v>Eko Budi Prasetyo</v>
      </c>
      <c r="CL234" t="str">
        <v>Eko Budi Prasetyo</v>
      </c>
    </row>
    <row r="235" spans="1:90" x14ac:dyDescent="0.25">
      <c r="A235" s="49">
        <v>233</v>
      </c>
      <c r="B235" t="s">
        <v>452</v>
      </c>
      <c r="C235" s="49">
        <v>373</v>
      </c>
      <c r="D235" s="49">
        <v>120</v>
      </c>
      <c r="E235" s="49" t="str">
        <v>Endang Karni S</v>
      </c>
      <c r="L235" s="49"/>
      <c r="M235" s="49"/>
      <c r="N235" s="49"/>
      <c r="Q235" t="str">
        <v>Eko Matra Tantowie</v>
      </c>
      <c r="R235" t="str">
        <v>Eko Matra Tantowie</v>
      </c>
      <c r="S235" t="str">
        <v>Eko Matra Tantowie</v>
      </c>
      <c r="T235" t="str">
        <v>Eko Matra Tantowie</v>
      </c>
      <c r="U235" t="str">
        <v>Eko Matra Tantowie</v>
      </c>
      <c r="V235" t="str">
        <v>Eko Matra Tantowie</v>
      </c>
      <c r="W235" t="str">
        <v>Eko Matra Tantowie</v>
      </c>
      <c r="X235" t="str">
        <v>Eko Matra Tantowie</v>
      </c>
      <c r="Y235" t="str">
        <v>Eko Matra Tantowie</v>
      </c>
      <c r="CL235" t="str">
        <v>Eko Matra Tantowie</v>
      </c>
    </row>
    <row r="236" spans="1:90" x14ac:dyDescent="0.25">
      <c r="A236" s="49">
        <v>234</v>
      </c>
      <c r="B236" t="s">
        <v>120</v>
      </c>
      <c r="C236" s="49">
        <v>374</v>
      </c>
      <c r="D236" s="49">
        <v>747</v>
      </c>
      <c r="E236" s="49" t="str">
        <v>Muhammad Reza Aprizar S. Sos</v>
      </c>
      <c r="L236" s="49"/>
      <c r="M236" s="49"/>
      <c r="N236" s="49"/>
      <c r="Q236" t="str">
        <v>Eko Wiyono</v>
      </c>
      <c r="R236" t="str">
        <v>Eko Wiyono</v>
      </c>
      <c r="S236" t="str">
        <v>Eko Wiyono</v>
      </c>
      <c r="T236" t="str">
        <v>Eko Wiyono</v>
      </c>
      <c r="U236" t="str">
        <v>Eko Wiyono</v>
      </c>
      <c r="V236" t="str">
        <v>Eko Wiyono</v>
      </c>
      <c r="W236" t="str">
        <v>Eko Wiyono</v>
      </c>
      <c r="X236" t="str">
        <v>Eko Wiyono</v>
      </c>
      <c r="Y236" t="str">
        <v>Eko Wiyono</v>
      </c>
      <c r="CL236" t="str">
        <v>Eko Wiyono</v>
      </c>
    </row>
    <row r="237" spans="1:90" x14ac:dyDescent="0.25">
      <c r="A237" s="49">
        <v>235</v>
      </c>
      <c r="B237" t="s">
        <v>121</v>
      </c>
      <c r="C237" s="49">
        <v>375</v>
      </c>
      <c r="D237" s="49">
        <v>121</v>
      </c>
      <c r="E237" s="49" t="str">
        <v>Irwan Disanto</v>
      </c>
      <c r="L237" s="49"/>
      <c r="M237" s="49"/>
      <c r="N237" s="49"/>
      <c r="Q237" t="str">
        <v>Eldo Petrik</v>
      </c>
      <c r="R237" t="str">
        <v>Eldo Petrik</v>
      </c>
      <c r="S237" t="str">
        <v>Eldo Petrik</v>
      </c>
      <c r="T237" t="str">
        <v>Eldo Petrik</v>
      </c>
      <c r="U237" t="str">
        <v>Eldo Petrik</v>
      </c>
      <c r="V237" t="str">
        <v>Eldo Petrik</v>
      </c>
      <c r="W237" t="str">
        <v>Eldo Petrik</v>
      </c>
      <c r="X237" t="str">
        <v>Eldo Petrik</v>
      </c>
      <c r="Y237" t="str">
        <v>Eldo Petrik</v>
      </c>
      <c r="CL237" t="str">
        <v>Eldo Petrik</v>
      </c>
    </row>
    <row r="238" spans="1:90" x14ac:dyDescent="0.25">
      <c r="A238" s="49">
        <v>236</v>
      </c>
      <c r="B238" t="s">
        <v>277</v>
      </c>
      <c r="C238" s="49">
        <v>376</v>
      </c>
      <c r="D238" s="49">
        <v>639</v>
      </c>
      <c r="E238" s="49" t="str">
        <v>Suprandi Restua S.</v>
      </c>
      <c r="L238" s="49"/>
      <c r="M238" s="49"/>
      <c r="N238" s="49"/>
      <c r="Q238" t="str">
        <v>Eli Budi Santoso</v>
      </c>
      <c r="R238" t="str">
        <v>Eli Budi Santoso</v>
      </c>
      <c r="S238" t="str">
        <v>Eli Budi Santoso</v>
      </c>
      <c r="T238" t="str">
        <v>Eli Budi Santoso</v>
      </c>
      <c r="U238" t="str">
        <v>Eli Budi Santoso</v>
      </c>
      <c r="V238" t="str">
        <v>Eli Budi Santoso</v>
      </c>
      <c r="W238" t="str">
        <v>Eli Budi Santoso</v>
      </c>
      <c r="X238" t="str">
        <v>Eli Budi Santoso</v>
      </c>
      <c r="Y238" t="str">
        <v>Eli Budi Santoso</v>
      </c>
      <c r="CL238" t="str">
        <v>Eli Budi Santoso</v>
      </c>
    </row>
    <row r="239" spans="1:90" x14ac:dyDescent="0.25">
      <c r="A239" s="49">
        <v>237</v>
      </c>
      <c r="B239" t="s">
        <v>588</v>
      </c>
      <c r="C239" s="49">
        <v>377</v>
      </c>
      <c r="D239" s="49">
        <v>122</v>
      </c>
      <c r="E239" s="49" t="str">
        <v>Ivan Ibrahim Lubis, Ir.</v>
      </c>
      <c r="L239" s="49"/>
      <c r="M239" s="49"/>
      <c r="N239" s="49"/>
      <c r="Q239" t="str">
        <v>Elvian Adi Wandra Nasution</v>
      </c>
      <c r="R239" t="str">
        <v>Elvian Adi Wandra Nasution</v>
      </c>
      <c r="S239" t="str">
        <v>Elvian Adi Wandra Nasution</v>
      </c>
      <c r="T239" t="str">
        <v>Elvian Adi Wandra Nasution</v>
      </c>
      <c r="U239" t="str">
        <v>Elvian Adi Wandra Nasution</v>
      </c>
      <c r="V239" t="str">
        <v>Elvian Adi Wandra Nasution</v>
      </c>
      <c r="W239" t="str">
        <v>Elvian Adi Wandra Nasution</v>
      </c>
      <c r="X239" t="str">
        <v>Elvian Adi Wandra Nasution</v>
      </c>
      <c r="Y239" t="str">
        <v>Elvian Adi Wandra Nasution</v>
      </c>
      <c r="CL239" t="str">
        <v>Elvian Adi Wandra Nasution</v>
      </c>
    </row>
    <row r="240" spans="1:90" x14ac:dyDescent="0.25">
      <c r="A240" s="49">
        <v>238</v>
      </c>
      <c r="B240" t="s">
        <v>130</v>
      </c>
      <c r="C240" s="49">
        <v>378</v>
      </c>
      <c r="D240" s="49">
        <v>645</v>
      </c>
      <c r="E240" s="49" t="str">
        <v>Alan Rescue Sagala</v>
      </c>
      <c r="L240" s="49"/>
      <c r="M240" s="49"/>
      <c r="N240" s="49"/>
      <c r="Q240" t="str">
        <v>Elvian Satya P., SH</v>
      </c>
      <c r="R240" t="str">
        <v>Elvian Satya P., SH</v>
      </c>
      <c r="S240" t="str">
        <v>Elvian Satya P., SH</v>
      </c>
      <c r="T240" t="str">
        <v>Elvian Satya P., SH</v>
      </c>
      <c r="U240" t="str">
        <v>Elvian Satya P., SH</v>
      </c>
      <c r="V240" t="str">
        <v>Elvian Satya P., SH</v>
      </c>
      <c r="W240" t="str">
        <v>Elvian Satya P., SH</v>
      </c>
      <c r="X240" t="str">
        <v>Elvian Satya P., SH</v>
      </c>
      <c r="Y240" t="str">
        <v>Elvian Satya P., SH</v>
      </c>
      <c r="CL240" t="str">
        <v>Elvian Satya P., SH</v>
      </c>
    </row>
    <row r="241" spans="1:90" x14ac:dyDescent="0.25">
      <c r="A241" s="49">
        <v>239</v>
      </c>
      <c r="B241" t="s">
        <v>725</v>
      </c>
      <c r="C241" s="49">
        <v>379</v>
      </c>
      <c r="D241" s="49">
        <v>123</v>
      </c>
      <c r="E241" s="49" t="str">
        <v>Abdul Haris, SH</v>
      </c>
      <c r="L241" s="49"/>
      <c r="M241" s="49"/>
      <c r="N241" s="49"/>
      <c r="Q241" t="str">
        <v>Elvidawaty</v>
      </c>
      <c r="R241" t="str">
        <v>Elvidawaty</v>
      </c>
      <c r="S241" t="str">
        <v>Elvidawaty</v>
      </c>
      <c r="T241" t="str">
        <v>Elvidawaty</v>
      </c>
      <c r="U241" t="str">
        <v>Elvidawaty</v>
      </c>
      <c r="V241" t="str">
        <v>Elvidawaty</v>
      </c>
      <c r="W241" t="str">
        <v>Elvidawaty</v>
      </c>
      <c r="X241" t="str">
        <v>Elvidawaty</v>
      </c>
      <c r="Y241" t="str">
        <v>Elvidawaty</v>
      </c>
      <c r="CL241" t="str">
        <v>Elvidawaty</v>
      </c>
    </row>
    <row r="242" spans="1:90" x14ac:dyDescent="0.25">
      <c r="A242" s="49">
        <v>240</v>
      </c>
      <c r="B242" t="s">
        <v>453</v>
      </c>
      <c r="C242" s="49">
        <v>380</v>
      </c>
      <c r="D242" s="49">
        <v>664</v>
      </c>
      <c r="E242" s="49" t="str">
        <v>Arif Kurnia Nasution</v>
      </c>
      <c r="L242" s="49"/>
      <c r="M242" s="49"/>
      <c r="N242" s="49"/>
      <c r="Q242" t="str">
        <v>Emma Suryani Siregar </v>
      </c>
      <c r="R242" t="str">
        <v>Emma Suryani Siregar </v>
      </c>
      <c r="S242" t="str">
        <v>Emma Suryani Siregar </v>
      </c>
      <c r="T242" t="str">
        <v>Emma Suryani Siregar </v>
      </c>
      <c r="U242" t="str">
        <v>Emma Suryani Siregar </v>
      </c>
      <c r="V242" t="str">
        <v>Emma Suryani Siregar </v>
      </c>
      <c r="W242" t="str">
        <v>Emma Suryani Siregar </v>
      </c>
      <c r="X242" t="str">
        <v>Emma Suryani Siregar </v>
      </c>
      <c r="Y242" t="str">
        <v>Emma Suryani Siregar </v>
      </c>
      <c r="CL242" t="str">
        <v>Emma Suryani Siregar </v>
      </c>
    </row>
    <row r="243" spans="1:90" x14ac:dyDescent="0.25">
      <c r="A243" s="49">
        <v>241</v>
      </c>
      <c r="B243" t="s">
        <v>281</v>
      </c>
      <c r="C243" s="49">
        <v>381</v>
      </c>
      <c r="D243" s="49">
        <v>124</v>
      </c>
      <c r="E243" s="49" t="str">
        <v>Sissy Apriany</v>
      </c>
      <c r="L243" s="49"/>
      <c r="M243" s="49"/>
      <c r="N243" s="49"/>
      <c r="Q243" t="str">
        <v>Endah Resmiati Madnawidjaja</v>
      </c>
      <c r="R243" t="str">
        <v>Endah Resmiati Madnawidjaja</v>
      </c>
      <c r="S243" t="str">
        <v>Endah Resmiati Madnawidjaja</v>
      </c>
      <c r="T243" t="str">
        <v>Endah Resmiati Madnawidjaja</v>
      </c>
      <c r="U243" t="str">
        <v>Endah Resmiati Madnawidjaja</v>
      </c>
      <c r="V243" t="str">
        <v>Endah Resmiati Madnawidjaja</v>
      </c>
      <c r="W243" t="str">
        <v>Endah Resmiati Madnawidjaja</v>
      </c>
      <c r="X243" t="str">
        <v>Endah Resmiati Madnawidjaja</v>
      </c>
      <c r="Y243" t="str">
        <v>Endah Resmiati Madnawidjaja</v>
      </c>
      <c r="CL243" t="str">
        <v>Endah Resmiati Madnawidjaja</v>
      </c>
    </row>
    <row r="244" spans="1:90" x14ac:dyDescent="0.25">
      <c r="A244" s="49">
        <v>242</v>
      </c>
      <c r="B244" t="s">
        <v>139</v>
      </c>
      <c r="C244" s="49">
        <v>382</v>
      </c>
      <c r="D244" s="49">
        <v>703</v>
      </c>
      <c r="E244" s="49" t="str">
        <v>Rori Rumenda</v>
      </c>
      <c r="L244" s="49"/>
      <c r="M244" s="49"/>
      <c r="N244" s="49"/>
      <c r="Q244" t="str">
        <v>Endah Susanny, SE</v>
      </c>
      <c r="R244" t="str">
        <v>Endah Susanny, SE</v>
      </c>
      <c r="S244" t="str">
        <v>Endah Susanny, SE</v>
      </c>
      <c r="T244" t="str">
        <v>Endah Susanny, SE</v>
      </c>
      <c r="U244" t="str">
        <v>Endah Susanny, SE</v>
      </c>
      <c r="V244" t="str">
        <v>Endah Susanny, SE</v>
      </c>
      <c r="W244" t="str">
        <v>Endah Susanny, SE</v>
      </c>
      <c r="X244" t="str">
        <v>Endah Susanny, SE</v>
      </c>
      <c r="Y244" t="str">
        <v>Endah Susanny, SE</v>
      </c>
      <c r="CL244" t="str">
        <v>Endah Susanny, SE</v>
      </c>
    </row>
    <row r="245" spans="1:90" x14ac:dyDescent="0.25">
      <c r="A245" s="49">
        <v>243</v>
      </c>
      <c r="B245" t="s">
        <v>1219</v>
      </c>
      <c r="C245" s="49">
        <v>383</v>
      </c>
      <c r="D245" s="49">
        <v>669</v>
      </c>
      <c r="E245" s="49" t="str">
        <v>Hamka Singadilaga</v>
      </c>
      <c r="L245" s="49"/>
      <c r="M245" s="49"/>
      <c r="N245" s="49"/>
      <c r="Q245" t="str">
        <v>Endang Karni S</v>
      </c>
      <c r="R245" t="str">
        <v>Endang Karni S</v>
      </c>
      <c r="S245" t="str">
        <v>Endang Karni S</v>
      </c>
      <c r="T245" t="str">
        <v>Endang Karni S</v>
      </c>
      <c r="U245" t="str">
        <v>Endang Karni S</v>
      </c>
      <c r="V245" t="str">
        <v>Endang Karni S</v>
      </c>
      <c r="W245" t="str">
        <v>Endang Karni S</v>
      </c>
      <c r="X245" t="str">
        <v>Endang Karni S</v>
      </c>
      <c r="Y245" t="str">
        <v>Endang Karni S</v>
      </c>
      <c r="CL245" t="str">
        <v>Endang Karni S</v>
      </c>
    </row>
    <row r="246" spans="1:90" x14ac:dyDescent="0.25">
      <c r="A246" s="49">
        <v>244</v>
      </c>
      <c r="B246" t="s">
        <v>122</v>
      </c>
      <c r="C246" s="49">
        <v>384</v>
      </c>
      <c r="D246" s="49">
        <v>670</v>
      </c>
      <c r="E246" s="49" t="str">
        <v>Johan</v>
      </c>
      <c r="L246" s="49"/>
      <c r="M246" s="49"/>
      <c r="N246" s="49"/>
      <c r="Q246" t="str">
        <v>Endang Mulyono</v>
      </c>
      <c r="R246" t="str">
        <v>Endang Mulyono</v>
      </c>
      <c r="S246" t="str">
        <v>Endang Mulyono</v>
      </c>
      <c r="T246" t="str">
        <v>Endang Mulyono</v>
      </c>
      <c r="U246" t="str">
        <v>Endang Mulyono</v>
      </c>
      <c r="V246" t="str">
        <v>Endang Mulyono</v>
      </c>
      <c r="W246" t="str">
        <v>Endang Mulyono</v>
      </c>
      <c r="X246" t="str">
        <v>Endang Mulyono</v>
      </c>
      <c r="Y246" t="str">
        <v>Endang Mulyono</v>
      </c>
      <c r="CL246" t="str">
        <v>Endang Mulyono</v>
      </c>
    </row>
    <row r="247" spans="1:90" x14ac:dyDescent="0.25">
      <c r="A247" s="49">
        <v>245</v>
      </c>
      <c r="B247" t="s">
        <v>289</v>
      </c>
      <c r="C247" s="49">
        <v>385</v>
      </c>
      <c r="D247" s="49">
        <v>127</v>
      </c>
      <c r="E247" s="49" t="str">
        <v>Herianto</v>
      </c>
      <c r="L247" s="49"/>
      <c r="M247" s="49"/>
      <c r="N247" s="49"/>
      <c r="Q247" t="str">
        <v>Endang Saptorini</v>
      </c>
      <c r="R247" t="str">
        <v>Endang Saptorini</v>
      </c>
      <c r="S247" t="str">
        <v>Endang Saptorini</v>
      </c>
      <c r="T247" t="str">
        <v>Endang Saptorini</v>
      </c>
      <c r="U247" t="str">
        <v>Endang Saptorini</v>
      </c>
      <c r="V247" t="str">
        <v>Endang Saptorini</v>
      </c>
      <c r="W247" t="str">
        <v>Endang Saptorini</v>
      </c>
      <c r="X247" t="str">
        <v>Endang Saptorini</v>
      </c>
      <c r="Y247" t="str">
        <v>Endang Saptorini</v>
      </c>
      <c r="CL247" t="str">
        <v>Endang Saptorini</v>
      </c>
    </row>
    <row r="248" spans="1:90" x14ac:dyDescent="0.25">
      <c r="A248" s="49">
        <v>246</v>
      </c>
      <c r="B248" t="s">
        <v>473</v>
      </c>
      <c r="C248" s="49">
        <v>386</v>
      </c>
      <c r="D248" s="49">
        <v>677</v>
      </c>
      <c r="E248" s="49" t="str">
        <v>Sanusi Dongoran</v>
      </c>
      <c r="L248" s="49"/>
      <c r="M248" s="49"/>
      <c r="N248" s="49"/>
      <c r="Q248" t="str">
        <v>Erasio Akbar</v>
      </c>
      <c r="R248" t="str">
        <v>Erasio Akbar</v>
      </c>
      <c r="S248" t="str">
        <v>Erasio Akbar</v>
      </c>
      <c r="T248" t="str">
        <v>Erasio Akbar</v>
      </c>
      <c r="U248" t="str">
        <v>Erasio Akbar</v>
      </c>
      <c r="V248" t="str">
        <v>Erasio Akbar</v>
      </c>
      <c r="W248" t="str">
        <v>Erasio Akbar</v>
      </c>
      <c r="X248" t="str">
        <v>Erasio Akbar</v>
      </c>
      <c r="Y248" t="str">
        <v>Erasio Akbar</v>
      </c>
      <c r="CL248" t="str">
        <v>Erasio Akbar</v>
      </c>
    </row>
    <row r="249" spans="1:90" x14ac:dyDescent="0.25">
      <c r="A249" s="49">
        <v>247</v>
      </c>
      <c r="B249" t="s">
        <v>731</v>
      </c>
      <c r="C249" s="49">
        <v>387</v>
      </c>
      <c r="D249" s="49">
        <v>128</v>
      </c>
      <c r="E249" s="49" t="str">
        <v>Andy Wijaya</v>
      </c>
      <c r="L249" s="49"/>
      <c r="M249" s="49"/>
      <c r="N249" s="49"/>
      <c r="Q249" t="str">
        <v>Eri Epriyanto</v>
      </c>
      <c r="R249" t="str">
        <v>Eri Epriyanto</v>
      </c>
      <c r="S249" t="str">
        <v>Eri Epriyanto</v>
      </c>
      <c r="T249" t="str">
        <v>Eri Epriyanto</v>
      </c>
      <c r="U249" t="str">
        <v>Eri Epriyanto</v>
      </c>
      <c r="V249" t="str">
        <v>Eri Epriyanto</v>
      </c>
      <c r="W249" t="str">
        <v>Eri Epriyanto</v>
      </c>
      <c r="X249" t="str">
        <v>Eri Epriyanto</v>
      </c>
      <c r="Y249" t="str">
        <v>Eri Epriyanto</v>
      </c>
      <c r="CL249" t="str">
        <v>Eri Epriyanto</v>
      </c>
    </row>
    <row r="250" spans="1:90" x14ac:dyDescent="0.25">
      <c r="A250" s="49">
        <v>248</v>
      </c>
      <c r="B250" t="s">
        <v>728</v>
      </c>
      <c r="C250" s="49">
        <v>388</v>
      </c>
      <c r="D250" s="49">
        <v>706</v>
      </c>
      <c r="E250" s="49" t="str">
        <v>Frans Ferdinand Situmorang</v>
      </c>
      <c r="L250" s="49"/>
      <c r="M250" s="49"/>
      <c r="N250" s="49"/>
      <c r="Q250" t="str">
        <v>Erizal. SE</v>
      </c>
      <c r="R250" t="str">
        <v>Erizal. SE</v>
      </c>
      <c r="S250" t="str">
        <v>Erizal. SE</v>
      </c>
      <c r="T250" t="str">
        <v>Erizal. SE</v>
      </c>
      <c r="U250" t="str">
        <v>Erizal. SE</v>
      </c>
      <c r="V250" t="str">
        <v>Erizal. SE</v>
      </c>
      <c r="W250" t="str">
        <v>Erizal. SE</v>
      </c>
      <c r="X250" t="str">
        <v>Erizal. SE</v>
      </c>
      <c r="Y250" t="str">
        <v>Erizal. SE</v>
      </c>
      <c r="CL250" t="str">
        <v>Erizal. SE</v>
      </c>
    </row>
    <row r="251" spans="1:90" x14ac:dyDescent="0.25">
      <c r="A251" s="49">
        <v>249</v>
      </c>
      <c r="B251" t="s">
        <v>784</v>
      </c>
      <c r="C251" s="49">
        <v>389</v>
      </c>
      <c r="D251" s="49">
        <v>129</v>
      </c>
      <c r="E251" s="49" t="str">
        <v>Handrofo</v>
      </c>
      <c r="L251" s="49"/>
      <c r="M251" s="49"/>
      <c r="N251" s="49"/>
      <c r="Q251" t="str">
        <v>Erwin R.W. Hasibuan</v>
      </c>
      <c r="R251" t="str">
        <v>Erwin R.W. Hasibuan</v>
      </c>
      <c r="S251" t="str">
        <v>Erwin R.W. Hasibuan</v>
      </c>
      <c r="T251" t="str">
        <v>Erwin R.W. Hasibuan</v>
      </c>
      <c r="U251" t="str">
        <v>Erwin R.W. Hasibuan</v>
      </c>
      <c r="V251" t="str">
        <v>Erwin R.W. Hasibuan</v>
      </c>
      <c r="W251" t="str">
        <v>Erwin R.W. Hasibuan</v>
      </c>
      <c r="X251" t="str">
        <v>Erwin R.W. Hasibuan</v>
      </c>
      <c r="Y251" t="str">
        <v>Erwin R.W. Hasibuan</v>
      </c>
      <c r="CL251" t="str">
        <v>Erwin R.W. Hasibuan</v>
      </c>
    </row>
    <row r="252" spans="1:90" x14ac:dyDescent="0.25">
      <c r="A252" s="49">
        <v>250</v>
      </c>
      <c r="B252" t="s">
        <v>112</v>
      </c>
      <c r="C252" s="49">
        <v>390</v>
      </c>
      <c r="D252" s="49">
        <v>707</v>
      </c>
      <c r="E252" s="49" t="str">
        <v>Sulviawan Ramadhan</v>
      </c>
      <c r="L252" s="49"/>
      <c r="M252" s="49"/>
      <c r="N252" s="49"/>
      <c r="Q252" t="str">
        <v>Erwin Yusrianta Bangun, Ir.</v>
      </c>
      <c r="R252" t="str">
        <v>Erwin Yusrianta Bangun, Ir.</v>
      </c>
      <c r="S252" t="str">
        <v>Erwin Yusrianta Bangun, Ir.</v>
      </c>
      <c r="T252" t="str">
        <v>Erwin Yusrianta Bangun, Ir.</v>
      </c>
      <c r="U252" t="str">
        <v>Erwin Yusrianta Bangun, Ir.</v>
      </c>
      <c r="V252" t="str">
        <v>Erwin Yusrianta Bangun, Ir.</v>
      </c>
      <c r="W252" t="str">
        <v>Erwin Yusrianta Bangun, Ir.</v>
      </c>
      <c r="X252" t="str">
        <v>Erwin Yusrianta Bangun, Ir.</v>
      </c>
      <c r="Y252" t="str">
        <v>Erwin Yusrianta Bangun, Ir.</v>
      </c>
      <c r="CL252" t="str">
        <v>Erwin Yusrianta Bangun, Ir.</v>
      </c>
    </row>
    <row r="253" spans="1:90" x14ac:dyDescent="0.25">
      <c r="A253" s="49">
        <v>251</v>
      </c>
      <c r="B253" t="s">
        <v>1220</v>
      </c>
      <c r="C253" s="49">
        <v>391</v>
      </c>
      <c r="D253" s="49">
        <v>130</v>
      </c>
      <c r="E253" s="49" t="str">
        <v>Feny Ardiansyah</v>
      </c>
      <c r="L253" s="49"/>
      <c r="M253" s="49"/>
      <c r="N253" s="49"/>
      <c r="Q253" t="str">
        <v>Esron Sitanggang, Ir.</v>
      </c>
      <c r="R253" t="str">
        <v>Esron Sitanggang, Ir.</v>
      </c>
      <c r="S253" t="str">
        <v>Esron Sitanggang, Ir.</v>
      </c>
      <c r="T253" t="str">
        <v>Esron Sitanggang, Ir.</v>
      </c>
      <c r="U253" t="str">
        <v>Esron Sitanggang, Ir.</v>
      </c>
      <c r="V253" t="str">
        <v>Esron Sitanggang, Ir.</v>
      </c>
      <c r="W253" t="str">
        <v>Esron Sitanggang, Ir.</v>
      </c>
      <c r="X253" t="str">
        <v>Esron Sitanggang, Ir.</v>
      </c>
      <c r="Y253" t="str">
        <v>Esron Sitanggang, Ir.</v>
      </c>
      <c r="CL253" t="str">
        <v>Esron Sitanggang, Ir.</v>
      </c>
    </row>
    <row r="254" spans="1:90" x14ac:dyDescent="0.25">
      <c r="A254" s="49">
        <v>252</v>
      </c>
      <c r="B254" t="s">
        <v>257</v>
      </c>
      <c r="C254" s="49">
        <v>392</v>
      </c>
      <c r="D254" s="49">
        <v>372</v>
      </c>
      <c r="E254" s="49" t="str">
        <v>Baharaja A.S., Ir.</v>
      </c>
      <c r="L254" s="49"/>
      <c r="M254" s="49"/>
      <c r="N254" s="49"/>
      <c r="Q254" t="str">
        <v>Eva Meutia</v>
      </c>
      <c r="R254" t="str">
        <v>Eva Meutia</v>
      </c>
      <c r="S254" t="str">
        <v>Eva Meutia</v>
      </c>
      <c r="T254" t="str">
        <v>Eva Meutia</v>
      </c>
      <c r="U254" t="str">
        <v>Eva Meutia</v>
      </c>
      <c r="V254" t="str">
        <v>Eva Meutia</v>
      </c>
      <c r="W254" t="str">
        <v>Eva Meutia</v>
      </c>
      <c r="X254" t="str">
        <v>Eva Meutia</v>
      </c>
      <c r="Y254" t="str">
        <v>Eva Meutia</v>
      </c>
      <c r="CL254" t="str">
        <v>Eva Meutia</v>
      </c>
    </row>
    <row r="255" spans="1:90" x14ac:dyDescent="0.25">
      <c r="A255" s="49">
        <v>253</v>
      </c>
      <c r="B255" t="s">
        <v>1221</v>
      </c>
      <c r="C255" s="49">
        <v>393</v>
      </c>
      <c r="D255" s="49">
        <v>131</v>
      </c>
      <c r="E255" s="49" t="str">
        <v>Erizal. SE</v>
      </c>
      <c r="L255" s="49"/>
      <c r="M255" s="49"/>
      <c r="N255" s="49"/>
      <c r="Q255" t="str">
        <v>Evamiko Sofiah</v>
      </c>
      <c r="R255" t="str">
        <v>Evamiko Sofiah</v>
      </c>
      <c r="S255" t="str">
        <v>Evamiko Sofiah</v>
      </c>
      <c r="T255" t="str">
        <v>Evamiko Sofiah</v>
      </c>
      <c r="U255" t="str">
        <v>Evamiko Sofiah</v>
      </c>
      <c r="V255" t="str">
        <v>Evamiko Sofiah</v>
      </c>
      <c r="W255" t="str">
        <v>Evamiko Sofiah</v>
      </c>
      <c r="X255" t="str">
        <v>Evamiko Sofiah</v>
      </c>
      <c r="Y255" t="str">
        <v>Evamiko Sofiah</v>
      </c>
      <c r="CL255" t="str">
        <v>Evamiko Sofiah</v>
      </c>
    </row>
    <row r="256" spans="1:90" x14ac:dyDescent="0.25">
      <c r="A256" s="49">
        <v>254</v>
      </c>
      <c r="B256" t="s">
        <v>1222</v>
      </c>
      <c r="C256" s="49">
        <v>394</v>
      </c>
      <c r="D256" s="49">
        <v>374</v>
      </c>
      <c r="E256" s="49" t="str">
        <v>T. Chairul Azhar, Ir.</v>
      </c>
      <c r="L256" s="49"/>
      <c r="M256" s="49"/>
      <c r="N256" s="49"/>
      <c r="Q256" t="str">
        <v>F. Haryo Subyarto</v>
      </c>
      <c r="R256" t="str">
        <v>F. Haryo Subyarto</v>
      </c>
      <c r="S256" t="str">
        <v>F. Haryo Subyarto</v>
      </c>
      <c r="T256" t="str">
        <v>F. Haryo Subyarto</v>
      </c>
      <c r="U256" t="str">
        <v>F. Haryo Subyarto</v>
      </c>
      <c r="V256" t="str">
        <v>F. Haryo Subyarto</v>
      </c>
      <c r="W256" t="str">
        <v>F. Haryo Subyarto</v>
      </c>
      <c r="X256" t="str">
        <v>F. Haryo Subyarto</v>
      </c>
      <c r="Y256" t="str">
        <v>F. Haryo Subyarto</v>
      </c>
      <c r="CL256" t="str">
        <v>F. Haryo Subyarto</v>
      </c>
    </row>
    <row r="257" spans="1:90" x14ac:dyDescent="0.25">
      <c r="A257" s="49">
        <v>255</v>
      </c>
      <c r="B257" t="s">
        <v>1223</v>
      </c>
      <c r="C257" s="49">
        <v>395</v>
      </c>
      <c r="D257" s="49">
        <v>132</v>
      </c>
      <c r="E257" s="49" t="str">
        <v>Lily Chairani</v>
      </c>
      <c r="L257" s="49"/>
      <c r="M257" s="49"/>
      <c r="N257" s="49"/>
      <c r="Q257" t="str">
        <v>Fachrizal Nurdin Pane, Ir.</v>
      </c>
      <c r="R257" t="str">
        <v>Fachrizal Nurdin Pane, Ir.</v>
      </c>
      <c r="S257" t="str">
        <v>Fachrizal Nurdin Pane, Ir.</v>
      </c>
      <c r="T257" t="str">
        <v>Fachrizal Nurdin Pane, Ir.</v>
      </c>
      <c r="U257" t="str">
        <v>Fachrizal Nurdin Pane, Ir.</v>
      </c>
      <c r="V257" t="str">
        <v>Fachrizal Nurdin Pane, Ir.</v>
      </c>
      <c r="W257" t="str">
        <v>Fachrizal Nurdin Pane, Ir.</v>
      </c>
      <c r="X257" t="str">
        <v>Fachrizal Nurdin Pane, Ir.</v>
      </c>
      <c r="Y257" t="str">
        <v>Fachrizal Nurdin Pane, Ir.</v>
      </c>
      <c r="CL257" t="str">
        <v>Fachrizal Nurdin Pane, Ir.</v>
      </c>
    </row>
    <row r="258" spans="1:90" x14ac:dyDescent="0.25">
      <c r="A258" s="49">
        <v>256</v>
      </c>
      <c r="B258" t="s">
        <v>1224</v>
      </c>
      <c r="C258" s="49">
        <v>396</v>
      </c>
      <c r="D258" s="49">
        <v>742</v>
      </c>
      <c r="E258" s="49" t="str">
        <v>Albert Halomoan Simarmata</v>
      </c>
      <c r="L258" s="49"/>
      <c r="M258" s="49"/>
      <c r="N258" s="49"/>
      <c r="Q258" t="str">
        <v>Fadli Munawar</v>
      </c>
      <c r="R258" t="str">
        <v>Fadli Munawar</v>
      </c>
      <c r="S258" t="str">
        <v>Fadli Munawar</v>
      </c>
      <c r="T258" t="str">
        <v>Fadli Munawar</v>
      </c>
      <c r="U258" t="str">
        <v>Fadli Munawar</v>
      </c>
      <c r="V258" t="str">
        <v>Fadli Munawar</v>
      </c>
      <c r="W258" t="str">
        <v>Fadli Munawar</v>
      </c>
      <c r="X258" t="str">
        <v>Fadli Munawar</v>
      </c>
      <c r="Y258" t="str">
        <v>Fadli Munawar</v>
      </c>
      <c r="CL258" t="str">
        <v>Fadli Munawar</v>
      </c>
    </row>
    <row r="259" spans="1:90" x14ac:dyDescent="0.25">
      <c r="A259" s="49">
        <v>257</v>
      </c>
      <c r="B259" t="s">
        <v>1225</v>
      </c>
      <c r="C259" s="49">
        <v>397</v>
      </c>
      <c r="D259" s="49">
        <v>133</v>
      </c>
      <c r="E259" s="49" t="str">
        <v>Fahruli Manurung</v>
      </c>
      <c r="L259" s="49"/>
      <c r="M259" s="49"/>
      <c r="N259" s="49"/>
      <c r="Q259" t="str">
        <v>Fadly Gunawan, Ir.</v>
      </c>
      <c r="R259" t="str">
        <v>Fadly Gunawan, Ir.</v>
      </c>
      <c r="S259" t="str">
        <v>Fadly Gunawan, Ir.</v>
      </c>
      <c r="T259" t="str">
        <v>Fadly Gunawan, Ir.</v>
      </c>
      <c r="U259" t="str">
        <v>Fadly Gunawan, Ir.</v>
      </c>
      <c r="V259" t="str">
        <v>Fadly Gunawan, Ir.</v>
      </c>
      <c r="W259" t="str">
        <v>Fadly Gunawan, Ir.</v>
      </c>
      <c r="X259" t="str">
        <v>Fadly Gunawan, Ir.</v>
      </c>
      <c r="Y259" t="str">
        <v>Fadly Gunawan, Ir.</v>
      </c>
      <c r="CL259" t="str">
        <v>Fadly Gunawan, Ir.</v>
      </c>
    </row>
    <row r="260" spans="1:90" x14ac:dyDescent="0.25">
      <c r="A260" s="49">
        <v>258</v>
      </c>
      <c r="B260" t="s">
        <v>1226</v>
      </c>
      <c r="C260" s="49">
        <v>398</v>
      </c>
      <c r="D260" s="49">
        <v>782</v>
      </c>
      <c r="E260" s="49" t="str">
        <v>Jumansyah</v>
      </c>
      <c r="L260" s="49"/>
      <c r="M260" s="49"/>
      <c r="N260" s="49"/>
      <c r="Q260" t="str">
        <v>Fahriz Winandra Saragih</v>
      </c>
      <c r="R260" t="str">
        <v>Fahriz Winandra Saragih</v>
      </c>
      <c r="S260" t="str">
        <v>Fahriz Winandra Saragih</v>
      </c>
      <c r="T260" t="str">
        <v>Fahriz Winandra Saragih</v>
      </c>
      <c r="U260" t="str">
        <v>Fahriz Winandra Saragih</v>
      </c>
      <c r="V260" t="str">
        <v>Fahriz Winandra Saragih</v>
      </c>
      <c r="W260" t="str">
        <v>Fahriz Winandra Saragih</v>
      </c>
      <c r="X260" t="str">
        <v>Fahriz Winandra Saragih</v>
      </c>
      <c r="Y260" t="str">
        <v>Fahriz Winandra Saragih</v>
      </c>
      <c r="CL260" t="str">
        <v>Fahriz Winandra Saragih</v>
      </c>
    </row>
    <row r="261" spans="1:90" x14ac:dyDescent="0.25">
      <c r="A261" s="49">
        <v>259</v>
      </c>
      <c r="B261" t="s">
        <v>1227</v>
      </c>
      <c r="C261" s="49">
        <v>399</v>
      </c>
      <c r="D261" s="49">
        <v>359</v>
      </c>
      <c r="E261" s="49" t="str">
        <v>Rahmat Husaini, Ir</v>
      </c>
      <c r="L261" s="49"/>
      <c r="M261" s="49"/>
      <c r="N261" s="49"/>
      <c r="Q261" t="str">
        <v>Fahriza Khairi Siregar</v>
      </c>
      <c r="R261" t="str">
        <v>Fahriza Khairi Siregar</v>
      </c>
      <c r="S261" t="str">
        <v>Fahriza Khairi Siregar</v>
      </c>
      <c r="T261" t="str">
        <v>Fahriza Khairi Siregar</v>
      </c>
      <c r="U261" t="str">
        <v>Fahriza Khairi Siregar</v>
      </c>
      <c r="V261" t="str">
        <v>Fahriza Khairi Siregar</v>
      </c>
      <c r="W261" t="str">
        <v>Fahriza Khairi Siregar</v>
      </c>
      <c r="X261" t="str">
        <v>Fahriza Khairi Siregar</v>
      </c>
      <c r="Y261" t="str">
        <v>Fahriza Khairi Siregar</v>
      </c>
      <c r="CL261" t="str">
        <v>Fahriza Khairi Siregar</v>
      </c>
    </row>
    <row r="262" spans="1:90" x14ac:dyDescent="0.25">
      <c r="A262" s="49">
        <v>260</v>
      </c>
      <c r="B262" t="s">
        <v>1228</v>
      </c>
      <c r="C262" s="49">
        <v>400</v>
      </c>
      <c r="D262" s="49">
        <v>135</v>
      </c>
      <c r="E262" s="49" t="str">
        <v>M. Damiri Malisie, Ir.</v>
      </c>
      <c r="L262" s="49"/>
      <c r="M262" s="49"/>
      <c r="N262" s="49"/>
      <c r="Q262" t="str">
        <v>Fahruli Manurung</v>
      </c>
      <c r="R262" t="str">
        <v>Fahruli Manurung</v>
      </c>
      <c r="S262" t="str">
        <v>Fahruli Manurung</v>
      </c>
      <c r="T262" t="str">
        <v>Fahruli Manurung</v>
      </c>
      <c r="U262" t="str">
        <v>Fahruli Manurung</v>
      </c>
      <c r="V262" t="str">
        <v>Fahruli Manurung</v>
      </c>
      <c r="W262" t="str">
        <v>Fahruli Manurung</v>
      </c>
      <c r="X262" t="str">
        <v>Fahruli Manurung</v>
      </c>
      <c r="Y262" t="str">
        <v>Fahruli Manurung</v>
      </c>
      <c r="CL262" t="str">
        <v>Fahruli Manurung</v>
      </c>
    </row>
    <row r="263" spans="1:90" x14ac:dyDescent="0.25">
      <c r="A263" s="49">
        <v>261</v>
      </c>
      <c r="B263" t="s">
        <v>1229</v>
      </c>
      <c r="C263" s="49">
        <v>401</v>
      </c>
      <c r="D263" s="49">
        <v>786</v>
      </c>
      <c r="E263" s="49" t="str">
        <v>Kurnia Ramadani Purba</v>
      </c>
      <c r="L263" s="49"/>
      <c r="M263" s="49"/>
      <c r="N263" s="49"/>
      <c r="Q263" t="str">
        <v>Fahruli Susanto</v>
      </c>
      <c r="R263" t="str">
        <v>Fahruli Susanto</v>
      </c>
      <c r="S263" t="str">
        <v>Fahruli Susanto</v>
      </c>
      <c r="T263" t="str">
        <v>Fahruli Susanto</v>
      </c>
      <c r="U263" t="str">
        <v>Fahruli Susanto</v>
      </c>
      <c r="V263" t="str">
        <v>Fahruli Susanto</v>
      </c>
      <c r="W263" t="str">
        <v>Fahruli Susanto</v>
      </c>
      <c r="X263" t="str">
        <v>Fahruli Susanto</v>
      </c>
      <c r="Y263" t="str">
        <v>Fahruli Susanto</v>
      </c>
      <c r="CL263" t="str">
        <v>Fahruli Susanto</v>
      </c>
    </row>
    <row r="264" spans="1:90" x14ac:dyDescent="0.25">
      <c r="A264" s="49">
        <v>262</v>
      </c>
      <c r="B264" t="s">
        <v>1230</v>
      </c>
      <c r="C264" s="49">
        <v>402</v>
      </c>
      <c r="D264" s="49">
        <v>136</v>
      </c>
      <c r="E264" s="49" t="str">
        <v>Akhmad Farizal</v>
      </c>
      <c r="L264" s="49"/>
      <c r="M264" s="49"/>
      <c r="N264" s="49"/>
      <c r="Q264" t="str">
        <v>Faisal Ahmad, Ir.</v>
      </c>
      <c r="R264" t="str">
        <v>Faisal Ahmad, Ir.</v>
      </c>
      <c r="S264" t="str">
        <v>Faisal Ahmad, Ir.</v>
      </c>
      <c r="T264" t="str">
        <v>Faisal Ahmad, Ir.</v>
      </c>
      <c r="U264" t="str">
        <v>Faisal Ahmad, Ir.</v>
      </c>
      <c r="V264" t="str">
        <v>Faisal Ahmad, Ir.</v>
      </c>
      <c r="W264" t="str">
        <v>Faisal Ahmad, Ir.</v>
      </c>
      <c r="X264" t="str">
        <v>Faisal Ahmad, Ir.</v>
      </c>
      <c r="Y264" t="str">
        <v>Faisal Ahmad, Ir.</v>
      </c>
      <c r="CL264" t="str">
        <v>Faisal Ahmad, Ir.</v>
      </c>
    </row>
    <row r="265" spans="1:90" x14ac:dyDescent="0.25">
      <c r="A265" s="49">
        <v>263</v>
      </c>
      <c r="B265" t="s">
        <v>1231</v>
      </c>
      <c r="C265" s="49">
        <v>403</v>
      </c>
      <c r="D265" s="49">
        <v>795</v>
      </c>
      <c r="E265" s="49" t="str">
        <v>Ririn Fitriana Lubis</v>
      </c>
      <c r="L265" s="49"/>
      <c r="M265" s="49"/>
      <c r="N265" s="49"/>
      <c r="Q265" t="str">
        <v>Farida Hanum Lubis</v>
      </c>
      <c r="R265" t="str">
        <v>Farida Hanum Lubis</v>
      </c>
      <c r="S265" t="str">
        <v>Farida Hanum Lubis</v>
      </c>
      <c r="T265" t="str">
        <v>Farida Hanum Lubis</v>
      </c>
      <c r="U265" t="str">
        <v>Farida Hanum Lubis</v>
      </c>
      <c r="V265" t="str">
        <v>Farida Hanum Lubis</v>
      </c>
      <c r="W265" t="str">
        <v>Farida Hanum Lubis</v>
      </c>
      <c r="X265" t="str">
        <v>Farida Hanum Lubis</v>
      </c>
      <c r="Y265" t="str">
        <v>Farida Hanum Lubis</v>
      </c>
      <c r="CL265" t="str">
        <v>Farida Hanum Lubis</v>
      </c>
    </row>
    <row r="266" spans="1:90" x14ac:dyDescent="0.25">
      <c r="A266" s="49">
        <v>264</v>
      </c>
      <c r="B266" t="s">
        <v>1232</v>
      </c>
      <c r="C266" s="49">
        <v>404</v>
      </c>
      <c r="D266" s="49">
        <v>137</v>
      </c>
      <c r="E266" s="49" t="str">
        <v>Agus Wahyudi</v>
      </c>
      <c r="L266" s="49"/>
      <c r="M266" s="49"/>
      <c r="N266" s="49"/>
      <c r="Q266" t="str">
        <v>Fauzie Syam Prasetyo Yibri</v>
      </c>
      <c r="R266" t="str">
        <v>Fauzie Syam Prasetyo Yibri</v>
      </c>
      <c r="S266" t="str">
        <v>Fauzie Syam Prasetyo Yibri</v>
      </c>
      <c r="T266" t="str">
        <v>Fauzie Syam Prasetyo Yibri</v>
      </c>
      <c r="U266" t="str">
        <v>Fauzie Syam Prasetyo Yibri</v>
      </c>
      <c r="V266" t="str">
        <v>Fauzie Syam Prasetyo Yibri</v>
      </c>
      <c r="W266" t="str">
        <v>Fauzie Syam Prasetyo Yibri</v>
      </c>
      <c r="X266" t="str">
        <v>Fauzie Syam Prasetyo Yibri</v>
      </c>
      <c r="Y266" t="str">
        <v>Fauzie Syam Prasetyo Yibri</v>
      </c>
      <c r="CL266" t="str">
        <v>Fauzie Syam Prasetyo Yibri</v>
      </c>
    </row>
    <row r="267" spans="1:90" x14ac:dyDescent="0.25">
      <c r="A267" s="49">
        <v>265</v>
      </c>
      <c r="B267" t="s">
        <v>1233</v>
      </c>
      <c r="C267" s="49">
        <v>405</v>
      </c>
      <c r="D267" s="49">
        <v>383</v>
      </c>
      <c r="E267" s="49" t="str">
        <v>Imran Taufik, Ir.</v>
      </c>
      <c r="L267" s="49"/>
      <c r="M267" s="49"/>
      <c r="N267" s="49"/>
      <c r="Q267" t="str">
        <v>Febru Hartati, SH</v>
      </c>
      <c r="R267" t="str">
        <v>Febru Hartati, SH</v>
      </c>
      <c r="S267" t="str">
        <v>Febru Hartati, SH</v>
      </c>
      <c r="T267" t="str">
        <v>Febru Hartati, SH</v>
      </c>
      <c r="U267" t="str">
        <v>Febru Hartati, SH</v>
      </c>
      <c r="V267" t="str">
        <v>Febru Hartati, SH</v>
      </c>
      <c r="W267" t="str">
        <v>Febru Hartati, SH</v>
      </c>
      <c r="X267" t="str">
        <v>Febru Hartati, SH</v>
      </c>
      <c r="Y267" t="str">
        <v>Febru Hartati, SH</v>
      </c>
      <c r="CL267" t="str">
        <v>Febru Hartati, SH</v>
      </c>
    </row>
    <row r="268" spans="1:90" x14ac:dyDescent="0.25">
      <c r="A268" s="49">
        <v>266</v>
      </c>
      <c r="B268" t="s">
        <v>1234</v>
      </c>
      <c r="C268" s="49">
        <v>406</v>
      </c>
      <c r="D268" s="49">
        <v>384</v>
      </c>
      <c r="E268" s="49" t="str">
        <v>M. Surya Ardiyanto, Ir.</v>
      </c>
      <c r="L268" s="49"/>
      <c r="M268" s="49"/>
      <c r="N268" s="49"/>
      <c r="Q268" t="str">
        <v>Felicita Maureen Cassela</v>
      </c>
      <c r="R268" t="str">
        <v>Felicita Maureen Cassela</v>
      </c>
      <c r="S268" t="str">
        <v>Felicita Maureen Cassela</v>
      </c>
      <c r="T268" t="str">
        <v>Felicita Maureen Cassela</v>
      </c>
      <c r="U268" t="str">
        <v>Felicita Maureen Cassela</v>
      </c>
      <c r="V268" t="str">
        <v>Felicita Maureen Cassela</v>
      </c>
      <c r="W268" t="str">
        <v>Felicita Maureen Cassela</v>
      </c>
      <c r="X268" t="str">
        <v>Felicita Maureen Cassela</v>
      </c>
      <c r="Y268" t="str">
        <v>Felicita Maureen Cassela</v>
      </c>
      <c r="CL268" t="str">
        <v>Felicita Maureen Cassela</v>
      </c>
    </row>
    <row r="269" spans="1:90" x14ac:dyDescent="0.25">
      <c r="A269" s="49">
        <v>267</v>
      </c>
      <c r="B269" t="s">
        <v>1235</v>
      </c>
      <c r="C269" s="49">
        <v>407</v>
      </c>
      <c r="D269" s="49">
        <v>140</v>
      </c>
      <c r="E269" s="49" t="str">
        <v>Helena Eva Sinuraya</v>
      </c>
      <c r="L269" s="49"/>
      <c r="M269" s="49"/>
      <c r="N269" s="49"/>
      <c r="Q269" t="str">
        <v>Feny Ardiansyah</v>
      </c>
      <c r="R269" t="str">
        <v>Feny Ardiansyah</v>
      </c>
      <c r="S269" t="str">
        <v>Feny Ardiansyah</v>
      </c>
      <c r="T269" t="str">
        <v>Feny Ardiansyah</v>
      </c>
      <c r="U269" t="str">
        <v>Feny Ardiansyah</v>
      </c>
      <c r="V269" t="str">
        <v>Feny Ardiansyah</v>
      </c>
      <c r="W269" t="str">
        <v>Feny Ardiansyah</v>
      </c>
      <c r="X269" t="str">
        <v>Feny Ardiansyah</v>
      </c>
      <c r="Y269" t="str">
        <v>Feny Ardiansyah</v>
      </c>
      <c r="CL269" t="str">
        <v>Feny Ardiansyah</v>
      </c>
    </row>
    <row r="270" spans="1:90" x14ac:dyDescent="0.25">
      <c r="A270" s="49">
        <v>268</v>
      </c>
      <c r="B270" t="s">
        <v>457</v>
      </c>
      <c r="C270" s="49">
        <v>408</v>
      </c>
      <c r="D270" s="49">
        <v>141</v>
      </c>
      <c r="E270" s="49" t="str">
        <v>T. Muhammad Iqbal, Ir.</v>
      </c>
      <c r="L270" s="49"/>
      <c r="M270" s="49"/>
      <c r="N270" s="49"/>
      <c r="Q270" t="str">
        <v>Feri Atmaja</v>
      </c>
      <c r="R270" t="str">
        <v>Feri Atmaja</v>
      </c>
      <c r="S270" t="str">
        <v>Feri Atmaja</v>
      </c>
      <c r="T270" t="str">
        <v>Feri Atmaja</v>
      </c>
      <c r="U270" t="str">
        <v>Feri Atmaja</v>
      </c>
      <c r="V270" t="str">
        <v>Feri Atmaja</v>
      </c>
      <c r="W270" t="str">
        <v>Feri Atmaja</v>
      </c>
      <c r="X270" t="str">
        <v>Feri Atmaja</v>
      </c>
      <c r="Y270" t="str">
        <v>Feri Atmaja</v>
      </c>
      <c r="CL270" t="str">
        <v>Feri Atmaja</v>
      </c>
    </row>
    <row r="271" spans="1:90" x14ac:dyDescent="0.25">
      <c r="A271" s="49">
        <v>269</v>
      </c>
      <c r="B271" t="s">
        <v>1236</v>
      </c>
      <c r="C271" s="49">
        <v>409</v>
      </c>
      <c r="D271" s="49">
        <v>142</v>
      </c>
      <c r="E271" s="49" t="str">
        <v>Eva Meutia</v>
      </c>
      <c r="L271" s="49"/>
      <c r="M271" s="49"/>
      <c r="N271" s="49"/>
      <c r="Q271" t="str">
        <v>Feri Susanto</v>
      </c>
      <c r="R271" t="str">
        <v>Feri Susanto</v>
      </c>
      <c r="S271" t="str">
        <v>Feri Susanto</v>
      </c>
      <c r="T271" t="str">
        <v>Feri Susanto</v>
      </c>
      <c r="U271" t="str">
        <v>Feri Susanto</v>
      </c>
      <c r="V271" t="str">
        <v>Feri Susanto</v>
      </c>
      <c r="W271" t="str">
        <v>Feri Susanto</v>
      </c>
      <c r="X271" t="str">
        <v>Feri Susanto</v>
      </c>
      <c r="Y271" t="str">
        <v>Feri Susanto</v>
      </c>
      <c r="CL271" t="str">
        <v>Feri Susanto</v>
      </c>
    </row>
    <row r="272" spans="1:90" x14ac:dyDescent="0.25">
      <c r="A272" s="49">
        <v>270</v>
      </c>
      <c r="B272" t="s">
        <v>1237</v>
      </c>
      <c r="C272" s="49">
        <v>410</v>
      </c>
      <c r="D272" s="49">
        <v>143</v>
      </c>
      <c r="E272" s="49" t="str">
        <v>Nasri Harris, Ir.</v>
      </c>
      <c r="L272" s="49"/>
      <c r="M272" s="49"/>
      <c r="N272" s="49"/>
      <c r="Q272" t="str">
        <v>Fernando Sirait</v>
      </c>
      <c r="R272" t="str">
        <v>Fernando Sirait</v>
      </c>
      <c r="S272" t="str">
        <v>Fernando Sirait</v>
      </c>
      <c r="T272" t="str">
        <v>Fernando Sirait</v>
      </c>
      <c r="U272" t="str">
        <v>Fernando Sirait</v>
      </c>
      <c r="V272" t="str">
        <v>Fernando Sirait</v>
      </c>
      <c r="W272" t="str">
        <v>Fernando Sirait</v>
      </c>
      <c r="X272" t="str">
        <v>Fernando Sirait</v>
      </c>
      <c r="Y272" t="str">
        <v>Fernando Sirait</v>
      </c>
      <c r="CL272" t="str">
        <v>Fernando Sirait</v>
      </c>
    </row>
    <row r="273" spans="1:90" x14ac:dyDescent="0.25">
      <c r="A273" s="49">
        <v>271</v>
      </c>
      <c r="B273" t="s">
        <v>679</v>
      </c>
      <c r="C273" s="49">
        <v>411</v>
      </c>
      <c r="D273" s="49">
        <v>144</v>
      </c>
      <c r="E273" s="49" t="str">
        <v>Padli Okmas Jaya</v>
      </c>
      <c r="L273" s="49"/>
      <c r="M273" s="49"/>
      <c r="N273" s="49"/>
      <c r="Q273" t="str">
        <v>Ferry Anggriawan, SC</v>
      </c>
      <c r="R273" t="str">
        <v>Ferry Anggriawan, SC</v>
      </c>
      <c r="S273" t="str">
        <v>Ferry Anggriawan, SC</v>
      </c>
      <c r="T273" t="str">
        <v>Ferry Anggriawan, SC</v>
      </c>
      <c r="U273" t="str">
        <v>Ferry Anggriawan, SC</v>
      </c>
      <c r="V273" t="str">
        <v>Ferry Anggriawan, SC</v>
      </c>
      <c r="W273" t="str">
        <v>Ferry Anggriawan, SC</v>
      </c>
      <c r="X273" t="str">
        <v>Ferry Anggriawan, SC</v>
      </c>
      <c r="Y273" t="str">
        <v>Ferry Anggriawan, SC</v>
      </c>
      <c r="CL273" t="str">
        <v>Ferry Anggriawan, SC</v>
      </c>
    </row>
    <row r="274" spans="1:90" x14ac:dyDescent="0.25">
      <c r="A274" s="49">
        <v>272</v>
      </c>
      <c r="B274" t="s">
        <v>456</v>
      </c>
      <c r="C274" s="49">
        <v>413</v>
      </c>
      <c r="D274" s="49">
        <v>363</v>
      </c>
      <c r="E274" s="49" t="str">
        <v>Sri Hardono, Ir.</v>
      </c>
      <c r="L274" s="49"/>
      <c r="M274" s="49"/>
      <c r="N274" s="49"/>
      <c r="Q274" t="str">
        <v>Firdaus Azis</v>
      </c>
      <c r="R274" t="str">
        <v>Firdaus Azis</v>
      </c>
      <c r="S274" t="str">
        <v>Firdaus Azis</v>
      </c>
      <c r="T274" t="str">
        <v>Firdaus Azis</v>
      </c>
      <c r="U274" t="str">
        <v>Firdaus Azis</v>
      </c>
      <c r="V274" t="str">
        <v>Firdaus Azis</v>
      </c>
      <c r="W274" t="str">
        <v>Firdaus Azis</v>
      </c>
      <c r="X274" t="str">
        <v>Firdaus Azis</v>
      </c>
      <c r="Y274" t="str">
        <v>Firdaus Azis</v>
      </c>
      <c r="CL274" t="str">
        <v>Firdaus Azis</v>
      </c>
    </row>
    <row r="275" spans="1:90" x14ac:dyDescent="0.25">
      <c r="A275" s="49">
        <v>273</v>
      </c>
      <c r="B275" t="s">
        <v>118</v>
      </c>
      <c r="C275" s="49">
        <v>414</v>
      </c>
      <c r="D275" s="49">
        <v>145</v>
      </c>
      <c r="E275" s="49" t="str">
        <v>Astricx Yoyok</v>
      </c>
      <c r="L275" s="49"/>
      <c r="M275" s="49"/>
      <c r="N275" s="49"/>
      <c r="Q275" t="str">
        <v>Firman Rizki Harahap</v>
      </c>
      <c r="R275" t="str">
        <v>Firman Rizki Harahap</v>
      </c>
      <c r="S275" t="str">
        <v>Firman Rizki Harahap</v>
      </c>
      <c r="T275" t="str">
        <v>Firman Rizki Harahap</v>
      </c>
      <c r="U275" t="str">
        <v>Firman Rizki Harahap</v>
      </c>
      <c r="V275" t="str">
        <v>Firman Rizki Harahap</v>
      </c>
      <c r="W275" t="str">
        <v>Firman Rizki Harahap</v>
      </c>
      <c r="X275" t="str">
        <v>Firman Rizki Harahap</v>
      </c>
      <c r="Y275" t="str">
        <v>Firman Rizki Harahap</v>
      </c>
      <c r="CL275" t="str">
        <v>Firman Rizki Harahap</v>
      </c>
    </row>
    <row r="276" spans="1:90" x14ac:dyDescent="0.25">
      <c r="A276" s="49">
        <v>274</v>
      </c>
      <c r="B276" t="s">
        <v>119</v>
      </c>
      <c r="C276" s="49">
        <v>415</v>
      </c>
      <c r="D276" s="49">
        <v>146</v>
      </c>
      <c r="E276" s="49" t="str">
        <v>Urip Hari Utomo</v>
      </c>
      <c r="L276" s="49"/>
      <c r="M276" s="49"/>
      <c r="N276" s="49"/>
      <c r="Q276" t="str">
        <v>Firman Sitompul</v>
      </c>
      <c r="R276" t="str">
        <v>Firman Sitompul</v>
      </c>
      <c r="S276" t="str">
        <v>Firman Sitompul</v>
      </c>
      <c r="T276" t="str">
        <v>Firman Sitompul</v>
      </c>
      <c r="U276" t="str">
        <v>Firman Sitompul</v>
      </c>
      <c r="V276" t="str">
        <v>Firman Sitompul</v>
      </c>
      <c r="W276" t="str">
        <v>Firman Sitompul</v>
      </c>
      <c r="X276" t="str">
        <v>Firman Sitompul</v>
      </c>
      <c r="Y276" t="str">
        <v>Firman Sitompul</v>
      </c>
      <c r="CL276" t="str">
        <v>Firman Sitompul</v>
      </c>
    </row>
    <row r="277" spans="1:90" x14ac:dyDescent="0.25">
      <c r="A277" s="49">
        <v>275</v>
      </c>
      <c r="B277" t="s">
        <v>490</v>
      </c>
      <c r="C277" s="49">
        <v>62</v>
      </c>
      <c r="D277" s="49">
        <v>147</v>
      </c>
      <c r="E277" s="49" t="str">
        <v>Erwin Yusrianta Bangun, Ir.</v>
      </c>
      <c r="L277" s="49"/>
      <c r="M277" s="49"/>
      <c r="N277" s="49"/>
      <c r="Q277" t="str">
        <v>Firman, Amd</v>
      </c>
      <c r="R277" t="str">
        <v>Firman, Amd</v>
      </c>
      <c r="S277" t="str">
        <v>Firman, Amd</v>
      </c>
      <c r="T277" t="str">
        <v>Firman, Amd</v>
      </c>
      <c r="U277" t="str">
        <v>Firman, Amd</v>
      </c>
      <c r="V277" t="str">
        <v>Firman, Amd</v>
      </c>
      <c r="W277" t="str">
        <v>Firman, Amd</v>
      </c>
      <c r="X277" t="str">
        <v>Firman, Amd</v>
      </c>
      <c r="Y277" t="str">
        <v>Firman, Amd</v>
      </c>
      <c r="CL277" t="str">
        <v>Firman, Amd</v>
      </c>
    </row>
    <row r="278" spans="1:90" x14ac:dyDescent="0.25">
      <c r="A278" s="49">
        <v>276</v>
      </c>
      <c r="B278" t="s">
        <v>134</v>
      </c>
      <c r="C278" s="49">
        <v>64</v>
      </c>
      <c r="D278" s="49">
        <v>148</v>
      </c>
      <c r="E278" s="49" t="str">
        <v>Sohirin</v>
      </c>
      <c r="L278" s="49"/>
      <c r="M278" s="49"/>
      <c r="N278" s="49"/>
      <c r="Q278" t="str">
        <v>Firmansyah</v>
      </c>
      <c r="R278" t="str">
        <v>Firmansyah</v>
      </c>
      <c r="S278" t="str">
        <v>Firmansyah</v>
      </c>
      <c r="T278" t="str">
        <v>Firmansyah</v>
      </c>
      <c r="U278" t="str">
        <v>Firmansyah</v>
      </c>
      <c r="V278" t="str">
        <v>Firmansyah</v>
      </c>
      <c r="W278" t="str">
        <v>Firmansyah</v>
      </c>
      <c r="X278" t="str">
        <v>Firmansyah</v>
      </c>
      <c r="Y278" t="str">
        <v>Firmansyah</v>
      </c>
      <c r="CL278" t="str">
        <v>Firmansyah</v>
      </c>
    </row>
    <row r="279" spans="1:90" x14ac:dyDescent="0.25">
      <c r="A279" s="49">
        <v>277</v>
      </c>
      <c r="B279" t="s">
        <v>462</v>
      </c>
      <c r="C279" s="49">
        <v>417</v>
      </c>
      <c r="D279" s="49">
        <v>367</v>
      </c>
      <c r="E279" s="49" t="str">
        <v>Syahrudi Sagala</v>
      </c>
      <c r="L279" s="49"/>
      <c r="M279" s="49"/>
      <c r="N279" s="49"/>
      <c r="Q279" t="str">
        <v>Fitrah Putranda Ramadan</v>
      </c>
      <c r="R279" t="str">
        <v>Fitrah Putranda Ramadan</v>
      </c>
      <c r="S279" t="str">
        <v>Fitrah Putranda Ramadan</v>
      </c>
      <c r="T279" t="str">
        <v>Fitrah Putranda Ramadan</v>
      </c>
      <c r="U279" t="str">
        <v>Fitrah Putranda Ramadan</v>
      </c>
      <c r="V279" t="str">
        <v>Fitrah Putranda Ramadan</v>
      </c>
      <c r="W279" t="str">
        <v>Fitrah Putranda Ramadan</v>
      </c>
      <c r="X279" t="str">
        <v>Fitrah Putranda Ramadan</v>
      </c>
      <c r="Y279" t="str">
        <v>Fitrah Putranda Ramadan</v>
      </c>
      <c r="CL279" t="str">
        <v>Fitrah Putranda Ramadan</v>
      </c>
    </row>
    <row r="280" spans="1:90" x14ac:dyDescent="0.25">
      <c r="A280" s="49">
        <v>278</v>
      </c>
      <c r="B280" t="s">
        <v>677</v>
      </c>
      <c r="C280" s="49">
        <v>419</v>
      </c>
      <c r="D280" s="49">
        <v>150</v>
      </c>
      <c r="E280" s="49" t="str">
        <v>Caturina Maryati, SP</v>
      </c>
      <c r="L280" s="49"/>
      <c r="M280" s="49"/>
      <c r="N280" s="49"/>
      <c r="Q280" t="str">
        <v>Fitri Wahyuni Simbolon</v>
      </c>
      <c r="R280" t="str">
        <v>Fitri Wahyuni Simbolon</v>
      </c>
      <c r="S280" t="str">
        <v>Fitri Wahyuni Simbolon</v>
      </c>
      <c r="T280" t="str">
        <v>Fitri Wahyuni Simbolon</v>
      </c>
      <c r="U280" t="str">
        <v>Fitri Wahyuni Simbolon</v>
      </c>
      <c r="V280" t="str">
        <v>Fitri Wahyuni Simbolon</v>
      </c>
      <c r="W280" t="str">
        <v>Fitri Wahyuni Simbolon</v>
      </c>
      <c r="X280" t="str">
        <v>Fitri Wahyuni Simbolon</v>
      </c>
      <c r="Y280" t="str">
        <v>Fitri Wahyuni Simbolon</v>
      </c>
      <c r="CL280" t="str">
        <v>Fitri Wahyuni Simbolon</v>
      </c>
    </row>
    <row r="281" spans="1:90" x14ac:dyDescent="0.25">
      <c r="A281" s="49">
        <v>279</v>
      </c>
      <c r="B281" t="s">
        <v>451</v>
      </c>
      <c r="C281" s="49">
        <v>420</v>
      </c>
      <c r="D281" s="49">
        <v>391</v>
      </c>
      <c r="E281" s="49" t="str">
        <v>Hadi Siswanto, Ir.</v>
      </c>
      <c r="L281" s="49"/>
      <c r="M281" s="49"/>
      <c r="N281" s="49"/>
      <c r="Q281" t="str">
        <v>Fiyang Arfiyanto</v>
      </c>
      <c r="R281" t="str">
        <v>Fiyang Arfiyanto</v>
      </c>
      <c r="S281" t="str">
        <v>Fiyang Arfiyanto</v>
      </c>
      <c r="T281" t="str">
        <v>Fiyang Arfiyanto</v>
      </c>
      <c r="U281" t="str">
        <v>Fiyang Arfiyanto</v>
      </c>
      <c r="V281" t="str">
        <v>Fiyang Arfiyanto</v>
      </c>
      <c r="W281" t="str">
        <v>Fiyang Arfiyanto</v>
      </c>
      <c r="X281" t="str">
        <v>Fiyang Arfiyanto</v>
      </c>
      <c r="Y281" t="str">
        <v>Fiyang Arfiyanto</v>
      </c>
      <c r="CL281" t="str">
        <v>Fiyang Arfiyanto</v>
      </c>
    </row>
    <row r="282" spans="1:90" x14ac:dyDescent="0.25">
      <c r="A282" s="49">
        <v>280</v>
      </c>
      <c r="B282" t="s">
        <v>147</v>
      </c>
      <c r="C282" s="49">
        <v>422</v>
      </c>
      <c r="D282" s="49">
        <v>151</v>
      </c>
      <c r="E282" s="49" t="str">
        <v>Evamiko Sofiah</v>
      </c>
      <c r="L282" s="49"/>
      <c r="M282" s="49"/>
      <c r="N282" s="49"/>
      <c r="Q282" t="str">
        <v>Frans Ferdinand Situmorang</v>
      </c>
      <c r="R282" t="str">
        <v>Frans Ferdinand Situmorang</v>
      </c>
      <c r="S282" t="str">
        <v>Frans Ferdinand Situmorang</v>
      </c>
      <c r="T282" t="str">
        <v>Frans Ferdinand Situmorang</v>
      </c>
      <c r="U282" t="str">
        <v>Frans Ferdinand Situmorang</v>
      </c>
      <c r="V282" t="str">
        <v>Frans Ferdinand Situmorang</v>
      </c>
      <c r="W282" t="str">
        <v>Frans Ferdinand Situmorang</v>
      </c>
      <c r="X282" t="str">
        <v>Frans Ferdinand Situmorang</v>
      </c>
      <c r="Y282" t="str">
        <v>Frans Ferdinand Situmorang</v>
      </c>
      <c r="CL282" t="str">
        <v>Frans Ferdinand Situmorang</v>
      </c>
    </row>
    <row r="283" spans="1:90" x14ac:dyDescent="0.25">
      <c r="A283" s="49">
        <v>281</v>
      </c>
      <c r="B283" t="s">
        <v>1238</v>
      </c>
      <c r="C283" s="49">
        <v>423</v>
      </c>
      <c r="D283" s="49">
        <v>152</v>
      </c>
      <c r="E283" s="49" t="str">
        <v>Sitti Fadhilah</v>
      </c>
      <c r="L283" s="49"/>
      <c r="M283" s="49"/>
      <c r="N283" s="49"/>
      <c r="Q283" t="str">
        <v>Frans Nico Pratama N</v>
      </c>
      <c r="R283" t="str">
        <v>Frans Nico Pratama N</v>
      </c>
      <c r="S283" t="str">
        <v>Frans Nico Pratama N</v>
      </c>
      <c r="T283" t="str">
        <v>Frans Nico Pratama N</v>
      </c>
      <c r="U283" t="str">
        <v>Frans Nico Pratama N</v>
      </c>
      <c r="V283" t="str">
        <v>Frans Nico Pratama N</v>
      </c>
      <c r="W283" t="str">
        <v>Frans Nico Pratama N</v>
      </c>
      <c r="X283" t="str">
        <v>Frans Nico Pratama N</v>
      </c>
      <c r="Y283" t="str">
        <v>Frans Nico Pratama N</v>
      </c>
      <c r="CL283" t="str">
        <v>Frans Nico Pratama N</v>
      </c>
    </row>
    <row r="284" spans="1:90" x14ac:dyDescent="0.25">
      <c r="A284" s="49">
        <v>282</v>
      </c>
      <c r="B284" t="s">
        <v>113</v>
      </c>
      <c r="C284" s="49">
        <v>425</v>
      </c>
      <c r="D284" s="49">
        <v>392</v>
      </c>
      <c r="E284" s="49" t="str">
        <v>Nurhadi Masnur, SP</v>
      </c>
      <c r="L284" s="49"/>
      <c r="M284" s="49"/>
      <c r="N284" s="49"/>
      <c r="Q284" t="str">
        <v>Fransis Fabiana Dj.</v>
      </c>
      <c r="R284" t="str">
        <v>Fransis Fabiana Dj.</v>
      </c>
      <c r="S284" t="str">
        <v>Fransis Fabiana Dj.</v>
      </c>
      <c r="T284" t="str">
        <v>Fransis Fabiana Dj.</v>
      </c>
      <c r="U284" t="str">
        <v>Fransis Fabiana Dj.</v>
      </c>
      <c r="V284" t="str">
        <v>Fransis Fabiana Dj.</v>
      </c>
      <c r="W284" t="str">
        <v>Fransis Fabiana Dj.</v>
      </c>
      <c r="X284" t="str">
        <v>Fransis Fabiana Dj.</v>
      </c>
      <c r="Y284" t="str">
        <v>Fransis Fabiana Dj.</v>
      </c>
      <c r="CL284" t="str">
        <v>Fransis Fabiana Dj.</v>
      </c>
    </row>
    <row r="285" spans="1:90" x14ac:dyDescent="0.25">
      <c r="A285" s="49">
        <v>283</v>
      </c>
      <c r="B285" t="s">
        <v>116</v>
      </c>
      <c r="C285" s="49">
        <v>426</v>
      </c>
      <c r="D285" s="49">
        <v>153</v>
      </c>
      <c r="E285" s="49" t="str">
        <v>Endang Mulyono</v>
      </c>
      <c r="L285" s="49"/>
      <c r="M285" s="49"/>
      <c r="N285" s="49"/>
      <c r="Q285" t="str">
        <v>Frantus Tamba, Ir.</v>
      </c>
      <c r="R285" t="str">
        <v>Frantus Tamba, Ir.</v>
      </c>
      <c r="S285" t="str">
        <v>Frantus Tamba, Ir.</v>
      </c>
      <c r="T285" t="str">
        <v>Frantus Tamba, Ir.</v>
      </c>
      <c r="U285" t="str">
        <v>Frantus Tamba, Ir.</v>
      </c>
      <c r="V285" t="str">
        <v>Frantus Tamba, Ir.</v>
      </c>
      <c r="W285" t="str">
        <v>Frantus Tamba, Ir.</v>
      </c>
      <c r="X285" t="str">
        <v>Frantus Tamba, Ir.</v>
      </c>
      <c r="Y285" t="str">
        <v>Frantus Tamba, Ir.</v>
      </c>
      <c r="CL285" t="str">
        <v>Frantus Tamba, Ir.</v>
      </c>
    </row>
    <row r="286" spans="1:90" x14ac:dyDescent="0.25">
      <c r="A286" s="49">
        <v>284</v>
      </c>
      <c r="B286" t="s">
        <v>117</v>
      </c>
      <c r="C286" s="49">
        <v>427</v>
      </c>
      <c r="D286" s="49">
        <v>431</v>
      </c>
      <c r="E286" s="49" t="str">
        <v>Nanang Setiawan</v>
      </c>
      <c r="L286" s="49"/>
      <c r="M286" s="49"/>
      <c r="N286" s="49"/>
      <c r="Q286" t="str">
        <v>Friska Lesmana</v>
      </c>
      <c r="R286" t="str">
        <v>Friska Lesmana</v>
      </c>
      <c r="S286" t="str">
        <v>Friska Lesmana</v>
      </c>
      <c r="T286" t="str">
        <v>Friska Lesmana</v>
      </c>
      <c r="U286" t="str">
        <v>Friska Lesmana</v>
      </c>
      <c r="V286" t="str">
        <v>Friska Lesmana</v>
      </c>
      <c r="W286" t="str">
        <v>Friska Lesmana</v>
      </c>
      <c r="X286" t="str">
        <v>Friska Lesmana</v>
      </c>
      <c r="Y286" t="str">
        <v>Friska Lesmana</v>
      </c>
      <c r="CL286" t="str">
        <v>Friska Lesmana</v>
      </c>
    </row>
    <row r="287" spans="1:90" x14ac:dyDescent="0.25">
      <c r="A287" s="49">
        <v>285</v>
      </c>
      <c r="B287" t="s">
        <v>542</v>
      </c>
      <c r="C287" s="49">
        <v>68</v>
      </c>
      <c r="D287" s="49">
        <v>155</v>
      </c>
      <c r="E287" s="49" t="str">
        <v>Ariyanto</v>
      </c>
      <c r="L287" s="49"/>
      <c r="M287" s="49"/>
      <c r="N287" s="49"/>
      <c r="Q287" t="str">
        <v>Gabriel Zulfiker</v>
      </c>
      <c r="R287" t="str">
        <v>Gabriel Zulfiker</v>
      </c>
      <c r="S287" t="str">
        <v>Gabriel Zulfiker</v>
      </c>
      <c r="T287" t="str">
        <v>Gabriel Zulfiker</v>
      </c>
      <c r="U287" t="str">
        <v>Gabriel Zulfiker</v>
      </c>
      <c r="V287" t="str">
        <v>Gabriel Zulfiker</v>
      </c>
      <c r="W287" t="str">
        <v>Gabriel Zulfiker</v>
      </c>
      <c r="X287" t="str">
        <v>Gabriel Zulfiker</v>
      </c>
      <c r="Y287" t="str">
        <v>Gabriel Zulfiker</v>
      </c>
      <c r="CL287" t="str">
        <v>Gabriel Zulfiker</v>
      </c>
    </row>
    <row r="288" spans="1:90" x14ac:dyDescent="0.25">
      <c r="A288" s="49">
        <v>286</v>
      </c>
      <c r="B288" t="s">
        <v>550</v>
      </c>
      <c r="C288" s="49">
        <v>429</v>
      </c>
      <c r="D288" s="49">
        <v>156</v>
      </c>
      <c r="E288" s="49" t="str">
        <v>Muhammad Caturiansyah Putra</v>
      </c>
      <c r="L288" s="49"/>
      <c r="M288" s="49"/>
      <c r="N288" s="49"/>
      <c r="Q288" t="str">
        <v>Ganda Kristiawan</v>
      </c>
      <c r="R288" t="str">
        <v>Ganda Kristiawan</v>
      </c>
      <c r="S288" t="str">
        <v>Ganda Kristiawan</v>
      </c>
      <c r="T288" t="str">
        <v>Ganda Kristiawan</v>
      </c>
      <c r="U288" t="str">
        <v>Ganda Kristiawan</v>
      </c>
      <c r="V288" t="str">
        <v>Ganda Kristiawan</v>
      </c>
      <c r="W288" t="str">
        <v>Ganda Kristiawan</v>
      </c>
      <c r="X288" t="str">
        <v>Ganda Kristiawan</v>
      </c>
      <c r="Y288" t="str">
        <v>Ganda Kristiawan</v>
      </c>
      <c r="CL288" t="str">
        <v>Ganda Kristiawan</v>
      </c>
    </row>
    <row r="289" spans="1:90" x14ac:dyDescent="0.25">
      <c r="A289" s="49">
        <v>287</v>
      </c>
      <c r="B289" t="s">
        <v>424</v>
      </c>
      <c r="C289" s="49">
        <v>431</v>
      </c>
      <c r="D289" s="49">
        <v>393</v>
      </c>
      <c r="E289" s="49" t="str">
        <v>Akhmad Khairi Nasution, Ir.</v>
      </c>
      <c r="L289" s="49"/>
      <c r="M289" s="49"/>
      <c r="N289" s="49"/>
      <c r="Q289" t="str">
        <v>Gocen Butar Butar</v>
      </c>
      <c r="R289" t="str">
        <v>Gocen Butar Butar</v>
      </c>
      <c r="S289" t="str">
        <v>Gocen Butar Butar</v>
      </c>
      <c r="T289" t="str">
        <v>Gocen Butar Butar</v>
      </c>
      <c r="U289" t="str">
        <v>Gocen Butar Butar</v>
      </c>
      <c r="V289" t="str">
        <v>Gocen Butar Butar</v>
      </c>
      <c r="W289" t="str">
        <v>Gocen Butar Butar</v>
      </c>
      <c r="X289" t="str">
        <v>Gocen Butar Butar</v>
      </c>
      <c r="Y289" t="str">
        <v>Gocen Butar Butar</v>
      </c>
      <c r="CL289" t="str">
        <v>Gocen Butar Butar</v>
      </c>
    </row>
    <row r="290" spans="1:90" x14ac:dyDescent="0.25">
      <c r="A290" s="49">
        <v>288</v>
      </c>
      <c r="B290" t="s">
        <v>155</v>
      </c>
      <c r="C290" s="49">
        <v>432</v>
      </c>
      <c r="D290" s="49">
        <v>157</v>
      </c>
      <c r="E290" s="49" t="str">
        <v>Abdul Manan</v>
      </c>
      <c r="L290" s="49"/>
      <c r="M290" s="49"/>
      <c r="N290" s="49"/>
      <c r="Q290" t="str">
        <v>Gunawan Sakti</v>
      </c>
      <c r="R290" t="str">
        <v>Gunawan Sakti</v>
      </c>
      <c r="S290" t="str">
        <v>Gunawan Sakti</v>
      </c>
      <c r="T290" t="str">
        <v>Gunawan Sakti</v>
      </c>
      <c r="U290" t="str">
        <v>Gunawan Sakti</v>
      </c>
      <c r="V290" t="str">
        <v>Gunawan Sakti</v>
      </c>
      <c r="W290" t="str">
        <v>Gunawan Sakti</v>
      </c>
      <c r="X290" t="str">
        <v>Gunawan Sakti</v>
      </c>
      <c r="Y290" t="str">
        <v>Gunawan Sakti</v>
      </c>
      <c r="CL290" t="str">
        <v>Gunawan Sakti</v>
      </c>
    </row>
    <row r="291" spans="1:90" x14ac:dyDescent="0.25">
      <c r="A291" s="49">
        <v>289</v>
      </c>
      <c r="B291" t="s">
        <v>565</v>
      </c>
      <c r="C291" s="49">
        <v>434</v>
      </c>
      <c r="D291" s="49">
        <v>158</v>
      </c>
      <c r="E291" s="49" t="str">
        <v>I Made Sudania (Konsultan)</v>
      </c>
      <c r="L291" s="49"/>
      <c r="M291" s="49"/>
      <c r="N291" s="49"/>
      <c r="Q291" t="str">
        <v>Gusmara Hakim</v>
      </c>
      <c r="R291" t="str">
        <v>Gusmara Hakim</v>
      </c>
      <c r="S291" t="str">
        <v>Gusmara Hakim</v>
      </c>
      <c r="T291" t="str">
        <v>Gusmara Hakim</v>
      </c>
      <c r="U291" t="str">
        <v>Gusmara Hakim</v>
      </c>
      <c r="V291" t="str">
        <v>Gusmara Hakim</v>
      </c>
      <c r="W291" t="str">
        <v>Gusmara Hakim</v>
      </c>
      <c r="X291" t="str">
        <v>Gusmara Hakim</v>
      </c>
      <c r="Y291" t="str">
        <v>Gusmara Hakim</v>
      </c>
      <c r="CL291" t="str">
        <v>Gusmara Hakim</v>
      </c>
    </row>
    <row r="292" spans="1:90" x14ac:dyDescent="0.25">
      <c r="A292" s="49">
        <v>290</v>
      </c>
      <c r="B292" t="s">
        <v>450</v>
      </c>
      <c r="C292" s="49">
        <v>435</v>
      </c>
      <c r="D292" s="49">
        <v>440</v>
      </c>
      <c r="E292" s="49" t="str">
        <v>Andi Wira Primawan</v>
      </c>
      <c r="L292" s="49"/>
      <c r="M292" s="49"/>
      <c r="N292" s="49"/>
      <c r="Q292" t="str">
        <v>Hadi Siswanto, Ir.</v>
      </c>
      <c r="R292" t="str">
        <v>Hadi Siswanto, Ir.</v>
      </c>
      <c r="S292" t="str">
        <v>Hadi Siswanto, Ir.</v>
      </c>
      <c r="T292" t="str">
        <v>Hadi Siswanto, Ir.</v>
      </c>
      <c r="U292" t="str">
        <v>Hadi Siswanto, Ir.</v>
      </c>
      <c r="V292" t="str">
        <v>Hadi Siswanto, Ir.</v>
      </c>
      <c r="W292" t="str">
        <v>Hadi Siswanto, Ir.</v>
      </c>
      <c r="X292" t="str">
        <v>Hadi Siswanto, Ir.</v>
      </c>
      <c r="Y292" t="str">
        <v>Hadi Siswanto, Ir.</v>
      </c>
      <c r="CL292" t="str">
        <v>Hadi Siswanto, Ir.</v>
      </c>
    </row>
    <row r="293" spans="1:90" x14ac:dyDescent="0.25">
      <c r="A293" s="49">
        <v>291</v>
      </c>
      <c r="B293" t="s">
        <v>132</v>
      </c>
      <c r="C293" s="49">
        <v>437</v>
      </c>
      <c r="D293" s="49">
        <v>159</v>
      </c>
      <c r="E293" s="49" t="str">
        <v>Heri Susanto</v>
      </c>
      <c r="L293" s="49"/>
      <c r="M293" s="49"/>
      <c r="N293" s="49"/>
      <c r="Q293" t="str">
        <v>Hadi Sutarno</v>
      </c>
      <c r="R293" t="str">
        <v>Hadi Sutarno</v>
      </c>
      <c r="S293" t="str">
        <v>Hadi Sutarno</v>
      </c>
      <c r="T293" t="str">
        <v>Hadi Sutarno</v>
      </c>
      <c r="U293" t="str">
        <v>Hadi Sutarno</v>
      </c>
      <c r="V293" t="str">
        <v>Hadi Sutarno</v>
      </c>
      <c r="W293" t="str">
        <v>Hadi Sutarno</v>
      </c>
      <c r="X293" t="str">
        <v>Hadi Sutarno</v>
      </c>
      <c r="Y293" t="str">
        <v>Hadi Sutarno</v>
      </c>
      <c r="CL293" t="str">
        <v>Hadi Sutarno</v>
      </c>
    </row>
    <row r="294" spans="1:90" x14ac:dyDescent="0.25">
      <c r="A294" s="49">
        <v>292</v>
      </c>
      <c r="B294" t="s">
        <v>279</v>
      </c>
      <c r="C294" s="49">
        <v>438</v>
      </c>
      <c r="D294" s="49">
        <v>160</v>
      </c>
      <c r="E294" s="49" t="str">
        <v>Mahmuddin</v>
      </c>
      <c r="L294" s="49"/>
      <c r="M294" s="49"/>
      <c r="N294" s="49"/>
      <c r="Q294" t="str">
        <v>Hadian</v>
      </c>
      <c r="R294" t="str">
        <v>Hadian</v>
      </c>
      <c r="S294" t="str">
        <v>Hadian</v>
      </c>
      <c r="T294" t="str">
        <v>Hadian</v>
      </c>
      <c r="U294" t="str">
        <v>Hadian</v>
      </c>
      <c r="V294" t="str">
        <v>Hadian</v>
      </c>
      <c r="W294" t="str">
        <v>Hadian</v>
      </c>
      <c r="X294" t="str">
        <v>Hadian</v>
      </c>
      <c r="Y294" t="str">
        <v>Hadian</v>
      </c>
      <c r="CL294" t="str">
        <v>Hadian</v>
      </c>
    </row>
    <row r="295" spans="1:90" x14ac:dyDescent="0.25">
      <c r="A295" s="49">
        <v>293</v>
      </c>
      <c r="B295" t="s">
        <v>137</v>
      </c>
      <c r="C295" s="49">
        <v>72</v>
      </c>
      <c r="D295" s="49">
        <v>401</v>
      </c>
      <c r="E295" s="49" t="str">
        <v>Basuki Eka Jaya, Ir.</v>
      </c>
      <c r="L295" s="49"/>
      <c r="M295" s="49"/>
      <c r="N295" s="49"/>
      <c r="Q295" t="str">
        <v>Hafni Rahmadani</v>
      </c>
      <c r="R295" t="str">
        <v>Hafni Rahmadani</v>
      </c>
      <c r="S295" t="str">
        <v>Hafni Rahmadani</v>
      </c>
      <c r="T295" t="str">
        <v>Hafni Rahmadani</v>
      </c>
      <c r="U295" t="str">
        <v>Hafni Rahmadani</v>
      </c>
      <c r="V295" t="str">
        <v>Hafni Rahmadani</v>
      </c>
      <c r="W295" t="str">
        <v>Hafni Rahmadani</v>
      </c>
      <c r="X295" t="str">
        <v>Hafni Rahmadani</v>
      </c>
      <c r="Y295" t="str">
        <v>Hafni Rahmadani</v>
      </c>
      <c r="CL295" t="str">
        <v>Hafni Rahmadani</v>
      </c>
    </row>
    <row r="296" spans="1:90" x14ac:dyDescent="0.25">
      <c r="A296" s="49">
        <v>294</v>
      </c>
      <c r="B296" t="s">
        <v>475</v>
      </c>
      <c r="C296" s="49">
        <v>76</v>
      </c>
      <c r="D296" s="49">
        <v>161</v>
      </c>
      <c r="E296" s="49" t="str">
        <v>Baginda Siregar</v>
      </c>
      <c r="L296" s="49"/>
      <c r="M296" s="49"/>
      <c r="N296" s="49"/>
      <c r="Q296" t="str">
        <v>Halim Darma Kesuma</v>
      </c>
      <c r="R296" t="str">
        <v>Halim Darma Kesuma</v>
      </c>
      <c r="S296" t="str">
        <v>Halim Darma Kesuma</v>
      </c>
      <c r="T296" t="str">
        <v>Halim Darma Kesuma</v>
      </c>
      <c r="U296" t="str">
        <v>Halim Darma Kesuma</v>
      </c>
      <c r="V296" t="str">
        <v>Halim Darma Kesuma</v>
      </c>
      <c r="W296" t="str">
        <v>Halim Darma Kesuma</v>
      </c>
      <c r="X296" t="str">
        <v>Halim Darma Kesuma</v>
      </c>
      <c r="Y296" t="str">
        <v>Halim Darma Kesuma</v>
      </c>
      <c r="CL296" t="str">
        <v>Halim Darma Kesuma</v>
      </c>
    </row>
    <row r="297" spans="1:90" x14ac:dyDescent="0.25">
      <c r="A297" s="49">
        <v>295</v>
      </c>
      <c r="B297" t="s">
        <v>1239</v>
      </c>
      <c r="C297" s="49">
        <v>442</v>
      </c>
      <c r="D297" s="49">
        <v>162</v>
      </c>
      <c r="E297" s="49" t="str">
        <v>Samsidin</v>
      </c>
      <c r="L297" s="49"/>
      <c r="M297" s="49"/>
      <c r="N297" s="49"/>
      <c r="Q297" t="str">
        <v>Halima Tusadiah</v>
      </c>
      <c r="R297" t="str">
        <v>Halima Tusadiah</v>
      </c>
      <c r="S297" t="str">
        <v>Halima Tusadiah</v>
      </c>
      <c r="T297" t="str">
        <v>Halima Tusadiah</v>
      </c>
      <c r="U297" t="str">
        <v>Halima Tusadiah</v>
      </c>
      <c r="V297" t="str">
        <v>Halima Tusadiah</v>
      </c>
      <c r="W297" t="str">
        <v>Halima Tusadiah</v>
      </c>
      <c r="X297" t="str">
        <v>Halima Tusadiah</v>
      </c>
      <c r="Y297" t="str">
        <v>Halima Tusadiah</v>
      </c>
      <c r="CL297" t="str">
        <v>Halima Tusadiah</v>
      </c>
    </row>
    <row r="298" spans="1:90" x14ac:dyDescent="0.25">
      <c r="A298" s="49">
        <v>296</v>
      </c>
      <c r="B298" t="s">
        <v>1240</v>
      </c>
      <c r="C298" s="49">
        <v>444</v>
      </c>
      <c r="D298" s="49">
        <v>402</v>
      </c>
      <c r="E298" s="49" t="str">
        <v>Mahmudi Nasution, Ir.</v>
      </c>
      <c r="L298" s="49"/>
      <c r="M298" s="49"/>
      <c r="N298" s="49"/>
      <c r="Q298" t="str">
        <v>Hamimah</v>
      </c>
      <c r="R298" t="str">
        <v>Hamimah</v>
      </c>
      <c r="S298" t="str">
        <v>Hamimah</v>
      </c>
      <c r="T298" t="str">
        <v>Hamimah</v>
      </c>
      <c r="U298" t="str">
        <v>Hamimah</v>
      </c>
      <c r="V298" t="str">
        <v>Hamimah</v>
      </c>
      <c r="W298" t="str">
        <v>Hamimah</v>
      </c>
      <c r="X298" t="str">
        <v>Hamimah</v>
      </c>
      <c r="Y298" t="str">
        <v>Hamimah</v>
      </c>
      <c r="CL298" t="str">
        <v>Hamimah</v>
      </c>
    </row>
    <row r="299" spans="1:90" x14ac:dyDescent="0.25">
      <c r="A299" s="49">
        <v>297</v>
      </c>
      <c r="B299" t="s">
        <v>274</v>
      </c>
      <c r="C299" s="49">
        <v>446</v>
      </c>
      <c r="D299" s="49">
        <v>163</v>
      </c>
      <c r="E299" s="49" t="str">
        <v>Rizki Dian Ringga</v>
      </c>
      <c r="L299" s="49"/>
      <c r="M299" s="49"/>
      <c r="N299" s="49"/>
      <c r="Q299" t="str">
        <v>Hamka Singadilaga</v>
      </c>
      <c r="R299" t="str">
        <v>Hamka Singadilaga</v>
      </c>
      <c r="S299" t="str">
        <v>Hamka Singadilaga</v>
      </c>
      <c r="T299" t="str">
        <v>Hamka Singadilaga</v>
      </c>
      <c r="U299" t="str">
        <v>Hamka Singadilaga</v>
      </c>
      <c r="V299" t="str">
        <v>Hamka Singadilaga</v>
      </c>
      <c r="W299" t="str">
        <v>Hamka Singadilaga</v>
      </c>
      <c r="X299" t="str">
        <v>Hamka Singadilaga</v>
      </c>
      <c r="Y299" t="str">
        <v>Hamka Singadilaga</v>
      </c>
      <c r="CL299" t="str">
        <v>Hamka Singadilaga</v>
      </c>
    </row>
    <row r="300" spans="1:90" x14ac:dyDescent="0.25">
      <c r="A300" s="49">
        <v>298</v>
      </c>
      <c r="B300" t="s">
        <v>493</v>
      </c>
      <c r="C300" s="49">
        <v>78</v>
      </c>
      <c r="D300" s="49">
        <v>164</v>
      </c>
      <c r="E300" s="49" t="str">
        <v>Dirja Rahmat</v>
      </c>
      <c r="L300" s="49"/>
      <c r="M300" s="49"/>
      <c r="N300" s="49"/>
      <c r="Q300" t="str">
        <v>Hanafi Ansari</v>
      </c>
      <c r="R300" t="str">
        <v>Hanafi Ansari</v>
      </c>
      <c r="S300" t="str">
        <v>Hanafi Ansari</v>
      </c>
      <c r="T300" t="str">
        <v>Hanafi Ansari</v>
      </c>
      <c r="U300" t="str">
        <v>Hanafi Ansari</v>
      </c>
      <c r="V300" t="str">
        <v>Hanafi Ansari</v>
      </c>
      <c r="W300" t="str">
        <v>Hanafi Ansari</v>
      </c>
      <c r="X300" t="str">
        <v>Hanafi Ansari</v>
      </c>
      <c r="Y300" t="str">
        <v>Hanafi Ansari</v>
      </c>
      <c r="CL300" t="str">
        <v>Hanafi Ansari</v>
      </c>
    </row>
    <row r="301" spans="1:90" x14ac:dyDescent="0.25">
      <c r="A301" s="49">
        <v>299</v>
      </c>
      <c r="B301" t="s">
        <v>532</v>
      </c>
      <c r="C301" s="49">
        <v>82</v>
      </c>
      <c r="D301" s="49">
        <v>437</v>
      </c>
      <c r="E301" s="49" t="str">
        <v>Hadi Sutarno</v>
      </c>
      <c r="L301" s="49"/>
      <c r="M301" s="49"/>
      <c r="N301" s="49"/>
      <c r="Q301" t="str">
        <v>Handrofo</v>
      </c>
      <c r="R301" t="str">
        <v>Handrofo</v>
      </c>
      <c r="S301" t="str">
        <v>Handrofo</v>
      </c>
      <c r="T301" t="str">
        <v>Handrofo</v>
      </c>
      <c r="U301" t="str">
        <v>Handrofo</v>
      </c>
      <c r="V301" t="str">
        <v>Handrofo</v>
      </c>
      <c r="W301" t="str">
        <v>Handrofo</v>
      </c>
      <c r="X301" t="str">
        <v>Handrofo</v>
      </c>
      <c r="Y301" t="str">
        <v>Handrofo</v>
      </c>
      <c r="CL301" t="str">
        <v>Handrofo</v>
      </c>
    </row>
    <row r="302" spans="1:90" x14ac:dyDescent="0.25">
      <c r="A302" s="49">
        <v>300</v>
      </c>
      <c r="B302" t="s">
        <v>551</v>
      </c>
      <c r="C302" s="49">
        <v>439</v>
      </c>
      <c r="D302" s="49">
        <v>165</v>
      </c>
      <c r="E302" s="49" t="str">
        <v>Arlon Hot Pangoloi</v>
      </c>
      <c r="L302" s="49"/>
      <c r="M302" s="49"/>
      <c r="N302" s="49"/>
      <c r="Q302" t="str">
        <v>Haposan Siagian</v>
      </c>
      <c r="R302" t="str">
        <v>Haposan Siagian</v>
      </c>
      <c r="S302" t="str">
        <v>Haposan Siagian</v>
      </c>
      <c r="T302" t="str">
        <v>Haposan Siagian</v>
      </c>
      <c r="U302" t="str">
        <v>Haposan Siagian</v>
      </c>
      <c r="V302" t="str">
        <v>Haposan Siagian</v>
      </c>
      <c r="W302" t="str">
        <v>Haposan Siagian</v>
      </c>
      <c r="X302" t="str">
        <v>Haposan Siagian</v>
      </c>
      <c r="Y302" t="str">
        <v>Haposan Siagian</v>
      </c>
      <c r="CL302" t="str">
        <v>Haposan Siagian</v>
      </c>
    </row>
    <row r="303" spans="1:90" x14ac:dyDescent="0.25">
      <c r="A303" s="49">
        <v>301</v>
      </c>
      <c r="B303" t="s">
        <v>366</v>
      </c>
      <c r="C303" s="49">
        <v>451</v>
      </c>
      <c r="D303" s="49">
        <v>166</v>
      </c>
      <c r="E303" s="49" t="str">
        <v>Hendri Suprawono</v>
      </c>
      <c r="L303" s="49"/>
      <c r="M303" s="49"/>
      <c r="N303" s="49"/>
      <c r="Q303" t="str">
        <v>Haratua Ritonga</v>
      </c>
      <c r="R303" t="str">
        <v>Haratua Ritonga</v>
      </c>
      <c r="S303" t="str">
        <v>Haratua Ritonga</v>
      </c>
      <c r="T303" t="str">
        <v>Haratua Ritonga</v>
      </c>
      <c r="U303" t="str">
        <v>Haratua Ritonga</v>
      </c>
      <c r="V303" t="str">
        <v>Haratua Ritonga</v>
      </c>
      <c r="W303" t="str">
        <v>Haratua Ritonga</v>
      </c>
      <c r="X303" t="str">
        <v>Haratua Ritonga</v>
      </c>
      <c r="Y303" t="str">
        <v>Haratua Ritonga</v>
      </c>
      <c r="CL303" t="str">
        <v>Haratua Ritonga</v>
      </c>
    </row>
    <row r="304" spans="1:90" x14ac:dyDescent="0.25">
      <c r="A304" s="49">
        <v>302</v>
      </c>
      <c r="B304" t="s">
        <v>767</v>
      </c>
      <c r="C304" s="49">
        <v>441</v>
      </c>
      <c r="D304" s="49">
        <v>403</v>
      </c>
      <c r="E304" s="49" t="str">
        <v>Ardiyanto, Ir.</v>
      </c>
      <c r="L304" s="49"/>
      <c r="M304" s="49"/>
      <c r="N304" s="49"/>
      <c r="Q304" t="str">
        <v>Hardeep Kaur, SE</v>
      </c>
      <c r="R304" t="str">
        <v>Hardeep Kaur, SE</v>
      </c>
      <c r="S304" t="str">
        <v>Hardeep Kaur, SE</v>
      </c>
      <c r="T304" t="str">
        <v>Hardeep Kaur, SE</v>
      </c>
      <c r="U304" t="str">
        <v>Hardeep Kaur, SE</v>
      </c>
      <c r="V304" t="str">
        <v>Hardeep Kaur, SE</v>
      </c>
      <c r="W304" t="str">
        <v>Hardeep Kaur, SE</v>
      </c>
      <c r="X304" t="str">
        <v>Hardeep Kaur, SE</v>
      </c>
      <c r="Y304" t="str">
        <v>Hardeep Kaur, SE</v>
      </c>
      <c r="CL304" t="str">
        <v>Hardeep Kaur, SE</v>
      </c>
    </row>
    <row r="305" spans="1:90" x14ac:dyDescent="0.25">
      <c r="A305" s="49">
        <v>303</v>
      </c>
      <c r="B305" s="18" t="s">
        <v>331</v>
      </c>
      <c r="C305" s="49">
        <v>428</v>
      </c>
      <c r="D305" s="49">
        <v>167</v>
      </c>
      <c r="E305" s="49" t="str">
        <v>Pandu Winata</v>
      </c>
      <c r="L305" s="49"/>
      <c r="M305" s="49"/>
      <c r="N305" s="49"/>
      <c r="Q305" t="str">
        <v>Harianto Tarigan</v>
      </c>
      <c r="R305" t="str">
        <v>Harianto Tarigan</v>
      </c>
      <c r="S305" t="str">
        <v>Harianto Tarigan</v>
      </c>
      <c r="T305" t="str">
        <v>Harianto Tarigan</v>
      </c>
      <c r="U305" t="str">
        <v>Harianto Tarigan</v>
      </c>
      <c r="V305" t="str">
        <v>Harianto Tarigan</v>
      </c>
      <c r="W305" t="str">
        <v>Harianto Tarigan</v>
      </c>
      <c r="X305" t="str">
        <v>Harianto Tarigan</v>
      </c>
      <c r="Y305" t="str">
        <v>Harianto Tarigan</v>
      </c>
      <c r="CL305" t="str">
        <v>Harianto Tarigan</v>
      </c>
    </row>
    <row r="306" spans="1:90" x14ac:dyDescent="0.25">
      <c r="A306" s="49">
        <v>304</v>
      </c>
      <c r="B306" t="s">
        <v>416</v>
      </c>
      <c r="C306" s="49">
        <v>433</v>
      </c>
      <c r="D306" s="49">
        <v>168</v>
      </c>
      <c r="E306" s="49" t="str">
        <v>Fiyang Arfiyanto</v>
      </c>
      <c r="L306" s="49"/>
      <c r="M306" s="49"/>
      <c r="N306" s="49"/>
      <c r="Q306" t="str">
        <v>Hariyadi</v>
      </c>
      <c r="R306" t="str">
        <v>Hariyadi</v>
      </c>
      <c r="S306" t="str">
        <v>Hariyadi</v>
      </c>
      <c r="T306" t="str">
        <v>Hariyadi</v>
      </c>
      <c r="U306" t="str">
        <v>Hariyadi</v>
      </c>
      <c r="V306" t="str">
        <v>Hariyadi</v>
      </c>
      <c r="W306" t="str">
        <v>Hariyadi</v>
      </c>
      <c r="X306" t="str">
        <v>Hariyadi</v>
      </c>
      <c r="Y306" t="str">
        <v>Hariyadi</v>
      </c>
      <c r="CL306" t="str">
        <v>Hariyadi</v>
      </c>
    </row>
    <row r="307" spans="1:90" x14ac:dyDescent="0.25">
      <c r="A307" s="49">
        <v>305</v>
      </c>
      <c r="B307" t="s">
        <v>589</v>
      </c>
      <c r="C307" s="49">
        <v>86</v>
      </c>
      <c r="D307" s="49">
        <v>415</v>
      </c>
      <c r="E307" s="49" t="str">
        <v>Dicky Budiman</v>
      </c>
      <c r="L307" s="49"/>
      <c r="M307" s="49"/>
      <c r="N307" s="49"/>
      <c r="Q307" t="str">
        <v>Harry Ericson Iswandar, Ir.</v>
      </c>
      <c r="R307" t="str">
        <v>Harry Ericson Iswandar, Ir.</v>
      </c>
      <c r="S307" t="str">
        <v>Harry Ericson Iswandar, Ir.</v>
      </c>
      <c r="T307" t="str">
        <v>Harry Ericson Iswandar, Ir.</v>
      </c>
      <c r="U307" t="str">
        <v>Harry Ericson Iswandar, Ir.</v>
      </c>
      <c r="V307" t="str">
        <v>Harry Ericson Iswandar, Ir.</v>
      </c>
      <c r="W307" t="str">
        <v>Harry Ericson Iswandar, Ir.</v>
      </c>
      <c r="X307" t="str">
        <v>Harry Ericson Iswandar, Ir.</v>
      </c>
      <c r="Y307" t="str">
        <v>Harry Ericson Iswandar, Ir.</v>
      </c>
      <c r="CL307" t="str">
        <v>Harry Ericson Iswandar, Ir.</v>
      </c>
    </row>
    <row r="308" spans="1:90" x14ac:dyDescent="0.25">
      <c r="A308" s="49">
        <v>306</v>
      </c>
      <c r="B308" t="s">
        <v>564</v>
      </c>
      <c r="C308" s="49">
        <v>455</v>
      </c>
      <c r="D308" s="49">
        <v>169</v>
      </c>
      <c r="E308" s="49" t="str">
        <v>Ahmad Nur</v>
      </c>
      <c r="L308" s="49"/>
      <c r="M308" s="49"/>
      <c r="N308" s="49"/>
      <c r="Q308" t="str">
        <v>Harry Prasetyo</v>
      </c>
      <c r="R308" t="str">
        <v>Harry Prasetyo</v>
      </c>
      <c r="S308" t="str">
        <v>Harry Prasetyo</v>
      </c>
      <c r="T308" t="str">
        <v>Harry Prasetyo</v>
      </c>
      <c r="U308" t="str">
        <v>Harry Prasetyo</v>
      </c>
      <c r="V308" t="str">
        <v>Harry Prasetyo</v>
      </c>
      <c r="W308" t="str">
        <v>Harry Prasetyo</v>
      </c>
      <c r="X308" t="str">
        <v>Harry Prasetyo</v>
      </c>
      <c r="Y308" t="str">
        <v>Harry Prasetyo</v>
      </c>
      <c r="CL308" t="str">
        <v>Harry Prasetyo</v>
      </c>
    </row>
    <row r="309" spans="1:90" x14ac:dyDescent="0.25">
      <c r="A309" s="49">
        <v>307</v>
      </c>
      <c r="B309" t="s">
        <v>1241</v>
      </c>
      <c r="C309" s="49">
        <v>457</v>
      </c>
      <c r="D309" s="49">
        <v>170</v>
      </c>
      <c r="E309" s="49" t="str">
        <v>Elvian Satya P., SH</v>
      </c>
      <c r="L309" s="49"/>
      <c r="M309" s="49"/>
      <c r="N309" s="49"/>
      <c r="Q309" t="str">
        <v>Harun Antonius Surbakti</v>
      </c>
      <c r="R309" t="str">
        <v>Harun Antonius Surbakti</v>
      </c>
      <c r="S309" t="str">
        <v>Harun Antonius Surbakti</v>
      </c>
      <c r="T309" t="str">
        <v>Harun Antonius Surbakti</v>
      </c>
      <c r="U309" t="str">
        <v>Harun Antonius Surbakti</v>
      </c>
      <c r="V309" t="str">
        <v>Harun Antonius Surbakti</v>
      </c>
      <c r="W309" t="str">
        <v>Harun Antonius Surbakti</v>
      </c>
      <c r="X309" t="str">
        <v>Harun Antonius Surbakti</v>
      </c>
      <c r="Y309" t="str">
        <v>Harun Antonius Surbakti</v>
      </c>
      <c r="CL309" t="str">
        <v>Harun Antonius Surbakti</v>
      </c>
    </row>
    <row r="310" spans="1:90" x14ac:dyDescent="0.25">
      <c r="A310" s="49">
        <v>308</v>
      </c>
      <c r="B310" t="s">
        <v>311</v>
      </c>
      <c r="C310" s="49">
        <v>412</v>
      </c>
      <c r="D310" s="49">
        <v>171</v>
      </c>
      <c r="E310" s="49" t="str">
        <v>Suhaina Tasrima, ST</v>
      </c>
      <c r="L310" s="49"/>
      <c r="M310" s="49"/>
      <c r="N310" s="49"/>
      <c r="Q310" t="str">
        <v>Hary Naldo Harahap</v>
      </c>
      <c r="R310" t="str">
        <v>Hary Naldo Harahap</v>
      </c>
      <c r="S310" t="str">
        <v>Hary Naldo Harahap</v>
      </c>
      <c r="T310" t="str">
        <v>Hary Naldo Harahap</v>
      </c>
      <c r="U310" t="str">
        <v>Hary Naldo Harahap</v>
      </c>
      <c r="V310" t="str">
        <v>Hary Naldo Harahap</v>
      </c>
      <c r="W310" t="str">
        <v>Hary Naldo Harahap</v>
      </c>
      <c r="X310" t="str">
        <v>Hary Naldo Harahap</v>
      </c>
      <c r="Y310" t="str">
        <v>Hary Naldo Harahap</v>
      </c>
      <c r="CL310" t="str">
        <v>Hary Naldo Harahap</v>
      </c>
    </row>
    <row r="311" spans="1:90" x14ac:dyDescent="0.25">
      <c r="A311" s="49">
        <v>309</v>
      </c>
      <c r="B311" t="s">
        <v>389</v>
      </c>
      <c r="C311" s="49">
        <v>460</v>
      </c>
      <c r="D311" s="49">
        <v>428</v>
      </c>
      <c r="E311" s="49" t="str">
        <v>Mumad Hadiman</v>
      </c>
      <c r="L311" s="49"/>
      <c r="M311" s="49"/>
      <c r="N311" s="49"/>
      <c r="Q311" t="str">
        <v>Hary Nugraha Sugiarto</v>
      </c>
      <c r="R311" t="str">
        <v>Hary Nugraha Sugiarto</v>
      </c>
      <c r="S311" t="str">
        <v>Hary Nugraha Sugiarto</v>
      </c>
      <c r="T311" t="str">
        <v>Hary Nugraha Sugiarto</v>
      </c>
      <c r="U311" t="str">
        <v>Hary Nugraha Sugiarto</v>
      </c>
      <c r="V311" t="str">
        <v>Hary Nugraha Sugiarto</v>
      </c>
      <c r="W311" t="str">
        <v>Hary Nugraha Sugiarto</v>
      </c>
      <c r="X311" t="str">
        <v>Hary Nugraha Sugiarto</v>
      </c>
      <c r="Y311" t="str">
        <v>Hary Nugraha Sugiarto</v>
      </c>
      <c r="CL311" t="str">
        <v>Hary Nugraha Sugiarto</v>
      </c>
    </row>
    <row r="312" spans="1:90" x14ac:dyDescent="0.25">
      <c r="A312" s="49">
        <v>310</v>
      </c>
      <c r="B312" t="s">
        <v>181</v>
      </c>
      <c r="C312" s="49">
        <v>416</v>
      </c>
      <c r="D312" s="49">
        <v>172</v>
      </c>
      <c r="E312" s="49" t="str">
        <v>Firdaus Azis</v>
      </c>
      <c r="L312" s="49"/>
      <c r="M312" s="49"/>
      <c r="N312" s="49"/>
      <c r="Q312" t="str">
        <v>Hasan Akmal Alatas</v>
      </c>
      <c r="R312" t="str">
        <v>Hasan Akmal Alatas</v>
      </c>
      <c r="S312" t="str">
        <v>Hasan Akmal Alatas</v>
      </c>
      <c r="T312" t="str">
        <v>Hasan Akmal Alatas</v>
      </c>
      <c r="U312" t="str">
        <v>Hasan Akmal Alatas</v>
      </c>
      <c r="V312" t="str">
        <v>Hasan Akmal Alatas</v>
      </c>
      <c r="W312" t="str">
        <v>Hasan Akmal Alatas</v>
      </c>
      <c r="X312" t="str">
        <v>Hasan Akmal Alatas</v>
      </c>
      <c r="Y312" t="str">
        <v>Hasan Akmal Alatas</v>
      </c>
      <c r="CL312" t="str">
        <v>Hasan Akmal Alatas</v>
      </c>
    </row>
    <row r="313" spans="1:90" x14ac:dyDescent="0.25">
      <c r="A313" s="49">
        <v>311</v>
      </c>
      <c r="B313" t="s">
        <v>664</v>
      </c>
      <c r="C313" s="49">
        <v>88</v>
      </c>
      <c r="D313" s="49">
        <v>173</v>
      </c>
      <c r="E313" s="49" t="str">
        <v>Masniari Sianturi</v>
      </c>
      <c r="L313" s="49"/>
      <c r="M313" s="49"/>
      <c r="N313" s="49"/>
      <c r="Q313" t="str">
        <v>Hasan Basri Siregar</v>
      </c>
      <c r="R313" t="str">
        <v>Hasan Basri Siregar</v>
      </c>
      <c r="S313" t="str">
        <v>Hasan Basri Siregar</v>
      </c>
      <c r="T313" t="str">
        <v>Hasan Basri Siregar</v>
      </c>
      <c r="U313" t="str">
        <v>Hasan Basri Siregar</v>
      </c>
      <c r="V313" t="str">
        <v>Hasan Basri Siregar</v>
      </c>
      <c r="W313" t="str">
        <v>Hasan Basri Siregar</v>
      </c>
      <c r="X313" t="str">
        <v>Hasan Basri Siregar</v>
      </c>
      <c r="Y313" t="str">
        <v>Hasan Basri Siregar</v>
      </c>
      <c r="CL313" t="str">
        <v>Hasan Basri Siregar</v>
      </c>
    </row>
    <row r="314" spans="1:90" x14ac:dyDescent="0.25">
      <c r="A314" s="49">
        <v>312</v>
      </c>
      <c r="B314" t="s">
        <v>683</v>
      </c>
      <c r="C314" s="49">
        <v>464</v>
      </c>
      <c r="D314" s="49">
        <v>174</v>
      </c>
      <c r="E314" s="49" t="str">
        <v>Ahmad Khairi Lubis, Ir</v>
      </c>
      <c r="L314" s="49"/>
      <c r="M314" s="49"/>
      <c r="N314" s="49"/>
      <c r="Q314" t="str">
        <v>Hasan Zaini Putra</v>
      </c>
      <c r="R314" t="str">
        <v>Hasan Zaini Putra</v>
      </c>
      <c r="S314" t="str">
        <v>Hasan Zaini Putra</v>
      </c>
      <c r="T314" t="str">
        <v>Hasan Zaini Putra</v>
      </c>
      <c r="U314" t="str">
        <v>Hasan Zaini Putra</v>
      </c>
      <c r="V314" t="str">
        <v>Hasan Zaini Putra</v>
      </c>
      <c r="W314" t="str">
        <v>Hasan Zaini Putra</v>
      </c>
      <c r="X314" t="str">
        <v>Hasan Zaini Putra</v>
      </c>
      <c r="Y314" t="str">
        <v>Hasan Zaini Putra</v>
      </c>
      <c r="CL314" t="str">
        <v>Hasan Zaini Putra</v>
      </c>
    </row>
    <row r="315" spans="1:90" x14ac:dyDescent="0.25">
      <c r="A315" s="49">
        <v>313</v>
      </c>
      <c r="B315" t="s">
        <v>756</v>
      </c>
      <c r="C315" s="49">
        <v>90</v>
      </c>
      <c r="D315" s="49">
        <v>175</v>
      </c>
      <c r="E315" s="49" t="str">
        <v>Endang Saptorini</v>
      </c>
      <c r="L315" s="49"/>
      <c r="M315" s="49"/>
      <c r="N315" s="49"/>
      <c r="Q315" t="str">
        <v>Hasby Ariandi</v>
      </c>
      <c r="R315" t="str">
        <v>Hasby Ariandi</v>
      </c>
      <c r="S315" t="str">
        <v>Hasby Ariandi</v>
      </c>
      <c r="T315" t="str">
        <v>Hasby Ariandi</v>
      </c>
      <c r="U315" t="str">
        <v>Hasby Ariandi</v>
      </c>
      <c r="V315" t="str">
        <v>Hasby Ariandi</v>
      </c>
      <c r="W315" t="str">
        <v>Hasby Ariandi</v>
      </c>
      <c r="X315" t="str">
        <v>Hasby Ariandi</v>
      </c>
      <c r="Y315" t="str">
        <v>Hasby Ariandi</v>
      </c>
      <c r="CL315" t="str">
        <v>Hasby Ariandi</v>
      </c>
    </row>
    <row r="316" spans="1:90" x14ac:dyDescent="0.25">
      <c r="A316" s="49">
        <v>314</v>
      </c>
      <c r="B316" t="s">
        <v>712</v>
      </c>
      <c r="C316" s="49">
        <v>92</v>
      </c>
      <c r="D316" s="49">
        <v>453</v>
      </c>
      <c r="E316" s="49" t="str">
        <v>Septian Pardamean Hutagaol</v>
      </c>
      <c r="L316" s="49"/>
      <c r="M316" s="49"/>
      <c r="N316" s="49"/>
      <c r="Q316" t="str">
        <v>Havier Januar</v>
      </c>
      <c r="R316" t="str">
        <v>Havier Januar</v>
      </c>
      <c r="S316" t="str">
        <v>Havier Januar</v>
      </c>
      <c r="T316" t="str">
        <v>Havier Januar</v>
      </c>
      <c r="U316" t="str">
        <v>Havier Januar</v>
      </c>
      <c r="V316" t="str">
        <v>Havier Januar</v>
      </c>
      <c r="W316" t="str">
        <v>Havier Januar</v>
      </c>
      <c r="X316" t="str">
        <v>Havier Januar</v>
      </c>
      <c r="Y316" t="str">
        <v>Havier Januar</v>
      </c>
      <c r="CL316" t="str">
        <v>Havier Januar</v>
      </c>
    </row>
    <row r="317" spans="1:90" x14ac:dyDescent="0.25">
      <c r="A317" s="49">
        <v>315</v>
      </c>
      <c r="B317" t="s">
        <v>235</v>
      </c>
      <c r="C317" s="49">
        <v>468</v>
      </c>
      <c r="D317" s="49">
        <v>177</v>
      </c>
      <c r="E317" s="49" t="str">
        <v>Edi Muntazar</v>
      </c>
      <c r="L317" s="49"/>
      <c r="M317" s="49"/>
      <c r="N317" s="49"/>
      <c r="Q317" t="str">
        <v>Hazrianda Muda Siregar</v>
      </c>
      <c r="R317" t="str">
        <v>Hazrianda Muda Siregar</v>
      </c>
      <c r="S317" t="str">
        <v>Hazrianda Muda Siregar</v>
      </c>
      <c r="T317" t="str">
        <v>Hazrianda Muda Siregar</v>
      </c>
      <c r="U317" t="str">
        <v>Hazrianda Muda Siregar</v>
      </c>
      <c r="V317" t="str">
        <v>Hazrianda Muda Siregar</v>
      </c>
      <c r="W317" t="str">
        <v>Hazrianda Muda Siregar</v>
      </c>
      <c r="X317" t="str">
        <v>Hazrianda Muda Siregar</v>
      </c>
      <c r="Y317" t="str">
        <v>Hazrianda Muda Siregar</v>
      </c>
      <c r="CL317" t="str">
        <v>Hazrianda Muda Siregar</v>
      </c>
    </row>
    <row r="318" spans="1:90" x14ac:dyDescent="0.25">
      <c r="A318" s="49">
        <v>316</v>
      </c>
      <c r="B318" t="s">
        <v>605</v>
      </c>
      <c r="C318" s="49">
        <v>436</v>
      </c>
      <c r="D318" s="49">
        <v>178</v>
      </c>
      <c r="E318" s="49" t="str">
        <v>Saeri</v>
      </c>
      <c r="L318" s="49"/>
      <c r="M318" s="49"/>
      <c r="N318" s="49"/>
      <c r="Q318" t="str">
        <v>Helena Eva Sinuraya</v>
      </c>
      <c r="R318" t="str">
        <v>Helena Eva Sinuraya</v>
      </c>
      <c r="S318" t="str">
        <v>Helena Eva Sinuraya</v>
      </c>
      <c r="T318" t="str">
        <v>Helena Eva Sinuraya</v>
      </c>
      <c r="U318" t="str">
        <v>Helena Eva Sinuraya</v>
      </c>
      <c r="V318" t="str">
        <v>Helena Eva Sinuraya</v>
      </c>
      <c r="W318" t="str">
        <v>Helena Eva Sinuraya</v>
      </c>
      <c r="X318" t="str">
        <v>Helena Eva Sinuraya</v>
      </c>
      <c r="Y318" t="str">
        <v>Helena Eva Sinuraya</v>
      </c>
      <c r="CL318" t="str">
        <v>Helena Eva Sinuraya</v>
      </c>
    </row>
    <row r="319" spans="1:90" x14ac:dyDescent="0.25">
      <c r="A319" s="49">
        <v>317</v>
      </c>
      <c r="B319" t="s">
        <v>685</v>
      </c>
      <c r="C319" s="49">
        <v>471</v>
      </c>
      <c r="D319" s="49">
        <v>179</v>
      </c>
      <c r="E319" s="49" t="str">
        <v>Sumartini</v>
      </c>
      <c r="L319" s="49"/>
      <c r="M319" s="49"/>
      <c r="N319" s="49"/>
      <c r="Q319" t="str">
        <v>Helmar Syarif, SH</v>
      </c>
      <c r="R319" t="str">
        <v>Helmar Syarif, SH</v>
      </c>
      <c r="S319" t="str">
        <v>Helmar Syarif, SH</v>
      </c>
      <c r="T319" t="str">
        <v>Helmar Syarif, SH</v>
      </c>
      <c r="U319" t="str">
        <v>Helmar Syarif, SH</v>
      </c>
      <c r="V319" t="str">
        <v>Helmar Syarif, SH</v>
      </c>
      <c r="W319" t="str">
        <v>Helmar Syarif, SH</v>
      </c>
      <c r="X319" t="str">
        <v>Helmar Syarif, SH</v>
      </c>
      <c r="Y319" t="str">
        <v>Helmar Syarif, SH</v>
      </c>
      <c r="CL319" t="str">
        <v>Helmar Syarif, SH</v>
      </c>
    </row>
    <row r="320" spans="1:90" x14ac:dyDescent="0.25">
      <c r="A320" s="49">
        <v>318</v>
      </c>
      <c r="B320" t="s">
        <v>468</v>
      </c>
      <c r="C320" s="49">
        <v>473</v>
      </c>
      <c r="D320" s="49">
        <v>449</v>
      </c>
      <c r="E320" s="49" t="str">
        <v>Ronda Ginting</v>
      </c>
      <c r="L320" s="49"/>
      <c r="M320" s="49"/>
      <c r="N320" s="49"/>
      <c r="Q320" t="str">
        <v>Helmi Winda Sinamo</v>
      </c>
      <c r="R320" t="str">
        <v>Helmi Winda Sinamo</v>
      </c>
      <c r="S320" t="str">
        <v>Helmi Winda Sinamo</v>
      </c>
      <c r="T320" t="str">
        <v>Helmi Winda Sinamo</v>
      </c>
      <c r="U320" t="str">
        <v>Helmi Winda Sinamo</v>
      </c>
      <c r="V320" t="str">
        <v>Helmi Winda Sinamo</v>
      </c>
      <c r="W320" t="str">
        <v>Helmi Winda Sinamo</v>
      </c>
      <c r="X320" t="str">
        <v>Helmi Winda Sinamo</v>
      </c>
      <c r="Y320" t="str">
        <v>Helmi Winda Sinamo</v>
      </c>
      <c r="CL320" t="str">
        <v>Helmi Winda Sinamo</v>
      </c>
    </row>
    <row r="321" spans="1:90" x14ac:dyDescent="0.25">
      <c r="A321" s="49">
        <v>319</v>
      </c>
      <c r="B321" t="s">
        <v>321</v>
      </c>
      <c r="C321" s="49">
        <v>475</v>
      </c>
      <c r="D321" s="49">
        <v>180</v>
      </c>
      <c r="E321" s="49" t="str">
        <v>M. Sufinur</v>
      </c>
      <c r="L321" s="49"/>
      <c r="M321" s="49"/>
      <c r="N321" s="49"/>
      <c r="Q321" t="str">
        <v>Hendra Arjuna</v>
      </c>
      <c r="R321" t="str">
        <v>Hendra Arjuna</v>
      </c>
      <c r="S321" t="str">
        <v>Hendra Arjuna</v>
      </c>
      <c r="T321" t="str">
        <v>Hendra Arjuna</v>
      </c>
      <c r="U321" t="str">
        <v>Hendra Arjuna</v>
      </c>
      <c r="V321" t="str">
        <v>Hendra Arjuna</v>
      </c>
      <c r="W321" t="str">
        <v>Hendra Arjuna</v>
      </c>
      <c r="X321" t="str">
        <v>Hendra Arjuna</v>
      </c>
      <c r="Y321" t="str">
        <v>Hendra Arjuna</v>
      </c>
      <c r="CL321" t="str">
        <v>Hendra Arjuna</v>
      </c>
    </row>
    <row r="322" spans="1:90" x14ac:dyDescent="0.25">
      <c r="A322" s="49">
        <v>320</v>
      </c>
      <c r="B322" t="s">
        <v>1242</v>
      </c>
      <c r="C322" s="49">
        <v>418</v>
      </c>
      <c r="D322" s="49">
        <v>181</v>
      </c>
      <c r="E322" s="49" t="str">
        <v>Sabar Widodo</v>
      </c>
      <c r="L322" s="49"/>
      <c r="M322" s="49"/>
      <c r="N322" s="49"/>
      <c r="Q322" t="str">
        <v>Hendra Kesuma, SP</v>
      </c>
      <c r="R322" t="str">
        <v>Hendra Kesuma, SP</v>
      </c>
      <c r="S322" t="str">
        <v>Hendra Kesuma, SP</v>
      </c>
      <c r="T322" t="str">
        <v>Hendra Kesuma, SP</v>
      </c>
      <c r="U322" t="str">
        <v>Hendra Kesuma, SP</v>
      </c>
      <c r="V322" t="str">
        <v>Hendra Kesuma, SP</v>
      </c>
      <c r="W322" t="str">
        <v>Hendra Kesuma, SP</v>
      </c>
      <c r="X322" t="str">
        <v>Hendra Kesuma, SP</v>
      </c>
      <c r="Y322" t="str">
        <v>Hendra Kesuma, SP</v>
      </c>
      <c r="CL322" t="str">
        <v>Hendra Kesuma, SP</v>
      </c>
    </row>
    <row r="323" spans="1:90" x14ac:dyDescent="0.25">
      <c r="A323" s="49">
        <v>321</v>
      </c>
      <c r="B323" t="s">
        <v>1243</v>
      </c>
      <c r="C323" s="49">
        <v>478</v>
      </c>
      <c r="D323" s="49">
        <v>183</v>
      </c>
      <c r="E323" s="49" t="str">
        <v>M. Taufik Lahabu</v>
      </c>
      <c r="L323" s="49"/>
      <c r="M323" s="49"/>
      <c r="N323" s="49"/>
      <c r="Q323" t="str">
        <v>Hendra Manik</v>
      </c>
      <c r="R323" t="str">
        <v>Hendra Manik</v>
      </c>
      <c r="S323" t="str">
        <v>Hendra Manik</v>
      </c>
      <c r="T323" t="str">
        <v>Hendra Manik</v>
      </c>
      <c r="U323" t="str">
        <v>Hendra Manik</v>
      </c>
      <c r="V323" t="str">
        <v>Hendra Manik</v>
      </c>
      <c r="W323" t="str">
        <v>Hendra Manik</v>
      </c>
      <c r="X323" t="str">
        <v>Hendra Manik</v>
      </c>
      <c r="Y323" t="str">
        <v>Hendra Manik</v>
      </c>
      <c r="CL323" t="str">
        <v>Hendra Manik</v>
      </c>
    </row>
    <row r="324" spans="1:90" x14ac:dyDescent="0.25">
      <c r="A324" s="49">
        <v>322</v>
      </c>
      <c r="B324" t="s">
        <v>1397</v>
      </c>
      <c r="C324" s="49">
        <v>96</v>
      </c>
      <c r="D324" s="49">
        <v>185</v>
      </c>
      <c r="E324" s="49" t="str">
        <v>Mercy Nuh</v>
      </c>
      <c r="L324" s="49"/>
      <c r="M324" s="49"/>
      <c r="N324" s="49"/>
      <c r="Q324" t="str">
        <v>Hendra Surya</v>
      </c>
      <c r="R324" t="str">
        <v>Hendra Surya</v>
      </c>
      <c r="S324" t="str">
        <v>Hendra Surya</v>
      </c>
      <c r="T324" t="str">
        <v>Hendra Surya</v>
      </c>
      <c r="U324" t="str">
        <v>Hendra Surya</v>
      </c>
      <c r="V324" t="str">
        <v>Hendra Surya</v>
      </c>
      <c r="W324" t="str">
        <v>Hendra Surya</v>
      </c>
      <c r="X324" t="str">
        <v>Hendra Surya</v>
      </c>
      <c r="Y324" t="str">
        <v>Hendra Surya</v>
      </c>
      <c r="CL324" t="str">
        <v>Hendra Surya</v>
      </c>
    </row>
    <row r="325" spans="1:90" x14ac:dyDescent="0.25">
      <c r="A325" s="49">
        <v>323</v>
      </c>
      <c r="B325" t="s">
        <v>682</v>
      </c>
      <c r="C325" s="49">
        <v>98</v>
      </c>
      <c r="D325" s="49">
        <v>186</v>
      </c>
      <c r="E325" s="49" t="str">
        <v>Pang Stephani Tejo</v>
      </c>
      <c r="L325" s="49"/>
      <c r="M325" s="49"/>
      <c r="N325" s="49"/>
      <c r="Q325" t="str">
        <v>Hendri Suprawono</v>
      </c>
      <c r="R325" t="str">
        <v>Hendri Suprawono</v>
      </c>
      <c r="S325" t="str">
        <v>Hendri Suprawono</v>
      </c>
      <c r="T325" t="str">
        <v>Hendri Suprawono</v>
      </c>
      <c r="U325" t="str">
        <v>Hendri Suprawono</v>
      </c>
      <c r="V325" t="str">
        <v>Hendri Suprawono</v>
      </c>
      <c r="W325" t="str">
        <v>Hendri Suprawono</v>
      </c>
      <c r="X325" t="str">
        <v>Hendri Suprawono</v>
      </c>
      <c r="Y325" t="str">
        <v>Hendri Suprawono</v>
      </c>
      <c r="CL325" t="str">
        <v>Hendri Suprawono</v>
      </c>
    </row>
    <row r="326" spans="1:90" x14ac:dyDescent="0.25">
      <c r="A326" s="49">
        <v>324</v>
      </c>
      <c r="B326" t="s">
        <v>1244</v>
      </c>
      <c r="C326" s="49">
        <v>100</v>
      </c>
      <c r="D326" s="49">
        <v>187</v>
      </c>
      <c r="E326" s="49" t="str">
        <v>Anggoro Santoso</v>
      </c>
      <c r="L326" s="49"/>
      <c r="M326" s="49"/>
      <c r="N326" s="49"/>
      <c r="Q326" t="str">
        <v>Hendri Yanto</v>
      </c>
      <c r="R326" t="str">
        <v>Hendri Yanto</v>
      </c>
      <c r="S326" t="str">
        <v>Hendri Yanto</v>
      </c>
      <c r="T326" t="str">
        <v>Hendri Yanto</v>
      </c>
      <c r="U326" t="str">
        <v>Hendri Yanto</v>
      </c>
      <c r="V326" t="str">
        <v>Hendri Yanto</v>
      </c>
      <c r="W326" t="str">
        <v>Hendri Yanto</v>
      </c>
      <c r="X326" t="str">
        <v>Hendri Yanto</v>
      </c>
      <c r="Y326" t="str">
        <v>Hendri Yanto</v>
      </c>
      <c r="CL326" t="str">
        <v>Hendri Yanto</v>
      </c>
    </row>
    <row r="327" spans="1:90" x14ac:dyDescent="0.25">
      <c r="A327" s="49">
        <v>325</v>
      </c>
      <c r="B327" t="s">
        <v>458</v>
      </c>
      <c r="C327" s="49">
        <v>483</v>
      </c>
      <c r="D327" s="49">
        <v>188</v>
      </c>
      <c r="E327" s="49" t="str">
        <v>Heru Hermawan</v>
      </c>
      <c r="L327" s="49"/>
      <c r="M327" s="49"/>
      <c r="N327" s="49"/>
      <c r="Q327" t="str">
        <v>Hendrik Hariyadi</v>
      </c>
      <c r="R327" t="str">
        <v>Hendrik Hariyadi</v>
      </c>
      <c r="S327" t="str">
        <v>Hendrik Hariyadi</v>
      </c>
      <c r="T327" t="str">
        <v>Hendrik Hariyadi</v>
      </c>
      <c r="U327" t="str">
        <v>Hendrik Hariyadi</v>
      </c>
      <c r="V327" t="str">
        <v>Hendrik Hariyadi</v>
      </c>
      <c r="W327" t="str">
        <v>Hendrik Hariyadi</v>
      </c>
      <c r="X327" t="str">
        <v>Hendrik Hariyadi</v>
      </c>
      <c r="Y327" t="str">
        <v>Hendrik Hariyadi</v>
      </c>
      <c r="CL327" t="str">
        <v>Hendrik Hariyadi</v>
      </c>
    </row>
    <row r="328" spans="1:90" x14ac:dyDescent="0.25">
      <c r="A328" s="49">
        <v>326</v>
      </c>
      <c r="B328" t="s">
        <v>334</v>
      </c>
      <c r="C328" s="49">
        <v>421</v>
      </c>
      <c r="D328" s="49">
        <v>189</v>
      </c>
      <c r="E328" s="49" t="str">
        <v>Arief Syarifudin</v>
      </c>
      <c r="L328" s="49"/>
      <c r="M328" s="49"/>
      <c r="N328" s="49"/>
      <c r="Q328" t="str">
        <v>Hendrik Hayata</v>
      </c>
      <c r="R328" t="str">
        <v>Hendrik Hayata</v>
      </c>
      <c r="S328" t="str">
        <v>Hendrik Hayata</v>
      </c>
      <c r="T328" t="str">
        <v>Hendrik Hayata</v>
      </c>
      <c r="U328" t="str">
        <v>Hendrik Hayata</v>
      </c>
      <c r="V328" t="str">
        <v>Hendrik Hayata</v>
      </c>
      <c r="W328" t="str">
        <v>Hendrik Hayata</v>
      </c>
      <c r="X328" t="str">
        <v>Hendrik Hayata</v>
      </c>
      <c r="Y328" t="str">
        <v>Hendrik Hayata</v>
      </c>
      <c r="CL328" t="str">
        <v>Hendrik Hayata</v>
      </c>
    </row>
    <row r="329" spans="1:90" x14ac:dyDescent="0.25">
      <c r="A329" s="49">
        <v>327</v>
      </c>
      <c r="B329" t="s">
        <v>674</v>
      </c>
      <c r="C329" s="49">
        <v>104</v>
      </c>
      <c r="D329" s="49">
        <v>190</v>
      </c>
      <c r="E329" s="49" t="str">
        <v>Irpan Irawan</v>
      </c>
      <c r="L329" s="49"/>
      <c r="M329" s="49"/>
      <c r="N329" s="49"/>
      <c r="Q329" t="str">
        <v>Hendrik Sahrul Saputra</v>
      </c>
      <c r="R329" t="str">
        <v>Hendrik Sahrul Saputra</v>
      </c>
      <c r="S329" t="str">
        <v>Hendrik Sahrul Saputra</v>
      </c>
      <c r="T329" t="str">
        <v>Hendrik Sahrul Saputra</v>
      </c>
      <c r="U329" t="str">
        <v>Hendrik Sahrul Saputra</v>
      </c>
      <c r="V329" t="str">
        <v>Hendrik Sahrul Saputra</v>
      </c>
      <c r="W329" t="str">
        <v>Hendrik Sahrul Saputra</v>
      </c>
      <c r="X329" t="str">
        <v>Hendrik Sahrul Saputra</v>
      </c>
      <c r="Y329" t="str">
        <v>Hendrik Sahrul Saputra</v>
      </c>
      <c r="CL329" t="str">
        <v>Hendrik Sahrul Saputra</v>
      </c>
    </row>
    <row r="330" spans="1:90" x14ac:dyDescent="0.25">
      <c r="A330" s="49">
        <v>328</v>
      </c>
      <c r="B330" t="s">
        <v>499</v>
      </c>
      <c r="C330" s="49">
        <v>487</v>
      </c>
      <c r="D330" s="49">
        <v>191</v>
      </c>
      <c r="E330" s="49" t="str">
        <v>Rengga Prabualam</v>
      </c>
      <c r="L330" s="49"/>
      <c r="M330" s="49"/>
      <c r="N330" s="49"/>
      <c r="Q330" t="str">
        <v>Henry Menahen Sinaga, Ir.</v>
      </c>
      <c r="R330" t="str">
        <v>Henry Menahen Sinaga, Ir.</v>
      </c>
      <c r="S330" t="str">
        <v>Henry Menahen Sinaga, Ir.</v>
      </c>
      <c r="T330" t="str">
        <v>Henry Menahen Sinaga, Ir.</v>
      </c>
      <c r="U330" t="str">
        <v>Henry Menahen Sinaga, Ir.</v>
      </c>
      <c r="V330" t="str">
        <v>Henry Menahen Sinaga, Ir.</v>
      </c>
      <c r="W330" t="str">
        <v>Henry Menahen Sinaga, Ir.</v>
      </c>
      <c r="X330" t="str">
        <v>Henry Menahen Sinaga, Ir.</v>
      </c>
      <c r="Y330" t="str">
        <v>Henry Menahen Sinaga, Ir.</v>
      </c>
      <c r="CL330" t="str">
        <v>Henry Menahen Sinaga, Ir.</v>
      </c>
    </row>
    <row r="331" spans="1:90" x14ac:dyDescent="0.25">
      <c r="A331" s="49">
        <v>329</v>
      </c>
      <c r="B331" t="s">
        <v>442</v>
      </c>
      <c r="C331" s="49">
        <v>489</v>
      </c>
      <c r="D331" s="49">
        <v>607</v>
      </c>
      <c r="E331" s="49" t="str">
        <v>Muhammad Yusuf, ST</v>
      </c>
      <c r="L331" s="49"/>
      <c r="M331" s="49"/>
      <c r="N331" s="49"/>
      <c r="Q331" t="str">
        <v>Henry Wijaya Purwa</v>
      </c>
      <c r="R331" t="str">
        <v>Henry Wijaya Purwa</v>
      </c>
      <c r="S331" t="str">
        <v>Henry Wijaya Purwa</v>
      </c>
      <c r="T331" t="str">
        <v>Henry Wijaya Purwa</v>
      </c>
      <c r="U331" t="str">
        <v>Henry Wijaya Purwa</v>
      </c>
      <c r="V331" t="str">
        <v>Henry Wijaya Purwa</v>
      </c>
      <c r="W331" t="str">
        <v>Henry Wijaya Purwa</v>
      </c>
      <c r="X331" t="str">
        <v>Henry Wijaya Purwa</v>
      </c>
      <c r="Y331" t="str">
        <v>Henry Wijaya Purwa</v>
      </c>
      <c r="CL331" t="str">
        <v>Henry Wijaya Purwa</v>
      </c>
    </row>
    <row r="332" spans="1:90" x14ac:dyDescent="0.25">
      <c r="A332" s="49">
        <v>330</v>
      </c>
      <c r="B332" t="s">
        <v>547</v>
      </c>
      <c r="C332" s="49">
        <v>424</v>
      </c>
      <c r="D332" s="49">
        <v>192</v>
      </c>
      <c r="E332" s="49" t="str">
        <v>Ade Susilo</v>
      </c>
      <c r="L332" s="49"/>
      <c r="M332" s="49"/>
      <c r="N332" s="49"/>
      <c r="Q332" t="str">
        <v>Herawati Kusumawardani</v>
      </c>
      <c r="R332" t="str">
        <v>Herawati Kusumawardani</v>
      </c>
      <c r="S332" t="str">
        <v>Herawati Kusumawardani</v>
      </c>
      <c r="T332" t="str">
        <v>Herawati Kusumawardani</v>
      </c>
      <c r="U332" t="str">
        <v>Herawati Kusumawardani</v>
      </c>
      <c r="V332" t="str">
        <v>Herawati Kusumawardani</v>
      </c>
      <c r="W332" t="str">
        <v>Herawati Kusumawardani</v>
      </c>
      <c r="X332" t="str">
        <v>Herawati Kusumawardani</v>
      </c>
      <c r="Y332" t="str">
        <v>Herawati Kusumawardani</v>
      </c>
      <c r="CL332" t="str">
        <v>Herawati Kusumawardani</v>
      </c>
    </row>
    <row r="333" spans="1:90" x14ac:dyDescent="0.25">
      <c r="A333" s="49">
        <v>331</v>
      </c>
      <c r="B333" t="s">
        <v>1426</v>
      </c>
      <c r="C333" s="49">
        <v>108</v>
      </c>
      <c r="D333" s="49">
        <v>176</v>
      </c>
      <c r="E333" s="49" t="str">
        <v>Pujianto</v>
      </c>
      <c r="L333" s="49"/>
      <c r="M333" s="49"/>
      <c r="N333" s="49"/>
      <c r="Q333" t="str">
        <v>Herdiansyah Barus</v>
      </c>
      <c r="R333" t="str">
        <v>Herdiansyah Barus</v>
      </c>
      <c r="S333" t="str">
        <v>Herdiansyah Barus</v>
      </c>
      <c r="T333" t="str">
        <v>Herdiansyah Barus</v>
      </c>
      <c r="U333" t="str">
        <v>Herdiansyah Barus</v>
      </c>
      <c r="V333" t="str">
        <v>Herdiansyah Barus</v>
      </c>
      <c r="W333" t="str">
        <v>Herdiansyah Barus</v>
      </c>
      <c r="X333" t="str">
        <v>Herdiansyah Barus</v>
      </c>
      <c r="Y333" t="str">
        <v>Herdiansyah Barus</v>
      </c>
      <c r="CL333" t="str">
        <v>Herdiansyah Barus</v>
      </c>
    </row>
    <row r="334" spans="1:90" x14ac:dyDescent="0.25">
      <c r="A334" s="49">
        <v>332</v>
      </c>
      <c r="B334" t="s">
        <v>737</v>
      </c>
      <c r="C334" s="49">
        <v>109</v>
      </c>
      <c r="D334" s="49">
        <v>194</v>
      </c>
      <c r="E334" s="49" t="str">
        <v>Muhammad Abbas</v>
      </c>
      <c r="L334" s="49"/>
      <c r="M334" s="49"/>
      <c r="N334" s="49"/>
      <c r="Q334" t="str">
        <v>Herdyana Achmadi</v>
      </c>
      <c r="R334" t="str">
        <v>Herdyana Achmadi</v>
      </c>
      <c r="S334" t="str">
        <v>Herdyana Achmadi</v>
      </c>
      <c r="T334" t="str">
        <v>Herdyana Achmadi</v>
      </c>
      <c r="U334" t="str">
        <v>Herdyana Achmadi</v>
      </c>
      <c r="V334" t="str">
        <v>Herdyana Achmadi</v>
      </c>
      <c r="W334" t="str">
        <v>Herdyana Achmadi</v>
      </c>
      <c r="X334" t="str">
        <v>Herdyana Achmadi</v>
      </c>
      <c r="Y334" t="str">
        <v>Herdyana Achmadi</v>
      </c>
      <c r="CL334" t="str">
        <v>Herdyana Achmadi</v>
      </c>
    </row>
    <row r="335" spans="1:90" x14ac:dyDescent="0.25">
      <c r="A335" s="49">
        <v>333</v>
      </c>
      <c r="B335" t="s">
        <v>447</v>
      </c>
      <c r="C335" s="49">
        <v>493</v>
      </c>
      <c r="D335" s="49">
        <v>195</v>
      </c>
      <c r="E335" s="49" t="str">
        <v>Fitrah Putranda Ramadan</v>
      </c>
      <c r="L335" s="49"/>
      <c r="M335" s="49"/>
      <c r="N335" s="49"/>
      <c r="Q335" t="str">
        <v>Heri Susanto</v>
      </c>
      <c r="R335" t="str">
        <v>Heri Susanto</v>
      </c>
      <c r="S335" t="str">
        <v>Heri Susanto</v>
      </c>
      <c r="T335" t="str">
        <v>Heri Susanto</v>
      </c>
      <c r="U335" t="str">
        <v>Heri Susanto</v>
      </c>
      <c r="V335" t="str">
        <v>Heri Susanto</v>
      </c>
      <c r="W335" t="str">
        <v>Heri Susanto</v>
      </c>
      <c r="X335" t="str">
        <v>Heri Susanto</v>
      </c>
      <c r="Y335" t="str">
        <v>Heri Susanto</v>
      </c>
      <c r="CL335" t="str">
        <v>Heri Susanto</v>
      </c>
    </row>
    <row r="336" spans="1:90" x14ac:dyDescent="0.25">
      <c r="A336" s="49">
        <v>334</v>
      </c>
      <c r="B336" t="s">
        <v>267</v>
      </c>
      <c r="C336" s="49">
        <v>494</v>
      </c>
      <c r="D336" s="49">
        <v>373</v>
      </c>
      <c r="E336" s="49" t="str">
        <v>Muhammad Junaedi</v>
      </c>
      <c r="L336" s="49"/>
      <c r="M336" s="49"/>
      <c r="N336" s="49"/>
      <c r="Q336" t="str">
        <v>Herianto</v>
      </c>
      <c r="R336" t="str">
        <v>Herianto</v>
      </c>
      <c r="S336" t="str">
        <v>Herianto</v>
      </c>
      <c r="T336" t="str">
        <v>Herianto</v>
      </c>
      <c r="U336" t="str">
        <v>Herianto</v>
      </c>
      <c r="V336" t="str">
        <v>Herianto</v>
      </c>
      <c r="W336" t="str">
        <v>Herianto</v>
      </c>
      <c r="X336" t="str">
        <v>Herianto</v>
      </c>
      <c r="Y336" t="str">
        <v>Herianto</v>
      </c>
      <c r="CL336" t="str">
        <v>Herianto</v>
      </c>
    </row>
    <row r="337" spans="1:90" x14ac:dyDescent="0.25">
      <c r="A337" s="49">
        <v>335</v>
      </c>
      <c r="B337" t="s">
        <v>432</v>
      </c>
      <c r="C337" s="49">
        <v>440</v>
      </c>
      <c r="D337" s="49">
        <v>196</v>
      </c>
      <c r="E337" s="49" t="str">
        <v>M. Syarif Hidayat</v>
      </c>
      <c r="L337" s="49"/>
      <c r="M337" s="49"/>
      <c r="N337" s="49"/>
      <c r="Q337" t="str">
        <v>Heriyanto, ST</v>
      </c>
      <c r="R337" t="str">
        <v>Heriyanto, ST</v>
      </c>
      <c r="S337" t="str">
        <v>Heriyanto, ST</v>
      </c>
      <c r="T337" t="str">
        <v>Heriyanto, ST</v>
      </c>
      <c r="U337" t="str">
        <v>Heriyanto, ST</v>
      </c>
      <c r="V337" t="str">
        <v>Heriyanto, ST</v>
      </c>
      <c r="W337" t="str">
        <v>Heriyanto, ST</v>
      </c>
      <c r="X337" t="str">
        <v>Heriyanto, ST</v>
      </c>
      <c r="Y337" t="str">
        <v>Heriyanto, ST</v>
      </c>
      <c r="CL337" t="str">
        <v>Heriyanto, ST</v>
      </c>
    </row>
    <row r="338" spans="1:90" x14ac:dyDescent="0.25">
      <c r="A338" s="49">
        <v>336</v>
      </c>
      <c r="B338" t="s">
        <v>1246</v>
      </c>
      <c r="C338" s="49">
        <v>111</v>
      </c>
      <c r="D338" s="49">
        <v>197</v>
      </c>
      <c r="E338" s="49" t="str">
        <v>Wilson</v>
      </c>
      <c r="L338" s="49"/>
      <c r="M338" s="49"/>
      <c r="N338" s="49"/>
      <c r="Q338" t="str">
        <v>Herman</v>
      </c>
      <c r="R338" t="str">
        <v>Herman</v>
      </c>
      <c r="S338" t="str">
        <v>Herman</v>
      </c>
      <c r="T338" t="str">
        <v>Herman</v>
      </c>
      <c r="U338" t="str">
        <v>Herman</v>
      </c>
      <c r="V338" t="str">
        <v>Herman</v>
      </c>
      <c r="W338" t="str">
        <v>Herman</v>
      </c>
      <c r="X338" t="str">
        <v>Herman</v>
      </c>
      <c r="Y338" t="str">
        <v>Herman</v>
      </c>
      <c r="CL338" t="str">
        <v>Herman</v>
      </c>
    </row>
    <row r="339" spans="1:90" x14ac:dyDescent="0.25">
      <c r="A339" s="49">
        <v>337</v>
      </c>
      <c r="B339" t="s">
        <v>675</v>
      </c>
      <c r="C339" s="49">
        <v>430</v>
      </c>
      <c r="D339" s="49">
        <v>387</v>
      </c>
      <c r="E339" s="49" t="str">
        <v>Pebri Romodon</v>
      </c>
      <c r="L339" s="49"/>
      <c r="M339" s="49"/>
      <c r="N339" s="49"/>
      <c r="Q339" t="str">
        <v>Herman Amran</v>
      </c>
      <c r="R339" t="str">
        <v>Herman Amran</v>
      </c>
      <c r="S339" t="str">
        <v>Herman Amran</v>
      </c>
      <c r="T339" t="str">
        <v>Herman Amran</v>
      </c>
      <c r="U339" t="str">
        <v>Herman Amran</v>
      </c>
      <c r="V339" t="str">
        <v>Herman Amran</v>
      </c>
      <c r="W339" t="str">
        <v>Herman Amran</v>
      </c>
      <c r="X339" t="str">
        <v>Herman Amran</v>
      </c>
      <c r="Y339" t="str">
        <v>Herman Amran</v>
      </c>
      <c r="CL339" t="str">
        <v>Herman Amran</v>
      </c>
    </row>
    <row r="340" spans="1:90" x14ac:dyDescent="0.25">
      <c r="A340" s="49">
        <v>338</v>
      </c>
      <c r="B340" t="s">
        <v>713</v>
      </c>
      <c r="C340" s="49">
        <v>115</v>
      </c>
      <c r="D340" s="49">
        <v>198</v>
      </c>
      <c r="E340" s="49" t="str">
        <v>Eko Budi Prasetyo</v>
      </c>
      <c r="L340" s="49"/>
      <c r="M340" s="49"/>
      <c r="N340" s="49"/>
      <c r="Q340" t="str">
        <v>Hermawan Agung Gumelar</v>
      </c>
      <c r="R340" t="str">
        <v>Hermawan Agung Gumelar</v>
      </c>
      <c r="S340" t="str">
        <v>Hermawan Agung Gumelar</v>
      </c>
      <c r="T340" t="str">
        <v>Hermawan Agung Gumelar</v>
      </c>
      <c r="U340" t="str">
        <v>Hermawan Agung Gumelar</v>
      </c>
      <c r="V340" t="str">
        <v>Hermawan Agung Gumelar</v>
      </c>
      <c r="W340" t="str">
        <v>Hermawan Agung Gumelar</v>
      </c>
      <c r="X340" t="str">
        <v>Hermawan Agung Gumelar</v>
      </c>
      <c r="Y340" t="str">
        <v>Hermawan Agung Gumelar</v>
      </c>
      <c r="CL340" t="str">
        <v>Hermawan Agung Gumelar</v>
      </c>
    </row>
    <row r="341" spans="1:90" x14ac:dyDescent="0.25">
      <c r="A341" s="49">
        <v>339</v>
      </c>
      <c r="B341" t="s">
        <v>1024</v>
      </c>
      <c r="C341" s="49">
        <v>495</v>
      </c>
      <c r="D341" s="49">
        <v>199</v>
      </c>
      <c r="E341" s="49" t="str">
        <v>Sungging Agni Bhargo</v>
      </c>
      <c r="L341" s="49"/>
      <c r="M341" s="49"/>
      <c r="N341" s="49"/>
      <c r="Q341" t="str">
        <v>Hermawan Syah</v>
      </c>
      <c r="R341" t="str">
        <v>Hermawan Syah</v>
      </c>
      <c r="S341" t="str">
        <v>Hermawan Syah</v>
      </c>
      <c r="T341" t="str">
        <v>Hermawan Syah</v>
      </c>
      <c r="U341" t="str">
        <v>Hermawan Syah</v>
      </c>
      <c r="V341" t="str">
        <v>Hermawan Syah</v>
      </c>
      <c r="W341" t="str">
        <v>Hermawan Syah</v>
      </c>
      <c r="X341" t="str">
        <v>Hermawan Syah</v>
      </c>
      <c r="Y341" t="str">
        <v>Hermawan Syah</v>
      </c>
      <c r="CL341" t="str">
        <v>Hermawan Syah</v>
      </c>
    </row>
    <row r="342" spans="1:90" x14ac:dyDescent="0.25">
      <c r="A342" s="49">
        <v>340</v>
      </c>
      <c r="B342" t="s">
        <v>616</v>
      </c>
      <c r="C342" s="49">
        <v>496</v>
      </c>
      <c r="D342" s="49">
        <v>360</v>
      </c>
      <c r="E342" s="49" t="str">
        <v>Irfansyah, St</v>
      </c>
      <c r="L342" s="49"/>
      <c r="M342" s="49"/>
      <c r="N342" s="49"/>
      <c r="Q342" t="str">
        <v>Herry Hantono</v>
      </c>
      <c r="R342" t="str">
        <v>Herry Hantono</v>
      </c>
      <c r="S342" t="str">
        <v>Herry Hantono</v>
      </c>
      <c r="T342" t="str">
        <v>Herry Hantono</v>
      </c>
      <c r="U342" t="str">
        <v>Herry Hantono</v>
      </c>
      <c r="V342" t="str">
        <v>Herry Hantono</v>
      </c>
      <c r="W342" t="str">
        <v>Herry Hantono</v>
      </c>
      <c r="X342" t="str">
        <v>Herry Hantono</v>
      </c>
      <c r="Y342" t="str">
        <v>Herry Hantono</v>
      </c>
      <c r="CL342" t="str">
        <v>Herry Hantono</v>
      </c>
    </row>
    <row r="343" spans="1:90" x14ac:dyDescent="0.25">
      <c r="A343" s="49">
        <v>341</v>
      </c>
      <c r="B343" t="s">
        <v>1248</v>
      </c>
      <c r="C343" s="49">
        <v>497</v>
      </c>
      <c r="D343" s="49">
        <v>200</v>
      </c>
      <c r="E343" s="49" t="str">
        <v>Astry Lestari</v>
      </c>
      <c r="L343" s="49"/>
      <c r="M343" s="49"/>
      <c r="N343" s="49"/>
      <c r="Q343" t="str">
        <v>Herry Michael Saragih</v>
      </c>
      <c r="R343" t="str">
        <v>Herry Michael Saragih</v>
      </c>
      <c r="S343" t="str">
        <v>Herry Michael Saragih</v>
      </c>
      <c r="T343" t="str">
        <v>Herry Michael Saragih</v>
      </c>
      <c r="U343" t="str">
        <v>Herry Michael Saragih</v>
      </c>
      <c r="V343" t="str">
        <v>Herry Michael Saragih</v>
      </c>
      <c r="W343" t="str">
        <v>Herry Michael Saragih</v>
      </c>
      <c r="X343" t="str">
        <v>Herry Michael Saragih</v>
      </c>
      <c r="Y343" t="str">
        <v>Herry Michael Saragih</v>
      </c>
      <c r="CL343" t="str">
        <v>Herry Michael Saragih</v>
      </c>
    </row>
    <row r="344" spans="1:90" x14ac:dyDescent="0.25">
      <c r="A344" s="49">
        <v>342</v>
      </c>
      <c r="B344" t="s">
        <v>488</v>
      </c>
      <c r="C344" s="49">
        <v>498</v>
      </c>
      <c r="D344" s="49">
        <v>201</v>
      </c>
      <c r="E344" s="49" t="str">
        <v>Dudi Hermawan, SE</v>
      </c>
      <c r="L344" s="49"/>
      <c r="M344" s="49"/>
      <c r="N344" s="49"/>
      <c r="Q344" t="str">
        <v>Heru Hermawan</v>
      </c>
      <c r="R344" t="str">
        <v>Heru Hermawan</v>
      </c>
      <c r="S344" t="str">
        <v>Heru Hermawan</v>
      </c>
      <c r="T344" t="str">
        <v>Heru Hermawan</v>
      </c>
      <c r="U344" t="str">
        <v>Heru Hermawan</v>
      </c>
      <c r="V344" t="str">
        <v>Heru Hermawan</v>
      </c>
      <c r="W344" t="str">
        <v>Heru Hermawan</v>
      </c>
      <c r="X344" t="str">
        <v>Heru Hermawan</v>
      </c>
      <c r="Y344" t="str">
        <v>Heru Hermawan</v>
      </c>
      <c r="CL344" t="str">
        <v>Heru Hermawan</v>
      </c>
    </row>
    <row r="345" spans="1:90" x14ac:dyDescent="0.25">
      <c r="A345" s="49">
        <v>343</v>
      </c>
      <c r="B345" t="s">
        <v>322</v>
      </c>
      <c r="C345" s="49">
        <v>499</v>
      </c>
      <c r="D345" s="49">
        <v>385</v>
      </c>
      <c r="E345" s="49" t="str">
        <v>Diah Retno</v>
      </c>
      <c r="L345" s="49"/>
      <c r="M345" s="49"/>
      <c r="N345" s="49"/>
      <c r="Q345" t="str">
        <v>Hesron Tarigan</v>
      </c>
      <c r="R345" t="str">
        <v>Hesron Tarigan</v>
      </c>
      <c r="S345" t="str">
        <v>Hesron Tarigan</v>
      </c>
      <c r="T345" t="str">
        <v>Hesron Tarigan</v>
      </c>
      <c r="U345" t="str">
        <v>Hesron Tarigan</v>
      </c>
      <c r="V345" t="str">
        <v>Hesron Tarigan</v>
      </c>
      <c r="W345" t="str">
        <v>Hesron Tarigan</v>
      </c>
      <c r="X345" t="str">
        <v>Hesron Tarigan</v>
      </c>
      <c r="Y345" t="str">
        <v>Hesron Tarigan</v>
      </c>
      <c r="CL345" t="str">
        <v>Hesron Tarigan</v>
      </c>
    </row>
    <row r="346" spans="1:90" x14ac:dyDescent="0.25">
      <c r="A346" s="49">
        <v>344</v>
      </c>
      <c r="B346" t="s">
        <v>580</v>
      </c>
      <c r="C346" s="49">
        <v>500</v>
      </c>
      <c r="D346" s="49">
        <v>202</v>
      </c>
      <c r="E346" s="49" t="str">
        <v>Muhammad Syarifuddin</v>
      </c>
      <c r="L346" s="49"/>
      <c r="M346" s="49"/>
      <c r="N346" s="49"/>
      <c r="Q346" t="str">
        <v>Himas Puspito Putra</v>
      </c>
      <c r="R346" t="str">
        <v>Himas Puspito Putra</v>
      </c>
      <c r="S346" t="str">
        <v>Himas Puspito Putra</v>
      </c>
      <c r="T346" t="str">
        <v>Himas Puspito Putra</v>
      </c>
      <c r="U346" t="str">
        <v>Himas Puspito Putra</v>
      </c>
      <c r="V346" t="str">
        <v>Himas Puspito Putra</v>
      </c>
      <c r="W346" t="str">
        <v>Himas Puspito Putra</v>
      </c>
      <c r="X346" t="str">
        <v>Himas Puspito Putra</v>
      </c>
      <c r="Y346" t="str">
        <v>Himas Puspito Putra</v>
      </c>
      <c r="CL346" t="str">
        <v>Himas Puspito Putra</v>
      </c>
    </row>
    <row r="347" spans="1:90" x14ac:dyDescent="0.25">
      <c r="A347" s="49">
        <v>345</v>
      </c>
      <c r="B347" t="s">
        <v>324</v>
      </c>
      <c r="C347" s="49">
        <v>501</v>
      </c>
      <c r="D347" s="49">
        <v>203</v>
      </c>
      <c r="E347" s="49" t="str">
        <v>Agus Wahyu Widodo</v>
      </c>
      <c r="L347" s="49"/>
      <c r="M347" s="49"/>
      <c r="N347" s="49"/>
      <c r="Q347" t="str">
        <v>Himawan Fansuri</v>
      </c>
      <c r="R347" t="str">
        <v>Himawan Fansuri</v>
      </c>
      <c r="S347" t="str">
        <v>Himawan Fansuri</v>
      </c>
      <c r="T347" t="str">
        <v>Himawan Fansuri</v>
      </c>
      <c r="U347" t="str">
        <v>Himawan Fansuri</v>
      </c>
      <c r="V347" t="str">
        <v>Himawan Fansuri</v>
      </c>
      <c r="W347" t="str">
        <v>Himawan Fansuri</v>
      </c>
      <c r="X347" t="str">
        <v>Himawan Fansuri</v>
      </c>
      <c r="Y347" t="str">
        <v>Himawan Fansuri</v>
      </c>
      <c r="CL347" t="str">
        <v>Himawan Fansuri</v>
      </c>
    </row>
    <row r="348" spans="1:90" x14ac:dyDescent="0.25">
      <c r="A348" s="49">
        <v>346</v>
      </c>
      <c r="B348" t="s">
        <v>202</v>
      </c>
      <c r="C348" s="49">
        <v>502</v>
      </c>
      <c r="D348" s="49">
        <v>361</v>
      </c>
      <c r="E348" s="49" t="str">
        <v>Khairuddin</v>
      </c>
      <c r="L348" s="49"/>
      <c r="M348" s="49"/>
      <c r="N348" s="49"/>
      <c r="Q348" t="str">
        <v>Himawan Fazhly Siregar</v>
      </c>
      <c r="R348" t="str">
        <v>Himawan Fazhly Siregar</v>
      </c>
      <c r="S348" t="str">
        <v>Himawan Fazhly Siregar</v>
      </c>
      <c r="T348" t="str">
        <v>Himawan Fazhly Siregar</v>
      </c>
      <c r="U348" t="str">
        <v>Himawan Fazhly Siregar</v>
      </c>
      <c r="V348" t="str">
        <v>Himawan Fazhly Siregar</v>
      </c>
      <c r="W348" t="str">
        <v>Himawan Fazhly Siregar</v>
      </c>
      <c r="X348" t="str">
        <v>Himawan Fazhly Siregar</v>
      </c>
      <c r="Y348" t="str">
        <v>Himawan Fazhly Siregar</v>
      </c>
      <c r="CL348" t="str">
        <v>Himawan Fazhly Siregar</v>
      </c>
    </row>
    <row r="349" spans="1:90" x14ac:dyDescent="0.25">
      <c r="A349" s="49">
        <v>347</v>
      </c>
      <c r="B349" t="s">
        <v>180</v>
      </c>
      <c r="C349" s="49">
        <v>503</v>
      </c>
      <c r="D349" s="49">
        <v>204</v>
      </c>
      <c r="E349" s="49" t="str">
        <v>Gabriel Zulfiker</v>
      </c>
      <c r="L349" s="49"/>
      <c r="M349" s="49"/>
      <c r="N349" s="49"/>
      <c r="Q349" t="str">
        <v>Hot Maruli Tua Damanik</v>
      </c>
      <c r="R349" t="str">
        <v>Hot Maruli Tua Damanik</v>
      </c>
      <c r="S349" t="str">
        <v>Hot Maruli Tua Damanik</v>
      </c>
      <c r="T349" t="str">
        <v>Hot Maruli Tua Damanik</v>
      </c>
      <c r="U349" t="str">
        <v>Hot Maruli Tua Damanik</v>
      </c>
      <c r="V349" t="str">
        <v>Hot Maruli Tua Damanik</v>
      </c>
      <c r="W349" t="str">
        <v>Hot Maruli Tua Damanik</v>
      </c>
      <c r="X349" t="str">
        <v>Hot Maruli Tua Damanik</v>
      </c>
      <c r="Y349" t="str">
        <v>Hot Maruli Tua Damanik</v>
      </c>
      <c r="CL349" t="str">
        <v>Hot Maruli Tua Damanik</v>
      </c>
    </row>
    <row r="350" spans="1:90" x14ac:dyDescent="0.25">
      <c r="A350" s="49">
        <v>348</v>
      </c>
      <c r="B350" t="s">
        <v>1249</v>
      </c>
      <c r="C350" s="49">
        <v>504</v>
      </c>
      <c r="D350" s="49">
        <v>205</v>
      </c>
      <c r="E350" s="49" t="str">
        <v>Fransis Fabiana Dj.</v>
      </c>
      <c r="L350" s="49"/>
      <c r="M350" s="49"/>
      <c r="N350" s="49"/>
      <c r="Q350" t="str">
        <v>I Made Sudania (Konsultan)</v>
      </c>
      <c r="R350" t="str">
        <v>I Made Sudania (Konsultan)</v>
      </c>
      <c r="S350" t="str">
        <v>I Made Sudania (Konsultan)</v>
      </c>
      <c r="T350" t="str">
        <v>I Made Sudania (Konsultan)</v>
      </c>
      <c r="U350" t="str">
        <v>I Made Sudania (Konsultan)</v>
      </c>
      <c r="V350" t="str">
        <v>I Made Sudania (Konsultan)</v>
      </c>
      <c r="W350" t="str">
        <v>I Made Sudania (Konsultan)</v>
      </c>
      <c r="X350" t="str">
        <v>I Made Sudania (Konsultan)</v>
      </c>
      <c r="Y350" t="str">
        <v>I Made Sudania (Konsultan)</v>
      </c>
      <c r="CL350" t="str">
        <v>I Made Sudania (Konsultan)</v>
      </c>
    </row>
    <row r="351" spans="1:90" x14ac:dyDescent="0.25">
      <c r="A351" s="49">
        <v>349</v>
      </c>
      <c r="B351" t="s">
        <v>1025</v>
      </c>
      <c r="C351" s="49">
        <v>447</v>
      </c>
      <c r="D351" s="49">
        <v>364</v>
      </c>
      <c r="E351" s="49" t="str">
        <v>Idham</v>
      </c>
      <c r="L351" s="49"/>
      <c r="M351" s="49"/>
      <c r="N351" s="49"/>
      <c r="Q351" t="str">
        <v>Ian Rulo Sembiring</v>
      </c>
      <c r="R351" t="str">
        <v>Ian Rulo Sembiring</v>
      </c>
      <c r="S351" t="str">
        <v>Ian Rulo Sembiring</v>
      </c>
      <c r="T351" t="str">
        <v>Ian Rulo Sembiring</v>
      </c>
      <c r="U351" t="str">
        <v>Ian Rulo Sembiring</v>
      </c>
      <c r="V351" t="str">
        <v>Ian Rulo Sembiring</v>
      </c>
      <c r="W351" t="str">
        <v>Ian Rulo Sembiring</v>
      </c>
      <c r="X351" t="str">
        <v>Ian Rulo Sembiring</v>
      </c>
      <c r="Y351" t="str">
        <v>Ian Rulo Sembiring</v>
      </c>
      <c r="CL351" t="str">
        <v>Ian Rulo Sembiring</v>
      </c>
    </row>
    <row r="352" spans="1:90" x14ac:dyDescent="0.25">
      <c r="A352" s="49">
        <v>350</v>
      </c>
      <c r="B352" t="s">
        <v>665</v>
      </c>
      <c r="C352" s="49">
        <v>117</v>
      </c>
      <c r="D352" s="49">
        <v>206</v>
      </c>
      <c r="E352" s="49" t="str">
        <v>Zarmeini Diana Marga</v>
      </c>
      <c r="L352" s="49"/>
      <c r="M352" s="49"/>
      <c r="N352" s="49"/>
      <c r="Q352" t="str">
        <v>Ibnu Rhomadhon Sitompul</v>
      </c>
      <c r="R352" t="str">
        <v>Ibnu Rhomadhon Sitompul</v>
      </c>
      <c r="S352" t="str">
        <v>Ibnu Rhomadhon Sitompul</v>
      </c>
      <c r="T352" t="str">
        <v>Ibnu Rhomadhon Sitompul</v>
      </c>
      <c r="U352" t="str">
        <v>Ibnu Rhomadhon Sitompul</v>
      </c>
      <c r="V352" t="str">
        <v>Ibnu Rhomadhon Sitompul</v>
      </c>
      <c r="W352" t="str">
        <v>Ibnu Rhomadhon Sitompul</v>
      </c>
      <c r="X352" t="str">
        <v>Ibnu Rhomadhon Sitompul</v>
      </c>
      <c r="Y352" t="str">
        <v>Ibnu Rhomadhon Sitompul</v>
      </c>
      <c r="CL352" t="str">
        <v>Ibnu Rhomadhon Sitompul</v>
      </c>
    </row>
    <row r="353" spans="1:90" x14ac:dyDescent="0.25">
      <c r="A353" s="49">
        <v>351</v>
      </c>
      <c r="B353" t="s">
        <v>195</v>
      </c>
      <c r="C353" s="49">
        <v>505</v>
      </c>
      <c r="D353" s="49">
        <v>207</v>
      </c>
      <c r="E353" s="49" t="str">
        <v>Agung Tri Setiawan</v>
      </c>
      <c r="L353" s="49"/>
      <c r="M353" s="49"/>
      <c r="N353" s="49"/>
      <c r="Q353" t="str">
        <v>Idham</v>
      </c>
      <c r="R353" t="str">
        <v>Idham</v>
      </c>
      <c r="S353" t="str">
        <v>Idham</v>
      </c>
      <c r="T353" t="str">
        <v>Idham</v>
      </c>
      <c r="U353" t="str">
        <v>Idham</v>
      </c>
      <c r="V353" t="str">
        <v>Idham</v>
      </c>
      <c r="W353" t="str">
        <v>Idham</v>
      </c>
      <c r="X353" t="str">
        <v>Idham</v>
      </c>
      <c r="Y353" t="str">
        <v>Idham</v>
      </c>
      <c r="CL353" t="str">
        <v>Idham</v>
      </c>
    </row>
    <row r="354" spans="1:90" x14ac:dyDescent="0.25">
      <c r="A354" s="49">
        <v>352</v>
      </c>
      <c r="B354" t="s">
        <v>1427</v>
      </c>
      <c r="C354" s="49">
        <v>506</v>
      </c>
      <c r="D354" s="49">
        <v>368</v>
      </c>
      <c r="E354" s="49" t="str">
        <v>M. Rahman Al Rasyid</v>
      </c>
      <c r="L354" s="49"/>
      <c r="M354" s="49"/>
      <c r="N354" s="49"/>
      <c r="Q354" t="str">
        <v>Ika Yunita Kartikasari</v>
      </c>
      <c r="R354" t="str">
        <v>Ika Yunita Kartikasari</v>
      </c>
      <c r="S354" t="str">
        <v>Ika Yunita Kartikasari</v>
      </c>
      <c r="T354" t="str">
        <v>Ika Yunita Kartikasari</v>
      </c>
      <c r="U354" t="str">
        <v>Ika Yunita Kartikasari</v>
      </c>
      <c r="V354" t="str">
        <v>Ika Yunita Kartikasari</v>
      </c>
      <c r="W354" t="str">
        <v>Ika Yunita Kartikasari</v>
      </c>
      <c r="X354" t="str">
        <v>Ika Yunita Kartikasari</v>
      </c>
      <c r="Y354" t="str">
        <v>Ika Yunita Kartikasari</v>
      </c>
      <c r="CL354" t="str">
        <v>Ika Yunita Kartikasari</v>
      </c>
    </row>
    <row r="355" spans="1:90" x14ac:dyDescent="0.25">
      <c r="A355" s="49">
        <v>353</v>
      </c>
      <c r="B355" t="s">
        <v>607</v>
      </c>
      <c r="C355" s="49">
        <v>507</v>
      </c>
      <c r="D355" s="49">
        <v>209</v>
      </c>
      <c r="E355" s="49" t="str">
        <v>Sangkot</v>
      </c>
      <c r="L355" s="49"/>
      <c r="M355" s="49"/>
      <c r="N355" s="49"/>
      <c r="Q355" t="str">
        <v>Ikayana Putra,SE</v>
      </c>
      <c r="R355" t="str">
        <v>Ikayana Putra,SE</v>
      </c>
      <c r="S355" t="str">
        <v>Ikayana Putra,SE</v>
      </c>
      <c r="T355" t="str">
        <v>Ikayana Putra,SE</v>
      </c>
      <c r="U355" t="str">
        <v>Ikayana Putra,SE</v>
      </c>
      <c r="V355" t="str">
        <v>Ikayana Putra,SE</v>
      </c>
      <c r="W355" t="str">
        <v>Ikayana Putra,SE</v>
      </c>
      <c r="X355" t="str">
        <v>Ikayana Putra,SE</v>
      </c>
      <c r="Y355" t="str">
        <v>Ikayana Putra,SE</v>
      </c>
      <c r="CL355" t="str">
        <v>Ikayana Putra,SE</v>
      </c>
    </row>
    <row r="356" spans="1:90" x14ac:dyDescent="0.25">
      <c r="A356" s="49">
        <v>354</v>
      </c>
      <c r="B356" t="s">
        <v>396</v>
      </c>
      <c r="C356" s="49">
        <v>508</v>
      </c>
      <c r="D356" s="49">
        <v>369</v>
      </c>
      <c r="E356" s="49" t="str">
        <v>Bonar Parlindungan S.</v>
      </c>
      <c r="L356" s="49"/>
      <c r="M356" s="49"/>
      <c r="N356" s="49"/>
      <c r="Q356" t="str">
        <v>Ikbal Afriansyah</v>
      </c>
      <c r="R356" t="str">
        <v>Ikbal Afriansyah</v>
      </c>
      <c r="S356" t="str">
        <v>Ikbal Afriansyah</v>
      </c>
      <c r="T356" t="str">
        <v>Ikbal Afriansyah</v>
      </c>
      <c r="U356" t="str">
        <v>Ikbal Afriansyah</v>
      </c>
      <c r="V356" t="str">
        <v>Ikbal Afriansyah</v>
      </c>
      <c r="W356" t="str">
        <v>Ikbal Afriansyah</v>
      </c>
      <c r="X356" t="str">
        <v>Ikbal Afriansyah</v>
      </c>
      <c r="Y356" t="str">
        <v>Ikbal Afriansyah</v>
      </c>
      <c r="CL356" t="str">
        <v>Ikbal Afriansyah</v>
      </c>
    </row>
    <row r="357" spans="1:90" x14ac:dyDescent="0.25">
      <c r="A357" s="49">
        <v>355</v>
      </c>
      <c r="B357" t="s">
        <v>653</v>
      </c>
      <c r="C357" s="49">
        <v>443</v>
      </c>
      <c r="D357" s="49">
        <v>210</v>
      </c>
      <c r="E357" s="49" t="str">
        <v>Muhammad Dimas Hertanto</v>
      </c>
      <c r="L357" s="49"/>
      <c r="M357" s="49"/>
      <c r="N357" s="49"/>
      <c r="Q357" t="str">
        <v>Ikrama Anwar</v>
      </c>
      <c r="R357" t="str">
        <v>Ikrama Anwar</v>
      </c>
      <c r="S357" t="str">
        <v>Ikrama Anwar</v>
      </c>
      <c r="T357" t="str">
        <v>Ikrama Anwar</v>
      </c>
      <c r="U357" t="str">
        <v>Ikrama Anwar</v>
      </c>
      <c r="V357" t="str">
        <v>Ikrama Anwar</v>
      </c>
      <c r="W357" t="str">
        <v>Ikrama Anwar</v>
      </c>
      <c r="X357" t="str">
        <v>Ikrama Anwar</v>
      </c>
      <c r="Y357" t="str">
        <v>Ikrama Anwar</v>
      </c>
      <c r="CL357" t="str">
        <v>Ikrama Anwar</v>
      </c>
    </row>
    <row r="358" spans="1:90" x14ac:dyDescent="0.25">
      <c r="A358" s="49">
        <v>356</v>
      </c>
      <c r="B358" t="s">
        <v>1251</v>
      </c>
      <c r="C358" s="49">
        <v>445</v>
      </c>
      <c r="D358" s="49">
        <v>212</v>
      </c>
      <c r="E358" s="49" t="str">
        <v>Lise Lisdiyana, Dra.</v>
      </c>
      <c r="L358" s="49"/>
      <c r="M358" s="49"/>
      <c r="N358" s="49"/>
      <c r="Q358" t="str">
        <v>Ilham Ibrahim</v>
      </c>
      <c r="R358" t="str">
        <v>Ilham Ibrahim</v>
      </c>
      <c r="S358" t="str">
        <v>Ilham Ibrahim</v>
      </c>
      <c r="T358" t="str">
        <v>Ilham Ibrahim</v>
      </c>
      <c r="U358" t="str">
        <v>Ilham Ibrahim</v>
      </c>
      <c r="V358" t="str">
        <v>Ilham Ibrahim</v>
      </c>
      <c r="W358" t="str">
        <v>Ilham Ibrahim</v>
      </c>
      <c r="X358" t="str">
        <v>Ilham Ibrahim</v>
      </c>
      <c r="Y358" t="str">
        <v>Ilham Ibrahim</v>
      </c>
      <c r="CL358" t="str">
        <v>Ilham Ibrahim</v>
      </c>
    </row>
    <row r="359" spans="1:90" x14ac:dyDescent="0.25">
      <c r="A359" s="49">
        <v>357</v>
      </c>
      <c r="B359" t="s">
        <v>350</v>
      </c>
      <c r="C359" s="49">
        <v>453</v>
      </c>
      <c r="D359" s="49">
        <v>395</v>
      </c>
      <c r="E359" s="49" t="str">
        <v>Ferry Anggriawan, SC</v>
      </c>
      <c r="L359" s="49"/>
      <c r="M359" s="49"/>
      <c r="N359" s="49"/>
      <c r="Q359" t="str">
        <v>Ilyas Supriyanto</v>
      </c>
      <c r="R359" t="str">
        <v>Ilyas Supriyanto</v>
      </c>
      <c r="S359" t="str">
        <v>Ilyas Supriyanto</v>
      </c>
      <c r="T359" t="str">
        <v>Ilyas Supriyanto</v>
      </c>
      <c r="U359" t="str">
        <v>Ilyas Supriyanto</v>
      </c>
      <c r="V359" t="str">
        <v>Ilyas Supriyanto</v>
      </c>
      <c r="W359" t="str">
        <v>Ilyas Supriyanto</v>
      </c>
      <c r="X359" t="str">
        <v>Ilyas Supriyanto</v>
      </c>
      <c r="Y359" t="str">
        <v>Ilyas Supriyanto</v>
      </c>
      <c r="CL359" t="str">
        <v>Ilyas Supriyanto</v>
      </c>
    </row>
    <row r="360" spans="1:90" x14ac:dyDescent="0.25">
      <c r="A360" s="49">
        <v>358</v>
      </c>
      <c r="B360" t="s">
        <v>612</v>
      </c>
      <c r="C360" s="49">
        <v>121</v>
      </c>
      <c r="D360" s="49">
        <v>213</v>
      </c>
      <c r="E360" s="49" t="str">
        <v>Yugo Leonardo</v>
      </c>
      <c r="L360" s="49"/>
      <c r="M360" s="49"/>
      <c r="N360" s="49"/>
      <c r="Q360" t="str">
        <v>Imam Taufik Siregar</v>
      </c>
      <c r="R360" t="str">
        <v>Imam Taufik Siregar</v>
      </c>
      <c r="S360" t="str">
        <v>Imam Taufik Siregar</v>
      </c>
      <c r="T360" t="str">
        <v>Imam Taufik Siregar</v>
      </c>
      <c r="U360" t="str">
        <v>Imam Taufik Siregar</v>
      </c>
      <c r="V360" t="str">
        <v>Imam Taufik Siregar</v>
      </c>
      <c r="W360" t="str">
        <v>Imam Taufik Siregar</v>
      </c>
      <c r="X360" t="str">
        <v>Imam Taufik Siregar</v>
      </c>
      <c r="Y360" t="str">
        <v>Imam Taufik Siregar</v>
      </c>
      <c r="CL360" t="str">
        <v>Imam Taufik Siregar</v>
      </c>
    </row>
    <row r="361" spans="1:90" x14ac:dyDescent="0.25">
      <c r="A361" s="49">
        <v>359</v>
      </c>
      <c r="B361" t="s">
        <v>469</v>
      </c>
      <c r="C361" s="49">
        <v>259</v>
      </c>
      <c r="D361" s="49">
        <v>214</v>
      </c>
      <c r="E361" s="49" t="str">
        <v>Isna Arianti</v>
      </c>
      <c r="L361" s="49"/>
      <c r="M361" s="49"/>
      <c r="N361" s="49"/>
      <c r="Q361" t="str">
        <v>Imansyah Sihombing</v>
      </c>
      <c r="R361" t="str">
        <v>Imansyah Sihombing</v>
      </c>
      <c r="S361" t="str">
        <v>Imansyah Sihombing</v>
      </c>
      <c r="T361" t="str">
        <v>Imansyah Sihombing</v>
      </c>
      <c r="U361" t="str">
        <v>Imansyah Sihombing</v>
      </c>
      <c r="V361" t="str">
        <v>Imansyah Sihombing</v>
      </c>
      <c r="W361" t="str">
        <v>Imansyah Sihombing</v>
      </c>
      <c r="X361" t="str">
        <v>Imansyah Sihombing</v>
      </c>
      <c r="Y361" t="str">
        <v>Imansyah Sihombing</v>
      </c>
      <c r="CL361" t="str">
        <v>Imansyah Sihombing</v>
      </c>
    </row>
    <row r="362" spans="1:90" x14ac:dyDescent="0.25">
      <c r="A362" s="49">
        <v>360</v>
      </c>
      <c r="B362" t="s">
        <v>1013</v>
      </c>
      <c r="C362" s="49">
        <v>340</v>
      </c>
      <c r="D362" s="49">
        <v>408</v>
      </c>
      <c r="E362" s="49" t="str">
        <v>Sofiyan Yuliansyah Rangkuti</v>
      </c>
      <c r="L362" s="49"/>
      <c r="M362" s="49"/>
      <c r="N362" s="49"/>
      <c r="Q362" t="str">
        <v>Imran Taufik, Ir.</v>
      </c>
      <c r="R362" t="str">
        <v>Imran Taufik, Ir.</v>
      </c>
      <c r="S362" t="str">
        <v>Imran Taufik, Ir.</v>
      </c>
      <c r="T362" t="str">
        <v>Imran Taufik, Ir.</v>
      </c>
      <c r="U362" t="str">
        <v>Imran Taufik, Ir.</v>
      </c>
      <c r="V362" t="str">
        <v>Imran Taufik, Ir.</v>
      </c>
      <c r="W362" t="str">
        <v>Imran Taufik, Ir.</v>
      </c>
      <c r="X362" t="str">
        <v>Imran Taufik, Ir.</v>
      </c>
      <c r="Y362" t="str">
        <v>Imran Taufik, Ir.</v>
      </c>
      <c r="CL362" t="str">
        <v>Imran Taufik, Ir.</v>
      </c>
    </row>
    <row r="363" spans="1:90" x14ac:dyDescent="0.25">
      <c r="A363" s="49">
        <v>361</v>
      </c>
      <c r="B363" t="s">
        <v>504</v>
      </c>
      <c r="C363" s="49">
        <v>346</v>
      </c>
      <c r="D363" s="49">
        <v>215</v>
      </c>
      <c r="E363" s="49" t="str">
        <v>Ika Yunita Kartikasari</v>
      </c>
      <c r="L363" s="49"/>
      <c r="M363" s="49"/>
      <c r="N363" s="49"/>
      <c r="Q363" t="str">
        <v>Indah Rosnindah</v>
      </c>
      <c r="R363" t="str">
        <v>Indah Rosnindah</v>
      </c>
      <c r="S363" t="str">
        <v>Indah Rosnindah</v>
      </c>
      <c r="T363" t="str">
        <v>Indah Rosnindah</v>
      </c>
      <c r="U363" t="str">
        <v>Indah Rosnindah</v>
      </c>
      <c r="V363" t="str">
        <v>Indah Rosnindah</v>
      </c>
      <c r="W363" t="str">
        <v>Indah Rosnindah</v>
      </c>
      <c r="X363" t="str">
        <v>Indah Rosnindah</v>
      </c>
      <c r="Y363" t="str">
        <v>Indah Rosnindah</v>
      </c>
      <c r="CL363" t="str">
        <v>Indah Rosnindah</v>
      </c>
    </row>
    <row r="364" spans="1:90" x14ac:dyDescent="0.25">
      <c r="A364" s="49">
        <v>362</v>
      </c>
      <c r="B364" t="s">
        <v>642</v>
      </c>
      <c r="C364" s="49">
        <v>509</v>
      </c>
      <c r="D364" s="49">
        <v>216</v>
      </c>
      <c r="E364" s="49" t="str">
        <v>Meilany Sari Ulina</v>
      </c>
      <c r="L364" s="49"/>
      <c r="M364" s="49"/>
      <c r="N364" s="49"/>
      <c r="Q364" t="str">
        <v>Intan Purnamasari</v>
      </c>
      <c r="R364" t="str">
        <v>Intan Purnamasari</v>
      </c>
      <c r="S364" t="str">
        <v>Intan Purnamasari</v>
      </c>
      <c r="T364" t="str">
        <v>Intan Purnamasari</v>
      </c>
      <c r="U364" t="str">
        <v>Intan Purnamasari</v>
      </c>
      <c r="V364" t="str">
        <v>Intan Purnamasari</v>
      </c>
      <c r="W364" t="str">
        <v>Intan Purnamasari</v>
      </c>
      <c r="X364" t="str">
        <v>Intan Purnamasari</v>
      </c>
      <c r="Y364" t="str">
        <v>Intan Purnamasari</v>
      </c>
      <c r="CL364" t="str">
        <v>Intan Purnamasari</v>
      </c>
    </row>
    <row r="365" spans="1:90" x14ac:dyDescent="0.25">
      <c r="A365" s="49">
        <v>363</v>
      </c>
      <c r="B365" t="s">
        <v>308</v>
      </c>
      <c r="C365" s="49">
        <v>272</v>
      </c>
      <c r="D365" s="49">
        <v>404</v>
      </c>
      <c r="E365" s="49" t="str">
        <v>Muchlisin</v>
      </c>
      <c r="L365" s="49"/>
      <c r="M365" s="49"/>
      <c r="N365" s="49"/>
      <c r="Q365" t="str">
        <v>Iqbal Koyoto</v>
      </c>
      <c r="R365" t="str">
        <v>Iqbal Koyoto</v>
      </c>
      <c r="S365" t="str">
        <v>Iqbal Koyoto</v>
      </c>
      <c r="T365" t="str">
        <v>Iqbal Koyoto</v>
      </c>
      <c r="U365" t="str">
        <v>Iqbal Koyoto</v>
      </c>
      <c r="V365" t="str">
        <v>Iqbal Koyoto</v>
      </c>
      <c r="W365" t="str">
        <v>Iqbal Koyoto</v>
      </c>
      <c r="X365" t="str">
        <v>Iqbal Koyoto</v>
      </c>
      <c r="Y365" t="str">
        <v>Iqbal Koyoto</v>
      </c>
      <c r="CL365" t="str">
        <v>Iqbal Koyoto</v>
      </c>
    </row>
    <row r="366" spans="1:90" x14ac:dyDescent="0.25">
      <c r="A366" s="49">
        <v>364</v>
      </c>
      <c r="B366" t="s">
        <v>509</v>
      </c>
      <c r="C366" s="49">
        <v>349</v>
      </c>
      <c r="D366" s="49">
        <v>217</v>
      </c>
      <c r="E366" s="49" t="str">
        <v>Himawan Fansuri</v>
      </c>
      <c r="L366" s="49"/>
      <c r="M366" s="49"/>
      <c r="N366" s="49"/>
      <c r="Q366" t="str">
        <v>Ir Indra</v>
      </c>
      <c r="R366" t="str">
        <v>Ir Indra</v>
      </c>
      <c r="S366" t="str">
        <v>Ir Indra</v>
      </c>
      <c r="T366" t="str">
        <v>Ir Indra</v>
      </c>
      <c r="U366" t="str">
        <v>Ir Indra</v>
      </c>
      <c r="V366" t="str">
        <v>Ir Indra</v>
      </c>
      <c r="W366" t="str">
        <v>Ir Indra</v>
      </c>
      <c r="X366" t="str">
        <v>Ir Indra</v>
      </c>
      <c r="Y366" t="str">
        <v>Ir Indra</v>
      </c>
      <c r="CL366" t="str">
        <v>Ir Indra</v>
      </c>
    </row>
    <row r="367" spans="1:90" x14ac:dyDescent="0.25">
      <c r="A367" s="49">
        <v>365</v>
      </c>
      <c r="B367" t="s">
        <v>681</v>
      </c>
      <c r="C367" s="49">
        <v>123</v>
      </c>
      <c r="D367" s="49">
        <v>218</v>
      </c>
      <c r="E367" s="49" t="str">
        <v>Yenmy Felina</v>
      </c>
      <c r="L367" s="49"/>
      <c r="M367" s="49"/>
      <c r="N367" s="49"/>
      <c r="Q367" t="str">
        <v>Ir Indra Feriadi</v>
      </c>
      <c r="R367" t="str">
        <v>Ir Indra Feriadi</v>
      </c>
      <c r="S367" t="str">
        <v>Ir Indra Feriadi</v>
      </c>
      <c r="T367" t="str">
        <v>Ir Indra Feriadi</v>
      </c>
      <c r="U367" t="str">
        <v>Ir Indra Feriadi</v>
      </c>
      <c r="V367" t="str">
        <v>Ir Indra Feriadi</v>
      </c>
      <c r="W367" t="str">
        <v>Ir Indra Feriadi</v>
      </c>
      <c r="X367" t="str">
        <v>Ir Indra Feriadi</v>
      </c>
      <c r="Y367" t="str">
        <v>Ir Indra Feriadi</v>
      </c>
      <c r="CL367" t="str">
        <v>Ir Indra Feriadi</v>
      </c>
    </row>
    <row r="368" spans="1:90" x14ac:dyDescent="0.25">
      <c r="A368" s="49">
        <v>366</v>
      </c>
      <c r="B368" t="s">
        <v>1253</v>
      </c>
      <c r="C368" s="49">
        <v>510</v>
      </c>
      <c r="D368" s="49">
        <v>219</v>
      </c>
      <c r="E368" s="49" t="str">
        <v>Vertiny Wulansari</v>
      </c>
      <c r="L368" s="49"/>
      <c r="M368" s="49"/>
      <c r="N368" s="49"/>
      <c r="Q368" t="str">
        <v>Ir Indra Hardian Matondang</v>
      </c>
      <c r="R368" t="str">
        <v>Ir Indra Hardian Matondang</v>
      </c>
      <c r="S368" t="str">
        <v>Ir Indra Hardian Matondang</v>
      </c>
      <c r="T368" t="str">
        <v>Ir Indra Hardian Matondang</v>
      </c>
      <c r="U368" t="str">
        <v>Ir Indra Hardian Matondang</v>
      </c>
      <c r="V368" t="str">
        <v>Ir Indra Hardian Matondang</v>
      </c>
      <c r="W368" t="str">
        <v>Ir Indra Hardian Matondang</v>
      </c>
      <c r="X368" t="str">
        <v>Ir Indra Hardian Matondang</v>
      </c>
      <c r="Y368" t="str">
        <v>Ir Indra Hardian Matondang</v>
      </c>
      <c r="CL368" t="str">
        <v>Ir Indra Hardian Matondang</v>
      </c>
    </row>
    <row r="369" spans="1:90" x14ac:dyDescent="0.25">
      <c r="A369" s="49">
        <v>367</v>
      </c>
      <c r="B369" t="s">
        <v>336</v>
      </c>
      <c r="C369" s="49">
        <v>277</v>
      </c>
      <c r="D369" s="49">
        <v>220</v>
      </c>
      <c r="E369" s="49" t="str">
        <v>Rika Tania</v>
      </c>
      <c r="L369" s="49"/>
      <c r="M369" s="49"/>
      <c r="N369" s="49"/>
      <c r="Q369" t="str">
        <v>Ir Indra Jaya Sakti Ritonga</v>
      </c>
      <c r="R369" t="str">
        <v>Ir Indra Jaya Sakti Ritonga</v>
      </c>
      <c r="S369" t="str">
        <v>Ir Indra Jaya Sakti Ritonga</v>
      </c>
      <c r="T369" t="str">
        <v>Ir Indra Jaya Sakti Ritonga</v>
      </c>
      <c r="U369" t="str">
        <v>Ir Indra Jaya Sakti Ritonga</v>
      </c>
      <c r="V369" t="str">
        <v>Ir Indra Jaya Sakti Ritonga</v>
      </c>
      <c r="W369" t="str">
        <v>Ir Indra Jaya Sakti Ritonga</v>
      </c>
      <c r="X369" t="str">
        <v>Ir Indra Jaya Sakti Ritonga</v>
      </c>
      <c r="Y369" t="str">
        <v>Ir Indra Jaya Sakti Ritonga</v>
      </c>
      <c r="CL369" t="str">
        <v>Ir Indra Jaya Sakti Ritonga</v>
      </c>
    </row>
    <row r="370" spans="1:90" x14ac:dyDescent="0.25">
      <c r="A370" s="49">
        <v>368</v>
      </c>
      <c r="B370" t="s">
        <v>555</v>
      </c>
      <c r="C370" s="49">
        <v>352</v>
      </c>
      <c r="D370" s="49">
        <v>222</v>
      </c>
      <c r="E370" s="49" t="str">
        <v>Friska Lesmana</v>
      </c>
      <c r="L370" s="49"/>
      <c r="M370" s="49"/>
      <c r="N370" s="49"/>
      <c r="Q370" t="str">
        <v>Ir Indra Purnama, Ir.</v>
      </c>
      <c r="R370" t="str">
        <v>Ir Indra Purnama, Ir.</v>
      </c>
      <c r="S370" t="str">
        <v>Ir Indra Purnama, Ir.</v>
      </c>
      <c r="T370" t="str">
        <v>Ir Indra Purnama, Ir.</v>
      </c>
      <c r="U370" t="str">
        <v>Ir Indra Purnama, Ir.</v>
      </c>
      <c r="V370" t="str">
        <v>Ir Indra Purnama, Ir.</v>
      </c>
      <c r="W370" t="str">
        <v>Ir Indra Purnama, Ir.</v>
      </c>
      <c r="X370" t="str">
        <v>Ir Indra Purnama, Ir.</v>
      </c>
      <c r="Y370" t="str">
        <v>Ir Indra Purnama, Ir.</v>
      </c>
      <c r="CL370" t="str">
        <v>Ir Indra Purnama, Ir.</v>
      </c>
    </row>
    <row r="371" spans="1:90" x14ac:dyDescent="0.25">
      <c r="A371" s="49">
        <v>369</v>
      </c>
      <c r="B371" t="s">
        <v>508</v>
      </c>
      <c r="C371" s="49">
        <v>354</v>
      </c>
      <c r="D371" s="49">
        <v>227</v>
      </c>
      <c r="E371" s="49" t="str">
        <v>Hasan Akmal Alatas</v>
      </c>
      <c r="L371" s="49"/>
      <c r="M371" s="49"/>
      <c r="N371" s="49"/>
      <c r="Q371" t="str">
        <v>Ir Indra Sayto Halawa</v>
      </c>
      <c r="R371" t="str">
        <v>Ir Indra Sayto Halawa</v>
      </c>
      <c r="S371" t="str">
        <v>Ir Indra Sayto Halawa</v>
      </c>
      <c r="T371" t="str">
        <v>Ir Indra Sayto Halawa</v>
      </c>
      <c r="U371" t="str">
        <v>Ir Indra Sayto Halawa</v>
      </c>
      <c r="V371" t="str">
        <v>Ir Indra Sayto Halawa</v>
      </c>
      <c r="W371" t="str">
        <v>Ir Indra Sayto Halawa</v>
      </c>
      <c r="X371" t="str">
        <v>Ir Indra Sayto Halawa</v>
      </c>
      <c r="Y371" t="str">
        <v>Ir Indra Sayto Halawa</v>
      </c>
      <c r="CL371" t="str">
        <v>Ir Indra Sayto Halawa</v>
      </c>
    </row>
    <row r="372" spans="1:90" x14ac:dyDescent="0.25">
      <c r="A372" s="49">
        <v>370</v>
      </c>
      <c r="B372" t="s">
        <v>618</v>
      </c>
      <c r="C372" s="49">
        <v>127</v>
      </c>
      <c r="D372" s="49">
        <v>228</v>
      </c>
      <c r="E372" s="49" t="str">
        <v>Herdyana Achmadi</v>
      </c>
      <c r="L372" s="49"/>
      <c r="M372" s="49"/>
      <c r="N372" s="49"/>
      <c r="Q372" t="str">
        <v>Ir Indra Wijaya</v>
      </c>
      <c r="R372" t="str">
        <v>Ir Indra Wijaya</v>
      </c>
      <c r="S372" t="str">
        <v>Ir Indra Wijaya</v>
      </c>
      <c r="T372" t="str">
        <v>Ir Indra Wijaya</v>
      </c>
      <c r="U372" t="str">
        <v>Ir Indra Wijaya</v>
      </c>
      <c r="V372" t="str">
        <v>Ir Indra Wijaya</v>
      </c>
      <c r="W372" t="str">
        <v>Ir Indra Wijaya</v>
      </c>
      <c r="X372" t="str">
        <v>Ir Indra Wijaya</v>
      </c>
      <c r="Y372" t="str">
        <v>Ir Indra Wijaya</v>
      </c>
      <c r="CL372" t="str">
        <v>Ir Indra Wijaya</v>
      </c>
    </row>
    <row r="373" spans="1:90" x14ac:dyDescent="0.25">
      <c r="A373" s="49">
        <v>371</v>
      </c>
      <c r="B373" t="s">
        <v>305</v>
      </c>
      <c r="C373" s="49">
        <v>511</v>
      </c>
      <c r="D373" s="49">
        <v>229</v>
      </c>
      <c r="E373" s="49" t="str">
        <v>Rika Ade Septiana</v>
      </c>
      <c r="L373" s="49"/>
      <c r="M373" s="49"/>
      <c r="N373" s="49"/>
      <c r="Q373" t="str">
        <v>Ir. Rudi Tambun</v>
      </c>
      <c r="R373" t="str">
        <v>Ir. Rudi Tambun</v>
      </c>
      <c r="S373" t="str">
        <v>Ir. Rudi Tambun</v>
      </c>
      <c r="T373" t="str">
        <v>Ir. Rudi Tambun</v>
      </c>
      <c r="U373" t="str">
        <v>Ir. Rudi Tambun</v>
      </c>
      <c r="V373" t="str">
        <v>Ir. Rudi Tambun</v>
      </c>
      <c r="W373" t="str">
        <v>Ir. Rudi Tambun</v>
      </c>
      <c r="X373" t="str">
        <v>Ir. Rudi Tambun</v>
      </c>
      <c r="Y373" t="str">
        <v>Ir. Rudi Tambun</v>
      </c>
      <c r="CL373" t="str">
        <v>Ir. Rudi Tambun</v>
      </c>
    </row>
    <row r="374" spans="1:90" x14ac:dyDescent="0.25">
      <c r="A374" s="49">
        <v>372</v>
      </c>
      <c r="B374" t="s">
        <v>298</v>
      </c>
      <c r="C374" s="49">
        <v>252</v>
      </c>
      <c r="D374" s="49">
        <v>231</v>
      </c>
      <c r="E374" s="49" t="str">
        <v>Donni Febianto</v>
      </c>
      <c r="L374" s="49"/>
      <c r="M374" s="49"/>
      <c r="N374" s="49"/>
      <c r="Q374" t="str">
        <v>Irfan Febrianto</v>
      </c>
      <c r="R374" t="str">
        <v>Irfan Febrianto</v>
      </c>
      <c r="S374" t="str">
        <v>Irfan Febrianto</v>
      </c>
      <c r="T374" t="str">
        <v>Irfan Febrianto</v>
      </c>
      <c r="U374" t="str">
        <v>Irfan Febrianto</v>
      </c>
      <c r="V374" t="str">
        <v>Irfan Febrianto</v>
      </c>
      <c r="W374" t="str">
        <v>Irfan Febrianto</v>
      </c>
      <c r="X374" t="str">
        <v>Irfan Febrianto</v>
      </c>
      <c r="Y374" t="str">
        <v>Irfan Febrianto</v>
      </c>
      <c r="CL374" t="str">
        <v>Irfan Febrianto</v>
      </c>
    </row>
    <row r="375" spans="1:90" x14ac:dyDescent="0.25">
      <c r="A375" s="49">
        <v>373</v>
      </c>
      <c r="B375" t="s">
        <v>390</v>
      </c>
      <c r="C375" s="49">
        <v>334</v>
      </c>
      <c r="D375" s="49">
        <v>233</v>
      </c>
      <c r="E375" s="49" t="str">
        <v>Agustinus K. Wiratama</v>
      </c>
      <c r="L375" s="49"/>
      <c r="M375" s="49"/>
      <c r="N375" s="49"/>
      <c r="Q375" t="str">
        <v>Irfansyah, St</v>
      </c>
      <c r="R375" t="str">
        <v>Irfansyah, St</v>
      </c>
      <c r="S375" t="str">
        <v>Irfansyah, St</v>
      </c>
      <c r="T375" t="str">
        <v>Irfansyah, St</v>
      </c>
      <c r="U375" t="str">
        <v>Irfansyah, St</v>
      </c>
      <c r="V375" t="str">
        <v>Irfansyah, St</v>
      </c>
      <c r="W375" t="str">
        <v>Irfansyah, St</v>
      </c>
      <c r="X375" t="str">
        <v>Irfansyah, St</v>
      </c>
      <c r="Y375" t="str">
        <v>Irfansyah, St</v>
      </c>
      <c r="CL375" t="str">
        <v>Irfansyah, St</v>
      </c>
    </row>
    <row r="376" spans="1:90" x14ac:dyDescent="0.25">
      <c r="A376" s="49">
        <v>374</v>
      </c>
      <c r="B376" t="s">
        <v>175</v>
      </c>
      <c r="C376" s="49">
        <v>254</v>
      </c>
      <c r="D376" s="49">
        <v>234</v>
      </c>
      <c r="E376" s="49" t="str">
        <v>Susanty Loka</v>
      </c>
      <c r="L376" s="49"/>
      <c r="M376" s="49"/>
      <c r="N376" s="49"/>
      <c r="Q376" t="str">
        <v>Irfansyah, St Purnama</v>
      </c>
      <c r="R376" t="str">
        <v>Irfansyah, St Purnama</v>
      </c>
      <c r="S376" t="str">
        <v>Irfansyah, St Purnama</v>
      </c>
      <c r="T376" t="str">
        <v>Irfansyah, St Purnama</v>
      </c>
      <c r="U376" t="str">
        <v>Irfansyah, St Purnama</v>
      </c>
      <c r="V376" t="str">
        <v>Irfansyah, St Purnama</v>
      </c>
      <c r="W376" t="str">
        <v>Irfansyah, St Purnama</v>
      </c>
      <c r="X376" t="str">
        <v>Irfansyah, St Purnama</v>
      </c>
      <c r="Y376" t="str">
        <v>Irfansyah, St Purnama</v>
      </c>
      <c r="CL376" t="str">
        <v>Irfansyah, St Purnama</v>
      </c>
    </row>
    <row r="377" spans="1:90" x14ac:dyDescent="0.25">
      <c r="A377" s="49">
        <v>375</v>
      </c>
      <c r="B377" t="s">
        <v>633</v>
      </c>
      <c r="C377" s="49">
        <v>129</v>
      </c>
      <c r="D377" s="49">
        <v>235</v>
      </c>
      <c r="E377" s="49" t="str">
        <v>Septiyani</v>
      </c>
      <c r="L377" s="49"/>
      <c r="M377" s="49"/>
      <c r="N377" s="49"/>
      <c r="Q377" t="str">
        <v>Irham Syaukani</v>
      </c>
      <c r="R377" t="str">
        <v>Irham Syaukani</v>
      </c>
      <c r="S377" t="str">
        <v>Irham Syaukani</v>
      </c>
      <c r="T377" t="str">
        <v>Irham Syaukani</v>
      </c>
      <c r="U377" t="str">
        <v>Irham Syaukani</v>
      </c>
      <c r="V377" t="str">
        <v>Irham Syaukani</v>
      </c>
      <c r="W377" t="str">
        <v>Irham Syaukani</v>
      </c>
      <c r="X377" t="str">
        <v>Irham Syaukani</v>
      </c>
      <c r="Y377" t="str">
        <v>Irham Syaukani</v>
      </c>
      <c r="CL377" t="str">
        <v>Irham Syaukani</v>
      </c>
    </row>
    <row r="378" spans="1:90" x14ac:dyDescent="0.25">
      <c r="A378" s="49">
        <v>376</v>
      </c>
      <c r="B378" t="s">
        <v>667</v>
      </c>
      <c r="C378" s="49">
        <v>133</v>
      </c>
      <c r="D378" s="49">
        <v>236</v>
      </c>
      <c r="E378" s="49" t="str">
        <v>Rajohan Saragih</v>
      </c>
      <c r="L378" s="49"/>
      <c r="M378" s="49"/>
      <c r="N378" s="49"/>
      <c r="Q378" t="str">
        <v>Irhammuddin, Ir.</v>
      </c>
      <c r="R378" t="str">
        <v>Irhammuddin, Ir.</v>
      </c>
      <c r="S378" t="str">
        <v>Irhammuddin, Ir.</v>
      </c>
      <c r="T378" t="str">
        <v>Irhammuddin, Ir.</v>
      </c>
      <c r="U378" t="str">
        <v>Irhammuddin, Ir.</v>
      </c>
      <c r="V378" t="str">
        <v>Irhammuddin, Ir.</v>
      </c>
      <c r="W378" t="str">
        <v>Irhammuddin, Ir.</v>
      </c>
      <c r="X378" t="str">
        <v>Irhammuddin, Ir.</v>
      </c>
      <c r="Y378" t="str">
        <v>Irhammuddin, Ir.</v>
      </c>
      <c r="CL378" t="str">
        <v>Irhammuddin, Ir.</v>
      </c>
    </row>
    <row r="379" spans="1:90" x14ac:dyDescent="0.25">
      <c r="A379" s="49">
        <v>377</v>
      </c>
      <c r="B379" t="s">
        <v>1012</v>
      </c>
      <c r="C379" s="49">
        <v>134</v>
      </c>
      <c r="D379" s="49">
        <v>237</v>
      </c>
      <c r="E379" s="49" t="str">
        <v>Felicita Maureen Cassela</v>
      </c>
      <c r="L379" s="49"/>
      <c r="M379" s="49"/>
      <c r="N379" s="49"/>
      <c r="Q379" t="str">
        <v>Irma Ul Hidayah, SE</v>
      </c>
      <c r="R379" t="str">
        <v>Irma Ul Hidayah, SE</v>
      </c>
      <c r="S379" t="str">
        <v>Irma Ul Hidayah, SE</v>
      </c>
      <c r="T379" t="str">
        <v>Irma Ul Hidayah, SE</v>
      </c>
      <c r="U379" t="str">
        <v>Irma Ul Hidayah, SE</v>
      </c>
      <c r="V379" t="str">
        <v>Irma Ul Hidayah, SE</v>
      </c>
      <c r="W379" t="str">
        <v>Irma Ul Hidayah, SE</v>
      </c>
      <c r="X379" t="str">
        <v>Irma Ul Hidayah, SE</v>
      </c>
      <c r="Y379" t="str">
        <v>Irma Ul Hidayah, SE</v>
      </c>
      <c r="CL379" t="str">
        <v>Irma Ul Hidayah, SE</v>
      </c>
    </row>
    <row r="380" spans="1:90" x14ac:dyDescent="0.25">
      <c r="A380" s="49">
        <v>378</v>
      </c>
      <c r="B380" t="s">
        <v>520</v>
      </c>
      <c r="C380" s="49">
        <v>512</v>
      </c>
      <c r="D380" s="49">
        <v>238</v>
      </c>
      <c r="E380" s="49" t="str">
        <v>Roy E. Wicaksono</v>
      </c>
      <c r="L380" s="49"/>
      <c r="M380" s="49"/>
      <c r="N380" s="49"/>
      <c r="Q380" t="str">
        <v>Irpan Irawan</v>
      </c>
      <c r="R380" t="str">
        <v>Irpan Irawan</v>
      </c>
      <c r="S380" t="str">
        <v>Irpan Irawan</v>
      </c>
      <c r="T380" t="str">
        <v>Irpan Irawan</v>
      </c>
      <c r="U380" t="str">
        <v>Irpan Irawan</v>
      </c>
      <c r="V380" t="str">
        <v>Irpan Irawan</v>
      </c>
      <c r="W380" t="str">
        <v>Irpan Irawan</v>
      </c>
      <c r="X380" t="str">
        <v>Irpan Irawan</v>
      </c>
      <c r="Y380" t="str">
        <v>Irpan Irawan</v>
      </c>
      <c r="CL380" t="str">
        <v>Irpan Irawan</v>
      </c>
    </row>
    <row r="381" spans="1:90" x14ac:dyDescent="0.25">
      <c r="A381" s="49">
        <v>379</v>
      </c>
      <c r="B381" t="s">
        <v>614</v>
      </c>
      <c r="C381" s="49">
        <v>513</v>
      </c>
      <c r="D381" s="49">
        <v>239</v>
      </c>
      <c r="E381" s="49" t="str">
        <v>Dian Fidelia</v>
      </c>
      <c r="L381" s="49"/>
      <c r="M381" s="49"/>
      <c r="N381" s="49"/>
      <c r="Q381" t="str">
        <v>Irvan Tanjung S.T.</v>
      </c>
      <c r="R381" t="str">
        <v>Irvan Tanjung S.T.</v>
      </c>
      <c r="S381" t="str">
        <v>Irvan Tanjung S.T.</v>
      </c>
      <c r="T381" t="str">
        <v>Irvan Tanjung S.T.</v>
      </c>
      <c r="U381" t="str">
        <v>Irvan Tanjung S.T.</v>
      </c>
      <c r="V381" t="str">
        <v>Irvan Tanjung S.T.</v>
      </c>
      <c r="W381" t="str">
        <v>Irvan Tanjung S.T.</v>
      </c>
      <c r="X381" t="str">
        <v>Irvan Tanjung S.T.</v>
      </c>
      <c r="Y381" t="str">
        <v>Irvan Tanjung S.T.</v>
      </c>
      <c r="CL381" t="str">
        <v>Irvan Tanjung S.T.</v>
      </c>
    </row>
    <row r="382" spans="1:90" x14ac:dyDescent="0.25">
      <c r="A382" s="49">
        <v>380</v>
      </c>
      <c r="B382" t="s">
        <v>303</v>
      </c>
      <c r="C382" s="49">
        <v>514</v>
      </c>
      <c r="D382" s="49">
        <v>240</v>
      </c>
      <c r="E382" s="49" t="str">
        <v>Tony Thamrin</v>
      </c>
      <c r="L382" s="49"/>
      <c r="M382" s="49"/>
      <c r="N382" s="49"/>
      <c r="Q382" t="str">
        <v>Irwan Disanto</v>
      </c>
      <c r="R382" t="str">
        <v>Irwan Disanto</v>
      </c>
      <c r="S382" t="str">
        <v>Irwan Disanto</v>
      </c>
      <c r="T382" t="str">
        <v>Irwan Disanto</v>
      </c>
      <c r="U382" t="str">
        <v>Irwan Disanto</v>
      </c>
      <c r="V382" t="str">
        <v>Irwan Disanto</v>
      </c>
      <c r="W382" t="str">
        <v>Irwan Disanto</v>
      </c>
      <c r="X382" t="str">
        <v>Irwan Disanto</v>
      </c>
      <c r="Y382" t="str">
        <v>Irwan Disanto</v>
      </c>
      <c r="CL382" t="str">
        <v>Irwan Disanto</v>
      </c>
    </row>
    <row r="383" spans="1:90" x14ac:dyDescent="0.25">
      <c r="A383" s="49">
        <v>381</v>
      </c>
      <c r="B383" t="s">
        <v>751</v>
      </c>
      <c r="C383" s="49">
        <v>136</v>
      </c>
      <c r="D383" s="49">
        <v>241</v>
      </c>
      <c r="E383" s="49" t="str">
        <v>Daniel Ortega Purba</v>
      </c>
      <c r="L383" s="49"/>
      <c r="M383" s="49"/>
      <c r="N383" s="49"/>
      <c r="Q383" t="str">
        <v>Iskandarsyah Lubis</v>
      </c>
      <c r="R383" t="str">
        <v>Iskandarsyah Lubis</v>
      </c>
      <c r="S383" t="str">
        <v>Iskandarsyah Lubis</v>
      </c>
      <c r="T383" t="str">
        <v>Iskandarsyah Lubis</v>
      </c>
      <c r="U383" t="str">
        <v>Iskandarsyah Lubis</v>
      </c>
      <c r="V383" t="str">
        <v>Iskandarsyah Lubis</v>
      </c>
      <c r="W383" t="str">
        <v>Iskandarsyah Lubis</v>
      </c>
      <c r="X383" t="str">
        <v>Iskandarsyah Lubis</v>
      </c>
      <c r="Y383" t="str">
        <v>Iskandarsyah Lubis</v>
      </c>
      <c r="CL383" t="str">
        <v>Iskandarsyah Lubis</v>
      </c>
    </row>
    <row r="384" spans="1:90" x14ac:dyDescent="0.25">
      <c r="A384" s="49">
        <v>382</v>
      </c>
      <c r="B384" t="s">
        <v>722</v>
      </c>
      <c r="C384" s="49">
        <v>140</v>
      </c>
      <c r="D384" s="49">
        <v>242</v>
      </c>
      <c r="E384" s="49" t="str">
        <v>Wahyu Nofiyanto</v>
      </c>
      <c r="L384" s="49"/>
      <c r="M384" s="49"/>
      <c r="N384" s="49"/>
      <c r="Q384" t="str">
        <v>Islamuddin S., Ir.</v>
      </c>
      <c r="R384" t="str">
        <v>Islamuddin S., Ir.</v>
      </c>
      <c r="S384" t="str">
        <v>Islamuddin S., Ir.</v>
      </c>
      <c r="T384" t="str">
        <v>Islamuddin S., Ir.</v>
      </c>
      <c r="U384" t="str">
        <v>Islamuddin S., Ir.</v>
      </c>
      <c r="V384" t="str">
        <v>Islamuddin S., Ir.</v>
      </c>
      <c r="W384" t="str">
        <v>Islamuddin S., Ir.</v>
      </c>
      <c r="X384" t="str">
        <v>Islamuddin S., Ir.</v>
      </c>
      <c r="Y384" t="str">
        <v>Islamuddin S., Ir.</v>
      </c>
      <c r="CL384" t="str">
        <v>Islamuddin S., Ir.</v>
      </c>
    </row>
    <row r="385" spans="1:90" x14ac:dyDescent="0.25">
      <c r="A385" s="49">
        <v>383</v>
      </c>
      <c r="B385" t="s">
        <v>328</v>
      </c>
      <c r="C385" s="49">
        <v>265</v>
      </c>
      <c r="D385" s="49">
        <v>243</v>
      </c>
      <c r="E385" s="49" t="str">
        <v>Henry Wijaya Purwa</v>
      </c>
      <c r="L385" s="49"/>
      <c r="M385" s="49"/>
      <c r="N385" s="49"/>
      <c r="Q385" t="str">
        <v>Ismail A. Kaharu</v>
      </c>
      <c r="R385" t="str">
        <v>Ismail A. Kaharu</v>
      </c>
      <c r="S385" t="str">
        <v>Ismail A. Kaharu</v>
      </c>
      <c r="T385" t="str">
        <v>Ismail A. Kaharu</v>
      </c>
      <c r="U385" t="str">
        <v>Ismail A. Kaharu</v>
      </c>
      <c r="V385" t="str">
        <v>Ismail A. Kaharu</v>
      </c>
      <c r="W385" t="str">
        <v>Ismail A. Kaharu</v>
      </c>
      <c r="X385" t="str">
        <v>Ismail A. Kaharu</v>
      </c>
      <c r="Y385" t="str">
        <v>Ismail A. Kaharu</v>
      </c>
      <c r="CL385" t="str">
        <v>Ismail A. Kaharu</v>
      </c>
    </row>
    <row r="386" spans="1:90" x14ac:dyDescent="0.25">
      <c r="A386" s="49">
        <v>384</v>
      </c>
      <c r="B386" t="s">
        <v>318</v>
      </c>
      <c r="C386" s="49">
        <v>266</v>
      </c>
      <c r="D386" s="49">
        <v>244</v>
      </c>
      <c r="E386" s="49" t="str">
        <v>A.S.Sundiono</v>
      </c>
      <c r="L386" s="49"/>
      <c r="M386" s="49"/>
      <c r="N386" s="49"/>
      <c r="Q386" t="str">
        <v>Isna Arianti</v>
      </c>
      <c r="R386" t="str">
        <v>Isna Arianti</v>
      </c>
      <c r="S386" t="str">
        <v>Isna Arianti</v>
      </c>
      <c r="T386" t="str">
        <v>Isna Arianti</v>
      </c>
      <c r="U386" t="str">
        <v>Isna Arianti</v>
      </c>
      <c r="V386" t="str">
        <v>Isna Arianti</v>
      </c>
      <c r="W386" t="str">
        <v>Isna Arianti</v>
      </c>
      <c r="X386" t="str">
        <v>Isna Arianti</v>
      </c>
      <c r="Y386" t="str">
        <v>Isna Arianti</v>
      </c>
      <c r="CL386" t="str">
        <v>Isna Arianti</v>
      </c>
    </row>
    <row r="387" spans="1:90" x14ac:dyDescent="0.25">
      <c r="A387" s="49">
        <v>385</v>
      </c>
      <c r="B387" t="s">
        <v>507</v>
      </c>
      <c r="C387" s="49">
        <v>343</v>
      </c>
      <c r="D387" s="49">
        <v>245</v>
      </c>
      <c r="E387" s="49" t="str">
        <v>Agustian Syahputra</v>
      </c>
      <c r="L387" s="49"/>
      <c r="M387" s="49"/>
      <c r="N387" s="49"/>
      <c r="Q387" t="str">
        <v>Iswandra</v>
      </c>
      <c r="R387" t="str">
        <v>Iswandra</v>
      </c>
      <c r="S387" t="str">
        <v>Iswandra</v>
      </c>
      <c r="T387" t="str">
        <v>Iswandra</v>
      </c>
      <c r="U387" t="str">
        <v>Iswandra</v>
      </c>
      <c r="V387" t="str">
        <v>Iswandra</v>
      </c>
      <c r="W387" t="str">
        <v>Iswandra</v>
      </c>
      <c r="X387" t="str">
        <v>Iswandra</v>
      </c>
      <c r="Y387" t="str">
        <v>Iswandra</v>
      </c>
      <c r="CL387" t="str">
        <v>Iswandra</v>
      </c>
    </row>
    <row r="388" spans="1:90" x14ac:dyDescent="0.25">
      <c r="A388" s="49">
        <v>386</v>
      </c>
      <c r="B388" t="s">
        <v>330</v>
      </c>
      <c r="C388" s="49">
        <v>515</v>
      </c>
      <c r="D388" s="49">
        <v>246</v>
      </c>
      <c r="E388" s="49" t="str">
        <v>Yudhi Libriadianny</v>
      </c>
      <c r="L388" s="49"/>
      <c r="M388" s="49"/>
      <c r="N388" s="49"/>
      <c r="Q388" t="str">
        <v>Ivan Adenawer Tampubolon</v>
      </c>
      <c r="R388" t="str">
        <v>Ivan Adenawer Tampubolon</v>
      </c>
      <c r="S388" t="str">
        <v>Ivan Adenawer Tampubolon</v>
      </c>
      <c r="T388" t="str">
        <v>Ivan Adenawer Tampubolon</v>
      </c>
      <c r="U388" t="str">
        <v>Ivan Adenawer Tampubolon</v>
      </c>
      <c r="V388" t="str">
        <v>Ivan Adenawer Tampubolon</v>
      </c>
      <c r="W388" t="str">
        <v>Ivan Adenawer Tampubolon</v>
      </c>
      <c r="X388" t="str">
        <v>Ivan Adenawer Tampubolon</v>
      </c>
      <c r="Y388" t="str">
        <v>Ivan Adenawer Tampubolon</v>
      </c>
      <c r="CL388" t="str">
        <v>Ivan Adenawer Tampubolon</v>
      </c>
    </row>
    <row r="389" spans="1:90" x14ac:dyDescent="0.25">
      <c r="A389" s="49">
        <v>387</v>
      </c>
      <c r="B389" t="s">
        <v>678</v>
      </c>
      <c r="C389" s="49">
        <v>337</v>
      </c>
      <c r="D389" s="49">
        <v>247</v>
      </c>
      <c r="E389" s="49" t="str">
        <v>Devin</v>
      </c>
      <c r="L389" s="49"/>
      <c r="M389" s="49"/>
      <c r="N389" s="49"/>
      <c r="Q389" t="str">
        <v>Ivan Andri Harianja</v>
      </c>
      <c r="R389" t="str">
        <v>Ivan Andri Harianja</v>
      </c>
      <c r="S389" t="str">
        <v>Ivan Andri Harianja</v>
      </c>
      <c r="T389" t="str">
        <v>Ivan Andri Harianja</v>
      </c>
      <c r="U389" t="str">
        <v>Ivan Andri Harianja</v>
      </c>
      <c r="V389" t="str">
        <v>Ivan Andri Harianja</v>
      </c>
      <c r="W389" t="str">
        <v>Ivan Andri Harianja</v>
      </c>
      <c r="X389" t="str">
        <v>Ivan Andri Harianja</v>
      </c>
      <c r="Y389" t="str">
        <v>Ivan Andri Harianja</v>
      </c>
      <c r="CL389" t="str">
        <v>Ivan Andri Harianja</v>
      </c>
    </row>
    <row r="390" spans="1:90" x14ac:dyDescent="0.25">
      <c r="A390" s="49">
        <v>388</v>
      </c>
      <c r="B390" t="s">
        <v>668</v>
      </c>
      <c r="C390" s="49">
        <v>516</v>
      </c>
      <c r="D390" s="49">
        <v>248</v>
      </c>
      <c r="E390" s="49" t="str">
        <v>Eko Matra Tantowie</v>
      </c>
      <c r="L390" s="49"/>
      <c r="M390" s="49"/>
      <c r="N390" s="49"/>
      <c r="Q390" t="str">
        <v>Ivan Ibrahim Lubis, Ir.</v>
      </c>
      <c r="R390" t="str">
        <v>Ivan Ibrahim Lubis, Ir.</v>
      </c>
      <c r="S390" t="str">
        <v>Ivan Ibrahim Lubis, Ir.</v>
      </c>
      <c r="T390" t="str">
        <v>Ivan Ibrahim Lubis, Ir.</v>
      </c>
      <c r="U390" t="str">
        <v>Ivan Ibrahim Lubis, Ir.</v>
      </c>
      <c r="V390" t="str">
        <v>Ivan Ibrahim Lubis, Ir.</v>
      </c>
      <c r="W390" t="str">
        <v>Ivan Ibrahim Lubis, Ir.</v>
      </c>
      <c r="X390" t="str">
        <v>Ivan Ibrahim Lubis, Ir.</v>
      </c>
      <c r="Y390" t="str">
        <v>Ivan Ibrahim Lubis, Ir.</v>
      </c>
      <c r="CL390" t="str">
        <v>Ivan Ibrahim Lubis, Ir.</v>
      </c>
    </row>
    <row r="391" spans="1:90" x14ac:dyDescent="0.25">
      <c r="A391" s="49">
        <v>389</v>
      </c>
      <c r="B391" t="s">
        <v>711</v>
      </c>
      <c r="C391" s="49">
        <v>142</v>
      </c>
      <c r="D391" s="49">
        <v>249</v>
      </c>
      <c r="E391" s="49" t="str">
        <v>Yudi Setiawan</v>
      </c>
      <c r="L391" s="49"/>
      <c r="M391" s="49"/>
      <c r="N391" s="49"/>
      <c r="Q391" t="str">
        <v>J. Tarigan</v>
      </c>
      <c r="R391" t="str">
        <v>J. Tarigan</v>
      </c>
      <c r="S391" t="str">
        <v>J. Tarigan</v>
      </c>
      <c r="T391" t="str">
        <v>J. Tarigan</v>
      </c>
      <c r="U391" t="str">
        <v>J. Tarigan</v>
      </c>
      <c r="V391" t="str">
        <v>J. Tarigan</v>
      </c>
      <c r="W391" t="str">
        <v>J. Tarigan</v>
      </c>
      <c r="X391" t="str">
        <v>J. Tarigan</v>
      </c>
      <c r="Y391" t="str">
        <v>J. Tarigan</v>
      </c>
      <c r="CL391" t="str">
        <v>J. Tarigan</v>
      </c>
    </row>
    <row r="392" spans="1:90" x14ac:dyDescent="0.25">
      <c r="A392" s="49">
        <v>390</v>
      </c>
      <c r="B392" t="s">
        <v>1256</v>
      </c>
      <c r="C392" s="49">
        <v>518</v>
      </c>
      <c r="D392" s="49">
        <v>250</v>
      </c>
      <c r="E392" s="49" t="str">
        <v>Indah Rosnindah</v>
      </c>
      <c r="L392" s="49"/>
      <c r="M392" s="49"/>
      <c r="N392" s="49"/>
      <c r="Q392" t="str">
        <v>Jajan Djuhjana, Ir.</v>
      </c>
      <c r="R392" t="str">
        <v>Jajan Djuhjana, Ir.</v>
      </c>
      <c r="S392" t="str">
        <v>Jajan Djuhjana, Ir.</v>
      </c>
      <c r="T392" t="str">
        <v>Jajan Djuhjana, Ir.</v>
      </c>
      <c r="U392" t="str">
        <v>Jajan Djuhjana, Ir.</v>
      </c>
      <c r="V392" t="str">
        <v>Jajan Djuhjana, Ir.</v>
      </c>
      <c r="W392" t="str">
        <v>Jajan Djuhjana, Ir.</v>
      </c>
      <c r="X392" t="str">
        <v>Jajan Djuhjana, Ir.</v>
      </c>
      <c r="Y392" t="str">
        <v>Jajan Djuhjana, Ir.</v>
      </c>
      <c r="CL392" t="str">
        <v>Jajan Djuhjana, Ir.</v>
      </c>
    </row>
    <row r="393" spans="1:90" x14ac:dyDescent="0.25">
      <c r="A393" s="49">
        <v>391</v>
      </c>
      <c r="B393" t="s">
        <v>216</v>
      </c>
      <c r="C393" s="49">
        <v>279</v>
      </c>
      <c r="D393" s="49">
        <v>251</v>
      </c>
      <c r="E393" s="49" t="str">
        <v>Tonton M. Piskariyanto</v>
      </c>
      <c r="L393" s="49"/>
      <c r="M393" s="49"/>
      <c r="N393" s="49"/>
      <c r="Q393" t="str">
        <v>Januariska, SP</v>
      </c>
      <c r="R393" t="str">
        <v>Januariska, SP</v>
      </c>
      <c r="S393" t="str">
        <v>Januariska, SP</v>
      </c>
      <c r="T393" t="str">
        <v>Januariska, SP</v>
      </c>
      <c r="U393" t="str">
        <v>Januariska, SP</v>
      </c>
      <c r="V393" t="str">
        <v>Januariska, SP</v>
      </c>
      <c r="W393" t="str">
        <v>Januariska, SP</v>
      </c>
      <c r="X393" t="str">
        <v>Januariska, SP</v>
      </c>
      <c r="Y393" t="str">
        <v>Januariska, SP</v>
      </c>
      <c r="CL393" t="str">
        <v>Januariska, SP</v>
      </c>
    </row>
    <row r="394" spans="1:90" x14ac:dyDescent="0.25">
      <c r="A394" s="49">
        <v>392</v>
      </c>
      <c r="B394" t="s">
        <v>1257</v>
      </c>
      <c r="C394" s="49">
        <v>282</v>
      </c>
      <c r="D394" s="49">
        <v>252</v>
      </c>
      <c r="E394" s="49" t="str">
        <v>Manur Hutahaean</v>
      </c>
      <c r="L394" s="49"/>
      <c r="M394" s="49"/>
      <c r="N394" s="49"/>
      <c r="Q394" t="str">
        <v>Jasarlim Sinaga, Ir.</v>
      </c>
      <c r="R394" t="str">
        <v>Jasarlim Sinaga, Ir.</v>
      </c>
      <c r="S394" t="str">
        <v>Jasarlim Sinaga, Ir.</v>
      </c>
      <c r="T394" t="str">
        <v>Jasarlim Sinaga, Ir.</v>
      </c>
      <c r="U394" t="str">
        <v>Jasarlim Sinaga, Ir.</v>
      </c>
      <c r="V394" t="str">
        <v>Jasarlim Sinaga, Ir.</v>
      </c>
      <c r="W394" t="str">
        <v>Jasarlim Sinaga, Ir.</v>
      </c>
      <c r="X394" t="str">
        <v>Jasarlim Sinaga, Ir.</v>
      </c>
      <c r="Y394" t="str">
        <v>Jasarlim Sinaga, Ir.</v>
      </c>
      <c r="CL394" t="str">
        <v>Jasarlim Sinaga, Ir.</v>
      </c>
    </row>
    <row r="395" spans="1:90" x14ac:dyDescent="0.25">
      <c r="A395" s="49">
        <v>393</v>
      </c>
      <c r="B395" t="s">
        <v>315</v>
      </c>
      <c r="C395" s="49">
        <v>287</v>
      </c>
      <c r="D395" s="49">
        <v>253</v>
      </c>
      <c r="E395" s="49" t="str">
        <v>Benyamin Suwito Rahardjo</v>
      </c>
      <c r="L395" s="49"/>
      <c r="M395" s="49"/>
      <c r="N395" s="49"/>
      <c r="Q395" t="str">
        <v>Jaya Hartono</v>
      </c>
      <c r="R395" t="str">
        <v>Jaya Hartono</v>
      </c>
      <c r="S395" t="str">
        <v>Jaya Hartono</v>
      </c>
      <c r="T395" t="str">
        <v>Jaya Hartono</v>
      </c>
      <c r="U395" t="str">
        <v>Jaya Hartono</v>
      </c>
      <c r="V395" t="str">
        <v>Jaya Hartono</v>
      </c>
      <c r="W395" t="str">
        <v>Jaya Hartono</v>
      </c>
      <c r="X395" t="str">
        <v>Jaya Hartono</v>
      </c>
      <c r="Y395" t="str">
        <v>Jaya Hartono</v>
      </c>
      <c r="CL395" t="str">
        <v>Jaya Hartono</v>
      </c>
    </row>
    <row r="396" spans="1:90" x14ac:dyDescent="0.25">
      <c r="A396" s="49">
        <v>394</v>
      </c>
      <c r="B396" t="s">
        <v>207</v>
      </c>
      <c r="C396" s="49">
        <v>519</v>
      </c>
      <c r="D396" s="49">
        <v>254</v>
      </c>
      <c r="E396" s="49" t="str">
        <v>Nanang Budi Istiyanto</v>
      </c>
      <c r="L396" s="49"/>
      <c r="M396" s="49"/>
      <c r="N396" s="49"/>
      <c r="Q396" t="str">
        <v>Jeffry Pabianto</v>
      </c>
      <c r="R396" t="str">
        <v>Jeffry Pabianto</v>
      </c>
      <c r="S396" t="str">
        <v>Jeffry Pabianto</v>
      </c>
      <c r="T396" t="str">
        <v>Jeffry Pabianto</v>
      </c>
      <c r="U396" t="str">
        <v>Jeffry Pabianto</v>
      </c>
      <c r="V396" t="str">
        <v>Jeffry Pabianto</v>
      </c>
      <c r="W396" t="str">
        <v>Jeffry Pabianto</v>
      </c>
      <c r="X396" t="str">
        <v>Jeffry Pabianto</v>
      </c>
      <c r="Y396" t="str">
        <v>Jeffry Pabianto</v>
      </c>
      <c r="CL396" t="str">
        <v>Jeffry Pabianto</v>
      </c>
    </row>
    <row r="397" spans="1:90" x14ac:dyDescent="0.25">
      <c r="A397" s="49">
        <v>395</v>
      </c>
      <c r="B397" t="s">
        <v>1258</v>
      </c>
      <c r="C397" s="49">
        <v>357</v>
      </c>
      <c r="D397" s="49">
        <v>255</v>
      </c>
      <c r="E397" s="49" t="str">
        <v>Tani Cipto Nugroho</v>
      </c>
      <c r="L397" s="49"/>
      <c r="M397" s="49"/>
      <c r="N397" s="49"/>
      <c r="Q397" t="str">
        <v>Jefri Hidayat</v>
      </c>
      <c r="R397" t="str">
        <v>Jefri Hidayat</v>
      </c>
      <c r="S397" t="str">
        <v>Jefri Hidayat</v>
      </c>
      <c r="T397" t="str">
        <v>Jefri Hidayat</v>
      </c>
      <c r="U397" t="str">
        <v>Jefri Hidayat</v>
      </c>
      <c r="V397" t="str">
        <v>Jefri Hidayat</v>
      </c>
      <c r="W397" t="str">
        <v>Jefri Hidayat</v>
      </c>
      <c r="X397" t="str">
        <v>Jefri Hidayat</v>
      </c>
      <c r="Y397" t="str">
        <v>Jefri Hidayat</v>
      </c>
      <c r="CL397" t="str">
        <v>Jefri Hidayat</v>
      </c>
    </row>
    <row r="398" spans="1:90" x14ac:dyDescent="0.25">
      <c r="A398" s="49">
        <v>396</v>
      </c>
      <c r="B398" t="s">
        <v>1423</v>
      </c>
      <c r="C398" s="49">
        <v>0</v>
      </c>
      <c r="D398" s="49">
        <v>256</v>
      </c>
      <c r="E398" s="49" t="str">
        <v>Anton Heryudhanto</v>
      </c>
      <c r="L398" s="49"/>
      <c r="M398" s="49"/>
      <c r="N398" s="49"/>
      <c r="Q398" t="str">
        <v>Jefri Rahmadani</v>
      </c>
      <c r="R398" t="str">
        <v>Jefri Rahmadani</v>
      </c>
      <c r="S398" t="str">
        <v>Jefri Rahmadani</v>
      </c>
      <c r="T398" t="str">
        <v>Jefri Rahmadani</v>
      </c>
      <c r="U398" t="str">
        <v>Jefri Rahmadani</v>
      </c>
      <c r="V398" t="str">
        <v>Jefri Rahmadani</v>
      </c>
      <c r="W398" t="str">
        <v>Jefri Rahmadani</v>
      </c>
      <c r="X398" t="str">
        <v>Jefri Rahmadani</v>
      </c>
      <c r="Y398" t="str">
        <v>Jefri Rahmadani</v>
      </c>
      <c r="CL398" t="str">
        <v>Jefri Rahmadani</v>
      </c>
    </row>
    <row r="399" spans="1:90" x14ac:dyDescent="0.25">
      <c r="A399" s="49">
        <v>397</v>
      </c>
      <c r="B399" t="s">
        <v>236</v>
      </c>
      <c r="C399" s="49">
        <v>521</v>
      </c>
      <c r="D399" s="49">
        <v>257</v>
      </c>
      <c r="E399" s="49" t="str">
        <v>Benny Chandra</v>
      </c>
      <c r="L399" s="49"/>
      <c r="M399" s="49"/>
      <c r="N399" s="49"/>
      <c r="Q399" t="str">
        <v>Jenni Wardi Purba</v>
      </c>
      <c r="R399" t="str">
        <v>Jenni Wardi Purba</v>
      </c>
      <c r="S399" t="str">
        <v>Jenni Wardi Purba</v>
      </c>
      <c r="T399" t="str">
        <v>Jenni Wardi Purba</v>
      </c>
      <c r="U399" t="str">
        <v>Jenni Wardi Purba</v>
      </c>
      <c r="V399" t="str">
        <v>Jenni Wardi Purba</v>
      </c>
      <c r="W399" t="str">
        <v>Jenni Wardi Purba</v>
      </c>
      <c r="X399" t="str">
        <v>Jenni Wardi Purba</v>
      </c>
      <c r="Y399" t="str">
        <v>Jenni Wardi Purba</v>
      </c>
      <c r="CL399" t="str">
        <v>Jenni Wardi Purba</v>
      </c>
    </row>
    <row r="400" spans="1:90" x14ac:dyDescent="0.25">
      <c r="A400" s="49">
        <v>398</v>
      </c>
      <c r="B400" t="s">
        <v>579</v>
      </c>
      <c r="C400" s="49">
        <v>522</v>
      </c>
      <c r="D400" s="49">
        <v>258</v>
      </c>
      <c r="E400" s="49" t="str">
        <v>Danilast</v>
      </c>
      <c r="L400" s="49"/>
      <c r="M400" s="49"/>
      <c r="N400" s="49"/>
      <c r="Q400" t="str">
        <v>Jenny Hotnida Simanjuntak</v>
      </c>
      <c r="R400" t="str">
        <v>Jenny Hotnida Simanjuntak</v>
      </c>
      <c r="S400" t="str">
        <v>Jenny Hotnida Simanjuntak</v>
      </c>
      <c r="T400" t="str">
        <v>Jenny Hotnida Simanjuntak</v>
      </c>
      <c r="U400" t="str">
        <v>Jenny Hotnida Simanjuntak</v>
      </c>
      <c r="V400" t="str">
        <v>Jenny Hotnida Simanjuntak</v>
      </c>
      <c r="W400" t="str">
        <v>Jenny Hotnida Simanjuntak</v>
      </c>
      <c r="X400" t="str">
        <v>Jenny Hotnida Simanjuntak</v>
      </c>
      <c r="Y400" t="str">
        <v>Jenny Hotnida Simanjuntak</v>
      </c>
      <c r="CL400" t="str">
        <v>Jenny Hotnida Simanjuntak</v>
      </c>
    </row>
    <row r="401" spans="1:90" x14ac:dyDescent="0.25">
      <c r="A401" s="49">
        <v>399</v>
      </c>
      <c r="B401" t="s">
        <v>403</v>
      </c>
      <c r="C401" s="49">
        <v>523</v>
      </c>
      <c r="D401" s="49">
        <v>259</v>
      </c>
      <c r="E401" s="49" t="str">
        <v>Soni Saputra, Spi</v>
      </c>
      <c r="L401" s="49"/>
      <c r="M401" s="49"/>
      <c r="N401" s="49"/>
      <c r="Q401" t="str">
        <v>Jeskia Eduard Tuwoliu</v>
      </c>
      <c r="R401" t="str">
        <v>Jeskia Eduard Tuwoliu</v>
      </c>
      <c r="S401" t="str">
        <v>Jeskia Eduard Tuwoliu</v>
      </c>
      <c r="T401" t="str">
        <v>Jeskia Eduard Tuwoliu</v>
      </c>
      <c r="U401" t="str">
        <v>Jeskia Eduard Tuwoliu</v>
      </c>
      <c r="V401" t="str">
        <v>Jeskia Eduard Tuwoliu</v>
      </c>
      <c r="W401" t="str">
        <v>Jeskia Eduard Tuwoliu</v>
      </c>
      <c r="X401" t="str">
        <v>Jeskia Eduard Tuwoliu</v>
      </c>
      <c r="Y401" t="str">
        <v>Jeskia Eduard Tuwoliu</v>
      </c>
      <c r="CL401" t="str">
        <v>Jeskia Eduard Tuwoliu</v>
      </c>
    </row>
    <row r="402" spans="1:90" x14ac:dyDescent="0.25">
      <c r="A402" s="49">
        <v>400</v>
      </c>
      <c r="B402" t="s">
        <v>740</v>
      </c>
      <c r="C402" s="49">
        <v>144</v>
      </c>
      <c r="D402" s="49">
        <v>260</v>
      </c>
      <c r="E402" s="49" t="str">
        <v>Yuliana</v>
      </c>
      <c r="L402" s="49"/>
      <c r="M402" s="49"/>
      <c r="N402" s="49"/>
      <c r="Q402" t="str">
        <v>Jetro Saragih</v>
      </c>
      <c r="R402" t="str">
        <v>Jetro Saragih</v>
      </c>
      <c r="S402" t="str">
        <v>Jetro Saragih</v>
      </c>
      <c r="T402" t="str">
        <v>Jetro Saragih</v>
      </c>
      <c r="U402" t="str">
        <v>Jetro Saragih</v>
      </c>
      <c r="V402" t="str">
        <v>Jetro Saragih</v>
      </c>
      <c r="W402" t="str">
        <v>Jetro Saragih</v>
      </c>
      <c r="X402" t="str">
        <v>Jetro Saragih</v>
      </c>
      <c r="Y402" t="str">
        <v>Jetro Saragih</v>
      </c>
      <c r="CL402" t="str">
        <v>Jetro Saragih</v>
      </c>
    </row>
    <row r="403" spans="1:90" x14ac:dyDescent="0.25">
      <c r="A403" s="49">
        <v>401</v>
      </c>
      <c r="B403" t="s">
        <v>317</v>
      </c>
      <c r="C403" s="49">
        <v>293</v>
      </c>
      <c r="D403" s="49">
        <v>261</v>
      </c>
      <c r="E403" s="49" t="str">
        <v>Albert Oktapianus Silaban</v>
      </c>
      <c r="L403" s="49"/>
      <c r="M403" s="49"/>
      <c r="N403" s="49"/>
      <c r="Q403" t="str">
        <v>Jhosua Saragih</v>
      </c>
      <c r="R403" t="str">
        <v>Jhosua Saragih</v>
      </c>
      <c r="S403" t="str">
        <v>Jhosua Saragih</v>
      </c>
      <c r="T403" t="str">
        <v>Jhosua Saragih</v>
      </c>
      <c r="U403" t="str">
        <v>Jhosua Saragih</v>
      </c>
      <c r="V403" t="str">
        <v>Jhosua Saragih</v>
      </c>
      <c r="W403" t="str">
        <v>Jhosua Saragih</v>
      </c>
      <c r="X403" t="str">
        <v>Jhosua Saragih</v>
      </c>
      <c r="Y403" t="str">
        <v>Jhosua Saragih</v>
      </c>
      <c r="CL403" t="str">
        <v>Jhosua Saragih</v>
      </c>
    </row>
    <row r="404" spans="1:90" x14ac:dyDescent="0.25">
      <c r="A404" s="49">
        <v>402</v>
      </c>
      <c r="B404" t="s">
        <v>327</v>
      </c>
      <c r="C404" s="49">
        <v>296</v>
      </c>
      <c r="D404" s="49">
        <v>262</v>
      </c>
      <c r="E404" s="49" t="str">
        <v>Amriliadi Bintang Sopandi</v>
      </c>
      <c r="L404" s="49"/>
      <c r="M404" s="49"/>
      <c r="N404" s="49"/>
      <c r="Q404" t="str">
        <v>Jimmy Bunawan</v>
      </c>
      <c r="R404" t="str">
        <v>Jimmy Bunawan</v>
      </c>
      <c r="S404" t="str">
        <v>Jimmy Bunawan</v>
      </c>
      <c r="T404" t="str">
        <v>Jimmy Bunawan</v>
      </c>
      <c r="U404" t="str">
        <v>Jimmy Bunawan</v>
      </c>
      <c r="V404" t="str">
        <v>Jimmy Bunawan</v>
      </c>
      <c r="W404" t="str">
        <v>Jimmy Bunawan</v>
      </c>
      <c r="X404" t="str">
        <v>Jimmy Bunawan</v>
      </c>
      <c r="Y404" t="str">
        <v>Jimmy Bunawan</v>
      </c>
      <c r="CL404" t="str">
        <v>Jimmy Bunawan</v>
      </c>
    </row>
    <row r="405" spans="1:90" x14ac:dyDescent="0.25">
      <c r="A405" s="49">
        <v>403</v>
      </c>
      <c r="B405" t="s">
        <v>196</v>
      </c>
      <c r="C405" s="49">
        <v>302</v>
      </c>
      <c r="D405" s="49">
        <v>263</v>
      </c>
      <c r="E405" s="49" t="str">
        <v>Daniel Karel G. Warouw</v>
      </c>
      <c r="L405" s="49"/>
      <c r="M405" s="49"/>
      <c r="N405" s="49"/>
      <c r="Q405" t="str">
        <v>Johan</v>
      </c>
      <c r="R405" t="str">
        <v>Johan</v>
      </c>
      <c r="S405" t="str">
        <v>Johan</v>
      </c>
      <c r="T405" t="str">
        <v>Johan</v>
      </c>
      <c r="U405" t="str">
        <v>Johan</v>
      </c>
      <c r="V405" t="str">
        <v>Johan</v>
      </c>
      <c r="W405" t="str">
        <v>Johan</v>
      </c>
      <c r="X405" t="str">
        <v>Johan</v>
      </c>
      <c r="Y405" t="str">
        <v>Johan</v>
      </c>
      <c r="CL405" t="str">
        <v>Johan</v>
      </c>
    </row>
    <row r="406" spans="1:90" x14ac:dyDescent="0.25">
      <c r="A406" s="49">
        <v>404</v>
      </c>
      <c r="B406" t="s">
        <v>505</v>
      </c>
      <c r="C406" s="49">
        <v>363</v>
      </c>
      <c r="D406" s="49">
        <v>264</v>
      </c>
      <c r="E406" s="49" t="str">
        <v>Choirul May Affandi Siregar</v>
      </c>
      <c r="L406" s="49"/>
      <c r="M406" s="49"/>
      <c r="N406" s="49"/>
      <c r="Q406" t="str">
        <v>Johan Surya Laksamana Siregar</v>
      </c>
      <c r="R406" t="str">
        <v>Johan Surya Laksamana Siregar</v>
      </c>
      <c r="S406" t="str">
        <v>Johan Surya Laksamana Siregar</v>
      </c>
      <c r="T406" t="str">
        <v>Johan Surya Laksamana Siregar</v>
      </c>
      <c r="U406" t="str">
        <v>Johan Surya Laksamana Siregar</v>
      </c>
      <c r="V406" t="str">
        <v>Johan Surya Laksamana Siregar</v>
      </c>
      <c r="W406" t="str">
        <v>Johan Surya Laksamana Siregar</v>
      </c>
      <c r="X406" t="str">
        <v>Johan Surya Laksamana Siregar</v>
      </c>
      <c r="Y406" t="str">
        <v>Johan Surya Laksamana Siregar</v>
      </c>
      <c r="CL406" t="str">
        <v>Johan Surya Laksamana Siregar</v>
      </c>
    </row>
    <row r="407" spans="1:90" x14ac:dyDescent="0.25">
      <c r="A407" s="49">
        <v>405</v>
      </c>
      <c r="B407" t="s">
        <v>1259</v>
      </c>
      <c r="C407" s="49">
        <v>524</v>
      </c>
      <c r="D407" s="49">
        <v>265</v>
      </c>
      <c r="E407" s="49" t="str">
        <v>Maya Endah Wulandari</v>
      </c>
      <c r="L407" s="49"/>
      <c r="M407" s="49"/>
      <c r="N407" s="49"/>
      <c r="Q407" t="str">
        <v>Joko Handoko Hadi Prasetyo</v>
      </c>
      <c r="R407" t="str">
        <v>Joko Handoko Hadi Prasetyo</v>
      </c>
      <c r="S407" t="str">
        <v>Joko Handoko Hadi Prasetyo</v>
      </c>
      <c r="T407" t="str">
        <v>Joko Handoko Hadi Prasetyo</v>
      </c>
      <c r="U407" t="str">
        <v>Joko Handoko Hadi Prasetyo</v>
      </c>
      <c r="V407" t="str">
        <v>Joko Handoko Hadi Prasetyo</v>
      </c>
      <c r="W407" t="str">
        <v>Joko Handoko Hadi Prasetyo</v>
      </c>
      <c r="X407" t="str">
        <v>Joko Handoko Hadi Prasetyo</v>
      </c>
      <c r="Y407" t="str">
        <v>Joko Handoko Hadi Prasetyo</v>
      </c>
      <c r="CL407" t="str">
        <v>Joko Handoko Hadi Prasetyo</v>
      </c>
    </row>
    <row r="408" spans="1:90" x14ac:dyDescent="0.25">
      <c r="A408" s="49">
        <v>406</v>
      </c>
      <c r="B408" t="s">
        <v>648</v>
      </c>
      <c r="C408" s="49">
        <v>146</v>
      </c>
      <c r="D408" s="49">
        <v>266</v>
      </c>
      <c r="E408" s="49" t="str">
        <v>Helmi Winda Sinamo</v>
      </c>
      <c r="L408" s="49"/>
      <c r="M408" s="49"/>
      <c r="N408" s="49"/>
      <c r="Q408" t="str">
        <v>Joko Malis</v>
      </c>
      <c r="R408" t="str">
        <v>Joko Malis</v>
      </c>
      <c r="S408" t="str">
        <v>Joko Malis</v>
      </c>
      <c r="T408" t="str">
        <v>Joko Malis</v>
      </c>
      <c r="U408" t="str">
        <v>Joko Malis</v>
      </c>
      <c r="V408" t="str">
        <v>Joko Malis</v>
      </c>
      <c r="W408" t="str">
        <v>Joko Malis</v>
      </c>
      <c r="X408" t="str">
        <v>Joko Malis</v>
      </c>
      <c r="Y408" t="str">
        <v>Joko Malis</v>
      </c>
      <c r="CL408" t="str">
        <v>Joko Malis</v>
      </c>
    </row>
    <row r="409" spans="1:90" x14ac:dyDescent="0.25">
      <c r="A409" s="49">
        <v>407</v>
      </c>
      <c r="B409" t="s">
        <v>671</v>
      </c>
      <c r="C409" s="49">
        <v>150</v>
      </c>
      <c r="D409" s="49">
        <v>267</v>
      </c>
      <c r="E409" s="49" t="str">
        <v>Christian Dinata</v>
      </c>
      <c r="L409" s="49"/>
      <c r="M409" s="49"/>
      <c r="N409" s="49"/>
      <c r="Q409" t="str">
        <v>Joko Mariamansya</v>
      </c>
      <c r="R409" t="str">
        <v>Joko Mariamansya</v>
      </c>
      <c r="S409" t="str">
        <v>Joko Mariamansya</v>
      </c>
      <c r="T409" t="str">
        <v>Joko Mariamansya</v>
      </c>
      <c r="U409" t="str">
        <v>Joko Mariamansya</v>
      </c>
      <c r="V409" t="str">
        <v>Joko Mariamansya</v>
      </c>
      <c r="W409" t="str">
        <v>Joko Mariamansya</v>
      </c>
      <c r="X409" t="str">
        <v>Joko Mariamansya</v>
      </c>
      <c r="Y409" t="str">
        <v>Joko Mariamansya</v>
      </c>
      <c r="CL409" t="str">
        <v>Joko Mariamansya</v>
      </c>
    </row>
    <row r="410" spans="1:90" x14ac:dyDescent="0.25">
      <c r="A410" s="49">
        <v>408</v>
      </c>
      <c r="B410" t="s">
        <v>319</v>
      </c>
      <c r="C410" s="49">
        <v>360</v>
      </c>
      <c r="D410" s="49">
        <v>268</v>
      </c>
      <c r="E410" s="49" t="str">
        <v>Endah Resmiati Madnawidjaja</v>
      </c>
      <c r="L410" s="49"/>
      <c r="M410" s="49"/>
      <c r="N410" s="49"/>
      <c r="Q410" t="str">
        <v>Joko Priyatmoko, SE</v>
      </c>
      <c r="R410" t="str">
        <v>Joko Priyatmoko, SE</v>
      </c>
      <c r="S410" t="str">
        <v>Joko Priyatmoko, SE</v>
      </c>
      <c r="T410" t="str">
        <v>Joko Priyatmoko, SE</v>
      </c>
      <c r="U410" t="str">
        <v>Joko Priyatmoko, SE</v>
      </c>
      <c r="V410" t="str">
        <v>Joko Priyatmoko, SE</v>
      </c>
      <c r="W410" t="str">
        <v>Joko Priyatmoko, SE</v>
      </c>
      <c r="X410" t="str">
        <v>Joko Priyatmoko, SE</v>
      </c>
      <c r="Y410" t="str">
        <v>Joko Priyatmoko, SE</v>
      </c>
      <c r="CL410" t="str">
        <v>Joko Priyatmoko, SE</v>
      </c>
    </row>
    <row r="411" spans="1:90" x14ac:dyDescent="0.25">
      <c r="A411" s="49">
        <v>409</v>
      </c>
      <c r="B411" t="s">
        <v>621</v>
      </c>
      <c r="C411" s="49">
        <v>525</v>
      </c>
      <c r="D411" s="49">
        <v>269</v>
      </c>
      <c r="E411" s="49" t="str">
        <v>Adiyat Anugrah</v>
      </c>
      <c r="L411" s="49"/>
      <c r="M411" s="49"/>
      <c r="N411" s="49"/>
      <c r="Q411" t="str">
        <v>Joko Purnomo</v>
      </c>
      <c r="R411" t="str">
        <v>Joko Purnomo</v>
      </c>
      <c r="S411" t="str">
        <v>Joko Purnomo</v>
      </c>
      <c r="T411" t="str">
        <v>Joko Purnomo</v>
      </c>
      <c r="U411" t="str">
        <v>Joko Purnomo</v>
      </c>
      <c r="V411" t="str">
        <v>Joko Purnomo</v>
      </c>
      <c r="W411" t="str">
        <v>Joko Purnomo</v>
      </c>
      <c r="X411" t="str">
        <v>Joko Purnomo</v>
      </c>
      <c r="Y411" t="str">
        <v>Joko Purnomo</v>
      </c>
      <c r="CL411" t="str">
        <v>Joko Purnomo</v>
      </c>
    </row>
    <row r="412" spans="1:90" x14ac:dyDescent="0.25">
      <c r="A412" s="49">
        <v>410</v>
      </c>
      <c r="B412" t="s">
        <v>620</v>
      </c>
      <c r="C412" s="49">
        <v>526</v>
      </c>
      <c r="D412" s="49">
        <v>270</v>
      </c>
      <c r="E412" s="49" t="str">
        <v>Halima Tusadiah</v>
      </c>
      <c r="L412" s="49"/>
      <c r="M412" s="49"/>
      <c r="N412" s="49"/>
      <c r="Q412" t="str">
        <v>Joko Sunanto, Ir.</v>
      </c>
      <c r="R412" t="str">
        <v>Joko Sunanto, Ir.</v>
      </c>
      <c r="S412" t="str">
        <v>Joko Sunanto, Ir.</v>
      </c>
      <c r="T412" t="str">
        <v>Joko Sunanto, Ir.</v>
      </c>
      <c r="U412" t="str">
        <v>Joko Sunanto, Ir.</v>
      </c>
      <c r="V412" t="str">
        <v>Joko Sunanto, Ir.</v>
      </c>
      <c r="W412" t="str">
        <v>Joko Sunanto, Ir.</v>
      </c>
      <c r="X412" t="str">
        <v>Joko Sunanto, Ir.</v>
      </c>
      <c r="Y412" t="str">
        <v>Joko Sunanto, Ir.</v>
      </c>
      <c r="CL412" t="str">
        <v>Joko Sunanto, Ir.</v>
      </c>
    </row>
    <row r="413" spans="1:90" x14ac:dyDescent="0.25">
      <c r="A413" s="49">
        <v>411</v>
      </c>
      <c r="B413" t="s">
        <v>738</v>
      </c>
      <c r="C413" s="49">
        <v>152</v>
      </c>
      <c r="D413" s="49">
        <v>271</v>
      </c>
      <c r="E413" s="49" t="str">
        <v>Raabiah</v>
      </c>
      <c r="L413" s="49"/>
      <c r="M413" s="49"/>
      <c r="N413" s="49"/>
      <c r="Q413" t="str">
        <v>Jon Waldinson Pereddy Damanik</v>
      </c>
      <c r="R413" t="str">
        <v>Jon Waldinson Pereddy Damanik</v>
      </c>
      <c r="S413" t="str">
        <v>Jon Waldinson Pereddy Damanik</v>
      </c>
      <c r="T413" t="str">
        <v>Jon Waldinson Pereddy Damanik</v>
      </c>
      <c r="U413" t="str">
        <v>Jon Waldinson Pereddy Damanik</v>
      </c>
      <c r="V413" t="str">
        <v>Jon Waldinson Pereddy Damanik</v>
      </c>
      <c r="W413" t="str">
        <v>Jon Waldinson Pereddy Damanik</v>
      </c>
      <c r="X413" t="str">
        <v>Jon Waldinson Pereddy Damanik</v>
      </c>
      <c r="Y413" t="str">
        <v>Jon Waldinson Pereddy Damanik</v>
      </c>
      <c r="CL413" t="str">
        <v>Jon Waldinson Pereddy Damanik</v>
      </c>
    </row>
    <row r="414" spans="1:90" x14ac:dyDescent="0.25">
      <c r="A414" s="49">
        <v>412</v>
      </c>
      <c r="B414" t="s">
        <v>744</v>
      </c>
      <c r="C414" s="49">
        <v>156</v>
      </c>
      <c r="D414" s="49">
        <v>308</v>
      </c>
      <c r="E414" s="49" t="str">
        <v>Budi Yansari N. Ir.</v>
      </c>
      <c r="L414" s="49"/>
      <c r="M414" s="49"/>
      <c r="N414" s="49"/>
      <c r="Q414" t="str">
        <v>Joni Sapri, Ir.</v>
      </c>
      <c r="R414" t="str">
        <v>Joni Sapri, Ir.</v>
      </c>
      <c r="S414" t="str">
        <v>Joni Sapri, Ir.</v>
      </c>
      <c r="T414" t="str">
        <v>Joni Sapri, Ir.</v>
      </c>
      <c r="U414" t="str">
        <v>Joni Sapri, Ir.</v>
      </c>
      <c r="V414" t="str">
        <v>Joni Sapri, Ir.</v>
      </c>
      <c r="W414" t="str">
        <v>Joni Sapri, Ir.</v>
      </c>
      <c r="X414" t="str">
        <v>Joni Sapri, Ir.</v>
      </c>
      <c r="Y414" t="str">
        <v>Joni Sapri, Ir.</v>
      </c>
      <c r="CL414" t="str">
        <v>Joni Sapri, Ir.</v>
      </c>
    </row>
    <row r="415" spans="1:90" x14ac:dyDescent="0.25">
      <c r="A415" s="49">
        <v>413</v>
      </c>
      <c r="B415" t="s">
        <v>384</v>
      </c>
      <c r="C415" s="49">
        <v>113</v>
      </c>
      <c r="D415" s="49">
        <v>272</v>
      </c>
      <c r="E415" s="49" t="str">
        <v>Muhammad Waras</v>
      </c>
      <c r="L415" s="49"/>
      <c r="M415" s="49"/>
      <c r="N415" s="49"/>
      <c r="Q415" t="str">
        <v>Jonni Saragih</v>
      </c>
      <c r="R415" t="str">
        <v>Jonni Saragih</v>
      </c>
      <c r="S415" t="str">
        <v>Jonni Saragih</v>
      </c>
      <c r="T415" t="str">
        <v>Jonni Saragih</v>
      </c>
      <c r="U415" t="str">
        <v>Jonni Saragih</v>
      </c>
      <c r="V415" t="str">
        <v>Jonni Saragih</v>
      </c>
      <c r="W415" t="str">
        <v>Jonni Saragih</v>
      </c>
      <c r="X415" t="str">
        <v>Jonni Saragih</v>
      </c>
      <c r="Y415" t="str">
        <v>Jonni Saragih</v>
      </c>
      <c r="CL415" t="str">
        <v>Jonni Saragih</v>
      </c>
    </row>
    <row r="416" spans="1:90" x14ac:dyDescent="0.25">
      <c r="A416" s="49">
        <v>414</v>
      </c>
      <c r="B416" t="s">
        <v>400</v>
      </c>
      <c r="C416" s="49">
        <v>527</v>
      </c>
      <c r="D416" s="49">
        <v>273</v>
      </c>
      <c r="E416" s="49" t="str">
        <v>Werdini</v>
      </c>
      <c r="L416" s="49"/>
      <c r="M416" s="49"/>
      <c r="N416" s="49"/>
      <c r="Q416" t="str">
        <v>Jontara Hutabalian</v>
      </c>
      <c r="R416" t="str">
        <v>Jontara Hutabalian</v>
      </c>
      <c r="S416" t="str">
        <v>Jontara Hutabalian</v>
      </c>
      <c r="T416" t="str">
        <v>Jontara Hutabalian</v>
      </c>
      <c r="U416" t="str">
        <v>Jontara Hutabalian</v>
      </c>
      <c r="V416" t="str">
        <v>Jontara Hutabalian</v>
      </c>
      <c r="W416" t="str">
        <v>Jontara Hutabalian</v>
      </c>
      <c r="X416" t="str">
        <v>Jontara Hutabalian</v>
      </c>
      <c r="Y416" t="str">
        <v>Jontara Hutabalian</v>
      </c>
      <c r="CL416" t="str">
        <v>Jontara Hutabalian</v>
      </c>
    </row>
    <row r="417" spans="1:90" x14ac:dyDescent="0.25">
      <c r="A417" s="49">
        <v>415</v>
      </c>
      <c r="B417" t="s">
        <v>144</v>
      </c>
      <c r="C417" s="49">
        <v>305</v>
      </c>
      <c r="D417" s="49">
        <v>274</v>
      </c>
      <c r="E417" s="49" t="str">
        <v>Doddy Trisna Damanik</v>
      </c>
      <c r="L417" s="49"/>
      <c r="M417" s="49"/>
      <c r="N417" s="49"/>
      <c r="Q417" t="str">
        <v>Joseph Bintang Siregar</v>
      </c>
      <c r="R417" t="str">
        <v>Joseph Bintang Siregar</v>
      </c>
      <c r="S417" t="str">
        <v>Joseph Bintang Siregar</v>
      </c>
      <c r="T417" t="str">
        <v>Joseph Bintang Siregar</v>
      </c>
      <c r="U417" t="str">
        <v>Joseph Bintang Siregar</v>
      </c>
      <c r="V417" t="str">
        <v>Joseph Bintang Siregar</v>
      </c>
      <c r="W417" t="str">
        <v>Joseph Bintang Siregar</v>
      </c>
      <c r="X417" t="str">
        <v>Joseph Bintang Siregar</v>
      </c>
      <c r="Y417" t="str">
        <v>Joseph Bintang Siregar</v>
      </c>
      <c r="CL417" t="str">
        <v>Joseph Bintang Siregar</v>
      </c>
    </row>
    <row r="418" spans="1:90" x14ac:dyDescent="0.25">
      <c r="A418" s="49">
        <v>416</v>
      </c>
      <c r="B418" t="s">
        <v>646</v>
      </c>
      <c r="C418" s="49">
        <v>119</v>
      </c>
      <c r="D418" s="49">
        <v>310</v>
      </c>
      <c r="E418" s="49" t="str">
        <v>Ardiansyah</v>
      </c>
      <c r="L418" s="49"/>
      <c r="M418" s="49"/>
      <c r="N418" s="49"/>
      <c r="Q418" t="str">
        <v>Joseph Osvaldo Ardiles Tambun</v>
      </c>
      <c r="R418" t="str">
        <v>Joseph Osvaldo Ardiles Tambun</v>
      </c>
      <c r="S418" t="str">
        <v>Joseph Osvaldo Ardiles Tambun</v>
      </c>
      <c r="T418" t="str">
        <v>Joseph Osvaldo Ardiles Tambun</v>
      </c>
      <c r="U418" t="str">
        <v>Joseph Osvaldo Ardiles Tambun</v>
      </c>
      <c r="V418" t="str">
        <v>Joseph Osvaldo Ardiles Tambun</v>
      </c>
      <c r="W418" t="str">
        <v>Joseph Osvaldo Ardiles Tambun</v>
      </c>
      <c r="X418" t="str">
        <v>Joseph Osvaldo Ardiles Tambun</v>
      </c>
      <c r="Y418" t="str">
        <v>Joseph Osvaldo Ardiles Tambun</v>
      </c>
      <c r="CL418" t="str">
        <v>Joseph Osvaldo Ardiles Tambun</v>
      </c>
    </row>
    <row r="419" spans="1:90" x14ac:dyDescent="0.25">
      <c r="A419" s="49">
        <v>417</v>
      </c>
      <c r="B419" t="s">
        <v>603</v>
      </c>
      <c r="C419" s="49">
        <v>160</v>
      </c>
      <c r="D419" s="49">
        <v>277</v>
      </c>
      <c r="E419" s="49" t="str">
        <v>Sjahwarsja Imral, Ir.</v>
      </c>
      <c r="L419" s="49"/>
      <c r="M419" s="49"/>
      <c r="N419" s="49"/>
      <c r="Q419" t="str">
        <v>Julita Artalina Manik</v>
      </c>
      <c r="R419" t="str">
        <v>Julita Artalina Manik</v>
      </c>
      <c r="S419" t="str">
        <v>Julita Artalina Manik</v>
      </c>
      <c r="T419" t="str">
        <v>Julita Artalina Manik</v>
      </c>
      <c r="U419" t="str">
        <v>Julita Artalina Manik</v>
      </c>
      <c r="V419" t="str">
        <v>Julita Artalina Manik</v>
      </c>
      <c r="W419" t="str">
        <v>Julita Artalina Manik</v>
      </c>
      <c r="X419" t="str">
        <v>Julita Artalina Manik</v>
      </c>
      <c r="Y419" t="str">
        <v>Julita Artalina Manik</v>
      </c>
      <c r="CL419" t="str">
        <v>Julita Artalina Manik</v>
      </c>
    </row>
    <row r="420" spans="1:90" x14ac:dyDescent="0.25">
      <c r="A420" s="49">
        <v>418</v>
      </c>
      <c r="B420" t="s">
        <v>379</v>
      </c>
      <c r="C420" s="49">
        <v>125</v>
      </c>
      <c r="D420" s="49">
        <v>320</v>
      </c>
      <c r="E420" s="49" t="str">
        <v>Karin Anggita Sari</v>
      </c>
      <c r="L420" s="49"/>
      <c r="M420" s="49"/>
      <c r="N420" s="49"/>
      <c r="Q420" t="str">
        <v>Jumansyah</v>
      </c>
      <c r="R420" t="str">
        <v>Jumansyah</v>
      </c>
      <c r="S420" t="str">
        <v>Jumansyah</v>
      </c>
      <c r="T420" t="str">
        <v>Jumansyah</v>
      </c>
      <c r="U420" t="str">
        <v>Jumansyah</v>
      </c>
      <c r="V420" t="str">
        <v>Jumansyah</v>
      </c>
      <c r="W420" t="str">
        <v>Jumansyah</v>
      </c>
      <c r="X420" t="str">
        <v>Jumansyah</v>
      </c>
      <c r="Y420" t="str">
        <v>Jumansyah</v>
      </c>
      <c r="CL420" t="str">
        <v>Jumansyah</v>
      </c>
    </row>
    <row r="421" spans="1:90" x14ac:dyDescent="0.25">
      <c r="A421" s="49">
        <v>419</v>
      </c>
      <c r="B421" t="s">
        <v>300</v>
      </c>
      <c r="C421" s="49">
        <v>131</v>
      </c>
      <c r="D421" s="49">
        <v>278</v>
      </c>
      <c r="E421" s="49" t="str">
        <v>Himas Puspito Putra</v>
      </c>
      <c r="L421" s="49"/>
      <c r="M421" s="49"/>
      <c r="N421" s="49"/>
      <c r="Q421" t="str">
        <v>Junaidi, Sp</v>
      </c>
      <c r="R421" t="str">
        <v>Junaidi, Sp</v>
      </c>
      <c r="S421" t="str">
        <v>Junaidi, Sp</v>
      </c>
      <c r="T421" t="str">
        <v>Junaidi, Sp</v>
      </c>
      <c r="U421" t="str">
        <v>Junaidi, Sp</v>
      </c>
      <c r="V421" t="str">
        <v>Junaidi, Sp</v>
      </c>
      <c r="W421" t="str">
        <v>Junaidi, Sp</v>
      </c>
      <c r="X421" t="str">
        <v>Junaidi, Sp</v>
      </c>
      <c r="Y421" t="str">
        <v>Junaidi, Sp</v>
      </c>
      <c r="CL421" t="str">
        <v>Junaidi, Sp</v>
      </c>
    </row>
    <row r="422" spans="1:90" x14ac:dyDescent="0.25">
      <c r="A422" s="49">
        <v>420</v>
      </c>
      <c r="B422" t="s">
        <v>1260</v>
      </c>
      <c r="C422" s="49">
        <v>528</v>
      </c>
      <c r="D422" s="49">
        <v>279</v>
      </c>
      <c r="E422" s="49" t="str">
        <v>Nengsih Samady</v>
      </c>
      <c r="L422" s="49"/>
      <c r="M422" s="49"/>
      <c r="N422" s="49"/>
      <c r="Q422" t="str">
        <v>Junedo Gandani Dongoran</v>
      </c>
      <c r="R422" t="str">
        <v>Junedo Gandani Dongoran</v>
      </c>
      <c r="S422" t="str">
        <v>Junedo Gandani Dongoran</v>
      </c>
      <c r="T422" t="str">
        <v>Junedo Gandani Dongoran</v>
      </c>
      <c r="U422" t="str">
        <v>Junedo Gandani Dongoran</v>
      </c>
      <c r="V422" t="str">
        <v>Junedo Gandani Dongoran</v>
      </c>
      <c r="W422" t="str">
        <v>Junedo Gandani Dongoran</v>
      </c>
      <c r="X422" t="str">
        <v>Junedo Gandani Dongoran</v>
      </c>
      <c r="Y422" t="str">
        <v>Junedo Gandani Dongoran</v>
      </c>
      <c r="CL422" t="str">
        <v>Junedo Gandani Dongoran</v>
      </c>
    </row>
    <row r="423" spans="1:90" x14ac:dyDescent="0.25">
      <c r="A423" s="49">
        <v>421</v>
      </c>
      <c r="B423" t="s">
        <v>484</v>
      </c>
      <c r="C423" s="49">
        <v>529</v>
      </c>
      <c r="D423" s="49">
        <v>326</v>
      </c>
      <c r="E423" s="49" t="str">
        <v>Miko Rayendra, Ir.</v>
      </c>
      <c r="L423" s="49"/>
      <c r="M423" s="49"/>
      <c r="N423" s="49"/>
      <c r="Q423" t="str">
        <v>Jupiter Manurung</v>
      </c>
      <c r="R423" t="str">
        <v>Jupiter Manurung</v>
      </c>
      <c r="S423" t="str">
        <v>Jupiter Manurung</v>
      </c>
      <c r="T423" t="str">
        <v>Jupiter Manurung</v>
      </c>
      <c r="U423" t="str">
        <v>Jupiter Manurung</v>
      </c>
      <c r="V423" t="str">
        <v>Jupiter Manurung</v>
      </c>
      <c r="W423" t="str">
        <v>Jupiter Manurung</v>
      </c>
      <c r="X423" t="str">
        <v>Jupiter Manurung</v>
      </c>
      <c r="Y423" t="str">
        <v>Jupiter Manurung</v>
      </c>
      <c r="CL423" t="str">
        <v>Jupiter Manurung</v>
      </c>
    </row>
    <row r="424" spans="1:90" x14ac:dyDescent="0.25">
      <c r="A424" s="49">
        <v>422</v>
      </c>
      <c r="B424" t="s">
        <v>634</v>
      </c>
      <c r="C424" s="49">
        <v>154</v>
      </c>
      <c r="D424" s="49">
        <v>280</v>
      </c>
      <c r="E424" s="49" t="str">
        <v>Kamal Sidik, ST</v>
      </c>
      <c r="L424" s="49"/>
      <c r="M424" s="49"/>
      <c r="N424" s="49"/>
      <c r="Q424" t="str">
        <v>Kamal Sidik, ST</v>
      </c>
      <c r="R424" t="str">
        <v>Kamal Sidik, ST</v>
      </c>
      <c r="S424" t="str">
        <v>Kamal Sidik, ST</v>
      </c>
      <c r="T424" t="str">
        <v>Kamal Sidik, ST</v>
      </c>
      <c r="U424" t="str">
        <v>Kamal Sidik, ST</v>
      </c>
      <c r="V424" t="str">
        <v>Kamal Sidik, ST</v>
      </c>
      <c r="W424" t="str">
        <v>Kamal Sidik, ST</v>
      </c>
      <c r="X424" t="str">
        <v>Kamal Sidik, ST</v>
      </c>
      <c r="Y424" t="str">
        <v>Kamal Sidik, ST</v>
      </c>
      <c r="CL424" t="str">
        <v>Kamal Sidik, ST</v>
      </c>
    </row>
    <row r="425" spans="1:90" x14ac:dyDescent="0.25">
      <c r="A425" s="49">
        <v>423</v>
      </c>
      <c r="B425" t="s">
        <v>666</v>
      </c>
      <c r="C425" s="49">
        <v>138</v>
      </c>
      <c r="D425" s="49">
        <v>281</v>
      </c>
      <c r="E425" s="49" t="str">
        <v>Joko Priyatmoko, SE</v>
      </c>
      <c r="L425" s="49"/>
      <c r="M425" s="49"/>
      <c r="N425" s="49"/>
      <c r="Q425" t="str">
        <v>Karin Anggita Sari</v>
      </c>
      <c r="R425" t="str">
        <v>Karin Anggita Sari</v>
      </c>
      <c r="S425" t="str">
        <v>Karin Anggita Sari</v>
      </c>
      <c r="T425" t="str">
        <v>Karin Anggita Sari</v>
      </c>
      <c r="U425" t="str">
        <v>Karin Anggita Sari</v>
      </c>
      <c r="V425" t="str">
        <v>Karin Anggita Sari</v>
      </c>
      <c r="W425" t="str">
        <v>Karin Anggita Sari</v>
      </c>
      <c r="X425" t="str">
        <v>Karin Anggita Sari</v>
      </c>
      <c r="Y425" t="str">
        <v>Karin Anggita Sari</v>
      </c>
      <c r="CL425" t="str">
        <v>Karin Anggita Sari</v>
      </c>
    </row>
    <row r="426" spans="1:90" x14ac:dyDescent="0.25">
      <c r="A426" s="49">
        <v>424</v>
      </c>
      <c r="B426" t="s">
        <v>560</v>
      </c>
      <c r="C426" s="49">
        <v>530</v>
      </c>
      <c r="D426" s="49">
        <v>330</v>
      </c>
      <c r="E426" s="49" t="str">
        <v>Feri Atmaja</v>
      </c>
      <c r="L426" s="49"/>
      <c r="M426" s="49"/>
      <c r="N426" s="49"/>
      <c r="Q426" t="str">
        <v>Kaslan, Ir.</v>
      </c>
      <c r="R426" t="str">
        <v>Kaslan, Ir.</v>
      </c>
      <c r="S426" t="str">
        <v>Kaslan, Ir.</v>
      </c>
      <c r="T426" t="str">
        <v>Kaslan, Ir.</v>
      </c>
      <c r="U426" t="str">
        <v>Kaslan, Ir.</v>
      </c>
      <c r="V426" t="str">
        <v>Kaslan, Ir.</v>
      </c>
      <c r="W426" t="str">
        <v>Kaslan, Ir.</v>
      </c>
      <c r="X426" t="str">
        <v>Kaslan, Ir.</v>
      </c>
      <c r="Y426" t="str">
        <v>Kaslan, Ir.</v>
      </c>
      <c r="CL426" t="str">
        <v>Kaslan, Ir.</v>
      </c>
    </row>
    <row r="427" spans="1:90" x14ac:dyDescent="0.25">
      <c r="A427" s="49">
        <v>425</v>
      </c>
      <c r="B427" t="s">
        <v>742</v>
      </c>
      <c r="C427" s="49">
        <v>148</v>
      </c>
      <c r="D427" s="49">
        <v>282</v>
      </c>
      <c r="E427" s="49" t="str">
        <v>Kris Hendarjo Setiawan</v>
      </c>
      <c r="L427" s="49"/>
      <c r="M427" s="49"/>
      <c r="N427" s="49"/>
      <c r="Q427" t="str">
        <v>Kevin Filemon</v>
      </c>
      <c r="R427" t="str">
        <v>Kevin Filemon</v>
      </c>
      <c r="S427" t="str">
        <v>Kevin Filemon</v>
      </c>
      <c r="T427" t="str">
        <v>Kevin Filemon</v>
      </c>
      <c r="U427" t="str">
        <v>Kevin Filemon</v>
      </c>
      <c r="V427" t="str">
        <v>Kevin Filemon</v>
      </c>
      <c r="W427" t="str">
        <v>Kevin Filemon</v>
      </c>
      <c r="X427" t="str">
        <v>Kevin Filemon</v>
      </c>
      <c r="Y427" t="str">
        <v>Kevin Filemon</v>
      </c>
      <c r="CL427" t="str">
        <v>Kevin Filemon</v>
      </c>
    </row>
    <row r="428" spans="1:90" x14ac:dyDescent="0.25">
      <c r="A428" s="49">
        <v>426</v>
      </c>
      <c r="B428" t="s">
        <v>561</v>
      </c>
      <c r="C428" s="49">
        <v>531</v>
      </c>
      <c r="D428" s="49">
        <v>283</v>
      </c>
      <c r="E428" s="49" t="str">
        <v>M. Febrianto</v>
      </c>
      <c r="L428" s="49"/>
      <c r="M428" s="49"/>
      <c r="N428" s="49"/>
      <c r="Q428" t="str">
        <v>Khairil Anwar Ritonga</v>
      </c>
      <c r="R428" t="str">
        <v>Khairil Anwar Ritonga</v>
      </c>
      <c r="S428" t="str">
        <v>Khairil Anwar Ritonga</v>
      </c>
      <c r="T428" t="str">
        <v>Khairil Anwar Ritonga</v>
      </c>
      <c r="U428" t="str">
        <v>Khairil Anwar Ritonga</v>
      </c>
      <c r="V428" t="str">
        <v>Khairil Anwar Ritonga</v>
      </c>
      <c r="W428" t="str">
        <v>Khairil Anwar Ritonga</v>
      </c>
      <c r="X428" t="str">
        <v>Khairil Anwar Ritonga</v>
      </c>
      <c r="Y428" t="str">
        <v>Khairil Anwar Ritonga</v>
      </c>
      <c r="CL428" t="str">
        <v>Khairil Anwar Ritonga</v>
      </c>
    </row>
    <row r="429" spans="1:90" x14ac:dyDescent="0.25">
      <c r="A429" s="49">
        <v>427</v>
      </c>
      <c r="B429" t="s">
        <v>730</v>
      </c>
      <c r="C429" s="49">
        <v>162</v>
      </c>
      <c r="D429" s="49">
        <v>284</v>
      </c>
      <c r="E429" s="49" t="str">
        <v>Fadli Munawar</v>
      </c>
      <c r="L429" s="49"/>
      <c r="M429" s="49"/>
      <c r="N429" s="49"/>
      <c r="Q429" t="str">
        <v>Khairuddin</v>
      </c>
      <c r="R429" t="str">
        <v>Khairuddin</v>
      </c>
      <c r="S429" t="str">
        <v>Khairuddin</v>
      </c>
      <c r="T429" t="str">
        <v>Khairuddin</v>
      </c>
      <c r="U429" t="str">
        <v>Khairuddin</v>
      </c>
      <c r="V429" t="str">
        <v>Khairuddin</v>
      </c>
      <c r="W429" t="str">
        <v>Khairuddin</v>
      </c>
      <c r="X429" t="str">
        <v>Khairuddin</v>
      </c>
      <c r="Y429" t="str">
        <v>Khairuddin</v>
      </c>
      <c r="CL429" t="str">
        <v>Khairuddin</v>
      </c>
    </row>
    <row r="430" spans="1:90" x14ac:dyDescent="0.25">
      <c r="A430" s="49">
        <v>428</v>
      </c>
      <c r="B430" t="s">
        <v>512</v>
      </c>
      <c r="C430" s="49">
        <v>309</v>
      </c>
      <c r="D430" s="49">
        <v>303</v>
      </c>
      <c r="E430" s="49" t="str">
        <v>Aswin Indra Utama</v>
      </c>
      <c r="L430" s="49"/>
      <c r="M430" s="49"/>
      <c r="N430" s="49"/>
      <c r="Q430" t="str">
        <v>Khoirumansyah</v>
      </c>
      <c r="R430" t="str">
        <v>Khoirumansyah</v>
      </c>
      <c r="S430" t="str">
        <v>Khoirumansyah</v>
      </c>
      <c r="T430" t="str">
        <v>Khoirumansyah</v>
      </c>
      <c r="U430" t="str">
        <v>Khoirumansyah</v>
      </c>
      <c r="V430" t="str">
        <v>Khoirumansyah</v>
      </c>
      <c r="W430" t="str">
        <v>Khoirumansyah</v>
      </c>
      <c r="X430" t="str">
        <v>Khoirumansyah</v>
      </c>
      <c r="Y430" t="str">
        <v>Khoirumansyah</v>
      </c>
      <c r="CL430" t="str">
        <v>Khoirumansyah</v>
      </c>
    </row>
    <row r="431" spans="1:90" x14ac:dyDescent="0.25">
      <c r="A431" s="49">
        <v>429</v>
      </c>
      <c r="B431" t="s">
        <v>669</v>
      </c>
      <c r="C431" s="49">
        <v>532</v>
      </c>
      <c r="D431" s="49">
        <v>286</v>
      </c>
      <c r="E431" s="49" t="str">
        <v>Mayenni Saudur Simamora</v>
      </c>
      <c r="L431" s="49"/>
      <c r="M431" s="49"/>
      <c r="N431" s="49"/>
      <c r="Q431" t="str">
        <v>Kris Hendarjo Setiawan</v>
      </c>
      <c r="R431" t="str">
        <v>Kris Hendarjo Setiawan</v>
      </c>
      <c r="S431" t="str">
        <v>Kris Hendarjo Setiawan</v>
      </c>
      <c r="T431" t="str">
        <v>Kris Hendarjo Setiawan</v>
      </c>
      <c r="U431" t="str">
        <v>Kris Hendarjo Setiawan</v>
      </c>
      <c r="V431" t="str">
        <v>Kris Hendarjo Setiawan</v>
      </c>
      <c r="W431" t="str">
        <v>Kris Hendarjo Setiawan</v>
      </c>
      <c r="X431" t="str">
        <v>Kris Hendarjo Setiawan</v>
      </c>
      <c r="Y431" t="str">
        <v>Kris Hendarjo Setiawan</v>
      </c>
      <c r="CL431" t="str">
        <v>Kris Hendarjo Setiawan</v>
      </c>
    </row>
    <row r="432" spans="1:90" x14ac:dyDescent="0.25">
      <c r="A432" s="49">
        <v>430</v>
      </c>
      <c r="B432" t="s">
        <v>375</v>
      </c>
      <c r="C432" s="49">
        <v>56</v>
      </c>
      <c r="D432" s="49">
        <v>337</v>
      </c>
      <c r="E432" s="49" t="str">
        <v>Sujoko Hardianto</v>
      </c>
      <c r="L432" s="49"/>
      <c r="M432" s="49"/>
      <c r="N432" s="49"/>
      <c r="Q432" t="str">
        <v>Kurnia Aprialdy Milala</v>
      </c>
      <c r="R432" t="str">
        <v>Kurnia Aprialdy Milala</v>
      </c>
      <c r="S432" t="str">
        <v>Kurnia Aprialdy Milala</v>
      </c>
      <c r="T432" t="str">
        <v>Kurnia Aprialdy Milala</v>
      </c>
      <c r="U432" t="str">
        <v>Kurnia Aprialdy Milala</v>
      </c>
      <c r="V432" t="str">
        <v>Kurnia Aprialdy Milala</v>
      </c>
      <c r="W432" t="str">
        <v>Kurnia Aprialdy Milala</v>
      </c>
      <c r="X432" t="str">
        <v>Kurnia Aprialdy Milala</v>
      </c>
      <c r="Y432" t="str">
        <v>Kurnia Aprialdy Milala</v>
      </c>
      <c r="CL432" t="str">
        <v>Kurnia Aprialdy Milala</v>
      </c>
    </row>
    <row r="433" spans="1:90" x14ac:dyDescent="0.25">
      <c r="A433" s="49">
        <v>431</v>
      </c>
      <c r="B433" t="s">
        <v>558</v>
      </c>
      <c r="C433" s="49">
        <v>284</v>
      </c>
      <c r="D433" s="49">
        <v>287</v>
      </c>
      <c r="E433" s="49" t="str">
        <v>Fahruli Susanto</v>
      </c>
      <c r="L433" s="49"/>
      <c r="M433" s="49"/>
      <c r="N433" s="49"/>
      <c r="Q433" t="str">
        <v>Kurnia Ramadani Purba</v>
      </c>
      <c r="R433" t="str">
        <v>Kurnia Ramadani Purba</v>
      </c>
      <c r="S433" t="str">
        <v>Kurnia Ramadani Purba</v>
      </c>
      <c r="T433" t="str">
        <v>Kurnia Ramadani Purba</v>
      </c>
      <c r="U433" t="str">
        <v>Kurnia Ramadani Purba</v>
      </c>
      <c r="V433" t="str">
        <v>Kurnia Ramadani Purba</v>
      </c>
      <c r="W433" t="str">
        <v>Kurnia Ramadani Purba</v>
      </c>
      <c r="X433" t="str">
        <v>Kurnia Ramadani Purba</v>
      </c>
      <c r="Y433" t="str">
        <v>Kurnia Ramadani Purba</v>
      </c>
      <c r="CL433" t="str">
        <v>Kurnia Ramadani Purba</v>
      </c>
    </row>
    <row r="434" spans="1:90" x14ac:dyDescent="0.25">
      <c r="A434" s="49">
        <v>432</v>
      </c>
      <c r="B434" t="s">
        <v>268</v>
      </c>
      <c r="C434" s="49">
        <v>533</v>
      </c>
      <c r="D434" s="49">
        <v>288</v>
      </c>
      <c r="E434" s="49" t="str">
        <v>Rudi Rizal</v>
      </c>
      <c r="L434" s="49"/>
      <c r="M434" s="49"/>
      <c r="N434" s="49"/>
      <c r="Q434" t="str">
        <v>Lamarius Sitompul, Ir.</v>
      </c>
      <c r="R434" t="str">
        <v>Lamarius Sitompul, Ir.</v>
      </c>
      <c r="S434" t="str">
        <v>Lamarius Sitompul, Ir.</v>
      </c>
      <c r="T434" t="str">
        <v>Lamarius Sitompul, Ir.</v>
      </c>
      <c r="U434" t="str">
        <v>Lamarius Sitompul, Ir.</v>
      </c>
      <c r="V434" t="str">
        <v>Lamarius Sitompul, Ir.</v>
      </c>
      <c r="W434" t="str">
        <v>Lamarius Sitompul, Ir.</v>
      </c>
      <c r="X434" t="str">
        <v>Lamarius Sitompul, Ir.</v>
      </c>
      <c r="Y434" t="str">
        <v>Lamarius Sitompul, Ir.</v>
      </c>
      <c r="CL434" t="str">
        <v>Lamarius Sitompul, Ir.</v>
      </c>
    </row>
    <row r="435" spans="1:90" x14ac:dyDescent="0.25">
      <c r="A435" s="49">
        <v>433</v>
      </c>
      <c r="B435" t="s">
        <v>1003</v>
      </c>
      <c r="C435" s="49">
        <v>535</v>
      </c>
      <c r="D435" s="49">
        <v>304</v>
      </c>
      <c r="E435" s="49" t="str">
        <v>T. Affian Bachri, Ir.</v>
      </c>
      <c r="L435" s="49"/>
      <c r="M435" s="49"/>
      <c r="N435" s="49"/>
      <c r="Q435" t="str">
        <v>Lambok Martinovel Sianturi</v>
      </c>
      <c r="R435" t="str">
        <v>Lambok Martinovel Sianturi</v>
      </c>
      <c r="S435" t="str">
        <v>Lambok Martinovel Sianturi</v>
      </c>
      <c r="T435" t="str">
        <v>Lambok Martinovel Sianturi</v>
      </c>
      <c r="U435" t="str">
        <v>Lambok Martinovel Sianturi</v>
      </c>
      <c r="V435" t="str">
        <v>Lambok Martinovel Sianturi</v>
      </c>
      <c r="W435" t="str">
        <v>Lambok Martinovel Sianturi</v>
      </c>
      <c r="X435" t="str">
        <v>Lambok Martinovel Sianturi</v>
      </c>
      <c r="Y435" t="str">
        <v>Lambok Martinovel Sianturi</v>
      </c>
      <c r="CL435" t="str">
        <v>Lambok Martinovel Sianturi</v>
      </c>
    </row>
    <row r="436" spans="1:90" x14ac:dyDescent="0.25">
      <c r="A436" s="49">
        <v>434</v>
      </c>
      <c r="B436" t="s">
        <v>167</v>
      </c>
      <c r="C436" s="49">
        <v>490</v>
      </c>
      <c r="D436" s="49">
        <v>289</v>
      </c>
      <c r="E436" s="49" t="str">
        <v>Pramujo Sri Hatmoko</v>
      </c>
      <c r="L436" s="49"/>
      <c r="M436" s="49"/>
      <c r="N436" s="49"/>
      <c r="Q436" t="str">
        <v>Lamhot Roy Marpaung</v>
      </c>
      <c r="R436" t="str">
        <v>Lamhot Roy Marpaung</v>
      </c>
      <c r="S436" t="str">
        <v>Lamhot Roy Marpaung</v>
      </c>
      <c r="T436" t="str">
        <v>Lamhot Roy Marpaung</v>
      </c>
      <c r="U436" t="str">
        <v>Lamhot Roy Marpaung</v>
      </c>
      <c r="V436" t="str">
        <v>Lamhot Roy Marpaung</v>
      </c>
      <c r="W436" t="str">
        <v>Lamhot Roy Marpaung</v>
      </c>
      <c r="X436" t="str">
        <v>Lamhot Roy Marpaung</v>
      </c>
      <c r="Y436" t="str">
        <v>Lamhot Roy Marpaung</v>
      </c>
      <c r="CL436" t="str">
        <v>Lamhot Roy Marpaung</v>
      </c>
    </row>
    <row r="437" spans="1:90" x14ac:dyDescent="0.25">
      <c r="A437" s="49">
        <v>435</v>
      </c>
      <c r="B437" t="s">
        <v>323</v>
      </c>
      <c r="C437" s="49">
        <v>74</v>
      </c>
      <c r="D437" s="49">
        <v>290</v>
      </c>
      <c r="E437" s="49" t="str">
        <v>Rico Haryanto P Hutabalian</v>
      </c>
      <c r="L437" s="49"/>
      <c r="M437" s="49"/>
      <c r="N437" s="49"/>
      <c r="Q437" t="str">
        <v>Lashot P. Sidabutar, Ir.</v>
      </c>
      <c r="R437" t="str">
        <v>Lashot P. Sidabutar, Ir.</v>
      </c>
      <c r="S437" t="str">
        <v>Lashot P. Sidabutar, Ir.</v>
      </c>
      <c r="T437" t="str">
        <v>Lashot P. Sidabutar, Ir.</v>
      </c>
      <c r="U437" t="str">
        <v>Lashot P. Sidabutar, Ir.</v>
      </c>
      <c r="V437" t="str">
        <v>Lashot P. Sidabutar, Ir.</v>
      </c>
      <c r="W437" t="str">
        <v>Lashot P. Sidabutar, Ir.</v>
      </c>
      <c r="X437" t="str">
        <v>Lashot P. Sidabutar, Ir.</v>
      </c>
      <c r="Y437" t="str">
        <v>Lashot P. Sidabutar, Ir.</v>
      </c>
      <c r="CL437" t="str">
        <v>Lashot P. Sidabutar, Ir.</v>
      </c>
    </row>
    <row r="438" spans="1:90" x14ac:dyDescent="0.25">
      <c r="A438" s="49">
        <v>436</v>
      </c>
      <c r="B438" t="s">
        <v>337</v>
      </c>
      <c r="C438" s="49">
        <v>80</v>
      </c>
      <c r="D438" s="49">
        <v>316</v>
      </c>
      <c r="E438" s="49" t="str">
        <v>Ari Susilo Sijabat</v>
      </c>
      <c r="L438" s="49"/>
      <c r="M438" s="49"/>
      <c r="N438" s="49"/>
      <c r="Q438" t="str">
        <v>Layla Bayoe Koesoema Sari</v>
      </c>
      <c r="R438" t="str">
        <v>Layla Bayoe Koesoema Sari</v>
      </c>
      <c r="S438" t="str">
        <v>Layla Bayoe Koesoema Sari</v>
      </c>
      <c r="T438" t="str">
        <v>Layla Bayoe Koesoema Sari</v>
      </c>
      <c r="U438" t="str">
        <v>Layla Bayoe Koesoema Sari</v>
      </c>
      <c r="V438" t="str">
        <v>Layla Bayoe Koesoema Sari</v>
      </c>
      <c r="W438" t="str">
        <v>Layla Bayoe Koesoema Sari</v>
      </c>
      <c r="X438" t="str">
        <v>Layla Bayoe Koesoema Sari</v>
      </c>
      <c r="Y438" t="str">
        <v>Layla Bayoe Koesoema Sari</v>
      </c>
      <c r="CL438" t="str">
        <v>Layla Bayoe Koesoema Sari</v>
      </c>
    </row>
    <row r="439" spans="1:90" x14ac:dyDescent="0.25">
      <c r="A439" s="49">
        <v>437</v>
      </c>
      <c r="B439" s="30" t="s">
        <v>510</v>
      </c>
      <c r="C439" s="30">
        <v>299</v>
      </c>
      <c r="D439" s="49">
        <v>291</v>
      </c>
      <c r="E439" s="49" t="str">
        <v>Lusi Marlinda</v>
      </c>
      <c r="L439" s="49"/>
      <c r="M439" s="49"/>
      <c r="N439" s="49"/>
      <c r="O439" s="30"/>
      <c r="Q439" s="20" t="str">
        <v>Lewobsus Simamora</v>
      </c>
      <c r="R439" t="str">
        <v>Lewobsus Simamora</v>
      </c>
      <c r="S439" t="str">
        <v>Lewobsus Simamora</v>
      </c>
      <c r="T439" t="str">
        <v>Lewobsus Simamora</v>
      </c>
      <c r="U439" t="str">
        <v>Lewobsus Simamora</v>
      </c>
      <c r="V439" t="str">
        <v>Lewobsus Simamora</v>
      </c>
      <c r="W439" t="str">
        <v>Lewobsus Simamora</v>
      </c>
      <c r="X439" t="str">
        <v>Lewobsus Simamora</v>
      </c>
      <c r="Y439" t="str">
        <v>Lewobsus Simamora</v>
      </c>
      <c r="CL439" t="str">
        <v>Lewobsus Simamora</v>
      </c>
    </row>
    <row r="440" spans="1:90" x14ac:dyDescent="0.25">
      <c r="A440" s="49">
        <v>438</v>
      </c>
      <c r="B440" s="30" t="s">
        <v>1262</v>
      </c>
      <c r="C440" s="30">
        <v>106</v>
      </c>
      <c r="D440" s="49">
        <v>292</v>
      </c>
      <c r="E440" s="49" t="str">
        <v>Eri Epriyanto</v>
      </c>
      <c r="L440" s="49"/>
      <c r="M440" s="49"/>
      <c r="N440" s="49"/>
      <c r="O440" s="30"/>
      <c r="Q440" s="20" t="str">
        <v>Lia Handayani</v>
      </c>
      <c r="R440" t="str">
        <v>Lia Handayani</v>
      </c>
      <c r="S440" t="str">
        <v>Lia Handayani</v>
      </c>
      <c r="T440" t="str">
        <v>Lia Handayani</v>
      </c>
      <c r="U440" t="str">
        <v>Lia Handayani</v>
      </c>
      <c r="V440" t="str">
        <v>Lia Handayani</v>
      </c>
      <c r="W440" t="str">
        <v>Lia Handayani</v>
      </c>
      <c r="X440" t="str">
        <v>Lia Handayani</v>
      </c>
      <c r="Y440" t="str">
        <v>Lia Handayani</v>
      </c>
      <c r="CL440" t="str">
        <v>Lia Handayani</v>
      </c>
    </row>
    <row r="441" spans="1:90" x14ac:dyDescent="0.25">
      <c r="A441" s="49">
        <v>439</v>
      </c>
      <c r="B441" s="20" t="s">
        <v>477</v>
      </c>
      <c r="C441" s="30">
        <v>542</v>
      </c>
      <c r="D441" s="49">
        <v>300</v>
      </c>
      <c r="E441" s="49" t="str">
        <v>Setyo Arie Wahyudi</v>
      </c>
      <c r="L441" s="49"/>
      <c r="M441" s="49"/>
      <c r="N441" s="49"/>
      <c r="O441" s="30"/>
      <c r="Q441" s="20" t="str">
        <v>Lily Chairani</v>
      </c>
      <c r="R441" t="str">
        <v>Lily Chairani</v>
      </c>
      <c r="S441" t="str">
        <v>Lily Chairani</v>
      </c>
      <c r="T441" t="str">
        <v>Lily Chairani</v>
      </c>
      <c r="U441" t="str">
        <v>Lily Chairani</v>
      </c>
      <c r="V441" t="str">
        <v>Lily Chairani</v>
      </c>
      <c r="W441" t="str">
        <v>Lily Chairani</v>
      </c>
      <c r="X441" t="str">
        <v>Lily Chairani</v>
      </c>
      <c r="Y441" t="str">
        <v>Lily Chairani</v>
      </c>
      <c r="CL441" t="str">
        <v>Lily Chairani</v>
      </c>
    </row>
    <row r="442" spans="1:90" x14ac:dyDescent="0.25">
      <c r="A442" s="49">
        <v>440</v>
      </c>
      <c r="B442" s="20" t="s">
        <v>546</v>
      </c>
      <c r="C442" s="30">
        <v>290</v>
      </c>
      <c r="D442" s="49">
        <v>335</v>
      </c>
      <c r="E442" s="49" t="str">
        <v>Sopan Tarigan</v>
      </c>
      <c r="L442" s="49"/>
      <c r="M442" s="49"/>
      <c r="N442" s="49"/>
      <c r="O442" s="30"/>
      <c r="Q442" s="20" t="str">
        <v>Limsep Tarigan</v>
      </c>
      <c r="R442" t="str">
        <v>Limsep Tarigan</v>
      </c>
      <c r="S442" t="str">
        <v>Limsep Tarigan</v>
      </c>
      <c r="T442" t="str">
        <v>Limsep Tarigan</v>
      </c>
      <c r="U442" t="str">
        <v>Limsep Tarigan</v>
      </c>
      <c r="V442" t="str">
        <v>Limsep Tarigan</v>
      </c>
      <c r="W442" t="str">
        <v>Limsep Tarigan</v>
      </c>
      <c r="X442" t="str">
        <v>Limsep Tarigan</v>
      </c>
      <c r="Y442" t="str">
        <v>Limsep Tarigan</v>
      </c>
      <c r="CL442" t="str">
        <v>Limsep Tarigan</v>
      </c>
    </row>
    <row r="443" spans="1:90" x14ac:dyDescent="0.25">
      <c r="A443" s="49">
        <v>441</v>
      </c>
      <c r="B443" s="20" t="s">
        <v>314</v>
      </c>
      <c r="C443" s="30">
        <v>545</v>
      </c>
      <c r="D443" s="49">
        <v>302</v>
      </c>
      <c r="E443" s="49" t="str">
        <v>Dwi Zunianti</v>
      </c>
      <c r="L443" s="49"/>
      <c r="M443" s="49"/>
      <c r="N443" s="49"/>
      <c r="O443" s="30"/>
      <c r="Q443" s="20" t="str">
        <v>Lise Lisdiyana, Dra.</v>
      </c>
      <c r="R443" t="str">
        <v>Lise Lisdiyana, Dra.</v>
      </c>
      <c r="S443" t="str">
        <v>Lise Lisdiyana, Dra.</v>
      </c>
      <c r="T443" t="str">
        <v>Lise Lisdiyana, Dra.</v>
      </c>
      <c r="U443" t="str">
        <v>Lise Lisdiyana, Dra.</v>
      </c>
      <c r="V443" t="str">
        <v>Lise Lisdiyana, Dra.</v>
      </c>
      <c r="W443" t="str">
        <v>Lise Lisdiyana, Dra.</v>
      </c>
      <c r="X443" t="str">
        <v>Lise Lisdiyana, Dra.</v>
      </c>
      <c r="Y443" t="str">
        <v>Lise Lisdiyana, Dra.</v>
      </c>
      <c r="CL443" t="str">
        <v>Lise Lisdiyana, Dra.</v>
      </c>
    </row>
    <row r="444" spans="1:90" x14ac:dyDescent="0.25">
      <c r="A444" s="49">
        <v>442</v>
      </c>
      <c r="B444" s="20" t="s">
        <v>312</v>
      </c>
      <c r="C444" s="30">
        <v>547</v>
      </c>
      <c r="D444" s="49">
        <v>295</v>
      </c>
      <c r="E444" s="49" t="str">
        <v>Donni Iandes A. Siagian</v>
      </c>
      <c r="L444" s="49"/>
      <c r="M444" s="49"/>
      <c r="N444" s="49"/>
      <c r="O444" s="30"/>
      <c r="Q444" s="20" t="str">
        <v>Lukman Hakim</v>
      </c>
      <c r="R444" t="str">
        <v>Lukman Hakim</v>
      </c>
      <c r="S444" t="str">
        <v>Lukman Hakim</v>
      </c>
      <c r="T444" t="str">
        <v>Lukman Hakim</v>
      </c>
      <c r="U444" t="str">
        <v>Lukman Hakim</v>
      </c>
      <c r="V444" t="str">
        <v>Lukman Hakim</v>
      </c>
      <c r="W444" t="str">
        <v>Lukman Hakim</v>
      </c>
      <c r="X444" t="str">
        <v>Lukman Hakim</v>
      </c>
      <c r="Y444" t="str">
        <v>Lukman Hakim</v>
      </c>
      <c r="CL444" t="str">
        <v>Lukman Hakim</v>
      </c>
    </row>
    <row r="445" spans="1:90" x14ac:dyDescent="0.25">
      <c r="A445" s="49">
        <v>443</v>
      </c>
      <c r="B445" s="20" t="s">
        <v>743</v>
      </c>
      <c r="C445" s="30">
        <v>94</v>
      </c>
      <c r="D445" s="49">
        <v>355</v>
      </c>
      <c r="E445" s="49" t="str">
        <v>Harianto Tarigan</v>
      </c>
      <c r="L445" s="49"/>
      <c r="M445" s="49"/>
      <c r="N445" s="49"/>
      <c r="O445" s="30"/>
      <c r="Q445" s="20" t="str">
        <v>Lulu R. Dea Naura</v>
      </c>
      <c r="R445" t="str">
        <v>Lulu R. Dea Naura</v>
      </c>
      <c r="S445" t="str">
        <v>Lulu R. Dea Naura</v>
      </c>
      <c r="T445" t="str">
        <v>Lulu R. Dea Naura</v>
      </c>
      <c r="U445" t="str">
        <v>Lulu R. Dea Naura</v>
      </c>
      <c r="V445" t="str">
        <v>Lulu R. Dea Naura</v>
      </c>
      <c r="W445" t="str">
        <v>Lulu R. Dea Naura</v>
      </c>
      <c r="X445" t="str">
        <v>Lulu R. Dea Naura</v>
      </c>
      <c r="Y445" t="str">
        <v>Lulu R. Dea Naura</v>
      </c>
      <c r="CL445" t="str">
        <v>Lulu R. Dea Naura</v>
      </c>
    </row>
    <row r="446" spans="1:90" x14ac:dyDescent="0.25">
      <c r="A446" s="49">
        <v>444</v>
      </c>
      <c r="B446" s="20" t="s">
        <v>186</v>
      </c>
      <c r="C446" s="30">
        <v>158</v>
      </c>
      <c r="D446" s="49">
        <v>296</v>
      </c>
      <c r="E446" s="49" t="str">
        <v>Bayu Setiawan</v>
      </c>
      <c r="L446" s="49"/>
      <c r="M446" s="49"/>
      <c r="N446" s="49"/>
      <c r="O446" s="30"/>
      <c r="Q446" s="20" t="str">
        <v>Lusi Marlinda</v>
      </c>
      <c r="R446" t="str">
        <v>Lusi Marlinda</v>
      </c>
      <c r="S446" t="str">
        <v>Lusi Marlinda</v>
      </c>
      <c r="T446" t="str">
        <v>Lusi Marlinda</v>
      </c>
      <c r="U446" t="str">
        <v>Lusi Marlinda</v>
      </c>
      <c r="V446" t="str">
        <v>Lusi Marlinda</v>
      </c>
      <c r="W446" t="str">
        <v>Lusi Marlinda</v>
      </c>
      <c r="X446" t="str">
        <v>Lusi Marlinda</v>
      </c>
      <c r="Y446" t="str">
        <v>Lusi Marlinda</v>
      </c>
      <c r="CL446" t="str">
        <v>Lusi Marlinda</v>
      </c>
    </row>
    <row r="447" spans="1:90" x14ac:dyDescent="0.25">
      <c r="A447" s="49">
        <v>445</v>
      </c>
      <c r="B447" s="20" t="s">
        <v>611</v>
      </c>
      <c r="C447" s="30">
        <v>551</v>
      </c>
      <c r="D447" s="49">
        <v>356</v>
      </c>
      <c r="E447" s="49" t="str">
        <v>Mhd Idrus Nasution</v>
      </c>
      <c r="L447" s="49"/>
      <c r="M447" s="49"/>
      <c r="N447" s="49"/>
      <c r="O447" s="30"/>
      <c r="Q447" s="20" t="str">
        <v>Lusi Rantegau</v>
      </c>
      <c r="R447" t="str">
        <v>Lusi Rantegau</v>
      </c>
      <c r="S447" t="str">
        <v>Lusi Rantegau</v>
      </c>
      <c r="T447" t="str">
        <v>Lusi Rantegau</v>
      </c>
      <c r="U447" t="str">
        <v>Lusi Rantegau</v>
      </c>
      <c r="V447" t="str">
        <v>Lusi Rantegau</v>
      </c>
      <c r="W447" t="str">
        <v>Lusi Rantegau</v>
      </c>
      <c r="X447" t="str">
        <v>Lusi Rantegau</v>
      </c>
      <c r="Y447" t="str">
        <v>Lusi Rantegau</v>
      </c>
      <c r="CL447" t="str">
        <v>Lusi Rantegau</v>
      </c>
    </row>
    <row r="448" spans="1:90" x14ac:dyDescent="0.25">
      <c r="A448" s="49">
        <v>446</v>
      </c>
      <c r="B448" s="20" t="s">
        <v>762</v>
      </c>
      <c r="C448" s="30">
        <v>163</v>
      </c>
      <c r="D448" s="49">
        <v>297</v>
      </c>
      <c r="E448" s="49" t="str">
        <v>Nandra Nettra</v>
      </c>
      <c r="L448" s="49"/>
      <c r="M448" s="49"/>
      <c r="N448" s="49"/>
      <c r="O448" s="30"/>
      <c r="Q448" s="20" t="str">
        <v>M Wahyu Septiadi Putra</v>
      </c>
      <c r="R448" t="str">
        <v>M Wahyu Septiadi Putra</v>
      </c>
      <c r="S448" t="str">
        <v>M Wahyu Septiadi Putra</v>
      </c>
      <c r="T448" t="str">
        <v>M Wahyu Septiadi Putra</v>
      </c>
      <c r="U448" t="str">
        <v>M Wahyu Septiadi Putra</v>
      </c>
      <c r="V448" t="str">
        <v>M Wahyu Septiadi Putra</v>
      </c>
      <c r="W448" t="str">
        <v>M Wahyu Septiadi Putra</v>
      </c>
      <c r="X448" t="str">
        <v>M Wahyu Septiadi Putra</v>
      </c>
      <c r="Y448" t="str">
        <v>M Wahyu Septiadi Putra</v>
      </c>
      <c r="CL448" t="str">
        <v>M Wahyu Septiadi Putra</v>
      </c>
    </row>
    <row r="449" spans="1:90" x14ac:dyDescent="0.25">
      <c r="A449" s="49">
        <v>447</v>
      </c>
      <c r="B449" s="20" t="s">
        <v>739</v>
      </c>
      <c r="C449" s="30">
        <v>554</v>
      </c>
      <c r="D449" s="49">
        <v>349</v>
      </c>
      <c r="E449" s="49" t="str">
        <v>Sarso Suparto. Amd</v>
      </c>
      <c r="L449" s="49"/>
      <c r="M449" s="49"/>
      <c r="N449" s="49"/>
      <c r="O449" s="30"/>
      <c r="Q449" s="20" t="str">
        <v>M Yudha Pratama</v>
      </c>
      <c r="R449" t="str">
        <v>M Yudha Pratama</v>
      </c>
      <c r="S449" t="str">
        <v>M Yudha Pratama</v>
      </c>
      <c r="T449" t="str">
        <v>M Yudha Pratama</v>
      </c>
      <c r="U449" t="str">
        <v>M Yudha Pratama</v>
      </c>
      <c r="V449" t="str">
        <v>M Yudha Pratama</v>
      </c>
      <c r="W449" t="str">
        <v>M Yudha Pratama</v>
      </c>
      <c r="X449" t="str">
        <v>M Yudha Pratama</v>
      </c>
      <c r="Y449" t="str">
        <v>M Yudha Pratama</v>
      </c>
      <c r="CL449" t="str">
        <v>M Yudha Pratama</v>
      </c>
    </row>
    <row r="450" spans="1:90" x14ac:dyDescent="0.25">
      <c r="A450" s="49">
        <v>448</v>
      </c>
      <c r="B450" s="20" t="s">
        <v>465</v>
      </c>
      <c r="C450" s="30">
        <v>165</v>
      </c>
      <c r="D450" s="49">
        <v>457</v>
      </c>
      <c r="E450" s="49" t="str">
        <v>Susman Haryono</v>
      </c>
      <c r="L450" s="49"/>
      <c r="M450" s="49"/>
      <c r="N450" s="49"/>
      <c r="O450" s="30"/>
      <c r="Q450" s="20" t="str">
        <v>M. Agustian Lesmana</v>
      </c>
      <c r="R450" t="str">
        <v>M. Agustian Lesmana</v>
      </c>
      <c r="S450" t="str">
        <v>M. Agustian Lesmana</v>
      </c>
      <c r="T450" t="str">
        <v>M. Agustian Lesmana</v>
      </c>
      <c r="U450" t="str">
        <v>M. Agustian Lesmana</v>
      </c>
      <c r="V450" t="str">
        <v>M. Agustian Lesmana</v>
      </c>
      <c r="W450" t="str">
        <v>M. Agustian Lesmana</v>
      </c>
      <c r="X450" t="str">
        <v>M. Agustian Lesmana</v>
      </c>
      <c r="Y450" t="str">
        <v>M. Agustian Lesmana</v>
      </c>
      <c r="CL450" t="str">
        <v>M. Agustian Lesmana</v>
      </c>
    </row>
    <row r="451" spans="1:90" x14ac:dyDescent="0.25">
      <c r="A451" s="49">
        <v>449</v>
      </c>
      <c r="B451" s="20" t="s">
        <v>407</v>
      </c>
      <c r="C451" s="30">
        <v>318</v>
      </c>
      <c r="D451" s="49">
        <v>459</v>
      </c>
      <c r="E451" s="49" t="str">
        <v>Mansur</v>
      </c>
      <c r="L451" s="49"/>
      <c r="M451" s="49"/>
      <c r="N451" s="49"/>
      <c r="O451" s="30"/>
      <c r="Q451" s="20" t="str">
        <v>M. Alan Daulay</v>
      </c>
      <c r="R451" t="str">
        <v>M. Alan Daulay</v>
      </c>
      <c r="S451" t="str">
        <v>M. Alan Daulay</v>
      </c>
      <c r="T451" t="str">
        <v>M. Alan Daulay</v>
      </c>
      <c r="U451" t="str">
        <v>M. Alan Daulay</v>
      </c>
      <c r="V451" t="str">
        <v>M. Alan Daulay</v>
      </c>
      <c r="W451" t="str">
        <v>M. Alan Daulay</v>
      </c>
      <c r="X451" t="str">
        <v>M. Alan Daulay</v>
      </c>
      <c r="Y451" t="str">
        <v>M. Alan Daulay</v>
      </c>
      <c r="CL451" t="str">
        <v>M. Alan Daulay</v>
      </c>
    </row>
    <row r="452" spans="1:90" x14ac:dyDescent="0.25">
      <c r="A452" s="49">
        <v>450</v>
      </c>
      <c r="B452" s="20" t="s">
        <v>406</v>
      </c>
      <c r="C452" s="30">
        <v>211</v>
      </c>
      <c r="D452" s="49">
        <v>509</v>
      </c>
      <c r="E452" s="49" t="str">
        <v>Budiman</v>
      </c>
      <c r="L452" s="49"/>
      <c r="M452" s="49"/>
      <c r="N452" s="49"/>
      <c r="O452" s="30"/>
      <c r="Q452" s="20" t="str">
        <v>M. Ali Osmar, Ir.</v>
      </c>
      <c r="R452" t="str">
        <v>M. Ali Osmar, Ir.</v>
      </c>
      <c r="S452" t="str">
        <v>M. Ali Osmar, Ir.</v>
      </c>
      <c r="T452" t="str">
        <v>M. Ali Osmar, Ir.</v>
      </c>
      <c r="U452" t="str">
        <v>M. Ali Osmar, Ir.</v>
      </c>
      <c r="V452" t="str">
        <v>M. Ali Osmar, Ir.</v>
      </c>
      <c r="W452" t="str">
        <v>M. Ali Osmar, Ir.</v>
      </c>
      <c r="X452" t="str">
        <v>M. Ali Osmar, Ir.</v>
      </c>
      <c r="Y452" t="str">
        <v>M. Ali Osmar, Ir.</v>
      </c>
      <c r="CL452" t="str">
        <v>M. Ali Osmar, Ir.</v>
      </c>
    </row>
    <row r="453" spans="1:90" x14ac:dyDescent="0.25">
      <c r="A453" s="49">
        <v>451</v>
      </c>
      <c r="B453" s="20" t="s">
        <v>436</v>
      </c>
      <c r="C453" s="30">
        <v>190</v>
      </c>
      <c r="D453" s="49">
        <v>301</v>
      </c>
      <c r="E453" s="49" t="str">
        <v>Eco Hariyadi</v>
      </c>
      <c r="L453" s="49"/>
      <c r="M453" s="49"/>
      <c r="N453" s="49"/>
      <c r="O453" s="30"/>
      <c r="Q453" s="20" t="str">
        <v>M. Alvi, Ir.</v>
      </c>
      <c r="R453" t="str">
        <v>M. Alvi, Ir.</v>
      </c>
      <c r="S453" t="str">
        <v>M. Alvi, Ir.</v>
      </c>
      <c r="T453" t="str">
        <v>M. Alvi, Ir.</v>
      </c>
      <c r="U453" t="str">
        <v>M. Alvi, Ir.</v>
      </c>
      <c r="V453" t="str">
        <v>M. Alvi, Ir.</v>
      </c>
      <c r="W453" t="str">
        <v>M. Alvi, Ir.</v>
      </c>
      <c r="X453" t="str">
        <v>M. Alvi, Ir.</v>
      </c>
      <c r="Y453" t="str">
        <v>M. Alvi, Ir.</v>
      </c>
      <c r="CL453" t="str">
        <v>M. Alvi, Ir.</v>
      </c>
    </row>
    <row r="454" spans="1:90" x14ac:dyDescent="0.25">
      <c r="A454" s="49">
        <v>452</v>
      </c>
      <c r="B454" s="20" t="s">
        <v>511</v>
      </c>
      <c r="C454" s="30">
        <v>534</v>
      </c>
      <c r="D454" s="49">
        <v>557</v>
      </c>
      <c r="E454" s="49" t="str">
        <v>M. Ihsan An Auwali</v>
      </c>
      <c r="L454" s="49"/>
      <c r="M454" s="49"/>
      <c r="N454" s="49"/>
      <c r="O454" s="30"/>
      <c r="Q454" s="20" t="str">
        <v>M. Anggoro Cipto</v>
      </c>
      <c r="R454" t="str">
        <v>M. Anggoro Cipto</v>
      </c>
      <c r="S454" t="str">
        <v>M. Anggoro Cipto</v>
      </c>
      <c r="T454" t="str">
        <v>M. Anggoro Cipto</v>
      </c>
      <c r="U454" t="str">
        <v>M. Anggoro Cipto</v>
      </c>
      <c r="V454" t="str">
        <v>M. Anggoro Cipto</v>
      </c>
      <c r="W454" t="str">
        <v>M. Anggoro Cipto</v>
      </c>
      <c r="X454" t="str">
        <v>M. Anggoro Cipto</v>
      </c>
      <c r="Y454" t="str">
        <v>M. Anggoro Cipto</v>
      </c>
      <c r="CL454" t="str">
        <v>M. Anggoro Cipto</v>
      </c>
    </row>
    <row r="455" spans="1:90" x14ac:dyDescent="0.25">
      <c r="A455" s="49">
        <v>453</v>
      </c>
      <c r="B455" s="20" t="s">
        <v>676</v>
      </c>
      <c r="C455" s="30">
        <v>314</v>
      </c>
      <c r="D455" s="49">
        <v>357</v>
      </c>
      <c r="E455" s="49" t="str">
        <v>Siti Hawa, Ir.</v>
      </c>
      <c r="L455" s="49"/>
      <c r="M455" s="49"/>
      <c r="N455" s="49"/>
      <c r="O455" s="30"/>
      <c r="Q455" s="20" t="str">
        <v>M. Damiri Malisie, Ir.</v>
      </c>
      <c r="R455" t="str">
        <v>M. Damiri Malisie, Ir.</v>
      </c>
      <c r="S455" t="str">
        <v>M. Damiri Malisie, Ir.</v>
      </c>
      <c r="T455" t="str">
        <v>M. Damiri Malisie, Ir.</v>
      </c>
      <c r="U455" t="str">
        <v>M. Damiri Malisie, Ir.</v>
      </c>
      <c r="V455" t="str">
        <v>M. Damiri Malisie, Ir.</v>
      </c>
      <c r="W455" t="str">
        <v>M. Damiri Malisie, Ir.</v>
      </c>
      <c r="X455" t="str">
        <v>M. Damiri Malisie, Ir.</v>
      </c>
      <c r="Y455" t="str">
        <v>M. Damiri Malisie, Ir.</v>
      </c>
      <c r="CL455" t="str">
        <v>M. Damiri Malisie, Ir.</v>
      </c>
    </row>
    <row r="456" spans="1:90" x14ac:dyDescent="0.25">
      <c r="A456" s="49">
        <v>454</v>
      </c>
      <c r="B456" s="20" t="s">
        <v>297</v>
      </c>
      <c r="C456" s="30">
        <v>536</v>
      </c>
      <c r="D456" s="49">
        <v>772</v>
      </c>
      <c r="E456" s="49" t="str">
        <v>M. Mahadani Lubis</v>
      </c>
      <c r="L456" s="49"/>
      <c r="M456" s="49"/>
      <c r="N456" s="49"/>
      <c r="O456" s="30"/>
      <c r="Q456" s="20" t="str">
        <v>M. Edwin Gultom, SE</v>
      </c>
      <c r="R456" t="str">
        <v>M. Edwin Gultom, SE</v>
      </c>
      <c r="S456" t="str">
        <v>M. Edwin Gultom, SE</v>
      </c>
      <c r="T456" t="str">
        <v>M. Edwin Gultom, SE</v>
      </c>
      <c r="U456" t="str">
        <v>M. Edwin Gultom, SE</v>
      </c>
      <c r="V456" t="str">
        <v>M. Edwin Gultom, SE</v>
      </c>
      <c r="W456" t="str">
        <v>M. Edwin Gultom, SE</v>
      </c>
      <c r="X456" t="str">
        <v>M. Edwin Gultom, SE</v>
      </c>
      <c r="Y456" t="str">
        <v>M. Edwin Gultom, SE</v>
      </c>
      <c r="CL456" t="str">
        <v>M. Edwin Gultom, SE</v>
      </c>
    </row>
    <row r="457" spans="1:90" x14ac:dyDescent="0.25">
      <c r="A457" s="49">
        <v>455</v>
      </c>
      <c r="B457" s="20" t="s">
        <v>578</v>
      </c>
      <c r="C457" s="30">
        <v>537</v>
      </c>
      <c r="D457" s="49">
        <v>306</v>
      </c>
      <c r="E457" s="49" t="str">
        <v>Fauzie Syam Prasetyo Yibri</v>
      </c>
      <c r="L457" s="49"/>
      <c r="M457" s="49"/>
      <c r="N457" s="49"/>
      <c r="O457" s="30"/>
      <c r="Q457" s="20" t="str">
        <v>M. Fauzi, SE</v>
      </c>
      <c r="R457" t="str">
        <v>M. Fauzi, SE</v>
      </c>
      <c r="S457" t="str">
        <v>M. Fauzi, SE</v>
      </c>
      <c r="T457" t="str">
        <v>M. Fauzi, SE</v>
      </c>
      <c r="U457" t="str">
        <v>M. Fauzi, SE</v>
      </c>
      <c r="V457" t="str">
        <v>M. Fauzi, SE</v>
      </c>
      <c r="W457" t="str">
        <v>M. Fauzi, SE</v>
      </c>
      <c r="X457" t="str">
        <v>M. Fauzi, SE</v>
      </c>
      <c r="Y457" t="str">
        <v>M. Fauzi, SE</v>
      </c>
      <c r="CL457" t="str">
        <v>M. Fauzi, SE</v>
      </c>
    </row>
    <row r="458" spans="1:90" x14ac:dyDescent="0.25">
      <c r="A458" s="49">
        <v>456</v>
      </c>
      <c r="B458" s="20" t="s">
        <v>206</v>
      </c>
      <c r="C458" s="30">
        <v>538</v>
      </c>
      <c r="D458" s="49">
        <v>773</v>
      </c>
      <c r="E458" s="49" t="str">
        <v>Muhammad Abror</v>
      </c>
      <c r="L458" s="49"/>
      <c r="M458" s="49"/>
      <c r="N458" s="49"/>
      <c r="O458" s="30"/>
      <c r="Q458" s="20" t="str">
        <v>M. Febrianto</v>
      </c>
      <c r="R458" t="str">
        <v>M. Febrianto</v>
      </c>
      <c r="S458" t="str">
        <v>M. Febrianto</v>
      </c>
      <c r="T458" t="str">
        <v>M. Febrianto</v>
      </c>
      <c r="U458" t="str">
        <v>M. Febrianto</v>
      </c>
      <c r="V458" t="str">
        <v>M. Febrianto</v>
      </c>
      <c r="W458" t="str">
        <v>M. Febrianto</v>
      </c>
      <c r="X458" t="str">
        <v>M. Febrianto</v>
      </c>
      <c r="Y458" t="str">
        <v>M. Febrianto</v>
      </c>
      <c r="CL458" t="str">
        <v>M. Febrianto</v>
      </c>
    </row>
    <row r="459" spans="1:90" x14ac:dyDescent="0.25">
      <c r="A459" s="49">
        <v>457</v>
      </c>
      <c r="B459" s="20" t="s">
        <v>568</v>
      </c>
      <c r="C459" s="30">
        <v>448</v>
      </c>
      <c r="D459" s="49">
        <v>307</v>
      </c>
      <c r="E459" s="49" t="str">
        <v>M. Agustian Lesmana</v>
      </c>
      <c r="L459" s="49"/>
      <c r="M459" s="49"/>
      <c r="N459" s="49"/>
      <c r="O459" s="30"/>
      <c r="Q459" s="20" t="str">
        <v>M. Hafiz Harahap</v>
      </c>
      <c r="R459" t="str">
        <v>M. Hafiz Harahap</v>
      </c>
      <c r="S459" t="str">
        <v>M. Hafiz Harahap</v>
      </c>
      <c r="T459" t="str">
        <v>M. Hafiz Harahap</v>
      </c>
      <c r="U459" t="str">
        <v>M. Hafiz Harahap</v>
      </c>
      <c r="V459" t="str">
        <v>M. Hafiz Harahap</v>
      </c>
      <c r="W459" t="str">
        <v>M. Hafiz Harahap</v>
      </c>
      <c r="X459" t="str">
        <v>M. Hafiz Harahap</v>
      </c>
      <c r="Y459" t="str">
        <v>M. Hafiz Harahap</v>
      </c>
      <c r="CL459" t="str">
        <v>M. Hafiz Harahap</v>
      </c>
    </row>
    <row r="460" spans="1:90" x14ac:dyDescent="0.25">
      <c r="A460" s="49">
        <v>458</v>
      </c>
      <c r="B460" s="20" t="s">
        <v>177</v>
      </c>
      <c r="C460" s="30">
        <v>539</v>
      </c>
      <c r="D460" s="49">
        <v>774</v>
      </c>
      <c r="E460" s="49" t="str">
        <v>Emma Suryani Siregar </v>
      </c>
      <c r="L460" s="49"/>
      <c r="M460" s="49"/>
      <c r="N460" s="49"/>
      <c r="O460" s="30"/>
      <c r="Q460" s="20" t="str">
        <v>M. Ihsan An Auwali</v>
      </c>
      <c r="R460" t="str">
        <v>M. Ihsan An Auwali</v>
      </c>
      <c r="S460" t="str">
        <v>M. Ihsan An Auwali</v>
      </c>
      <c r="T460" t="str">
        <v>M. Ihsan An Auwali</v>
      </c>
      <c r="U460" t="str">
        <v>M. Ihsan An Auwali</v>
      </c>
      <c r="V460" t="str">
        <v>M. Ihsan An Auwali</v>
      </c>
      <c r="W460" t="str">
        <v>M. Ihsan An Auwali</v>
      </c>
      <c r="X460" t="str">
        <v>M. Ihsan An Auwali</v>
      </c>
      <c r="Y460" t="str">
        <v>M. Ihsan An Auwali</v>
      </c>
      <c r="CL460" t="str">
        <v>M. Ihsan An Auwali</v>
      </c>
    </row>
    <row r="461" spans="1:90" x14ac:dyDescent="0.25">
      <c r="A461" s="49">
        <v>459</v>
      </c>
      <c r="B461" s="20" t="s">
        <v>750</v>
      </c>
      <c r="C461" s="30">
        <v>449</v>
      </c>
      <c r="D461" s="49">
        <v>776</v>
      </c>
      <c r="E461" s="49" t="str">
        <v>Amalia Tri Kurnia</v>
      </c>
      <c r="L461" s="49"/>
      <c r="M461" s="49"/>
      <c r="N461" s="49"/>
      <c r="O461" s="30"/>
      <c r="Q461" s="20" t="str">
        <v>M. Irpan Tarigan</v>
      </c>
      <c r="R461" t="str">
        <v>M. Irpan Tarigan</v>
      </c>
      <c r="S461" t="str">
        <v>M. Irpan Tarigan</v>
      </c>
      <c r="T461" t="str">
        <v>M. Irpan Tarigan</v>
      </c>
      <c r="U461" t="str">
        <v>M. Irpan Tarigan</v>
      </c>
      <c r="V461" t="str">
        <v>M. Irpan Tarigan</v>
      </c>
      <c r="W461" t="str">
        <v>M. Irpan Tarigan</v>
      </c>
      <c r="X461" t="str">
        <v>M. Irpan Tarigan</v>
      </c>
      <c r="Y461" t="str">
        <v>M. Irpan Tarigan</v>
      </c>
      <c r="CL461" t="str">
        <v>M. Irpan Tarigan</v>
      </c>
    </row>
    <row r="462" spans="1:90" x14ac:dyDescent="0.25">
      <c r="A462" s="49">
        <v>460</v>
      </c>
      <c r="B462" s="20" t="s">
        <v>222</v>
      </c>
      <c r="C462" s="30">
        <v>517</v>
      </c>
      <c r="D462" s="49">
        <v>309</v>
      </c>
      <c r="E462" s="49" t="str">
        <v>Faisal Ahmad, Ir.</v>
      </c>
      <c r="L462" s="49"/>
      <c r="M462" s="49"/>
      <c r="N462" s="49"/>
      <c r="O462" s="30"/>
      <c r="Q462" s="20" t="str">
        <v>M. Irwansyah, Ir.</v>
      </c>
      <c r="R462" t="str">
        <v>M. Irwansyah, Ir.</v>
      </c>
      <c r="S462" t="str">
        <v>M. Irwansyah, Ir.</v>
      </c>
      <c r="T462" t="str">
        <v>M. Irwansyah, Ir.</v>
      </c>
      <c r="U462" t="str">
        <v>M. Irwansyah, Ir.</v>
      </c>
      <c r="V462" t="str">
        <v>M. Irwansyah, Ir.</v>
      </c>
      <c r="W462" t="str">
        <v>M. Irwansyah, Ir.</v>
      </c>
      <c r="X462" t="str">
        <v>M. Irwansyah, Ir.</v>
      </c>
      <c r="Y462" t="str">
        <v>M. Irwansyah, Ir.</v>
      </c>
      <c r="CL462" t="str">
        <v>M. Irwansyah, Ir.</v>
      </c>
    </row>
    <row r="463" spans="1:90" x14ac:dyDescent="0.25">
      <c r="A463" s="49">
        <v>461</v>
      </c>
      <c r="B463" s="20" t="s">
        <v>197</v>
      </c>
      <c r="C463" s="30">
        <v>205</v>
      </c>
      <c r="D463" s="49">
        <v>777</v>
      </c>
      <c r="E463" s="49" t="str">
        <v>Hafni Rahmadani</v>
      </c>
      <c r="L463" s="49"/>
      <c r="M463" s="49"/>
      <c r="N463" s="49"/>
      <c r="O463" s="30"/>
      <c r="Q463" s="20" t="str">
        <v>M. Ismail Arifin</v>
      </c>
      <c r="R463" t="str">
        <v>M. Ismail Arifin</v>
      </c>
      <c r="S463" t="str">
        <v>M. Ismail Arifin</v>
      </c>
      <c r="T463" t="str">
        <v>M. Ismail Arifin</v>
      </c>
      <c r="U463" t="str">
        <v>M. Ismail Arifin</v>
      </c>
      <c r="V463" t="str">
        <v>M. Ismail Arifin</v>
      </c>
      <c r="W463" t="str">
        <v>M. Ismail Arifin</v>
      </c>
      <c r="X463" t="str">
        <v>M. Ismail Arifin</v>
      </c>
      <c r="Y463" t="str">
        <v>M. Ismail Arifin</v>
      </c>
      <c r="CL463" t="str">
        <v>M. Ismail Arifin</v>
      </c>
    </row>
    <row r="464" spans="1:90" x14ac:dyDescent="0.25">
      <c r="A464" s="49">
        <v>462</v>
      </c>
      <c r="B464" s="20" t="s">
        <v>1009</v>
      </c>
      <c r="C464" s="30">
        <v>540</v>
      </c>
      <c r="D464" s="49">
        <v>779</v>
      </c>
      <c r="E464" s="49" t="str">
        <v>Suhermanto</v>
      </c>
      <c r="L464" s="49"/>
      <c r="M464" s="49"/>
      <c r="N464" s="49"/>
      <c r="O464" s="30"/>
      <c r="Q464" s="20" t="str">
        <v>M. Karyani</v>
      </c>
      <c r="R464" t="str">
        <v>M. Karyani</v>
      </c>
      <c r="S464" t="str">
        <v>M. Karyani</v>
      </c>
      <c r="T464" t="str">
        <v>M. Karyani</v>
      </c>
      <c r="U464" t="str">
        <v>M. Karyani</v>
      </c>
      <c r="V464" t="str">
        <v>M. Karyani</v>
      </c>
      <c r="W464" t="str">
        <v>M. Karyani</v>
      </c>
      <c r="X464" t="str">
        <v>M. Karyani</v>
      </c>
      <c r="Y464" t="str">
        <v>M. Karyani</v>
      </c>
      <c r="CL464" t="str">
        <v>M. Karyani</v>
      </c>
    </row>
    <row r="465" spans="1:90" x14ac:dyDescent="0.25">
      <c r="A465" s="49">
        <v>463</v>
      </c>
      <c r="B465" s="20" t="s">
        <v>212</v>
      </c>
      <c r="C465" s="30">
        <v>541</v>
      </c>
      <c r="D465" s="49">
        <v>780</v>
      </c>
      <c r="E465" s="49" t="str">
        <v>Edi Kurnawan</v>
      </c>
      <c r="L465" s="49"/>
      <c r="M465" s="49"/>
      <c r="N465" s="49"/>
      <c r="O465" s="30"/>
      <c r="Q465" s="20" t="str">
        <v>M. Mahadani Lubis</v>
      </c>
      <c r="R465" t="str">
        <v>M. Mahadani Lubis</v>
      </c>
      <c r="S465" t="str">
        <v>M. Mahadani Lubis</v>
      </c>
      <c r="T465" t="str">
        <v>M. Mahadani Lubis</v>
      </c>
      <c r="U465" t="str">
        <v>M. Mahadani Lubis</v>
      </c>
      <c r="V465" t="str">
        <v>M. Mahadani Lubis</v>
      </c>
      <c r="W465" t="str">
        <v>M. Mahadani Lubis</v>
      </c>
      <c r="X465" t="str">
        <v>M. Mahadani Lubis</v>
      </c>
      <c r="Y465" t="str">
        <v>M. Mahadani Lubis</v>
      </c>
      <c r="CL465" t="str">
        <v>M. Mahadani Lubis</v>
      </c>
    </row>
    <row r="466" spans="1:90" x14ac:dyDescent="0.25">
      <c r="A466" s="49">
        <v>464</v>
      </c>
      <c r="B466" s="20" t="s">
        <v>1265</v>
      </c>
      <c r="C466" s="30">
        <v>543</v>
      </c>
      <c r="D466" s="49">
        <v>312</v>
      </c>
      <c r="E466" s="49" t="str">
        <v>Angelus Pacis Nababan</v>
      </c>
      <c r="L466" s="49"/>
      <c r="M466" s="49"/>
      <c r="N466" s="49"/>
      <c r="O466" s="30"/>
      <c r="Q466" s="20" t="str">
        <v>M. Nur Arfan, Ir.</v>
      </c>
      <c r="R466" t="str">
        <v>M. Nur Arfan, Ir.</v>
      </c>
      <c r="S466" t="str">
        <v>M. Nur Arfan, Ir.</v>
      </c>
      <c r="T466" t="str">
        <v>M. Nur Arfan, Ir.</v>
      </c>
      <c r="U466" t="str">
        <v>M. Nur Arfan, Ir.</v>
      </c>
      <c r="V466" t="str">
        <v>M. Nur Arfan, Ir.</v>
      </c>
      <c r="W466" t="str">
        <v>M. Nur Arfan, Ir.</v>
      </c>
      <c r="X466" t="str">
        <v>M. Nur Arfan, Ir.</v>
      </c>
      <c r="Y466" t="str">
        <v>M. Nur Arfan, Ir.</v>
      </c>
      <c r="CL466" t="str">
        <v>M. Nur Arfan, Ir.</v>
      </c>
    </row>
    <row r="467" spans="1:90" x14ac:dyDescent="0.25">
      <c r="A467" s="49">
        <v>465</v>
      </c>
      <c r="B467" s="20" t="s">
        <v>231</v>
      </c>
      <c r="C467" s="30">
        <v>544</v>
      </c>
      <c r="D467" s="49">
        <v>785</v>
      </c>
      <c r="E467" s="49" t="str">
        <v>Harry Ericson Iswandar, Ir.</v>
      </c>
      <c r="L467" s="49"/>
      <c r="M467" s="49"/>
      <c r="N467" s="49"/>
      <c r="O467" s="30"/>
      <c r="Q467" s="20" t="str">
        <v>M. Rahman Al Rasyid</v>
      </c>
      <c r="R467" t="str">
        <v>M. Rahman Al Rasyid</v>
      </c>
      <c r="S467" t="str">
        <v>M. Rahman Al Rasyid</v>
      </c>
      <c r="T467" t="str">
        <v>M. Rahman Al Rasyid</v>
      </c>
      <c r="U467" t="str">
        <v>M. Rahman Al Rasyid</v>
      </c>
      <c r="V467" t="str">
        <v>M. Rahman Al Rasyid</v>
      </c>
      <c r="W467" t="str">
        <v>M. Rahman Al Rasyid</v>
      </c>
      <c r="X467" t="str">
        <v>M. Rahman Al Rasyid</v>
      </c>
      <c r="Y467" t="str">
        <v>M. Rahman Al Rasyid</v>
      </c>
      <c r="CL467" t="str">
        <v>M. Rahman Al Rasyid</v>
      </c>
    </row>
    <row r="468" spans="1:90" x14ac:dyDescent="0.25">
      <c r="A468" s="49">
        <v>466</v>
      </c>
      <c r="B468" s="20" t="s">
        <v>219</v>
      </c>
      <c r="C468" s="30">
        <v>546</v>
      </c>
      <c r="D468" s="49">
        <v>787</v>
      </c>
      <c r="E468" s="49" t="str">
        <v>Ayu Milani</v>
      </c>
      <c r="L468" s="49"/>
      <c r="M468" s="49"/>
      <c r="N468" s="49"/>
      <c r="O468" s="30"/>
      <c r="Q468" s="20" t="str">
        <v>M. Ramadhan Tarigan</v>
      </c>
      <c r="R468" t="str">
        <v>M. Ramadhan Tarigan</v>
      </c>
      <c r="S468" t="str">
        <v>M. Ramadhan Tarigan</v>
      </c>
      <c r="T468" t="str">
        <v>M. Ramadhan Tarigan</v>
      </c>
      <c r="U468" t="str">
        <v>M. Ramadhan Tarigan</v>
      </c>
      <c r="V468" t="str">
        <v>M. Ramadhan Tarigan</v>
      </c>
      <c r="W468" t="str">
        <v>M. Ramadhan Tarigan</v>
      </c>
      <c r="X468" t="str">
        <v>M. Ramadhan Tarigan</v>
      </c>
      <c r="Y468" t="str">
        <v>M. Ramadhan Tarigan</v>
      </c>
      <c r="CL468" t="str">
        <v>M. Ramadhan Tarigan</v>
      </c>
    </row>
    <row r="469" spans="1:90" x14ac:dyDescent="0.25">
      <c r="A469" s="49">
        <v>467</v>
      </c>
      <c r="B469" s="20" t="s">
        <v>329</v>
      </c>
      <c r="C469" s="30">
        <v>548</v>
      </c>
      <c r="D469" s="49">
        <v>788</v>
      </c>
      <c r="E469" s="49" t="str">
        <v>Olviyani Nasution</v>
      </c>
      <c r="L469" s="49"/>
      <c r="M469" s="49"/>
      <c r="N469" s="49"/>
      <c r="O469" s="30"/>
      <c r="Q469" s="20" t="str">
        <v>M. Rifai</v>
      </c>
      <c r="R469" t="str">
        <v>M. Rifai</v>
      </c>
      <c r="S469" t="str">
        <v>M. Rifai</v>
      </c>
      <c r="T469" t="str">
        <v>M. Rifai</v>
      </c>
      <c r="U469" t="str">
        <v>M. Rifai</v>
      </c>
      <c r="V469" t="str">
        <v>M. Rifai</v>
      </c>
      <c r="W469" t="str">
        <v>M. Rifai</v>
      </c>
      <c r="X469" t="str">
        <v>M. Rifai</v>
      </c>
      <c r="Y469" t="str">
        <v>M. Rifai</v>
      </c>
      <c r="CL469" t="str">
        <v>M. Rifai</v>
      </c>
    </row>
    <row r="470" spans="1:90" x14ac:dyDescent="0.25">
      <c r="A470" s="49">
        <v>468</v>
      </c>
      <c r="B470" s="20" t="s">
        <v>647</v>
      </c>
      <c r="C470" s="30">
        <v>576</v>
      </c>
      <c r="D470" s="49">
        <v>315</v>
      </c>
      <c r="E470" s="49" t="str">
        <v>Firman, Amd</v>
      </c>
      <c r="L470" s="49"/>
      <c r="M470" s="49"/>
      <c r="N470" s="49"/>
      <c r="O470" s="30"/>
      <c r="Q470" s="20" t="str">
        <v>M. Sufinur</v>
      </c>
      <c r="R470" t="str">
        <v>M. Sufinur</v>
      </c>
      <c r="S470" t="str">
        <v>M. Sufinur</v>
      </c>
      <c r="T470" t="str">
        <v>M. Sufinur</v>
      </c>
      <c r="U470" t="str">
        <v>M. Sufinur</v>
      </c>
      <c r="V470" t="str">
        <v>M. Sufinur</v>
      </c>
      <c r="W470" t="str">
        <v>M. Sufinur</v>
      </c>
      <c r="X470" t="str">
        <v>M. Sufinur</v>
      </c>
      <c r="Y470" t="str">
        <v>M. Sufinur</v>
      </c>
      <c r="CL470" t="str">
        <v>M. Sufinur</v>
      </c>
    </row>
    <row r="471" spans="1:90" x14ac:dyDescent="0.25">
      <c r="A471" s="49">
        <v>469</v>
      </c>
      <c r="B471" s="20" t="s">
        <v>1266</v>
      </c>
      <c r="C471" s="30">
        <v>166</v>
      </c>
      <c r="D471" s="49">
        <v>789</v>
      </c>
      <c r="E471" s="49" t="str">
        <v>Abdul Mutholib</v>
      </c>
      <c r="L471" s="49"/>
      <c r="M471" s="49"/>
      <c r="N471" s="49"/>
      <c r="O471" s="30"/>
      <c r="Q471" s="20" t="str">
        <v>M. Surya Ardiyanto, Ir.</v>
      </c>
      <c r="R471" t="str">
        <v>M. Surya Ardiyanto, Ir.</v>
      </c>
      <c r="S471" t="str">
        <v>M. Surya Ardiyanto, Ir.</v>
      </c>
      <c r="T471" t="str">
        <v>M. Surya Ardiyanto, Ir.</v>
      </c>
      <c r="U471" t="str">
        <v>M. Surya Ardiyanto, Ir.</v>
      </c>
      <c r="V471" t="str">
        <v>M. Surya Ardiyanto, Ir.</v>
      </c>
      <c r="W471" t="str">
        <v>M. Surya Ardiyanto, Ir.</v>
      </c>
      <c r="X471" t="str">
        <v>M. Surya Ardiyanto, Ir.</v>
      </c>
      <c r="Y471" t="str">
        <v>M. Surya Ardiyanto, Ir.</v>
      </c>
      <c r="CL471" t="str">
        <v>M. Surya Ardiyanto, Ir.</v>
      </c>
    </row>
    <row r="472" spans="1:90" x14ac:dyDescent="0.25">
      <c r="A472" s="49">
        <v>470</v>
      </c>
      <c r="B472" s="20" t="s">
        <v>1007</v>
      </c>
      <c r="C472" s="30">
        <v>579</v>
      </c>
      <c r="D472" s="49">
        <v>790</v>
      </c>
      <c r="E472" s="49" t="str">
        <v>Intan Purnamasari</v>
      </c>
      <c r="L472" s="49"/>
      <c r="M472" s="49"/>
      <c r="N472" s="49"/>
      <c r="O472" s="30"/>
      <c r="Q472" s="20" t="str">
        <v>M. Syahid, Amd</v>
      </c>
      <c r="R472" t="str">
        <v>M. Syahid, Amd</v>
      </c>
      <c r="S472" t="str">
        <v>M. Syahid, Amd</v>
      </c>
      <c r="T472" t="str">
        <v>M. Syahid, Amd</v>
      </c>
      <c r="U472" t="str">
        <v>M. Syahid, Amd</v>
      </c>
      <c r="V472" t="str">
        <v>M. Syahid, Amd</v>
      </c>
      <c r="W472" t="str">
        <v>M. Syahid, Amd</v>
      </c>
      <c r="X472" t="str">
        <v>M. Syahid, Amd</v>
      </c>
      <c r="Y472" t="str">
        <v>M. Syahid, Amd</v>
      </c>
      <c r="CL472" t="str">
        <v>M. Syahid, Amd</v>
      </c>
    </row>
    <row r="473" spans="1:90" x14ac:dyDescent="0.25">
      <c r="A473" s="49">
        <v>471</v>
      </c>
      <c r="B473" s="20" t="s">
        <v>1008</v>
      </c>
      <c r="C473" s="30">
        <v>168</v>
      </c>
      <c r="D473" s="49">
        <v>317</v>
      </c>
      <c r="E473" s="49" t="str">
        <v>Nurhasanah Hasibuan</v>
      </c>
      <c r="L473" s="49"/>
      <c r="M473" s="49"/>
      <c r="N473" s="49"/>
      <c r="O473" s="30"/>
      <c r="Q473" s="20" t="str">
        <v>M. Syarif Hidayat</v>
      </c>
      <c r="R473" t="str">
        <v>M. Syarif Hidayat</v>
      </c>
      <c r="S473" t="str">
        <v>M. Syarif Hidayat</v>
      </c>
      <c r="T473" t="str">
        <v>M. Syarif Hidayat</v>
      </c>
      <c r="U473" t="str">
        <v>M. Syarif Hidayat</v>
      </c>
      <c r="V473" t="str">
        <v>M. Syarif Hidayat</v>
      </c>
      <c r="W473" t="str">
        <v>M. Syarif Hidayat</v>
      </c>
      <c r="X473" t="str">
        <v>M. Syarif Hidayat</v>
      </c>
      <c r="Y473" t="str">
        <v>M. Syarif Hidayat</v>
      </c>
      <c r="CL473" t="str">
        <v>M. Syarif Hidayat</v>
      </c>
    </row>
    <row r="474" spans="1:90" x14ac:dyDescent="0.25">
      <c r="A474" s="49">
        <v>472</v>
      </c>
      <c r="B474" s="20" t="s">
        <v>591</v>
      </c>
      <c r="C474" s="30">
        <v>549</v>
      </c>
      <c r="D474" s="49">
        <v>791</v>
      </c>
      <c r="E474" s="49" t="str">
        <v>Joko Handoko Hadi Prasetyo</v>
      </c>
      <c r="L474" s="49"/>
      <c r="M474" s="49"/>
      <c r="N474" s="49"/>
      <c r="O474" s="30"/>
      <c r="Q474" s="20" t="str">
        <v>M. Taufik Lahabu</v>
      </c>
      <c r="R474" t="str">
        <v>M. Taufik Lahabu</v>
      </c>
      <c r="S474" t="str">
        <v>M. Taufik Lahabu</v>
      </c>
      <c r="T474" t="str">
        <v>M. Taufik Lahabu</v>
      </c>
      <c r="U474" t="str">
        <v>M. Taufik Lahabu</v>
      </c>
      <c r="V474" t="str">
        <v>M. Taufik Lahabu</v>
      </c>
      <c r="W474" t="str">
        <v>M. Taufik Lahabu</v>
      </c>
      <c r="X474" t="str">
        <v>M. Taufik Lahabu</v>
      </c>
      <c r="Y474" t="str">
        <v>M. Taufik Lahabu</v>
      </c>
      <c r="CL474" t="str">
        <v>M. Taufik Lahabu</v>
      </c>
    </row>
    <row r="475" spans="1:90" x14ac:dyDescent="0.25">
      <c r="A475" s="49">
        <v>473</v>
      </c>
      <c r="B475" s="20" t="s">
        <v>708</v>
      </c>
      <c r="C475" s="30">
        <v>172</v>
      </c>
      <c r="D475" s="49">
        <v>318</v>
      </c>
      <c r="E475" s="49" t="str">
        <v>M. Irwansyah, Ir.</v>
      </c>
      <c r="L475" s="49"/>
      <c r="M475" s="49"/>
      <c r="N475" s="49"/>
      <c r="O475" s="30"/>
      <c r="Q475" s="20" t="str">
        <v>M. Wahyudi Amin</v>
      </c>
      <c r="R475" t="str">
        <v>M. Wahyudi Amin</v>
      </c>
      <c r="S475" t="str">
        <v>M. Wahyudi Amin</v>
      </c>
      <c r="T475" t="str">
        <v>M. Wahyudi Amin</v>
      </c>
      <c r="U475" t="str">
        <v>M. Wahyudi Amin</v>
      </c>
      <c r="V475" t="str">
        <v>M. Wahyudi Amin</v>
      </c>
      <c r="W475" t="str">
        <v>M. Wahyudi Amin</v>
      </c>
      <c r="X475" t="str">
        <v>M. Wahyudi Amin</v>
      </c>
      <c r="Y475" t="str">
        <v>M. Wahyudi Amin</v>
      </c>
      <c r="CL475" t="str">
        <v>M. Wahyudi Amin</v>
      </c>
    </row>
    <row r="476" spans="1:90" x14ac:dyDescent="0.25">
      <c r="A476" s="49">
        <v>474</v>
      </c>
      <c r="B476" s="20" t="s">
        <v>734</v>
      </c>
      <c r="C476" s="30">
        <v>174</v>
      </c>
      <c r="D476" s="49">
        <v>792</v>
      </c>
      <c r="E476" s="49" t="str">
        <v>Haratua Ritonga</v>
      </c>
      <c r="L476" s="49"/>
      <c r="M476" s="49"/>
      <c r="N476" s="49"/>
      <c r="O476" s="30"/>
      <c r="Q476" s="20" t="str">
        <v>M. Yamin, ST</v>
      </c>
      <c r="R476" t="str">
        <v>M. Yamin, ST</v>
      </c>
      <c r="S476" t="str">
        <v>M. Yamin, ST</v>
      </c>
      <c r="T476" t="str">
        <v>M. Yamin, ST</v>
      </c>
      <c r="U476" t="str">
        <v>M. Yamin, ST</v>
      </c>
      <c r="V476" t="str">
        <v>M. Yamin, ST</v>
      </c>
      <c r="W476" t="str">
        <v>M. Yamin, ST</v>
      </c>
      <c r="X476" t="str">
        <v>M. Yamin, ST</v>
      </c>
      <c r="Y476" t="str">
        <v>M. Yamin, ST</v>
      </c>
      <c r="CL476" t="str">
        <v>M. Yamin, ST</v>
      </c>
    </row>
    <row r="477" spans="1:90" x14ac:dyDescent="0.25">
      <c r="A477" s="49">
        <v>475</v>
      </c>
      <c r="B477" s="20" t="s">
        <v>723</v>
      </c>
      <c r="C477" s="30">
        <v>585</v>
      </c>
      <c r="D477" s="49">
        <v>319</v>
      </c>
      <c r="E477" s="49" t="str">
        <v>Hendrik Hayata</v>
      </c>
      <c r="L477" s="49"/>
      <c r="M477" s="49"/>
      <c r="N477" s="49"/>
      <c r="O477" s="30"/>
      <c r="Q477" s="20" t="str">
        <v>M. Yevri</v>
      </c>
      <c r="R477" t="str">
        <v>M. Yevri</v>
      </c>
      <c r="S477" t="str">
        <v>M. Yevri</v>
      </c>
      <c r="T477" t="str">
        <v>M. Yevri</v>
      </c>
      <c r="U477" t="str">
        <v>M. Yevri</v>
      </c>
      <c r="V477" t="str">
        <v>M. Yevri</v>
      </c>
      <c r="W477" t="str">
        <v>M. Yevri</v>
      </c>
      <c r="X477" t="str">
        <v>M. Yevri</v>
      </c>
      <c r="Y477" t="str">
        <v>M. Yevri</v>
      </c>
      <c r="CL477" t="str">
        <v>M. Yevri</v>
      </c>
    </row>
    <row r="478" spans="1:90" x14ac:dyDescent="0.25">
      <c r="A478" s="49">
        <v>476</v>
      </c>
      <c r="B478" s="20" t="s">
        <v>399</v>
      </c>
      <c r="C478" s="30">
        <v>550</v>
      </c>
      <c r="D478" s="49">
        <v>793</v>
      </c>
      <c r="E478" s="49" t="str">
        <v>Muna Murnianjari, S.Si</v>
      </c>
      <c r="L478" s="49"/>
      <c r="M478" s="49"/>
      <c r="N478" s="49"/>
      <c r="O478" s="30"/>
      <c r="Q478" s="20" t="str">
        <v>M. Zaimi Arif SPY</v>
      </c>
      <c r="R478" t="str">
        <v>M. Zaimi Arif SPY</v>
      </c>
      <c r="S478" t="str">
        <v>M. Zaimi Arif SPY</v>
      </c>
      <c r="T478" t="str">
        <v>M. Zaimi Arif SPY</v>
      </c>
      <c r="U478" t="str">
        <v>M. Zaimi Arif SPY</v>
      </c>
      <c r="V478" t="str">
        <v>M. Zaimi Arif SPY</v>
      </c>
      <c r="W478" t="str">
        <v>M. Zaimi Arif SPY</v>
      </c>
      <c r="X478" t="str">
        <v>M. Zaimi Arif SPY</v>
      </c>
      <c r="Y478" t="str">
        <v>M. Zaimi Arif SPY</v>
      </c>
      <c r="CL478" t="str">
        <v>M. Zaimi Arif SPY</v>
      </c>
    </row>
    <row r="479" spans="1:90" x14ac:dyDescent="0.25">
      <c r="A479" s="49">
        <v>477</v>
      </c>
      <c r="B479" s="20" t="s">
        <v>182</v>
      </c>
      <c r="C479" s="30">
        <v>552</v>
      </c>
      <c r="D479" s="49">
        <v>794</v>
      </c>
      <c r="E479" s="49" t="str">
        <v>Lia Handayani</v>
      </c>
      <c r="L479" s="49"/>
      <c r="M479" s="49"/>
      <c r="N479" s="49"/>
      <c r="O479" s="30"/>
      <c r="Q479" s="20" t="str">
        <v>M. Zulfikri</v>
      </c>
      <c r="R479" t="str">
        <v>M. Zulfikri</v>
      </c>
      <c r="S479" t="str">
        <v>M. Zulfikri</v>
      </c>
      <c r="T479" t="str">
        <v>M. Zulfikri</v>
      </c>
      <c r="U479" t="str">
        <v>M. Zulfikri</v>
      </c>
      <c r="V479" t="str">
        <v>M. Zulfikri</v>
      </c>
      <c r="W479" t="str">
        <v>M. Zulfikri</v>
      </c>
      <c r="X479" t="str">
        <v>M. Zulfikri</v>
      </c>
      <c r="Y479" t="str">
        <v>M. Zulfikri</v>
      </c>
      <c r="CL479" t="str">
        <v>M. Zulfikri</v>
      </c>
    </row>
    <row r="480" spans="1:90" x14ac:dyDescent="0.25">
      <c r="A480" s="49">
        <v>478</v>
      </c>
      <c r="B480" s="20" t="s">
        <v>435</v>
      </c>
      <c r="C480" s="30">
        <v>224</v>
      </c>
      <c r="D480" s="49">
        <v>321</v>
      </c>
      <c r="E480" s="49" t="str">
        <v>Nazari, Ir.</v>
      </c>
      <c r="L480" s="49"/>
      <c r="M480" s="49"/>
      <c r="N480" s="49"/>
      <c r="O480" s="30"/>
      <c r="Q480" s="20" t="str">
        <v>Mahdian Suwito</v>
      </c>
      <c r="R480" t="str">
        <v>Mahdian Suwito</v>
      </c>
      <c r="S480" t="str">
        <v>Mahdian Suwito</v>
      </c>
      <c r="T480" t="str">
        <v>Mahdian Suwito</v>
      </c>
      <c r="U480" t="str">
        <v>Mahdian Suwito</v>
      </c>
      <c r="V480" t="str">
        <v>Mahdian Suwito</v>
      </c>
      <c r="W480" t="str">
        <v>Mahdian Suwito</v>
      </c>
      <c r="X480" t="str">
        <v>Mahdian Suwito</v>
      </c>
      <c r="Y480" t="str">
        <v>Mahdian Suwito</v>
      </c>
      <c r="CL480" t="str">
        <v>Mahdian Suwito</v>
      </c>
    </row>
    <row r="481" spans="1:90" x14ac:dyDescent="0.25">
      <c r="A481" s="49">
        <v>479</v>
      </c>
      <c r="B481" s="20" t="s">
        <v>563</v>
      </c>
      <c r="C481" s="30">
        <v>553</v>
      </c>
      <c r="D481" s="49">
        <v>796</v>
      </c>
      <c r="E481" s="49" t="str">
        <v>Triningsih</v>
      </c>
      <c r="L481" s="49"/>
      <c r="M481" s="49"/>
      <c r="N481" s="49"/>
      <c r="O481" s="30"/>
      <c r="Q481" s="20" t="str">
        <v>Mahmuddin</v>
      </c>
      <c r="R481" t="str">
        <v>Mahmuddin</v>
      </c>
      <c r="S481" t="str">
        <v>Mahmuddin</v>
      </c>
      <c r="T481" t="str">
        <v>Mahmuddin</v>
      </c>
      <c r="U481" t="str">
        <v>Mahmuddin</v>
      </c>
      <c r="V481" t="str">
        <v>Mahmuddin</v>
      </c>
      <c r="W481" t="str">
        <v>Mahmuddin</v>
      </c>
      <c r="X481" t="str">
        <v>Mahmuddin</v>
      </c>
      <c r="Y481" t="str">
        <v>Mahmuddin</v>
      </c>
      <c r="CL481" t="str">
        <v>Mahmuddin</v>
      </c>
    </row>
    <row r="482" spans="1:90" x14ac:dyDescent="0.25">
      <c r="A482" s="49">
        <v>480</v>
      </c>
      <c r="B482" s="20" t="s">
        <v>372</v>
      </c>
      <c r="C482" s="30">
        <v>591</v>
      </c>
      <c r="D482" s="49">
        <v>797</v>
      </c>
      <c r="E482" s="49" t="str">
        <v>Hary Nugraha Sugiarto</v>
      </c>
      <c r="L482" s="49"/>
      <c r="M482" s="49"/>
      <c r="N482" s="49"/>
      <c r="O482" s="30"/>
      <c r="Q482" s="20" t="str">
        <v>Mahmudi Nasution, Ir.</v>
      </c>
      <c r="R482" t="str">
        <v>Mahmudi Nasution, Ir.</v>
      </c>
      <c r="S482" t="str">
        <v>Mahmudi Nasution, Ir.</v>
      </c>
      <c r="T482" t="str">
        <v>Mahmudi Nasution, Ir.</v>
      </c>
      <c r="U482" t="str">
        <v>Mahmudi Nasution, Ir.</v>
      </c>
      <c r="V482" t="str">
        <v>Mahmudi Nasution, Ir.</v>
      </c>
      <c r="W482" t="str">
        <v>Mahmudi Nasution, Ir.</v>
      </c>
      <c r="X482" t="str">
        <v>Mahmudi Nasution, Ir.</v>
      </c>
      <c r="Y482" t="str">
        <v>Mahmudi Nasution, Ir.</v>
      </c>
      <c r="CL482" t="str">
        <v>Mahmudi Nasution, Ir.</v>
      </c>
    </row>
    <row r="483" spans="1:90" x14ac:dyDescent="0.25">
      <c r="A483" s="49">
        <v>481</v>
      </c>
      <c r="B483" s="20" t="s">
        <v>655</v>
      </c>
      <c r="C483" s="30">
        <v>178</v>
      </c>
      <c r="D483" s="49">
        <v>798</v>
      </c>
      <c r="E483" s="49" t="str">
        <v>Hendra Surya</v>
      </c>
      <c r="L483" s="49"/>
      <c r="M483" s="49"/>
      <c r="N483" s="49"/>
      <c r="O483" s="30"/>
      <c r="Q483" s="20" t="str">
        <v>Mahyudin</v>
      </c>
      <c r="R483" t="str">
        <v>Mahyudin</v>
      </c>
      <c r="S483" t="str">
        <v>Mahyudin</v>
      </c>
      <c r="T483" t="str">
        <v>Mahyudin</v>
      </c>
      <c r="U483" t="str">
        <v>Mahyudin</v>
      </c>
      <c r="V483" t="str">
        <v>Mahyudin</v>
      </c>
      <c r="W483" t="str">
        <v>Mahyudin</v>
      </c>
      <c r="X483" t="str">
        <v>Mahyudin</v>
      </c>
      <c r="Y483" t="str">
        <v>Mahyudin</v>
      </c>
      <c r="CL483" t="str">
        <v>Mahyudin</v>
      </c>
    </row>
    <row r="484" spans="1:90" x14ac:dyDescent="0.25">
      <c r="A484" s="49">
        <v>482</v>
      </c>
      <c r="B484" s="20" t="s">
        <v>680</v>
      </c>
      <c r="C484" s="30">
        <v>555</v>
      </c>
      <c r="D484" s="49">
        <v>799</v>
      </c>
      <c r="E484" s="49" t="str">
        <v>Angga Premana</v>
      </c>
      <c r="L484" s="49"/>
      <c r="M484" s="49"/>
      <c r="N484" s="49"/>
      <c r="O484" s="30"/>
      <c r="Q484" s="20" t="str">
        <v>Maman Surachman, Ir.</v>
      </c>
      <c r="R484" t="str">
        <v>Maman Surachman, Ir.</v>
      </c>
      <c r="S484" t="str">
        <v>Maman Surachman, Ir.</v>
      </c>
      <c r="T484" t="str">
        <v>Maman Surachman, Ir.</v>
      </c>
      <c r="U484" t="str">
        <v>Maman Surachman, Ir.</v>
      </c>
      <c r="V484" t="str">
        <v>Maman Surachman, Ir.</v>
      </c>
      <c r="W484" t="str">
        <v>Maman Surachman, Ir.</v>
      </c>
      <c r="X484" t="str">
        <v>Maman Surachman, Ir.</v>
      </c>
      <c r="Y484" t="str">
        <v>Maman Surachman, Ir.</v>
      </c>
      <c r="CL484" t="str">
        <v>Maman Surachman, Ir.</v>
      </c>
    </row>
    <row r="485" spans="1:90" x14ac:dyDescent="0.25">
      <c r="A485" s="49">
        <v>483</v>
      </c>
      <c r="B485" s="20" t="s">
        <v>566</v>
      </c>
      <c r="C485" s="30">
        <v>595</v>
      </c>
      <c r="D485" s="49">
        <v>325</v>
      </c>
      <c r="E485" s="49" t="str">
        <v>Fachrizal Nurdin Pane, Ir.</v>
      </c>
      <c r="L485" s="49"/>
      <c r="M485" s="49"/>
      <c r="N485" s="49"/>
      <c r="O485" s="30"/>
      <c r="Q485" s="20" t="str">
        <v>Mangantartua Eduanwar Pakpahan</v>
      </c>
      <c r="R485" t="str">
        <v>Mangantartua Eduanwar Pakpahan</v>
      </c>
      <c r="S485" t="str">
        <v>Mangantartua Eduanwar Pakpahan</v>
      </c>
      <c r="T485" t="str">
        <v>Mangantartua Eduanwar Pakpahan</v>
      </c>
      <c r="U485" t="str">
        <v>Mangantartua Eduanwar Pakpahan</v>
      </c>
      <c r="V485" t="str">
        <v>Mangantartua Eduanwar Pakpahan</v>
      </c>
      <c r="W485" t="str">
        <v>Mangantartua Eduanwar Pakpahan</v>
      </c>
      <c r="X485" t="str">
        <v>Mangantartua Eduanwar Pakpahan</v>
      </c>
      <c r="Y485" t="str">
        <v>Mangantartua Eduanwar Pakpahan</v>
      </c>
      <c r="CL485" t="str">
        <v>Mangantartua Eduanwar Pakpahan</v>
      </c>
    </row>
    <row r="486" spans="1:90" x14ac:dyDescent="0.25">
      <c r="A486" s="49">
        <v>484</v>
      </c>
      <c r="B486" s="20" t="s">
        <v>639</v>
      </c>
      <c r="C486" s="30">
        <v>597</v>
      </c>
      <c r="D486" s="49">
        <v>810</v>
      </c>
      <c r="E486" s="49" t="str">
        <v>Jimmy Bunawan</v>
      </c>
      <c r="L486" s="49"/>
      <c r="M486" s="49"/>
      <c r="N486" s="49"/>
      <c r="O486" s="30"/>
      <c r="Q486" s="20" t="str">
        <v>Mansur</v>
      </c>
      <c r="R486" t="str">
        <v>Mansur</v>
      </c>
      <c r="S486" t="str">
        <v>Mansur</v>
      </c>
      <c r="T486" t="str">
        <v>Mansur</v>
      </c>
      <c r="U486" t="str">
        <v>Mansur</v>
      </c>
      <c r="V486" t="str">
        <v>Mansur</v>
      </c>
      <c r="W486" t="str">
        <v>Mansur</v>
      </c>
      <c r="X486" t="str">
        <v>Mansur</v>
      </c>
      <c r="Y486" t="str">
        <v>Mansur</v>
      </c>
      <c r="CL486" t="str">
        <v>Mansur</v>
      </c>
    </row>
    <row r="487" spans="1:90" x14ac:dyDescent="0.25">
      <c r="A487" s="49">
        <v>485</v>
      </c>
      <c r="B487" s="20" t="s">
        <v>392</v>
      </c>
      <c r="C487" s="30">
        <v>556</v>
      </c>
      <c r="D487" s="49">
        <v>811</v>
      </c>
      <c r="E487" s="49" t="str">
        <v>F. Haryo Subyarto</v>
      </c>
      <c r="L487" s="49"/>
      <c r="M487" s="49"/>
      <c r="N487" s="49"/>
      <c r="O487" s="30"/>
      <c r="Q487" s="20" t="str">
        <v>Manur Hutahaean</v>
      </c>
      <c r="R487" t="str">
        <v>Manur Hutahaean</v>
      </c>
      <c r="S487" t="str">
        <v>Manur Hutahaean</v>
      </c>
      <c r="T487" t="str">
        <v>Manur Hutahaean</v>
      </c>
      <c r="U487" t="str">
        <v>Manur Hutahaean</v>
      </c>
      <c r="V487" t="str">
        <v>Manur Hutahaean</v>
      </c>
      <c r="W487" t="str">
        <v>Manur Hutahaean</v>
      </c>
      <c r="X487" t="str">
        <v>Manur Hutahaean</v>
      </c>
      <c r="Y487" t="str">
        <v>Manur Hutahaean</v>
      </c>
      <c r="CL487" t="str">
        <v>Manur Hutahaean</v>
      </c>
    </row>
    <row r="488" spans="1:90" x14ac:dyDescent="0.25">
      <c r="A488" s="49">
        <v>486</v>
      </c>
      <c r="B488" s="20" t="s">
        <v>1268</v>
      </c>
      <c r="C488" s="30">
        <v>557</v>
      </c>
      <c r="D488" s="49">
        <v>812</v>
      </c>
      <c r="E488" s="49" t="str">
        <v>Ahmad Fauzi</v>
      </c>
      <c r="L488" s="49"/>
      <c r="M488" s="49"/>
      <c r="N488" s="49"/>
      <c r="O488" s="30"/>
      <c r="Q488" s="20" t="str">
        <v>Mariana</v>
      </c>
      <c r="R488" t="str">
        <v>Mariana</v>
      </c>
      <c r="S488" t="str">
        <v>Mariana</v>
      </c>
      <c r="T488" t="str">
        <v>Mariana</v>
      </c>
      <c r="U488" t="str">
        <v>Mariana</v>
      </c>
      <c r="V488" t="str">
        <v>Mariana</v>
      </c>
      <c r="W488" t="str">
        <v>Mariana</v>
      </c>
      <c r="X488" t="str">
        <v>Mariana</v>
      </c>
      <c r="Y488" t="str">
        <v>Mariana</v>
      </c>
      <c r="CL488" t="str">
        <v>Mariana</v>
      </c>
    </row>
    <row r="489" spans="1:90" x14ac:dyDescent="0.25">
      <c r="A489" s="49">
        <v>487</v>
      </c>
      <c r="B489" s="20" t="s">
        <v>517</v>
      </c>
      <c r="C489" s="30">
        <v>558</v>
      </c>
      <c r="D489" s="49">
        <v>328</v>
      </c>
      <c r="E489" s="49" t="str">
        <v>Hasan Zaini Putra</v>
      </c>
      <c r="L489" s="49"/>
      <c r="M489" s="49"/>
      <c r="N489" s="49"/>
      <c r="O489" s="30"/>
      <c r="Q489" s="20" t="str">
        <v>Marwan Ritonga, Ir.</v>
      </c>
      <c r="R489" t="str">
        <v>Marwan Ritonga, Ir.</v>
      </c>
      <c r="S489" t="str">
        <v>Marwan Ritonga, Ir.</v>
      </c>
      <c r="T489" t="str">
        <v>Marwan Ritonga, Ir.</v>
      </c>
      <c r="U489" t="str">
        <v>Marwan Ritonga, Ir.</v>
      </c>
      <c r="V489" t="str">
        <v>Marwan Ritonga, Ir.</v>
      </c>
      <c r="W489" t="str">
        <v>Marwan Ritonga, Ir.</v>
      </c>
      <c r="X489" t="str">
        <v>Marwan Ritonga, Ir.</v>
      </c>
      <c r="Y489" t="str">
        <v>Marwan Ritonga, Ir.</v>
      </c>
      <c r="CL489" t="str">
        <v>Marwan Ritonga, Ir.</v>
      </c>
    </row>
    <row r="490" spans="1:90" x14ac:dyDescent="0.25">
      <c r="A490" s="49">
        <v>488</v>
      </c>
      <c r="B490" s="20" t="s">
        <v>1269</v>
      </c>
      <c r="C490" s="30">
        <v>602</v>
      </c>
      <c r="D490" s="49">
        <v>813</v>
      </c>
      <c r="E490" s="49" t="str">
        <v>Herry Hantono</v>
      </c>
      <c r="L490" s="49"/>
      <c r="M490" s="49"/>
      <c r="N490" s="49"/>
      <c r="O490" s="30"/>
      <c r="Q490" s="20" t="str">
        <v>Masniari Sianturi</v>
      </c>
      <c r="R490" t="str">
        <v>Masniari Sianturi</v>
      </c>
      <c r="S490" t="str">
        <v>Masniari Sianturi</v>
      </c>
      <c r="T490" t="str">
        <v>Masniari Sianturi</v>
      </c>
      <c r="U490" t="str">
        <v>Masniari Sianturi</v>
      </c>
      <c r="V490" t="str">
        <v>Masniari Sianturi</v>
      </c>
      <c r="W490" t="str">
        <v>Masniari Sianturi</v>
      </c>
      <c r="X490" t="str">
        <v>Masniari Sianturi</v>
      </c>
      <c r="Y490" t="str">
        <v>Masniari Sianturi</v>
      </c>
      <c r="CL490" t="str">
        <v>Masniari Sianturi</v>
      </c>
    </row>
    <row r="491" spans="1:90" x14ac:dyDescent="0.25">
      <c r="A491" s="49">
        <v>489</v>
      </c>
      <c r="B491" s="20" t="s">
        <v>203</v>
      </c>
      <c r="C491" s="30">
        <v>604</v>
      </c>
      <c r="D491" s="49">
        <v>329</v>
      </c>
      <c r="E491" s="49" t="str">
        <v>Zulkifly Rensius Situngkir</v>
      </c>
      <c r="L491" s="49"/>
      <c r="M491" s="49"/>
      <c r="N491" s="49"/>
      <c r="O491" s="30"/>
      <c r="Q491" s="20" t="str">
        <v>Matjuri</v>
      </c>
      <c r="R491" t="str">
        <v>Matjuri</v>
      </c>
      <c r="S491" t="str">
        <v>Matjuri</v>
      </c>
      <c r="T491" t="str">
        <v>Matjuri</v>
      </c>
      <c r="U491" t="str">
        <v>Matjuri</v>
      </c>
      <c r="V491" t="str">
        <v>Matjuri</v>
      </c>
      <c r="W491" t="str">
        <v>Matjuri</v>
      </c>
      <c r="X491" t="str">
        <v>Matjuri</v>
      </c>
      <c r="Y491" t="str">
        <v>Matjuri</v>
      </c>
      <c r="CL491" t="str">
        <v>Matjuri</v>
      </c>
    </row>
    <row r="492" spans="1:90" x14ac:dyDescent="0.25">
      <c r="A492" s="49">
        <v>490</v>
      </c>
      <c r="B492" s="20" t="s">
        <v>440</v>
      </c>
      <c r="C492" s="30">
        <v>606</v>
      </c>
      <c r="D492" s="49">
        <v>434</v>
      </c>
      <c r="E492" s="49" t="str">
        <v>Raj Suhendra, Ir.</v>
      </c>
      <c r="L492" s="49"/>
      <c r="M492" s="49"/>
      <c r="N492" s="49"/>
      <c r="O492" s="30"/>
      <c r="Q492" s="20" t="str">
        <v>Maya Endah Wulandari</v>
      </c>
      <c r="R492" t="str">
        <v>Maya Endah Wulandari</v>
      </c>
      <c r="S492" t="str">
        <v>Maya Endah Wulandari</v>
      </c>
      <c r="T492" t="str">
        <v>Maya Endah Wulandari</v>
      </c>
      <c r="U492" t="str">
        <v>Maya Endah Wulandari</v>
      </c>
      <c r="V492" t="str">
        <v>Maya Endah Wulandari</v>
      </c>
      <c r="W492" t="str">
        <v>Maya Endah Wulandari</v>
      </c>
      <c r="X492" t="str">
        <v>Maya Endah Wulandari</v>
      </c>
      <c r="Y492" t="str">
        <v>Maya Endah Wulandari</v>
      </c>
      <c r="CL492" t="str">
        <v>Maya Endah Wulandari</v>
      </c>
    </row>
    <row r="493" spans="1:90" x14ac:dyDescent="0.25">
      <c r="A493" s="49">
        <v>491</v>
      </c>
      <c r="B493" s="20" t="s">
        <v>1010</v>
      </c>
      <c r="C493" s="30">
        <v>182</v>
      </c>
      <c r="D493" s="49">
        <v>814</v>
      </c>
      <c r="E493" s="49" t="str">
        <v>Roger H. Wiryawan</v>
      </c>
      <c r="L493" s="49"/>
      <c r="M493" s="49"/>
      <c r="N493" s="49"/>
      <c r="O493" s="30"/>
      <c r="Q493" s="20" t="str">
        <v>Mayenni Saudur Simamora</v>
      </c>
      <c r="R493" t="str">
        <v>Mayenni Saudur Simamora</v>
      </c>
      <c r="S493" t="str">
        <v>Mayenni Saudur Simamora</v>
      </c>
      <c r="T493" t="str">
        <v>Mayenni Saudur Simamora</v>
      </c>
      <c r="U493" t="str">
        <v>Mayenni Saudur Simamora</v>
      </c>
      <c r="V493" t="str">
        <v>Mayenni Saudur Simamora</v>
      </c>
      <c r="W493" t="str">
        <v>Mayenni Saudur Simamora</v>
      </c>
      <c r="X493" t="str">
        <v>Mayenni Saudur Simamora</v>
      </c>
      <c r="Y493" t="str">
        <v>Mayenni Saudur Simamora</v>
      </c>
      <c r="CL493" t="str">
        <v>Mayenni Saudur Simamora</v>
      </c>
    </row>
    <row r="494" spans="1:90" x14ac:dyDescent="0.25">
      <c r="A494" s="49">
        <v>492</v>
      </c>
      <c r="B494" s="20" t="s">
        <v>363</v>
      </c>
      <c r="C494" s="30">
        <v>609</v>
      </c>
      <c r="D494" s="49">
        <v>815</v>
      </c>
      <c r="E494" s="49" t="str">
        <v>Yenni Marlina                                </v>
      </c>
      <c r="L494" s="49"/>
      <c r="M494" s="49"/>
      <c r="N494" s="49"/>
      <c r="O494" s="30"/>
      <c r="Q494" s="20" t="str">
        <v>Meilany Sari Ulina</v>
      </c>
      <c r="R494" t="str">
        <v>Meilany Sari Ulina</v>
      </c>
      <c r="S494" t="str">
        <v>Meilany Sari Ulina</v>
      </c>
      <c r="T494" t="str">
        <v>Meilany Sari Ulina</v>
      </c>
      <c r="U494" t="str">
        <v>Meilany Sari Ulina</v>
      </c>
      <c r="V494" t="str">
        <v>Meilany Sari Ulina</v>
      </c>
      <c r="W494" t="str">
        <v>Meilany Sari Ulina</v>
      </c>
      <c r="X494" t="str">
        <v>Meilany Sari Ulina</v>
      </c>
      <c r="Y494" t="str">
        <v>Meilany Sari Ulina</v>
      </c>
      <c r="CL494" t="str">
        <v>Meilany Sari Ulina</v>
      </c>
    </row>
    <row r="495" spans="1:90" x14ac:dyDescent="0.25">
      <c r="A495" s="49">
        <v>493</v>
      </c>
      <c r="B495" s="20" t="s">
        <v>192</v>
      </c>
      <c r="C495" s="30">
        <v>611</v>
      </c>
      <c r="D495" s="49">
        <v>333</v>
      </c>
      <c r="E495" s="49" t="str">
        <v>Lashot P. Sidabutar, Ir.</v>
      </c>
      <c r="L495" s="49"/>
      <c r="M495" s="49"/>
      <c r="N495" s="49"/>
      <c r="O495" s="30"/>
      <c r="Q495" s="20" t="str">
        <v>Melkias Bernandes Manik</v>
      </c>
      <c r="R495" t="str">
        <v>Melkias Bernandes Manik</v>
      </c>
      <c r="S495" t="str">
        <v>Melkias Bernandes Manik</v>
      </c>
      <c r="T495" t="str">
        <v>Melkias Bernandes Manik</v>
      </c>
      <c r="U495" t="str">
        <v>Melkias Bernandes Manik</v>
      </c>
      <c r="V495" t="str">
        <v>Melkias Bernandes Manik</v>
      </c>
      <c r="W495" t="str">
        <v>Melkias Bernandes Manik</v>
      </c>
      <c r="X495" t="str">
        <v>Melkias Bernandes Manik</v>
      </c>
      <c r="Y495" t="str">
        <v>Melkias Bernandes Manik</v>
      </c>
      <c r="CL495" t="str">
        <v>Melkias Bernandes Manik</v>
      </c>
    </row>
    <row r="496" spans="1:90" x14ac:dyDescent="0.25">
      <c r="A496" s="49">
        <v>494</v>
      </c>
      <c r="B496" s="20" t="s">
        <v>420</v>
      </c>
      <c r="C496" s="30">
        <v>559</v>
      </c>
      <c r="D496" s="49">
        <v>334</v>
      </c>
      <c r="E496" s="49" t="str">
        <v>Tri Teguh Wibowo</v>
      </c>
      <c r="L496" s="49"/>
      <c r="M496" s="49"/>
      <c r="N496" s="49"/>
      <c r="O496" s="30"/>
      <c r="Q496" s="20" t="str">
        <v>Mercy Nuh</v>
      </c>
      <c r="R496" t="str">
        <v>Mercy Nuh</v>
      </c>
      <c r="S496" t="str">
        <v>Mercy Nuh</v>
      </c>
      <c r="T496" t="str">
        <v>Mercy Nuh</v>
      </c>
      <c r="U496" t="str">
        <v>Mercy Nuh</v>
      </c>
      <c r="V496" t="str">
        <v>Mercy Nuh</v>
      </c>
      <c r="W496" t="str">
        <v>Mercy Nuh</v>
      </c>
      <c r="X496" t="str">
        <v>Mercy Nuh</v>
      </c>
      <c r="Y496" t="str">
        <v>Mercy Nuh</v>
      </c>
      <c r="CL496" t="str">
        <v>Mercy Nuh</v>
      </c>
    </row>
    <row r="497" spans="1:90" x14ac:dyDescent="0.25">
      <c r="A497" s="49">
        <v>495</v>
      </c>
      <c r="B497" s="20" t="s">
        <v>638</v>
      </c>
      <c r="C497" s="30">
        <v>560</v>
      </c>
      <c r="D497" s="49">
        <v>339</v>
      </c>
      <c r="E497" s="49" t="str">
        <v>Syukur Ariadin, Sp</v>
      </c>
      <c r="L497" s="49"/>
      <c r="M497" s="49"/>
      <c r="N497" s="49"/>
      <c r="O497" s="30"/>
      <c r="Q497" s="20" t="str">
        <v>Mhd Idrus Nasution</v>
      </c>
      <c r="R497" t="str">
        <v>Mhd Idrus Nasution</v>
      </c>
      <c r="S497" t="str">
        <v>Mhd Idrus Nasution</v>
      </c>
      <c r="T497" t="str">
        <v>Mhd Idrus Nasution</v>
      </c>
      <c r="U497" t="str">
        <v>Mhd Idrus Nasution</v>
      </c>
      <c r="V497" t="str">
        <v>Mhd Idrus Nasution</v>
      </c>
      <c r="W497" t="str">
        <v>Mhd Idrus Nasution</v>
      </c>
      <c r="X497" t="str">
        <v>Mhd Idrus Nasution</v>
      </c>
      <c r="Y497" t="str">
        <v>Mhd Idrus Nasution</v>
      </c>
      <c r="CL497" t="str">
        <v>Mhd Idrus Nasution</v>
      </c>
    </row>
    <row r="498" spans="1:90" x14ac:dyDescent="0.25">
      <c r="A498" s="49">
        <v>496</v>
      </c>
      <c r="B498" s="20" t="s">
        <v>230</v>
      </c>
      <c r="C498" s="30">
        <v>615</v>
      </c>
      <c r="D498" s="49">
        <v>340</v>
      </c>
      <c r="E498" s="49" t="str">
        <v>Prengki Siregar</v>
      </c>
      <c r="L498" s="49"/>
      <c r="M498" s="49"/>
      <c r="N498" s="49"/>
      <c r="O498" s="30"/>
      <c r="Q498" s="20" t="str">
        <v>Mhd. Hyekal Sirait</v>
      </c>
      <c r="R498" t="str">
        <v>Mhd. Hyekal Sirait</v>
      </c>
      <c r="S498" t="str">
        <v>Mhd. Hyekal Sirait</v>
      </c>
      <c r="T498" t="str">
        <v>Mhd. Hyekal Sirait</v>
      </c>
      <c r="U498" t="str">
        <v>Mhd. Hyekal Sirait</v>
      </c>
      <c r="V498" t="str">
        <v>Mhd. Hyekal Sirait</v>
      </c>
      <c r="W498" t="str">
        <v>Mhd. Hyekal Sirait</v>
      </c>
      <c r="X498" t="str">
        <v>Mhd. Hyekal Sirait</v>
      </c>
      <c r="Y498" t="str">
        <v>Mhd. Hyekal Sirait</v>
      </c>
      <c r="CL498" t="str">
        <v>Mhd. Hyekal Sirait</v>
      </c>
    </row>
    <row r="499" spans="1:90" x14ac:dyDescent="0.25">
      <c r="A499" s="49">
        <v>497</v>
      </c>
      <c r="B499" s="20" t="s">
        <v>736</v>
      </c>
      <c r="C499" s="30">
        <v>184</v>
      </c>
      <c r="D499" s="49">
        <v>341</v>
      </c>
      <c r="E499" s="49" t="str">
        <v>Robbi Aditya Candra Batubara</v>
      </c>
      <c r="L499" s="49"/>
      <c r="M499" s="49"/>
      <c r="N499" s="49"/>
      <c r="O499" s="30"/>
      <c r="Q499" s="20" t="str">
        <v>Mhd. Riza Bangun</v>
      </c>
      <c r="R499" t="str">
        <v>Mhd. Riza Bangun</v>
      </c>
      <c r="S499" t="str">
        <v>Mhd. Riza Bangun</v>
      </c>
      <c r="T499" t="str">
        <v>Mhd. Riza Bangun</v>
      </c>
      <c r="U499" t="str">
        <v>Mhd. Riza Bangun</v>
      </c>
      <c r="V499" t="str">
        <v>Mhd. Riza Bangun</v>
      </c>
      <c r="W499" t="str">
        <v>Mhd. Riza Bangun</v>
      </c>
      <c r="X499" t="str">
        <v>Mhd. Riza Bangun</v>
      </c>
      <c r="Y499" t="str">
        <v>Mhd. Riza Bangun</v>
      </c>
      <c r="CL499" t="str">
        <v>Mhd. Riza Bangun</v>
      </c>
    </row>
    <row r="500" spans="1:90" x14ac:dyDescent="0.25">
      <c r="A500" s="49">
        <v>498</v>
      </c>
      <c r="B500" s="20" t="s">
        <v>641</v>
      </c>
      <c r="C500" s="30">
        <v>618</v>
      </c>
      <c r="D500" s="49">
        <v>342</v>
      </c>
      <c r="E500" s="49" t="str">
        <v>Dedi Yanto Syahputra</v>
      </c>
      <c r="L500" s="49"/>
      <c r="M500" s="49"/>
      <c r="N500" s="49"/>
      <c r="O500" s="30"/>
      <c r="Q500" s="20" t="str">
        <v>Mhd. Rizky Azhari Nasution</v>
      </c>
      <c r="R500" t="str">
        <v>Mhd. Rizky Azhari Nasution</v>
      </c>
      <c r="S500" t="str">
        <v>Mhd. Rizky Azhari Nasution</v>
      </c>
      <c r="T500" t="str">
        <v>Mhd. Rizky Azhari Nasution</v>
      </c>
      <c r="U500" t="str">
        <v>Mhd. Rizky Azhari Nasution</v>
      </c>
      <c r="V500" t="str">
        <v>Mhd. Rizky Azhari Nasution</v>
      </c>
      <c r="W500" t="str">
        <v>Mhd. Rizky Azhari Nasution</v>
      </c>
      <c r="X500" t="str">
        <v>Mhd. Rizky Azhari Nasution</v>
      </c>
      <c r="Y500" t="str">
        <v>Mhd. Rizky Azhari Nasution</v>
      </c>
      <c r="CL500" t="str">
        <v>Mhd. Rizky Azhari Nasution</v>
      </c>
    </row>
    <row r="501" spans="1:90" x14ac:dyDescent="0.25">
      <c r="A501" s="49">
        <v>499</v>
      </c>
      <c r="B501" s="20" t="s">
        <v>217</v>
      </c>
      <c r="C501" s="30">
        <v>561</v>
      </c>
      <c r="D501" s="49">
        <v>343</v>
      </c>
      <c r="E501" s="49" t="str">
        <v>Surya Affandi</v>
      </c>
      <c r="L501" s="49"/>
      <c r="M501" s="49"/>
      <c r="N501" s="49"/>
      <c r="O501" s="30"/>
      <c r="Q501" s="20" t="str">
        <v>Michael Alexander Perangin-angin</v>
      </c>
      <c r="R501" t="str">
        <v>Michael Alexander Perangin-angin</v>
      </c>
      <c r="S501" t="str">
        <v>Michael Alexander Perangin-angin</v>
      </c>
      <c r="T501" t="str">
        <v>Michael Alexander Perangin-angin</v>
      </c>
      <c r="U501" t="str">
        <v>Michael Alexander Perangin-angin</v>
      </c>
      <c r="V501" t="str">
        <v>Michael Alexander Perangin-angin</v>
      </c>
      <c r="W501" t="str">
        <v>Michael Alexander Perangin-angin</v>
      </c>
      <c r="X501" t="str">
        <v>Michael Alexander Perangin-angin</v>
      </c>
      <c r="Y501" t="str">
        <v>Michael Alexander Perangin-angin</v>
      </c>
      <c r="CL501" t="str">
        <v>Michael Alexander Perangin-angin</v>
      </c>
    </row>
    <row r="502" spans="1:90" x14ac:dyDescent="0.25">
      <c r="A502" s="49">
        <v>500</v>
      </c>
      <c r="B502" s="20" t="s">
        <v>409</v>
      </c>
      <c r="C502" s="30">
        <v>562</v>
      </c>
      <c r="D502" s="49">
        <v>344</v>
      </c>
      <c r="E502" s="49" t="str">
        <v>Fahriza Khairi Siregar</v>
      </c>
      <c r="L502" s="49"/>
      <c r="M502" s="49"/>
      <c r="N502" s="49"/>
      <c r="O502" s="30"/>
      <c r="Q502" s="20" t="str">
        <v>Miftahul Anshari</v>
      </c>
      <c r="R502" t="str">
        <v>Miftahul Anshari</v>
      </c>
      <c r="S502" t="str">
        <v>Miftahul Anshari</v>
      </c>
      <c r="T502" t="str">
        <v>Miftahul Anshari</v>
      </c>
      <c r="U502" t="str">
        <v>Miftahul Anshari</v>
      </c>
      <c r="V502" t="str">
        <v>Miftahul Anshari</v>
      </c>
      <c r="W502" t="str">
        <v>Miftahul Anshari</v>
      </c>
      <c r="X502" t="str">
        <v>Miftahul Anshari</v>
      </c>
      <c r="Y502" t="str">
        <v>Miftahul Anshari</v>
      </c>
      <c r="CL502" t="str">
        <v>Miftahul Anshari</v>
      </c>
    </row>
    <row r="503" spans="1:90" x14ac:dyDescent="0.25">
      <c r="A503" s="49">
        <v>501</v>
      </c>
      <c r="B503" s="20" t="s">
        <v>514</v>
      </c>
      <c r="C503" s="30">
        <v>622</v>
      </c>
      <c r="D503" s="49">
        <v>345</v>
      </c>
      <c r="E503" s="49" t="str">
        <v>M. Nur Arfan, Ir.</v>
      </c>
      <c r="L503" s="49"/>
      <c r="M503" s="49"/>
      <c r="N503" s="49"/>
      <c r="O503" s="30"/>
      <c r="Q503" s="20" t="str">
        <v>Miko Rayendra, Ir.</v>
      </c>
      <c r="R503" t="str">
        <v>Miko Rayendra, Ir.</v>
      </c>
      <c r="S503" t="str">
        <v>Miko Rayendra, Ir.</v>
      </c>
      <c r="T503" t="str">
        <v>Miko Rayendra, Ir.</v>
      </c>
      <c r="U503" t="str">
        <v>Miko Rayendra, Ir.</v>
      </c>
      <c r="V503" t="str">
        <v>Miko Rayendra, Ir.</v>
      </c>
      <c r="W503" t="str">
        <v>Miko Rayendra, Ir.</v>
      </c>
      <c r="X503" t="str">
        <v>Miko Rayendra, Ir.</v>
      </c>
      <c r="Y503" t="str">
        <v>Miko Rayendra, Ir.</v>
      </c>
      <c r="CL503" t="str">
        <v>Miko Rayendra, Ir.</v>
      </c>
    </row>
    <row r="504" spans="1:90" x14ac:dyDescent="0.25">
      <c r="A504" s="49">
        <v>502</v>
      </c>
      <c r="B504" s="20" t="s">
        <v>215</v>
      </c>
      <c r="C504" s="30">
        <v>624</v>
      </c>
      <c r="D504" s="49">
        <v>346</v>
      </c>
      <c r="E504" s="49" t="str">
        <v>Suarina Tarigan, Ir.</v>
      </c>
      <c r="L504" s="49"/>
      <c r="M504" s="49"/>
      <c r="N504" s="49"/>
      <c r="O504" s="30"/>
      <c r="Q504" s="20" t="str">
        <v>Mirza Dhika Ginta Surbakti</v>
      </c>
      <c r="R504" t="str">
        <v>Mirza Dhika Ginta Surbakti</v>
      </c>
      <c r="S504" t="str">
        <v>Mirza Dhika Ginta Surbakti</v>
      </c>
      <c r="T504" t="str">
        <v>Mirza Dhika Ginta Surbakti</v>
      </c>
      <c r="U504" t="str">
        <v>Mirza Dhika Ginta Surbakti</v>
      </c>
      <c r="V504" t="str">
        <v>Mirza Dhika Ginta Surbakti</v>
      </c>
      <c r="W504" t="str">
        <v>Mirza Dhika Ginta Surbakti</v>
      </c>
      <c r="X504" t="str">
        <v>Mirza Dhika Ginta Surbakti</v>
      </c>
      <c r="Y504" t="str">
        <v>Mirza Dhika Ginta Surbakti</v>
      </c>
      <c r="CL504" t="str">
        <v>Mirza Dhika Ginta Surbakti</v>
      </c>
    </row>
    <row r="505" spans="1:90" x14ac:dyDescent="0.25">
      <c r="A505" s="49">
        <v>503</v>
      </c>
      <c r="B505" s="20" t="s">
        <v>398</v>
      </c>
      <c r="C505" s="30">
        <v>626</v>
      </c>
      <c r="D505" s="49">
        <v>347</v>
      </c>
      <c r="E505" s="49" t="str">
        <v>Bustami Saragih, Ir.</v>
      </c>
      <c r="L505" s="49"/>
      <c r="M505" s="49"/>
      <c r="N505" s="49"/>
      <c r="O505" s="30"/>
      <c r="Q505" s="20" t="str">
        <v>Misdianto</v>
      </c>
      <c r="R505" t="str">
        <v>Misdianto</v>
      </c>
      <c r="S505" t="str">
        <v>Misdianto</v>
      </c>
      <c r="T505" t="str">
        <v>Misdianto</v>
      </c>
      <c r="U505" t="str">
        <v>Misdianto</v>
      </c>
      <c r="V505" t="str">
        <v>Misdianto</v>
      </c>
      <c r="W505" t="str">
        <v>Misdianto</v>
      </c>
      <c r="X505" t="str">
        <v>Misdianto</v>
      </c>
      <c r="Y505" t="str">
        <v>Misdianto</v>
      </c>
      <c r="CL505" t="str">
        <v>Misdianto</v>
      </c>
    </row>
    <row r="506" spans="1:90" x14ac:dyDescent="0.25">
      <c r="A506" s="49">
        <v>504</v>
      </c>
      <c r="B506" s="20" t="s">
        <v>515</v>
      </c>
      <c r="C506" s="30">
        <v>563</v>
      </c>
      <c r="D506" s="49">
        <v>348</v>
      </c>
      <c r="E506" s="49" t="str">
        <v>Januariska, SP</v>
      </c>
      <c r="L506" s="49"/>
      <c r="M506" s="49"/>
      <c r="N506" s="49"/>
      <c r="O506" s="30"/>
      <c r="Q506" s="20" t="str">
        <v>Morinta Sinuraya</v>
      </c>
      <c r="R506" t="str">
        <v>Morinta Sinuraya</v>
      </c>
      <c r="S506" t="str">
        <v>Morinta Sinuraya</v>
      </c>
      <c r="T506" t="str">
        <v>Morinta Sinuraya</v>
      </c>
      <c r="U506" t="str">
        <v>Morinta Sinuraya</v>
      </c>
      <c r="V506" t="str">
        <v>Morinta Sinuraya</v>
      </c>
      <c r="W506" t="str">
        <v>Morinta Sinuraya</v>
      </c>
      <c r="X506" t="str">
        <v>Morinta Sinuraya</v>
      </c>
      <c r="Y506" t="str">
        <v>Morinta Sinuraya</v>
      </c>
      <c r="CL506" t="str">
        <v>Morinta Sinuraya</v>
      </c>
    </row>
    <row r="507" spans="1:90" x14ac:dyDescent="0.25">
      <c r="A507" s="49">
        <v>505</v>
      </c>
      <c r="B507" s="20" t="s">
        <v>1424</v>
      </c>
      <c r="C507" s="30">
        <v>0</v>
      </c>
      <c r="D507" s="49">
        <v>351</v>
      </c>
      <c r="E507" s="49" t="str">
        <v>Muliono</v>
      </c>
      <c r="L507" s="49"/>
      <c r="M507" s="49"/>
      <c r="N507" s="49"/>
      <c r="O507" s="30"/>
      <c r="Q507" s="20" t="str">
        <v>Muchlisin</v>
      </c>
      <c r="R507" t="str">
        <v>Muchlisin</v>
      </c>
      <c r="S507" t="str">
        <v>Muchlisin</v>
      </c>
      <c r="T507" t="str">
        <v>Muchlisin</v>
      </c>
      <c r="U507" t="str">
        <v>Muchlisin</v>
      </c>
      <c r="V507" t="str">
        <v>Muchlisin</v>
      </c>
      <c r="W507" t="str">
        <v>Muchlisin</v>
      </c>
      <c r="X507" t="str">
        <v>Muchlisin</v>
      </c>
      <c r="Y507" t="str">
        <v>Muchlisin</v>
      </c>
      <c r="CL507" t="str">
        <v>Muchlisin</v>
      </c>
    </row>
    <row r="508" spans="1:90" x14ac:dyDescent="0.25">
      <c r="A508" s="49">
        <v>506</v>
      </c>
      <c r="B508" s="20" t="s">
        <v>1001</v>
      </c>
      <c r="C508" s="30">
        <v>565</v>
      </c>
      <c r="D508" s="49">
        <v>352</v>
      </c>
      <c r="E508" s="49" t="str">
        <v>Gusmara Hakim</v>
      </c>
      <c r="L508" s="49"/>
      <c r="M508" s="49"/>
      <c r="N508" s="49"/>
      <c r="O508" s="30"/>
      <c r="Q508" s="20" t="str">
        <v>Mugiyanto</v>
      </c>
      <c r="R508" t="str">
        <v>Mugiyanto</v>
      </c>
      <c r="S508" t="str">
        <v>Mugiyanto</v>
      </c>
      <c r="T508" t="str">
        <v>Mugiyanto</v>
      </c>
      <c r="U508" t="str">
        <v>Mugiyanto</v>
      </c>
      <c r="V508" t="str">
        <v>Mugiyanto</v>
      </c>
      <c r="W508" t="str">
        <v>Mugiyanto</v>
      </c>
      <c r="X508" t="str">
        <v>Mugiyanto</v>
      </c>
      <c r="Y508" t="str">
        <v>Mugiyanto</v>
      </c>
      <c r="CL508" t="str">
        <v>Mugiyanto</v>
      </c>
    </row>
    <row r="509" spans="1:90" x14ac:dyDescent="0.25">
      <c r="A509" s="49">
        <v>507</v>
      </c>
      <c r="B509" s="20" t="s">
        <v>758</v>
      </c>
      <c r="C509" s="30">
        <v>186</v>
      </c>
      <c r="D509" s="49">
        <v>353</v>
      </c>
      <c r="E509" s="49" t="str">
        <v>Irham Syaukani</v>
      </c>
      <c r="L509" s="49"/>
      <c r="M509" s="49"/>
      <c r="N509" s="49"/>
      <c r="O509" s="30"/>
      <c r="Q509" s="20" t="str">
        <v>Muhamad Irfan Hamid</v>
      </c>
      <c r="R509" t="str">
        <v>Muhamad Irfan Hamid</v>
      </c>
      <c r="S509" t="str">
        <v>Muhamad Irfan Hamid</v>
      </c>
      <c r="T509" t="str">
        <v>Muhamad Irfan Hamid</v>
      </c>
      <c r="U509" t="str">
        <v>Muhamad Irfan Hamid</v>
      </c>
      <c r="V509" t="str">
        <v>Muhamad Irfan Hamid</v>
      </c>
      <c r="W509" t="str">
        <v>Muhamad Irfan Hamid</v>
      </c>
      <c r="X509" t="str">
        <v>Muhamad Irfan Hamid</v>
      </c>
      <c r="Y509" t="str">
        <v>Muhamad Irfan Hamid</v>
      </c>
      <c r="CL509" t="str">
        <v>Muhamad Irfan Hamid</v>
      </c>
    </row>
    <row r="510" spans="1:90" x14ac:dyDescent="0.25">
      <c r="A510" s="49">
        <v>508</v>
      </c>
      <c r="B510" s="20" t="s">
        <v>211</v>
      </c>
      <c r="C510" s="30">
        <v>566</v>
      </c>
      <c r="D510" s="49">
        <v>354</v>
      </c>
      <c r="E510" s="49" t="str">
        <v>Herry Michael Saragih</v>
      </c>
      <c r="L510" s="49"/>
      <c r="M510" s="49"/>
      <c r="N510" s="49"/>
      <c r="O510" s="30"/>
      <c r="Q510" s="20" t="str">
        <v>Muhamamd Ikhsan Nasution</v>
      </c>
      <c r="R510" t="str">
        <v>Muhamamd Ikhsan Nasution</v>
      </c>
      <c r="S510" t="str">
        <v>Muhamamd Ikhsan Nasution</v>
      </c>
      <c r="T510" t="str">
        <v>Muhamamd Ikhsan Nasution</v>
      </c>
      <c r="U510" t="str">
        <v>Muhamamd Ikhsan Nasution</v>
      </c>
      <c r="V510" t="str">
        <v>Muhamamd Ikhsan Nasution</v>
      </c>
      <c r="W510" t="str">
        <v>Muhamamd Ikhsan Nasution</v>
      </c>
      <c r="X510" t="str">
        <v>Muhamamd Ikhsan Nasution</v>
      </c>
      <c r="Y510" t="str">
        <v>Muhamamd Ikhsan Nasution</v>
      </c>
      <c r="CL510" t="str">
        <v>Muhamamd Ikhsan Nasution</v>
      </c>
    </row>
    <row r="511" spans="1:90" x14ac:dyDescent="0.25">
      <c r="A511" s="49">
        <v>509</v>
      </c>
      <c r="B511" s="20" t="s">
        <v>553</v>
      </c>
      <c r="C511" s="30">
        <v>450</v>
      </c>
      <c r="D511" s="49">
        <v>362</v>
      </c>
      <c r="E511" s="49" t="str">
        <v>Ari Sukhaira</v>
      </c>
      <c r="L511" s="49"/>
      <c r="M511" s="49"/>
      <c r="N511" s="49"/>
      <c r="O511" s="30"/>
      <c r="Q511" s="20" t="str">
        <v>Muhammad Abbas</v>
      </c>
      <c r="R511" t="str">
        <v>Muhammad Abbas</v>
      </c>
      <c r="S511" t="str">
        <v>Muhammad Abbas</v>
      </c>
      <c r="T511" t="str">
        <v>Muhammad Abbas</v>
      </c>
      <c r="U511" t="str">
        <v>Muhammad Abbas</v>
      </c>
      <c r="V511" t="str">
        <v>Muhammad Abbas</v>
      </c>
      <c r="W511" t="str">
        <v>Muhammad Abbas</v>
      </c>
      <c r="X511" t="str">
        <v>Muhammad Abbas</v>
      </c>
      <c r="Y511" t="str">
        <v>Muhammad Abbas</v>
      </c>
      <c r="CL511" t="str">
        <v>Muhammad Abbas</v>
      </c>
    </row>
    <row r="512" spans="1:90" x14ac:dyDescent="0.25">
      <c r="A512" s="49">
        <v>510</v>
      </c>
      <c r="B512" s="20" t="s">
        <v>1272</v>
      </c>
      <c r="C512" s="30">
        <v>188</v>
      </c>
      <c r="D512" s="49">
        <v>366</v>
      </c>
      <c r="E512" s="49" t="str">
        <v>Jon Waldinson Pereddy Damanik</v>
      </c>
      <c r="L512" s="49"/>
      <c r="M512" s="49"/>
      <c r="N512" s="49"/>
      <c r="O512" s="30"/>
      <c r="Q512" s="20" t="str">
        <v>Muhammad Abror</v>
      </c>
      <c r="R512" t="str">
        <v>Muhammad Abror</v>
      </c>
      <c r="S512" t="str">
        <v>Muhammad Abror</v>
      </c>
      <c r="T512" t="str">
        <v>Muhammad Abror</v>
      </c>
      <c r="U512" t="str">
        <v>Muhammad Abror</v>
      </c>
      <c r="V512" t="str">
        <v>Muhammad Abror</v>
      </c>
      <c r="W512" t="str">
        <v>Muhammad Abror</v>
      </c>
      <c r="X512" t="str">
        <v>Muhammad Abror</v>
      </c>
      <c r="Y512" t="str">
        <v>Muhammad Abror</v>
      </c>
      <c r="CL512" t="str">
        <v>Muhammad Abror</v>
      </c>
    </row>
    <row r="513" spans="1:90" x14ac:dyDescent="0.25">
      <c r="A513" s="49">
        <v>511</v>
      </c>
      <c r="B513" s="20" t="s">
        <v>408</v>
      </c>
      <c r="C513" s="30">
        <v>567</v>
      </c>
      <c r="D513" s="49">
        <v>371</v>
      </c>
      <c r="E513" s="49" t="str">
        <v>Ahmad Fadly, Ir.</v>
      </c>
      <c r="L513" s="49"/>
      <c r="M513" s="49"/>
      <c r="N513" s="49"/>
      <c r="O513" s="30"/>
      <c r="Q513" s="20" t="str">
        <v>Muhammad Akram Mudasyah</v>
      </c>
      <c r="R513" t="str">
        <v>Muhammad Akram Mudasyah</v>
      </c>
      <c r="S513" t="str">
        <v>Muhammad Akram Mudasyah</v>
      </c>
      <c r="T513" t="str">
        <v>Muhammad Akram Mudasyah</v>
      </c>
      <c r="U513" t="str">
        <v>Muhammad Akram Mudasyah</v>
      </c>
      <c r="V513" t="str">
        <v>Muhammad Akram Mudasyah</v>
      </c>
      <c r="W513" t="str">
        <v>Muhammad Akram Mudasyah</v>
      </c>
      <c r="X513" t="str">
        <v>Muhammad Akram Mudasyah</v>
      </c>
      <c r="Y513" t="str">
        <v>Muhammad Akram Mudasyah</v>
      </c>
      <c r="CL513" t="str">
        <v>Muhammad Akram Mudasyah</v>
      </c>
    </row>
    <row r="514" spans="1:90" x14ac:dyDescent="0.25">
      <c r="A514" s="49">
        <v>512</v>
      </c>
      <c r="B514" s="20" t="s">
        <v>210</v>
      </c>
      <c r="C514" s="30">
        <v>568</v>
      </c>
      <c r="D514" s="49">
        <v>378</v>
      </c>
      <c r="E514" s="49" t="str">
        <v>Lambok Martinovel Sianturi</v>
      </c>
      <c r="L514" s="49"/>
      <c r="M514" s="49"/>
      <c r="N514" s="49"/>
      <c r="O514" s="30"/>
      <c r="Q514" s="20" t="str">
        <v>Muhammad Alwan Ryandi Siregar</v>
      </c>
      <c r="R514" t="str">
        <v>Muhammad Alwan Ryandi Siregar</v>
      </c>
      <c r="S514" t="str">
        <v>Muhammad Alwan Ryandi Siregar</v>
      </c>
      <c r="T514" t="str">
        <v>Muhammad Alwan Ryandi Siregar</v>
      </c>
      <c r="U514" t="str">
        <v>Muhammad Alwan Ryandi Siregar</v>
      </c>
      <c r="V514" t="str">
        <v>Muhammad Alwan Ryandi Siregar</v>
      </c>
      <c r="W514" t="str">
        <v>Muhammad Alwan Ryandi Siregar</v>
      </c>
      <c r="X514" t="str">
        <v>Muhammad Alwan Ryandi Siregar</v>
      </c>
      <c r="Y514" t="str">
        <v>Muhammad Alwan Ryandi Siregar</v>
      </c>
      <c r="CL514" t="str">
        <v>Muhammad Alwan Ryandi Siregar</v>
      </c>
    </row>
    <row r="515" spans="1:90" x14ac:dyDescent="0.25">
      <c r="A515" s="49">
        <v>513</v>
      </c>
      <c r="B515" s="20" t="s">
        <v>500</v>
      </c>
      <c r="C515" s="30">
        <v>637</v>
      </c>
      <c r="D515" s="49">
        <v>379</v>
      </c>
      <c r="E515" s="49" t="str">
        <v>Iqbal Koyoto</v>
      </c>
      <c r="L515" s="49"/>
      <c r="M515" s="49"/>
      <c r="N515" s="49"/>
      <c r="O515" s="30"/>
      <c r="Q515" s="20" t="str">
        <v>Muhammad Annas Suanda</v>
      </c>
      <c r="R515" t="str">
        <v>Muhammad Annas Suanda</v>
      </c>
      <c r="S515" t="str">
        <v>Muhammad Annas Suanda</v>
      </c>
      <c r="T515" t="str">
        <v>Muhammad Annas Suanda</v>
      </c>
      <c r="U515" t="str">
        <v>Muhammad Annas Suanda</v>
      </c>
      <c r="V515" t="str">
        <v>Muhammad Annas Suanda</v>
      </c>
      <c r="W515" t="str">
        <v>Muhammad Annas Suanda</v>
      </c>
      <c r="X515" t="str">
        <v>Muhammad Annas Suanda</v>
      </c>
      <c r="Y515" t="str">
        <v>Muhammad Annas Suanda</v>
      </c>
      <c r="CL515" t="str">
        <v>Muhammad Annas Suanda</v>
      </c>
    </row>
    <row r="516" spans="1:90" x14ac:dyDescent="0.25">
      <c r="A516" s="49">
        <v>514</v>
      </c>
      <c r="B516" s="20" t="s">
        <v>225</v>
      </c>
      <c r="C516" s="30">
        <v>569</v>
      </c>
      <c r="D516" s="49">
        <v>380</v>
      </c>
      <c r="E516" s="49" t="str">
        <v>Abadi Pramana Pelawi</v>
      </c>
      <c r="L516" s="49"/>
      <c r="M516" s="49"/>
      <c r="N516" s="49"/>
      <c r="O516" s="30"/>
      <c r="Q516" s="20" t="str">
        <v>Muhammad Arif</v>
      </c>
      <c r="R516" t="str">
        <v>Muhammad Arif</v>
      </c>
      <c r="S516" t="str">
        <v>Muhammad Arif</v>
      </c>
      <c r="T516" t="str">
        <v>Muhammad Arif</v>
      </c>
      <c r="U516" t="str">
        <v>Muhammad Arif</v>
      </c>
      <c r="V516" t="str">
        <v>Muhammad Arif</v>
      </c>
      <c r="W516" t="str">
        <v>Muhammad Arif</v>
      </c>
      <c r="X516" t="str">
        <v>Muhammad Arif</v>
      </c>
      <c r="Y516" t="str">
        <v>Muhammad Arif</v>
      </c>
      <c r="CL516" t="str">
        <v>Muhammad Arif</v>
      </c>
    </row>
    <row r="517" spans="1:90" x14ac:dyDescent="0.25">
      <c r="A517" s="49">
        <v>515</v>
      </c>
      <c r="B517" s="20" t="s">
        <v>1425</v>
      </c>
      <c r="C517" s="30">
        <v>0</v>
      </c>
      <c r="D517" s="49">
        <v>386</v>
      </c>
      <c r="E517" s="49" t="str">
        <v>Chairil Anwar Ridwan, SP</v>
      </c>
      <c r="L517" s="49"/>
      <c r="M517" s="49"/>
      <c r="N517" s="49"/>
      <c r="O517" s="30"/>
      <c r="Q517" s="20" t="str">
        <v>Muhammad Bin Haes</v>
      </c>
      <c r="R517" t="str">
        <v>Muhammad Bin Haes</v>
      </c>
      <c r="S517" t="str">
        <v>Muhammad Bin Haes</v>
      </c>
      <c r="T517" t="str">
        <v>Muhammad Bin Haes</v>
      </c>
      <c r="U517" t="str">
        <v>Muhammad Bin Haes</v>
      </c>
      <c r="V517" t="str">
        <v>Muhammad Bin Haes</v>
      </c>
      <c r="W517" t="str">
        <v>Muhammad Bin Haes</v>
      </c>
      <c r="X517" t="str">
        <v>Muhammad Bin Haes</v>
      </c>
      <c r="Y517" t="str">
        <v>Muhammad Bin Haes</v>
      </c>
      <c r="CL517" t="str">
        <v>Muhammad Bin Haes</v>
      </c>
    </row>
    <row r="518" spans="1:90" x14ac:dyDescent="0.25">
      <c r="A518" s="49">
        <v>516</v>
      </c>
      <c r="B518" s="20" t="s">
        <v>654</v>
      </c>
      <c r="C518" s="30">
        <v>642</v>
      </c>
      <c r="D518" s="49">
        <v>388</v>
      </c>
      <c r="E518" s="49" t="str">
        <v>Aditia Rizki Doantha Purba</v>
      </c>
      <c r="L518" s="49"/>
      <c r="M518" s="49"/>
      <c r="N518" s="49"/>
      <c r="O518" s="30"/>
      <c r="Q518" s="20" t="str">
        <v>Muhammad Caturiansyah Putra</v>
      </c>
      <c r="R518" t="str">
        <v>Muhammad Caturiansyah Putra</v>
      </c>
      <c r="S518" t="str">
        <v>Muhammad Caturiansyah Putra</v>
      </c>
      <c r="T518" t="str">
        <v>Muhammad Caturiansyah Putra</v>
      </c>
      <c r="U518" t="str">
        <v>Muhammad Caturiansyah Putra</v>
      </c>
      <c r="V518" t="str">
        <v>Muhammad Caturiansyah Putra</v>
      </c>
      <c r="W518" t="str">
        <v>Muhammad Caturiansyah Putra</v>
      </c>
      <c r="X518" t="str">
        <v>Muhammad Caturiansyah Putra</v>
      </c>
      <c r="Y518" t="str">
        <v>Muhammad Caturiansyah Putra</v>
      </c>
      <c r="CL518" t="str">
        <v>Muhammad Caturiansyah Putra</v>
      </c>
    </row>
    <row r="519" spans="1:90" x14ac:dyDescent="0.25">
      <c r="A519" s="49">
        <v>517</v>
      </c>
      <c r="B519" s="20" t="s">
        <v>1275</v>
      </c>
      <c r="C519" s="30">
        <v>570</v>
      </c>
      <c r="D519" s="49">
        <v>460</v>
      </c>
      <c r="E519" s="49" t="str">
        <v>Parulian Siahaan</v>
      </c>
      <c r="L519" s="49"/>
      <c r="M519" s="49"/>
      <c r="N519" s="49"/>
      <c r="O519" s="30"/>
      <c r="Q519" s="20" t="str">
        <v>Muhammad Dimas Hertanto</v>
      </c>
      <c r="R519" t="str">
        <v>Muhammad Dimas Hertanto</v>
      </c>
      <c r="S519" t="str">
        <v>Muhammad Dimas Hertanto</v>
      </c>
      <c r="T519" t="str">
        <v>Muhammad Dimas Hertanto</v>
      </c>
      <c r="U519" t="str">
        <v>Muhammad Dimas Hertanto</v>
      </c>
      <c r="V519" t="str">
        <v>Muhammad Dimas Hertanto</v>
      </c>
      <c r="W519" t="str">
        <v>Muhammad Dimas Hertanto</v>
      </c>
      <c r="X519" t="str">
        <v>Muhammad Dimas Hertanto</v>
      </c>
      <c r="Y519" t="str">
        <v>Muhammad Dimas Hertanto</v>
      </c>
      <c r="CL519" t="str">
        <v>Muhammad Dimas Hertanto</v>
      </c>
    </row>
    <row r="520" spans="1:90" x14ac:dyDescent="0.25">
      <c r="A520" s="49">
        <v>518</v>
      </c>
      <c r="B520" s="20" t="s">
        <v>608</v>
      </c>
      <c r="C520" s="30">
        <v>645</v>
      </c>
      <c r="D520" s="49">
        <v>390</v>
      </c>
      <c r="E520" s="49" t="str">
        <v>M. Ali Osmar, Ir.</v>
      </c>
      <c r="L520" s="49"/>
      <c r="M520" s="49"/>
      <c r="N520" s="49"/>
      <c r="O520" s="30"/>
      <c r="Q520" s="20" t="str">
        <v>Muhammad Endra Sukma Sadly</v>
      </c>
      <c r="R520" t="str">
        <v>Muhammad Endra Sukma Sadly</v>
      </c>
      <c r="S520" t="str">
        <v>Muhammad Endra Sukma Sadly</v>
      </c>
      <c r="T520" t="str">
        <v>Muhammad Endra Sukma Sadly</v>
      </c>
      <c r="U520" t="str">
        <v>Muhammad Endra Sukma Sadly</v>
      </c>
      <c r="V520" t="str">
        <v>Muhammad Endra Sukma Sadly</v>
      </c>
      <c r="W520" t="str">
        <v>Muhammad Endra Sukma Sadly</v>
      </c>
      <c r="X520" t="str">
        <v>Muhammad Endra Sukma Sadly</v>
      </c>
      <c r="Y520" t="str">
        <v>Muhammad Endra Sukma Sadly</v>
      </c>
      <c r="CL520" t="str">
        <v>Muhammad Endra Sukma Sadly</v>
      </c>
    </row>
    <row r="521" spans="1:90" x14ac:dyDescent="0.25">
      <c r="A521" s="49">
        <v>519</v>
      </c>
      <c r="B521" s="20" t="s">
        <v>194</v>
      </c>
      <c r="C521" s="30">
        <v>571</v>
      </c>
      <c r="D521" s="49">
        <v>394</v>
      </c>
      <c r="E521" s="49" t="str">
        <v>Aswin Adami, Ir.</v>
      </c>
      <c r="L521" s="49"/>
      <c r="M521" s="49"/>
      <c r="N521" s="49"/>
      <c r="O521" s="30"/>
      <c r="Q521" s="20" t="str">
        <v>Muhammad Faishal Sitorus</v>
      </c>
      <c r="R521" t="str">
        <v>Muhammad Faishal Sitorus</v>
      </c>
      <c r="S521" t="str">
        <v>Muhammad Faishal Sitorus</v>
      </c>
      <c r="T521" t="str">
        <v>Muhammad Faishal Sitorus</v>
      </c>
      <c r="U521" t="str">
        <v>Muhammad Faishal Sitorus</v>
      </c>
      <c r="V521" t="str">
        <v>Muhammad Faishal Sitorus</v>
      </c>
      <c r="W521" t="str">
        <v>Muhammad Faishal Sitorus</v>
      </c>
      <c r="X521" t="str">
        <v>Muhammad Faishal Sitorus</v>
      </c>
      <c r="Y521" t="str">
        <v>Muhammad Faishal Sitorus</v>
      </c>
      <c r="CL521" t="str">
        <v>Muhammad Faishal Sitorus</v>
      </c>
    </row>
    <row r="522" spans="1:90" x14ac:dyDescent="0.25">
      <c r="A522" s="49">
        <v>520</v>
      </c>
      <c r="B522" s="20" t="s">
        <v>404</v>
      </c>
      <c r="C522" s="30">
        <v>572</v>
      </c>
      <c r="D522" s="49">
        <v>0</v>
      </c>
      <c r="E522" s="49" t="str">
        <v>Indra Hardian Matondang</v>
      </c>
      <c r="L522" s="49"/>
      <c r="M522" s="49"/>
      <c r="N522" s="49"/>
      <c r="O522" s="30"/>
      <c r="Q522" s="20" t="str">
        <v>Muhammad Fauzan Amiruddin</v>
      </c>
      <c r="R522" t="str">
        <v>Muhammad Fauzan Amiruddin</v>
      </c>
      <c r="S522" t="str">
        <v>Muhammad Fauzan Amiruddin</v>
      </c>
      <c r="T522" t="str">
        <v>Muhammad Fauzan Amiruddin</v>
      </c>
      <c r="U522" t="str">
        <v>Muhammad Fauzan Amiruddin</v>
      </c>
      <c r="V522" t="str">
        <v>Muhammad Fauzan Amiruddin</v>
      </c>
      <c r="W522" t="str">
        <v>Muhammad Fauzan Amiruddin</v>
      </c>
      <c r="X522" t="str">
        <v>Muhammad Fauzan Amiruddin</v>
      </c>
      <c r="Y522" t="str">
        <v>Muhammad Fauzan Amiruddin</v>
      </c>
      <c r="CL522" t="str">
        <v>Muhammad Fauzan Amiruddin</v>
      </c>
    </row>
    <row r="523" spans="1:90" x14ac:dyDescent="0.25">
      <c r="A523" s="49">
        <v>521</v>
      </c>
      <c r="B523" s="20" t="s">
        <v>689</v>
      </c>
      <c r="C523" s="30">
        <v>192</v>
      </c>
      <c r="D523" s="49">
        <v>397</v>
      </c>
      <c r="E523" s="49" t="str">
        <v>Ahmad Buhori, Ir.</v>
      </c>
      <c r="L523" s="49"/>
      <c r="M523" s="49"/>
      <c r="N523" s="49"/>
      <c r="O523" s="30"/>
      <c r="Q523" s="20" t="str">
        <v>Muhammad Habib Nasution</v>
      </c>
      <c r="R523" t="str">
        <v>Muhammad Habib Nasution</v>
      </c>
      <c r="S523" t="str">
        <v>Muhammad Habib Nasution</v>
      </c>
      <c r="T523" t="str">
        <v>Muhammad Habib Nasution</v>
      </c>
      <c r="U523" t="str">
        <v>Muhammad Habib Nasution</v>
      </c>
      <c r="V523" t="str">
        <v>Muhammad Habib Nasution</v>
      </c>
      <c r="W523" t="str">
        <v>Muhammad Habib Nasution</v>
      </c>
      <c r="X523" t="str">
        <v>Muhammad Habib Nasution</v>
      </c>
      <c r="Y523" t="str">
        <v>Muhammad Habib Nasution</v>
      </c>
      <c r="CL523" t="str">
        <v>Muhammad Habib Nasution</v>
      </c>
    </row>
    <row r="524" spans="1:90" x14ac:dyDescent="0.25">
      <c r="A524" s="49">
        <v>522</v>
      </c>
      <c r="B524" s="20" t="s">
        <v>498</v>
      </c>
      <c r="C524" s="30">
        <v>650</v>
      </c>
      <c r="D524" s="49">
        <v>398</v>
      </c>
      <c r="E524" s="49" t="str">
        <v>Ahmad Husin</v>
      </c>
      <c r="L524" s="49"/>
      <c r="M524" s="49"/>
      <c r="N524" s="49"/>
      <c r="O524" s="30"/>
      <c r="Q524" s="20" t="str">
        <v>Muhammad Husaini, Ir.</v>
      </c>
      <c r="R524" t="str">
        <v>Muhammad Husaini, Ir.</v>
      </c>
      <c r="S524" t="str">
        <v>Muhammad Husaini, Ir.</v>
      </c>
      <c r="T524" t="str">
        <v>Muhammad Husaini, Ir.</v>
      </c>
      <c r="U524" t="str">
        <v>Muhammad Husaini, Ir.</v>
      </c>
      <c r="V524" t="str">
        <v>Muhammad Husaini, Ir.</v>
      </c>
      <c r="W524" t="str">
        <v>Muhammad Husaini, Ir.</v>
      </c>
      <c r="X524" t="str">
        <v>Muhammad Husaini, Ir.</v>
      </c>
      <c r="Y524" t="str">
        <v>Muhammad Husaini, Ir.</v>
      </c>
      <c r="CL524" t="str">
        <v>Muhammad Husaini, Ir.</v>
      </c>
    </row>
    <row r="525" spans="1:90" x14ac:dyDescent="0.25">
      <c r="A525" s="49">
        <v>523</v>
      </c>
      <c r="B525" s="20" t="s">
        <v>535</v>
      </c>
      <c r="C525" s="30">
        <v>652</v>
      </c>
      <c r="D525" s="49">
        <v>399</v>
      </c>
      <c r="E525" s="49" t="str">
        <v>Fernando Sirait</v>
      </c>
      <c r="L525" s="49"/>
      <c r="M525" s="49"/>
      <c r="N525" s="49"/>
      <c r="O525" s="30"/>
      <c r="Q525" s="20" t="str">
        <v>Muhammad Idam Khalid</v>
      </c>
      <c r="R525" t="str">
        <v>Muhammad Idam Khalid</v>
      </c>
      <c r="S525" t="str">
        <v>Muhammad Idam Khalid</v>
      </c>
      <c r="T525" t="str">
        <v>Muhammad Idam Khalid</v>
      </c>
      <c r="U525" t="str">
        <v>Muhammad Idam Khalid</v>
      </c>
      <c r="V525" t="str">
        <v>Muhammad Idam Khalid</v>
      </c>
      <c r="W525" t="str">
        <v>Muhammad Idam Khalid</v>
      </c>
      <c r="X525" t="str">
        <v>Muhammad Idam Khalid</v>
      </c>
      <c r="Y525" t="str">
        <v>Muhammad Idam Khalid</v>
      </c>
      <c r="CL525" t="str">
        <v>Muhammad Idam Khalid</v>
      </c>
    </row>
    <row r="526" spans="1:90" x14ac:dyDescent="0.25">
      <c r="A526" s="49">
        <v>524</v>
      </c>
      <c r="B526" s="20" t="s">
        <v>501</v>
      </c>
      <c r="C526" s="30">
        <v>654</v>
      </c>
      <c r="D526" s="49">
        <v>405</v>
      </c>
      <c r="E526" s="49" t="str">
        <v>Irhammuddin, Ir.</v>
      </c>
      <c r="L526" s="49"/>
      <c r="M526" s="49"/>
      <c r="N526" s="49"/>
      <c r="O526" s="30"/>
      <c r="Q526" s="20" t="str">
        <v>Muhammad Ihsyan Manulang</v>
      </c>
      <c r="R526" t="str">
        <v>Muhammad Ihsyan Manulang</v>
      </c>
      <c r="S526" t="str">
        <v>Muhammad Ihsyan Manulang</v>
      </c>
      <c r="T526" t="str">
        <v>Muhammad Ihsyan Manulang</v>
      </c>
      <c r="U526" t="str">
        <v>Muhammad Ihsyan Manulang</v>
      </c>
      <c r="V526" t="str">
        <v>Muhammad Ihsyan Manulang</v>
      </c>
      <c r="W526" t="str">
        <v>Muhammad Ihsyan Manulang</v>
      </c>
      <c r="X526" t="str">
        <v>Muhammad Ihsyan Manulang</v>
      </c>
      <c r="Y526" t="str">
        <v>Muhammad Ihsyan Manulang</v>
      </c>
      <c r="CL526" t="str">
        <v>Muhammad Ihsyan Manulang</v>
      </c>
    </row>
    <row r="527" spans="1:90" x14ac:dyDescent="0.25">
      <c r="A527" s="49">
        <v>525</v>
      </c>
      <c r="B527" s="20" t="s">
        <v>1276</v>
      </c>
      <c r="C527" s="30">
        <v>656</v>
      </c>
      <c r="D527" s="49">
        <v>409</v>
      </c>
      <c r="E527" s="49" t="str">
        <v>Primanta Sembiring</v>
      </c>
      <c r="L527" s="49"/>
      <c r="M527" s="49"/>
      <c r="N527" s="49"/>
      <c r="O527" s="30"/>
      <c r="Q527" s="20" t="str">
        <v>Muhammad Ikhsan Maulana Lubis</v>
      </c>
      <c r="R527" t="str">
        <v>Muhammad Ikhsan Maulana Lubis</v>
      </c>
      <c r="S527" t="str">
        <v>Muhammad Ikhsan Maulana Lubis</v>
      </c>
      <c r="T527" t="str">
        <v>Muhammad Ikhsan Maulana Lubis</v>
      </c>
      <c r="U527" t="str">
        <v>Muhammad Ikhsan Maulana Lubis</v>
      </c>
      <c r="V527" t="str">
        <v>Muhammad Ikhsan Maulana Lubis</v>
      </c>
      <c r="W527" t="str">
        <v>Muhammad Ikhsan Maulana Lubis</v>
      </c>
      <c r="X527" t="str">
        <v>Muhammad Ikhsan Maulana Lubis</v>
      </c>
      <c r="Y527" t="str">
        <v>Muhammad Ikhsan Maulana Lubis</v>
      </c>
      <c r="CL527" t="str">
        <v>Muhammad Ikhsan Maulana Lubis</v>
      </c>
    </row>
    <row r="528" spans="1:90" x14ac:dyDescent="0.25">
      <c r="A528" s="49">
        <v>526</v>
      </c>
      <c r="B528" s="20" t="s">
        <v>562</v>
      </c>
      <c r="C528" s="30">
        <v>658</v>
      </c>
      <c r="D528" s="49">
        <v>410</v>
      </c>
      <c r="E528" s="49" t="str">
        <v>Agus Syahputra</v>
      </c>
      <c r="L528" s="49"/>
      <c r="M528" s="49"/>
      <c r="N528" s="49"/>
      <c r="O528" s="30"/>
      <c r="Q528" s="20" t="str">
        <v>Muhammad Iqbal, Ir.</v>
      </c>
      <c r="R528" t="str">
        <v>Muhammad Iqbal, Ir.</v>
      </c>
      <c r="S528" t="str">
        <v>Muhammad Iqbal, Ir.</v>
      </c>
      <c r="T528" t="str">
        <v>Muhammad Iqbal, Ir.</v>
      </c>
      <c r="U528" t="str">
        <v>Muhammad Iqbal, Ir.</v>
      </c>
      <c r="V528" t="str">
        <v>Muhammad Iqbal, Ir.</v>
      </c>
      <c r="W528" t="str">
        <v>Muhammad Iqbal, Ir.</v>
      </c>
      <c r="X528" t="str">
        <v>Muhammad Iqbal, Ir.</v>
      </c>
      <c r="Y528" t="str">
        <v>Muhammad Iqbal, Ir.</v>
      </c>
      <c r="CL528" t="str">
        <v>Muhammad Iqbal, Ir.</v>
      </c>
    </row>
    <row r="529" spans="1:90" x14ac:dyDescent="0.25">
      <c r="A529" s="49">
        <v>527</v>
      </c>
      <c r="B529" s="20" t="s">
        <v>763</v>
      </c>
      <c r="C529" s="30">
        <v>194</v>
      </c>
      <c r="D529" s="49">
        <v>414</v>
      </c>
      <c r="E529" s="49" t="str">
        <v>Muhammad Endra Sukma Sadly</v>
      </c>
      <c r="L529" s="49"/>
      <c r="M529" s="49"/>
      <c r="N529" s="49"/>
      <c r="O529" s="30"/>
      <c r="Q529" s="20" t="str">
        <v>Muhammad Iqbal, Ir.</v>
      </c>
      <c r="R529" t="str">
        <v>Muhammad Iqbal, Ir.</v>
      </c>
      <c r="S529" t="str">
        <v>Muhammad Iqbal, Ir.</v>
      </c>
      <c r="T529" t="str">
        <v>Muhammad Iqbal, Ir.</v>
      </c>
      <c r="U529" t="str">
        <v>Muhammad Iqbal, Ir.</v>
      </c>
      <c r="V529" t="str">
        <v>Muhammad Iqbal, Ir.</v>
      </c>
      <c r="W529" t="str">
        <v>Muhammad Iqbal, Ir.</v>
      </c>
      <c r="X529" t="str">
        <v>Muhammad Iqbal, Ir.</v>
      </c>
      <c r="Y529" t="str">
        <v>Muhammad Iqbal, Ir.</v>
      </c>
      <c r="CL529" t="str">
        <v>Muhammad Iqbal, Ir.</v>
      </c>
    </row>
    <row r="530" spans="1:90" x14ac:dyDescent="0.25">
      <c r="A530" s="49">
        <v>528</v>
      </c>
      <c r="B530" s="20" t="s">
        <v>1278</v>
      </c>
      <c r="C530" s="30">
        <v>196</v>
      </c>
      <c r="D530" s="49">
        <v>420</v>
      </c>
      <c r="E530" s="49" t="str">
        <v>Syafri, SP</v>
      </c>
      <c r="L530" s="49"/>
      <c r="M530" s="49"/>
      <c r="N530" s="49"/>
      <c r="O530" s="30"/>
      <c r="Q530" s="20" t="str">
        <v>Muhammad Irfan, Ir.</v>
      </c>
      <c r="R530" t="str">
        <v>Muhammad Irfan, Ir.</v>
      </c>
      <c r="S530" t="str">
        <v>Muhammad Irfan, Ir.</v>
      </c>
      <c r="T530" t="str">
        <v>Muhammad Irfan, Ir.</v>
      </c>
      <c r="U530" t="str">
        <v>Muhammad Irfan, Ir.</v>
      </c>
      <c r="V530" t="str">
        <v>Muhammad Irfan, Ir.</v>
      </c>
      <c r="W530" t="str">
        <v>Muhammad Irfan, Ir.</v>
      </c>
      <c r="X530" t="str">
        <v>Muhammad Irfan, Ir.</v>
      </c>
      <c r="Y530" t="str">
        <v>Muhammad Irfan, Ir.</v>
      </c>
      <c r="CL530" t="str">
        <v>Muhammad Irfan, Ir.</v>
      </c>
    </row>
    <row r="531" spans="1:90" x14ac:dyDescent="0.25">
      <c r="A531" s="49">
        <v>529</v>
      </c>
      <c r="B531" s="20" t="s">
        <v>704</v>
      </c>
      <c r="C531" s="30">
        <v>197</v>
      </c>
      <c r="D531" s="49">
        <v>421</v>
      </c>
      <c r="E531" s="49" t="str">
        <v>Nanang Masyudi</v>
      </c>
      <c r="L531" s="49"/>
      <c r="M531" s="49"/>
      <c r="N531" s="49"/>
      <c r="O531" s="30"/>
      <c r="Q531" s="20" t="str">
        <v>Muhammad Irsyad Jasin Gunawan</v>
      </c>
      <c r="R531" t="str">
        <v>Muhammad Irsyad Jasin Gunawan</v>
      </c>
      <c r="S531" t="str">
        <v>Muhammad Irsyad Jasin Gunawan</v>
      </c>
      <c r="T531" t="str">
        <v>Muhammad Irsyad Jasin Gunawan</v>
      </c>
      <c r="U531" t="str">
        <v>Muhammad Irsyad Jasin Gunawan</v>
      </c>
      <c r="V531" t="str">
        <v>Muhammad Irsyad Jasin Gunawan</v>
      </c>
      <c r="W531" t="str">
        <v>Muhammad Irsyad Jasin Gunawan</v>
      </c>
      <c r="X531" t="str">
        <v>Muhammad Irsyad Jasin Gunawan</v>
      </c>
      <c r="Y531" t="str">
        <v>Muhammad Irsyad Jasin Gunawan</v>
      </c>
      <c r="CL531" t="str">
        <v>Muhammad Irsyad Jasin Gunawan</v>
      </c>
    </row>
    <row r="532" spans="1:90" x14ac:dyDescent="0.25">
      <c r="A532" s="49">
        <v>530</v>
      </c>
      <c r="B532" s="20" t="s">
        <v>391</v>
      </c>
      <c r="C532" s="30">
        <v>573</v>
      </c>
      <c r="D532" s="49">
        <v>424</v>
      </c>
      <c r="E532" s="49" t="str">
        <v>Muhammad Syafruddin</v>
      </c>
      <c r="L532" s="49"/>
      <c r="M532" s="49"/>
      <c r="N532" s="49"/>
      <c r="O532" s="30"/>
      <c r="Q532" s="20" t="str">
        <v>Muhammad Jamil Sp</v>
      </c>
      <c r="R532" t="str">
        <v>Muhammad Jamil Sp</v>
      </c>
      <c r="S532" t="str">
        <v>Muhammad Jamil Sp</v>
      </c>
      <c r="T532" t="str">
        <v>Muhammad Jamil Sp</v>
      </c>
      <c r="U532" t="str">
        <v>Muhammad Jamil Sp</v>
      </c>
      <c r="V532" t="str">
        <v>Muhammad Jamil Sp</v>
      </c>
      <c r="W532" t="str">
        <v>Muhammad Jamil Sp</v>
      </c>
      <c r="X532" t="str">
        <v>Muhammad Jamil Sp</v>
      </c>
      <c r="Y532" t="str">
        <v>Muhammad Jamil Sp</v>
      </c>
      <c r="CL532" t="str">
        <v>Muhammad Jamil Sp</v>
      </c>
    </row>
    <row r="533" spans="1:90" x14ac:dyDescent="0.25">
      <c r="A533" s="49">
        <v>531</v>
      </c>
      <c r="B533" s="20" t="s">
        <v>240</v>
      </c>
      <c r="C533" s="30">
        <v>574</v>
      </c>
      <c r="D533" s="49">
        <v>426</v>
      </c>
      <c r="E533" s="49" t="str">
        <v>Hazrianda Muda Siregar</v>
      </c>
      <c r="L533" s="49"/>
      <c r="M533" s="49"/>
      <c r="N533" s="49"/>
      <c r="O533" s="30"/>
      <c r="Q533" s="20" t="str">
        <v>Muhammad Junaedi</v>
      </c>
      <c r="R533" t="str">
        <v>Muhammad Junaedi</v>
      </c>
      <c r="S533" t="str">
        <v>Muhammad Junaedi</v>
      </c>
      <c r="T533" t="str">
        <v>Muhammad Junaedi</v>
      </c>
      <c r="U533" t="str">
        <v>Muhammad Junaedi</v>
      </c>
      <c r="V533" t="str">
        <v>Muhammad Junaedi</v>
      </c>
      <c r="W533" t="str">
        <v>Muhammad Junaedi</v>
      </c>
      <c r="X533" t="str">
        <v>Muhammad Junaedi</v>
      </c>
      <c r="Y533" t="str">
        <v>Muhammad Junaedi</v>
      </c>
      <c r="CL533" t="str">
        <v>Muhammad Junaedi</v>
      </c>
    </row>
    <row r="534" spans="1:90" x14ac:dyDescent="0.25">
      <c r="A534" s="49">
        <v>532</v>
      </c>
      <c r="B534" s="20" t="s">
        <v>1279</v>
      </c>
      <c r="C534" s="30">
        <v>575</v>
      </c>
      <c r="D534" s="49">
        <v>429</v>
      </c>
      <c r="E534" s="49" t="str">
        <v>Fitri Wahyuni Simbolon</v>
      </c>
      <c r="L534" s="49"/>
      <c r="M534" s="49"/>
      <c r="N534" s="49"/>
      <c r="O534" s="30"/>
      <c r="Q534" s="20" t="str">
        <v>Muhammad Kennedy</v>
      </c>
      <c r="R534" t="str">
        <v>Muhammad Kennedy</v>
      </c>
      <c r="S534" t="str">
        <v>Muhammad Kennedy</v>
      </c>
      <c r="T534" t="str">
        <v>Muhammad Kennedy</v>
      </c>
      <c r="U534" t="str">
        <v>Muhammad Kennedy</v>
      </c>
      <c r="V534" t="str">
        <v>Muhammad Kennedy</v>
      </c>
      <c r="W534" t="str">
        <v>Muhammad Kennedy</v>
      </c>
      <c r="X534" t="str">
        <v>Muhammad Kennedy</v>
      </c>
      <c r="Y534" t="str">
        <v>Muhammad Kennedy</v>
      </c>
      <c r="CL534" t="str">
        <v>Muhammad Kennedy</v>
      </c>
    </row>
    <row r="535" spans="1:90" x14ac:dyDescent="0.25">
      <c r="A535" s="49">
        <v>533</v>
      </c>
      <c r="B535" s="20" t="s">
        <v>651</v>
      </c>
      <c r="C535" s="30">
        <v>666</v>
      </c>
      <c r="D535" s="49">
        <v>432</v>
      </c>
      <c r="E535" s="49" t="str">
        <v>Muhammad Bin Haes</v>
      </c>
      <c r="L535" s="49"/>
      <c r="M535" s="49"/>
      <c r="N535" s="49"/>
      <c r="O535" s="30"/>
      <c r="Q535" s="20" t="str">
        <v>Muhammad Naufal Heriza</v>
      </c>
      <c r="R535" t="str">
        <v>Muhammad Naufal Heriza</v>
      </c>
      <c r="S535" t="str">
        <v>Muhammad Naufal Heriza</v>
      </c>
      <c r="T535" t="str">
        <v>Muhammad Naufal Heriza</v>
      </c>
      <c r="U535" t="str">
        <v>Muhammad Naufal Heriza</v>
      </c>
      <c r="V535" t="str">
        <v>Muhammad Naufal Heriza</v>
      </c>
      <c r="W535" t="str">
        <v>Muhammad Naufal Heriza</v>
      </c>
      <c r="X535" t="str">
        <v>Muhammad Naufal Heriza</v>
      </c>
      <c r="Y535" t="str">
        <v>Muhammad Naufal Heriza</v>
      </c>
      <c r="CL535" t="str">
        <v>Muhammad Naufal Heriza</v>
      </c>
    </row>
    <row r="536" spans="1:90" x14ac:dyDescent="0.25">
      <c r="A536" s="49">
        <v>534</v>
      </c>
      <c r="B536" s="20" t="s">
        <v>533</v>
      </c>
      <c r="C536" s="30">
        <v>668</v>
      </c>
      <c r="D536" s="49">
        <v>452</v>
      </c>
      <c r="E536" s="49" t="str">
        <v>Syamsuddin U.</v>
      </c>
      <c r="L536" s="49"/>
      <c r="M536" s="49"/>
      <c r="N536" s="49"/>
      <c r="O536" s="30"/>
      <c r="Q536" s="20" t="str">
        <v>Muhammad Prayogi</v>
      </c>
      <c r="R536" t="str">
        <v>Muhammad Prayogi</v>
      </c>
      <c r="S536" t="str">
        <v>Muhammad Prayogi</v>
      </c>
      <c r="T536" t="str">
        <v>Muhammad Prayogi</v>
      </c>
      <c r="U536" t="str">
        <v>Muhammad Prayogi</v>
      </c>
      <c r="V536" t="str">
        <v>Muhammad Prayogi</v>
      </c>
      <c r="W536" t="str">
        <v>Muhammad Prayogi</v>
      </c>
      <c r="X536" t="str">
        <v>Muhammad Prayogi</v>
      </c>
      <c r="Y536" t="str">
        <v>Muhammad Prayogi</v>
      </c>
      <c r="CL536" t="str">
        <v>Muhammad Prayogi</v>
      </c>
    </row>
    <row r="537" spans="1:90" x14ac:dyDescent="0.25">
      <c r="A537" s="49">
        <v>535</v>
      </c>
      <c r="B537" s="20" t="s">
        <v>310</v>
      </c>
      <c r="C537" s="30">
        <v>670</v>
      </c>
      <c r="D537" s="49">
        <v>433</v>
      </c>
      <c r="E537" s="49" t="str">
        <v>M Wahyu Septiadi Putra</v>
      </c>
      <c r="L537" s="49"/>
      <c r="M537" s="49"/>
      <c r="N537" s="49"/>
      <c r="O537" s="30"/>
      <c r="Q537" s="20" t="str">
        <v>Muhammad Reza Aprizar S. Sos</v>
      </c>
      <c r="R537" t="str">
        <v>Muhammad Reza Aprizar S. Sos</v>
      </c>
      <c r="S537" t="str">
        <v>Muhammad Reza Aprizar S. Sos</v>
      </c>
      <c r="T537" t="str">
        <v>Muhammad Reza Aprizar S. Sos</v>
      </c>
      <c r="U537" t="str">
        <v>Muhammad Reza Aprizar S. Sos</v>
      </c>
      <c r="V537" t="str">
        <v>Muhammad Reza Aprizar S. Sos</v>
      </c>
      <c r="W537" t="str">
        <v>Muhammad Reza Aprizar S. Sos</v>
      </c>
      <c r="X537" t="str">
        <v>Muhammad Reza Aprizar S. Sos</v>
      </c>
      <c r="Y537" t="str">
        <v>Muhammad Reza Aprizar S. Sos</v>
      </c>
      <c r="CL537" t="str">
        <v>Muhammad Reza Aprizar S. Sos</v>
      </c>
    </row>
    <row r="538" spans="1:90" x14ac:dyDescent="0.25">
      <c r="A538" s="49">
        <v>536</v>
      </c>
      <c r="B538" s="20" t="s">
        <v>630</v>
      </c>
      <c r="C538" s="30">
        <v>672</v>
      </c>
      <c r="D538" s="49">
        <v>454</v>
      </c>
      <c r="E538" s="49" t="str">
        <v>M. Ramadhan Tarigan</v>
      </c>
      <c r="L538" s="49"/>
      <c r="M538" s="49"/>
      <c r="N538" s="49"/>
      <c r="O538" s="30"/>
      <c r="Q538" s="20" t="str">
        <v>Muhammad Rio Purnomo</v>
      </c>
      <c r="R538" t="str">
        <v>Muhammad Rio Purnomo</v>
      </c>
      <c r="S538" t="str">
        <v>Muhammad Rio Purnomo</v>
      </c>
      <c r="T538" t="str">
        <v>Muhammad Rio Purnomo</v>
      </c>
      <c r="U538" t="str">
        <v>Muhammad Rio Purnomo</v>
      </c>
      <c r="V538" t="str">
        <v>Muhammad Rio Purnomo</v>
      </c>
      <c r="W538" t="str">
        <v>Muhammad Rio Purnomo</v>
      </c>
      <c r="X538" t="str">
        <v>Muhammad Rio Purnomo</v>
      </c>
      <c r="Y538" t="str">
        <v>Muhammad Rio Purnomo</v>
      </c>
      <c r="CL538" t="str">
        <v>Muhammad Rio Purnomo</v>
      </c>
    </row>
    <row r="539" spans="1:90" x14ac:dyDescent="0.25">
      <c r="A539" s="49">
        <v>537</v>
      </c>
      <c r="B539" s="20" t="s">
        <v>557</v>
      </c>
      <c r="C539" s="30">
        <v>577</v>
      </c>
      <c r="D539" s="49">
        <v>455</v>
      </c>
      <c r="E539" s="49" t="str">
        <v>Boyke Candi Parningotan Sianipar</v>
      </c>
      <c r="L539" s="49"/>
      <c r="M539" s="49"/>
      <c r="N539" s="49"/>
      <c r="O539" s="30"/>
      <c r="Q539" s="20" t="str">
        <v>Muhammad Rizqi Dwi Prasetyo</v>
      </c>
      <c r="R539" t="str">
        <v>Muhammad Rizqi Dwi Prasetyo</v>
      </c>
      <c r="S539" t="str">
        <v>Muhammad Rizqi Dwi Prasetyo</v>
      </c>
      <c r="T539" t="str">
        <v>Muhammad Rizqi Dwi Prasetyo</v>
      </c>
      <c r="U539" t="str">
        <v>Muhammad Rizqi Dwi Prasetyo</v>
      </c>
      <c r="V539" t="str">
        <v>Muhammad Rizqi Dwi Prasetyo</v>
      </c>
      <c r="W539" t="str">
        <v>Muhammad Rizqi Dwi Prasetyo</v>
      </c>
      <c r="X539" t="str">
        <v>Muhammad Rizqi Dwi Prasetyo</v>
      </c>
      <c r="Y539" t="str">
        <v>Muhammad Rizqi Dwi Prasetyo</v>
      </c>
      <c r="CL539" t="str">
        <v>Muhammad Rizqi Dwi Prasetyo</v>
      </c>
    </row>
    <row r="540" spans="1:90" x14ac:dyDescent="0.25">
      <c r="A540" s="49">
        <v>538</v>
      </c>
      <c r="B540" s="20" t="s">
        <v>193</v>
      </c>
      <c r="C540" s="30">
        <v>578</v>
      </c>
      <c r="D540" s="49">
        <v>456</v>
      </c>
      <c r="E540" s="49" t="str">
        <v>Yanuar Effendi</v>
      </c>
      <c r="L540" s="49"/>
      <c r="M540" s="49"/>
      <c r="N540" s="49"/>
      <c r="O540" s="30"/>
      <c r="Q540" s="20" t="str">
        <v>Muhammad Saifun Nizam</v>
      </c>
      <c r="R540" t="str">
        <v>Muhammad Saifun Nizam</v>
      </c>
      <c r="S540" t="str">
        <v>Muhammad Saifun Nizam</v>
      </c>
      <c r="T540" t="str">
        <v>Muhammad Saifun Nizam</v>
      </c>
      <c r="U540" t="str">
        <v>Muhammad Saifun Nizam</v>
      </c>
      <c r="V540" t="str">
        <v>Muhammad Saifun Nizam</v>
      </c>
      <c r="W540" t="str">
        <v>Muhammad Saifun Nizam</v>
      </c>
      <c r="X540" t="str">
        <v>Muhammad Saifun Nizam</v>
      </c>
      <c r="Y540" t="str">
        <v>Muhammad Saifun Nizam</v>
      </c>
      <c r="CL540" t="str">
        <v>Muhammad Saifun Nizam</v>
      </c>
    </row>
    <row r="541" spans="1:90" x14ac:dyDescent="0.25">
      <c r="A541" s="49">
        <v>539</v>
      </c>
      <c r="B541" s="20" t="s">
        <v>1280</v>
      </c>
      <c r="C541" s="30">
        <v>580</v>
      </c>
      <c r="D541" s="49">
        <v>458</v>
      </c>
      <c r="E541" s="49" t="str">
        <v>Sulaiman</v>
      </c>
      <c r="L541" s="49"/>
      <c r="M541" s="49"/>
      <c r="N541" s="49"/>
      <c r="O541" s="30"/>
      <c r="Q541" s="20" t="str">
        <v>Muhammad Syafruddin</v>
      </c>
      <c r="R541" t="str">
        <v>Muhammad Syafruddin</v>
      </c>
      <c r="S541" t="str">
        <v>Muhammad Syafruddin</v>
      </c>
      <c r="T541" t="str">
        <v>Muhammad Syafruddin</v>
      </c>
      <c r="U541" t="str">
        <v>Muhammad Syafruddin</v>
      </c>
      <c r="V541" t="str">
        <v>Muhammad Syafruddin</v>
      </c>
      <c r="W541" t="str">
        <v>Muhammad Syafruddin</v>
      </c>
      <c r="X541" t="str">
        <v>Muhammad Syafruddin</v>
      </c>
      <c r="Y541" t="str">
        <v>Muhammad Syafruddin</v>
      </c>
      <c r="CL541" t="str">
        <v>Muhammad Syafruddin</v>
      </c>
    </row>
    <row r="542" spans="1:90" x14ac:dyDescent="0.25">
      <c r="A542" s="49">
        <v>540</v>
      </c>
      <c r="B542" s="20" t="s">
        <v>1281</v>
      </c>
      <c r="C542" s="30">
        <v>581</v>
      </c>
      <c r="D542" s="49">
        <v>462</v>
      </c>
      <c r="E542" s="49" t="str">
        <v>Muhammad Jamil Sp</v>
      </c>
      <c r="L542" s="49"/>
      <c r="M542" s="49"/>
      <c r="N542" s="49"/>
      <c r="O542" s="30"/>
      <c r="Q542" s="20" t="str">
        <v>Muhammad Syarifuddin</v>
      </c>
      <c r="R542" t="str">
        <v>Muhammad Syarifuddin</v>
      </c>
      <c r="S542" t="str">
        <v>Muhammad Syarifuddin</v>
      </c>
      <c r="T542" t="str">
        <v>Muhammad Syarifuddin</v>
      </c>
      <c r="U542" t="str">
        <v>Muhammad Syarifuddin</v>
      </c>
      <c r="V542" t="str">
        <v>Muhammad Syarifuddin</v>
      </c>
      <c r="W542" t="str">
        <v>Muhammad Syarifuddin</v>
      </c>
      <c r="X542" t="str">
        <v>Muhammad Syarifuddin</v>
      </c>
      <c r="Y542" t="str">
        <v>Muhammad Syarifuddin</v>
      </c>
      <c r="CL542" t="str">
        <v>Muhammad Syarifuddin</v>
      </c>
    </row>
    <row r="543" spans="1:90" x14ac:dyDescent="0.25">
      <c r="A543" s="49">
        <v>541</v>
      </c>
      <c r="B543" s="20" t="s">
        <v>548</v>
      </c>
      <c r="C543" s="30">
        <v>678</v>
      </c>
      <c r="D543" s="49">
        <v>463</v>
      </c>
      <c r="E543" s="49" t="str">
        <v>Budi Ristanto</v>
      </c>
      <c r="L543" s="49"/>
      <c r="M543" s="49"/>
      <c r="N543" s="49"/>
      <c r="O543" s="30"/>
      <c r="Q543" s="20" t="str">
        <v>Muhammad Waras</v>
      </c>
      <c r="R543" t="str">
        <v>Muhammad Waras</v>
      </c>
      <c r="S543" t="str">
        <v>Muhammad Waras</v>
      </c>
      <c r="T543" t="str">
        <v>Muhammad Waras</v>
      </c>
      <c r="U543" t="str">
        <v>Muhammad Waras</v>
      </c>
      <c r="V543" t="str">
        <v>Muhammad Waras</v>
      </c>
      <c r="W543" t="str">
        <v>Muhammad Waras</v>
      </c>
      <c r="X543" t="str">
        <v>Muhammad Waras</v>
      </c>
      <c r="Y543" t="str">
        <v>Muhammad Waras</v>
      </c>
      <c r="CL543" t="str">
        <v>Muhammad Waras</v>
      </c>
    </row>
    <row r="544" spans="1:90" x14ac:dyDescent="0.25">
      <c r="A544" s="49">
        <v>542</v>
      </c>
      <c r="B544" s="20" t="s">
        <v>703</v>
      </c>
      <c r="C544" s="30">
        <v>199</v>
      </c>
      <c r="D544" s="49">
        <v>439</v>
      </c>
      <c r="E544" s="49" t="str">
        <v>Repen Tance Sitepu</v>
      </c>
      <c r="L544" s="49"/>
      <c r="M544" s="49"/>
      <c r="N544" s="49"/>
      <c r="O544" s="30"/>
      <c r="Q544" s="20" t="str">
        <v>Muhammad Yusuf Almy</v>
      </c>
      <c r="R544" t="str">
        <v>Muhammad Yusuf Almy</v>
      </c>
      <c r="S544" t="str">
        <v>Muhammad Yusuf Almy</v>
      </c>
      <c r="T544" t="str">
        <v>Muhammad Yusuf Almy</v>
      </c>
      <c r="U544" t="str">
        <v>Muhammad Yusuf Almy</v>
      </c>
      <c r="V544" t="str">
        <v>Muhammad Yusuf Almy</v>
      </c>
      <c r="W544" t="str">
        <v>Muhammad Yusuf Almy</v>
      </c>
      <c r="X544" t="str">
        <v>Muhammad Yusuf Almy</v>
      </c>
      <c r="Y544" t="str">
        <v>Muhammad Yusuf Almy</v>
      </c>
      <c r="CL544" t="str">
        <v>Muhammad Yusuf Almy</v>
      </c>
    </row>
    <row r="545" spans="1:90" x14ac:dyDescent="0.25">
      <c r="A545" s="49">
        <v>543</v>
      </c>
      <c r="B545" s="20" t="s">
        <v>804</v>
      </c>
      <c r="C545" s="30">
        <v>582</v>
      </c>
      <c r="D545" s="49">
        <v>464</v>
      </c>
      <c r="E545" s="49" t="str">
        <v>Zulkifli Nizam, Ir.</v>
      </c>
      <c r="L545" s="49"/>
      <c r="M545" s="49"/>
      <c r="N545" s="49"/>
      <c r="O545" s="30"/>
      <c r="Q545" s="20" t="str">
        <v>Muhammad Yusuf, ST</v>
      </c>
      <c r="R545" t="str">
        <v>Muhammad Yusuf, ST</v>
      </c>
      <c r="S545" t="str">
        <v>Muhammad Yusuf, ST</v>
      </c>
      <c r="T545" t="str">
        <v>Muhammad Yusuf, ST</v>
      </c>
      <c r="U545" t="str">
        <v>Muhammad Yusuf, ST</v>
      </c>
      <c r="V545" t="str">
        <v>Muhammad Yusuf, ST</v>
      </c>
      <c r="W545" t="str">
        <v>Muhammad Yusuf, ST</v>
      </c>
      <c r="X545" t="str">
        <v>Muhammad Yusuf, ST</v>
      </c>
      <c r="Y545" t="str">
        <v>Muhammad Yusuf, ST</v>
      </c>
      <c r="CL545" t="str">
        <v>Muhammad Yusuf, ST</v>
      </c>
    </row>
    <row r="546" spans="1:90" x14ac:dyDescent="0.25">
      <c r="A546" s="49">
        <v>544</v>
      </c>
      <c r="B546" s="20" t="s">
        <v>1017</v>
      </c>
      <c r="C546" s="30">
        <v>583</v>
      </c>
      <c r="D546" s="49">
        <v>465</v>
      </c>
      <c r="E546" s="49" t="str">
        <v>Sukardi</v>
      </c>
      <c r="L546" s="49"/>
      <c r="M546" s="49"/>
      <c r="N546" s="49"/>
      <c r="O546" s="30"/>
      <c r="Q546" s="20" t="str">
        <v>Mukhlis</v>
      </c>
      <c r="R546" t="str">
        <v>Mukhlis</v>
      </c>
      <c r="S546" t="str">
        <v>Mukhlis</v>
      </c>
      <c r="T546" t="str">
        <v>Mukhlis</v>
      </c>
      <c r="U546" t="str">
        <v>Mukhlis</v>
      </c>
      <c r="V546" t="str">
        <v>Mukhlis</v>
      </c>
      <c r="W546" t="str">
        <v>Mukhlis</v>
      </c>
      <c r="X546" t="str">
        <v>Mukhlis</v>
      </c>
      <c r="Y546" t="str">
        <v>Mukhlis</v>
      </c>
      <c r="CL546" t="str">
        <v>Mukhlis</v>
      </c>
    </row>
    <row r="547" spans="1:90" x14ac:dyDescent="0.25">
      <c r="A547" s="49">
        <v>545</v>
      </c>
      <c r="B547" s="20" t="s">
        <v>1284</v>
      </c>
      <c r="C547" s="30">
        <v>584</v>
      </c>
      <c r="D547" s="49">
        <v>441</v>
      </c>
      <c r="E547" s="49" t="str">
        <v>Yusuf Syuaib Lubis</v>
      </c>
      <c r="L547" s="49"/>
      <c r="M547" s="49"/>
      <c r="N547" s="49"/>
      <c r="O547" s="30"/>
      <c r="Q547" s="20" t="str">
        <v>Muktamar Haris Astar Rambe</v>
      </c>
      <c r="R547" t="str">
        <v>Muktamar Haris Astar Rambe</v>
      </c>
      <c r="S547" t="str">
        <v>Muktamar Haris Astar Rambe</v>
      </c>
      <c r="T547" t="str">
        <v>Muktamar Haris Astar Rambe</v>
      </c>
      <c r="U547" t="str">
        <v>Muktamar Haris Astar Rambe</v>
      </c>
      <c r="V547" t="str">
        <v>Muktamar Haris Astar Rambe</v>
      </c>
      <c r="W547" t="str">
        <v>Muktamar Haris Astar Rambe</v>
      </c>
      <c r="X547" t="str">
        <v>Muktamar Haris Astar Rambe</v>
      </c>
      <c r="Y547" t="str">
        <v>Muktamar Haris Astar Rambe</v>
      </c>
      <c r="CL547" t="str">
        <v>Muktamar Haris Astar Rambe</v>
      </c>
    </row>
    <row r="548" spans="1:90" x14ac:dyDescent="0.25">
      <c r="A548" s="49">
        <v>546</v>
      </c>
      <c r="B548" s="20" t="s">
        <v>805</v>
      </c>
      <c r="C548" s="30">
        <v>203</v>
      </c>
      <c r="D548" s="49">
        <v>466</v>
      </c>
      <c r="E548" s="49" t="str">
        <v>Nazmiardi, Ir.</v>
      </c>
      <c r="L548" s="49"/>
      <c r="M548" s="49"/>
      <c r="N548" s="49"/>
      <c r="O548" s="30"/>
      <c r="Q548" s="20" t="str">
        <v>Muliono</v>
      </c>
      <c r="R548" t="str">
        <v>Muliono</v>
      </c>
      <c r="S548" t="str">
        <v>Muliono</v>
      </c>
      <c r="T548" t="str">
        <v>Muliono</v>
      </c>
      <c r="U548" t="str">
        <v>Muliono</v>
      </c>
      <c r="V548" t="str">
        <v>Muliono</v>
      </c>
      <c r="W548" t="str">
        <v>Muliono</v>
      </c>
      <c r="X548" t="str">
        <v>Muliono</v>
      </c>
      <c r="Y548" t="str">
        <v>Muliono</v>
      </c>
      <c r="CL548" t="str">
        <v>Muliono</v>
      </c>
    </row>
    <row r="549" spans="1:90" x14ac:dyDescent="0.25">
      <c r="A549" s="49">
        <v>547</v>
      </c>
      <c r="B549" s="20" t="s">
        <v>376</v>
      </c>
      <c r="C549" s="30">
        <v>586</v>
      </c>
      <c r="D549" s="49">
        <v>442</v>
      </c>
      <c r="E549" s="49" t="str">
        <v>Ismail A. Kaharu</v>
      </c>
      <c r="L549" s="49"/>
      <c r="M549" s="49"/>
      <c r="N549" s="49"/>
      <c r="O549" s="30"/>
      <c r="Q549" s="20" t="str">
        <v>Mulyono</v>
      </c>
      <c r="R549" t="str">
        <v>Mulyono</v>
      </c>
      <c r="S549" t="str">
        <v>Mulyono</v>
      </c>
      <c r="T549" t="str">
        <v>Mulyono</v>
      </c>
      <c r="U549" t="str">
        <v>Mulyono</v>
      </c>
      <c r="V549" t="str">
        <v>Mulyono</v>
      </c>
      <c r="W549" t="str">
        <v>Mulyono</v>
      </c>
      <c r="X549" t="str">
        <v>Mulyono</v>
      </c>
      <c r="Y549" t="str">
        <v>Mulyono</v>
      </c>
      <c r="CL549" t="str">
        <v>Mulyono</v>
      </c>
    </row>
    <row r="550" spans="1:90" x14ac:dyDescent="0.25">
      <c r="A550" s="49">
        <v>548</v>
      </c>
      <c r="B550" s="20" t="s">
        <v>1285</v>
      </c>
      <c r="C550" s="30">
        <v>587</v>
      </c>
      <c r="D550" s="49">
        <v>467</v>
      </c>
      <c r="E550" s="49" t="str">
        <v>M. Edwin Gultom, SE</v>
      </c>
      <c r="L550" s="49"/>
      <c r="M550" s="49"/>
      <c r="N550" s="49"/>
      <c r="O550" s="30"/>
      <c r="Q550" s="20" t="str">
        <v>Mumad Hadiman</v>
      </c>
      <c r="R550" t="str">
        <v>Mumad Hadiman</v>
      </c>
      <c r="S550" t="str">
        <v>Mumad Hadiman</v>
      </c>
      <c r="T550" t="str">
        <v>Mumad Hadiman</v>
      </c>
      <c r="U550" t="str">
        <v>Mumad Hadiman</v>
      </c>
      <c r="V550" t="str">
        <v>Mumad Hadiman</v>
      </c>
      <c r="W550" t="str">
        <v>Mumad Hadiman</v>
      </c>
      <c r="X550" t="str">
        <v>Mumad Hadiman</v>
      </c>
      <c r="Y550" t="str">
        <v>Mumad Hadiman</v>
      </c>
      <c r="CL550" t="str">
        <v>Mumad Hadiman</v>
      </c>
    </row>
    <row r="551" spans="1:90" x14ac:dyDescent="0.25">
      <c r="A551" s="49">
        <v>549</v>
      </c>
      <c r="B551" s="20" t="s">
        <v>306</v>
      </c>
      <c r="C551" s="30">
        <v>588</v>
      </c>
      <c r="D551" s="49">
        <v>472</v>
      </c>
      <c r="E551" s="49" t="str">
        <v>Bahrum Damanik</v>
      </c>
      <c r="L551" s="49"/>
      <c r="M551" s="49"/>
      <c r="N551" s="49"/>
      <c r="O551" s="30"/>
      <c r="Q551" s="20" t="str">
        <v>Muna Murnianjari, S.Si</v>
      </c>
      <c r="R551" t="str">
        <v>Muna Murnianjari, S.Si</v>
      </c>
      <c r="S551" t="str">
        <v>Muna Murnianjari, S.Si</v>
      </c>
      <c r="T551" t="str">
        <v>Muna Murnianjari, S.Si</v>
      </c>
      <c r="U551" t="str">
        <v>Muna Murnianjari, S.Si</v>
      </c>
      <c r="V551" t="str">
        <v>Muna Murnianjari, S.Si</v>
      </c>
      <c r="W551" t="str">
        <v>Muna Murnianjari, S.Si</v>
      </c>
      <c r="X551" t="str">
        <v>Muna Murnianjari, S.Si</v>
      </c>
      <c r="Y551" t="str">
        <v>Muna Murnianjari, S.Si</v>
      </c>
      <c r="CL551" t="str">
        <v>Muna Murnianjari, S.Si</v>
      </c>
    </row>
    <row r="552" spans="1:90" x14ac:dyDescent="0.25">
      <c r="A552" s="49">
        <v>550</v>
      </c>
      <c r="B552" s="20" t="s">
        <v>1286</v>
      </c>
      <c r="C552" s="30">
        <v>688</v>
      </c>
      <c r="D552" s="49">
        <v>476</v>
      </c>
      <c r="E552" s="49" t="str">
        <v>Limsep Tarigan</v>
      </c>
      <c r="L552" s="49"/>
      <c r="M552" s="49"/>
      <c r="N552" s="49"/>
      <c r="O552" s="30"/>
      <c r="Q552" s="20" t="str">
        <v>Muslim</v>
      </c>
      <c r="R552" t="str">
        <v>Muslim</v>
      </c>
      <c r="S552" t="str">
        <v>Muslim</v>
      </c>
      <c r="T552" t="str">
        <v>Muslim</v>
      </c>
      <c r="U552" t="str">
        <v>Muslim</v>
      </c>
      <c r="V552" t="str">
        <v>Muslim</v>
      </c>
      <c r="W552" t="str">
        <v>Muslim</v>
      </c>
      <c r="X552" t="str">
        <v>Muslim</v>
      </c>
      <c r="Y552" t="str">
        <v>Muslim</v>
      </c>
      <c r="CL552" t="str">
        <v>Muslim</v>
      </c>
    </row>
    <row r="553" spans="1:90" x14ac:dyDescent="0.25">
      <c r="A553" s="49">
        <v>551</v>
      </c>
      <c r="B553" s="20" t="s">
        <v>1016</v>
      </c>
      <c r="C553" s="30">
        <v>690</v>
      </c>
      <c r="D553" s="49">
        <v>445</v>
      </c>
      <c r="E553" s="49" t="str">
        <v>Sigit Nurcahyo</v>
      </c>
      <c r="L553" s="49"/>
      <c r="M553" s="49"/>
      <c r="N553" s="49"/>
      <c r="O553" s="30"/>
      <c r="Q553" s="20" t="str">
        <v>Nadir Hakim</v>
      </c>
      <c r="R553" t="str">
        <v>Nadir Hakim</v>
      </c>
      <c r="S553" t="str">
        <v>Nadir Hakim</v>
      </c>
      <c r="T553" t="str">
        <v>Nadir Hakim</v>
      </c>
      <c r="U553" t="str">
        <v>Nadir Hakim</v>
      </c>
      <c r="V553" t="str">
        <v>Nadir Hakim</v>
      </c>
      <c r="W553" t="str">
        <v>Nadir Hakim</v>
      </c>
      <c r="X553" t="str">
        <v>Nadir Hakim</v>
      </c>
      <c r="Y553" t="str">
        <v>Nadir Hakim</v>
      </c>
      <c r="CL553" t="str">
        <v>Nadir Hakim</v>
      </c>
    </row>
    <row r="554" spans="1:90" x14ac:dyDescent="0.25">
      <c r="A554" s="49">
        <v>552</v>
      </c>
      <c r="B554" s="20" t="s">
        <v>803</v>
      </c>
      <c r="C554" s="30">
        <v>692</v>
      </c>
      <c r="D554" s="49">
        <v>477</v>
      </c>
      <c r="E554" s="49" t="str">
        <v>Ali Imron, Ir.</v>
      </c>
      <c r="L554" s="49"/>
      <c r="M554" s="49"/>
      <c r="N554" s="49"/>
      <c r="O554" s="30"/>
      <c r="Q554" s="20" t="str">
        <v>Nadya Arfani</v>
      </c>
      <c r="R554" t="str">
        <v>Nadya Arfani</v>
      </c>
      <c r="S554" t="str">
        <v>Nadya Arfani</v>
      </c>
      <c r="T554" t="str">
        <v>Nadya Arfani</v>
      </c>
      <c r="U554" t="str">
        <v>Nadya Arfani</v>
      </c>
      <c r="V554" t="str">
        <v>Nadya Arfani</v>
      </c>
      <c r="W554" t="str">
        <v>Nadya Arfani</v>
      </c>
      <c r="X554" t="str">
        <v>Nadya Arfani</v>
      </c>
      <c r="Y554" t="str">
        <v>Nadya Arfani</v>
      </c>
      <c r="CL554" t="str">
        <v>Nadya Arfani</v>
      </c>
    </row>
    <row r="555" spans="1:90" x14ac:dyDescent="0.25">
      <c r="A555" s="49">
        <v>553</v>
      </c>
      <c r="B555" s="20" t="s">
        <v>233</v>
      </c>
      <c r="C555" s="30">
        <v>589</v>
      </c>
      <c r="D555" s="49">
        <v>479</v>
      </c>
      <c r="E555" s="49" t="str">
        <v>Wasino</v>
      </c>
      <c r="L555" s="49"/>
      <c r="M555" s="49"/>
      <c r="N555" s="49"/>
      <c r="O555" s="30"/>
      <c r="Q555" s="20" t="str">
        <v>Nanang Budi Istiyanto</v>
      </c>
      <c r="R555" t="str">
        <v>Nanang Budi Istiyanto</v>
      </c>
      <c r="S555" t="str">
        <v>Nanang Budi Istiyanto</v>
      </c>
      <c r="T555" t="str">
        <v>Nanang Budi Istiyanto</v>
      </c>
      <c r="U555" t="str">
        <v>Nanang Budi Istiyanto</v>
      </c>
      <c r="V555" t="str">
        <v>Nanang Budi Istiyanto</v>
      </c>
      <c r="W555" t="str">
        <v>Nanang Budi Istiyanto</v>
      </c>
      <c r="X555" t="str">
        <v>Nanang Budi Istiyanto</v>
      </c>
      <c r="Y555" t="str">
        <v>Nanang Budi Istiyanto</v>
      </c>
      <c r="CL555" t="str">
        <v>Nanang Budi Istiyanto</v>
      </c>
    </row>
    <row r="556" spans="1:90" x14ac:dyDescent="0.25">
      <c r="A556" s="49">
        <v>554</v>
      </c>
      <c r="B556" s="20" t="s">
        <v>467</v>
      </c>
      <c r="C556" s="30">
        <v>590</v>
      </c>
      <c r="D556" s="49">
        <v>447</v>
      </c>
      <c r="E556" s="49" t="str">
        <v>Binsar Mangatas Tua Barasa</v>
      </c>
      <c r="L556" s="49"/>
      <c r="M556" s="49"/>
      <c r="N556" s="49"/>
      <c r="O556" s="30"/>
      <c r="Q556" s="20" t="str">
        <v>Nanang Masyudi</v>
      </c>
      <c r="R556" t="str">
        <v>Nanang Masyudi</v>
      </c>
      <c r="S556" t="str">
        <v>Nanang Masyudi</v>
      </c>
      <c r="T556" t="str">
        <v>Nanang Masyudi</v>
      </c>
      <c r="U556" t="str">
        <v>Nanang Masyudi</v>
      </c>
      <c r="V556" t="str">
        <v>Nanang Masyudi</v>
      </c>
      <c r="W556" t="str">
        <v>Nanang Masyudi</v>
      </c>
      <c r="X556" t="str">
        <v>Nanang Masyudi</v>
      </c>
      <c r="Y556" t="str">
        <v>Nanang Masyudi</v>
      </c>
      <c r="CL556" t="str">
        <v>Nanang Masyudi</v>
      </c>
    </row>
    <row r="557" spans="1:90" x14ac:dyDescent="0.25">
      <c r="A557" s="49">
        <v>555</v>
      </c>
      <c r="B557" s="20" t="s">
        <v>191</v>
      </c>
      <c r="C557" s="30">
        <v>592</v>
      </c>
      <c r="D557" s="49">
        <v>482</v>
      </c>
      <c r="E557" s="49" t="str">
        <v>Abd. Goffar</v>
      </c>
      <c r="L557" s="49"/>
      <c r="M557" s="49"/>
      <c r="N557" s="49"/>
      <c r="O557" s="30"/>
      <c r="Q557" s="20" t="str">
        <v>Nanang Setiawan</v>
      </c>
      <c r="R557" t="str">
        <v>Nanang Setiawan</v>
      </c>
      <c r="S557" t="str">
        <v>Nanang Setiawan</v>
      </c>
      <c r="T557" t="str">
        <v>Nanang Setiawan</v>
      </c>
      <c r="U557" t="str">
        <v>Nanang Setiawan</v>
      </c>
      <c r="V557" t="str">
        <v>Nanang Setiawan</v>
      </c>
      <c r="W557" t="str">
        <v>Nanang Setiawan</v>
      </c>
      <c r="X557" t="str">
        <v>Nanang Setiawan</v>
      </c>
      <c r="Y557" t="str">
        <v>Nanang Setiawan</v>
      </c>
      <c r="CL557" t="str">
        <v>Nanang Setiawan</v>
      </c>
    </row>
    <row r="558" spans="1:90" x14ac:dyDescent="0.25">
      <c r="A558" s="49">
        <v>556</v>
      </c>
      <c r="B558" s="20" t="s">
        <v>205</v>
      </c>
      <c r="C558" s="30">
        <v>593</v>
      </c>
      <c r="D558" s="49">
        <v>485</v>
      </c>
      <c r="E558" s="49" t="str">
        <v>Bekti Peni Herianto, Ir.</v>
      </c>
      <c r="L558" s="49"/>
      <c r="M558" s="49"/>
      <c r="N558" s="49"/>
      <c r="O558" s="30"/>
      <c r="Q558" s="20" t="str">
        <v>Nanda Satria</v>
      </c>
      <c r="R558" t="str">
        <v>Nanda Satria</v>
      </c>
      <c r="S558" t="str">
        <v>Nanda Satria</v>
      </c>
      <c r="T558" t="str">
        <v>Nanda Satria</v>
      </c>
      <c r="U558" t="str">
        <v>Nanda Satria</v>
      </c>
      <c r="V558" t="str">
        <v>Nanda Satria</v>
      </c>
      <c r="W558" t="str">
        <v>Nanda Satria</v>
      </c>
      <c r="X558" t="str">
        <v>Nanda Satria</v>
      </c>
      <c r="Y558" t="str">
        <v>Nanda Satria</v>
      </c>
      <c r="CL558" t="str">
        <v>Nanda Satria</v>
      </c>
    </row>
    <row r="559" spans="1:90" x14ac:dyDescent="0.25">
      <c r="A559" s="49">
        <v>557</v>
      </c>
      <c r="B559" s="20" t="s">
        <v>528</v>
      </c>
      <c r="C559" s="30">
        <v>452</v>
      </c>
      <c r="D559" s="49">
        <v>486</v>
      </c>
      <c r="E559" s="49" t="str">
        <v>Hendra Kesuma, SP</v>
      </c>
      <c r="L559" s="49"/>
      <c r="M559" s="49"/>
      <c r="N559" s="49"/>
      <c r="O559" s="30"/>
      <c r="Q559" s="20" t="str">
        <v>Nandra Nettra</v>
      </c>
      <c r="R559" t="str">
        <v>Nandra Nettra</v>
      </c>
      <c r="S559" t="str">
        <v>Nandra Nettra</v>
      </c>
      <c r="T559" t="str">
        <v>Nandra Nettra</v>
      </c>
      <c r="U559" t="str">
        <v>Nandra Nettra</v>
      </c>
      <c r="V559" t="str">
        <v>Nandra Nettra</v>
      </c>
      <c r="W559" t="str">
        <v>Nandra Nettra</v>
      </c>
      <c r="X559" t="str">
        <v>Nandra Nettra</v>
      </c>
      <c r="Y559" t="str">
        <v>Nandra Nettra</v>
      </c>
      <c r="CL559" t="str">
        <v>Nandra Nettra</v>
      </c>
    </row>
    <row r="560" spans="1:90" x14ac:dyDescent="0.25">
      <c r="A560" s="49">
        <v>558</v>
      </c>
      <c r="B560" s="20" t="s">
        <v>637</v>
      </c>
      <c r="C560" s="30">
        <v>207</v>
      </c>
      <c r="D560" s="49">
        <v>487</v>
      </c>
      <c r="E560" s="49" t="str">
        <v>Yuliansyah</v>
      </c>
      <c r="L560" s="49"/>
      <c r="M560" s="49"/>
      <c r="N560" s="49"/>
      <c r="O560" s="30"/>
      <c r="Q560" s="20" t="str">
        <v>Nasri Harris, Ir.</v>
      </c>
      <c r="R560" t="str">
        <v>Nasri Harris, Ir.</v>
      </c>
      <c r="S560" t="str">
        <v>Nasri Harris, Ir.</v>
      </c>
      <c r="T560" t="str">
        <v>Nasri Harris, Ir.</v>
      </c>
      <c r="U560" t="str">
        <v>Nasri Harris, Ir.</v>
      </c>
      <c r="V560" t="str">
        <v>Nasri Harris, Ir.</v>
      </c>
      <c r="W560" t="str">
        <v>Nasri Harris, Ir.</v>
      </c>
      <c r="X560" t="str">
        <v>Nasri Harris, Ir.</v>
      </c>
      <c r="Y560" t="str">
        <v>Nasri Harris, Ir.</v>
      </c>
      <c r="CL560" t="str">
        <v>Nasri Harris, Ir.</v>
      </c>
    </row>
    <row r="561" spans="1:90" x14ac:dyDescent="0.25">
      <c r="A561" s="49">
        <v>559</v>
      </c>
      <c r="B561" s="20" t="s">
        <v>692</v>
      </c>
      <c r="C561" s="30">
        <v>209</v>
      </c>
      <c r="D561" s="49">
        <v>494</v>
      </c>
      <c r="E561" s="49" t="str">
        <v>Hendrik Hariyadi</v>
      </c>
      <c r="L561" s="49"/>
      <c r="M561" s="49"/>
      <c r="N561" s="49"/>
      <c r="O561" s="30"/>
      <c r="Q561" s="20" t="str">
        <v>Nazari, Ir.</v>
      </c>
      <c r="R561" t="str">
        <v>Nazari, Ir.</v>
      </c>
      <c r="S561" t="str">
        <v>Nazari, Ir.</v>
      </c>
      <c r="T561" t="str">
        <v>Nazari, Ir.</v>
      </c>
      <c r="U561" t="str">
        <v>Nazari, Ir.</v>
      </c>
      <c r="V561" t="str">
        <v>Nazari, Ir.</v>
      </c>
      <c r="W561" t="str">
        <v>Nazari, Ir.</v>
      </c>
      <c r="X561" t="str">
        <v>Nazari, Ir.</v>
      </c>
      <c r="Y561" t="str">
        <v>Nazari, Ir.</v>
      </c>
      <c r="CL561" t="str">
        <v>Nazari, Ir.</v>
      </c>
    </row>
    <row r="562" spans="1:90" x14ac:dyDescent="0.25">
      <c r="A562" s="49">
        <v>560</v>
      </c>
      <c r="B562" s="20" t="s">
        <v>232</v>
      </c>
      <c r="C562" s="30">
        <v>594</v>
      </c>
      <c r="D562" s="49">
        <v>495</v>
      </c>
      <c r="E562" s="49" t="str">
        <v>Roesdijono</v>
      </c>
      <c r="L562" s="49"/>
      <c r="M562" s="49"/>
      <c r="N562" s="49"/>
      <c r="O562" s="30"/>
      <c r="Q562" s="20" t="str">
        <v>Nazmiardi, Ir.</v>
      </c>
      <c r="R562" t="str">
        <v>Nazmiardi, Ir.</v>
      </c>
      <c r="S562" t="str">
        <v>Nazmiardi, Ir.</v>
      </c>
      <c r="T562" t="str">
        <v>Nazmiardi, Ir.</v>
      </c>
      <c r="U562" t="str">
        <v>Nazmiardi, Ir.</v>
      </c>
      <c r="V562" t="str">
        <v>Nazmiardi, Ir.</v>
      </c>
      <c r="W562" t="str">
        <v>Nazmiardi, Ir.</v>
      </c>
      <c r="X562" t="str">
        <v>Nazmiardi, Ir.</v>
      </c>
      <c r="Y562" t="str">
        <v>Nazmiardi, Ir.</v>
      </c>
      <c r="CL562" t="str">
        <v>Nazmiardi, Ir.</v>
      </c>
    </row>
    <row r="563" spans="1:90" x14ac:dyDescent="0.25">
      <c r="A563" s="49">
        <v>561</v>
      </c>
      <c r="B563" s="20" t="s">
        <v>394</v>
      </c>
      <c r="C563" s="30">
        <v>596</v>
      </c>
      <c r="D563" s="49">
        <v>499</v>
      </c>
      <c r="E563" s="49" t="str">
        <v>Lamarius Sitompul, Ir.</v>
      </c>
      <c r="L563" s="49"/>
      <c r="M563" s="49"/>
      <c r="N563" s="49"/>
      <c r="O563" s="30"/>
      <c r="Q563" s="20" t="str">
        <v>Nengsih Samady</v>
      </c>
      <c r="R563" t="str">
        <v>Nengsih Samady</v>
      </c>
      <c r="S563" t="str">
        <v>Nengsih Samady</v>
      </c>
      <c r="T563" t="str">
        <v>Nengsih Samady</v>
      </c>
      <c r="U563" t="str">
        <v>Nengsih Samady</v>
      </c>
      <c r="V563" t="str">
        <v>Nengsih Samady</v>
      </c>
      <c r="W563" t="str">
        <v>Nengsih Samady</v>
      </c>
      <c r="X563" t="str">
        <v>Nengsih Samady</v>
      </c>
      <c r="Y563" t="str">
        <v>Nengsih Samady</v>
      </c>
      <c r="CL563" t="str">
        <v>Nengsih Samady</v>
      </c>
    </row>
    <row r="564" spans="1:90" x14ac:dyDescent="0.25">
      <c r="A564" s="49">
        <v>562</v>
      </c>
      <c r="B564" s="20" t="s">
        <v>622</v>
      </c>
      <c r="C564" s="30">
        <v>213</v>
      </c>
      <c r="D564" s="49">
        <v>500</v>
      </c>
      <c r="E564" s="49" t="str">
        <v>Frantus Tamba, Ir.</v>
      </c>
      <c r="L564" s="49"/>
      <c r="M564" s="49"/>
      <c r="N564" s="49"/>
      <c r="O564" s="30"/>
      <c r="Q564" s="20" t="str">
        <v>Neni Julistiani</v>
      </c>
      <c r="R564" t="str">
        <v>Neni Julistiani</v>
      </c>
      <c r="S564" t="str">
        <v>Neni Julistiani</v>
      </c>
      <c r="T564" t="str">
        <v>Neni Julistiani</v>
      </c>
      <c r="U564" t="str">
        <v>Neni Julistiani</v>
      </c>
      <c r="V564" t="str">
        <v>Neni Julistiani</v>
      </c>
      <c r="W564" t="str">
        <v>Neni Julistiani</v>
      </c>
      <c r="X564" t="str">
        <v>Neni Julistiani</v>
      </c>
      <c r="Y564" t="str">
        <v>Neni Julistiani</v>
      </c>
      <c r="CL564" t="str">
        <v>Neni Julistiani</v>
      </c>
    </row>
    <row r="565" spans="1:90" x14ac:dyDescent="0.25">
      <c r="A565" s="49">
        <v>563</v>
      </c>
      <c r="B565" s="20" t="s">
        <v>573</v>
      </c>
      <c r="C565" s="30">
        <v>704</v>
      </c>
      <c r="D565" s="49">
        <v>504</v>
      </c>
      <c r="E565" s="49" t="str">
        <v>Ivan Adenawer Tampubolon</v>
      </c>
      <c r="L565" s="49"/>
      <c r="M565" s="49"/>
      <c r="N565" s="49"/>
      <c r="O565" s="30"/>
      <c r="Q565" s="20" t="str">
        <v>Neni Sriwahyuni</v>
      </c>
      <c r="R565" t="str">
        <v>Neni Sriwahyuni</v>
      </c>
      <c r="S565" t="str">
        <v>Neni Sriwahyuni</v>
      </c>
      <c r="T565" t="str">
        <v>Neni Sriwahyuni</v>
      </c>
      <c r="U565" t="str">
        <v>Neni Sriwahyuni</v>
      </c>
      <c r="V565" t="str">
        <v>Neni Sriwahyuni</v>
      </c>
      <c r="W565" t="str">
        <v>Neni Sriwahyuni</v>
      </c>
      <c r="X565" t="str">
        <v>Neni Sriwahyuni</v>
      </c>
      <c r="Y565" t="str">
        <v>Neni Sriwahyuni</v>
      </c>
      <c r="CL565" t="str">
        <v>Neni Sriwahyuni</v>
      </c>
    </row>
    <row r="566" spans="1:90" x14ac:dyDescent="0.25">
      <c r="A566" s="49">
        <v>564</v>
      </c>
      <c r="B566" s="20" t="s">
        <v>652</v>
      </c>
      <c r="C566" s="30">
        <v>598</v>
      </c>
      <c r="D566" s="49">
        <v>0</v>
      </c>
      <c r="E566" s="49" t="str">
        <v>Indra Purnama, Ir.</v>
      </c>
      <c r="L566" s="49"/>
      <c r="M566" s="49"/>
      <c r="N566" s="49"/>
      <c r="O566" s="30"/>
      <c r="Q566" s="20" t="str">
        <v>Nikanor Purba</v>
      </c>
      <c r="R566" t="str">
        <v>Nikanor Purba</v>
      </c>
      <c r="S566" t="str">
        <v>Nikanor Purba</v>
      </c>
      <c r="T566" t="str">
        <v>Nikanor Purba</v>
      </c>
      <c r="U566" t="str">
        <v>Nikanor Purba</v>
      </c>
      <c r="V566" t="str">
        <v>Nikanor Purba</v>
      </c>
      <c r="W566" t="str">
        <v>Nikanor Purba</v>
      </c>
      <c r="X566" t="str">
        <v>Nikanor Purba</v>
      </c>
      <c r="Y566" t="str">
        <v>Nikanor Purba</v>
      </c>
      <c r="CL566" t="str">
        <v>Nikanor Purba</v>
      </c>
    </row>
    <row r="567" spans="1:90" x14ac:dyDescent="0.25">
      <c r="A567" s="49">
        <v>565</v>
      </c>
      <c r="B567" s="20" t="s">
        <v>619</v>
      </c>
      <c r="C567" s="30">
        <v>707</v>
      </c>
      <c r="D567" s="49">
        <v>506</v>
      </c>
      <c r="E567" s="49" t="str">
        <v>Chris Samuel Morgan Runtu</v>
      </c>
      <c r="L567" s="49"/>
      <c r="M567" s="49"/>
      <c r="N567" s="49"/>
      <c r="O567" s="30"/>
      <c r="Q567" s="20" t="str">
        <v>Nofriferdiansyah Soriton</v>
      </c>
      <c r="R567" t="str">
        <v>Nofriferdiansyah Soriton</v>
      </c>
      <c r="S567" t="str">
        <v>Nofriferdiansyah Soriton</v>
      </c>
      <c r="T567" t="str">
        <v>Nofriferdiansyah Soriton</v>
      </c>
      <c r="U567" t="str">
        <v>Nofriferdiansyah Soriton</v>
      </c>
      <c r="V567" t="str">
        <v>Nofriferdiansyah Soriton</v>
      </c>
      <c r="W567" t="str">
        <v>Nofriferdiansyah Soriton</v>
      </c>
      <c r="X567" t="str">
        <v>Nofriferdiansyah Soriton</v>
      </c>
      <c r="Y567" t="str">
        <v>Nofriferdiansyah Soriton</v>
      </c>
      <c r="CL567" t="str">
        <v>Nofriferdiansyah Soriton</v>
      </c>
    </row>
    <row r="568" spans="1:90" x14ac:dyDescent="0.25">
      <c r="A568" s="49">
        <v>566</v>
      </c>
      <c r="B568" s="20" t="s">
        <v>325</v>
      </c>
      <c r="C568" s="30">
        <v>599</v>
      </c>
      <c r="D568" s="49">
        <v>508</v>
      </c>
      <c r="E568" s="49" t="str">
        <v>Abdul Manaf</v>
      </c>
      <c r="L568" s="49"/>
      <c r="M568" s="49"/>
      <c r="N568" s="49"/>
      <c r="O568" s="30"/>
      <c r="Q568" s="20" t="str">
        <v>Nopial Ishak</v>
      </c>
      <c r="R568" t="str">
        <v>Nopial Ishak</v>
      </c>
      <c r="S568" t="str">
        <v>Nopial Ishak</v>
      </c>
      <c r="T568" t="str">
        <v>Nopial Ishak</v>
      </c>
      <c r="U568" t="str">
        <v>Nopial Ishak</v>
      </c>
      <c r="V568" t="str">
        <v>Nopial Ishak</v>
      </c>
      <c r="W568" t="str">
        <v>Nopial Ishak</v>
      </c>
      <c r="X568" t="str">
        <v>Nopial Ishak</v>
      </c>
      <c r="Y568" t="str">
        <v>Nopial Ishak</v>
      </c>
      <c r="CL568" t="str">
        <v>Nopial Ishak</v>
      </c>
    </row>
    <row r="569" spans="1:90" x14ac:dyDescent="0.25">
      <c r="A569" s="49">
        <v>567</v>
      </c>
      <c r="B569" s="20" t="s">
        <v>183</v>
      </c>
      <c r="C569" s="30">
        <v>600</v>
      </c>
      <c r="D569" s="49">
        <v>511</v>
      </c>
      <c r="E569" s="49" t="str">
        <v>Suroto, Ir.</v>
      </c>
      <c r="L569" s="49"/>
      <c r="M569" s="49"/>
      <c r="N569" s="49"/>
      <c r="O569" s="30"/>
      <c r="Q569" s="20" t="str">
        <v>Novansyah</v>
      </c>
      <c r="R569" t="str">
        <v>Novansyah</v>
      </c>
      <c r="S569" t="str">
        <v>Novansyah</v>
      </c>
      <c r="T569" t="str">
        <v>Novansyah</v>
      </c>
      <c r="U569" t="str">
        <v>Novansyah</v>
      </c>
      <c r="V569" t="str">
        <v>Novansyah</v>
      </c>
      <c r="W569" t="str">
        <v>Novansyah</v>
      </c>
      <c r="X569" t="str">
        <v>Novansyah</v>
      </c>
      <c r="Y569" t="str">
        <v>Novansyah</v>
      </c>
      <c r="CL569" t="str">
        <v>Novansyah</v>
      </c>
    </row>
    <row r="570" spans="1:90" x14ac:dyDescent="0.25">
      <c r="A570" s="49">
        <v>568</v>
      </c>
      <c r="B570" s="20" t="s">
        <v>316</v>
      </c>
      <c r="C570" s="30">
        <v>601</v>
      </c>
      <c r="D570" s="49">
        <v>512</v>
      </c>
      <c r="E570" s="49" t="str">
        <v>Badai Tropik, Ir.</v>
      </c>
      <c r="L570" s="49"/>
      <c r="M570" s="49"/>
      <c r="N570" s="49"/>
      <c r="O570" s="30"/>
      <c r="Q570" s="20" t="str">
        <v>Novin Antioniza</v>
      </c>
      <c r="R570" t="str">
        <v>Novin Antioniza</v>
      </c>
      <c r="S570" t="str">
        <v>Novin Antioniza</v>
      </c>
      <c r="T570" t="str">
        <v>Novin Antioniza</v>
      </c>
      <c r="U570" t="str">
        <v>Novin Antioniza</v>
      </c>
      <c r="V570" t="str">
        <v>Novin Antioniza</v>
      </c>
      <c r="W570" t="str">
        <v>Novin Antioniza</v>
      </c>
      <c r="X570" t="str">
        <v>Novin Antioniza</v>
      </c>
      <c r="Y570" t="str">
        <v>Novin Antioniza</v>
      </c>
      <c r="CL570" t="str">
        <v>Novin Antioniza</v>
      </c>
    </row>
    <row r="571" spans="1:90" x14ac:dyDescent="0.25">
      <c r="A571" s="49">
        <v>569</v>
      </c>
      <c r="B571" s="20" t="s">
        <v>545</v>
      </c>
      <c r="C571" s="30">
        <v>603</v>
      </c>
      <c r="D571" s="49">
        <v>514</v>
      </c>
      <c r="E571" s="49" t="str">
        <v>Benny Sitepu</v>
      </c>
      <c r="L571" s="49"/>
      <c r="M571" s="49"/>
      <c r="N571" s="49"/>
      <c r="O571" s="30"/>
      <c r="Q571" s="20" t="str">
        <v>Nurdiana</v>
      </c>
      <c r="R571" t="str">
        <v>Nurdiana</v>
      </c>
      <c r="S571" t="str">
        <v>Nurdiana</v>
      </c>
      <c r="T571" t="str">
        <v>Nurdiana</v>
      </c>
      <c r="U571" t="str">
        <v>Nurdiana</v>
      </c>
      <c r="V571" t="str">
        <v>Nurdiana</v>
      </c>
      <c r="W571" t="str">
        <v>Nurdiana</v>
      </c>
      <c r="X571" t="str">
        <v>Nurdiana</v>
      </c>
      <c r="Y571" t="str">
        <v>Nurdiana</v>
      </c>
      <c r="CL571" t="str">
        <v>Nurdiana</v>
      </c>
    </row>
    <row r="572" spans="1:90" x14ac:dyDescent="0.25">
      <c r="A572" s="49">
        <v>570</v>
      </c>
      <c r="B572" s="20" t="s">
        <v>1289</v>
      </c>
      <c r="C572" s="30">
        <v>713</v>
      </c>
      <c r="D572" s="49">
        <v>517</v>
      </c>
      <c r="E572" s="49" t="str">
        <v>Lulu R. Dea Naura</v>
      </c>
      <c r="L572" s="49"/>
      <c r="M572" s="49"/>
      <c r="N572" s="49"/>
      <c r="O572" s="30"/>
      <c r="Q572" s="20" t="str">
        <v>Nurhadi Masnur, SP</v>
      </c>
      <c r="R572" t="str">
        <v>Nurhadi Masnur, SP</v>
      </c>
      <c r="S572" t="str">
        <v>Nurhadi Masnur, SP</v>
      </c>
      <c r="T572" t="str">
        <v>Nurhadi Masnur, SP</v>
      </c>
      <c r="U572" t="str">
        <v>Nurhadi Masnur, SP</v>
      </c>
      <c r="V572" t="str">
        <v>Nurhadi Masnur, SP</v>
      </c>
      <c r="W572" t="str">
        <v>Nurhadi Masnur, SP</v>
      </c>
      <c r="X572" t="str">
        <v>Nurhadi Masnur, SP</v>
      </c>
      <c r="Y572" t="str">
        <v>Nurhadi Masnur, SP</v>
      </c>
      <c r="CL572" t="str">
        <v>Nurhadi Masnur, SP</v>
      </c>
    </row>
    <row r="573" spans="1:90" x14ac:dyDescent="0.25">
      <c r="A573" s="49">
        <v>571</v>
      </c>
      <c r="B573" s="20" t="s">
        <v>1290</v>
      </c>
      <c r="C573" s="30">
        <v>715</v>
      </c>
      <c r="D573" s="49">
        <v>519</v>
      </c>
      <c r="E573" s="49" t="str">
        <v>Edy Syahputra, Ir.</v>
      </c>
      <c r="L573" s="49"/>
      <c r="M573" s="49"/>
      <c r="N573" s="49"/>
      <c r="O573" s="30"/>
      <c r="Q573" s="20" t="str">
        <v>Nurhasanah Hasibuan</v>
      </c>
      <c r="R573" t="str">
        <v>Nurhasanah Hasibuan</v>
      </c>
      <c r="S573" t="str">
        <v>Nurhasanah Hasibuan</v>
      </c>
      <c r="T573" t="str">
        <v>Nurhasanah Hasibuan</v>
      </c>
      <c r="U573" t="str">
        <v>Nurhasanah Hasibuan</v>
      </c>
      <c r="V573" t="str">
        <v>Nurhasanah Hasibuan</v>
      </c>
      <c r="W573" t="str">
        <v>Nurhasanah Hasibuan</v>
      </c>
      <c r="X573" t="str">
        <v>Nurhasanah Hasibuan</v>
      </c>
      <c r="Y573" t="str">
        <v>Nurhasanah Hasibuan</v>
      </c>
      <c r="CL573" t="str">
        <v>Nurhasanah Hasibuan</v>
      </c>
    </row>
    <row r="574" spans="1:90" x14ac:dyDescent="0.25">
      <c r="A574" s="49">
        <v>572</v>
      </c>
      <c r="B574" s="20" t="s">
        <v>710</v>
      </c>
      <c r="C574" s="30">
        <v>717</v>
      </c>
      <c r="D574" s="49">
        <v>520</v>
      </c>
      <c r="E574" s="49" t="str">
        <v>Selamat Karya Budi Saragih</v>
      </c>
      <c r="L574" s="49"/>
      <c r="M574" s="49"/>
      <c r="N574" s="49"/>
      <c r="O574" s="30"/>
      <c r="Q574" s="20" t="str">
        <v>Nursianto</v>
      </c>
      <c r="R574" t="str">
        <v>Nursianto</v>
      </c>
      <c r="S574" t="str">
        <v>Nursianto</v>
      </c>
      <c r="T574" t="str">
        <v>Nursianto</v>
      </c>
      <c r="U574" t="str">
        <v>Nursianto</v>
      </c>
      <c r="V574" t="str">
        <v>Nursianto</v>
      </c>
      <c r="W574" t="str">
        <v>Nursianto</v>
      </c>
      <c r="X574" t="str">
        <v>Nursianto</v>
      </c>
      <c r="Y574" t="str">
        <v>Nursianto</v>
      </c>
      <c r="CL574" t="str">
        <v>Nursianto</v>
      </c>
    </row>
    <row r="575" spans="1:90" x14ac:dyDescent="0.25">
      <c r="A575" s="49">
        <v>573</v>
      </c>
      <c r="B575" s="20" t="s">
        <v>539</v>
      </c>
      <c r="C575" s="30">
        <v>719</v>
      </c>
      <c r="D575" s="49">
        <v>530</v>
      </c>
      <c r="E575" s="49" t="str">
        <v>Parlaungan Hasibuan, Ir.</v>
      </c>
      <c r="L575" s="49"/>
      <c r="M575" s="49"/>
      <c r="N575" s="49"/>
      <c r="O575" s="30"/>
      <c r="Q575" s="20" t="str">
        <v>Obinton Mikhael Butar Butar</v>
      </c>
      <c r="R575" t="str">
        <v>Obinton Mikhael Butar Butar</v>
      </c>
      <c r="S575" t="str">
        <v>Obinton Mikhael Butar Butar</v>
      </c>
      <c r="T575" t="str">
        <v>Obinton Mikhael Butar Butar</v>
      </c>
      <c r="U575" t="str">
        <v>Obinton Mikhael Butar Butar</v>
      </c>
      <c r="V575" t="str">
        <v>Obinton Mikhael Butar Butar</v>
      </c>
      <c r="W575" t="str">
        <v>Obinton Mikhael Butar Butar</v>
      </c>
      <c r="X575" t="str">
        <v>Obinton Mikhael Butar Butar</v>
      </c>
      <c r="Y575" t="str">
        <v>Obinton Mikhael Butar Butar</v>
      </c>
      <c r="CL575" t="str">
        <v>Obinton Mikhael Butar Butar</v>
      </c>
    </row>
    <row r="576" spans="1:90" x14ac:dyDescent="0.25">
      <c r="A576" s="49">
        <v>574</v>
      </c>
      <c r="B576" s="20" t="s">
        <v>173</v>
      </c>
      <c r="C576" s="30">
        <v>605</v>
      </c>
      <c r="D576" s="49">
        <v>531</v>
      </c>
      <c r="E576" s="49" t="str">
        <v>Sepdi Sinaga, SP</v>
      </c>
      <c r="L576" s="49"/>
      <c r="M576" s="49"/>
      <c r="N576" s="49"/>
      <c r="O576" s="30"/>
      <c r="Q576" s="20" t="str">
        <v>Octavianus Krisanggoro Pangestu A.</v>
      </c>
      <c r="R576" t="str">
        <v>Octavianus Krisanggoro Pangestu A.</v>
      </c>
      <c r="S576" t="str">
        <v>Octavianus Krisanggoro Pangestu A.</v>
      </c>
      <c r="T576" t="str">
        <v>Octavianus Krisanggoro Pangestu A.</v>
      </c>
      <c r="U576" t="str">
        <v>Octavianus Krisanggoro Pangestu A.</v>
      </c>
      <c r="V576" t="str">
        <v>Octavianus Krisanggoro Pangestu A.</v>
      </c>
      <c r="W576" t="str">
        <v>Octavianus Krisanggoro Pangestu A.</v>
      </c>
      <c r="X576" t="str">
        <v>Octavianus Krisanggoro Pangestu A.</v>
      </c>
      <c r="Y576" t="str">
        <v>Octavianus Krisanggoro Pangestu A.</v>
      </c>
      <c r="CL576" t="str">
        <v>Octavianus Krisanggoro Pangestu A.</v>
      </c>
    </row>
    <row r="577" spans="1:90" x14ac:dyDescent="0.25">
      <c r="A577" s="49">
        <v>575</v>
      </c>
      <c r="B577" s="20" t="s">
        <v>393</v>
      </c>
      <c r="C577" s="30">
        <v>607</v>
      </c>
      <c r="D577" s="49">
        <v>532</v>
      </c>
      <c r="E577" s="49" t="str">
        <v>Herman Amran</v>
      </c>
      <c r="L577" s="49"/>
      <c r="M577" s="49"/>
      <c r="N577" s="49"/>
      <c r="O577" s="30"/>
      <c r="Q577" s="20" t="str">
        <v>Oktario Alfriandi S.</v>
      </c>
      <c r="R577" t="str">
        <v>Oktario Alfriandi S.</v>
      </c>
      <c r="S577" t="str">
        <v>Oktario Alfriandi S.</v>
      </c>
      <c r="T577" t="str">
        <v>Oktario Alfriandi S.</v>
      </c>
      <c r="U577" t="str">
        <v>Oktario Alfriandi S.</v>
      </c>
      <c r="V577" t="str">
        <v>Oktario Alfriandi S.</v>
      </c>
      <c r="W577" t="str">
        <v>Oktario Alfriandi S.</v>
      </c>
      <c r="X577" t="str">
        <v>Oktario Alfriandi S.</v>
      </c>
      <c r="Y577" t="str">
        <v>Oktario Alfriandi S.</v>
      </c>
      <c r="CL577" t="str">
        <v>Oktario Alfriandi S.</v>
      </c>
    </row>
    <row r="578" spans="1:90" x14ac:dyDescent="0.25">
      <c r="A578" s="49">
        <v>576</v>
      </c>
      <c r="B578" s="20" t="s">
        <v>516</v>
      </c>
      <c r="C578" s="30">
        <v>608</v>
      </c>
      <c r="D578" s="49">
        <v>468</v>
      </c>
      <c r="E578" s="49" t="str">
        <v>Pauji Dalimunthe</v>
      </c>
      <c r="L578" s="49"/>
      <c r="M578" s="49"/>
      <c r="N578" s="49"/>
      <c r="O578" s="30"/>
      <c r="Q578" s="20" t="str">
        <v>Oktaviyanus, ST</v>
      </c>
      <c r="R578" t="str">
        <v>Oktaviyanus, ST</v>
      </c>
      <c r="S578" t="str">
        <v>Oktaviyanus, ST</v>
      </c>
      <c r="T578" t="str">
        <v>Oktaviyanus, ST</v>
      </c>
      <c r="U578" t="str">
        <v>Oktaviyanus, ST</v>
      </c>
      <c r="V578" t="str">
        <v>Oktaviyanus, ST</v>
      </c>
      <c r="W578" t="str">
        <v>Oktaviyanus, ST</v>
      </c>
      <c r="X578" t="str">
        <v>Oktaviyanus, ST</v>
      </c>
      <c r="Y578" t="str">
        <v>Oktaviyanus, ST</v>
      </c>
      <c r="CL578" t="str">
        <v>Oktaviyanus, ST</v>
      </c>
    </row>
    <row r="579" spans="1:90" x14ac:dyDescent="0.25">
      <c r="A579" s="49">
        <v>577</v>
      </c>
      <c r="B579" s="20" t="s">
        <v>224</v>
      </c>
      <c r="C579" s="30">
        <v>610</v>
      </c>
      <c r="D579" s="49">
        <v>537</v>
      </c>
      <c r="E579" s="49" t="str">
        <v>Lamhot Roy Marpaung</v>
      </c>
      <c r="L579" s="49"/>
      <c r="M579" s="49"/>
      <c r="N579" s="49"/>
      <c r="O579" s="30"/>
      <c r="Q579" s="20" t="str">
        <v>Olviyani Nasution</v>
      </c>
      <c r="R579" t="str">
        <v>Olviyani Nasution</v>
      </c>
      <c r="S579" t="str">
        <v>Olviyani Nasution</v>
      </c>
      <c r="T579" t="str">
        <v>Olviyani Nasution</v>
      </c>
      <c r="U579" t="str">
        <v>Olviyani Nasution</v>
      </c>
      <c r="V579" t="str">
        <v>Olviyani Nasution</v>
      </c>
      <c r="W579" t="str">
        <v>Olviyani Nasution</v>
      </c>
      <c r="X579" t="str">
        <v>Olviyani Nasution</v>
      </c>
      <c r="Y579" t="str">
        <v>Olviyani Nasution</v>
      </c>
      <c r="CL579" t="str">
        <v>Olviyani Nasution</v>
      </c>
    </row>
    <row r="580" spans="1:90" x14ac:dyDescent="0.25">
      <c r="A580" s="49">
        <v>578</v>
      </c>
      <c r="B580" s="20" t="s">
        <v>1291</v>
      </c>
      <c r="C580" s="30">
        <v>725</v>
      </c>
      <c r="D580" s="49">
        <v>538</v>
      </c>
      <c r="E580" s="49" t="str">
        <v>Haposan Siagian</v>
      </c>
      <c r="L580" s="49"/>
      <c r="M580" s="49"/>
      <c r="N580" s="49"/>
      <c r="O580" s="30"/>
      <c r="Q580" s="20" t="str">
        <v>Osten Panjaitan, Ir.</v>
      </c>
      <c r="R580" t="str">
        <v>Osten Panjaitan, Ir.</v>
      </c>
      <c r="S580" t="str">
        <v>Osten Panjaitan, Ir.</v>
      </c>
      <c r="T580" t="str">
        <v>Osten Panjaitan, Ir.</v>
      </c>
      <c r="U580" t="str">
        <v>Osten Panjaitan, Ir.</v>
      </c>
      <c r="V580" t="str">
        <v>Osten Panjaitan, Ir.</v>
      </c>
      <c r="W580" t="str">
        <v>Osten Panjaitan, Ir.</v>
      </c>
      <c r="X580" t="str">
        <v>Osten Panjaitan, Ir.</v>
      </c>
      <c r="Y580" t="str">
        <v>Osten Panjaitan, Ir.</v>
      </c>
      <c r="CL580" t="str">
        <v>Osten Panjaitan, Ir.</v>
      </c>
    </row>
    <row r="581" spans="1:90" x14ac:dyDescent="0.25">
      <c r="A581" s="49">
        <v>579</v>
      </c>
      <c r="B581" s="20" t="s">
        <v>227</v>
      </c>
      <c r="C581" s="30">
        <v>727</v>
      </c>
      <c r="D581" s="49">
        <v>470</v>
      </c>
      <c r="E581" s="49" t="str">
        <v>Bambang Irawan., Sp</v>
      </c>
      <c r="L581" s="49"/>
      <c r="M581" s="49"/>
      <c r="N581" s="49"/>
      <c r="O581" s="30"/>
      <c r="Q581" s="20" t="str">
        <v>Padli Okmas Jaya</v>
      </c>
      <c r="R581" t="str">
        <v>Padli Okmas Jaya</v>
      </c>
      <c r="S581" t="str">
        <v>Padli Okmas Jaya</v>
      </c>
      <c r="T581" t="str">
        <v>Padli Okmas Jaya</v>
      </c>
      <c r="U581" t="str">
        <v>Padli Okmas Jaya</v>
      </c>
      <c r="V581" t="str">
        <v>Padli Okmas Jaya</v>
      </c>
      <c r="W581" t="str">
        <v>Padli Okmas Jaya</v>
      </c>
      <c r="X581" t="str">
        <v>Padli Okmas Jaya</v>
      </c>
      <c r="Y581" t="str">
        <v>Padli Okmas Jaya</v>
      </c>
      <c r="CL581" t="str">
        <v>Padli Okmas Jaya</v>
      </c>
    </row>
    <row r="582" spans="1:90" x14ac:dyDescent="0.25">
      <c r="A582" s="49">
        <v>580</v>
      </c>
      <c r="B582" s="20" t="s">
        <v>1002</v>
      </c>
      <c r="C582" s="30">
        <v>612</v>
      </c>
      <c r="D582" s="49">
        <v>539</v>
      </c>
      <c r="E582" s="49" t="str">
        <v>Maman Surachman, Ir.</v>
      </c>
      <c r="L582" s="49"/>
      <c r="M582" s="49"/>
      <c r="N582" s="49"/>
      <c r="O582" s="30"/>
      <c r="Q582" s="20" t="str">
        <v>Pandu Winata</v>
      </c>
      <c r="R582" t="str">
        <v>Pandu Winata</v>
      </c>
      <c r="S582" t="str">
        <v>Pandu Winata</v>
      </c>
      <c r="T582" t="str">
        <v>Pandu Winata</v>
      </c>
      <c r="U582" t="str">
        <v>Pandu Winata</v>
      </c>
      <c r="V582" t="str">
        <v>Pandu Winata</v>
      </c>
      <c r="W582" t="str">
        <v>Pandu Winata</v>
      </c>
      <c r="X582" t="str">
        <v>Pandu Winata</v>
      </c>
      <c r="Y582" t="str">
        <v>Pandu Winata</v>
      </c>
      <c r="CL582" t="str">
        <v>Pandu Winata</v>
      </c>
    </row>
    <row r="583" spans="1:90" x14ac:dyDescent="0.25">
      <c r="A583" s="49">
        <v>581</v>
      </c>
      <c r="B583" s="20" t="s">
        <v>479</v>
      </c>
      <c r="C583" s="30">
        <v>730</v>
      </c>
      <c r="D583" s="49">
        <v>540</v>
      </c>
      <c r="E583" s="49" t="str">
        <v>Syafei</v>
      </c>
      <c r="L583" s="49"/>
      <c r="M583" s="49"/>
      <c r="N583" s="49"/>
      <c r="O583" s="30"/>
      <c r="Q583" s="20" t="str">
        <v>Pang Stephani Tejo</v>
      </c>
      <c r="R583" t="str">
        <v>Pang Stephani Tejo</v>
      </c>
      <c r="S583" t="str">
        <v>Pang Stephani Tejo</v>
      </c>
      <c r="T583" t="str">
        <v>Pang Stephani Tejo</v>
      </c>
      <c r="U583" t="str">
        <v>Pang Stephani Tejo</v>
      </c>
      <c r="V583" t="str">
        <v>Pang Stephani Tejo</v>
      </c>
      <c r="W583" t="str">
        <v>Pang Stephani Tejo</v>
      </c>
      <c r="X583" t="str">
        <v>Pang Stephani Tejo</v>
      </c>
      <c r="Y583" t="str">
        <v>Pang Stephani Tejo</v>
      </c>
      <c r="CL583" t="str">
        <v>Pang Stephani Tejo</v>
      </c>
    </row>
    <row r="584" spans="1:90" x14ac:dyDescent="0.25">
      <c r="A584" s="49">
        <v>582</v>
      </c>
      <c r="B584" s="20" t="s">
        <v>537</v>
      </c>
      <c r="C584" s="30">
        <v>732</v>
      </c>
      <c r="D584" s="49">
        <v>543</v>
      </c>
      <c r="E584" s="49" t="str">
        <v>Anzary Nur Azis, Ir</v>
      </c>
      <c r="L584" s="49"/>
      <c r="M584" s="49"/>
      <c r="N584" s="49"/>
      <c r="O584" s="30"/>
      <c r="Q584" s="20" t="str">
        <v>Parhan Asyura</v>
      </c>
      <c r="R584" t="str">
        <v>Parhan Asyura</v>
      </c>
      <c r="S584" t="str">
        <v>Parhan Asyura</v>
      </c>
      <c r="T584" t="str">
        <v>Parhan Asyura</v>
      </c>
      <c r="U584" t="str">
        <v>Parhan Asyura</v>
      </c>
      <c r="V584" t="str">
        <v>Parhan Asyura</v>
      </c>
      <c r="W584" t="str">
        <v>Parhan Asyura</v>
      </c>
      <c r="X584" t="str">
        <v>Parhan Asyura</v>
      </c>
      <c r="Y584" t="str">
        <v>Parhan Asyura</v>
      </c>
      <c r="CL584" t="str">
        <v>Parhan Asyura</v>
      </c>
    </row>
    <row r="585" spans="1:90" x14ac:dyDescent="0.25">
      <c r="A585" s="49">
        <v>583</v>
      </c>
      <c r="B585" s="20" t="s">
        <v>649</v>
      </c>
      <c r="C585" s="30">
        <v>734</v>
      </c>
      <c r="D585" s="49">
        <v>544</v>
      </c>
      <c r="E585" s="49" t="str">
        <v>Junaidi, Sp</v>
      </c>
      <c r="L585" s="49"/>
      <c r="M585" s="49"/>
      <c r="N585" s="49"/>
      <c r="O585" s="30"/>
      <c r="Q585" s="20" t="str">
        <v>Parlaungan Hasibuan, Ir.</v>
      </c>
      <c r="R585" t="str">
        <v>Parlaungan Hasibuan, Ir.</v>
      </c>
      <c r="S585" t="str">
        <v>Parlaungan Hasibuan, Ir.</v>
      </c>
      <c r="T585" t="str">
        <v>Parlaungan Hasibuan, Ir.</v>
      </c>
      <c r="U585" t="str">
        <v>Parlaungan Hasibuan, Ir.</v>
      </c>
      <c r="V585" t="str">
        <v>Parlaungan Hasibuan, Ir.</v>
      </c>
      <c r="W585" t="str">
        <v>Parlaungan Hasibuan, Ir.</v>
      </c>
      <c r="X585" t="str">
        <v>Parlaungan Hasibuan, Ir.</v>
      </c>
      <c r="Y585" t="str">
        <v>Parlaungan Hasibuan, Ir.</v>
      </c>
      <c r="CL585" t="str">
        <v>Parlaungan Hasibuan, Ir.</v>
      </c>
    </row>
    <row r="586" spans="1:90" x14ac:dyDescent="0.25">
      <c r="A586" s="49">
        <v>584</v>
      </c>
      <c r="B586" s="20" t="s">
        <v>489</v>
      </c>
      <c r="C586" s="30">
        <v>613</v>
      </c>
      <c r="D586" s="49">
        <v>545</v>
      </c>
      <c r="E586" s="49" t="str">
        <v>Abizar Dasopang, SP</v>
      </c>
      <c r="L586" s="49"/>
      <c r="M586" s="49"/>
      <c r="N586" s="49"/>
      <c r="O586" s="30"/>
      <c r="Q586" s="20" t="str">
        <v>Parulian Siahaan</v>
      </c>
      <c r="R586" t="str">
        <v>Parulian Siahaan</v>
      </c>
      <c r="S586" t="str">
        <v>Parulian Siahaan</v>
      </c>
      <c r="T586" t="str">
        <v>Parulian Siahaan</v>
      </c>
      <c r="U586" t="str">
        <v>Parulian Siahaan</v>
      </c>
      <c r="V586" t="str">
        <v>Parulian Siahaan</v>
      </c>
      <c r="W586" t="str">
        <v>Parulian Siahaan</v>
      </c>
      <c r="X586" t="str">
        <v>Parulian Siahaan</v>
      </c>
      <c r="Y586" t="str">
        <v>Parulian Siahaan</v>
      </c>
      <c r="CL586" t="str">
        <v>Parulian Siahaan</v>
      </c>
    </row>
    <row r="587" spans="1:90" x14ac:dyDescent="0.25">
      <c r="A587" s="49">
        <v>585</v>
      </c>
      <c r="B587" s="20" t="s">
        <v>1293</v>
      </c>
      <c r="C587" s="30">
        <v>737</v>
      </c>
      <c r="D587" s="49">
        <v>475</v>
      </c>
      <c r="E587" s="49" t="str">
        <v>Hermawan Syah</v>
      </c>
      <c r="L587" s="49"/>
      <c r="M587" s="49"/>
      <c r="N587" s="49"/>
      <c r="O587" s="30"/>
      <c r="Q587" s="20" t="str">
        <v>Pau Cin</v>
      </c>
      <c r="R587" t="str">
        <v>Pau Cin</v>
      </c>
      <c r="S587" t="str">
        <v>Pau Cin</v>
      </c>
      <c r="T587" t="str">
        <v>Pau Cin</v>
      </c>
      <c r="U587" t="str">
        <v>Pau Cin</v>
      </c>
      <c r="V587" t="str">
        <v>Pau Cin</v>
      </c>
      <c r="W587" t="str">
        <v>Pau Cin</v>
      </c>
      <c r="X587" t="str">
        <v>Pau Cin</v>
      </c>
      <c r="Y587" t="str">
        <v>Pau Cin</v>
      </c>
      <c r="CL587" t="str">
        <v>Pau Cin</v>
      </c>
    </row>
    <row r="588" spans="1:90" x14ac:dyDescent="0.25">
      <c r="A588" s="49">
        <v>586</v>
      </c>
      <c r="B588" s="20" t="s">
        <v>200</v>
      </c>
      <c r="C588" s="30">
        <v>739</v>
      </c>
      <c r="D588" s="49">
        <v>547</v>
      </c>
      <c r="E588" s="49" t="str">
        <v>Syaiful Bahri, Ir.</v>
      </c>
      <c r="L588" s="49"/>
      <c r="M588" s="49"/>
      <c r="N588" s="49"/>
      <c r="O588" s="30"/>
      <c r="Q588" s="20" t="str">
        <v>Pauji Dalimunthe</v>
      </c>
      <c r="R588" t="str">
        <v>Pauji Dalimunthe</v>
      </c>
      <c r="S588" t="str">
        <v>Pauji Dalimunthe</v>
      </c>
      <c r="T588" t="str">
        <v>Pauji Dalimunthe</v>
      </c>
      <c r="U588" t="str">
        <v>Pauji Dalimunthe</v>
      </c>
      <c r="V588" t="str">
        <v>Pauji Dalimunthe</v>
      </c>
      <c r="W588" t="str">
        <v>Pauji Dalimunthe</v>
      </c>
      <c r="X588" t="str">
        <v>Pauji Dalimunthe</v>
      </c>
      <c r="Y588" t="str">
        <v>Pauji Dalimunthe</v>
      </c>
      <c r="CL588" t="str">
        <v>Pauji Dalimunthe</v>
      </c>
    </row>
    <row r="589" spans="1:90" x14ac:dyDescent="0.25">
      <c r="A589" s="49">
        <v>587</v>
      </c>
      <c r="B589" s="20" t="s">
        <v>1294</v>
      </c>
      <c r="C589" s="30">
        <v>614</v>
      </c>
      <c r="D589" s="49">
        <v>548</v>
      </c>
      <c r="E589" s="49" t="str">
        <v>Oktario Alfriandi S.</v>
      </c>
      <c r="L589" s="49"/>
      <c r="M589" s="49"/>
      <c r="N589" s="49"/>
      <c r="O589" s="30"/>
      <c r="Q589" s="20" t="str">
        <v>Paulus Ronaldo B. Sihotang</v>
      </c>
      <c r="R589" t="str">
        <v>Paulus Ronaldo B. Sihotang</v>
      </c>
      <c r="S589" t="str">
        <v>Paulus Ronaldo B. Sihotang</v>
      </c>
      <c r="T589" t="str">
        <v>Paulus Ronaldo B. Sihotang</v>
      </c>
      <c r="U589" t="str">
        <v>Paulus Ronaldo B. Sihotang</v>
      </c>
      <c r="V589" t="str">
        <v>Paulus Ronaldo B. Sihotang</v>
      </c>
      <c r="W589" t="str">
        <v>Paulus Ronaldo B. Sihotang</v>
      </c>
      <c r="X589" t="str">
        <v>Paulus Ronaldo B. Sihotang</v>
      </c>
      <c r="Y589" t="str">
        <v>Paulus Ronaldo B. Sihotang</v>
      </c>
      <c r="CL589" t="str">
        <v>Paulus Ronaldo B. Sihotang</v>
      </c>
    </row>
    <row r="590" spans="1:90" x14ac:dyDescent="0.25">
      <c r="A590" s="49">
        <v>588</v>
      </c>
      <c r="B590" s="20" t="s">
        <v>172</v>
      </c>
      <c r="C590" s="30">
        <v>616</v>
      </c>
      <c r="D590" s="49">
        <v>549</v>
      </c>
      <c r="E590" s="49" t="str">
        <v>Ilham Ibrahim</v>
      </c>
      <c r="L590" s="49"/>
      <c r="M590" s="49"/>
      <c r="N590" s="49"/>
      <c r="O590" s="30"/>
      <c r="Q590" s="20" t="str">
        <v>Pebri Romodon</v>
      </c>
      <c r="R590" t="str">
        <v>Pebri Romodon</v>
      </c>
      <c r="S590" t="str">
        <v>Pebri Romodon</v>
      </c>
      <c r="T590" t="str">
        <v>Pebri Romodon</v>
      </c>
      <c r="U590" t="str">
        <v>Pebri Romodon</v>
      </c>
      <c r="V590" t="str">
        <v>Pebri Romodon</v>
      </c>
      <c r="W590" t="str">
        <v>Pebri Romodon</v>
      </c>
      <c r="X590" t="str">
        <v>Pebri Romodon</v>
      </c>
      <c r="Y590" t="str">
        <v>Pebri Romodon</v>
      </c>
      <c r="CL590" t="str">
        <v>Pebri Romodon</v>
      </c>
    </row>
    <row r="591" spans="1:90" x14ac:dyDescent="0.25">
      <c r="A591" s="49">
        <v>589</v>
      </c>
      <c r="B591" s="20" t="s">
        <v>190</v>
      </c>
      <c r="C591" s="30">
        <v>617</v>
      </c>
      <c r="D591" s="49">
        <v>553</v>
      </c>
      <c r="E591" s="49" t="str">
        <v>Bambang Hermanto, Ir.</v>
      </c>
      <c r="L591" s="49"/>
      <c r="M591" s="49"/>
      <c r="N591" s="49"/>
      <c r="O591" s="30"/>
      <c r="Q591" s="20" t="str">
        <v>Pramujo Sri Hatmoko</v>
      </c>
      <c r="R591" t="str">
        <v>Pramujo Sri Hatmoko</v>
      </c>
      <c r="S591" t="str">
        <v>Pramujo Sri Hatmoko</v>
      </c>
      <c r="T591" t="str">
        <v>Pramujo Sri Hatmoko</v>
      </c>
      <c r="U591" t="str">
        <v>Pramujo Sri Hatmoko</v>
      </c>
      <c r="V591" t="str">
        <v>Pramujo Sri Hatmoko</v>
      </c>
      <c r="W591" t="str">
        <v>Pramujo Sri Hatmoko</v>
      </c>
      <c r="X591" t="str">
        <v>Pramujo Sri Hatmoko</v>
      </c>
      <c r="Y591" t="str">
        <v>Pramujo Sri Hatmoko</v>
      </c>
      <c r="CL591" t="str">
        <v>Pramujo Sri Hatmoko</v>
      </c>
    </row>
    <row r="592" spans="1:90" x14ac:dyDescent="0.25">
      <c r="A592" s="49">
        <v>590</v>
      </c>
      <c r="B592" s="20" t="s">
        <v>593</v>
      </c>
      <c r="C592" s="30">
        <v>619</v>
      </c>
      <c r="D592" s="49">
        <v>554</v>
      </c>
      <c r="E592" s="49" t="str">
        <v>Auzai Matondang, Ir.</v>
      </c>
      <c r="L592" s="49"/>
      <c r="M592" s="49"/>
      <c r="N592" s="49"/>
      <c r="O592" s="30"/>
      <c r="Q592" s="20" t="str">
        <v>Prans Sagita</v>
      </c>
      <c r="R592" t="str">
        <v>Prans Sagita</v>
      </c>
      <c r="S592" t="str">
        <v>Prans Sagita</v>
      </c>
      <c r="T592" t="str">
        <v>Prans Sagita</v>
      </c>
      <c r="U592" t="str">
        <v>Prans Sagita</v>
      </c>
      <c r="V592" t="str">
        <v>Prans Sagita</v>
      </c>
      <c r="W592" t="str">
        <v>Prans Sagita</v>
      </c>
      <c r="X592" t="str">
        <v>Prans Sagita</v>
      </c>
      <c r="Y592" t="str">
        <v>Prans Sagita</v>
      </c>
      <c r="CL592" t="str">
        <v>Prans Sagita</v>
      </c>
    </row>
    <row r="593" spans="1:90" x14ac:dyDescent="0.25">
      <c r="A593" s="49">
        <v>591</v>
      </c>
      <c r="B593" s="20" t="s">
        <v>433</v>
      </c>
      <c r="C593" s="30">
        <v>620</v>
      </c>
      <c r="D593" s="49">
        <v>480</v>
      </c>
      <c r="E593" s="49" t="str">
        <v>Miftahul Anshari</v>
      </c>
      <c r="L593" s="49"/>
      <c r="M593" s="49"/>
      <c r="N593" s="49"/>
      <c r="O593" s="30"/>
      <c r="Q593" s="20" t="str">
        <v>Prengki Siregar</v>
      </c>
      <c r="R593" t="str">
        <v>Prengki Siregar</v>
      </c>
      <c r="S593" t="str">
        <v>Prengki Siregar</v>
      </c>
      <c r="T593" t="str">
        <v>Prengki Siregar</v>
      </c>
      <c r="U593" t="str">
        <v>Prengki Siregar</v>
      </c>
      <c r="V593" t="str">
        <v>Prengki Siregar</v>
      </c>
      <c r="W593" t="str">
        <v>Prengki Siregar</v>
      </c>
      <c r="X593" t="str">
        <v>Prengki Siregar</v>
      </c>
      <c r="Y593" t="str">
        <v>Prengki Siregar</v>
      </c>
      <c r="CL593" t="str">
        <v>Prengki Siregar</v>
      </c>
    </row>
    <row r="594" spans="1:90" x14ac:dyDescent="0.25">
      <c r="A594" s="49">
        <v>592</v>
      </c>
      <c r="B594" s="20" t="s">
        <v>371</v>
      </c>
      <c r="C594" s="30">
        <v>621</v>
      </c>
      <c r="D594" s="49">
        <v>555</v>
      </c>
      <c r="E594" s="49" t="str">
        <v>Suhunan Sinaga, S.Sos</v>
      </c>
      <c r="L594" s="49"/>
      <c r="M594" s="49"/>
      <c r="N594" s="49"/>
      <c r="O594" s="30"/>
      <c r="Q594" s="20" t="str">
        <v>Prihatiningsih</v>
      </c>
      <c r="R594" t="str">
        <v>Prihatiningsih</v>
      </c>
      <c r="S594" t="str">
        <v>Prihatiningsih</v>
      </c>
      <c r="T594" t="str">
        <v>Prihatiningsih</v>
      </c>
      <c r="U594" t="str">
        <v>Prihatiningsih</v>
      </c>
      <c r="V594" t="str">
        <v>Prihatiningsih</v>
      </c>
      <c r="W594" t="str">
        <v>Prihatiningsih</v>
      </c>
      <c r="X594" t="str">
        <v>Prihatiningsih</v>
      </c>
      <c r="Y594" t="str">
        <v>Prihatiningsih</v>
      </c>
      <c r="CL594" t="str">
        <v>Prihatiningsih</v>
      </c>
    </row>
    <row r="595" spans="1:90" x14ac:dyDescent="0.25">
      <c r="A595" s="49">
        <v>593</v>
      </c>
      <c r="B595" s="20" t="s">
        <v>506</v>
      </c>
      <c r="C595" s="30">
        <v>623</v>
      </c>
      <c r="D595" s="49">
        <v>556</v>
      </c>
      <c r="E595" s="49" t="str">
        <v>Bobi Chandra</v>
      </c>
      <c r="L595" s="49"/>
      <c r="M595" s="49"/>
      <c r="N595" s="49"/>
      <c r="O595" s="30"/>
      <c r="Q595" s="20" t="str">
        <v>Prima Verazona Putra</v>
      </c>
      <c r="R595" t="str">
        <v>Prima Verazona Putra</v>
      </c>
      <c r="S595" t="str">
        <v>Prima Verazona Putra</v>
      </c>
      <c r="T595" t="str">
        <v>Prima Verazona Putra</v>
      </c>
      <c r="U595" t="str">
        <v>Prima Verazona Putra</v>
      </c>
      <c r="V595" t="str">
        <v>Prima Verazona Putra</v>
      </c>
      <c r="W595" t="str">
        <v>Prima Verazona Putra</v>
      </c>
      <c r="X595" t="str">
        <v>Prima Verazona Putra</v>
      </c>
      <c r="Y595" t="str">
        <v>Prima Verazona Putra</v>
      </c>
      <c r="CL595" t="str">
        <v>Prima Verazona Putra</v>
      </c>
    </row>
    <row r="596" spans="1:90" x14ac:dyDescent="0.25">
      <c r="A596" s="49">
        <v>594</v>
      </c>
      <c r="B596" s="20" t="s">
        <v>397</v>
      </c>
      <c r="C596" s="30">
        <v>748</v>
      </c>
      <c r="D596" s="49">
        <v>560</v>
      </c>
      <c r="E596" s="49" t="str">
        <v>Suharsih, Ir.</v>
      </c>
      <c r="L596" s="49"/>
      <c r="M596" s="49"/>
      <c r="N596" s="49"/>
      <c r="O596" s="30"/>
      <c r="Q596" s="20" t="str">
        <v>Primanta Sembiring</v>
      </c>
      <c r="R596" t="str">
        <v>Primanta Sembiring</v>
      </c>
      <c r="S596" t="str">
        <v>Primanta Sembiring</v>
      </c>
      <c r="T596" t="str">
        <v>Primanta Sembiring</v>
      </c>
      <c r="U596" t="str">
        <v>Primanta Sembiring</v>
      </c>
      <c r="V596" t="str">
        <v>Primanta Sembiring</v>
      </c>
      <c r="W596" t="str">
        <v>Primanta Sembiring</v>
      </c>
      <c r="X596" t="str">
        <v>Primanta Sembiring</v>
      </c>
      <c r="Y596" t="str">
        <v>Primanta Sembiring</v>
      </c>
      <c r="CL596" t="str">
        <v>Primanta Sembiring</v>
      </c>
    </row>
    <row r="597" spans="1:90" x14ac:dyDescent="0.25">
      <c r="A597" s="49">
        <v>595</v>
      </c>
      <c r="B597" s="20" t="s">
        <v>213</v>
      </c>
      <c r="C597" s="30">
        <v>625</v>
      </c>
      <c r="D597" s="49">
        <v>483</v>
      </c>
      <c r="E597" s="49" t="str">
        <v>Azul Syahrul Sinaga</v>
      </c>
      <c r="L597" s="49"/>
      <c r="M597" s="49"/>
      <c r="N597" s="49"/>
      <c r="O597" s="30"/>
      <c r="Q597" s="20" t="str">
        <v>Probo Rahardianto S.ST</v>
      </c>
      <c r="R597" t="str">
        <v>Probo Rahardianto S.ST</v>
      </c>
      <c r="S597" t="str">
        <v>Probo Rahardianto S.ST</v>
      </c>
      <c r="T597" t="str">
        <v>Probo Rahardianto S.ST</v>
      </c>
      <c r="U597" t="str">
        <v>Probo Rahardianto S.ST</v>
      </c>
      <c r="V597" t="str">
        <v>Probo Rahardianto S.ST</v>
      </c>
      <c r="W597" t="str">
        <v>Probo Rahardianto S.ST</v>
      </c>
      <c r="X597" t="str">
        <v>Probo Rahardianto S.ST</v>
      </c>
      <c r="Y597" t="str">
        <v>Probo Rahardianto S.ST</v>
      </c>
      <c r="CL597" t="str">
        <v>Probo Rahardianto S.ST</v>
      </c>
    </row>
    <row r="598" spans="1:90" x14ac:dyDescent="0.25">
      <c r="A598" s="49">
        <v>596</v>
      </c>
      <c r="B598" s="20" t="s">
        <v>229</v>
      </c>
      <c r="C598" s="30">
        <v>751</v>
      </c>
      <c r="D598" s="49">
        <v>561</v>
      </c>
      <c r="E598" s="49" t="str">
        <v>Matjuri</v>
      </c>
      <c r="L598" s="49"/>
      <c r="M598" s="49"/>
      <c r="N598" s="49"/>
      <c r="O598" s="30"/>
      <c r="Q598" s="20" t="str">
        <v>Pujianto</v>
      </c>
      <c r="R598" t="str">
        <v>Pujianto</v>
      </c>
      <c r="S598" t="str">
        <v>Pujianto</v>
      </c>
      <c r="T598" t="str">
        <v>Pujianto</v>
      </c>
      <c r="U598" t="str">
        <v>Pujianto</v>
      </c>
      <c r="V598" t="str">
        <v>Pujianto</v>
      </c>
      <c r="W598" t="str">
        <v>Pujianto</v>
      </c>
      <c r="X598" t="str">
        <v>Pujianto</v>
      </c>
      <c r="Y598" t="str">
        <v>Pujianto</v>
      </c>
      <c r="CL598" t="str">
        <v>Pujianto</v>
      </c>
    </row>
    <row r="599" spans="1:90" x14ac:dyDescent="0.25">
      <c r="A599" s="49">
        <v>597</v>
      </c>
      <c r="B599" s="20" t="s">
        <v>663</v>
      </c>
      <c r="C599" s="30">
        <v>215</v>
      </c>
      <c r="D599" s="49">
        <v>484</v>
      </c>
      <c r="E599" s="49" t="str">
        <v>Zainal Arifin Tarigan</v>
      </c>
      <c r="L599" s="49"/>
      <c r="M599" s="49"/>
      <c r="N599" s="49"/>
      <c r="O599" s="30"/>
      <c r="Q599" s="20" t="str">
        <v>Pujianto</v>
      </c>
      <c r="R599" t="str">
        <v>Pujianto</v>
      </c>
      <c r="S599" t="str">
        <v>Pujianto</v>
      </c>
      <c r="T599" t="str">
        <v>Pujianto</v>
      </c>
      <c r="U599" t="str">
        <v>Pujianto</v>
      </c>
      <c r="V599" t="str">
        <v>Pujianto</v>
      </c>
      <c r="W599" t="str">
        <v>Pujianto</v>
      </c>
      <c r="X599" t="str">
        <v>Pujianto</v>
      </c>
      <c r="Y599" t="str">
        <v>Pujianto</v>
      </c>
      <c r="CL599" t="str">
        <v>Pujianto</v>
      </c>
    </row>
    <row r="600" spans="1:90" x14ac:dyDescent="0.25">
      <c r="A600" s="49">
        <v>598</v>
      </c>
      <c r="B600" s="20" t="s">
        <v>574</v>
      </c>
      <c r="C600" s="30">
        <v>754</v>
      </c>
      <c r="D600" s="49">
        <v>564</v>
      </c>
      <c r="E600" s="49" t="str">
        <v>Reinhard Situmeang</v>
      </c>
      <c r="L600" s="49"/>
      <c r="M600" s="49"/>
      <c r="N600" s="49"/>
      <c r="O600" s="30"/>
      <c r="Q600" s="20" t="str">
        <v>Punguan Sinaga</v>
      </c>
      <c r="R600" t="str">
        <v>Punguan Sinaga</v>
      </c>
      <c r="S600" t="str">
        <v>Punguan Sinaga</v>
      </c>
      <c r="T600" t="str">
        <v>Punguan Sinaga</v>
      </c>
      <c r="U600" t="str">
        <v>Punguan Sinaga</v>
      </c>
      <c r="V600" t="str">
        <v>Punguan Sinaga</v>
      </c>
      <c r="W600" t="str">
        <v>Punguan Sinaga</v>
      </c>
      <c r="X600" t="str">
        <v>Punguan Sinaga</v>
      </c>
      <c r="Y600" t="str">
        <v>Punguan Sinaga</v>
      </c>
      <c r="CL600" t="str">
        <v>Punguan Sinaga</v>
      </c>
    </row>
    <row r="601" spans="1:90" x14ac:dyDescent="0.25">
      <c r="A601" s="49">
        <v>599</v>
      </c>
      <c r="B601" s="20" t="s">
        <v>446</v>
      </c>
      <c r="C601" s="30">
        <v>627</v>
      </c>
      <c r="D601" s="49">
        <v>566</v>
      </c>
      <c r="E601" s="49" t="str">
        <v>Bambang Widyantoro, Ir.</v>
      </c>
      <c r="L601" s="49"/>
      <c r="M601" s="49"/>
      <c r="N601" s="49"/>
      <c r="O601" s="30"/>
      <c r="Q601" s="20" t="str">
        <v>R. Suprayogi Syahputra</v>
      </c>
      <c r="R601" t="str">
        <v>R. Suprayogi Syahputra</v>
      </c>
      <c r="S601" t="str">
        <v>R. Suprayogi Syahputra</v>
      </c>
      <c r="T601" t="str">
        <v>R. Suprayogi Syahputra</v>
      </c>
      <c r="U601" t="str">
        <v>R. Suprayogi Syahputra</v>
      </c>
      <c r="V601" t="str">
        <v>R. Suprayogi Syahputra</v>
      </c>
      <c r="W601" t="str">
        <v>R. Suprayogi Syahputra</v>
      </c>
      <c r="X601" t="str">
        <v>R. Suprayogi Syahputra</v>
      </c>
      <c r="Y601" t="str">
        <v>R. Suprayogi Syahputra</v>
      </c>
      <c r="CL601" t="str">
        <v>R. Suprayogi Syahputra</v>
      </c>
    </row>
    <row r="602" spans="1:90" x14ac:dyDescent="0.25">
      <c r="A602" s="49">
        <v>600</v>
      </c>
      <c r="B602" s="20" t="s">
        <v>594</v>
      </c>
      <c r="C602" s="30">
        <v>628</v>
      </c>
      <c r="D602" s="49">
        <v>567</v>
      </c>
      <c r="E602" s="49" t="str">
        <v>Marwan Ritonga, Ir.</v>
      </c>
      <c r="L602" s="49"/>
      <c r="M602" s="49"/>
      <c r="N602" s="49"/>
      <c r="O602" s="30"/>
      <c r="Q602" s="20" t="str">
        <v>Raabiah</v>
      </c>
      <c r="R602" t="str">
        <v>Raabiah</v>
      </c>
      <c r="S602" t="str">
        <v>Raabiah</v>
      </c>
      <c r="T602" t="str">
        <v>Raabiah</v>
      </c>
      <c r="U602" t="str">
        <v>Raabiah</v>
      </c>
      <c r="V602" t="str">
        <v>Raabiah</v>
      </c>
      <c r="W602" t="str">
        <v>Raabiah</v>
      </c>
      <c r="X602" t="str">
        <v>Raabiah</v>
      </c>
      <c r="Y602" t="str">
        <v>Raabiah</v>
      </c>
      <c r="CL602" t="str">
        <v>Raabiah</v>
      </c>
    </row>
    <row r="603" spans="1:90" x14ac:dyDescent="0.25">
      <c r="A603" s="49">
        <v>601</v>
      </c>
      <c r="B603" s="20" t="s">
        <v>521</v>
      </c>
      <c r="C603" s="30">
        <v>629</v>
      </c>
      <c r="D603" s="49">
        <v>568</v>
      </c>
      <c r="E603" s="49" t="str">
        <v>Boy Rahman</v>
      </c>
      <c r="L603" s="49"/>
      <c r="M603" s="49"/>
      <c r="N603" s="49"/>
      <c r="O603" s="30"/>
      <c r="Q603" s="20" t="str">
        <v>Rachmad Hidayat</v>
      </c>
      <c r="R603" t="str">
        <v>Rachmad Hidayat</v>
      </c>
      <c r="S603" t="str">
        <v>Rachmad Hidayat</v>
      </c>
      <c r="T603" t="str">
        <v>Rachmad Hidayat</v>
      </c>
      <c r="U603" t="str">
        <v>Rachmad Hidayat</v>
      </c>
      <c r="V603" t="str">
        <v>Rachmad Hidayat</v>
      </c>
      <c r="W603" t="str">
        <v>Rachmad Hidayat</v>
      </c>
      <c r="X603" t="str">
        <v>Rachmad Hidayat</v>
      </c>
      <c r="Y603" t="str">
        <v>Rachmad Hidayat</v>
      </c>
      <c r="CL603" t="str">
        <v>Rachmad Hidayat</v>
      </c>
    </row>
    <row r="604" spans="1:90" x14ac:dyDescent="0.25">
      <c r="A604" s="49">
        <v>602</v>
      </c>
      <c r="B604" s="20" t="s">
        <v>659</v>
      </c>
      <c r="C604" s="30">
        <v>216</v>
      </c>
      <c r="D604" s="49">
        <v>488</v>
      </c>
      <c r="E604" s="49" t="str">
        <v>Helmar Syarif, SH</v>
      </c>
      <c r="L604" s="49"/>
      <c r="M604" s="49"/>
      <c r="N604" s="49"/>
      <c r="O604" s="30"/>
      <c r="Q604" s="20" t="str">
        <v>Radius Ginting</v>
      </c>
      <c r="R604" t="str">
        <v>Radius Ginting</v>
      </c>
      <c r="S604" t="str">
        <v>Radius Ginting</v>
      </c>
      <c r="T604" t="str">
        <v>Radius Ginting</v>
      </c>
      <c r="U604" t="str">
        <v>Radius Ginting</v>
      </c>
      <c r="V604" t="str">
        <v>Radius Ginting</v>
      </c>
      <c r="W604" t="str">
        <v>Radius Ginting</v>
      </c>
      <c r="X604" t="str">
        <v>Radius Ginting</v>
      </c>
      <c r="Y604" t="str">
        <v>Radius Ginting</v>
      </c>
      <c r="CL604" t="str">
        <v>Radius Ginting</v>
      </c>
    </row>
    <row r="605" spans="1:90" x14ac:dyDescent="0.25">
      <c r="A605" s="49">
        <v>603</v>
      </c>
      <c r="B605" s="20" t="s">
        <v>174</v>
      </c>
      <c r="C605" s="30">
        <v>630</v>
      </c>
      <c r="D605" s="49">
        <v>569</v>
      </c>
      <c r="E605" s="49" t="str">
        <v>Eldo Petrik</v>
      </c>
      <c r="L605" s="49"/>
      <c r="M605" s="49"/>
      <c r="N605" s="49"/>
      <c r="O605" s="30"/>
      <c r="Q605" s="20" t="str">
        <v>Rahmadanil</v>
      </c>
      <c r="R605" t="str">
        <v>Rahmadanil</v>
      </c>
      <c r="S605" t="str">
        <v>Rahmadanil</v>
      </c>
      <c r="T605" t="str">
        <v>Rahmadanil</v>
      </c>
      <c r="U605" t="str">
        <v>Rahmadanil</v>
      </c>
      <c r="V605" t="str">
        <v>Rahmadanil</v>
      </c>
      <c r="W605" t="str">
        <v>Rahmadanil</v>
      </c>
      <c r="X605" t="str">
        <v>Rahmadanil</v>
      </c>
      <c r="Y605" t="str">
        <v>Rahmadanil</v>
      </c>
      <c r="CL605" t="str">
        <v>Rahmadanil</v>
      </c>
    </row>
    <row r="606" spans="1:90" x14ac:dyDescent="0.25">
      <c r="A606" s="49">
        <v>604</v>
      </c>
      <c r="B606" s="20" t="s">
        <v>592</v>
      </c>
      <c r="C606" s="30">
        <v>631</v>
      </c>
      <c r="D606" s="49">
        <v>489</v>
      </c>
      <c r="E606" s="49" t="str">
        <v>Edi Sucipto</v>
      </c>
      <c r="L606" s="49"/>
      <c r="M606" s="49"/>
      <c r="N606" s="49"/>
      <c r="O606" s="30"/>
      <c r="Q606" s="20" t="str">
        <v>Rahmat Hidayat</v>
      </c>
      <c r="R606" t="str">
        <v>Rahmat Hidayat</v>
      </c>
      <c r="S606" t="str">
        <v>Rahmat Hidayat</v>
      </c>
      <c r="T606" t="str">
        <v>Rahmat Hidayat</v>
      </c>
      <c r="U606" t="str">
        <v>Rahmat Hidayat</v>
      </c>
      <c r="V606" t="str">
        <v>Rahmat Hidayat</v>
      </c>
      <c r="W606" t="str">
        <v>Rahmat Hidayat</v>
      </c>
      <c r="X606" t="str">
        <v>Rahmat Hidayat</v>
      </c>
      <c r="Y606" t="str">
        <v>Rahmat Hidayat</v>
      </c>
      <c r="CL606" t="str">
        <v>Rahmat Hidayat</v>
      </c>
    </row>
    <row r="607" spans="1:90" x14ac:dyDescent="0.25">
      <c r="A607" s="49">
        <v>605</v>
      </c>
      <c r="B607" s="20" t="s">
        <v>650</v>
      </c>
      <c r="C607" s="30">
        <v>218</v>
      </c>
      <c r="D607" s="49">
        <v>574</v>
      </c>
      <c r="E607" s="49" t="str">
        <v>Amir Hasan Parinduri, Ir.</v>
      </c>
      <c r="L607" s="49"/>
      <c r="M607" s="49"/>
      <c r="N607" s="49"/>
      <c r="O607" s="30"/>
      <c r="Q607" s="20" t="str">
        <v>Rahmat Husaini, Ir</v>
      </c>
      <c r="R607" t="str">
        <v>Rahmat Husaini, Ir</v>
      </c>
      <c r="S607" t="str">
        <v>Rahmat Husaini, Ir</v>
      </c>
      <c r="T607" t="str">
        <v>Rahmat Husaini, Ir</v>
      </c>
      <c r="U607" t="str">
        <v>Rahmat Husaini, Ir</v>
      </c>
      <c r="V607" t="str">
        <v>Rahmat Husaini, Ir</v>
      </c>
      <c r="W607" t="str">
        <v>Rahmat Husaini, Ir</v>
      </c>
      <c r="X607" t="str">
        <v>Rahmat Husaini, Ir</v>
      </c>
      <c r="Y607" t="str">
        <v>Rahmat Husaini, Ir</v>
      </c>
      <c r="CL607" t="str">
        <v>Rahmat Husaini, Ir</v>
      </c>
    </row>
    <row r="608" spans="1:90" x14ac:dyDescent="0.25">
      <c r="A608" s="49">
        <v>606</v>
      </c>
      <c r="B608" s="20" t="s">
        <v>688</v>
      </c>
      <c r="C608" s="30">
        <v>763</v>
      </c>
      <c r="D608" s="49">
        <v>490</v>
      </c>
      <c r="E608" s="49" t="str">
        <v>Azrul Rusaini</v>
      </c>
      <c r="L608" s="49"/>
      <c r="M608" s="49"/>
      <c r="N608" s="49"/>
      <c r="O608" s="30"/>
      <c r="Q608" s="20" t="str">
        <v>Rahmat Sulaiman Hasayangan</v>
      </c>
      <c r="R608" t="str">
        <v>Rahmat Sulaiman Hasayangan</v>
      </c>
      <c r="S608" t="str">
        <v>Rahmat Sulaiman Hasayangan</v>
      </c>
      <c r="T608" t="str">
        <v>Rahmat Sulaiman Hasayangan</v>
      </c>
      <c r="U608" t="str">
        <v>Rahmat Sulaiman Hasayangan</v>
      </c>
      <c r="V608" t="str">
        <v>Rahmat Sulaiman Hasayangan</v>
      </c>
      <c r="W608" t="str">
        <v>Rahmat Sulaiman Hasayangan</v>
      </c>
      <c r="X608" t="str">
        <v>Rahmat Sulaiman Hasayangan</v>
      </c>
      <c r="Y608" t="str">
        <v>Rahmat Sulaiman Hasayangan</v>
      </c>
      <c r="CL608" t="str">
        <v>Rahmat Sulaiman Hasayangan</v>
      </c>
    </row>
    <row r="609" spans="1:90" x14ac:dyDescent="0.25">
      <c r="A609" s="49">
        <v>607</v>
      </c>
      <c r="B609" s="20" t="s">
        <v>766</v>
      </c>
      <c r="C609" s="30">
        <v>329</v>
      </c>
      <c r="D609" s="49">
        <v>575</v>
      </c>
      <c r="E609" s="49" t="str">
        <v>Sahala Simorangkir</v>
      </c>
      <c r="L609" s="49"/>
      <c r="M609" s="49"/>
      <c r="N609" s="49"/>
      <c r="O609" s="30"/>
      <c r="Q609" s="20" t="str">
        <v>Rahmat Wibowo, Sp</v>
      </c>
      <c r="R609" t="str">
        <v>Rahmat Wibowo, Sp</v>
      </c>
      <c r="S609" t="str">
        <v>Rahmat Wibowo, Sp</v>
      </c>
      <c r="T609" t="str">
        <v>Rahmat Wibowo, Sp</v>
      </c>
      <c r="U609" t="str">
        <v>Rahmat Wibowo, Sp</v>
      </c>
      <c r="V609" t="str">
        <v>Rahmat Wibowo, Sp</v>
      </c>
      <c r="W609" t="str">
        <v>Rahmat Wibowo, Sp</v>
      </c>
      <c r="X609" t="str">
        <v>Rahmat Wibowo, Sp</v>
      </c>
      <c r="Y609" t="str">
        <v>Rahmat Wibowo, Sp</v>
      </c>
      <c r="CL609" t="str">
        <v>Rahmat Wibowo, Sp</v>
      </c>
    </row>
    <row r="610" spans="1:90" x14ac:dyDescent="0.25">
      <c r="A610" s="49">
        <v>608</v>
      </c>
      <c r="B610" s="20" t="s">
        <v>1299</v>
      </c>
      <c r="C610" s="30">
        <v>632</v>
      </c>
      <c r="D610" s="49">
        <v>576</v>
      </c>
      <c r="E610" s="49" t="str">
        <v>Mulyono</v>
      </c>
      <c r="L610" s="49"/>
      <c r="M610" s="49"/>
      <c r="N610" s="49"/>
      <c r="O610" s="30"/>
      <c r="Q610" s="20" t="str">
        <v>Raj Suhendra, Ir.</v>
      </c>
      <c r="R610" t="str">
        <v>Raj Suhendra, Ir.</v>
      </c>
      <c r="S610" t="str">
        <v>Raj Suhendra, Ir.</v>
      </c>
      <c r="T610" t="str">
        <v>Raj Suhendra, Ir.</v>
      </c>
      <c r="U610" t="str">
        <v>Raj Suhendra, Ir.</v>
      </c>
      <c r="V610" t="str">
        <v>Raj Suhendra, Ir.</v>
      </c>
      <c r="W610" t="str">
        <v>Raj Suhendra, Ir.</v>
      </c>
      <c r="X610" t="str">
        <v>Raj Suhendra, Ir.</v>
      </c>
      <c r="Y610" t="str">
        <v>Raj Suhendra, Ir.</v>
      </c>
      <c r="CL610" t="str">
        <v>Raj Suhendra, Ir.</v>
      </c>
    </row>
    <row r="611" spans="1:90" x14ac:dyDescent="0.25">
      <c r="A611" s="49">
        <v>609</v>
      </c>
      <c r="B611" s="20" t="s">
        <v>606</v>
      </c>
      <c r="C611" s="30">
        <v>633</v>
      </c>
      <c r="D611" s="49">
        <v>492</v>
      </c>
      <c r="E611" s="49" t="str">
        <v>Zulham</v>
      </c>
      <c r="L611" s="49"/>
      <c r="M611" s="49"/>
      <c r="N611" s="49"/>
      <c r="O611" s="30"/>
      <c r="Q611" s="20" t="str">
        <v>Rajamin Ginting</v>
      </c>
      <c r="R611" t="str">
        <v>Rajamin Ginting</v>
      </c>
      <c r="S611" t="str">
        <v>Rajamin Ginting</v>
      </c>
      <c r="T611" t="str">
        <v>Rajamin Ginting</v>
      </c>
      <c r="U611" t="str">
        <v>Rajamin Ginting</v>
      </c>
      <c r="V611" t="str">
        <v>Rajamin Ginting</v>
      </c>
      <c r="W611" t="str">
        <v>Rajamin Ginting</v>
      </c>
      <c r="X611" t="str">
        <v>Rajamin Ginting</v>
      </c>
      <c r="Y611" t="str">
        <v>Rajamin Ginting</v>
      </c>
      <c r="CL611" t="str">
        <v>Rajamin Ginting</v>
      </c>
    </row>
    <row r="612" spans="1:90" x14ac:dyDescent="0.25">
      <c r="A612" s="49">
        <v>610</v>
      </c>
      <c r="B612" s="20" t="s">
        <v>534</v>
      </c>
      <c r="C612" s="30">
        <v>768</v>
      </c>
      <c r="D612" s="49">
        <v>577</v>
      </c>
      <c r="E612" s="49" t="str">
        <v>Muhammad Iqbal, Ir.</v>
      </c>
      <c r="L612" s="49"/>
      <c r="M612" s="49"/>
      <c r="N612" s="49"/>
      <c r="O612" s="30"/>
      <c r="Q612" s="20" t="str">
        <v>Rajohan Saragih</v>
      </c>
      <c r="R612" t="str">
        <v>Rajohan Saragih</v>
      </c>
      <c r="S612" t="str">
        <v>Rajohan Saragih</v>
      </c>
      <c r="T612" t="str">
        <v>Rajohan Saragih</v>
      </c>
      <c r="U612" t="str">
        <v>Rajohan Saragih</v>
      </c>
      <c r="V612" t="str">
        <v>Rajohan Saragih</v>
      </c>
      <c r="W612" t="str">
        <v>Rajohan Saragih</v>
      </c>
      <c r="X612" t="str">
        <v>Rajohan Saragih</v>
      </c>
      <c r="Y612" t="str">
        <v>Rajohan Saragih</v>
      </c>
      <c r="CL612" t="str">
        <v>Rajohan Saragih</v>
      </c>
    </row>
    <row r="613" spans="1:90" x14ac:dyDescent="0.25">
      <c r="A613" s="49">
        <v>611</v>
      </c>
      <c r="B613" s="20" t="s">
        <v>644</v>
      </c>
      <c r="C613" s="30">
        <v>220</v>
      </c>
      <c r="D613" s="49">
        <v>493</v>
      </c>
      <c r="E613" s="49" t="str">
        <v>Rajamin Ginting</v>
      </c>
      <c r="L613" s="49"/>
      <c r="M613" s="49"/>
      <c r="N613" s="49"/>
      <c r="O613" s="30"/>
      <c r="Q613" s="20" t="str">
        <v>Ramses Fernando</v>
      </c>
      <c r="R613" t="str">
        <v>Ramses Fernando</v>
      </c>
      <c r="S613" t="str">
        <v>Ramses Fernando</v>
      </c>
      <c r="T613" t="str">
        <v>Ramses Fernando</v>
      </c>
      <c r="U613" t="str">
        <v>Ramses Fernando</v>
      </c>
      <c r="V613" t="str">
        <v>Ramses Fernando</v>
      </c>
      <c r="W613" t="str">
        <v>Ramses Fernando</v>
      </c>
      <c r="X613" t="str">
        <v>Ramses Fernando</v>
      </c>
      <c r="Y613" t="str">
        <v>Ramses Fernando</v>
      </c>
      <c r="CL613" t="str">
        <v>Ramses Fernando</v>
      </c>
    </row>
    <row r="614" spans="1:90" x14ac:dyDescent="0.25">
      <c r="A614" s="49">
        <v>612</v>
      </c>
      <c r="B614" s="20" t="s">
        <v>552</v>
      </c>
      <c r="C614" s="30">
        <v>771</v>
      </c>
      <c r="D614" s="49">
        <v>580</v>
      </c>
      <c r="E614" s="49" t="str">
        <v>Dedi Armaidiansyah Lbs</v>
      </c>
      <c r="L614" s="49"/>
      <c r="M614" s="49"/>
      <c r="N614" s="49"/>
      <c r="O614" s="30"/>
      <c r="Q614" s="20" t="str">
        <v>Randi Satria</v>
      </c>
      <c r="R614" t="str">
        <v>Randi Satria</v>
      </c>
      <c r="S614" t="str">
        <v>Randi Satria</v>
      </c>
      <c r="T614" t="str">
        <v>Randi Satria</v>
      </c>
      <c r="U614" t="str">
        <v>Randi Satria</v>
      </c>
      <c r="V614" t="str">
        <v>Randi Satria</v>
      </c>
      <c r="W614" t="str">
        <v>Randi Satria</v>
      </c>
      <c r="X614" t="str">
        <v>Randi Satria</v>
      </c>
      <c r="Y614" t="str">
        <v>Randi Satria</v>
      </c>
      <c r="CL614" t="str">
        <v>Randi Satria</v>
      </c>
    </row>
    <row r="615" spans="1:90" x14ac:dyDescent="0.25">
      <c r="A615" s="49">
        <v>613</v>
      </c>
      <c r="B615" s="20" t="s">
        <v>601</v>
      </c>
      <c r="C615" s="30">
        <v>634</v>
      </c>
      <c r="D615" s="49">
        <v>584</v>
      </c>
      <c r="E615" s="49" t="str">
        <v>Jaya Hartono</v>
      </c>
      <c r="L615" s="49"/>
      <c r="M615" s="49"/>
      <c r="N615" s="49"/>
      <c r="O615" s="30"/>
      <c r="Q615" s="20" t="str">
        <v>Rangkuti Simanjuntak</v>
      </c>
      <c r="R615" t="str">
        <v>Rangkuti Simanjuntak</v>
      </c>
      <c r="S615" t="str">
        <v>Rangkuti Simanjuntak</v>
      </c>
      <c r="T615" t="str">
        <v>Rangkuti Simanjuntak</v>
      </c>
      <c r="U615" t="str">
        <v>Rangkuti Simanjuntak</v>
      </c>
      <c r="V615" t="str">
        <v>Rangkuti Simanjuntak</v>
      </c>
      <c r="W615" t="str">
        <v>Rangkuti Simanjuntak</v>
      </c>
      <c r="X615" t="str">
        <v>Rangkuti Simanjuntak</v>
      </c>
      <c r="Y615" t="str">
        <v>Rangkuti Simanjuntak</v>
      </c>
      <c r="CL615" t="str">
        <v>Rangkuti Simanjuntak</v>
      </c>
    </row>
    <row r="616" spans="1:90" x14ac:dyDescent="0.25">
      <c r="A616" s="49">
        <v>614</v>
      </c>
      <c r="B616" s="20" t="s">
        <v>304</v>
      </c>
      <c r="C616" s="30">
        <v>635</v>
      </c>
      <c r="D616" s="49">
        <v>587</v>
      </c>
      <c r="E616" s="49" t="str">
        <v>Iskandarsyah Lubis</v>
      </c>
      <c r="L616" s="49"/>
      <c r="M616" s="49"/>
      <c r="N616" s="49"/>
      <c r="O616" s="30"/>
      <c r="Q616" s="20" t="str">
        <v>Rathih Komala Dewi</v>
      </c>
      <c r="R616" t="str">
        <v>Rathih Komala Dewi</v>
      </c>
      <c r="S616" t="str">
        <v>Rathih Komala Dewi</v>
      </c>
      <c r="T616" t="str">
        <v>Rathih Komala Dewi</v>
      </c>
      <c r="U616" t="str">
        <v>Rathih Komala Dewi</v>
      </c>
      <c r="V616" t="str">
        <v>Rathih Komala Dewi</v>
      </c>
      <c r="W616" t="str">
        <v>Rathih Komala Dewi</v>
      </c>
      <c r="X616" t="str">
        <v>Rathih Komala Dewi</v>
      </c>
      <c r="Y616" t="str">
        <v>Rathih Komala Dewi</v>
      </c>
      <c r="CL616" t="str">
        <v>Rathih Komala Dewi</v>
      </c>
    </row>
    <row r="617" spans="1:90" x14ac:dyDescent="0.25">
      <c r="A617" s="49">
        <v>615</v>
      </c>
      <c r="B617" s="20" t="s">
        <v>492</v>
      </c>
      <c r="C617" s="30">
        <v>636</v>
      </c>
      <c r="D617" s="49">
        <v>496</v>
      </c>
      <c r="E617" s="49" t="str">
        <v>Doddy Kurniadi Pratama Karewur</v>
      </c>
      <c r="L617" s="49"/>
      <c r="M617" s="49"/>
      <c r="N617" s="49"/>
      <c r="O617" s="30"/>
      <c r="Q617" s="20" t="str">
        <v>Rawan</v>
      </c>
      <c r="R617" t="str">
        <v>Rawan</v>
      </c>
      <c r="S617" t="str">
        <v>Rawan</v>
      </c>
      <c r="T617" t="str">
        <v>Rawan</v>
      </c>
      <c r="U617" t="str">
        <v>Rawan</v>
      </c>
      <c r="V617" t="str">
        <v>Rawan</v>
      </c>
      <c r="W617" t="str">
        <v>Rawan</v>
      </c>
      <c r="X617" t="str">
        <v>Rawan</v>
      </c>
      <c r="Y617" t="str">
        <v>Rawan</v>
      </c>
      <c r="CL617" t="str">
        <v>Rawan</v>
      </c>
    </row>
    <row r="618" spans="1:90" x14ac:dyDescent="0.25">
      <c r="A618" s="49">
        <v>616</v>
      </c>
      <c r="B618" s="20" t="s">
        <v>597</v>
      </c>
      <c r="C618" s="30">
        <v>776</v>
      </c>
      <c r="D618" s="49">
        <v>588</v>
      </c>
      <c r="E618" s="49" t="str">
        <v>Repada A. Damanik</v>
      </c>
      <c r="L618" s="49"/>
      <c r="M618" s="49"/>
      <c r="N618" s="49"/>
      <c r="O618" s="30"/>
      <c r="Q618" s="20" t="str">
        <v>Redo Laksana</v>
      </c>
      <c r="R618" t="str">
        <v>Redo Laksana</v>
      </c>
      <c r="S618" t="str">
        <v>Redo Laksana</v>
      </c>
      <c r="T618" t="str">
        <v>Redo Laksana</v>
      </c>
      <c r="U618" t="str">
        <v>Redo Laksana</v>
      </c>
      <c r="V618" t="str">
        <v>Redo Laksana</v>
      </c>
      <c r="W618" t="str">
        <v>Redo Laksana</v>
      </c>
      <c r="X618" t="str">
        <v>Redo Laksana</v>
      </c>
      <c r="Y618" t="str">
        <v>Redo Laksana</v>
      </c>
      <c r="CL618" t="str">
        <v>Redo Laksana</v>
      </c>
    </row>
    <row r="619" spans="1:90" x14ac:dyDescent="0.25">
      <c r="A619" s="49">
        <v>617</v>
      </c>
      <c r="B619" s="20" t="s">
        <v>459</v>
      </c>
      <c r="C619" s="30">
        <v>638</v>
      </c>
      <c r="D619" s="49">
        <v>589</v>
      </c>
      <c r="E619" s="49" t="str">
        <v>Jasarlim Sinaga, Ir.</v>
      </c>
      <c r="L619" s="49"/>
      <c r="M619" s="49"/>
      <c r="N619" s="49"/>
      <c r="O619" s="30"/>
      <c r="Q619" s="20" t="str">
        <v>Reinhard Situmeang</v>
      </c>
      <c r="R619" t="str">
        <v>Reinhard Situmeang</v>
      </c>
      <c r="S619" t="str">
        <v>Reinhard Situmeang</v>
      </c>
      <c r="T619" t="str">
        <v>Reinhard Situmeang</v>
      </c>
      <c r="U619" t="str">
        <v>Reinhard Situmeang</v>
      </c>
      <c r="V619" t="str">
        <v>Reinhard Situmeang</v>
      </c>
      <c r="W619" t="str">
        <v>Reinhard Situmeang</v>
      </c>
      <c r="X619" t="str">
        <v>Reinhard Situmeang</v>
      </c>
      <c r="Y619" t="str">
        <v>Reinhard Situmeang</v>
      </c>
      <c r="CL619" t="str">
        <v>Reinhard Situmeang</v>
      </c>
    </row>
    <row r="620" spans="1:90" x14ac:dyDescent="0.25">
      <c r="A620" s="49">
        <v>618</v>
      </c>
      <c r="B620" s="20" t="s">
        <v>1300</v>
      </c>
      <c r="C620" s="30">
        <v>639</v>
      </c>
      <c r="D620" s="49">
        <v>498</v>
      </c>
      <c r="E620" s="49" t="str">
        <v>Mukhlis</v>
      </c>
      <c r="L620" s="49"/>
      <c r="M620" s="49"/>
      <c r="N620" s="49"/>
      <c r="O620" s="30"/>
      <c r="Q620" s="20" t="str">
        <v>Reja Eka Putra, Ir.</v>
      </c>
      <c r="R620" t="str">
        <v>Reja Eka Putra, Ir.</v>
      </c>
      <c r="S620" t="str">
        <v>Reja Eka Putra, Ir.</v>
      </c>
      <c r="T620" t="str">
        <v>Reja Eka Putra, Ir.</v>
      </c>
      <c r="U620" t="str">
        <v>Reja Eka Putra, Ir.</v>
      </c>
      <c r="V620" t="str">
        <v>Reja Eka Putra, Ir.</v>
      </c>
      <c r="W620" t="str">
        <v>Reja Eka Putra, Ir.</v>
      </c>
      <c r="X620" t="str">
        <v>Reja Eka Putra, Ir.</v>
      </c>
      <c r="Y620" t="str">
        <v>Reja Eka Putra, Ir.</v>
      </c>
      <c r="CL620" t="str">
        <v>Reja Eka Putra, Ir.</v>
      </c>
    </row>
    <row r="621" spans="1:90" x14ac:dyDescent="0.25">
      <c r="A621" s="49">
        <v>619</v>
      </c>
      <c r="B621" s="20" t="s">
        <v>549</v>
      </c>
      <c r="C621" s="30">
        <v>780</v>
      </c>
      <c r="D621" s="49">
        <v>590</v>
      </c>
      <c r="E621" s="49" t="str">
        <v>Eko Wiyono</v>
      </c>
      <c r="L621" s="49"/>
      <c r="M621" s="49"/>
      <c r="N621" s="49"/>
      <c r="O621" s="30"/>
      <c r="Q621" s="20" t="str">
        <v>Rengga Prabualam</v>
      </c>
      <c r="R621" t="str">
        <v>Rengga Prabualam</v>
      </c>
      <c r="S621" t="str">
        <v>Rengga Prabualam</v>
      </c>
      <c r="T621" t="str">
        <v>Rengga Prabualam</v>
      </c>
      <c r="U621" t="str">
        <v>Rengga Prabualam</v>
      </c>
      <c r="V621" t="str">
        <v>Rengga Prabualam</v>
      </c>
      <c r="W621" t="str">
        <v>Rengga Prabualam</v>
      </c>
      <c r="X621" t="str">
        <v>Rengga Prabualam</v>
      </c>
      <c r="Y621" t="str">
        <v>Rengga Prabualam</v>
      </c>
      <c r="CL621" t="str">
        <v>Rengga Prabualam</v>
      </c>
    </row>
    <row r="622" spans="1:90" x14ac:dyDescent="0.25">
      <c r="A622" s="49">
        <v>620</v>
      </c>
      <c r="B622" s="20" t="s">
        <v>176</v>
      </c>
      <c r="C622" s="30">
        <v>641</v>
      </c>
      <c r="D622" s="49">
        <v>591</v>
      </c>
      <c r="E622" s="49" t="str">
        <v>Canggih Sastrawan</v>
      </c>
      <c r="L622" s="49"/>
      <c r="M622" s="49"/>
      <c r="N622" s="49"/>
      <c r="O622" s="30"/>
      <c r="Q622" s="20" t="str">
        <v>Repada A. Damanik</v>
      </c>
      <c r="R622" t="str">
        <v>Repada A. Damanik</v>
      </c>
      <c r="S622" t="str">
        <v>Repada A. Damanik</v>
      </c>
      <c r="T622" t="str">
        <v>Repada A. Damanik</v>
      </c>
      <c r="U622" t="str">
        <v>Repada A. Damanik</v>
      </c>
      <c r="V622" t="str">
        <v>Repada A. Damanik</v>
      </c>
      <c r="W622" t="str">
        <v>Repada A. Damanik</v>
      </c>
      <c r="X622" t="str">
        <v>Repada A. Damanik</v>
      </c>
      <c r="Y622" t="str">
        <v>Repada A. Damanik</v>
      </c>
      <c r="CL622" t="str">
        <v>Repada A. Damanik</v>
      </c>
    </row>
    <row r="623" spans="1:90" x14ac:dyDescent="0.25">
      <c r="A623" s="49">
        <v>621</v>
      </c>
      <c r="B623" s="20" t="s">
        <v>802</v>
      </c>
      <c r="C623" s="30">
        <v>783</v>
      </c>
      <c r="D623" s="49">
        <v>592</v>
      </c>
      <c r="E623" s="49" t="str">
        <v>Albert Sembiring, Ir.</v>
      </c>
      <c r="L623" s="49"/>
      <c r="M623" s="49"/>
      <c r="N623" s="49"/>
      <c r="O623" s="30"/>
      <c r="Q623" s="20" t="str">
        <v>Repen Tance Sitepu</v>
      </c>
      <c r="R623" t="str">
        <v>Repen Tance Sitepu</v>
      </c>
      <c r="S623" t="str">
        <v>Repen Tance Sitepu</v>
      </c>
      <c r="T623" t="str">
        <v>Repen Tance Sitepu</v>
      </c>
      <c r="U623" t="str">
        <v>Repen Tance Sitepu</v>
      </c>
      <c r="V623" t="str">
        <v>Repen Tance Sitepu</v>
      </c>
      <c r="W623" t="str">
        <v>Repen Tance Sitepu</v>
      </c>
      <c r="X623" t="str">
        <v>Repen Tance Sitepu</v>
      </c>
      <c r="Y623" t="str">
        <v>Repen Tance Sitepu</v>
      </c>
      <c r="CL623" t="str">
        <v>Repen Tance Sitepu</v>
      </c>
    </row>
    <row r="624" spans="1:90" x14ac:dyDescent="0.25">
      <c r="A624" s="49">
        <v>622</v>
      </c>
      <c r="B624" s="20" t="s">
        <v>448</v>
      </c>
      <c r="C624" s="30">
        <v>643</v>
      </c>
      <c r="D624" s="49">
        <v>501</v>
      </c>
      <c r="E624" s="49" t="str">
        <v>Eli Budi Santoso</v>
      </c>
      <c r="L624" s="49"/>
      <c r="M624" s="49"/>
      <c r="N624" s="49"/>
      <c r="O624" s="30"/>
      <c r="Q624" s="20" t="str">
        <v>Rhiky Handayani Sinaga</v>
      </c>
      <c r="R624" t="str">
        <v>Rhiky Handayani Sinaga</v>
      </c>
      <c r="S624" t="str">
        <v>Rhiky Handayani Sinaga</v>
      </c>
      <c r="T624" t="str">
        <v>Rhiky Handayani Sinaga</v>
      </c>
      <c r="U624" t="str">
        <v>Rhiky Handayani Sinaga</v>
      </c>
      <c r="V624" t="str">
        <v>Rhiky Handayani Sinaga</v>
      </c>
      <c r="W624" t="str">
        <v>Rhiky Handayani Sinaga</v>
      </c>
      <c r="X624" t="str">
        <v>Rhiky Handayani Sinaga</v>
      </c>
      <c r="Y624" t="str">
        <v>Rhiky Handayani Sinaga</v>
      </c>
      <c r="CL624" t="str">
        <v>Rhiky Handayani Sinaga</v>
      </c>
    </row>
    <row r="625" spans="1:90" x14ac:dyDescent="0.25">
      <c r="A625" s="49">
        <v>623</v>
      </c>
      <c r="B625" s="20" t="s">
        <v>208</v>
      </c>
      <c r="C625" s="30">
        <v>644</v>
      </c>
      <c r="D625" s="49">
        <v>593</v>
      </c>
      <c r="E625" s="49" t="str">
        <v>Prihatiningsih</v>
      </c>
      <c r="L625" s="49"/>
      <c r="M625" s="49"/>
      <c r="N625" s="49"/>
      <c r="O625" s="30"/>
      <c r="Q625" s="20" t="str">
        <v>Ria Puspa Sari</v>
      </c>
      <c r="R625" t="str">
        <v>Ria Puspa Sari</v>
      </c>
      <c r="S625" t="str">
        <v>Ria Puspa Sari</v>
      </c>
      <c r="T625" t="str">
        <v>Ria Puspa Sari</v>
      </c>
      <c r="U625" t="str">
        <v>Ria Puspa Sari</v>
      </c>
      <c r="V625" t="str">
        <v>Ria Puspa Sari</v>
      </c>
      <c r="W625" t="str">
        <v>Ria Puspa Sari</v>
      </c>
      <c r="X625" t="str">
        <v>Ria Puspa Sari</v>
      </c>
      <c r="Y625" t="str">
        <v>Ria Puspa Sari</v>
      </c>
      <c r="CL625" t="str">
        <v>Ria Puspa Sari</v>
      </c>
    </row>
    <row r="626" spans="1:90" x14ac:dyDescent="0.25">
      <c r="A626" s="49">
        <v>624</v>
      </c>
      <c r="B626" s="20" t="s">
        <v>1302</v>
      </c>
      <c r="C626" s="30">
        <v>646</v>
      </c>
      <c r="D626" s="49">
        <v>502</v>
      </c>
      <c r="E626" s="49" t="str">
        <v>Joko Sunanto, Ir.</v>
      </c>
      <c r="L626" s="49"/>
      <c r="M626" s="49"/>
      <c r="N626" s="49"/>
      <c r="O626" s="30"/>
      <c r="Q626" s="20" t="str">
        <v>Ricky Martinus</v>
      </c>
      <c r="R626" t="str">
        <v>Ricky Martinus</v>
      </c>
      <c r="S626" t="str">
        <v>Ricky Martinus</v>
      </c>
      <c r="T626" t="str">
        <v>Ricky Martinus</v>
      </c>
      <c r="U626" t="str">
        <v>Ricky Martinus</v>
      </c>
      <c r="V626" t="str">
        <v>Ricky Martinus</v>
      </c>
      <c r="W626" t="str">
        <v>Ricky Martinus</v>
      </c>
      <c r="X626" t="str">
        <v>Ricky Martinus</v>
      </c>
      <c r="Y626" t="str">
        <v>Ricky Martinus</v>
      </c>
      <c r="CL626" t="str">
        <v>Ricky Martinus</v>
      </c>
    </row>
    <row r="627" spans="1:90" x14ac:dyDescent="0.25">
      <c r="A627" s="49">
        <v>625</v>
      </c>
      <c r="B627" s="20" t="s">
        <v>228</v>
      </c>
      <c r="C627" s="30">
        <v>647</v>
      </c>
      <c r="D627" s="49">
        <v>595</v>
      </c>
      <c r="E627" s="49" t="str">
        <v>Ir. Rudi Tambun</v>
      </c>
      <c r="L627" s="49"/>
      <c r="M627" s="49"/>
      <c r="N627" s="49"/>
      <c r="O627" s="30"/>
      <c r="Q627" s="20" t="str">
        <v>Rico Haryanto P Hutabalian</v>
      </c>
      <c r="R627" t="str">
        <v>Rico Haryanto P Hutabalian</v>
      </c>
      <c r="S627" t="str">
        <v>Rico Haryanto P Hutabalian</v>
      </c>
      <c r="T627" t="str">
        <v>Rico Haryanto P Hutabalian</v>
      </c>
      <c r="U627" t="str">
        <v>Rico Haryanto P Hutabalian</v>
      </c>
      <c r="V627" t="str">
        <v>Rico Haryanto P Hutabalian</v>
      </c>
      <c r="W627" t="str">
        <v>Rico Haryanto P Hutabalian</v>
      </c>
      <c r="X627" t="str">
        <v>Rico Haryanto P Hutabalian</v>
      </c>
      <c r="Y627" t="str">
        <v>Rico Haryanto P Hutabalian</v>
      </c>
      <c r="CL627" t="str">
        <v>Rico Haryanto P Hutabalian</v>
      </c>
    </row>
    <row r="628" spans="1:90" x14ac:dyDescent="0.25">
      <c r="A628" s="49">
        <v>626</v>
      </c>
      <c r="B628" s="20" t="s">
        <v>320</v>
      </c>
      <c r="C628" s="30">
        <v>648</v>
      </c>
      <c r="D628" s="49">
        <v>503</v>
      </c>
      <c r="E628" s="49" t="str">
        <v>Dodi Supriawan</v>
      </c>
      <c r="L628" s="49"/>
      <c r="M628" s="49"/>
      <c r="N628" s="49"/>
      <c r="O628" s="30"/>
      <c r="Q628" s="20" t="str">
        <v>Ridho Maulia Buana</v>
      </c>
      <c r="R628" t="str">
        <v>Ridho Maulia Buana</v>
      </c>
      <c r="S628" t="str">
        <v>Ridho Maulia Buana</v>
      </c>
      <c r="T628" t="str">
        <v>Ridho Maulia Buana</v>
      </c>
      <c r="U628" t="str">
        <v>Ridho Maulia Buana</v>
      </c>
      <c r="V628" t="str">
        <v>Ridho Maulia Buana</v>
      </c>
      <c r="W628" t="str">
        <v>Ridho Maulia Buana</v>
      </c>
      <c r="X628" t="str">
        <v>Ridho Maulia Buana</v>
      </c>
      <c r="Y628" t="str">
        <v>Ridho Maulia Buana</v>
      </c>
      <c r="CL628" t="str">
        <v>Ridho Maulia Buana</v>
      </c>
    </row>
    <row r="629" spans="1:90" x14ac:dyDescent="0.25">
      <c r="A629" s="49">
        <v>627</v>
      </c>
      <c r="B629" s="20" t="s">
        <v>301</v>
      </c>
      <c r="C629" s="30">
        <v>790</v>
      </c>
      <c r="D629" s="49">
        <v>599</v>
      </c>
      <c r="E629" s="49" t="str">
        <v>Aris Setiadi, Ir.</v>
      </c>
      <c r="L629" s="49"/>
      <c r="M629" s="49"/>
      <c r="N629" s="49"/>
      <c r="O629" s="30"/>
      <c r="Q629" s="20" t="str">
        <v>Rihul Azhar, Ir.</v>
      </c>
      <c r="R629" t="str">
        <v>Rihul Azhar, Ir.</v>
      </c>
      <c r="S629" t="str">
        <v>Rihul Azhar, Ir.</v>
      </c>
      <c r="T629" t="str">
        <v>Rihul Azhar, Ir.</v>
      </c>
      <c r="U629" t="str">
        <v>Rihul Azhar, Ir.</v>
      </c>
      <c r="V629" t="str">
        <v>Rihul Azhar, Ir.</v>
      </c>
      <c r="W629" t="str">
        <v>Rihul Azhar, Ir.</v>
      </c>
      <c r="X629" t="str">
        <v>Rihul Azhar, Ir.</v>
      </c>
      <c r="Y629" t="str">
        <v>Rihul Azhar, Ir.</v>
      </c>
      <c r="CL629" t="str">
        <v>Rihul Azhar, Ir.</v>
      </c>
    </row>
    <row r="630" spans="1:90" x14ac:dyDescent="0.25">
      <c r="A630" s="49">
        <v>628</v>
      </c>
      <c r="B630" s="20" t="s">
        <v>1303</v>
      </c>
      <c r="C630" s="30">
        <v>222</v>
      </c>
      <c r="D630" s="49">
        <v>600</v>
      </c>
      <c r="E630" s="49" t="str">
        <v>Syahfan A Lubis</v>
      </c>
      <c r="L630" s="49"/>
      <c r="M630" s="49"/>
      <c r="N630" s="49"/>
      <c r="O630" s="30"/>
      <c r="Q630" s="20" t="str">
        <v>Rika Ade Septiana</v>
      </c>
      <c r="R630" t="str">
        <v>Rika Ade Septiana</v>
      </c>
      <c r="S630" t="str">
        <v>Rika Ade Septiana</v>
      </c>
      <c r="T630" t="str">
        <v>Rika Ade Septiana</v>
      </c>
      <c r="U630" t="str">
        <v>Rika Ade Septiana</v>
      </c>
      <c r="V630" t="str">
        <v>Rika Ade Septiana</v>
      </c>
      <c r="W630" t="str">
        <v>Rika Ade Septiana</v>
      </c>
      <c r="X630" t="str">
        <v>Rika Ade Septiana</v>
      </c>
      <c r="Y630" t="str">
        <v>Rika Ade Septiana</v>
      </c>
      <c r="CL630" t="str">
        <v>Rika Ade Septiana</v>
      </c>
    </row>
    <row r="631" spans="1:90" x14ac:dyDescent="0.25">
      <c r="A631" s="49">
        <v>629</v>
      </c>
      <c r="B631" s="20" t="s">
        <v>214</v>
      </c>
      <c r="C631" s="30">
        <v>793</v>
      </c>
      <c r="D631" s="49">
        <v>601</v>
      </c>
      <c r="E631" s="49" t="str">
        <v>Edi Alamsyah</v>
      </c>
      <c r="L631" s="49"/>
      <c r="M631" s="49"/>
      <c r="N631" s="49"/>
      <c r="O631" s="30"/>
      <c r="Q631" s="20" t="str">
        <v>Rika Tania</v>
      </c>
      <c r="R631" t="str">
        <v>Rika Tania</v>
      </c>
      <c r="S631" t="str">
        <v>Rika Tania</v>
      </c>
      <c r="T631" t="str">
        <v>Rika Tania</v>
      </c>
      <c r="U631" t="str">
        <v>Rika Tania</v>
      </c>
      <c r="V631" t="str">
        <v>Rika Tania</v>
      </c>
      <c r="W631" t="str">
        <v>Rika Tania</v>
      </c>
      <c r="X631" t="str">
        <v>Rika Tania</v>
      </c>
      <c r="Y631" t="str">
        <v>Rika Tania</v>
      </c>
      <c r="CL631" t="str">
        <v>Rika Tania</v>
      </c>
    </row>
    <row r="632" spans="1:90" x14ac:dyDescent="0.25">
      <c r="A632" s="49">
        <v>630</v>
      </c>
      <c r="B632" s="20" t="s">
        <v>1019</v>
      </c>
      <c r="C632" s="30">
        <v>795</v>
      </c>
      <c r="D632" s="49">
        <v>603</v>
      </c>
      <c r="E632" s="49" t="str">
        <v>Chairul Fikri, Ir.</v>
      </c>
      <c r="L632" s="49"/>
      <c r="M632" s="49"/>
      <c r="N632" s="49"/>
      <c r="O632" s="30"/>
      <c r="Q632" s="20" t="str">
        <v>Rikki Frima Jaya Manurung</v>
      </c>
      <c r="R632" t="str">
        <v>Rikki Frima Jaya Manurung</v>
      </c>
      <c r="S632" t="str">
        <v>Rikki Frima Jaya Manurung</v>
      </c>
      <c r="T632" t="str">
        <v>Rikki Frima Jaya Manurung</v>
      </c>
      <c r="U632" t="str">
        <v>Rikki Frima Jaya Manurung</v>
      </c>
      <c r="V632" t="str">
        <v>Rikki Frima Jaya Manurung</v>
      </c>
      <c r="W632" t="str">
        <v>Rikki Frima Jaya Manurung</v>
      </c>
      <c r="X632" t="str">
        <v>Rikki Frima Jaya Manurung</v>
      </c>
      <c r="Y632" t="str">
        <v>Rikki Frima Jaya Manurung</v>
      </c>
      <c r="CL632" t="str">
        <v>Rikki Frima Jaya Manurung</v>
      </c>
    </row>
    <row r="633" spans="1:90" x14ac:dyDescent="0.25">
      <c r="A633" s="49">
        <v>631</v>
      </c>
      <c r="B633" s="20" t="s">
        <v>590</v>
      </c>
      <c r="C633" s="30">
        <v>649</v>
      </c>
      <c r="D633" s="49">
        <v>604</v>
      </c>
      <c r="E633" s="49" t="str">
        <v>Artoni</v>
      </c>
      <c r="L633" s="49"/>
      <c r="M633" s="49"/>
      <c r="N633" s="49"/>
      <c r="O633" s="30"/>
      <c r="Q633" s="20" t="str">
        <v>Rimsa Budi Arjuna</v>
      </c>
      <c r="R633" t="str">
        <v>Rimsa Budi Arjuna</v>
      </c>
      <c r="S633" t="str">
        <v>Rimsa Budi Arjuna</v>
      </c>
      <c r="T633" t="str">
        <v>Rimsa Budi Arjuna</v>
      </c>
      <c r="U633" t="str">
        <v>Rimsa Budi Arjuna</v>
      </c>
      <c r="V633" t="str">
        <v>Rimsa Budi Arjuna</v>
      </c>
      <c r="W633" t="str">
        <v>Rimsa Budi Arjuna</v>
      </c>
      <c r="X633" t="str">
        <v>Rimsa Budi Arjuna</v>
      </c>
      <c r="Y633" t="str">
        <v>Rimsa Budi Arjuna</v>
      </c>
      <c r="CL633" t="str">
        <v>Rimsa Budi Arjuna</v>
      </c>
    </row>
    <row r="634" spans="1:90" x14ac:dyDescent="0.25">
      <c r="A634" s="49">
        <v>632</v>
      </c>
      <c r="B634" s="20" t="s">
        <v>185</v>
      </c>
      <c r="C634" s="30">
        <v>798</v>
      </c>
      <c r="D634" s="49">
        <v>608</v>
      </c>
      <c r="E634" s="49" t="str">
        <v>M. Alvi, Ir.</v>
      </c>
      <c r="L634" s="49"/>
      <c r="M634" s="49"/>
      <c r="N634" s="49"/>
      <c r="O634" s="30"/>
      <c r="Q634" s="20" t="str">
        <v>Rina Suzana</v>
      </c>
      <c r="R634" t="str">
        <v>Rina Suzana</v>
      </c>
      <c r="S634" t="str">
        <v>Rina Suzana</v>
      </c>
      <c r="T634" t="str">
        <v>Rina Suzana</v>
      </c>
      <c r="U634" t="str">
        <v>Rina Suzana</v>
      </c>
      <c r="V634" t="str">
        <v>Rina Suzana</v>
      </c>
      <c r="W634" t="str">
        <v>Rina Suzana</v>
      </c>
      <c r="X634" t="str">
        <v>Rina Suzana</v>
      </c>
      <c r="Y634" t="str">
        <v>Rina Suzana</v>
      </c>
      <c r="CL634" t="str">
        <v>Rina Suzana</v>
      </c>
    </row>
    <row r="635" spans="1:90" x14ac:dyDescent="0.25">
      <c r="A635" s="49">
        <v>633</v>
      </c>
      <c r="B635" s="20" t="s">
        <v>721</v>
      </c>
      <c r="C635" s="30">
        <v>226</v>
      </c>
      <c r="D635" s="49">
        <v>609</v>
      </c>
      <c r="E635" s="49" t="str">
        <v>Coco Andi Putra</v>
      </c>
      <c r="L635" s="49"/>
      <c r="M635" s="49"/>
      <c r="N635" s="49"/>
      <c r="O635" s="30"/>
      <c r="Q635" s="20" t="str">
        <v>Rinaldi, Ir.</v>
      </c>
      <c r="R635" t="str">
        <v>Rinaldi, Ir.</v>
      </c>
      <c r="S635" t="str">
        <v>Rinaldi, Ir.</v>
      </c>
      <c r="T635" t="str">
        <v>Rinaldi, Ir.</v>
      </c>
      <c r="U635" t="str">
        <v>Rinaldi, Ir.</v>
      </c>
      <c r="V635" t="str">
        <v>Rinaldi, Ir.</v>
      </c>
      <c r="W635" t="str">
        <v>Rinaldi, Ir.</v>
      </c>
      <c r="X635" t="str">
        <v>Rinaldi, Ir.</v>
      </c>
      <c r="Y635" t="str">
        <v>Rinaldi, Ir.</v>
      </c>
      <c r="CL635" t="str">
        <v>Rinaldi, Ir.</v>
      </c>
    </row>
    <row r="636" spans="1:90" x14ac:dyDescent="0.25">
      <c r="A636" s="49">
        <v>634</v>
      </c>
      <c r="B636" s="20" t="s">
        <v>299</v>
      </c>
      <c r="C636" s="30">
        <v>651</v>
      </c>
      <c r="D636" s="49">
        <v>613</v>
      </c>
      <c r="E636" s="49" t="str">
        <v>Andika Rahmad</v>
      </c>
      <c r="L636" s="49"/>
      <c r="M636" s="49"/>
      <c r="N636" s="49"/>
      <c r="O636" s="30"/>
      <c r="Q636" s="20" t="str">
        <v>Ririn Fitriana Lubis</v>
      </c>
      <c r="R636" t="str">
        <v>Ririn Fitriana Lubis</v>
      </c>
      <c r="S636" t="str">
        <v>Ririn Fitriana Lubis</v>
      </c>
      <c r="T636" t="str">
        <v>Ririn Fitriana Lubis</v>
      </c>
      <c r="U636" t="str">
        <v>Ririn Fitriana Lubis</v>
      </c>
      <c r="V636" t="str">
        <v>Ririn Fitriana Lubis</v>
      </c>
      <c r="W636" t="str">
        <v>Ririn Fitriana Lubis</v>
      </c>
      <c r="X636" t="str">
        <v>Ririn Fitriana Lubis</v>
      </c>
      <c r="Y636" t="str">
        <v>Ririn Fitriana Lubis</v>
      </c>
      <c r="CL636" t="str">
        <v>Ririn Fitriana Lubis</v>
      </c>
    </row>
    <row r="637" spans="1:90" x14ac:dyDescent="0.25">
      <c r="A637" s="49">
        <v>635</v>
      </c>
      <c r="B637" s="20" t="s">
        <v>670</v>
      </c>
      <c r="C637" s="30">
        <v>230</v>
      </c>
      <c r="D637" s="49">
        <v>614</v>
      </c>
      <c r="E637" s="49" t="str">
        <v>Dedi Heryadi, Ir.</v>
      </c>
      <c r="L637" s="49"/>
      <c r="M637" s="49"/>
      <c r="N637" s="49"/>
      <c r="O637" s="30"/>
      <c r="Q637" s="20" t="str">
        <v>Rita Haryati, Ir.</v>
      </c>
      <c r="R637" t="str">
        <v>Rita Haryati, Ir.</v>
      </c>
      <c r="S637" t="str">
        <v>Rita Haryati, Ir.</v>
      </c>
      <c r="T637" t="str">
        <v>Rita Haryati, Ir.</v>
      </c>
      <c r="U637" t="str">
        <v>Rita Haryati, Ir.</v>
      </c>
      <c r="V637" t="str">
        <v>Rita Haryati, Ir.</v>
      </c>
      <c r="W637" t="str">
        <v>Rita Haryati, Ir.</v>
      </c>
      <c r="X637" t="str">
        <v>Rita Haryati, Ir.</v>
      </c>
      <c r="Y637" t="str">
        <v>Rita Haryati, Ir.</v>
      </c>
      <c r="CL637" t="str">
        <v>Rita Haryati, Ir.</v>
      </c>
    </row>
    <row r="638" spans="1:90" x14ac:dyDescent="0.25">
      <c r="A638" s="49">
        <v>636</v>
      </c>
      <c r="B638" s="20" t="s">
        <v>709</v>
      </c>
      <c r="C638" s="30">
        <v>232</v>
      </c>
      <c r="D638" s="49">
        <v>615</v>
      </c>
      <c r="E638" s="49" t="str">
        <v>Prima Verazona Putra</v>
      </c>
      <c r="L638" s="49"/>
      <c r="M638" s="49"/>
      <c r="N638" s="49"/>
      <c r="O638" s="30"/>
      <c r="Q638" s="20" t="str">
        <v>Rita Itriani Kaban</v>
      </c>
      <c r="R638" t="str">
        <v>Rita Itriani Kaban</v>
      </c>
      <c r="S638" t="str">
        <v>Rita Itriani Kaban</v>
      </c>
      <c r="T638" t="str">
        <v>Rita Itriani Kaban</v>
      </c>
      <c r="U638" t="str">
        <v>Rita Itriani Kaban</v>
      </c>
      <c r="V638" t="str">
        <v>Rita Itriani Kaban</v>
      </c>
      <c r="W638" t="str">
        <v>Rita Itriani Kaban</v>
      </c>
      <c r="X638" t="str">
        <v>Rita Itriani Kaban</v>
      </c>
      <c r="Y638" t="str">
        <v>Rita Itriani Kaban</v>
      </c>
      <c r="CL638" t="str">
        <v>Rita Itriani Kaban</v>
      </c>
    </row>
    <row r="639" spans="1:90" x14ac:dyDescent="0.25">
      <c r="A639" s="49">
        <v>637</v>
      </c>
      <c r="B639" s="20" t="s">
        <v>726</v>
      </c>
      <c r="C639" s="30">
        <v>653</v>
      </c>
      <c r="D639" s="49">
        <v>513</v>
      </c>
      <c r="E639" s="49" t="str">
        <v>Gocen Butar Butar</v>
      </c>
      <c r="L639" s="49"/>
      <c r="M639" s="49"/>
      <c r="N639" s="49"/>
      <c r="O639" s="30"/>
      <c r="Q639" s="20" t="str">
        <v>Rizal Enka Pratama K.</v>
      </c>
      <c r="R639" t="str">
        <v>Rizal Enka Pratama K.</v>
      </c>
      <c r="S639" t="str">
        <v>Rizal Enka Pratama K.</v>
      </c>
      <c r="T639" t="str">
        <v>Rizal Enka Pratama K.</v>
      </c>
      <c r="U639" t="str">
        <v>Rizal Enka Pratama K.</v>
      </c>
      <c r="V639" t="str">
        <v>Rizal Enka Pratama K.</v>
      </c>
      <c r="W639" t="str">
        <v>Rizal Enka Pratama K.</v>
      </c>
      <c r="X639" t="str">
        <v>Rizal Enka Pratama K.</v>
      </c>
      <c r="Y639" t="str">
        <v>Rizal Enka Pratama K.</v>
      </c>
      <c r="CL639" t="str">
        <v>Rizal Enka Pratama K.</v>
      </c>
    </row>
    <row r="640" spans="1:90" x14ac:dyDescent="0.25">
      <c r="A640" s="49">
        <v>638</v>
      </c>
      <c r="B640" s="20" t="s">
        <v>757</v>
      </c>
      <c r="C640" s="30">
        <v>655</v>
      </c>
      <c r="D640" s="49">
        <v>617</v>
      </c>
      <c r="E640" s="49" t="str">
        <v>Syahrul, Ir.</v>
      </c>
      <c r="L640" s="49"/>
      <c r="M640" s="49"/>
      <c r="N640" s="49"/>
      <c r="O640" s="30"/>
      <c r="Q640" s="20" t="str">
        <v>Rizki Dian Ringga</v>
      </c>
      <c r="R640" t="str">
        <v>Rizki Dian Ringga</v>
      </c>
      <c r="S640" t="str">
        <v>Rizki Dian Ringga</v>
      </c>
      <c r="T640" t="str">
        <v>Rizki Dian Ringga</v>
      </c>
      <c r="U640" t="str">
        <v>Rizki Dian Ringga</v>
      </c>
      <c r="V640" t="str">
        <v>Rizki Dian Ringga</v>
      </c>
      <c r="W640" t="str">
        <v>Rizki Dian Ringga</v>
      </c>
      <c r="X640" t="str">
        <v>Rizki Dian Ringga</v>
      </c>
      <c r="Y640" t="str">
        <v>Rizki Dian Ringga</v>
      </c>
      <c r="CL640" t="str">
        <v>Rizki Dian Ringga</v>
      </c>
    </row>
    <row r="641" spans="1:90" x14ac:dyDescent="0.25">
      <c r="A641" s="49">
        <v>639</v>
      </c>
      <c r="B641" s="20" t="s">
        <v>735</v>
      </c>
      <c r="C641" s="30">
        <v>236</v>
      </c>
      <c r="D641" s="49">
        <v>618</v>
      </c>
      <c r="E641" s="49" t="str">
        <v>Sacra Surya Avensina</v>
      </c>
      <c r="L641" s="49"/>
      <c r="M641" s="49"/>
      <c r="N641" s="49"/>
      <c r="O641" s="30"/>
      <c r="Q641" s="20" t="str">
        <v>Rizki Hamdani Nasution</v>
      </c>
      <c r="R641" t="str">
        <v>Rizki Hamdani Nasution</v>
      </c>
      <c r="S641" t="str">
        <v>Rizki Hamdani Nasution</v>
      </c>
      <c r="T641" t="str">
        <v>Rizki Hamdani Nasution</v>
      </c>
      <c r="U641" t="str">
        <v>Rizki Hamdani Nasution</v>
      </c>
      <c r="V641" t="str">
        <v>Rizki Hamdani Nasution</v>
      </c>
      <c r="W641" t="str">
        <v>Rizki Hamdani Nasution</v>
      </c>
      <c r="X641" t="str">
        <v>Rizki Hamdani Nasution</v>
      </c>
      <c r="Y641" t="str">
        <v>Rizki Hamdani Nasution</v>
      </c>
      <c r="CL641" t="str">
        <v>Rizki Hamdani Nasution</v>
      </c>
    </row>
    <row r="642" spans="1:90" x14ac:dyDescent="0.25">
      <c r="A642" s="49">
        <v>640</v>
      </c>
      <c r="B642" s="20" t="s">
        <v>198</v>
      </c>
      <c r="C642" s="30">
        <v>657</v>
      </c>
      <c r="D642" s="49">
        <v>0</v>
      </c>
      <c r="E642" s="49" t="str">
        <v>Indra Wijaya</v>
      </c>
      <c r="L642" s="49"/>
      <c r="M642" s="49"/>
      <c r="N642" s="49"/>
      <c r="O642" s="30"/>
      <c r="Q642" s="20" t="str">
        <v>Rizki Pratiwi Ningrum</v>
      </c>
      <c r="R642" t="str">
        <v>Rizki Pratiwi Ningrum</v>
      </c>
      <c r="S642" t="str">
        <v>Rizki Pratiwi Ningrum</v>
      </c>
      <c r="T642" t="str">
        <v>Rizki Pratiwi Ningrum</v>
      </c>
      <c r="U642" t="str">
        <v>Rizki Pratiwi Ningrum</v>
      </c>
      <c r="V642" t="str">
        <v>Rizki Pratiwi Ningrum</v>
      </c>
      <c r="W642" t="str">
        <v>Rizki Pratiwi Ningrum</v>
      </c>
      <c r="X642" t="str">
        <v>Rizki Pratiwi Ningrum</v>
      </c>
      <c r="Y642" t="str">
        <v>Rizki Pratiwi Ningrum</v>
      </c>
      <c r="CL642" t="str">
        <v>Rizki Pratiwi Ningrum</v>
      </c>
    </row>
    <row r="643" spans="1:90" x14ac:dyDescent="0.25">
      <c r="A643" s="49">
        <v>641</v>
      </c>
      <c r="B643" s="20" t="s">
        <v>377</v>
      </c>
      <c r="C643" s="30">
        <v>659</v>
      </c>
      <c r="D643" s="49">
        <v>620</v>
      </c>
      <c r="E643" s="49" t="str">
        <v>Agus Wahyudi Sutrisno</v>
      </c>
      <c r="L643" s="49"/>
      <c r="M643" s="49"/>
      <c r="N643" s="49"/>
      <c r="O643" s="30"/>
      <c r="Q643" s="20" t="str">
        <v>Rizky Ade Putra</v>
      </c>
      <c r="R643" t="str">
        <v>Rizky Ade Putra</v>
      </c>
      <c r="S643" t="str">
        <v>Rizky Ade Putra</v>
      </c>
      <c r="T643" t="str">
        <v>Rizky Ade Putra</v>
      </c>
      <c r="U643" t="str">
        <v>Rizky Ade Putra</v>
      </c>
      <c r="V643" t="str">
        <v>Rizky Ade Putra</v>
      </c>
      <c r="W643" t="str">
        <v>Rizky Ade Putra</v>
      </c>
      <c r="X643" t="str">
        <v>Rizky Ade Putra</v>
      </c>
      <c r="Y643" t="str">
        <v>Rizky Ade Putra</v>
      </c>
      <c r="CL643" t="str">
        <v>Rizky Ade Putra</v>
      </c>
    </row>
    <row r="644" spans="1:90" x14ac:dyDescent="0.25">
      <c r="A644" s="49">
        <v>642</v>
      </c>
      <c r="B644" s="20" t="s">
        <v>495</v>
      </c>
      <c r="C644" s="30">
        <v>660</v>
      </c>
      <c r="D644" s="49">
        <v>516</v>
      </c>
      <c r="E644" s="49" t="str">
        <v>Hermawan Agung Gumelar</v>
      </c>
      <c r="L644" s="49"/>
      <c r="M644" s="49"/>
      <c r="N644" s="49"/>
      <c r="O644" s="30"/>
      <c r="Q644" s="20" t="str">
        <v>Rizky Afriansyah</v>
      </c>
      <c r="R644" t="str">
        <v>Rizky Afriansyah</v>
      </c>
      <c r="S644" t="str">
        <v>Rizky Afriansyah</v>
      </c>
      <c r="T644" t="str">
        <v>Rizky Afriansyah</v>
      </c>
      <c r="U644" t="str">
        <v>Rizky Afriansyah</v>
      </c>
      <c r="V644" t="str">
        <v>Rizky Afriansyah</v>
      </c>
      <c r="W644" t="str">
        <v>Rizky Afriansyah</v>
      </c>
      <c r="X644" t="str">
        <v>Rizky Afriansyah</v>
      </c>
      <c r="Y644" t="str">
        <v>Rizky Afriansyah</v>
      </c>
      <c r="CL644" t="str">
        <v>Rizky Afriansyah</v>
      </c>
    </row>
    <row r="645" spans="1:90" x14ac:dyDescent="0.25">
      <c r="A645" s="49">
        <v>643</v>
      </c>
      <c r="B645" s="20" t="s">
        <v>405</v>
      </c>
      <c r="C645" s="30">
        <v>807</v>
      </c>
      <c r="D645" s="49">
        <v>622</v>
      </c>
      <c r="E645" s="49" t="str">
        <v>Yakobus Dualolo, Ir.</v>
      </c>
      <c r="L645" s="49"/>
      <c r="M645" s="49"/>
      <c r="N645" s="49"/>
      <c r="O645" s="30"/>
      <c r="Q645" s="20" t="str">
        <v>Robbi Aditya Candra Batubara</v>
      </c>
      <c r="R645" t="str">
        <v>Robbi Aditya Candra Batubara</v>
      </c>
      <c r="S645" t="str">
        <v>Robbi Aditya Candra Batubara</v>
      </c>
      <c r="T645" t="str">
        <v>Robbi Aditya Candra Batubara</v>
      </c>
      <c r="U645" t="str">
        <v>Robbi Aditya Candra Batubara</v>
      </c>
      <c r="V645" t="str">
        <v>Robbi Aditya Candra Batubara</v>
      </c>
      <c r="W645" t="str">
        <v>Robbi Aditya Candra Batubara</v>
      </c>
      <c r="X645" t="str">
        <v>Robbi Aditya Candra Batubara</v>
      </c>
      <c r="Y645" t="str">
        <v>Robbi Aditya Candra Batubara</v>
      </c>
      <c r="CL645" t="str">
        <v>Robbi Aditya Candra Batubara</v>
      </c>
    </row>
    <row r="646" spans="1:90" x14ac:dyDescent="0.25">
      <c r="A646" s="49">
        <v>644</v>
      </c>
      <c r="B646" s="20" t="s">
        <v>439</v>
      </c>
      <c r="C646" s="30">
        <v>808</v>
      </c>
      <c r="D646" s="49">
        <v>623</v>
      </c>
      <c r="E646" s="49" t="str">
        <v>M. Anggoro Cipto</v>
      </c>
      <c r="L646" s="49"/>
      <c r="M646" s="49"/>
      <c r="N646" s="49"/>
      <c r="O646" s="30"/>
      <c r="Q646" s="20" t="str">
        <v>Rodi</v>
      </c>
      <c r="R646" t="str">
        <v>Rodi</v>
      </c>
      <c r="S646" t="str">
        <v>Rodi</v>
      </c>
      <c r="T646" t="str">
        <v>Rodi</v>
      </c>
      <c r="U646" t="str">
        <v>Rodi</v>
      </c>
      <c r="V646" t="str">
        <v>Rodi</v>
      </c>
      <c r="W646" t="str">
        <v>Rodi</v>
      </c>
      <c r="X646" t="str">
        <v>Rodi</v>
      </c>
      <c r="Y646" t="str">
        <v>Rodi</v>
      </c>
      <c r="CL646" t="str">
        <v>Rodi</v>
      </c>
    </row>
    <row r="647" spans="1:90" x14ac:dyDescent="0.25">
      <c r="A647" s="49">
        <v>645</v>
      </c>
      <c r="B647" s="20" t="s">
        <v>684</v>
      </c>
      <c r="C647" s="30">
        <v>238</v>
      </c>
      <c r="D647" s="49">
        <v>518</v>
      </c>
      <c r="E647" s="49" t="str">
        <v>Rizky Ade Putra</v>
      </c>
      <c r="L647" s="49"/>
      <c r="M647" s="49"/>
      <c r="N647" s="49"/>
      <c r="O647" s="30"/>
      <c r="Q647" s="20" t="str">
        <v>Roesdijono</v>
      </c>
      <c r="R647" t="str">
        <v>Roesdijono</v>
      </c>
      <c r="S647" t="str">
        <v>Roesdijono</v>
      </c>
      <c r="T647" t="str">
        <v>Roesdijono</v>
      </c>
      <c r="U647" t="str">
        <v>Roesdijono</v>
      </c>
      <c r="V647" t="str">
        <v>Roesdijono</v>
      </c>
      <c r="W647" t="str">
        <v>Roesdijono</v>
      </c>
      <c r="X647" t="str">
        <v>Roesdijono</v>
      </c>
      <c r="Y647" t="str">
        <v>Roesdijono</v>
      </c>
      <c r="CL647" t="str">
        <v>Roesdijono</v>
      </c>
    </row>
    <row r="648" spans="1:90" x14ac:dyDescent="0.25">
      <c r="A648" s="49">
        <v>646</v>
      </c>
      <c r="B648" s="20" t="s">
        <v>536</v>
      </c>
      <c r="C648" s="30">
        <v>809</v>
      </c>
      <c r="D648" s="49">
        <v>624</v>
      </c>
      <c r="E648" s="49" t="str">
        <v>Oktaviyanus, ST</v>
      </c>
      <c r="L648" s="49"/>
      <c r="M648" s="49"/>
      <c r="N648" s="49"/>
      <c r="O648" s="30"/>
      <c r="Q648" s="20" t="str">
        <v>Rofina Budianto</v>
      </c>
      <c r="R648" t="str">
        <v>Rofina Budianto</v>
      </c>
      <c r="S648" t="str">
        <v>Rofina Budianto</v>
      </c>
      <c r="T648" t="str">
        <v>Rofina Budianto</v>
      </c>
      <c r="U648" t="str">
        <v>Rofina Budianto</v>
      </c>
      <c r="V648" t="str">
        <v>Rofina Budianto</v>
      </c>
      <c r="W648" t="str">
        <v>Rofina Budianto</v>
      </c>
      <c r="X648" t="str">
        <v>Rofina Budianto</v>
      </c>
      <c r="Y648" t="str">
        <v>Rofina Budianto</v>
      </c>
      <c r="CL648" t="str">
        <v>Rofina Budianto</v>
      </c>
    </row>
    <row r="649" spans="1:90" x14ac:dyDescent="0.25">
      <c r="A649" s="49">
        <v>647</v>
      </c>
      <c r="B649" s="20" t="s">
        <v>1020</v>
      </c>
      <c r="C649" s="30">
        <v>661</v>
      </c>
      <c r="D649" s="49">
        <v>625</v>
      </c>
      <c r="E649" s="49" t="str">
        <v>Dahrial, Ir.</v>
      </c>
      <c r="L649" s="49"/>
      <c r="M649" s="49"/>
      <c r="N649" s="49"/>
      <c r="O649" s="30"/>
      <c r="Q649" s="20" t="str">
        <v>Roger H. Wiryawan</v>
      </c>
      <c r="R649" t="str">
        <v>Roger H. Wiryawan</v>
      </c>
      <c r="S649" t="str">
        <v>Roger H. Wiryawan</v>
      </c>
      <c r="T649" t="str">
        <v>Roger H. Wiryawan</v>
      </c>
      <c r="U649" t="str">
        <v>Roger H. Wiryawan</v>
      </c>
      <c r="V649" t="str">
        <v>Roger H. Wiryawan</v>
      </c>
      <c r="W649" t="str">
        <v>Roger H. Wiryawan</v>
      </c>
      <c r="X649" t="str">
        <v>Roger H. Wiryawan</v>
      </c>
      <c r="Y649" t="str">
        <v>Roger H. Wiryawan</v>
      </c>
      <c r="CL649" t="str">
        <v>Roger H. Wiryawan</v>
      </c>
    </row>
    <row r="650" spans="1:90" x14ac:dyDescent="0.25">
      <c r="A650" s="49">
        <v>648</v>
      </c>
      <c r="B650" s="20" t="s">
        <v>466</v>
      </c>
      <c r="C650" s="30">
        <v>662</v>
      </c>
      <c r="D650" s="49">
        <v>626</v>
      </c>
      <c r="E650" s="49" t="str">
        <v>Sulkifli Darman, Ir.</v>
      </c>
      <c r="L650" s="49"/>
      <c r="M650" s="49"/>
      <c r="N650" s="49"/>
      <c r="O650" s="30"/>
      <c r="Q650" s="20" t="str">
        <v>Roland Asmoro</v>
      </c>
      <c r="R650" t="str">
        <v>Roland Asmoro</v>
      </c>
      <c r="S650" t="str">
        <v>Roland Asmoro</v>
      </c>
      <c r="T650" t="str">
        <v>Roland Asmoro</v>
      </c>
      <c r="U650" t="str">
        <v>Roland Asmoro</v>
      </c>
      <c r="V650" t="str">
        <v>Roland Asmoro</v>
      </c>
      <c r="W650" t="str">
        <v>Roland Asmoro</v>
      </c>
      <c r="X650" t="str">
        <v>Roland Asmoro</v>
      </c>
      <c r="Y650" t="str">
        <v>Roland Asmoro</v>
      </c>
      <c r="CL650" t="str">
        <v>Roland Asmoro</v>
      </c>
    </row>
    <row r="651" spans="1:90" x14ac:dyDescent="0.25">
      <c r="A651" s="49">
        <v>649</v>
      </c>
      <c r="B651" s="20" t="s">
        <v>1306</v>
      </c>
      <c r="C651" s="30">
        <v>663</v>
      </c>
      <c r="D651" s="49">
        <v>631</v>
      </c>
      <c r="E651" s="49" t="str">
        <v>Wawan Kristiawan</v>
      </c>
      <c r="L651" s="49"/>
      <c r="M651" s="49"/>
      <c r="N651" s="49"/>
      <c r="O651" s="30"/>
      <c r="Q651" s="20" t="str">
        <v>Ronald Pandapotan Simarmata</v>
      </c>
      <c r="R651" t="str">
        <v>Ronald Pandapotan Simarmata</v>
      </c>
      <c r="S651" t="str">
        <v>Ronald Pandapotan Simarmata</v>
      </c>
      <c r="T651" t="str">
        <v>Ronald Pandapotan Simarmata</v>
      </c>
      <c r="U651" t="str">
        <v>Ronald Pandapotan Simarmata</v>
      </c>
      <c r="V651" t="str">
        <v>Ronald Pandapotan Simarmata</v>
      </c>
      <c r="W651" t="str">
        <v>Ronald Pandapotan Simarmata</v>
      </c>
      <c r="X651" t="str">
        <v>Ronald Pandapotan Simarmata</v>
      </c>
      <c r="Y651" t="str">
        <v>Ronald Pandapotan Simarmata</v>
      </c>
      <c r="CL651" t="str">
        <v>Ronald Pandapotan Simarmata</v>
      </c>
    </row>
    <row r="652" spans="1:90" x14ac:dyDescent="0.25">
      <c r="A652" s="49">
        <v>650</v>
      </c>
      <c r="B652" s="20" t="s">
        <v>189</v>
      </c>
      <c r="C652" s="30">
        <v>664</v>
      </c>
      <c r="D652" s="49">
        <v>522</v>
      </c>
      <c r="E652" s="49" t="str">
        <v>Mangantartua Eduanwar Pakpahan</v>
      </c>
      <c r="L652" s="49"/>
      <c r="M652" s="49"/>
      <c r="N652" s="49"/>
      <c r="O652" s="30"/>
      <c r="Q652" s="20" t="str">
        <v>Ronda Ginting</v>
      </c>
      <c r="R652" t="str">
        <v>Ronda Ginting</v>
      </c>
      <c r="S652" t="str">
        <v>Ronda Ginting</v>
      </c>
      <c r="T652" t="str">
        <v>Ronda Ginting</v>
      </c>
      <c r="U652" t="str">
        <v>Ronda Ginting</v>
      </c>
      <c r="V652" t="str">
        <v>Ronda Ginting</v>
      </c>
      <c r="W652" t="str">
        <v>Ronda Ginting</v>
      </c>
      <c r="X652" t="str">
        <v>Ronda Ginting</v>
      </c>
      <c r="Y652" t="str">
        <v>Ronda Ginting</v>
      </c>
      <c r="CL652" t="str">
        <v>Ronda Ginting</v>
      </c>
    </row>
    <row r="653" spans="1:90" x14ac:dyDescent="0.25">
      <c r="A653" s="49">
        <v>651</v>
      </c>
      <c r="B653" s="20" t="s">
        <v>223</v>
      </c>
      <c r="C653" s="30">
        <v>665</v>
      </c>
      <c r="D653" s="49">
        <v>634</v>
      </c>
      <c r="E653" s="49" t="str">
        <v>Kaslan, Ir.</v>
      </c>
      <c r="L653" s="49"/>
      <c r="M653" s="49"/>
      <c r="N653" s="49"/>
      <c r="O653" s="30"/>
      <c r="Q653" s="20" t="str">
        <v>Rori Rumenda</v>
      </c>
      <c r="R653" t="str">
        <v>Rori Rumenda</v>
      </c>
      <c r="S653" t="str">
        <v>Rori Rumenda</v>
      </c>
      <c r="T653" t="str">
        <v>Rori Rumenda</v>
      </c>
      <c r="U653" t="str">
        <v>Rori Rumenda</v>
      </c>
      <c r="V653" t="str">
        <v>Rori Rumenda</v>
      </c>
      <c r="W653" t="str">
        <v>Rori Rumenda</v>
      </c>
      <c r="X653" t="str">
        <v>Rori Rumenda</v>
      </c>
      <c r="Y653" t="str">
        <v>Rori Rumenda</v>
      </c>
      <c r="CL653" t="str">
        <v>Rori Rumenda</v>
      </c>
    </row>
    <row r="654" spans="1:90" x14ac:dyDescent="0.25">
      <c r="A654" s="49">
        <v>652</v>
      </c>
      <c r="B654" s="20" t="s">
        <v>632</v>
      </c>
      <c r="C654" s="30">
        <v>667</v>
      </c>
      <c r="D654" s="49">
        <v>523</v>
      </c>
      <c r="E654" s="49" t="str">
        <v>Dede Wahyudi</v>
      </c>
      <c r="L654" s="49"/>
      <c r="M654" s="49"/>
      <c r="N654" s="49"/>
      <c r="O654" s="30"/>
      <c r="Q654" s="20" t="str">
        <v>Ros Subagyo</v>
      </c>
      <c r="R654" t="str">
        <v>Ros Subagyo</v>
      </c>
      <c r="S654" t="str">
        <v>Ros Subagyo</v>
      </c>
      <c r="T654" t="str">
        <v>Ros Subagyo</v>
      </c>
      <c r="U654" t="str">
        <v>Ros Subagyo</v>
      </c>
      <c r="V654" t="str">
        <v>Ros Subagyo</v>
      </c>
      <c r="W654" t="str">
        <v>Ros Subagyo</v>
      </c>
      <c r="X654" t="str">
        <v>Ros Subagyo</v>
      </c>
      <c r="Y654" t="str">
        <v>Ros Subagyo</v>
      </c>
      <c r="CL654" t="str">
        <v>Ros Subagyo</v>
      </c>
    </row>
    <row r="655" spans="1:90" x14ac:dyDescent="0.25">
      <c r="A655" s="49">
        <v>653</v>
      </c>
      <c r="B655" s="20" t="s">
        <v>686</v>
      </c>
      <c r="C655" s="30">
        <v>669</v>
      </c>
      <c r="D655" s="49">
        <v>637</v>
      </c>
      <c r="E655" s="49" t="str">
        <v>Ikbal Afriansyah</v>
      </c>
      <c r="L655" s="49"/>
      <c r="M655" s="49"/>
      <c r="N655" s="49"/>
      <c r="O655" s="30"/>
      <c r="Q655" s="20" t="str">
        <v>Rosalina Musna</v>
      </c>
      <c r="R655" t="str">
        <v>Rosalina Musna</v>
      </c>
      <c r="S655" t="str">
        <v>Rosalina Musna</v>
      </c>
      <c r="T655" t="str">
        <v>Rosalina Musna</v>
      </c>
      <c r="U655" t="str">
        <v>Rosalina Musna</v>
      </c>
      <c r="V655" t="str">
        <v>Rosalina Musna</v>
      </c>
      <c r="W655" t="str">
        <v>Rosalina Musna</v>
      </c>
      <c r="X655" t="str">
        <v>Rosalina Musna</v>
      </c>
      <c r="Y655" t="str">
        <v>Rosalina Musna</v>
      </c>
      <c r="CL655" t="str">
        <v>Rosalina Musna</v>
      </c>
    </row>
    <row r="656" spans="1:90" x14ac:dyDescent="0.25">
      <c r="A656" s="49">
        <v>654</v>
      </c>
      <c r="B656" s="20" t="s">
        <v>1307</v>
      </c>
      <c r="C656" s="30">
        <v>671</v>
      </c>
      <c r="D656" s="49">
        <v>524</v>
      </c>
      <c r="E656" s="49" t="str">
        <v>Arif Haryanto</v>
      </c>
      <c r="L656" s="49"/>
      <c r="M656" s="49"/>
      <c r="N656" s="49"/>
      <c r="O656" s="30"/>
      <c r="Q656" s="20" t="str">
        <v>Roy E. Wicaksono</v>
      </c>
      <c r="R656" t="str">
        <v>Roy E. Wicaksono</v>
      </c>
      <c r="S656" t="str">
        <v>Roy E. Wicaksono</v>
      </c>
      <c r="T656" t="str">
        <v>Roy E. Wicaksono</v>
      </c>
      <c r="U656" t="str">
        <v>Roy E. Wicaksono</v>
      </c>
      <c r="V656" t="str">
        <v>Roy E. Wicaksono</v>
      </c>
      <c r="W656" t="str">
        <v>Roy E. Wicaksono</v>
      </c>
      <c r="X656" t="str">
        <v>Roy E. Wicaksono</v>
      </c>
      <c r="Y656" t="str">
        <v>Roy E. Wicaksono</v>
      </c>
      <c r="CL656" t="str">
        <v>Roy E. Wicaksono</v>
      </c>
    </row>
    <row r="657" spans="1:90" x14ac:dyDescent="0.25">
      <c r="A657" s="49">
        <v>655</v>
      </c>
      <c r="B657" s="20" t="s">
        <v>199</v>
      </c>
      <c r="C657" s="30">
        <v>673</v>
      </c>
      <c r="D657" s="49">
        <v>638</v>
      </c>
      <c r="E657" s="49" t="str">
        <v>Hendrik Sahrul Saputra</v>
      </c>
      <c r="L657" s="49"/>
      <c r="M657" s="49"/>
      <c r="N657" s="49"/>
      <c r="O657" s="30"/>
      <c r="Q657" s="20" t="str">
        <v>Roy Franc James Simanjuntak</v>
      </c>
      <c r="R657" t="str">
        <v>Roy Franc James Simanjuntak</v>
      </c>
      <c r="S657" t="str">
        <v>Roy Franc James Simanjuntak</v>
      </c>
      <c r="T657" t="str">
        <v>Roy Franc James Simanjuntak</v>
      </c>
      <c r="U657" t="str">
        <v>Roy Franc James Simanjuntak</v>
      </c>
      <c r="V657" t="str">
        <v>Roy Franc James Simanjuntak</v>
      </c>
      <c r="W657" t="str">
        <v>Roy Franc James Simanjuntak</v>
      </c>
      <c r="X657" t="str">
        <v>Roy Franc James Simanjuntak</v>
      </c>
      <c r="Y657" t="str">
        <v>Roy Franc James Simanjuntak</v>
      </c>
      <c r="CL657" t="str">
        <v>Roy Franc James Simanjuntak</v>
      </c>
    </row>
    <row r="658" spans="1:90" x14ac:dyDescent="0.25">
      <c r="A658" s="49">
        <v>656</v>
      </c>
      <c r="B658" s="20" t="s">
        <v>518</v>
      </c>
      <c r="C658" s="30">
        <v>810</v>
      </c>
      <c r="D658" s="49">
        <v>525</v>
      </c>
      <c r="E658" s="49" t="str">
        <v>Ahmad Yani S.</v>
      </c>
      <c r="L658" s="49"/>
      <c r="M658" s="49"/>
      <c r="N658" s="49"/>
      <c r="O658" s="30"/>
      <c r="Q658" s="20" t="str">
        <v>Rudi Gunarso, SP</v>
      </c>
      <c r="R658" t="str">
        <v>Rudi Gunarso, SP</v>
      </c>
      <c r="S658" t="str">
        <v>Rudi Gunarso, SP</v>
      </c>
      <c r="T658" t="str">
        <v>Rudi Gunarso, SP</v>
      </c>
      <c r="U658" t="str">
        <v>Rudi Gunarso, SP</v>
      </c>
      <c r="V658" t="str">
        <v>Rudi Gunarso, SP</v>
      </c>
      <c r="W658" t="str">
        <v>Rudi Gunarso, SP</v>
      </c>
      <c r="X658" t="str">
        <v>Rudi Gunarso, SP</v>
      </c>
      <c r="Y658" t="str">
        <v>Rudi Gunarso, SP</v>
      </c>
      <c r="CL658" t="str">
        <v>Rudi Gunarso, SP</v>
      </c>
    </row>
    <row r="659" spans="1:90" x14ac:dyDescent="0.25">
      <c r="A659" s="49">
        <v>657</v>
      </c>
      <c r="B659" s="20" t="s">
        <v>415</v>
      </c>
      <c r="C659" s="30">
        <v>674</v>
      </c>
      <c r="D659" s="49">
        <v>640</v>
      </c>
      <c r="E659" s="49" t="str">
        <v>Darwin Siregar, Ir.</v>
      </c>
      <c r="L659" s="49"/>
      <c r="M659" s="49"/>
      <c r="N659" s="49"/>
      <c r="O659" s="30"/>
      <c r="Q659" s="20" t="str">
        <v>Rudi Komi Simbolon</v>
      </c>
      <c r="R659" t="str">
        <v>Rudi Komi Simbolon</v>
      </c>
      <c r="S659" t="str">
        <v>Rudi Komi Simbolon</v>
      </c>
      <c r="T659" t="str">
        <v>Rudi Komi Simbolon</v>
      </c>
      <c r="U659" t="str">
        <v>Rudi Komi Simbolon</v>
      </c>
      <c r="V659" t="str">
        <v>Rudi Komi Simbolon</v>
      </c>
      <c r="W659" t="str">
        <v>Rudi Komi Simbolon</v>
      </c>
      <c r="X659" t="str">
        <v>Rudi Komi Simbolon</v>
      </c>
      <c r="Y659" t="str">
        <v>Rudi Komi Simbolon</v>
      </c>
      <c r="CL659" t="str">
        <v>Rudi Komi Simbolon</v>
      </c>
    </row>
    <row r="660" spans="1:90" x14ac:dyDescent="0.25">
      <c r="A660" s="49">
        <v>658</v>
      </c>
      <c r="B660" s="20" t="s">
        <v>596</v>
      </c>
      <c r="C660" s="30">
        <v>811</v>
      </c>
      <c r="D660" s="49">
        <v>526</v>
      </c>
      <c r="E660" s="49" t="str">
        <v>Adi Cawarman Sitorus</v>
      </c>
      <c r="L660" s="49"/>
      <c r="M660" s="49"/>
      <c r="N660" s="49"/>
      <c r="O660" s="30"/>
      <c r="Q660" s="20" t="str">
        <v>Rudi Rizal</v>
      </c>
      <c r="R660" t="str">
        <v>Rudi Rizal</v>
      </c>
      <c r="S660" t="str">
        <v>Rudi Rizal</v>
      </c>
      <c r="T660" t="str">
        <v>Rudi Rizal</v>
      </c>
      <c r="U660" t="str">
        <v>Rudi Rizal</v>
      </c>
      <c r="V660" t="str">
        <v>Rudi Rizal</v>
      </c>
      <c r="W660" t="str">
        <v>Rudi Rizal</v>
      </c>
      <c r="X660" t="str">
        <v>Rudi Rizal</v>
      </c>
      <c r="Y660" t="str">
        <v>Rudi Rizal</v>
      </c>
      <c r="CL660" t="str">
        <v>Rudi Rizal</v>
      </c>
    </row>
    <row r="661" spans="1:90" x14ac:dyDescent="0.25">
      <c r="A661" s="49">
        <v>659</v>
      </c>
      <c r="B661" s="20" t="s">
        <v>335</v>
      </c>
      <c r="C661" s="30">
        <v>675</v>
      </c>
      <c r="D661" s="49">
        <v>641</v>
      </c>
      <c r="E661" s="49" t="str">
        <v>Azhar, Ir.</v>
      </c>
      <c r="L661" s="49"/>
      <c r="M661" s="49"/>
      <c r="N661" s="49"/>
      <c r="O661" s="30"/>
      <c r="Q661" s="20" t="str">
        <v>Rudian Sabili</v>
      </c>
      <c r="R661" t="str">
        <v>Rudian Sabili</v>
      </c>
      <c r="S661" t="str">
        <v>Rudian Sabili</v>
      </c>
      <c r="T661" t="str">
        <v>Rudian Sabili</v>
      </c>
      <c r="U661" t="str">
        <v>Rudian Sabili</v>
      </c>
      <c r="V661" t="str">
        <v>Rudian Sabili</v>
      </c>
      <c r="W661" t="str">
        <v>Rudian Sabili</v>
      </c>
      <c r="X661" t="str">
        <v>Rudian Sabili</v>
      </c>
      <c r="Y661" t="str">
        <v>Rudian Sabili</v>
      </c>
      <c r="CL661" t="str">
        <v>Rudian Sabili</v>
      </c>
    </row>
    <row r="662" spans="1:90" x14ac:dyDescent="0.25">
      <c r="A662" s="49">
        <v>660</v>
      </c>
      <c r="B662" s="20" t="s">
        <v>224</v>
      </c>
      <c r="C662" s="30">
        <v>610</v>
      </c>
      <c r="D662" s="49">
        <v>642</v>
      </c>
      <c r="E662" s="49" t="str">
        <v>M. Karyani</v>
      </c>
      <c r="L662" s="49"/>
      <c r="M662" s="49"/>
      <c r="N662" s="49"/>
      <c r="O662" s="30"/>
      <c r="Q662" s="20" t="str">
        <v>Rudolf Van Hallen Harianja</v>
      </c>
      <c r="R662" t="str">
        <v>Rudolf Van Hallen Harianja</v>
      </c>
      <c r="S662" t="str">
        <v>Rudolf Van Hallen Harianja</v>
      </c>
      <c r="T662" t="str">
        <v>Rudolf Van Hallen Harianja</v>
      </c>
      <c r="U662" t="str">
        <v>Rudolf Van Hallen Harianja</v>
      </c>
      <c r="V662" t="str">
        <v>Rudolf Van Hallen Harianja</v>
      </c>
      <c r="W662" t="str">
        <v>Rudolf Van Hallen Harianja</v>
      </c>
      <c r="X662" t="str">
        <v>Rudolf Van Hallen Harianja</v>
      </c>
      <c r="Y662" t="str">
        <v>Rudolf Van Hallen Harianja</v>
      </c>
      <c r="CL662" t="str">
        <v>Rudolf Van Hallen Harianja</v>
      </c>
    </row>
    <row r="663" spans="1:90" x14ac:dyDescent="0.25">
      <c r="A663" s="49">
        <v>661</v>
      </c>
      <c r="B663" s="20" t="s">
        <v>658</v>
      </c>
      <c r="C663" s="30">
        <v>677</v>
      </c>
      <c r="D663" s="49">
        <v>647</v>
      </c>
      <c r="E663" s="49" t="str">
        <v>Arie Munirianto</v>
      </c>
      <c r="L663" s="49"/>
      <c r="M663" s="49"/>
      <c r="N663" s="49"/>
      <c r="O663" s="30"/>
      <c r="Q663" s="20" t="str">
        <v>Rusden Pandiangan</v>
      </c>
      <c r="R663" t="str">
        <v>Rusden Pandiangan</v>
      </c>
      <c r="S663" t="str">
        <v>Rusden Pandiangan</v>
      </c>
      <c r="T663" t="str">
        <v>Rusden Pandiangan</v>
      </c>
      <c r="U663" t="str">
        <v>Rusden Pandiangan</v>
      </c>
      <c r="V663" t="str">
        <v>Rusden Pandiangan</v>
      </c>
      <c r="W663" t="str">
        <v>Rusden Pandiangan</v>
      </c>
      <c r="X663" t="str">
        <v>Rusden Pandiangan</v>
      </c>
      <c r="Y663" t="str">
        <v>Rusden Pandiangan</v>
      </c>
      <c r="CL663" t="str">
        <v>Rusden Pandiangan</v>
      </c>
    </row>
    <row r="664" spans="1:90" x14ac:dyDescent="0.25">
      <c r="A664" s="49">
        <v>662</v>
      </c>
      <c r="B664" s="20" t="s">
        <v>401</v>
      </c>
      <c r="C664" s="30">
        <v>679</v>
      </c>
      <c r="D664" s="49">
        <v>648</v>
      </c>
      <c r="E664" s="49" t="str">
        <v>Syahri Kurnia, Ir.</v>
      </c>
      <c r="L664" s="49"/>
      <c r="M664" s="49"/>
      <c r="N664" s="49"/>
      <c r="O664" s="30"/>
      <c r="Q664" s="20" t="str">
        <v>Rusli, SH</v>
      </c>
      <c r="R664" t="str">
        <v>Rusli, SH</v>
      </c>
      <c r="S664" t="str">
        <v>Rusli, SH</v>
      </c>
      <c r="T664" t="str">
        <v>Rusli, SH</v>
      </c>
      <c r="U664" t="str">
        <v>Rusli, SH</v>
      </c>
      <c r="V664" t="str">
        <v>Rusli, SH</v>
      </c>
      <c r="W664" t="str">
        <v>Rusli, SH</v>
      </c>
      <c r="X664" t="str">
        <v>Rusli, SH</v>
      </c>
      <c r="Y664" t="str">
        <v>Rusli, SH</v>
      </c>
      <c r="CL664" t="str">
        <v>Rusli, SH</v>
      </c>
    </row>
    <row r="665" spans="1:90" x14ac:dyDescent="0.25">
      <c r="A665" s="49">
        <v>663</v>
      </c>
      <c r="B665" s="20" t="s">
        <v>378</v>
      </c>
      <c r="C665" s="30">
        <v>680</v>
      </c>
      <c r="D665" s="49">
        <v>649</v>
      </c>
      <c r="E665" s="49" t="str">
        <v>Rizal Enka Pratama K.</v>
      </c>
      <c r="L665" s="49"/>
      <c r="M665" s="49"/>
      <c r="N665" s="49"/>
      <c r="O665" s="30"/>
      <c r="Q665" s="20" t="str">
        <v>Ruslyzar</v>
      </c>
      <c r="R665" t="str">
        <v>Ruslyzar</v>
      </c>
      <c r="S665" t="str">
        <v>Ruslyzar</v>
      </c>
      <c r="T665" t="str">
        <v>Ruslyzar</v>
      </c>
      <c r="U665" t="str">
        <v>Ruslyzar</v>
      </c>
      <c r="V665" t="str">
        <v>Ruslyzar</v>
      </c>
      <c r="W665" t="str">
        <v>Ruslyzar</v>
      </c>
      <c r="X665" t="str">
        <v>Ruslyzar</v>
      </c>
      <c r="Y665" t="str">
        <v>Ruslyzar</v>
      </c>
      <c r="CL665" t="str">
        <v>Ruslyzar</v>
      </c>
    </row>
    <row r="666" spans="1:90" x14ac:dyDescent="0.25">
      <c r="A666" s="49">
        <v>664</v>
      </c>
      <c r="B666" s="20" t="s">
        <v>645</v>
      </c>
      <c r="C666" s="30">
        <v>240</v>
      </c>
      <c r="D666" s="49">
        <v>650</v>
      </c>
      <c r="E666" s="49" t="str">
        <v>Anas Mahyidin, Drs.</v>
      </c>
      <c r="L666" s="49"/>
      <c r="M666" s="49"/>
      <c r="N666" s="49"/>
      <c r="O666" s="30"/>
      <c r="Q666" s="20" t="str">
        <v>Sabar Siahaan, Ir.</v>
      </c>
      <c r="R666" t="str">
        <v>Sabar Siahaan, Ir.</v>
      </c>
      <c r="S666" t="str">
        <v>Sabar Siahaan, Ir.</v>
      </c>
      <c r="T666" t="str">
        <v>Sabar Siahaan, Ir.</v>
      </c>
      <c r="U666" t="str">
        <v>Sabar Siahaan, Ir.</v>
      </c>
      <c r="V666" t="str">
        <v>Sabar Siahaan, Ir.</v>
      </c>
      <c r="W666" t="str">
        <v>Sabar Siahaan, Ir.</v>
      </c>
      <c r="X666" t="str">
        <v>Sabar Siahaan, Ir.</v>
      </c>
      <c r="Y666" t="str">
        <v>Sabar Siahaan, Ir.</v>
      </c>
      <c r="CL666" t="str">
        <v>Sabar Siahaan, Ir.</v>
      </c>
    </row>
    <row r="667" spans="1:90" x14ac:dyDescent="0.25">
      <c r="A667" s="49">
        <v>665</v>
      </c>
      <c r="B667" s="20" t="s">
        <v>332</v>
      </c>
      <c r="C667" s="30">
        <v>681</v>
      </c>
      <c r="D667" s="49">
        <v>651</v>
      </c>
      <c r="E667" s="49" t="str">
        <v>Joni Sapri, Ir.</v>
      </c>
      <c r="L667" s="49"/>
      <c r="M667" s="49"/>
      <c r="N667" s="49"/>
      <c r="O667" s="30"/>
      <c r="Q667" s="20" t="str">
        <v>Sabar Widodo</v>
      </c>
      <c r="R667" t="str">
        <v>Sabar Widodo</v>
      </c>
      <c r="S667" t="str">
        <v>Sabar Widodo</v>
      </c>
      <c r="T667" t="str">
        <v>Sabar Widodo</v>
      </c>
      <c r="U667" t="str">
        <v>Sabar Widodo</v>
      </c>
      <c r="V667" t="str">
        <v>Sabar Widodo</v>
      </c>
      <c r="W667" t="str">
        <v>Sabar Widodo</v>
      </c>
      <c r="X667" t="str">
        <v>Sabar Widodo</v>
      </c>
      <c r="Y667" t="str">
        <v>Sabar Widodo</v>
      </c>
      <c r="CL667" t="str">
        <v>Sabar Widodo</v>
      </c>
    </row>
    <row r="668" spans="1:90" x14ac:dyDescent="0.25">
      <c r="A668" s="49">
        <v>666</v>
      </c>
      <c r="B668" s="20" t="s">
        <v>184</v>
      </c>
      <c r="C668" s="30">
        <v>682</v>
      </c>
      <c r="D668" s="49">
        <v>533</v>
      </c>
      <c r="E668" s="49" t="str">
        <v>Azwar Sammas Huri Harahap</v>
      </c>
      <c r="L668" s="49"/>
      <c r="M668" s="49"/>
      <c r="N668" s="49"/>
      <c r="O668" s="30"/>
      <c r="Q668" s="20" t="str">
        <v>Sacra Surya Avensina</v>
      </c>
      <c r="R668" t="str">
        <v>Sacra Surya Avensina</v>
      </c>
      <c r="S668" t="str">
        <v>Sacra Surya Avensina</v>
      </c>
      <c r="T668" t="str">
        <v>Sacra Surya Avensina</v>
      </c>
      <c r="U668" t="str">
        <v>Sacra Surya Avensina</v>
      </c>
      <c r="V668" t="str">
        <v>Sacra Surya Avensina</v>
      </c>
      <c r="W668" t="str">
        <v>Sacra Surya Avensina</v>
      </c>
      <c r="X668" t="str">
        <v>Sacra Surya Avensina</v>
      </c>
      <c r="Y668" t="str">
        <v>Sacra Surya Avensina</v>
      </c>
      <c r="CL668" t="str">
        <v>Sacra Surya Avensina</v>
      </c>
    </row>
    <row r="669" spans="1:90" x14ac:dyDescent="0.25">
      <c r="A669" s="49">
        <v>667</v>
      </c>
      <c r="B669" s="20" t="s">
        <v>513</v>
      </c>
      <c r="C669" s="30">
        <v>683</v>
      </c>
      <c r="D669" s="49">
        <v>652</v>
      </c>
      <c r="E669" s="49" t="str">
        <v>Bayu Syahputra</v>
      </c>
      <c r="L669" s="49"/>
      <c r="M669" s="49"/>
      <c r="N669" s="49"/>
      <c r="O669" s="30"/>
      <c r="Q669" s="20" t="str">
        <v>Saddam Husein Rambe</v>
      </c>
      <c r="R669" t="str">
        <v>Saddam Husein Rambe</v>
      </c>
      <c r="S669" t="str">
        <v>Saddam Husein Rambe</v>
      </c>
      <c r="T669" t="str">
        <v>Saddam Husein Rambe</v>
      </c>
      <c r="U669" t="str">
        <v>Saddam Husein Rambe</v>
      </c>
      <c r="V669" t="str">
        <v>Saddam Husein Rambe</v>
      </c>
      <c r="W669" t="str">
        <v>Saddam Husein Rambe</v>
      </c>
      <c r="X669" t="str">
        <v>Saddam Husein Rambe</v>
      </c>
      <c r="Y669" t="str">
        <v>Saddam Husein Rambe</v>
      </c>
      <c r="CL669" t="str">
        <v>Saddam Husein Rambe</v>
      </c>
    </row>
    <row r="670" spans="1:90" x14ac:dyDescent="0.25">
      <c r="A670" s="49">
        <v>668</v>
      </c>
      <c r="B670" s="20" t="s">
        <v>1309</v>
      </c>
      <c r="C670" s="30">
        <v>684</v>
      </c>
      <c r="D670" s="49">
        <v>534</v>
      </c>
      <c r="E670" s="49" t="str">
        <v>Fahriz Winandra Saragih</v>
      </c>
      <c r="L670" s="49"/>
      <c r="M670" s="49"/>
      <c r="N670" s="49"/>
      <c r="O670" s="30"/>
      <c r="Q670" s="20" t="str">
        <v>Saeri</v>
      </c>
      <c r="R670" t="str">
        <v>Saeri</v>
      </c>
      <c r="S670" t="str">
        <v>Saeri</v>
      </c>
      <c r="T670" t="str">
        <v>Saeri</v>
      </c>
      <c r="U670" t="str">
        <v>Saeri</v>
      </c>
      <c r="V670" t="str">
        <v>Saeri</v>
      </c>
      <c r="W670" t="str">
        <v>Saeri</v>
      </c>
      <c r="X670" t="str">
        <v>Saeri</v>
      </c>
      <c r="Y670" t="str">
        <v>Saeri</v>
      </c>
      <c r="CL670" t="str">
        <v>Saeri</v>
      </c>
    </row>
    <row r="671" spans="1:90" x14ac:dyDescent="0.25">
      <c r="A671" s="49">
        <v>669</v>
      </c>
      <c r="B671" s="20" t="s">
        <v>657</v>
      </c>
      <c r="C671" s="30">
        <v>243</v>
      </c>
      <c r="D671" s="49">
        <v>653</v>
      </c>
      <c r="E671" s="49" t="str">
        <v>Cindy Haluana Tambunan</v>
      </c>
      <c r="L671" s="49"/>
      <c r="M671" s="49"/>
      <c r="N671" s="49"/>
      <c r="O671" s="30"/>
      <c r="Q671" s="20" t="str">
        <v>Sahala Simorangkir</v>
      </c>
      <c r="R671" t="str">
        <v>Sahala Simorangkir</v>
      </c>
      <c r="S671" t="str">
        <v>Sahala Simorangkir</v>
      </c>
      <c r="T671" t="str">
        <v>Sahala Simorangkir</v>
      </c>
      <c r="U671" t="str">
        <v>Sahala Simorangkir</v>
      </c>
      <c r="V671" t="str">
        <v>Sahala Simorangkir</v>
      </c>
      <c r="W671" t="str">
        <v>Sahala Simorangkir</v>
      </c>
      <c r="X671" t="str">
        <v>Sahala Simorangkir</v>
      </c>
      <c r="Y671" t="str">
        <v>Sahala Simorangkir</v>
      </c>
      <c r="CL671" t="str">
        <v>Sahala Simorangkir</v>
      </c>
    </row>
    <row r="672" spans="1:90" x14ac:dyDescent="0.25">
      <c r="A672" s="49">
        <v>670</v>
      </c>
      <c r="B672" s="20" t="s">
        <v>656</v>
      </c>
      <c r="C672" s="30">
        <v>244</v>
      </c>
      <c r="D672" s="49">
        <v>535</v>
      </c>
      <c r="E672" s="49" t="str">
        <v>Azam Al Faroki</v>
      </c>
      <c r="L672" s="49"/>
      <c r="M672" s="49"/>
      <c r="N672" s="49"/>
      <c r="O672" s="30"/>
      <c r="Q672" s="20" t="str">
        <v>Sahat Tunggul Sihotang</v>
      </c>
      <c r="R672" t="str">
        <v>Sahat Tunggul Sihotang</v>
      </c>
      <c r="S672" t="str">
        <v>Sahat Tunggul Sihotang</v>
      </c>
      <c r="T672" t="str">
        <v>Sahat Tunggul Sihotang</v>
      </c>
      <c r="U672" t="str">
        <v>Sahat Tunggul Sihotang</v>
      </c>
      <c r="V672" t="str">
        <v>Sahat Tunggul Sihotang</v>
      </c>
      <c r="W672" t="str">
        <v>Sahat Tunggul Sihotang</v>
      </c>
      <c r="X672" t="str">
        <v>Sahat Tunggul Sihotang</v>
      </c>
      <c r="Y672" t="str">
        <v>Sahat Tunggul Sihotang</v>
      </c>
      <c r="CL672" t="str">
        <v>Sahat Tunggul Sihotang</v>
      </c>
    </row>
    <row r="673" spans="1:90" x14ac:dyDescent="0.25">
      <c r="A673" s="49">
        <v>671</v>
      </c>
      <c r="B673" s="20" t="s">
        <v>687</v>
      </c>
      <c r="C673" s="30">
        <v>812</v>
      </c>
      <c r="D673" s="49">
        <v>654</v>
      </c>
      <c r="E673" s="49" t="str">
        <v>Reja Eka Putra, Ir.</v>
      </c>
      <c r="L673" s="49"/>
      <c r="M673" s="49"/>
      <c r="N673" s="49"/>
      <c r="O673" s="30"/>
      <c r="Q673" s="20" t="str">
        <v>Samsidin</v>
      </c>
      <c r="R673" t="str">
        <v>Samsidin</v>
      </c>
      <c r="S673" t="str">
        <v>Samsidin</v>
      </c>
      <c r="T673" t="str">
        <v>Samsidin</v>
      </c>
      <c r="U673" t="str">
        <v>Samsidin</v>
      </c>
      <c r="V673" t="str">
        <v>Samsidin</v>
      </c>
      <c r="W673" t="str">
        <v>Samsidin</v>
      </c>
      <c r="X673" t="str">
        <v>Samsidin</v>
      </c>
      <c r="Y673" t="str">
        <v>Samsidin</v>
      </c>
      <c r="CL673" t="str">
        <v>Samsidin</v>
      </c>
    </row>
    <row r="674" spans="1:90" x14ac:dyDescent="0.25">
      <c r="A674" s="49">
        <v>672</v>
      </c>
      <c r="B674" s="20" t="s">
        <v>1310</v>
      </c>
      <c r="C674" s="30">
        <v>685</v>
      </c>
      <c r="D674" s="49">
        <v>536</v>
      </c>
      <c r="E674" s="49" t="str">
        <v>Khairil Anwar Ritonga</v>
      </c>
      <c r="L674" s="49"/>
      <c r="M674" s="49"/>
      <c r="N674" s="49"/>
      <c r="O674" s="30"/>
      <c r="Q674" s="20" t="str">
        <v>Sanggam Parulian Purba</v>
      </c>
      <c r="R674" t="str">
        <v>Sanggam Parulian Purba</v>
      </c>
      <c r="S674" t="str">
        <v>Sanggam Parulian Purba</v>
      </c>
      <c r="T674" t="str">
        <v>Sanggam Parulian Purba</v>
      </c>
      <c r="U674" t="str">
        <v>Sanggam Parulian Purba</v>
      </c>
      <c r="V674" t="str">
        <v>Sanggam Parulian Purba</v>
      </c>
      <c r="W674" t="str">
        <v>Sanggam Parulian Purba</v>
      </c>
      <c r="X674" t="str">
        <v>Sanggam Parulian Purba</v>
      </c>
      <c r="Y674" t="str">
        <v>Sanggam Parulian Purba</v>
      </c>
      <c r="CL674" t="str">
        <v>Sanggam Parulian Purba</v>
      </c>
    </row>
    <row r="675" spans="1:90" x14ac:dyDescent="0.25">
      <c r="A675" s="49">
        <v>673</v>
      </c>
      <c r="B675" s="20" t="s">
        <v>220</v>
      </c>
      <c r="C675" s="30">
        <v>686</v>
      </c>
      <c r="D675" s="49">
        <v>655</v>
      </c>
      <c r="E675" s="49" t="str">
        <v>Efrijon Tanjung</v>
      </c>
      <c r="L675" s="49"/>
      <c r="M675" s="49"/>
      <c r="N675" s="49"/>
      <c r="O675" s="30"/>
      <c r="Q675" s="20" t="str">
        <v>Sangkot</v>
      </c>
      <c r="R675" t="str">
        <v>Sangkot</v>
      </c>
      <c r="S675" t="str">
        <v>Sangkot</v>
      </c>
      <c r="T675" t="str">
        <v>Sangkot</v>
      </c>
      <c r="U675" t="str">
        <v>Sangkot</v>
      </c>
      <c r="V675" t="str">
        <v>Sangkot</v>
      </c>
      <c r="W675" t="str">
        <v>Sangkot</v>
      </c>
      <c r="X675" t="str">
        <v>Sangkot</v>
      </c>
      <c r="Y675" t="str">
        <v>Sangkot</v>
      </c>
      <c r="CL675" t="str">
        <v>Sangkot</v>
      </c>
    </row>
    <row r="676" spans="1:90" x14ac:dyDescent="0.25">
      <c r="A676" s="49">
        <v>674</v>
      </c>
      <c r="B676" s="20" t="s">
        <v>1021</v>
      </c>
      <c r="C676" s="30">
        <v>813</v>
      </c>
      <c r="D676" s="49">
        <v>657</v>
      </c>
      <c r="E676" s="49" t="str">
        <v>Yusnandar M. Syahani, Ir.</v>
      </c>
      <c r="L676" s="49"/>
      <c r="M676" s="49"/>
      <c r="N676" s="49"/>
      <c r="O676" s="30"/>
      <c r="Q676" s="20" t="str">
        <v>Sanusi Dongoran</v>
      </c>
      <c r="R676" t="str">
        <v>Sanusi Dongoran</v>
      </c>
      <c r="S676" t="str">
        <v>Sanusi Dongoran</v>
      </c>
      <c r="T676" t="str">
        <v>Sanusi Dongoran</v>
      </c>
      <c r="U676" t="str">
        <v>Sanusi Dongoran</v>
      </c>
      <c r="V676" t="str">
        <v>Sanusi Dongoran</v>
      </c>
      <c r="W676" t="str">
        <v>Sanusi Dongoran</v>
      </c>
      <c r="X676" t="str">
        <v>Sanusi Dongoran</v>
      </c>
      <c r="Y676" t="str">
        <v>Sanusi Dongoran</v>
      </c>
      <c r="CL676" t="str">
        <v>Sanusi Dongoran</v>
      </c>
    </row>
    <row r="677" spans="1:90" x14ac:dyDescent="0.25">
      <c r="A677" s="49">
        <v>675</v>
      </c>
      <c r="B677" s="20" t="s">
        <v>204</v>
      </c>
      <c r="C677" s="30">
        <v>687</v>
      </c>
      <c r="D677" s="49">
        <v>659</v>
      </c>
      <c r="E677" s="49" t="str">
        <v>Suyatno, Drs</v>
      </c>
      <c r="L677" s="49"/>
      <c r="M677" s="49"/>
      <c r="N677" s="49"/>
      <c r="O677" s="30"/>
      <c r="Q677" s="20" t="str">
        <v>Sarbatua Harahap</v>
      </c>
      <c r="R677" t="str">
        <v>Sarbatua Harahap</v>
      </c>
      <c r="S677" t="str">
        <v>Sarbatua Harahap</v>
      </c>
      <c r="T677" t="str">
        <v>Sarbatua Harahap</v>
      </c>
      <c r="U677" t="str">
        <v>Sarbatua Harahap</v>
      </c>
      <c r="V677" t="str">
        <v>Sarbatua Harahap</v>
      </c>
      <c r="W677" t="str">
        <v>Sarbatua Harahap</v>
      </c>
      <c r="X677" t="str">
        <v>Sarbatua Harahap</v>
      </c>
      <c r="Y677" t="str">
        <v>Sarbatua Harahap</v>
      </c>
      <c r="CL677" t="str">
        <v>Sarbatua Harahap</v>
      </c>
    </row>
    <row r="678" spans="1:90" x14ac:dyDescent="0.25">
      <c r="A678" s="49">
        <v>676</v>
      </c>
      <c r="B678" s="20" t="s">
        <v>187</v>
      </c>
      <c r="C678" s="30">
        <v>689</v>
      </c>
      <c r="D678" s="49">
        <v>577</v>
      </c>
      <c r="E678" s="49" t="str">
        <v>Muhammad Iqbal, Ir.</v>
      </c>
      <c r="L678" s="49"/>
      <c r="M678" s="49"/>
      <c r="N678" s="49"/>
      <c r="O678" s="30"/>
      <c r="Q678" s="20" t="str">
        <v>Sarjana Bangun, SE</v>
      </c>
      <c r="R678" t="str">
        <v>Sarjana Bangun, SE</v>
      </c>
      <c r="S678" t="str">
        <v>Sarjana Bangun, SE</v>
      </c>
      <c r="T678" t="str">
        <v>Sarjana Bangun, SE</v>
      </c>
      <c r="U678" t="str">
        <v>Sarjana Bangun, SE</v>
      </c>
      <c r="V678" t="str">
        <v>Sarjana Bangun, SE</v>
      </c>
      <c r="W678" t="str">
        <v>Sarjana Bangun, SE</v>
      </c>
      <c r="X678" t="str">
        <v>Sarjana Bangun, SE</v>
      </c>
      <c r="Y678" t="str">
        <v>Sarjana Bangun, SE</v>
      </c>
      <c r="CL678" t="str">
        <v>Sarjana Bangun, SE</v>
      </c>
    </row>
    <row r="679" spans="1:90" x14ac:dyDescent="0.25">
      <c r="A679" s="49">
        <v>677</v>
      </c>
      <c r="B679" s="20" t="s">
        <v>1023</v>
      </c>
      <c r="C679" s="30">
        <v>246</v>
      </c>
      <c r="D679" s="49">
        <v>661</v>
      </c>
      <c r="E679" s="49" t="str">
        <v>Yulian Firdaus</v>
      </c>
      <c r="L679" s="49"/>
      <c r="M679" s="49"/>
      <c r="N679" s="49"/>
      <c r="O679" s="30"/>
      <c r="Q679" s="20" t="str">
        <v>Sarso Suparto. Amd</v>
      </c>
      <c r="R679" t="str">
        <v>Sarso Suparto. Amd</v>
      </c>
      <c r="S679" t="str">
        <v>Sarso Suparto. Amd</v>
      </c>
      <c r="T679" t="str">
        <v>Sarso Suparto. Amd</v>
      </c>
      <c r="U679" t="str">
        <v>Sarso Suparto. Amd</v>
      </c>
      <c r="V679" t="str">
        <v>Sarso Suparto. Amd</v>
      </c>
      <c r="W679" t="str">
        <v>Sarso Suparto. Amd</v>
      </c>
      <c r="X679" t="str">
        <v>Sarso Suparto. Amd</v>
      </c>
      <c r="Y679" t="str">
        <v>Sarso Suparto. Amd</v>
      </c>
      <c r="CL679" t="str">
        <v>Sarso Suparto. Amd</v>
      </c>
    </row>
    <row r="680" spans="1:90" x14ac:dyDescent="0.25">
      <c r="A680" s="49">
        <v>678</v>
      </c>
      <c r="B680" s="20" t="s">
        <v>1312</v>
      </c>
      <c r="C680" s="30">
        <v>691</v>
      </c>
      <c r="D680" s="49">
        <v>541</v>
      </c>
      <c r="E680" s="49" t="str">
        <v>Zulkarnain Nasution</v>
      </c>
      <c r="L680" s="49"/>
      <c r="M680" s="49"/>
      <c r="N680" s="49"/>
      <c r="O680" s="30"/>
      <c r="Q680" s="20" t="str">
        <v>Sazly Rais Marpaung</v>
      </c>
      <c r="R680" t="str">
        <v>Sazly Rais Marpaung</v>
      </c>
      <c r="S680" t="str">
        <v>Sazly Rais Marpaung</v>
      </c>
      <c r="T680" t="str">
        <v>Sazly Rais Marpaung</v>
      </c>
      <c r="U680" t="str">
        <v>Sazly Rais Marpaung</v>
      </c>
      <c r="V680" t="str">
        <v>Sazly Rais Marpaung</v>
      </c>
      <c r="W680" t="str">
        <v>Sazly Rais Marpaung</v>
      </c>
      <c r="X680" t="str">
        <v>Sazly Rais Marpaung</v>
      </c>
      <c r="Y680" t="str">
        <v>Sazly Rais Marpaung</v>
      </c>
      <c r="CL680" t="str">
        <v>Sazly Rais Marpaung</v>
      </c>
    </row>
    <row r="681" spans="1:90" x14ac:dyDescent="0.25">
      <c r="A681" s="49">
        <v>679</v>
      </c>
      <c r="B681" s="20" t="s">
        <v>188</v>
      </c>
      <c r="C681" s="30">
        <v>693</v>
      </c>
      <c r="D681" s="49">
        <v>662</v>
      </c>
      <c r="E681" s="49" t="str">
        <v>Agus Dedi Rusmanto</v>
      </c>
      <c r="L681" s="49"/>
      <c r="M681" s="49"/>
      <c r="N681" s="49"/>
      <c r="O681" s="30"/>
      <c r="Q681" s="20" t="str">
        <v>Selamat Karya Budi Saragih</v>
      </c>
      <c r="R681" t="str">
        <v>Selamat Karya Budi Saragih</v>
      </c>
      <c r="S681" t="str">
        <v>Selamat Karya Budi Saragih</v>
      </c>
      <c r="T681" t="str">
        <v>Selamat Karya Budi Saragih</v>
      </c>
      <c r="U681" t="str">
        <v>Selamat Karya Budi Saragih</v>
      </c>
      <c r="V681" t="str">
        <v>Selamat Karya Budi Saragih</v>
      </c>
      <c r="W681" t="str">
        <v>Selamat Karya Budi Saragih</v>
      </c>
      <c r="X681" t="str">
        <v>Selamat Karya Budi Saragih</v>
      </c>
      <c r="Y681" t="str">
        <v>Selamat Karya Budi Saragih</v>
      </c>
      <c r="CL681" t="str">
        <v>Selamat Karya Budi Saragih</v>
      </c>
    </row>
    <row r="682" spans="1:90" x14ac:dyDescent="0.25">
      <c r="A682" s="49">
        <v>680</v>
      </c>
      <c r="B682" s="20" t="s">
        <v>471</v>
      </c>
      <c r="C682" s="30">
        <v>694</v>
      </c>
      <c r="D682" s="49">
        <v>663</v>
      </c>
      <c r="E682" s="49" t="str">
        <v>Sarjana Bangun, SE</v>
      </c>
      <c r="L682" s="49"/>
      <c r="M682" s="49"/>
      <c r="N682" s="49"/>
      <c r="O682" s="30"/>
      <c r="Q682" s="20" t="str">
        <v>Sepdi Sinaga, SP</v>
      </c>
      <c r="R682" t="str">
        <v>Sepdi Sinaga, SP</v>
      </c>
      <c r="S682" t="str">
        <v>Sepdi Sinaga, SP</v>
      </c>
      <c r="T682" t="str">
        <v>Sepdi Sinaga, SP</v>
      </c>
      <c r="U682" t="str">
        <v>Sepdi Sinaga, SP</v>
      </c>
      <c r="V682" t="str">
        <v>Sepdi Sinaga, SP</v>
      </c>
      <c r="W682" t="str">
        <v>Sepdi Sinaga, SP</v>
      </c>
      <c r="X682" t="str">
        <v>Sepdi Sinaga, SP</v>
      </c>
      <c r="Y682" t="str">
        <v>Sepdi Sinaga, SP</v>
      </c>
      <c r="CL682" t="str">
        <v>Sepdi Sinaga, SP</v>
      </c>
    </row>
    <row r="683" spans="1:90" x14ac:dyDescent="0.25">
      <c r="A683" s="49">
        <v>681</v>
      </c>
      <c r="B683" s="20" t="s">
        <v>717</v>
      </c>
      <c r="C683" s="30">
        <v>695</v>
      </c>
      <c r="D683" s="49">
        <v>665</v>
      </c>
      <c r="E683" s="49" t="str">
        <v>Sofyan Mukholip</v>
      </c>
      <c r="L683" s="49"/>
      <c r="M683" s="49"/>
      <c r="N683" s="49"/>
      <c r="O683" s="30"/>
      <c r="Q683" s="20" t="str">
        <v>Septian Fransiskus Simbolon</v>
      </c>
      <c r="R683" t="str">
        <v>Septian Fransiskus Simbolon</v>
      </c>
      <c r="S683" t="str">
        <v>Septian Fransiskus Simbolon</v>
      </c>
      <c r="T683" t="str">
        <v>Septian Fransiskus Simbolon</v>
      </c>
      <c r="U683" t="str">
        <v>Septian Fransiskus Simbolon</v>
      </c>
      <c r="V683" t="str">
        <v>Septian Fransiskus Simbolon</v>
      </c>
      <c r="W683" t="str">
        <v>Septian Fransiskus Simbolon</v>
      </c>
      <c r="X683" t="str">
        <v>Septian Fransiskus Simbolon</v>
      </c>
      <c r="Y683" t="str">
        <v>Septian Fransiskus Simbolon</v>
      </c>
      <c r="CL683" t="str">
        <v>Septian Fransiskus Simbolon</v>
      </c>
    </row>
    <row r="684" spans="1:90" x14ac:dyDescent="0.25">
      <c r="A684" s="49">
        <v>682</v>
      </c>
      <c r="B684" s="20" t="s">
        <v>380</v>
      </c>
      <c r="C684" s="30">
        <v>696</v>
      </c>
      <c r="D684" s="49">
        <v>666</v>
      </c>
      <c r="E684" s="49" t="str">
        <v>Firmansyah</v>
      </c>
      <c r="L684" s="49"/>
      <c r="M684" s="49"/>
      <c r="N684" s="49"/>
      <c r="O684" s="30"/>
      <c r="Q684" s="20" t="str">
        <v>Septian Pardamean Hutagaol</v>
      </c>
      <c r="R684" t="str">
        <v>Septian Pardamean Hutagaol</v>
      </c>
      <c r="S684" t="str">
        <v>Septian Pardamean Hutagaol</v>
      </c>
      <c r="T684" t="str">
        <v>Septian Pardamean Hutagaol</v>
      </c>
      <c r="U684" t="str">
        <v>Septian Pardamean Hutagaol</v>
      </c>
      <c r="V684" t="str">
        <v>Septian Pardamean Hutagaol</v>
      </c>
      <c r="W684" t="str">
        <v>Septian Pardamean Hutagaol</v>
      </c>
      <c r="X684" t="str">
        <v>Septian Pardamean Hutagaol</v>
      </c>
      <c r="Y684" t="str">
        <v>Septian Pardamean Hutagaol</v>
      </c>
      <c r="CL684" t="str">
        <v>Septian Pardamean Hutagaol</v>
      </c>
    </row>
    <row r="685" spans="1:90" x14ac:dyDescent="0.25">
      <c r="A685" s="49">
        <v>683</v>
      </c>
      <c r="B685" s="20" t="s">
        <v>1313</v>
      </c>
      <c r="C685" s="30">
        <v>697</v>
      </c>
      <c r="D685" s="49">
        <v>667</v>
      </c>
      <c r="E685" s="49" t="str">
        <v>Widagdya Prasetya Utama</v>
      </c>
      <c r="L685" s="49"/>
      <c r="M685" s="49"/>
      <c r="N685" s="49"/>
      <c r="O685" s="30"/>
      <c r="Q685" s="20" t="str">
        <v>Septiyani</v>
      </c>
      <c r="R685" t="str">
        <v>Septiyani</v>
      </c>
      <c r="S685" t="str">
        <v>Septiyani</v>
      </c>
      <c r="T685" t="str">
        <v>Septiyani</v>
      </c>
      <c r="U685" t="str">
        <v>Septiyani</v>
      </c>
      <c r="V685" t="str">
        <v>Septiyani</v>
      </c>
      <c r="W685" t="str">
        <v>Septiyani</v>
      </c>
      <c r="X685" t="str">
        <v>Septiyani</v>
      </c>
      <c r="Y685" t="str">
        <v>Septiyani</v>
      </c>
      <c r="CL685" t="str">
        <v>Septiyani</v>
      </c>
    </row>
    <row r="686" spans="1:90" x14ac:dyDescent="0.25">
      <c r="A686" s="49">
        <v>684</v>
      </c>
      <c r="B686" s="20" t="s">
        <v>313</v>
      </c>
      <c r="C686" s="30">
        <v>698</v>
      </c>
      <c r="D686" s="49">
        <v>668</v>
      </c>
      <c r="E686" s="49" t="str">
        <v>Dharma Suciadi, Ir.</v>
      </c>
      <c r="L686" s="49"/>
      <c r="M686" s="49"/>
      <c r="N686" s="49"/>
      <c r="O686" s="30"/>
      <c r="Q686" s="20" t="str">
        <v>Setyo Arie Wahyudi</v>
      </c>
      <c r="R686" t="str">
        <v>Setyo Arie Wahyudi</v>
      </c>
      <c r="S686" t="str">
        <v>Setyo Arie Wahyudi</v>
      </c>
      <c r="T686" t="str">
        <v>Setyo Arie Wahyudi</v>
      </c>
      <c r="U686" t="str">
        <v>Setyo Arie Wahyudi</v>
      </c>
      <c r="V686" t="str">
        <v>Setyo Arie Wahyudi</v>
      </c>
      <c r="W686" t="str">
        <v>Setyo Arie Wahyudi</v>
      </c>
      <c r="X686" t="str">
        <v>Setyo Arie Wahyudi</v>
      </c>
      <c r="Y686" t="str">
        <v>Setyo Arie Wahyudi</v>
      </c>
      <c r="CL686" t="str">
        <v>Setyo Arie Wahyudi</v>
      </c>
    </row>
    <row r="687" spans="1:90" x14ac:dyDescent="0.25">
      <c r="A687" s="49">
        <v>685</v>
      </c>
      <c r="B687" s="20" t="s">
        <v>624</v>
      </c>
      <c r="C687" s="30">
        <v>14</v>
      </c>
      <c r="D687" s="49">
        <v>672</v>
      </c>
      <c r="E687" s="49" t="str">
        <v>M. Fauzi, SE</v>
      </c>
      <c r="L687" s="49"/>
      <c r="M687" s="49"/>
      <c r="N687" s="49"/>
      <c r="O687" s="30"/>
      <c r="Q687" s="20" t="str">
        <v>Shofi Tahir</v>
      </c>
      <c r="R687" t="str">
        <v>Shofi Tahir</v>
      </c>
      <c r="S687" t="str">
        <v>Shofi Tahir</v>
      </c>
      <c r="T687" t="str">
        <v>Shofi Tahir</v>
      </c>
      <c r="U687" t="str">
        <v>Shofi Tahir</v>
      </c>
      <c r="V687" t="str">
        <v>Shofi Tahir</v>
      </c>
      <c r="W687" t="str">
        <v>Shofi Tahir</v>
      </c>
      <c r="X687" t="str">
        <v>Shofi Tahir</v>
      </c>
      <c r="Y687" t="str">
        <v>Shofi Tahir</v>
      </c>
      <c r="CL687" t="str">
        <v>Shofi Tahir</v>
      </c>
    </row>
    <row r="688" spans="1:90" x14ac:dyDescent="0.25">
      <c r="A688" s="49">
        <v>686</v>
      </c>
      <c r="B688" s="20" t="s">
        <v>672</v>
      </c>
      <c r="C688" s="30">
        <v>699</v>
      </c>
      <c r="D688" s="49">
        <v>673</v>
      </c>
      <c r="E688" s="49" t="str">
        <v>Rachmad Hidayat</v>
      </c>
      <c r="L688" s="49"/>
      <c r="M688" s="49"/>
      <c r="N688" s="49"/>
      <c r="O688" s="30"/>
      <c r="Q688" s="20" t="str">
        <v>Sigit Aditya</v>
      </c>
      <c r="R688" t="str">
        <v>Sigit Aditya</v>
      </c>
      <c r="S688" t="str">
        <v>Sigit Aditya</v>
      </c>
      <c r="T688" t="str">
        <v>Sigit Aditya</v>
      </c>
      <c r="U688" t="str">
        <v>Sigit Aditya</v>
      </c>
      <c r="V688" t="str">
        <v>Sigit Aditya</v>
      </c>
      <c r="W688" t="str">
        <v>Sigit Aditya</v>
      </c>
      <c r="X688" t="str">
        <v>Sigit Aditya</v>
      </c>
      <c r="Y688" t="str">
        <v>Sigit Aditya</v>
      </c>
      <c r="CL688" t="str">
        <v>Sigit Aditya</v>
      </c>
    </row>
    <row r="689" spans="1:90" x14ac:dyDescent="0.25">
      <c r="A689" s="49">
        <v>687</v>
      </c>
      <c r="B689" s="20" t="s">
        <v>694</v>
      </c>
      <c r="C689" s="30">
        <v>20</v>
      </c>
      <c r="D689" s="49">
        <v>675</v>
      </c>
      <c r="E689" s="49" t="str">
        <v>Rita Haryati, Ir.</v>
      </c>
      <c r="L689" s="49"/>
      <c r="M689" s="49"/>
      <c r="N689" s="49"/>
      <c r="O689" s="30"/>
      <c r="Q689" s="20" t="str">
        <v>Sigit Nurcahyo</v>
      </c>
      <c r="R689" t="str">
        <v>Sigit Nurcahyo</v>
      </c>
      <c r="S689" t="str">
        <v>Sigit Nurcahyo</v>
      </c>
      <c r="T689" t="str">
        <v>Sigit Nurcahyo</v>
      </c>
      <c r="U689" t="str">
        <v>Sigit Nurcahyo</v>
      </c>
      <c r="V689" t="str">
        <v>Sigit Nurcahyo</v>
      </c>
      <c r="W689" t="str">
        <v>Sigit Nurcahyo</v>
      </c>
      <c r="X689" t="str">
        <v>Sigit Nurcahyo</v>
      </c>
      <c r="Y689" t="str">
        <v>Sigit Nurcahyo</v>
      </c>
      <c r="CL689" t="str">
        <v>Sigit Nurcahyo</v>
      </c>
    </row>
    <row r="690" spans="1:90" x14ac:dyDescent="0.25">
      <c r="A690" s="49">
        <v>688</v>
      </c>
      <c r="B690" s="20" t="s">
        <v>242</v>
      </c>
      <c r="C690" s="30">
        <v>700</v>
      </c>
      <c r="D690" s="49">
        <v>550</v>
      </c>
      <c r="E690" s="49" t="str">
        <v>Dwi Haryanto</v>
      </c>
      <c r="L690" s="49"/>
      <c r="M690" s="49"/>
      <c r="N690" s="49"/>
      <c r="O690" s="30"/>
      <c r="Q690" s="20" t="str">
        <v>Sihar Manurung</v>
      </c>
      <c r="R690" t="str">
        <v>Sihar Manurung</v>
      </c>
      <c r="S690" t="str">
        <v>Sihar Manurung</v>
      </c>
      <c r="T690" t="str">
        <v>Sihar Manurung</v>
      </c>
      <c r="U690" t="str">
        <v>Sihar Manurung</v>
      </c>
      <c r="V690" t="str">
        <v>Sihar Manurung</v>
      </c>
      <c r="W690" t="str">
        <v>Sihar Manurung</v>
      </c>
      <c r="X690" t="str">
        <v>Sihar Manurung</v>
      </c>
      <c r="Y690" t="str">
        <v>Sihar Manurung</v>
      </c>
      <c r="CL690" t="str">
        <v>Sihar Manurung</v>
      </c>
    </row>
    <row r="691" spans="1:90" x14ac:dyDescent="0.25">
      <c r="A691" s="49">
        <v>689</v>
      </c>
      <c r="B691" s="20" t="s">
        <v>343</v>
      </c>
      <c r="C691" s="30">
        <v>701</v>
      </c>
      <c r="D691" s="49">
        <v>676</v>
      </c>
      <c r="E691" s="49" t="str">
        <v>M. Yevri</v>
      </c>
      <c r="L691" s="49"/>
      <c r="M691" s="49"/>
      <c r="N691" s="49"/>
      <c r="O691" s="30"/>
      <c r="Q691" s="20" t="str">
        <v>Sinar Mulia Munthe</v>
      </c>
      <c r="R691" t="str">
        <v>Sinar Mulia Munthe</v>
      </c>
      <c r="S691" t="str">
        <v>Sinar Mulia Munthe</v>
      </c>
      <c r="T691" t="str">
        <v>Sinar Mulia Munthe</v>
      </c>
      <c r="U691" t="str">
        <v>Sinar Mulia Munthe</v>
      </c>
      <c r="V691" t="str">
        <v>Sinar Mulia Munthe</v>
      </c>
      <c r="W691" t="str">
        <v>Sinar Mulia Munthe</v>
      </c>
      <c r="X691" t="str">
        <v>Sinar Mulia Munthe</v>
      </c>
      <c r="Y691" t="str">
        <v>Sinar Mulia Munthe</v>
      </c>
      <c r="CL691" t="str">
        <v>Sinar Mulia Munthe</v>
      </c>
    </row>
    <row r="692" spans="1:90" x14ac:dyDescent="0.25">
      <c r="A692" s="49">
        <v>690</v>
      </c>
      <c r="B692" s="20" t="s">
        <v>575</v>
      </c>
      <c r="C692" s="30">
        <v>702</v>
      </c>
      <c r="D692" s="49">
        <v>551</v>
      </c>
      <c r="E692" s="49" t="str">
        <v>Jontara Hutabalian</v>
      </c>
      <c r="L692" s="49"/>
      <c r="M692" s="49"/>
      <c r="N692" s="49"/>
      <c r="O692" s="30"/>
      <c r="Q692" s="20" t="str">
        <v>Sissy Apriany</v>
      </c>
      <c r="R692" t="str">
        <v>Sissy Apriany</v>
      </c>
      <c r="S692" t="str">
        <v>Sissy Apriany</v>
      </c>
      <c r="T692" t="str">
        <v>Sissy Apriany</v>
      </c>
      <c r="U692" t="str">
        <v>Sissy Apriany</v>
      </c>
      <c r="V692" t="str">
        <v>Sissy Apriany</v>
      </c>
      <c r="W692" t="str">
        <v>Sissy Apriany</v>
      </c>
      <c r="X692" t="str">
        <v>Sissy Apriany</v>
      </c>
      <c r="Y692" t="str">
        <v>Sissy Apriany</v>
      </c>
      <c r="CL692" t="str">
        <v>Sissy Apriany</v>
      </c>
    </row>
    <row r="693" spans="1:90" x14ac:dyDescent="0.25">
      <c r="A693" s="49">
        <v>691</v>
      </c>
      <c r="B693" s="20" t="s">
        <v>582</v>
      </c>
      <c r="C693" s="30">
        <v>703</v>
      </c>
      <c r="D693" s="49">
        <v>678</v>
      </c>
      <c r="E693" s="49" t="str">
        <v>Henry Menahen Sinaga, Ir.</v>
      </c>
      <c r="L693" s="49"/>
      <c r="M693" s="49"/>
      <c r="N693" s="49"/>
      <c r="O693" s="30"/>
      <c r="Q693" s="20" t="str">
        <v>Siti Hawa, Ir.</v>
      </c>
      <c r="R693" t="str">
        <v>Siti Hawa, Ir.</v>
      </c>
      <c r="S693" t="str">
        <v>Siti Hawa, Ir.</v>
      </c>
      <c r="T693" t="str">
        <v>Siti Hawa, Ir.</v>
      </c>
      <c r="U693" t="str">
        <v>Siti Hawa, Ir.</v>
      </c>
      <c r="V693" t="str">
        <v>Siti Hawa, Ir.</v>
      </c>
      <c r="W693" t="str">
        <v>Siti Hawa, Ir.</v>
      </c>
      <c r="X693" t="str">
        <v>Siti Hawa, Ir.</v>
      </c>
      <c r="Y693" t="str">
        <v>Siti Hawa, Ir.</v>
      </c>
      <c r="CL693" t="str">
        <v>Siti Hawa, Ir.</v>
      </c>
    </row>
    <row r="694" spans="1:90" x14ac:dyDescent="0.25">
      <c r="A694" s="49">
        <v>692</v>
      </c>
      <c r="B694" s="20" t="s">
        <v>695</v>
      </c>
      <c r="C694" s="30">
        <v>9</v>
      </c>
      <c r="D694" s="49">
        <v>552</v>
      </c>
      <c r="E694" s="49" t="str">
        <v>Nanda Satria</v>
      </c>
      <c r="L694" s="49"/>
      <c r="M694" s="49"/>
      <c r="N694" s="49"/>
      <c r="O694" s="30"/>
      <c r="Q694" s="20" t="str">
        <v>Sitti Fadhilah</v>
      </c>
      <c r="R694" t="str">
        <v>Sitti Fadhilah</v>
      </c>
      <c r="S694" t="str">
        <v>Sitti Fadhilah</v>
      </c>
      <c r="T694" t="str">
        <v>Sitti Fadhilah</v>
      </c>
      <c r="U694" t="str">
        <v>Sitti Fadhilah</v>
      </c>
      <c r="V694" t="str">
        <v>Sitti Fadhilah</v>
      </c>
      <c r="W694" t="str">
        <v>Sitti Fadhilah</v>
      </c>
      <c r="X694" t="str">
        <v>Sitti Fadhilah</v>
      </c>
      <c r="Y694" t="str">
        <v>Sitti Fadhilah</v>
      </c>
      <c r="CL694" t="str">
        <v>Sitti Fadhilah</v>
      </c>
    </row>
    <row r="695" spans="1:90" x14ac:dyDescent="0.25">
      <c r="A695" s="49">
        <v>693</v>
      </c>
      <c r="B695" s="20" t="s">
        <v>437</v>
      </c>
      <c r="C695" s="30">
        <v>705</v>
      </c>
      <c r="D695" s="49">
        <v>679</v>
      </c>
      <c r="E695" s="49" t="str">
        <v>Azwandi, Ir.</v>
      </c>
      <c r="L695" s="49"/>
      <c r="M695" s="49"/>
      <c r="N695" s="49"/>
      <c r="O695" s="30"/>
      <c r="Q695" s="20" t="str">
        <v>Sjahwarsja Imral, Ir.</v>
      </c>
      <c r="R695" t="str">
        <v>Sjahwarsja Imral, Ir.</v>
      </c>
      <c r="S695" t="str">
        <v>Sjahwarsja Imral, Ir.</v>
      </c>
      <c r="T695" t="str">
        <v>Sjahwarsja Imral, Ir.</v>
      </c>
      <c r="U695" t="str">
        <v>Sjahwarsja Imral, Ir.</v>
      </c>
      <c r="V695" t="str">
        <v>Sjahwarsja Imral, Ir.</v>
      </c>
      <c r="W695" t="str">
        <v>Sjahwarsja Imral, Ir.</v>
      </c>
      <c r="X695" t="str">
        <v>Sjahwarsja Imral, Ir.</v>
      </c>
      <c r="Y695" t="str">
        <v>Sjahwarsja Imral, Ir.</v>
      </c>
      <c r="CL695" t="str">
        <v>Sjahwarsja Imral, Ir.</v>
      </c>
    </row>
    <row r="696" spans="1:90" x14ac:dyDescent="0.25">
      <c r="A696" s="49">
        <v>694</v>
      </c>
      <c r="B696" s="20" t="s">
        <v>245</v>
      </c>
      <c r="C696" s="30">
        <v>706</v>
      </c>
      <c r="D696" s="49">
        <v>680</v>
      </c>
      <c r="E696" s="49" t="str">
        <v>Islamuddin S., Ir.</v>
      </c>
      <c r="L696" s="49"/>
      <c r="M696" s="49"/>
      <c r="N696" s="49"/>
      <c r="O696" s="30"/>
      <c r="Q696" s="20" t="str">
        <v>Sofiyan Yuliansyah Rangkuti</v>
      </c>
      <c r="R696" t="str">
        <v>Sofiyan Yuliansyah Rangkuti</v>
      </c>
      <c r="S696" t="str">
        <v>Sofiyan Yuliansyah Rangkuti</v>
      </c>
      <c r="T696" t="str">
        <v>Sofiyan Yuliansyah Rangkuti</v>
      </c>
      <c r="U696" t="str">
        <v>Sofiyan Yuliansyah Rangkuti</v>
      </c>
      <c r="V696" t="str">
        <v>Sofiyan Yuliansyah Rangkuti</v>
      </c>
      <c r="W696" t="str">
        <v>Sofiyan Yuliansyah Rangkuti</v>
      </c>
      <c r="X696" t="str">
        <v>Sofiyan Yuliansyah Rangkuti</v>
      </c>
      <c r="Y696" t="str">
        <v>Sofiyan Yuliansyah Rangkuti</v>
      </c>
      <c r="CL696" t="str">
        <v>Sofiyan Yuliansyah Rangkuti</v>
      </c>
    </row>
    <row r="697" spans="1:90" x14ac:dyDescent="0.25">
      <c r="A697" s="49">
        <v>695</v>
      </c>
      <c r="B697" s="20" t="s">
        <v>248</v>
      </c>
      <c r="C697" s="30">
        <v>708</v>
      </c>
      <c r="D697" s="49">
        <v>681</v>
      </c>
      <c r="E697" s="49" t="str">
        <v>Muhammad Yusuf Almy</v>
      </c>
      <c r="L697" s="49"/>
      <c r="M697" s="49"/>
      <c r="N697" s="49"/>
      <c r="O697" s="30"/>
      <c r="Q697" s="20" t="str">
        <v>Sofyan Mukholip</v>
      </c>
      <c r="R697" t="str">
        <v>Sofyan Mukholip</v>
      </c>
      <c r="S697" t="str">
        <v>Sofyan Mukholip</v>
      </c>
      <c r="T697" t="str">
        <v>Sofyan Mukholip</v>
      </c>
      <c r="U697" t="str">
        <v>Sofyan Mukholip</v>
      </c>
      <c r="V697" t="str">
        <v>Sofyan Mukholip</v>
      </c>
      <c r="W697" t="str">
        <v>Sofyan Mukholip</v>
      </c>
      <c r="X697" t="str">
        <v>Sofyan Mukholip</v>
      </c>
      <c r="Y697" t="str">
        <v>Sofyan Mukholip</v>
      </c>
      <c r="CL697" t="str">
        <v>Sofyan Mukholip</v>
      </c>
    </row>
    <row r="698" spans="1:90" x14ac:dyDescent="0.25">
      <c r="A698" s="49">
        <v>696</v>
      </c>
      <c r="B698" s="20" t="s">
        <v>382</v>
      </c>
      <c r="C698" s="30">
        <v>709</v>
      </c>
      <c r="D698" s="49">
        <v>682</v>
      </c>
      <c r="E698" s="49" t="str">
        <v>Beny Asman, ST</v>
      </c>
      <c r="L698" s="49"/>
      <c r="M698" s="49"/>
      <c r="N698" s="49"/>
      <c r="O698" s="30"/>
      <c r="Q698" s="20" t="str">
        <v>Sohirin</v>
      </c>
      <c r="R698" t="str">
        <v>Sohirin</v>
      </c>
      <c r="S698" t="str">
        <v>Sohirin</v>
      </c>
      <c r="T698" t="str">
        <v>Sohirin</v>
      </c>
      <c r="U698" t="str">
        <v>Sohirin</v>
      </c>
      <c r="V698" t="str">
        <v>Sohirin</v>
      </c>
      <c r="W698" t="str">
        <v>Sohirin</v>
      </c>
      <c r="X698" t="str">
        <v>Sohirin</v>
      </c>
      <c r="Y698" t="str">
        <v>Sohirin</v>
      </c>
      <c r="CL698" t="str">
        <v>Sohirin</v>
      </c>
    </row>
    <row r="699" spans="1:90" x14ac:dyDescent="0.25">
      <c r="A699" s="49">
        <v>697</v>
      </c>
      <c r="B699" s="20" t="s">
        <v>628</v>
      </c>
      <c r="C699" s="30">
        <v>28</v>
      </c>
      <c r="D699" s="49">
        <v>683</v>
      </c>
      <c r="E699" s="49" t="str">
        <v>Ronald Pandapotan Simarmata</v>
      </c>
      <c r="L699" s="49"/>
      <c r="M699" s="49"/>
      <c r="N699" s="49"/>
      <c r="O699" s="30"/>
      <c r="Q699" s="20" t="str">
        <v>Soni Saputra, Spi</v>
      </c>
      <c r="R699" t="str">
        <v>Soni Saputra, Spi</v>
      </c>
      <c r="S699" t="str">
        <v>Soni Saputra, Spi</v>
      </c>
      <c r="T699" t="str">
        <v>Soni Saputra, Spi</v>
      </c>
      <c r="U699" t="str">
        <v>Soni Saputra, Spi</v>
      </c>
      <c r="V699" t="str">
        <v>Soni Saputra, Spi</v>
      </c>
      <c r="W699" t="str">
        <v>Soni Saputra, Spi</v>
      </c>
      <c r="X699" t="str">
        <v>Soni Saputra, Spi</v>
      </c>
      <c r="Y699" t="str">
        <v>Soni Saputra, Spi</v>
      </c>
      <c r="CL699" t="str">
        <v>Soni Saputra, Spi</v>
      </c>
    </row>
    <row r="700" spans="1:90" x14ac:dyDescent="0.25">
      <c r="A700" s="49">
        <v>698</v>
      </c>
      <c r="B700" s="20" t="s">
        <v>754</v>
      </c>
      <c r="C700" s="30">
        <v>710</v>
      </c>
      <c r="D700" s="49">
        <v>684</v>
      </c>
      <c r="E700" s="49" t="str">
        <v>Rita Itriani Kaban</v>
      </c>
      <c r="L700" s="49"/>
      <c r="M700" s="49"/>
      <c r="N700" s="49"/>
      <c r="O700" s="30"/>
      <c r="Q700" s="20" t="str">
        <v>Sopan Tarigan</v>
      </c>
      <c r="R700" t="str">
        <v>Sopan Tarigan</v>
      </c>
      <c r="S700" t="str">
        <v>Sopan Tarigan</v>
      </c>
      <c r="T700" t="str">
        <v>Sopan Tarigan</v>
      </c>
      <c r="U700" t="str">
        <v>Sopan Tarigan</v>
      </c>
      <c r="V700" t="str">
        <v>Sopan Tarigan</v>
      </c>
      <c r="W700" t="str">
        <v>Sopan Tarigan</v>
      </c>
      <c r="X700" t="str">
        <v>Sopan Tarigan</v>
      </c>
      <c r="Y700" t="str">
        <v>Sopan Tarigan</v>
      </c>
      <c r="CL700" t="str">
        <v>Sopan Tarigan</v>
      </c>
    </row>
    <row r="701" spans="1:90" x14ac:dyDescent="0.25">
      <c r="A701" s="49">
        <v>699</v>
      </c>
      <c r="B701" s="20" t="s">
        <v>243</v>
      </c>
      <c r="C701" s="30">
        <v>711</v>
      </c>
      <c r="D701" s="49">
        <v>686</v>
      </c>
      <c r="E701" s="49" t="str">
        <v>Mhd. Hyekal Sirait</v>
      </c>
      <c r="L701" s="49"/>
      <c r="M701" s="49"/>
      <c r="N701" s="49"/>
      <c r="O701" s="30"/>
      <c r="Q701" s="20" t="str">
        <v>Sopar Hutabarat</v>
      </c>
      <c r="R701" t="str">
        <v>Sopar Hutabarat</v>
      </c>
      <c r="S701" t="str">
        <v>Sopar Hutabarat</v>
      </c>
      <c r="T701" t="str">
        <v>Sopar Hutabarat</v>
      </c>
      <c r="U701" t="str">
        <v>Sopar Hutabarat</v>
      </c>
      <c r="V701" t="str">
        <v>Sopar Hutabarat</v>
      </c>
      <c r="W701" t="str">
        <v>Sopar Hutabarat</v>
      </c>
      <c r="X701" t="str">
        <v>Sopar Hutabarat</v>
      </c>
      <c r="Y701" t="str">
        <v>Sopar Hutabarat</v>
      </c>
      <c r="CL701" t="str">
        <v>Sopar Hutabarat</v>
      </c>
    </row>
    <row r="702" spans="1:90" x14ac:dyDescent="0.25">
      <c r="A702" s="49">
        <v>700</v>
      </c>
      <c r="B702" s="20" t="s">
        <v>696</v>
      </c>
      <c r="C702" s="30">
        <v>712</v>
      </c>
      <c r="D702" s="49">
        <v>688</v>
      </c>
      <c r="E702" s="49" t="str">
        <v>Dedi Arfin</v>
      </c>
      <c r="L702" s="49"/>
      <c r="M702" s="49"/>
      <c r="N702" s="49"/>
      <c r="O702" s="30"/>
      <c r="Q702" s="20" t="str">
        <v>Sri Hardono, Ir.</v>
      </c>
      <c r="R702" t="str">
        <v>Sri Hardono, Ir.</v>
      </c>
      <c r="S702" t="str">
        <v>Sri Hardono, Ir.</v>
      </c>
      <c r="T702" t="str">
        <v>Sri Hardono, Ir.</v>
      </c>
      <c r="U702" t="str">
        <v>Sri Hardono, Ir.</v>
      </c>
      <c r="V702" t="str">
        <v>Sri Hardono, Ir.</v>
      </c>
      <c r="W702" t="str">
        <v>Sri Hardono, Ir.</v>
      </c>
      <c r="X702" t="str">
        <v>Sri Hardono, Ir.</v>
      </c>
      <c r="Y702" t="str">
        <v>Sri Hardono, Ir.</v>
      </c>
      <c r="CL702" t="str">
        <v>Sri Hardono, Ir.</v>
      </c>
    </row>
    <row r="703" spans="1:90" x14ac:dyDescent="0.25">
      <c r="A703" s="49">
        <v>701</v>
      </c>
      <c r="B703" s="20" t="s">
        <v>346</v>
      </c>
      <c r="C703" s="30">
        <v>714</v>
      </c>
      <c r="D703" s="49">
        <v>689</v>
      </c>
      <c r="E703" s="49" t="str">
        <v>Radius Ginting</v>
      </c>
      <c r="L703" s="49"/>
      <c r="M703" s="49"/>
      <c r="N703" s="49"/>
      <c r="O703" s="30"/>
      <c r="Q703" s="20" t="str">
        <v>Sri Prihatini</v>
      </c>
      <c r="R703" t="str">
        <v>Sri Prihatini</v>
      </c>
      <c r="S703" t="str">
        <v>Sri Prihatini</v>
      </c>
      <c r="T703" t="str">
        <v>Sri Prihatini</v>
      </c>
      <c r="U703" t="str">
        <v>Sri Prihatini</v>
      </c>
      <c r="V703" t="str">
        <v>Sri Prihatini</v>
      </c>
      <c r="W703" t="str">
        <v>Sri Prihatini</v>
      </c>
      <c r="X703" t="str">
        <v>Sri Prihatini</v>
      </c>
      <c r="Y703" t="str">
        <v>Sri Prihatini</v>
      </c>
      <c r="CL703" t="str">
        <v>Sri Prihatini</v>
      </c>
    </row>
    <row r="704" spans="1:90" x14ac:dyDescent="0.25">
      <c r="A704" s="49">
        <v>702</v>
      </c>
      <c r="B704" s="20" t="s">
        <v>344</v>
      </c>
      <c r="C704" s="30">
        <v>716</v>
      </c>
      <c r="D704" s="49">
        <v>690</v>
      </c>
      <c r="E704" s="49" t="str">
        <v>Farida Hanum Lubis</v>
      </c>
      <c r="L704" s="49"/>
      <c r="M704" s="49"/>
      <c r="N704" s="49"/>
      <c r="O704" s="30"/>
      <c r="Q704" s="20" t="str">
        <v>Suarina Tarigan, Ir.</v>
      </c>
      <c r="R704" t="str">
        <v>Suarina Tarigan, Ir.</v>
      </c>
      <c r="S704" t="str">
        <v>Suarina Tarigan, Ir.</v>
      </c>
      <c r="T704" t="str">
        <v>Suarina Tarigan, Ir.</v>
      </c>
      <c r="U704" t="str">
        <v>Suarina Tarigan, Ir.</v>
      </c>
      <c r="V704" t="str">
        <v>Suarina Tarigan, Ir.</v>
      </c>
      <c r="W704" t="str">
        <v>Suarina Tarigan, Ir.</v>
      </c>
      <c r="X704" t="str">
        <v>Suarina Tarigan, Ir.</v>
      </c>
      <c r="Y704" t="str">
        <v>Suarina Tarigan, Ir.</v>
      </c>
      <c r="CL704" t="str">
        <v>Suarina Tarigan, Ir.</v>
      </c>
    </row>
    <row r="705" spans="1:90" x14ac:dyDescent="0.25">
      <c r="A705" s="49">
        <v>703</v>
      </c>
      <c r="B705" s="20" t="s">
        <v>673</v>
      </c>
      <c r="C705" s="30">
        <v>242</v>
      </c>
      <c r="D705" s="49">
        <v>691</v>
      </c>
      <c r="E705" s="49" t="str">
        <v>Michael Alexander Perangin-angin</v>
      </c>
      <c r="L705" s="49"/>
      <c r="M705" s="49"/>
      <c r="N705" s="49"/>
      <c r="O705" s="30"/>
      <c r="Q705" s="20" t="str">
        <v>Suhaina Tasrima, ST</v>
      </c>
      <c r="R705" t="str">
        <v>Suhaina Tasrima, ST</v>
      </c>
      <c r="S705" t="str">
        <v>Suhaina Tasrima, ST</v>
      </c>
      <c r="T705" t="str">
        <v>Suhaina Tasrima, ST</v>
      </c>
      <c r="U705" t="str">
        <v>Suhaina Tasrima, ST</v>
      </c>
      <c r="V705" t="str">
        <v>Suhaina Tasrima, ST</v>
      </c>
      <c r="W705" t="str">
        <v>Suhaina Tasrima, ST</v>
      </c>
      <c r="X705" t="str">
        <v>Suhaina Tasrima, ST</v>
      </c>
      <c r="Y705" t="str">
        <v>Suhaina Tasrima, ST</v>
      </c>
      <c r="CL705" t="str">
        <v>Suhaina Tasrima, ST</v>
      </c>
    </row>
    <row r="706" spans="1:90" x14ac:dyDescent="0.25">
      <c r="A706" s="49">
        <v>704</v>
      </c>
      <c r="B706" s="20" t="s">
        <v>1315</v>
      </c>
      <c r="C706" s="30">
        <v>718</v>
      </c>
      <c r="D706" s="49">
        <v>563</v>
      </c>
      <c r="E706" s="49" t="str">
        <v>Andre Daniel Nababan</v>
      </c>
      <c r="L706" s="49"/>
      <c r="M706" s="49"/>
      <c r="N706" s="49"/>
      <c r="O706" s="30"/>
      <c r="Q706" s="20" t="str">
        <v>Suhari Muryono</v>
      </c>
      <c r="R706" t="str">
        <v>Suhari Muryono</v>
      </c>
      <c r="S706" t="str">
        <v>Suhari Muryono</v>
      </c>
      <c r="T706" t="str">
        <v>Suhari Muryono</v>
      </c>
      <c r="U706" t="str">
        <v>Suhari Muryono</v>
      </c>
      <c r="V706" t="str">
        <v>Suhari Muryono</v>
      </c>
      <c r="W706" t="str">
        <v>Suhari Muryono</v>
      </c>
      <c r="X706" t="str">
        <v>Suhari Muryono</v>
      </c>
      <c r="Y706" t="str">
        <v>Suhari Muryono</v>
      </c>
      <c r="CL706" t="str">
        <v>Suhari Muryono</v>
      </c>
    </row>
    <row r="707" spans="1:90" x14ac:dyDescent="0.25">
      <c r="A707" s="49">
        <v>705</v>
      </c>
      <c r="B707" s="20" t="s">
        <v>411</v>
      </c>
      <c r="C707" s="30">
        <v>720</v>
      </c>
      <c r="D707" s="49">
        <v>693</v>
      </c>
      <c r="E707" s="49" t="str">
        <v>Rudi Komi Simbolon</v>
      </c>
      <c r="L707" s="49"/>
      <c r="M707" s="49"/>
      <c r="N707" s="49"/>
      <c r="O707" s="30"/>
      <c r="Q707" s="20" t="str">
        <v>Suharsih, Ir.</v>
      </c>
      <c r="R707" t="str">
        <v>Suharsih, Ir.</v>
      </c>
      <c r="S707" t="str">
        <v>Suharsih, Ir.</v>
      </c>
      <c r="T707" t="str">
        <v>Suharsih, Ir.</v>
      </c>
      <c r="U707" t="str">
        <v>Suharsih, Ir.</v>
      </c>
      <c r="V707" t="str">
        <v>Suharsih, Ir.</v>
      </c>
      <c r="W707" t="str">
        <v>Suharsih, Ir.</v>
      </c>
      <c r="X707" t="str">
        <v>Suharsih, Ir.</v>
      </c>
      <c r="Y707" t="str">
        <v>Suharsih, Ir.</v>
      </c>
      <c r="CL707" t="str">
        <v>Suharsih, Ir.</v>
      </c>
    </row>
    <row r="708" spans="1:90" x14ac:dyDescent="0.25">
      <c r="A708" s="49">
        <v>706</v>
      </c>
      <c r="B708" s="20" t="s">
        <v>625</v>
      </c>
      <c r="C708" s="30">
        <v>248</v>
      </c>
      <c r="D708" s="49">
        <v>694</v>
      </c>
      <c r="E708" s="49" t="str">
        <v>Budi Purwanto</v>
      </c>
      <c r="L708" s="49"/>
      <c r="M708" s="49"/>
      <c r="N708" s="49"/>
      <c r="O708" s="30"/>
      <c r="Q708" s="20" t="str">
        <v>Suhermanto</v>
      </c>
      <c r="R708" t="str">
        <v>Suhermanto</v>
      </c>
      <c r="S708" t="str">
        <v>Suhermanto</v>
      </c>
      <c r="T708" t="str">
        <v>Suhermanto</v>
      </c>
      <c r="U708" t="str">
        <v>Suhermanto</v>
      </c>
      <c r="V708" t="str">
        <v>Suhermanto</v>
      </c>
      <c r="W708" t="str">
        <v>Suhermanto</v>
      </c>
      <c r="X708" t="str">
        <v>Suhermanto</v>
      </c>
      <c r="Y708" t="str">
        <v>Suhermanto</v>
      </c>
      <c r="CL708" t="str">
        <v>Suhermanto</v>
      </c>
    </row>
    <row r="709" spans="1:90" x14ac:dyDescent="0.25">
      <c r="A709" s="49">
        <v>707</v>
      </c>
      <c r="B709" s="20" t="s">
        <v>719</v>
      </c>
      <c r="C709" s="30">
        <v>250</v>
      </c>
      <c r="D709" s="49">
        <v>565</v>
      </c>
      <c r="E709" s="49" t="str">
        <v>Dheandry Pratama Usman</v>
      </c>
      <c r="L709" s="49"/>
      <c r="M709" s="49"/>
      <c r="N709" s="49"/>
      <c r="O709" s="30"/>
      <c r="Q709" s="20" t="str">
        <v>Suhunan Sinaga, S.Sos</v>
      </c>
      <c r="R709" t="str">
        <v>Suhunan Sinaga, S.Sos</v>
      </c>
      <c r="S709" t="str">
        <v>Suhunan Sinaga, S.Sos</v>
      </c>
      <c r="T709" t="str">
        <v>Suhunan Sinaga, S.Sos</v>
      </c>
      <c r="U709" t="str">
        <v>Suhunan Sinaga, S.Sos</v>
      </c>
      <c r="V709" t="str">
        <v>Suhunan Sinaga, S.Sos</v>
      </c>
      <c r="W709" t="str">
        <v>Suhunan Sinaga, S.Sos</v>
      </c>
      <c r="X709" t="str">
        <v>Suhunan Sinaga, S.Sos</v>
      </c>
      <c r="Y709" t="str">
        <v>Suhunan Sinaga, S.Sos</v>
      </c>
      <c r="CL709" t="str">
        <v>Suhunan Sinaga, S.Sos</v>
      </c>
    </row>
    <row r="710" spans="1:90" x14ac:dyDescent="0.25">
      <c r="A710" s="49">
        <v>708</v>
      </c>
      <c r="B710" s="20" t="s">
        <v>449</v>
      </c>
      <c r="C710" s="30">
        <v>721</v>
      </c>
      <c r="D710" s="49">
        <v>695</v>
      </c>
      <c r="E710" s="49" t="str">
        <v>Bambang Irwansyah</v>
      </c>
      <c r="L710" s="49"/>
      <c r="M710" s="49"/>
      <c r="N710" s="49"/>
      <c r="O710" s="30"/>
      <c r="Q710" s="20" t="str">
        <v>Sujoko</v>
      </c>
      <c r="R710" t="str">
        <v>Sujoko</v>
      </c>
      <c r="S710" t="str">
        <v>Sujoko</v>
      </c>
      <c r="T710" t="str">
        <v>Sujoko</v>
      </c>
      <c r="U710" t="str">
        <v>Sujoko</v>
      </c>
      <c r="V710" t="str">
        <v>Sujoko</v>
      </c>
      <c r="W710" t="str">
        <v>Sujoko</v>
      </c>
      <c r="X710" t="str">
        <v>Sujoko</v>
      </c>
      <c r="Y710" t="str">
        <v>Sujoko</v>
      </c>
      <c r="CL710" t="str">
        <v>Sujoko</v>
      </c>
    </row>
    <row r="711" spans="1:90" x14ac:dyDescent="0.25">
      <c r="A711" s="49">
        <v>709</v>
      </c>
      <c r="B711" s="20" t="s">
        <v>626</v>
      </c>
      <c r="C711" s="30">
        <v>722</v>
      </c>
      <c r="D711" s="49">
        <v>696</v>
      </c>
      <c r="E711" s="49" t="str">
        <v>Herdiansyah Barus</v>
      </c>
      <c r="L711" s="49"/>
      <c r="M711" s="49"/>
      <c r="N711" s="49"/>
      <c r="O711" s="30"/>
      <c r="Q711" s="20" t="str">
        <v>Sujoko Hardianto</v>
      </c>
      <c r="R711" t="str">
        <v>Sujoko Hardianto</v>
      </c>
      <c r="S711" t="str">
        <v>Sujoko Hardianto</v>
      </c>
      <c r="T711" t="str">
        <v>Sujoko Hardianto</v>
      </c>
      <c r="U711" t="str">
        <v>Sujoko Hardianto</v>
      </c>
      <c r="V711" t="str">
        <v>Sujoko Hardianto</v>
      </c>
      <c r="W711" t="str">
        <v>Sujoko Hardianto</v>
      </c>
      <c r="X711" t="str">
        <v>Sujoko Hardianto</v>
      </c>
      <c r="Y711" t="str">
        <v>Sujoko Hardianto</v>
      </c>
      <c r="CL711" t="str">
        <v>Sujoko Hardianto</v>
      </c>
    </row>
    <row r="712" spans="1:90" x14ac:dyDescent="0.25">
      <c r="A712" s="49">
        <v>710</v>
      </c>
      <c r="B712" s="20" t="s">
        <v>247</v>
      </c>
      <c r="C712" s="30">
        <v>723</v>
      </c>
      <c r="D712" s="49">
        <v>698</v>
      </c>
      <c r="E712" s="49" t="str">
        <v>Zefania Mangiring Silaen</v>
      </c>
      <c r="L712" s="49"/>
      <c r="M712" s="49"/>
      <c r="N712" s="49"/>
      <c r="O712" s="30"/>
      <c r="Q712" s="20" t="str">
        <v>Sukardi</v>
      </c>
      <c r="R712" t="str">
        <v>Sukardi</v>
      </c>
      <c r="S712" t="str">
        <v>Sukardi</v>
      </c>
      <c r="T712" t="str">
        <v>Sukardi</v>
      </c>
      <c r="U712" t="str">
        <v>Sukardi</v>
      </c>
      <c r="V712" t="str">
        <v>Sukardi</v>
      </c>
      <c r="W712" t="str">
        <v>Sukardi</v>
      </c>
      <c r="X712" t="str">
        <v>Sukardi</v>
      </c>
      <c r="Y712" t="str">
        <v>Sukardi</v>
      </c>
      <c r="CL712" t="str">
        <v>Sukardi</v>
      </c>
    </row>
    <row r="713" spans="1:90" x14ac:dyDescent="0.25">
      <c r="A713" s="49">
        <v>711</v>
      </c>
      <c r="B713" s="20" t="s">
        <v>246</v>
      </c>
      <c r="C713" s="30">
        <v>724</v>
      </c>
      <c r="D713" s="49">
        <v>699</v>
      </c>
      <c r="E713" s="49" t="str">
        <v>Rangkuti Simanjuntak</v>
      </c>
      <c r="L713" s="49"/>
      <c r="M713" s="49"/>
      <c r="N713" s="49"/>
      <c r="O713" s="30"/>
      <c r="Q713" s="20" t="str">
        <v>Sulaiman</v>
      </c>
      <c r="R713" t="str">
        <v>Sulaiman</v>
      </c>
      <c r="S713" t="str">
        <v>Sulaiman</v>
      </c>
      <c r="T713" t="str">
        <v>Sulaiman</v>
      </c>
      <c r="U713" t="str">
        <v>Sulaiman</v>
      </c>
      <c r="V713" t="str">
        <v>Sulaiman</v>
      </c>
      <c r="W713" t="str">
        <v>Sulaiman</v>
      </c>
      <c r="X713" t="str">
        <v>Sulaiman</v>
      </c>
      <c r="Y713" t="str">
        <v>Sulaiman</v>
      </c>
      <c r="CL713" t="str">
        <v>Sulaiman</v>
      </c>
    </row>
    <row r="714" spans="1:90" x14ac:dyDescent="0.25">
      <c r="A714" s="49">
        <v>712</v>
      </c>
      <c r="B714" s="20" t="s">
        <v>237</v>
      </c>
      <c r="C714" s="30">
        <v>84</v>
      </c>
      <c r="D714" s="49">
        <v>700</v>
      </c>
      <c r="E714" s="49" t="str">
        <v>Muhamamd Ikhsan Nasution</v>
      </c>
      <c r="L714" s="49"/>
      <c r="M714" s="49"/>
      <c r="N714" s="49"/>
      <c r="O714" s="30"/>
      <c r="Q714" s="20" t="str">
        <v>Sulkifli Darman, Ir.</v>
      </c>
      <c r="R714" t="str">
        <v>Sulkifli Darman, Ir.</v>
      </c>
      <c r="S714" t="str">
        <v>Sulkifli Darman, Ir.</v>
      </c>
      <c r="T714" t="str">
        <v>Sulkifli Darman, Ir.</v>
      </c>
      <c r="U714" t="str">
        <v>Sulkifli Darman, Ir.</v>
      </c>
      <c r="V714" t="str">
        <v>Sulkifli Darman, Ir.</v>
      </c>
      <c r="W714" t="str">
        <v>Sulkifli Darman, Ir.</v>
      </c>
      <c r="X714" t="str">
        <v>Sulkifli Darman, Ir.</v>
      </c>
      <c r="Y714" t="str">
        <v>Sulkifli Darman, Ir.</v>
      </c>
      <c r="CL714" t="str">
        <v>Sulkifli Darman, Ir.</v>
      </c>
    </row>
    <row r="715" spans="1:90" x14ac:dyDescent="0.25">
      <c r="A715" s="49">
        <v>713</v>
      </c>
      <c r="B715" s="20" t="s">
        <v>727</v>
      </c>
      <c r="C715" s="30">
        <v>70</v>
      </c>
      <c r="D715" s="49">
        <v>570</v>
      </c>
      <c r="E715" s="49" t="str">
        <v>Rihul Azhar, Ir.</v>
      </c>
      <c r="L715" s="49"/>
      <c r="M715" s="49"/>
      <c r="N715" s="49"/>
      <c r="O715" s="30"/>
      <c r="Q715" s="20" t="str">
        <v>Sulviawan Ramadhan</v>
      </c>
      <c r="R715" t="str">
        <v>Sulviawan Ramadhan</v>
      </c>
      <c r="S715" t="str">
        <v>Sulviawan Ramadhan</v>
      </c>
      <c r="T715" t="str">
        <v>Sulviawan Ramadhan</v>
      </c>
      <c r="U715" t="str">
        <v>Sulviawan Ramadhan</v>
      </c>
      <c r="V715" t="str">
        <v>Sulviawan Ramadhan</v>
      </c>
      <c r="W715" t="str">
        <v>Sulviawan Ramadhan</v>
      </c>
      <c r="X715" t="str">
        <v>Sulviawan Ramadhan</v>
      </c>
      <c r="Y715" t="str">
        <v>Sulviawan Ramadhan</v>
      </c>
      <c r="CL715" t="str">
        <v>Sulviawan Ramadhan</v>
      </c>
    </row>
    <row r="716" spans="1:90" x14ac:dyDescent="0.25">
      <c r="A716" s="49">
        <v>714</v>
      </c>
      <c r="B716" s="20" t="s">
        <v>764</v>
      </c>
      <c r="C716" s="30">
        <v>66</v>
      </c>
      <c r="D716" s="49">
        <v>701</v>
      </c>
      <c r="E716" s="49" t="str">
        <v>Hariyadi</v>
      </c>
      <c r="L716" s="49"/>
      <c r="M716" s="49"/>
      <c r="N716" s="49"/>
      <c r="O716" s="30"/>
      <c r="Q716" s="20" t="str">
        <v>Sumantri</v>
      </c>
      <c r="R716" t="str">
        <v>Sumantri</v>
      </c>
      <c r="S716" t="str">
        <v>Sumantri</v>
      </c>
      <c r="T716" t="str">
        <v>Sumantri</v>
      </c>
      <c r="U716" t="str">
        <v>Sumantri</v>
      </c>
      <c r="V716" t="str">
        <v>Sumantri</v>
      </c>
      <c r="W716" t="str">
        <v>Sumantri</v>
      </c>
      <c r="X716" t="str">
        <v>Sumantri</v>
      </c>
      <c r="Y716" t="str">
        <v>Sumantri</v>
      </c>
      <c r="CL716" t="str">
        <v>Sumantri</v>
      </c>
    </row>
    <row r="717" spans="1:90" x14ac:dyDescent="0.25">
      <c r="A717" s="49">
        <v>715</v>
      </c>
      <c r="B717" s="20" t="s">
        <v>540</v>
      </c>
      <c r="C717" s="30">
        <v>726</v>
      </c>
      <c r="D717" s="49">
        <v>571</v>
      </c>
      <c r="E717" s="49" t="str">
        <v>Muhammad Irfan, Ir.</v>
      </c>
      <c r="L717" s="49"/>
      <c r="M717" s="49"/>
      <c r="N717" s="49"/>
      <c r="O717" s="30"/>
      <c r="Q717" s="20" t="str">
        <v>Sumartini</v>
      </c>
      <c r="R717" t="str">
        <v>Sumartini</v>
      </c>
      <c r="S717" t="str">
        <v>Sumartini</v>
      </c>
      <c r="T717" t="str">
        <v>Sumartini</v>
      </c>
      <c r="U717" t="str">
        <v>Sumartini</v>
      </c>
      <c r="V717" t="str">
        <v>Sumartini</v>
      </c>
      <c r="W717" t="str">
        <v>Sumartini</v>
      </c>
      <c r="X717" t="str">
        <v>Sumartini</v>
      </c>
      <c r="Y717" t="str">
        <v>Sumartini</v>
      </c>
      <c r="CL717" t="str">
        <v>Sumartini</v>
      </c>
    </row>
    <row r="718" spans="1:90" x14ac:dyDescent="0.25">
      <c r="A718" s="49">
        <v>716</v>
      </c>
      <c r="B718" s="20" t="s">
        <v>249</v>
      </c>
      <c r="C718" s="30">
        <v>728</v>
      </c>
      <c r="D718" s="49">
        <v>702</v>
      </c>
      <c r="E718" s="49" t="str">
        <v>Irvan Tanjung S.T.</v>
      </c>
      <c r="L718" s="49"/>
      <c r="M718" s="49"/>
      <c r="N718" s="49"/>
      <c r="O718" s="30"/>
      <c r="Q718" s="20" t="str">
        <v>Sunaryo Sitopu</v>
      </c>
      <c r="R718" t="str">
        <v>Sunaryo Sitopu</v>
      </c>
      <c r="S718" t="str">
        <v>Sunaryo Sitopu</v>
      </c>
      <c r="T718" t="str">
        <v>Sunaryo Sitopu</v>
      </c>
      <c r="U718" t="str">
        <v>Sunaryo Sitopu</v>
      </c>
      <c r="V718" t="str">
        <v>Sunaryo Sitopu</v>
      </c>
      <c r="W718" t="str">
        <v>Sunaryo Sitopu</v>
      </c>
      <c r="X718" t="str">
        <v>Sunaryo Sitopu</v>
      </c>
      <c r="Y718" t="str">
        <v>Sunaryo Sitopu</v>
      </c>
      <c r="CL718" t="str">
        <v>Sunaryo Sitopu</v>
      </c>
    </row>
    <row r="719" spans="1:90" x14ac:dyDescent="0.25">
      <c r="A719" s="49">
        <v>717</v>
      </c>
      <c r="B719" s="20" t="s">
        <v>430</v>
      </c>
      <c r="C719" s="30">
        <v>729</v>
      </c>
      <c r="D719" s="49">
        <v>572</v>
      </c>
      <c r="E719" s="49" t="str">
        <v>Defryan Lambrocius Pane</v>
      </c>
      <c r="L719" s="49"/>
      <c r="M719" s="49"/>
      <c r="N719" s="49"/>
      <c r="O719" s="30"/>
      <c r="Q719" s="20" t="str">
        <v>Sungging Agni Bhargo</v>
      </c>
      <c r="R719" t="str">
        <v>Sungging Agni Bhargo</v>
      </c>
      <c r="S719" t="str">
        <v>Sungging Agni Bhargo</v>
      </c>
      <c r="T719" t="str">
        <v>Sungging Agni Bhargo</v>
      </c>
      <c r="U719" t="str">
        <v>Sungging Agni Bhargo</v>
      </c>
      <c r="V719" t="str">
        <v>Sungging Agni Bhargo</v>
      </c>
      <c r="W719" t="str">
        <v>Sungging Agni Bhargo</v>
      </c>
      <c r="X719" t="str">
        <v>Sungging Agni Bhargo</v>
      </c>
      <c r="Y719" t="str">
        <v>Sungging Agni Bhargo</v>
      </c>
      <c r="CL719" t="str">
        <v>Sungging Agni Bhargo</v>
      </c>
    </row>
    <row r="720" spans="1:90" x14ac:dyDescent="0.25">
      <c r="A720" s="49">
        <v>718</v>
      </c>
      <c r="B720" s="20" t="s">
        <v>627</v>
      </c>
      <c r="C720" s="30">
        <v>731</v>
      </c>
      <c r="D720" s="49">
        <v>704</v>
      </c>
      <c r="E720" s="49" t="str">
        <v>Hendra Arjuna</v>
      </c>
      <c r="L720" s="49"/>
      <c r="M720" s="49"/>
      <c r="N720" s="49"/>
      <c r="O720" s="30"/>
      <c r="Q720" s="20" t="str">
        <v>Suprandi Restua S.</v>
      </c>
      <c r="R720" t="str">
        <v>Suprandi Restua S.</v>
      </c>
      <c r="S720" t="str">
        <v>Suprandi Restua S.</v>
      </c>
      <c r="T720" t="str">
        <v>Suprandi Restua S.</v>
      </c>
      <c r="U720" t="str">
        <v>Suprandi Restua S.</v>
      </c>
      <c r="V720" t="str">
        <v>Suprandi Restua S.</v>
      </c>
      <c r="W720" t="str">
        <v>Suprandi Restua S.</v>
      </c>
      <c r="X720" t="str">
        <v>Suprandi Restua S.</v>
      </c>
      <c r="Y720" t="str">
        <v>Suprandi Restua S.</v>
      </c>
      <c r="CL720" t="str">
        <v>Suprandi Restua S.</v>
      </c>
    </row>
    <row r="721" spans="1:90" x14ac:dyDescent="0.25">
      <c r="A721" s="49">
        <v>719</v>
      </c>
      <c r="B721" s="20" t="s">
        <v>503</v>
      </c>
      <c r="C721" s="30">
        <v>733</v>
      </c>
      <c r="D721" s="49">
        <v>573</v>
      </c>
      <c r="E721" s="49" t="str">
        <v>Rudian Sabili</v>
      </c>
      <c r="L721" s="49"/>
      <c r="M721" s="49"/>
      <c r="N721" s="49"/>
      <c r="O721" s="30"/>
      <c r="Q721" s="20" t="str">
        <v>Suprapto</v>
      </c>
      <c r="R721" t="str">
        <v>Suprapto</v>
      </c>
      <c r="S721" t="str">
        <v>Suprapto</v>
      </c>
      <c r="T721" t="str">
        <v>Suprapto</v>
      </c>
      <c r="U721" t="str">
        <v>Suprapto</v>
      </c>
      <c r="V721" t="str">
        <v>Suprapto</v>
      </c>
      <c r="W721" t="str">
        <v>Suprapto</v>
      </c>
      <c r="X721" t="str">
        <v>Suprapto</v>
      </c>
      <c r="Y721" t="str">
        <v>Suprapto</v>
      </c>
      <c r="CL721" t="str">
        <v>Suprapto</v>
      </c>
    </row>
    <row r="722" spans="1:90" x14ac:dyDescent="0.25">
      <c r="A722" s="49">
        <v>720</v>
      </c>
      <c r="B722" s="20" t="s">
        <v>629</v>
      </c>
      <c r="C722" s="30">
        <v>46</v>
      </c>
      <c r="D722" s="49">
        <v>705</v>
      </c>
      <c r="E722" s="49" t="str">
        <v>M. Rifai</v>
      </c>
      <c r="L722" s="49"/>
      <c r="M722" s="49"/>
      <c r="N722" s="49"/>
      <c r="O722" s="30"/>
      <c r="Q722" s="20" t="str">
        <v>Supriyani</v>
      </c>
      <c r="R722" t="str">
        <v>Supriyani</v>
      </c>
      <c r="S722" t="str">
        <v>Supriyani</v>
      </c>
      <c r="T722" t="str">
        <v>Supriyani</v>
      </c>
      <c r="U722" t="str">
        <v>Supriyani</v>
      </c>
      <c r="V722" t="str">
        <v>Supriyani</v>
      </c>
      <c r="W722" t="str">
        <v>Supriyani</v>
      </c>
      <c r="X722" t="str">
        <v>Supriyani</v>
      </c>
      <c r="Y722" t="str">
        <v>Supriyani</v>
      </c>
      <c r="CL722" t="str">
        <v>Supriyani</v>
      </c>
    </row>
    <row r="723" spans="1:90" x14ac:dyDescent="0.25">
      <c r="A723" s="49">
        <v>721</v>
      </c>
      <c r="B723" s="20" t="s">
        <v>715</v>
      </c>
      <c r="C723" s="30">
        <v>38</v>
      </c>
      <c r="D723" s="49">
        <v>708</v>
      </c>
      <c r="E723" s="49" t="str">
        <v>Efis Syafrijul Pulungan, Ir</v>
      </c>
      <c r="L723" s="49"/>
      <c r="M723" s="49"/>
      <c r="N723" s="49"/>
      <c r="O723" s="30"/>
      <c r="Q723" s="20" t="str">
        <v>Sura Eka Pratama Pagan</v>
      </c>
      <c r="R723" t="str">
        <v>Sura Eka Pratama Pagan</v>
      </c>
      <c r="S723" t="str">
        <v>Sura Eka Pratama Pagan</v>
      </c>
      <c r="T723" t="str">
        <v>Sura Eka Pratama Pagan</v>
      </c>
      <c r="U723" t="str">
        <v>Sura Eka Pratama Pagan</v>
      </c>
      <c r="V723" t="str">
        <v>Sura Eka Pratama Pagan</v>
      </c>
      <c r="W723" t="str">
        <v>Sura Eka Pratama Pagan</v>
      </c>
      <c r="X723" t="str">
        <v>Sura Eka Pratama Pagan</v>
      </c>
      <c r="Y723" t="str">
        <v>Sura Eka Pratama Pagan</v>
      </c>
      <c r="CL723" t="str">
        <v>Sura Eka Pratama Pagan</v>
      </c>
    </row>
    <row r="724" spans="1:90" x14ac:dyDescent="0.25">
      <c r="A724" s="49">
        <v>722</v>
      </c>
      <c r="B724" s="20" t="s">
        <v>698</v>
      </c>
      <c r="C724" s="30">
        <v>735</v>
      </c>
      <c r="D724" s="49">
        <v>709</v>
      </c>
      <c r="E724" s="49" t="str">
        <v>Elvian Adi Wandra Nasution</v>
      </c>
      <c r="L724" s="49"/>
      <c r="M724" s="49"/>
      <c r="N724" s="49"/>
      <c r="O724" s="30"/>
      <c r="Q724" s="20" t="str">
        <v>Suriyanto</v>
      </c>
      <c r="R724" t="str">
        <v>Suriyanto</v>
      </c>
      <c r="S724" t="str">
        <v>Suriyanto</v>
      </c>
      <c r="T724" t="str">
        <v>Suriyanto</v>
      </c>
      <c r="U724" t="str">
        <v>Suriyanto</v>
      </c>
      <c r="V724" t="str">
        <v>Suriyanto</v>
      </c>
      <c r="W724" t="str">
        <v>Suriyanto</v>
      </c>
      <c r="X724" t="str">
        <v>Suriyanto</v>
      </c>
      <c r="Y724" t="str">
        <v>Suriyanto</v>
      </c>
      <c r="CL724" t="str">
        <v>Suriyanto</v>
      </c>
    </row>
    <row r="725" spans="1:90" x14ac:dyDescent="0.25">
      <c r="A725" s="49">
        <v>723</v>
      </c>
      <c r="B725" s="20" t="s">
        <v>348</v>
      </c>
      <c r="C725" s="30">
        <v>736</v>
      </c>
      <c r="D725" s="49">
        <v>710</v>
      </c>
      <c r="E725" s="49" t="str">
        <v>M. Yamin, ST</v>
      </c>
      <c r="L725" s="49"/>
      <c r="M725" s="49"/>
      <c r="N725" s="49"/>
      <c r="O725" s="30"/>
      <c r="Q725" s="20" t="str">
        <v>Suroto, Ir.</v>
      </c>
      <c r="R725" t="str">
        <v>Suroto, Ir.</v>
      </c>
      <c r="S725" t="str">
        <v>Suroto, Ir.</v>
      </c>
      <c r="T725" t="str">
        <v>Suroto, Ir.</v>
      </c>
      <c r="U725" t="str">
        <v>Suroto, Ir.</v>
      </c>
      <c r="V725" t="str">
        <v>Suroto, Ir.</v>
      </c>
      <c r="W725" t="str">
        <v>Suroto, Ir.</v>
      </c>
      <c r="X725" t="str">
        <v>Suroto, Ir.</v>
      </c>
      <c r="Y725" t="str">
        <v>Suroto, Ir.</v>
      </c>
      <c r="CL725" t="str">
        <v>Suroto, Ir.</v>
      </c>
    </row>
    <row r="726" spans="1:90" x14ac:dyDescent="0.25">
      <c r="A726" s="49">
        <v>724</v>
      </c>
      <c r="B726" s="20" t="s">
        <v>341</v>
      </c>
      <c r="C726" s="30">
        <v>738</v>
      </c>
      <c r="D726" s="49">
        <v>711</v>
      </c>
      <c r="E726" s="49" t="str">
        <v>Mhd. Riza Bangun</v>
      </c>
      <c r="L726" s="49"/>
      <c r="M726" s="49"/>
      <c r="N726" s="49"/>
      <c r="O726" s="30"/>
      <c r="Q726" s="20" t="str">
        <v>Surya Affandi</v>
      </c>
      <c r="R726" t="str">
        <v>Surya Affandi</v>
      </c>
      <c r="S726" t="str">
        <v>Surya Affandi</v>
      </c>
      <c r="T726" t="str">
        <v>Surya Affandi</v>
      </c>
      <c r="U726" t="str">
        <v>Surya Affandi</v>
      </c>
      <c r="V726" t="str">
        <v>Surya Affandi</v>
      </c>
      <c r="W726" t="str">
        <v>Surya Affandi</v>
      </c>
      <c r="X726" t="str">
        <v>Surya Affandi</v>
      </c>
      <c r="Y726" t="str">
        <v>Surya Affandi</v>
      </c>
      <c r="CL726" t="str">
        <v>Surya Affandi</v>
      </c>
    </row>
    <row r="727" spans="1:90" x14ac:dyDescent="0.25">
      <c r="A727" s="49">
        <v>725</v>
      </c>
      <c r="B727" s="20" t="s">
        <v>254</v>
      </c>
      <c r="C727" s="30">
        <v>740</v>
      </c>
      <c r="D727" s="49">
        <v>578</v>
      </c>
      <c r="E727" s="49" t="str">
        <v>Novansyah</v>
      </c>
      <c r="L727" s="49"/>
      <c r="M727" s="49"/>
      <c r="N727" s="49"/>
      <c r="O727" s="30"/>
      <c r="Q727" s="20" t="str">
        <v>Surya Agus Irawan</v>
      </c>
      <c r="R727" t="str">
        <v>Surya Agus Irawan</v>
      </c>
      <c r="S727" t="str">
        <v>Surya Agus Irawan</v>
      </c>
      <c r="T727" t="str">
        <v>Surya Agus Irawan</v>
      </c>
      <c r="U727" t="str">
        <v>Surya Agus Irawan</v>
      </c>
      <c r="V727" t="str">
        <v>Surya Agus Irawan</v>
      </c>
      <c r="W727" t="str">
        <v>Surya Agus Irawan</v>
      </c>
      <c r="X727" t="str">
        <v>Surya Agus Irawan</v>
      </c>
      <c r="Y727" t="str">
        <v>Surya Agus Irawan</v>
      </c>
      <c r="CL727" t="str">
        <v>Surya Agus Irawan</v>
      </c>
    </row>
    <row r="728" spans="1:90" x14ac:dyDescent="0.25">
      <c r="A728" s="49">
        <v>726</v>
      </c>
      <c r="B728" s="20" t="s">
        <v>1316</v>
      </c>
      <c r="C728" s="30">
        <v>741</v>
      </c>
      <c r="D728" s="49">
        <v>715</v>
      </c>
      <c r="E728" s="49" t="str">
        <v>Obinton Mikhael Butar Butar</v>
      </c>
      <c r="L728" s="49"/>
      <c r="M728" s="49"/>
      <c r="N728" s="49"/>
      <c r="O728" s="30"/>
      <c r="Q728" s="20" t="str">
        <v>Surya Darma</v>
      </c>
      <c r="R728" t="str">
        <v>Surya Darma</v>
      </c>
      <c r="S728" t="str">
        <v>Surya Darma</v>
      </c>
      <c r="T728" t="str">
        <v>Surya Darma</v>
      </c>
      <c r="U728" t="str">
        <v>Surya Darma</v>
      </c>
      <c r="V728" t="str">
        <v>Surya Darma</v>
      </c>
      <c r="W728" t="str">
        <v>Surya Darma</v>
      </c>
      <c r="X728" t="str">
        <v>Surya Darma</v>
      </c>
      <c r="Y728" t="str">
        <v>Surya Darma</v>
      </c>
      <c r="CL728" t="str">
        <v>Surya Darma</v>
      </c>
    </row>
    <row r="729" spans="1:90" x14ac:dyDescent="0.25">
      <c r="A729" s="49">
        <v>727</v>
      </c>
      <c r="B729" s="20" t="s">
        <v>662</v>
      </c>
      <c r="C729" s="30">
        <v>742</v>
      </c>
      <c r="D729" s="49">
        <v>579</v>
      </c>
      <c r="E729" s="49" t="str">
        <v>Yus Deddy Andry</v>
      </c>
      <c r="L729" s="49"/>
      <c r="M729" s="49"/>
      <c r="N729" s="49"/>
      <c r="O729" s="30"/>
      <c r="Q729" s="20" t="str">
        <v>Susanty Loka</v>
      </c>
      <c r="R729" t="str">
        <v>Susanty Loka</v>
      </c>
      <c r="S729" t="str">
        <v>Susanty Loka</v>
      </c>
      <c r="T729" t="str">
        <v>Susanty Loka</v>
      </c>
      <c r="U729" t="str">
        <v>Susanty Loka</v>
      </c>
      <c r="V729" t="str">
        <v>Susanty Loka</v>
      </c>
      <c r="W729" t="str">
        <v>Susanty Loka</v>
      </c>
      <c r="X729" t="str">
        <v>Susanty Loka</v>
      </c>
      <c r="Y729" t="str">
        <v>Susanty Loka</v>
      </c>
      <c r="CL729" t="str">
        <v>Susanty Loka</v>
      </c>
    </row>
    <row r="730" spans="1:90" x14ac:dyDescent="0.25">
      <c r="A730" s="49">
        <v>728</v>
      </c>
      <c r="B730" s="20" t="s">
        <v>342</v>
      </c>
      <c r="C730" s="30">
        <v>743</v>
      </c>
      <c r="D730" s="49">
        <v>716</v>
      </c>
      <c r="E730" s="49" t="str">
        <v>Arfan</v>
      </c>
      <c r="L730" s="49"/>
      <c r="M730" s="49"/>
      <c r="N730" s="49"/>
      <c r="O730" s="30"/>
      <c r="Q730" s="20" t="str">
        <v>Susman Haryono</v>
      </c>
      <c r="R730" t="str">
        <v>Susman Haryono</v>
      </c>
      <c r="S730" t="str">
        <v>Susman Haryono</v>
      </c>
      <c r="T730" t="str">
        <v>Susman Haryono</v>
      </c>
      <c r="U730" t="str">
        <v>Susman Haryono</v>
      </c>
      <c r="V730" t="str">
        <v>Susman Haryono</v>
      </c>
      <c r="W730" t="str">
        <v>Susman Haryono</v>
      </c>
      <c r="X730" t="str">
        <v>Susman Haryono</v>
      </c>
      <c r="Y730" t="str">
        <v>Susman Haryono</v>
      </c>
      <c r="CL730" t="str">
        <v>Susman Haryono</v>
      </c>
    </row>
    <row r="731" spans="1:90" x14ac:dyDescent="0.25">
      <c r="A731" s="49">
        <v>729</v>
      </c>
      <c r="B731" s="20" t="s">
        <v>724</v>
      </c>
      <c r="C731" s="30">
        <v>102</v>
      </c>
      <c r="D731" s="49">
        <v>717</v>
      </c>
      <c r="E731" s="49" t="str">
        <v>Joko Malis</v>
      </c>
      <c r="L731" s="49"/>
      <c r="M731" s="49"/>
      <c r="N731" s="49"/>
      <c r="O731" s="30"/>
      <c r="Q731" s="20" t="str">
        <v>Sutris</v>
      </c>
      <c r="R731" t="str">
        <v>Sutris</v>
      </c>
      <c r="S731" t="str">
        <v>Sutris</v>
      </c>
      <c r="T731" t="str">
        <v>Sutris</v>
      </c>
      <c r="U731" t="str">
        <v>Sutris</v>
      </c>
      <c r="V731" t="str">
        <v>Sutris</v>
      </c>
      <c r="W731" t="str">
        <v>Sutris</v>
      </c>
      <c r="X731" t="str">
        <v>Sutris</v>
      </c>
      <c r="Y731" t="str">
        <v>Sutris</v>
      </c>
      <c r="CL731" t="str">
        <v>Sutris</v>
      </c>
    </row>
    <row r="732" spans="1:90" x14ac:dyDescent="0.25">
      <c r="A732" s="49">
        <v>730</v>
      </c>
      <c r="B732" s="20" t="s">
        <v>531</v>
      </c>
      <c r="C732" s="30">
        <v>744</v>
      </c>
      <c r="D732" s="49">
        <v>581</v>
      </c>
      <c r="E732" s="49" t="str">
        <v>Septian Fransiskus Simbolon</v>
      </c>
      <c r="L732" s="49"/>
      <c r="M732" s="49"/>
      <c r="N732" s="49"/>
      <c r="O732" s="30"/>
      <c r="Q732" s="20" t="str">
        <v>Suyatno, Drs</v>
      </c>
      <c r="R732" t="str">
        <v>Suyatno, Drs</v>
      </c>
      <c r="S732" t="str">
        <v>Suyatno, Drs</v>
      </c>
      <c r="T732" t="str">
        <v>Suyatno, Drs</v>
      </c>
      <c r="U732" t="str">
        <v>Suyatno, Drs</v>
      </c>
      <c r="V732" t="str">
        <v>Suyatno, Drs</v>
      </c>
      <c r="W732" t="str">
        <v>Suyatno, Drs</v>
      </c>
      <c r="X732" t="str">
        <v>Suyatno, Drs</v>
      </c>
      <c r="Y732" t="str">
        <v>Suyatno, Drs</v>
      </c>
      <c r="CL732" t="str">
        <v>Suyatno, Drs</v>
      </c>
    </row>
    <row r="733" spans="1:90" x14ac:dyDescent="0.25">
      <c r="A733" s="49">
        <v>731</v>
      </c>
      <c r="B733" s="20" t="s">
        <v>1317</v>
      </c>
      <c r="C733" s="30">
        <v>745</v>
      </c>
      <c r="D733" s="49">
        <v>718</v>
      </c>
      <c r="E733" s="49" t="str">
        <v>Dian Syahputra</v>
      </c>
      <c r="L733" s="49"/>
      <c r="M733" s="49"/>
      <c r="N733" s="49"/>
      <c r="O733" s="30"/>
      <c r="Q733" s="20" t="str">
        <v>Syafaruddin, Ir.</v>
      </c>
      <c r="R733" t="str">
        <v>Syafaruddin, Ir.</v>
      </c>
      <c r="S733" t="str">
        <v>Syafaruddin, Ir.</v>
      </c>
      <c r="T733" t="str">
        <v>Syafaruddin, Ir.</v>
      </c>
      <c r="U733" t="str">
        <v>Syafaruddin, Ir.</v>
      </c>
      <c r="V733" t="str">
        <v>Syafaruddin, Ir.</v>
      </c>
      <c r="W733" t="str">
        <v>Syafaruddin, Ir.</v>
      </c>
      <c r="X733" t="str">
        <v>Syafaruddin, Ir.</v>
      </c>
      <c r="Y733" t="str">
        <v>Syafaruddin, Ir.</v>
      </c>
      <c r="CL733" t="str">
        <v>Syafaruddin, Ir.</v>
      </c>
    </row>
    <row r="734" spans="1:90" x14ac:dyDescent="0.25">
      <c r="A734" s="49">
        <v>732</v>
      </c>
      <c r="B734" s="20" t="s">
        <v>345</v>
      </c>
      <c r="C734" s="30">
        <v>746</v>
      </c>
      <c r="D734" s="49">
        <v>582</v>
      </c>
      <c r="E734" s="49" t="str">
        <v>Sarbatua Harahap</v>
      </c>
      <c r="L734" s="49"/>
      <c r="M734" s="49"/>
      <c r="N734" s="49"/>
      <c r="O734" s="30"/>
      <c r="Q734" s="20" t="str">
        <v>Syafei</v>
      </c>
      <c r="R734" t="str">
        <v>Syafei</v>
      </c>
      <c r="S734" t="str">
        <v>Syafei</v>
      </c>
      <c r="T734" t="str">
        <v>Syafei</v>
      </c>
      <c r="U734" t="str">
        <v>Syafei</v>
      </c>
      <c r="V734" t="str">
        <v>Syafei</v>
      </c>
      <c r="W734" t="str">
        <v>Syafei</v>
      </c>
      <c r="X734" t="str">
        <v>Syafei</v>
      </c>
      <c r="Y734" t="str">
        <v>Syafei</v>
      </c>
      <c r="CL734" t="str">
        <v>Syafei</v>
      </c>
    </row>
    <row r="735" spans="1:90" x14ac:dyDescent="0.25">
      <c r="A735" s="49">
        <v>733</v>
      </c>
      <c r="B735" s="20" t="s">
        <v>581</v>
      </c>
      <c r="C735" s="30">
        <v>747</v>
      </c>
      <c r="D735" s="49">
        <v>719</v>
      </c>
      <c r="E735" s="49" t="str">
        <v>Joko Purnomo</v>
      </c>
      <c r="L735" s="49"/>
      <c r="M735" s="49"/>
      <c r="N735" s="49"/>
      <c r="O735" s="30"/>
      <c r="Q735" s="20" t="str">
        <v>Syafri, SP</v>
      </c>
      <c r="R735" t="str">
        <v>Syafri, SP</v>
      </c>
      <c r="S735" t="str">
        <v>Syafri, SP</v>
      </c>
      <c r="T735" t="str">
        <v>Syafri, SP</v>
      </c>
      <c r="U735" t="str">
        <v>Syafri, SP</v>
      </c>
      <c r="V735" t="str">
        <v>Syafri, SP</v>
      </c>
      <c r="W735" t="str">
        <v>Syafri, SP</v>
      </c>
      <c r="X735" t="str">
        <v>Syafri, SP</v>
      </c>
      <c r="Y735" t="str">
        <v>Syafri, SP</v>
      </c>
      <c r="CL735" t="str">
        <v>Syafri, SP</v>
      </c>
    </row>
    <row r="736" spans="1:90" x14ac:dyDescent="0.25">
      <c r="A736" s="49">
        <v>734</v>
      </c>
      <c r="B736" s="20" t="s">
        <v>338</v>
      </c>
      <c r="C736" s="30">
        <v>749</v>
      </c>
      <c r="D736" s="49">
        <v>583</v>
      </c>
      <c r="E736" s="49" t="str">
        <v>Rhiky Handayani Sinaga</v>
      </c>
      <c r="L736" s="49"/>
      <c r="M736" s="49"/>
      <c r="N736" s="49"/>
      <c r="O736" s="30"/>
      <c r="Q736" s="20" t="str">
        <v>Syahbirin Koto, Ir.</v>
      </c>
      <c r="R736" t="str">
        <v>Syahbirin Koto, Ir.</v>
      </c>
      <c r="S736" t="str">
        <v>Syahbirin Koto, Ir.</v>
      </c>
      <c r="T736" t="str">
        <v>Syahbirin Koto, Ir.</v>
      </c>
      <c r="U736" t="str">
        <v>Syahbirin Koto, Ir.</v>
      </c>
      <c r="V736" t="str">
        <v>Syahbirin Koto, Ir.</v>
      </c>
      <c r="W736" t="str">
        <v>Syahbirin Koto, Ir.</v>
      </c>
      <c r="X736" t="str">
        <v>Syahbirin Koto, Ir.</v>
      </c>
      <c r="Y736" t="str">
        <v>Syahbirin Koto, Ir.</v>
      </c>
      <c r="CL736" t="str">
        <v>Syahbirin Koto, Ir.</v>
      </c>
    </row>
    <row r="737" spans="1:90" x14ac:dyDescent="0.25">
      <c r="A737" s="49">
        <v>735</v>
      </c>
      <c r="B737" s="20" t="s">
        <v>413</v>
      </c>
      <c r="C737" s="30">
        <v>750</v>
      </c>
      <c r="D737" s="49">
        <v>722</v>
      </c>
      <c r="E737" s="49" t="str">
        <v>Nofriferdiansyah Soriton</v>
      </c>
      <c r="L737" s="49"/>
      <c r="M737" s="49"/>
      <c r="N737" s="49"/>
      <c r="O737" s="30"/>
      <c r="Q737" s="20" t="str">
        <v>Syahfan A Lubis</v>
      </c>
      <c r="R737" t="str">
        <v>Syahfan A Lubis</v>
      </c>
      <c r="S737" t="str">
        <v>Syahfan A Lubis</v>
      </c>
      <c r="T737" t="str">
        <v>Syahfan A Lubis</v>
      </c>
      <c r="U737" t="str">
        <v>Syahfan A Lubis</v>
      </c>
      <c r="V737" t="str">
        <v>Syahfan A Lubis</v>
      </c>
      <c r="W737" t="str">
        <v>Syahfan A Lubis</v>
      </c>
      <c r="X737" t="str">
        <v>Syahfan A Lubis</v>
      </c>
      <c r="Y737" t="str">
        <v>Syahfan A Lubis</v>
      </c>
      <c r="CL737" t="str">
        <v>Syahfan A Lubis</v>
      </c>
    </row>
    <row r="738" spans="1:90" x14ac:dyDescent="0.25">
      <c r="A738" s="49">
        <v>736</v>
      </c>
      <c r="B738" s="20" t="s">
        <v>1318</v>
      </c>
      <c r="C738" s="30">
        <v>752</v>
      </c>
      <c r="D738" s="49">
        <v>723</v>
      </c>
      <c r="E738" s="49" t="str">
        <v>Syahrial</v>
      </c>
      <c r="L738" s="49"/>
      <c r="M738" s="49"/>
      <c r="N738" s="49"/>
      <c r="O738" s="30"/>
      <c r="Q738" s="20" t="str">
        <v>Syahri Kurnia, Ir.</v>
      </c>
      <c r="R738" t="str">
        <v>Syahri Kurnia, Ir.</v>
      </c>
      <c r="S738" t="str">
        <v>Syahri Kurnia, Ir.</v>
      </c>
      <c r="T738" t="str">
        <v>Syahri Kurnia, Ir.</v>
      </c>
      <c r="U738" t="str">
        <v>Syahri Kurnia, Ir.</v>
      </c>
      <c r="V738" t="str">
        <v>Syahri Kurnia, Ir.</v>
      </c>
      <c r="W738" t="str">
        <v>Syahri Kurnia, Ir.</v>
      </c>
      <c r="X738" t="str">
        <v>Syahri Kurnia, Ir.</v>
      </c>
      <c r="Y738" t="str">
        <v>Syahri Kurnia, Ir.</v>
      </c>
      <c r="CL738" t="str">
        <v>Syahri Kurnia, Ir.</v>
      </c>
    </row>
    <row r="739" spans="1:90" x14ac:dyDescent="0.25">
      <c r="A739" s="49">
        <v>737</v>
      </c>
      <c r="B739" s="20" t="s">
        <v>693</v>
      </c>
      <c r="C739" s="30">
        <v>201</v>
      </c>
      <c r="D739" s="49">
        <v>585</v>
      </c>
      <c r="E739" s="49" t="str">
        <v>Rinaldi, Ir.</v>
      </c>
      <c r="L739" s="49"/>
      <c r="M739" s="49"/>
      <c r="N739" s="49"/>
      <c r="O739" s="30"/>
      <c r="Q739" s="20" t="str">
        <v>Syahrial</v>
      </c>
      <c r="R739" t="str">
        <v>Syahrial</v>
      </c>
      <c r="S739" t="str">
        <v>Syahrial</v>
      </c>
      <c r="T739" t="str">
        <v>Syahrial</v>
      </c>
      <c r="U739" t="str">
        <v>Syahrial</v>
      </c>
      <c r="V739" t="str">
        <v>Syahrial</v>
      </c>
      <c r="W739" t="str">
        <v>Syahrial</v>
      </c>
      <c r="X739" t="str">
        <v>Syahrial</v>
      </c>
      <c r="Y739" t="str">
        <v>Syahrial</v>
      </c>
      <c r="CL739" t="str">
        <v>Syahrial</v>
      </c>
    </row>
    <row r="740" spans="1:90" x14ac:dyDescent="0.25">
      <c r="A740" s="49">
        <v>738</v>
      </c>
      <c r="B740" s="20" t="s">
        <v>252</v>
      </c>
      <c r="C740" s="30">
        <v>753</v>
      </c>
      <c r="D740" s="49">
        <v>724</v>
      </c>
      <c r="E740" s="49" t="str">
        <v>Bambang Heriawan, Ir</v>
      </c>
      <c r="L740" s="49"/>
      <c r="M740" s="49"/>
      <c r="N740" s="49"/>
      <c r="O740" s="30"/>
      <c r="Q740" s="20" t="str">
        <v>Syahril, S.Sos</v>
      </c>
      <c r="R740" t="str">
        <v>Syahril, S.Sos</v>
      </c>
      <c r="S740" t="str">
        <v>Syahril, S.Sos</v>
      </c>
      <c r="T740" t="str">
        <v>Syahril, S.Sos</v>
      </c>
      <c r="U740" t="str">
        <v>Syahril, S.Sos</v>
      </c>
      <c r="V740" t="str">
        <v>Syahril, S.Sos</v>
      </c>
      <c r="W740" t="str">
        <v>Syahril, S.Sos</v>
      </c>
      <c r="X740" t="str">
        <v>Syahril, S.Sos</v>
      </c>
      <c r="Y740" t="str">
        <v>Syahril, S.Sos</v>
      </c>
      <c r="CL740" t="str">
        <v>Syahril, S.Sos</v>
      </c>
    </row>
    <row r="741" spans="1:90" x14ac:dyDescent="0.25">
      <c r="A741" s="49">
        <v>739</v>
      </c>
      <c r="B741" s="20" t="s">
        <v>583</v>
      </c>
      <c r="C741" s="30">
        <v>755</v>
      </c>
      <c r="D741" s="49">
        <v>586</v>
      </c>
      <c r="E741" s="49" t="str">
        <v>Agus Triyanto</v>
      </c>
      <c r="L741" s="49"/>
      <c r="M741" s="49"/>
      <c r="N741" s="49"/>
      <c r="O741" s="30"/>
      <c r="Q741" s="20" t="str">
        <v>Syahrudi Sagala</v>
      </c>
      <c r="R741" t="str">
        <v>Syahrudi Sagala</v>
      </c>
      <c r="S741" t="str">
        <v>Syahrudi Sagala</v>
      </c>
      <c r="T741" t="str">
        <v>Syahrudi Sagala</v>
      </c>
      <c r="U741" t="str">
        <v>Syahrudi Sagala</v>
      </c>
      <c r="V741" t="str">
        <v>Syahrudi Sagala</v>
      </c>
      <c r="W741" t="str">
        <v>Syahrudi Sagala</v>
      </c>
      <c r="X741" t="str">
        <v>Syahrudi Sagala</v>
      </c>
      <c r="Y741" t="str">
        <v>Syahrudi Sagala</v>
      </c>
      <c r="CL741" t="str">
        <v>Syahrudi Sagala</v>
      </c>
    </row>
    <row r="742" spans="1:90" x14ac:dyDescent="0.25">
      <c r="A742" s="49">
        <v>740</v>
      </c>
      <c r="B742" s="20" t="s">
        <v>349</v>
      </c>
      <c r="C742" s="30">
        <v>756</v>
      </c>
      <c r="D742" s="49">
        <v>725</v>
      </c>
      <c r="E742" s="49" t="str">
        <v>Syahbirin Koto, Ir.</v>
      </c>
      <c r="L742" s="49"/>
      <c r="M742" s="49"/>
      <c r="N742" s="49"/>
      <c r="O742" s="30"/>
      <c r="Q742" s="20" t="str">
        <v>Syahrul, Ir.</v>
      </c>
      <c r="R742" t="str">
        <v>Syahrul, Ir.</v>
      </c>
      <c r="S742" t="str">
        <v>Syahrul, Ir.</v>
      </c>
      <c r="T742" t="str">
        <v>Syahrul, Ir.</v>
      </c>
      <c r="U742" t="str">
        <v>Syahrul, Ir.</v>
      </c>
      <c r="V742" t="str">
        <v>Syahrul, Ir.</v>
      </c>
      <c r="W742" t="str">
        <v>Syahrul, Ir.</v>
      </c>
      <c r="X742" t="str">
        <v>Syahrul, Ir.</v>
      </c>
      <c r="Y742" t="str">
        <v>Syahrul, Ir.</v>
      </c>
      <c r="CL742" t="str">
        <v>Syahrul, Ir.</v>
      </c>
    </row>
    <row r="743" spans="1:90" x14ac:dyDescent="0.25">
      <c r="A743" s="49">
        <v>741</v>
      </c>
      <c r="B743" s="20" t="s">
        <v>374</v>
      </c>
      <c r="C743" s="30">
        <v>757</v>
      </c>
      <c r="D743" s="49">
        <v>726</v>
      </c>
      <c r="E743" s="49" t="str">
        <v>Erwin R.W. Hasibuan</v>
      </c>
      <c r="L743" s="49"/>
      <c r="M743" s="49"/>
      <c r="N743" s="49"/>
      <c r="O743" s="30"/>
      <c r="Q743" s="20" t="str">
        <v>Syaiful Bahri, Ir.</v>
      </c>
      <c r="R743" t="str">
        <v>Syaiful Bahri, Ir.</v>
      </c>
      <c r="S743" t="str">
        <v>Syaiful Bahri, Ir.</v>
      </c>
      <c r="T743" t="str">
        <v>Syaiful Bahri, Ir.</v>
      </c>
      <c r="U743" t="str">
        <v>Syaiful Bahri, Ir.</v>
      </c>
      <c r="V743" t="str">
        <v>Syaiful Bahri, Ir.</v>
      </c>
      <c r="W743" t="str">
        <v>Syaiful Bahri, Ir.</v>
      </c>
      <c r="X743" t="str">
        <v>Syaiful Bahri, Ir.</v>
      </c>
      <c r="Y743" t="str">
        <v>Syaiful Bahri, Ir.</v>
      </c>
      <c r="CL743" t="str">
        <v>Syaiful Bahri, Ir.</v>
      </c>
    </row>
    <row r="744" spans="1:90" x14ac:dyDescent="0.25">
      <c r="A744" s="49">
        <v>742</v>
      </c>
      <c r="B744" s="20" t="s">
        <v>697</v>
      </c>
      <c r="C744" s="30">
        <v>256</v>
      </c>
      <c r="D744" s="49">
        <v>727</v>
      </c>
      <c r="E744" s="49" t="str">
        <v>Diana Ovianti</v>
      </c>
      <c r="L744" s="49"/>
      <c r="M744" s="49"/>
      <c r="N744" s="49"/>
      <c r="O744" s="30"/>
      <c r="Q744" s="20" t="str">
        <v>Syamsuddin U.</v>
      </c>
      <c r="R744" t="str">
        <v>Syamsuddin U.</v>
      </c>
      <c r="S744" t="str">
        <v>Syamsuddin U.</v>
      </c>
      <c r="T744" t="str">
        <v>Syamsuddin U.</v>
      </c>
      <c r="U744" t="str">
        <v>Syamsuddin U.</v>
      </c>
      <c r="V744" t="str">
        <v>Syamsuddin U.</v>
      </c>
      <c r="W744" t="str">
        <v>Syamsuddin U.</v>
      </c>
      <c r="X744" t="str">
        <v>Syamsuddin U.</v>
      </c>
      <c r="Y744" t="str">
        <v>Syamsuddin U.</v>
      </c>
      <c r="CL744" t="str">
        <v>Syamsuddin U.</v>
      </c>
    </row>
    <row r="745" spans="1:90" x14ac:dyDescent="0.25">
      <c r="A745" s="49">
        <v>743</v>
      </c>
      <c r="B745" s="20" t="s">
        <v>253</v>
      </c>
      <c r="C745" s="30">
        <v>758</v>
      </c>
      <c r="D745" s="49">
        <v>728</v>
      </c>
      <c r="E745" s="49" t="str">
        <v>Sahat Tunggul Sihotang</v>
      </c>
      <c r="L745" s="49"/>
      <c r="M745" s="49"/>
      <c r="N745" s="49"/>
      <c r="O745" s="30"/>
      <c r="Q745" s="20" t="str">
        <v>Syndu Dwiki Arisandi</v>
      </c>
      <c r="R745" t="str">
        <v>Syndu Dwiki Arisandi</v>
      </c>
      <c r="S745" t="str">
        <v>Syndu Dwiki Arisandi</v>
      </c>
      <c r="T745" t="str">
        <v>Syndu Dwiki Arisandi</v>
      </c>
      <c r="U745" t="str">
        <v>Syndu Dwiki Arisandi</v>
      </c>
      <c r="V745" t="str">
        <v>Syndu Dwiki Arisandi</v>
      </c>
      <c r="W745" t="str">
        <v>Syndu Dwiki Arisandi</v>
      </c>
      <c r="X745" t="str">
        <v>Syndu Dwiki Arisandi</v>
      </c>
      <c r="Y745" t="str">
        <v>Syndu Dwiki Arisandi</v>
      </c>
      <c r="CL745" t="str">
        <v>Syndu Dwiki Arisandi</v>
      </c>
    </row>
    <row r="746" spans="1:90" x14ac:dyDescent="0.25">
      <c r="A746" s="49">
        <v>744</v>
      </c>
      <c r="B746" s="20" t="s">
        <v>241</v>
      </c>
      <c r="C746" s="30">
        <v>759</v>
      </c>
      <c r="D746" s="49">
        <v>730</v>
      </c>
      <c r="E746" s="49" t="str">
        <v>Misdianto</v>
      </c>
      <c r="L746" s="49"/>
      <c r="M746" s="49"/>
      <c r="N746" s="49"/>
      <c r="O746" s="30"/>
      <c r="Q746" s="20" t="str">
        <v>Syukur Ariadin, Sp</v>
      </c>
      <c r="R746" t="str">
        <v>Syukur Ariadin, Sp</v>
      </c>
      <c r="S746" t="str">
        <v>Syukur Ariadin, Sp</v>
      </c>
      <c r="T746" t="str">
        <v>Syukur Ariadin, Sp</v>
      </c>
      <c r="U746" t="str">
        <v>Syukur Ariadin, Sp</v>
      </c>
      <c r="V746" t="str">
        <v>Syukur Ariadin, Sp</v>
      </c>
      <c r="W746" t="str">
        <v>Syukur Ariadin, Sp</v>
      </c>
      <c r="X746" t="str">
        <v>Syukur Ariadin, Sp</v>
      </c>
      <c r="Y746" t="str">
        <v>Syukur Ariadin, Sp</v>
      </c>
      <c r="CL746" t="str">
        <v>Syukur Ariadin, Sp</v>
      </c>
    </row>
    <row r="747" spans="1:90" x14ac:dyDescent="0.25">
      <c r="A747" s="49">
        <v>745</v>
      </c>
      <c r="B747" s="20" t="s">
        <v>577</v>
      </c>
      <c r="C747" s="30">
        <v>760</v>
      </c>
      <c r="D747" s="49">
        <v>731</v>
      </c>
      <c r="E747" s="49" t="str">
        <v>Abdul Azis, Ir.</v>
      </c>
      <c r="L747" s="49"/>
      <c r="M747" s="49"/>
      <c r="N747" s="49"/>
      <c r="O747" s="30"/>
      <c r="Q747" s="20" t="str">
        <v>T. Adrian Erwin</v>
      </c>
      <c r="R747" t="str">
        <v>T. Adrian Erwin</v>
      </c>
      <c r="S747" t="str">
        <v>T. Adrian Erwin</v>
      </c>
      <c r="T747" t="str">
        <v>T. Adrian Erwin</v>
      </c>
      <c r="U747" t="str">
        <v>T. Adrian Erwin</v>
      </c>
      <c r="V747" t="str">
        <v>T. Adrian Erwin</v>
      </c>
      <c r="W747" t="str">
        <v>T. Adrian Erwin</v>
      </c>
      <c r="X747" t="str">
        <v>T. Adrian Erwin</v>
      </c>
      <c r="Y747" t="str">
        <v>T. Adrian Erwin</v>
      </c>
      <c r="CL747" t="str">
        <v>T. Adrian Erwin</v>
      </c>
    </row>
    <row r="748" spans="1:90" x14ac:dyDescent="0.25">
      <c r="A748" s="49">
        <v>746</v>
      </c>
      <c r="B748" s="20" t="s">
        <v>718</v>
      </c>
      <c r="C748" s="30">
        <v>228</v>
      </c>
      <c r="D748" s="49">
        <v>732</v>
      </c>
      <c r="E748" s="49" t="str">
        <v>Bahara Tua Tobing</v>
      </c>
      <c r="L748" s="49"/>
      <c r="M748" s="49"/>
      <c r="N748" s="49"/>
      <c r="O748" s="30"/>
      <c r="Q748" s="20" t="str">
        <v>T. Affian Bachri, Ir.</v>
      </c>
      <c r="R748" t="str">
        <v>T. Affian Bachri, Ir.</v>
      </c>
      <c r="S748" t="str">
        <v>T. Affian Bachri, Ir.</v>
      </c>
      <c r="T748" t="str">
        <v>T. Affian Bachri, Ir.</v>
      </c>
      <c r="U748" t="str">
        <v>T. Affian Bachri, Ir.</v>
      </c>
      <c r="V748" t="str">
        <v>T. Affian Bachri, Ir.</v>
      </c>
      <c r="W748" t="str">
        <v>T. Affian Bachri, Ir.</v>
      </c>
      <c r="X748" t="str">
        <v>T. Affian Bachri, Ir.</v>
      </c>
      <c r="Y748" t="str">
        <v>T. Affian Bachri, Ir.</v>
      </c>
      <c r="CL748" t="str">
        <v>T. Affian Bachri, Ir.</v>
      </c>
    </row>
    <row r="749" spans="1:90" x14ac:dyDescent="0.25">
      <c r="A749" s="49">
        <v>747</v>
      </c>
      <c r="B749" s="20" t="s">
        <v>1319</v>
      </c>
      <c r="C749" s="30">
        <v>234</v>
      </c>
      <c r="D749" s="49">
        <v>733</v>
      </c>
      <c r="E749" s="49" t="str">
        <v>Khoirumansyah</v>
      </c>
      <c r="L749" s="49"/>
      <c r="M749" s="49"/>
      <c r="N749" s="49"/>
      <c r="O749" s="30"/>
      <c r="Q749" s="20" t="str">
        <v>T. Arliansyah</v>
      </c>
      <c r="R749" t="str">
        <v>T. Arliansyah</v>
      </c>
      <c r="S749" t="str">
        <v>T. Arliansyah</v>
      </c>
      <c r="T749" t="str">
        <v>T. Arliansyah</v>
      </c>
      <c r="U749" t="str">
        <v>T. Arliansyah</v>
      </c>
      <c r="V749" t="str">
        <v>T. Arliansyah</v>
      </c>
      <c r="W749" t="str">
        <v>T. Arliansyah</v>
      </c>
      <c r="X749" t="str">
        <v>T. Arliansyah</v>
      </c>
      <c r="Y749" t="str">
        <v>T. Arliansyah</v>
      </c>
      <c r="CL749" t="str">
        <v>T. Arliansyah</v>
      </c>
    </row>
    <row r="750" spans="1:90" x14ac:dyDescent="0.25">
      <c r="A750" s="49">
        <v>748</v>
      </c>
      <c r="B750" s="20" t="s">
        <v>1320</v>
      </c>
      <c r="C750" s="30">
        <v>761</v>
      </c>
      <c r="D750" s="49">
        <v>594</v>
      </c>
      <c r="E750" s="49" t="str">
        <v>T.M. Hidayat</v>
      </c>
      <c r="L750" s="49"/>
      <c r="M750" s="49"/>
      <c r="N750" s="49"/>
      <c r="O750" s="30"/>
      <c r="Q750" s="20" t="str">
        <v>T. Chairul Azhar, Ir.</v>
      </c>
      <c r="R750" t="str">
        <v>T. Chairul Azhar, Ir.</v>
      </c>
      <c r="S750" t="str">
        <v>T. Chairul Azhar, Ir.</v>
      </c>
      <c r="T750" t="str">
        <v>T. Chairul Azhar, Ir.</v>
      </c>
      <c r="U750" t="str">
        <v>T. Chairul Azhar, Ir.</v>
      </c>
      <c r="V750" t="str">
        <v>T. Chairul Azhar, Ir.</v>
      </c>
      <c r="W750" t="str">
        <v>T. Chairul Azhar, Ir.</v>
      </c>
      <c r="X750" t="str">
        <v>T. Chairul Azhar, Ir.</v>
      </c>
      <c r="Y750" t="str">
        <v>T. Chairul Azhar, Ir.</v>
      </c>
      <c r="CL750" t="str">
        <v>T. Chairul Azhar, Ir.</v>
      </c>
    </row>
    <row r="751" spans="1:90" x14ac:dyDescent="0.25">
      <c r="A751" s="49">
        <v>749</v>
      </c>
      <c r="B751" s="20" t="s">
        <v>586</v>
      </c>
      <c r="C751" s="30">
        <v>762</v>
      </c>
      <c r="D751" s="49">
        <v>734</v>
      </c>
      <c r="E751" s="49" t="str">
        <v>Catur Riyadi</v>
      </c>
      <c r="L751" s="49"/>
      <c r="M751" s="49"/>
      <c r="N751" s="49"/>
      <c r="O751" s="30"/>
      <c r="Q751" s="20" t="str">
        <v>T. Muhammad Iqbal, Ir.</v>
      </c>
      <c r="R751" t="str">
        <v>T. Muhammad Iqbal, Ir.</v>
      </c>
      <c r="S751" t="str">
        <v>T. Muhammad Iqbal, Ir.</v>
      </c>
      <c r="T751" t="str">
        <v>T. Muhammad Iqbal, Ir.</v>
      </c>
      <c r="U751" t="str">
        <v>T. Muhammad Iqbal, Ir.</v>
      </c>
      <c r="V751" t="str">
        <v>T. Muhammad Iqbal, Ir.</v>
      </c>
      <c r="W751" t="str">
        <v>T. Muhammad Iqbal, Ir.</v>
      </c>
      <c r="X751" t="str">
        <v>T. Muhammad Iqbal, Ir.</v>
      </c>
      <c r="Y751" t="str">
        <v>T. Muhammad Iqbal, Ir.</v>
      </c>
      <c r="CL751" t="str">
        <v>T. Muhammad Iqbal, Ir.</v>
      </c>
    </row>
    <row r="752" spans="1:90" x14ac:dyDescent="0.25">
      <c r="A752" s="49">
        <v>750</v>
      </c>
      <c r="B752" s="20" t="s">
        <v>470</v>
      </c>
      <c r="C752" s="30">
        <v>764</v>
      </c>
      <c r="D752" s="49">
        <v>735</v>
      </c>
      <c r="E752" s="49" t="str">
        <v>Ahmad Zazili</v>
      </c>
      <c r="L752" s="49"/>
      <c r="M752" s="49"/>
      <c r="N752" s="49"/>
      <c r="O752" s="30"/>
      <c r="Q752" s="20" t="str">
        <v>T.M. Hidayat</v>
      </c>
      <c r="R752" t="str">
        <v>T.M. Hidayat</v>
      </c>
      <c r="S752" t="str">
        <v>T.M. Hidayat</v>
      </c>
      <c r="T752" t="str">
        <v>T.M. Hidayat</v>
      </c>
      <c r="U752" t="str">
        <v>T.M. Hidayat</v>
      </c>
      <c r="V752" t="str">
        <v>T.M. Hidayat</v>
      </c>
      <c r="W752" t="str">
        <v>T.M. Hidayat</v>
      </c>
      <c r="X752" t="str">
        <v>T.M. Hidayat</v>
      </c>
      <c r="Y752" t="str">
        <v>T.M. Hidayat</v>
      </c>
      <c r="CL752" t="str">
        <v>T.M. Hidayat</v>
      </c>
    </row>
    <row r="753" spans="1:90" x14ac:dyDescent="0.25">
      <c r="A753" s="49">
        <v>751</v>
      </c>
      <c r="B753" s="20" t="s">
        <v>716</v>
      </c>
      <c r="C753" s="30">
        <v>765</v>
      </c>
      <c r="D753" s="49">
        <v>596</v>
      </c>
      <c r="E753" s="49" t="str">
        <v>Dani Sartika Saragih</v>
      </c>
      <c r="L753" s="49"/>
      <c r="M753" s="49"/>
      <c r="N753" s="49"/>
      <c r="O753" s="30"/>
      <c r="Q753" s="20" t="str">
        <v>Tani Cipto Nugroho</v>
      </c>
      <c r="R753" t="str">
        <v>Tani Cipto Nugroho</v>
      </c>
      <c r="S753" t="str">
        <v>Tani Cipto Nugroho</v>
      </c>
      <c r="T753" t="str">
        <v>Tani Cipto Nugroho</v>
      </c>
      <c r="U753" t="str">
        <v>Tani Cipto Nugroho</v>
      </c>
      <c r="V753" t="str">
        <v>Tani Cipto Nugroho</v>
      </c>
      <c r="W753" t="str">
        <v>Tani Cipto Nugroho</v>
      </c>
      <c r="X753" t="str">
        <v>Tani Cipto Nugroho</v>
      </c>
      <c r="Y753" t="str">
        <v>Tani Cipto Nugroho</v>
      </c>
      <c r="CL753" t="str">
        <v>Tani Cipto Nugroho</v>
      </c>
    </row>
    <row r="754" spans="1:90" x14ac:dyDescent="0.25">
      <c r="A754" s="49">
        <v>752</v>
      </c>
      <c r="B754" s="20" t="s">
        <v>1321</v>
      </c>
      <c r="C754" s="30">
        <v>766</v>
      </c>
      <c r="D754" s="49">
        <v>736</v>
      </c>
      <c r="E754" s="49" t="str">
        <v>Daud Harrys Pardamean Sirait</v>
      </c>
      <c r="L754" s="49"/>
      <c r="M754" s="49"/>
      <c r="N754" s="49"/>
      <c r="O754" s="30"/>
      <c r="Q754" s="20" t="str">
        <v>Tarmizi Sihotang</v>
      </c>
      <c r="R754" t="str">
        <v>Tarmizi Sihotang</v>
      </c>
      <c r="S754" t="str">
        <v>Tarmizi Sihotang</v>
      </c>
      <c r="T754" t="str">
        <v>Tarmizi Sihotang</v>
      </c>
      <c r="U754" t="str">
        <v>Tarmizi Sihotang</v>
      </c>
      <c r="V754" t="str">
        <v>Tarmizi Sihotang</v>
      </c>
      <c r="W754" t="str">
        <v>Tarmizi Sihotang</v>
      </c>
      <c r="X754" t="str">
        <v>Tarmizi Sihotang</v>
      </c>
      <c r="Y754" t="str">
        <v>Tarmizi Sihotang</v>
      </c>
      <c r="CL754" t="str">
        <v>Tarmizi Sihotang</v>
      </c>
    </row>
    <row r="755" spans="1:90" x14ac:dyDescent="0.25">
      <c r="A755" s="49">
        <v>753</v>
      </c>
      <c r="B755" s="20" t="s">
        <v>347</v>
      </c>
      <c r="C755" s="30">
        <v>767</v>
      </c>
      <c r="D755" s="49">
        <v>738</v>
      </c>
      <c r="E755" s="49" t="str">
        <v>Junedo Gandani Dongoran</v>
      </c>
      <c r="L755" s="49"/>
      <c r="M755" s="49"/>
      <c r="N755" s="49"/>
      <c r="O755" s="30"/>
      <c r="Q755" s="20" t="str">
        <v>Taty Dwie Setya Nasution</v>
      </c>
      <c r="R755" t="str">
        <v>Taty Dwie Setya Nasution</v>
      </c>
      <c r="S755" t="str">
        <v>Taty Dwie Setya Nasution</v>
      </c>
      <c r="T755" t="str">
        <v>Taty Dwie Setya Nasution</v>
      </c>
      <c r="U755" t="str">
        <v>Taty Dwie Setya Nasution</v>
      </c>
      <c r="V755" t="str">
        <v>Taty Dwie Setya Nasution</v>
      </c>
      <c r="W755" t="str">
        <v>Taty Dwie Setya Nasution</v>
      </c>
      <c r="X755" t="str">
        <v>Taty Dwie Setya Nasution</v>
      </c>
      <c r="Y755" t="str">
        <v>Taty Dwie Setya Nasution</v>
      </c>
      <c r="CL755" t="str">
        <v>Taty Dwie Setya Nasution</v>
      </c>
    </row>
    <row r="756" spans="1:90" x14ac:dyDescent="0.25">
      <c r="A756" s="49">
        <v>754</v>
      </c>
      <c r="B756" s="20" t="s">
        <v>481</v>
      </c>
      <c r="C756" s="30">
        <v>769</v>
      </c>
      <c r="D756" s="49">
        <v>598</v>
      </c>
      <c r="E756" s="49" t="str">
        <v>Sigit Aditya</v>
      </c>
      <c r="L756" s="49"/>
      <c r="M756" s="49"/>
      <c r="N756" s="49"/>
      <c r="O756" s="30"/>
      <c r="Q756" s="20" t="str">
        <v>Taufik Kurniawan</v>
      </c>
      <c r="R756" t="str">
        <v>Taufik Kurniawan</v>
      </c>
      <c r="S756" t="str">
        <v>Taufik Kurniawan</v>
      </c>
      <c r="T756" t="str">
        <v>Taufik Kurniawan</v>
      </c>
      <c r="U756" t="str">
        <v>Taufik Kurniawan</v>
      </c>
      <c r="V756" t="str">
        <v>Taufik Kurniawan</v>
      </c>
      <c r="W756" t="str">
        <v>Taufik Kurniawan</v>
      </c>
      <c r="X756" t="str">
        <v>Taufik Kurniawan</v>
      </c>
      <c r="Y756" t="str">
        <v>Taufik Kurniawan</v>
      </c>
      <c r="CL756" t="str">
        <v>Taufik Kurniawan</v>
      </c>
    </row>
    <row r="757" spans="1:90" x14ac:dyDescent="0.25">
      <c r="A757" s="49">
        <v>755</v>
      </c>
      <c r="B757" s="20" t="s">
        <v>796</v>
      </c>
      <c r="C757" s="30">
        <v>770</v>
      </c>
      <c r="D757" s="49">
        <v>739</v>
      </c>
      <c r="E757" s="49" t="str">
        <v>Firman Sitompul</v>
      </c>
      <c r="L757" s="49"/>
      <c r="M757" s="49"/>
      <c r="N757" s="49"/>
      <c r="O757" s="30"/>
      <c r="Q757" s="20" t="str">
        <v>Teddi Atmaja MS</v>
      </c>
      <c r="R757" t="str">
        <v>Teddi Atmaja MS</v>
      </c>
      <c r="S757" t="str">
        <v>Teddi Atmaja MS</v>
      </c>
      <c r="T757" t="str">
        <v>Teddi Atmaja MS</v>
      </c>
      <c r="U757" t="str">
        <v>Teddi Atmaja MS</v>
      </c>
      <c r="V757" t="str">
        <v>Teddi Atmaja MS</v>
      </c>
      <c r="W757" t="str">
        <v>Teddi Atmaja MS</v>
      </c>
      <c r="X757" t="str">
        <v>Teddi Atmaja MS</v>
      </c>
      <c r="Y757" t="str">
        <v>Teddi Atmaja MS</v>
      </c>
      <c r="CL757" t="str">
        <v>Teddi Atmaja MS</v>
      </c>
    </row>
    <row r="758" spans="1:90" x14ac:dyDescent="0.25">
      <c r="A758" s="49">
        <v>756</v>
      </c>
      <c r="B758" s="20" t="s">
        <v>419</v>
      </c>
      <c r="C758" s="30">
        <v>772</v>
      </c>
      <c r="D758" s="49">
        <v>740</v>
      </c>
      <c r="E758" s="49" t="str">
        <v>Harun Antonius Surbakti</v>
      </c>
      <c r="L758" s="49"/>
      <c r="M758" s="49"/>
      <c r="N758" s="49"/>
      <c r="O758" s="30"/>
      <c r="Q758" s="20" t="str">
        <v>Tonton M. Piskariyanto</v>
      </c>
      <c r="R758" t="str">
        <v>Tonton M. Piskariyanto</v>
      </c>
      <c r="S758" t="str">
        <v>Tonton M. Piskariyanto</v>
      </c>
      <c r="T758" t="str">
        <v>Tonton M. Piskariyanto</v>
      </c>
      <c r="U758" t="str">
        <v>Tonton M. Piskariyanto</v>
      </c>
      <c r="V758" t="str">
        <v>Tonton M. Piskariyanto</v>
      </c>
      <c r="W758" t="str">
        <v>Tonton M. Piskariyanto</v>
      </c>
      <c r="X758" t="str">
        <v>Tonton M. Piskariyanto</v>
      </c>
      <c r="Y758" t="str">
        <v>Tonton M. Piskariyanto</v>
      </c>
      <c r="CL758" t="str">
        <v>Tonton M. Piskariyanto</v>
      </c>
    </row>
    <row r="759" spans="1:90" x14ac:dyDescent="0.25">
      <c r="A759" s="49">
        <v>757</v>
      </c>
      <c r="B759" s="20" t="s">
        <v>584</v>
      </c>
      <c r="C759" s="30">
        <v>773</v>
      </c>
      <c r="D759" s="49">
        <v>741</v>
      </c>
      <c r="E759" s="49" t="str">
        <v>Ahmad Riyadi</v>
      </c>
      <c r="L759" s="49"/>
      <c r="M759" s="49"/>
      <c r="N759" s="49"/>
      <c r="O759" s="30"/>
      <c r="Q759" s="20" t="str">
        <v>Tony Thamrin</v>
      </c>
      <c r="R759" t="str">
        <v>Tony Thamrin</v>
      </c>
      <c r="S759" t="str">
        <v>Tony Thamrin</v>
      </c>
      <c r="T759" t="str">
        <v>Tony Thamrin</v>
      </c>
      <c r="U759" t="str">
        <v>Tony Thamrin</v>
      </c>
      <c r="V759" t="str">
        <v>Tony Thamrin</v>
      </c>
      <c r="W759" t="str">
        <v>Tony Thamrin</v>
      </c>
      <c r="X759" t="str">
        <v>Tony Thamrin</v>
      </c>
      <c r="Y759" t="str">
        <v>Tony Thamrin</v>
      </c>
      <c r="CL759" t="str">
        <v>Tony Thamrin</v>
      </c>
    </row>
    <row r="760" spans="1:90" x14ac:dyDescent="0.25">
      <c r="A760" s="49">
        <v>758</v>
      </c>
      <c r="B760" s="20" t="s">
        <v>340</v>
      </c>
      <c r="C760" s="30">
        <v>774</v>
      </c>
      <c r="D760" s="49">
        <v>743</v>
      </c>
      <c r="E760" s="49" t="str">
        <v>Parhan Asyura</v>
      </c>
      <c r="L760" s="49"/>
      <c r="M760" s="49"/>
      <c r="N760" s="49"/>
      <c r="O760" s="30"/>
      <c r="Q760" s="20" t="str">
        <v>Tri Retno Setyowati</v>
      </c>
      <c r="R760" t="str">
        <v>Tri Retno Setyowati</v>
      </c>
      <c r="S760" t="str">
        <v>Tri Retno Setyowati</v>
      </c>
      <c r="T760" t="str">
        <v>Tri Retno Setyowati</v>
      </c>
      <c r="U760" t="str">
        <v>Tri Retno Setyowati</v>
      </c>
      <c r="V760" t="str">
        <v>Tri Retno Setyowati</v>
      </c>
      <c r="W760" t="str">
        <v>Tri Retno Setyowati</v>
      </c>
      <c r="X760" t="str">
        <v>Tri Retno Setyowati</v>
      </c>
      <c r="Y760" t="str">
        <v>Tri Retno Setyowati</v>
      </c>
      <c r="CL760" t="str">
        <v>Tri Retno Setyowati</v>
      </c>
    </row>
    <row r="761" spans="1:90" x14ac:dyDescent="0.25">
      <c r="A761" s="49">
        <v>759</v>
      </c>
      <c r="B761" s="20" t="s">
        <v>381</v>
      </c>
      <c r="C761" s="30">
        <v>775</v>
      </c>
      <c r="D761" s="49">
        <v>744</v>
      </c>
      <c r="E761" s="49" t="str">
        <v>Sumantri</v>
      </c>
      <c r="L761" s="49"/>
      <c r="M761" s="49"/>
      <c r="N761" s="49"/>
      <c r="O761" s="30"/>
      <c r="Q761" s="20" t="str">
        <v>Tri Teguh Wibowo</v>
      </c>
      <c r="R761" t="str">
        <v>Tri Teguh Wibowo</v>
      </c>
      <c r="S761" t="str">
        <v>Tri Teguh Wibowo</v>
      </c>
      <c r="T761" t="str">
        <v>Tri Teguh Wibowo</v>
      </c>
      <c r="U761" t="str">
        <v>Tri Teguh Wibowo</v>
      </c>
      <c r="V761" t="str">
        <v>Tri Teguh Wibowo</v>
      </c>
      <c r="W761" t="str">
        <v>Tri Teguh Wibowo</v>
      </c>
      <c r="X761" t="str">
        <v>Tri Teguh Wibowo</v>
      </c>
      <c r="Y761" t="str">
        <v>Tri Teguh Wibowo</v>
      </c>
      <c r="CL761" t="str">
        <v>Tri Teguh Wibowo</v>
      </c>
    </row>
    <row r="762" spans="1:90" x14ac:dyDescent="0.25">
      <c r="A762" s="49">
        <v>760</v>
      </c>
      <c r="B762" s="20" t="s">
        <v>339</v>
      </c>
      <c r="C762" s="30">
        <v>777</v>
      </c>
      <c r="D762" s="49">
        <v>745</v>
      </c>
      <c r="E762" s="49" t="str">
        <v>Wesly Pasaribu</v>
      </c>
      <c r="L762" s="49"/>
      <c r="M762" s="49"/>
      <c r="N762" s="49"/>
      <c r="O762" s="30"/>
      <c r="Q762" s="20" t="str">
        <v>Triningsih</v>
      </c>
      <c r="R762" t="str">
        <v>Triningsih</v>
      </c>
      <c r="S762" t="str">
        <v>Triningsih</v>
      </c>
      <c r="T762" t="str">
        <v>Triningsih</v>
      </c>
      <c r="U762" t="str">
        <v>Triningsih</v>
      </c>
      <c r="V762" t="str">
        <v>Triningsih</v>
      </c>
      <c r="W762" t="str">
        <v>Triningsih</v>
      </c>
      <c r="X762" t="str">
        <v>Triningsih</v>
      </c>
      <c r="Y762" t="str">
        <v>Triningsih</v>
      </c>
      <c r="CL762" t="str">
        <v>Triningsih</v>
      </c>
    </row>
    <row r="763" spans="1:90" x14ac:dyDescent="0.25">
      <c r="A763" s="49">
        <v>761</v>
      </c>
      <c r="B763" s="20" t="s">
        <v>250</v>
      </c>
      <c r="C763" s="30">
        <v>778</v>
      </c>
      <c r="D763" s="49">
        <v>748</v>
      </c>
      <c r="E763" s="49" t="str">
        <v>Arnol Jefri Panjaitan</v>
      </c>
      <c r="L763" s="49"/>
      <c r="M763" s="49"/>
      <c r="N763" s="49"/>
      <c r="O763" s="30"/>
      <c r="Q763" s="20" t="str">
        <v>Urip Hari Utomo</v>
      </c>
      <c r="R763" t="str">
        <v>Urip Hari Utomo</v>
      </c>
      <c r="S763" t="str">
        <v>Urip Hari Utomo</v>
      </c>
      <c r="T763" t="str">
        <v>Urip Hari Utomo</v>
      </c>
      <c r="U763" t="str">
        <v>Urip Hari Utomo</v>
      </c>
      <c r="V763" t="str">
        <v>Urip Hari Utomo</v>
      </c>
      <c r="W763" t="str">
        <v>Urip Hari Utomo</v>
      </c>
      <c r="X763" t="str">
        <v>Urip Hari Utomo</v>
      </c>
      <c r="Y763" t="str">
        <v>Urip Hari Utomo</v>
      </c>
      <c r="CL763" t="str">
        <v>Urip Hari Utomo</v>
      </c>
    </row>
    <row r="764" spans="1:90" x14ac:dyDescent="0.25">
      <c r="A764" s="49">
        <v>762</v>
      </c>
      <c r="B764" s="20" t="s">
        <v>522</v>
      </c>
      <c r="C764" s="30">
        <v>779</v>
      </c>
      <c r="D764" s="49">
        <v>749</v>
      </c>
      <c r="E764" s="49" t="str">
        <v>Rahmat Hidayat</v>
      </c>
      <c r="L764" s="49"/>
      <c r="M764" s="49"/>
      <c r="N764" s="49"/>
      <c r="O764" s="30"/>
      <c r="Q764" s="20" t="str">
        <v>Uus Pramana</v>
      </c>
      <c r="R764" t="str">
        <v>Uus Pramana</v>
      </c>
      <c r="S764" t="str">
        <v>Uus Pramana</v>
      </c>
      <c r="T764" t="str">
        <v>Uus Pramana</v>
      </c>
      <c r="U764" t="str">
        <v>Uus Pramana</v>
      </c>
      <c r="V764" t="str">
        <v>Uus Pramana</v>
      </c>
      <c r="W764" t="str">
        <v>Uus Pramana</v>
      </c>
      <c r="X764" t="str">
        <v>Uus Pramana</v>
      </c>
      <c r="Y764" t="str">
        <v>Uus Pramana</v>
      </c>
      <c r="CL764" t="str">
        <v>Uus Pramana</v>
      </c>
    </row>
    <row r="765" spans="1:90" x14ac:dyDescent="0.25">
      <c r="A765" s="49">
        <v>763</v>
      </c>
      <c r="B765" s="20" t="s">
        <v>585</v>
      </c>
      <c r="C765" s="30">
        <v>781</v>
      </c>
      <c r="D765" s="49">
        <v>606</v>
      </c>
      <c r="E765" s="49" t="str">
        <v>Wenry Reinmar Siahaan</v>
      </c>
      <c r="L765" s="49"/>
      <c r="M765" s="49"/>
      <c r="N765" s="49"/>
      <c r="O765" s="30"/>
      <c r="Q765" s="20" t="str">
        <v>Vertiny Wulansari</v>
      </c>
      <c r="R765" t="str">
        <v>Vertiny Wulansari</v>
      </c>
      <c r="S765" t="str">
        <v>Vertiny Wulansari</v>
      </c>
      <c r="T765" t="str">
        <v>Vertiny Wulansari</v>
      </c>
      <c r="U765" t="str">
        <v>Vertiny Wulansari</v>
      </c>
      <c r="V765" t="str">
        <v>Vertiny Wulansari</v>
      </c>
      <c r="W765" t="str">
        <v>Vertiny Wulansari</v>
      </c>
      <c r="X765" t="str">
        <v>Vertiny Wulansari</v>
      </c>
      <c r="Y765" t="str">
        <v>Vertiny Wulansari</v>
      </c>
      <c r="CL765" t="str">
        <v>Vertiny Wulansari</v>
      </c>
    </row>
    <row r="766" spans="1:90" x14ac:dyDescent="0.25">
      <c r="A766" s="49">
        <v>764</v>
      </c>
      <c r="B766" s="20" t="s">
        <v>752</v>
      </c>
      <c r="C766" s="30">
        <v>782</v>
      </c>
      <c r="D766" s="49">
        <v>750</v>
      </c>
      <c r="E766" s="49" t="str">
        <v>T. Arliansyah</v>
      </c>
      <c r="L766" s="49"/>
      <c r="M766" s="49"/>
      <c r="N766" s="49"/>
      <c r="O766" s="30"/>
      <c r="Q766" s="20" t="str">
        <v>Vicky Purba</v>
      </c>
      <c r="R766" t="str">
        <v>Vicky Purba</v>
      </c>
      <c r="S766" t="str">
        <v>Vicky Purba</v>
      </c>
      <c r="T766" t="str">
        <v>Vicky Purba</v>
      </c>
      <c r="U766" t="str">
        <v>Vicky Purba</v>
      </c>
      <c r="V766" t="str">
        <v>Vicky Purba</v>
      </c>
      <c r="W766" t="str">
        <v>Vicky Purba</v>
      </c>
      <c r="X766" t="str">
        <v>Vicky Purba</v>
      </c>
      <c r="Y766" t="str">
        <v>Vicky Purba</v>
      </c>
      <c r="CL766" t="str">
        <v>Vicky Purba</v>
      </c>
    </row>
    <row r="767" spans="1:90" x14ac:dyDescent="0.25">
      <c r="A767" s="49">
        <v>765</v>
      </c>
      <c r="B767" s="20" t="s">
        <v>386</v>
      </c>
      <c r="C767" s="30">
        <v>784</v>
      </c>
      <c r="D767" s="49">
        <v>751</v>
      </c>
      <c r="E767" s="49" t="str">
        <v>Taufik Kurniawan</v>
      </c>
      <c r="L767" s="49"/>
      <c r="M767" s="49"/>
      <c r="N767" s="49"/>
      <c r="O767" s="30"/>
      <c r="Q767" s="20" t="str">
        <v>Vivi Ayu Yuliana</v>
      </c>
      <c r="R767" t="str">
        <v>Vivi Ayu Yuliana</v>
      </c>
      <c r="S767" t="str">
        <v>Vivi Ayu Yuliana</v>
      </c>
      <c r="T767" t="str">
        <v>Vivi Ayu Yuliana</v>
      </c>
      <c r="U767" t="str">
        <v>Vivi Ayu Yuliana</v>
      </c>
      <c r="V767" t="str">
        <v>Vivi Ayu Yuliana</v>
      </c>
      <c r="W767" t="str">
        <v>Vivi Ayu Yuliana</v>
      </c>
      <c r="X767" t="str">
        <v>Vivi Ayu Yuliana</v>
      </c>
      <c r="Y767" t="str">
        <v>Vivi Ayu Yuliana</v>
      </c>
      <c r="CL767" t="str">
        <v>Vivi Ayu Yuliana</v>
      </c>
    </row>
    <row r="768" spans="1:90" x14ac:dyDescent="0.25">
      <c r="A768" s="49">
        <v>766</v>
      </c>
      <c r="B768" s="20" t="s">
        <v>502</v>
      </c>
      <c r="C768" s="30">
        <v>785</v>
      </c>
      <c r="D768" s="49">
        <v>752</v>
      </c>
      <c r="E768" s="49" t="str">
        <v>Wawan Heru Kusmawan, ST</v>
      </c>
      <c r="L768" s="49"/>
      <c r="M768" s="49"/>
      <c r="N768" s="49"/>
      <c r="O768" s="30"/>
      <c r="Q768" s="20" t="str">
        <v>Wahyu Aulia Savendra</v>
      </c>
      <c r="R768" t="str">
        <v>Wahyu Aulia Savendra</v>
      </c>
      <c r="S768" t="str">
        <v>Wahyu Aulia Savendra</v>
      </c>
      <c r="T768" t="str">
        <v>Wahyu Aulia Savendra</v>
      </c>
      <c r="U768" t="str">
        <v>Wahyu Aulia Savendra</v>
      </c>
      <c r="V768" t="str">
        <v>Wahyu Aulia Savendra</v>
      </c>
      <c r="W768" t="str">
        <v>Wahyu Aulia Savendra</v>
      </c>
      <c r="X768" t="str">
        <v>Wahyu Aulia Savendra</v>
      </c>
      <c r="Y768" t="str">
        <v>Wahyu Aulia Savendra</v>
      </c>
      <c r="CL768" t="str">
        <v>Wahyu Aulia Savendra</v>
      </c>
    </row>
    <row r="769" spans="1:90" x14ac:dyDescent="0.25">
      <c r="A769" s="49">
        <v>767</v>
      </c>
      <c r="B769" s="20" t="s">
        <v>383</v>
      </c>
      <c r="C769" s="30">
        <v>786</v>
      </c>
      <c r="D769" s="49">
        <v>753</v>
      </c>
      <c r="E769" s="49" t="str">
        <v>Teddi Atmaja MS</v>
      </c>
      <c r="L769" s="49"/>
      <c r="M769" s="49"/>
      <c r="N769" s="49"/>
      <c r="O769" s="30"/>
      <c r="Q769" s="20" t="str">
        <v>Wahyu Nofiyanto</v>
      </c>
      <c r="R769" t="str">
        <v>Wahyu Nofiyanto</v>
      </c>
      <c r="S769" t="str">
        <v>Wahyu Nofiyanto</v>
      </c>
      <c r="T769" t="str">
        <v>Wahyu Nofiyanto</v>
      </c>
      <c r="U769" t="str">
        <v>Wahyu Nofiyanto</v>
      </c>
      <c r="V769" t="str">
        <v>Wahyu Nofiyanto</v>
      </c>
      <c r="W769" t="str">
        <v>Wahyu Nofiyanto</v>
      </c>
      <c r="X769" t="str">
        <v>Wahyu Nofiyanto</v>
      </c>
      <c r="Y769" t="str">
        <v>Wahyu Nofiyanto</v>
      </c>
      <c r="CL769" t="str">
        <v>Wahyu Nofiyanto</v>
      </c>
    </row>
    <row r="770" spans="1:90" x14ac:dyDescent="0.25">
      <c r="A770" s="49">
        <v>768</v>
      </c>
      <c r="B770" s="20" t="s">
        <v>529</v>
      </c>
      <c r="C770" s="30">
        <v>170</v>
      </c>
      <c r="D770" s="49">
        <v>610</v>
      </c>
      <c r="E770" s="49" t="str">
        <v>Hanafi Ansari</v>
      </c>
      <c r="L770" s="49"/>
      <c r="M770" s="49"/>
      <c r="N770" s="49"/>
      <c r="O770" s="30"/>
      <c r="Q770" s="20" t="str">
        <v>Wahyu Nurhadi</v>
      </c>
      <c r="R770" t="str">
        <v>Wahyu Nurhadi</v>
      </c>
      <c r="S770" t="str">
        <v>Wahyu Nurhadi</v>
      </c>
      <c r="T770" t="str">
        <v>Wahyu Nurhadi</v>
      </c>
      <c r="U770" t="str">
        <v>Wahyu Nurhadi</v>
      </c>
      <c r="V770" t="str">
        <v>Wahyu Nurhadi</v>
      </c>
      <c r="W770" t="str">
        <v>Wahyu Nurhadi</v>
      </c>
      <c r="X770" t="str">
        <v>Wahyu Nurhadi</v>
      </c>
      <c r="Y770" t="str">
        <v>Wahyu Nurhadi</v>
      </c>
      <c r="CL770" t="str">
        <v>Wahyu Nurhadi</v>
      </c>
    </row>
    <row r="771" spans="1:90" x14ac:dyDescent="0.25">
      <c r="A771" s="49">
        <v>769</v>
      </c>
      <c r="B771" s="20" t="s">
        <v>385</v>
      </c>
      <c r="C771" s="30">
        <v>787</v>
      </c>
      <c r="D771" s="49">
        <v>754</v>
      </c>
      <c r="E771" s="49" t="str">
        <v>Mahdian Suwito</v>
      </c>
      <c r="L771" s="49"/>
      <c r="M771" s="49"/>
      <c r="N771" s="49"/>
      <c r="O771" s="30"/>
      <c r="Q771" s="20" t="str">
        <v>Wahyu Trijatmiko</v>
      </c>
      <c r="R771" t="str">
        <v>Wahyu Trijatmiko</v>
      </c>
      <c r="S771" t="str">
        <v>Wahyu Trijatmiko</v>
      </c>
      <c r="T771" t="str">
        <v>Wahyu Trijatmiko</v>
      </c>
      <c r="U771" t="str">
        <v>Wahyu Trijatmiko</v>
      </c>
      <c r="V771" t="str">
        <v>Wahyu Trijatmiko</v>
      </c>
      <c r="W771" t="str">
        <v>Wahyu Trijatmiko</v>
      </c>
      <c r="X771" t="str">
        <v>Wahyu Trijatmiko</v>
      </c>
      <c r="Y771" t="str">
        <v>Wahyu Trijatmiko</v>
      </c>
      <c r="CL771" t="str">
        <v>Wahyu Trijatmiko</v>
      </c>
    </row>
    <row r="772" spans="1:90" x14ac:dyDescent="0.25">
      <c r="A772" s="49">
        <v>770</v>
      </c>
      <c r="B772" s="20" t="s">
        <v>753</v>
      </c>
      <c r="C772" s="30">
        <v>788</v>
      </c>
      <c r="D772" s="49">
        <v>755</v>
      </c>
      <c r="E772" s="49" t="str">
        <v>Rosalina Musna</v>
      </c>
      <c r="L772" s="49"/>
      <c r="M772" s="49"/>
      <c r="N772" s="49"/>
      <c r="O772" s="30"/>
      <c r="Q772" s="20" t="str">
        <v>Waldrin Manalu</v>
      </c>
      <c r="R772" t="str">
        <v>Waldrin Manalu</v>
      </c>
      <c r="S772" t="str">
        <v>Waldrin Manalu</v>
      </c>
      <c r="T772" t="str">
        <v>Waldrin Manalu</v>
      </c>
      <c r="U772" t="str">
        <v>Waldrin Manalu</v>
      </c>
      <c r="V772" t="str">
        <v>Waldrin Manalu</v>
      </c>
      <c r="W772" t="str">
        <v>Waldrin Manalu</v>
      </c>
      <c r="X772" t="str">
        <v>Waldrin Manalu</v>
      </c>
      <c r="Y772" t="str">
        <v>Waldrin Manalu</v>
      </c>
      <c r="CL772" t="str">
        <v>Waldrin Manalu</v>
      </c>
    </row>
    <row r="773" spans="1:90" x14ac:dyDescent="0.25">
      <c r="A773" s="49">
        <v>771</v>
      </c>
      <c r="B773" s="20" t="s">
        <v>472</v>
      </c>
      <c r="C773" s="30">
        <v>789</v>
      </c>
      <c r="D773" s="49">
        <v>612</v>
      </c>
      <c r="E773" s="49" t="str">
        <v>Roland Asmoro</v>
      </c>
      <c r="L773" s="49"/>
      <c r="M773" s="49"/>
      <c r="N773" s="49"/>
      <c r="O773" s="30"/>
      <c r="Q773" s="20" t="str">
        <v>Wantoro</v>
      </c>
      <c r="R773" t="str">
        <v>Wantoro</v>
      </c>
      <c r="S773" t="str">
        <v>Wantoro</v>
      </c>
      <c r="T773" t="str">
        <v>Wantoro</v>
      </c>
      <c r="U773" t="str">
        <v>Wantoro</v>
      </c>
      <c r="V773" t="str">
        <v>Wantoro</v>
      </c>
      <c r="W773" t="str">
        <v>Wantoro</v>
      </c>
      <c r="X773" t="str">
        <v>Wantoro</v>
      </c>
      <c r="Y773" t="str">
        <v>Wantoro</v>
      </c>
      <c r="CL773" t="str">
        <v>Wantoro</v>
      </c>
    </row>
    <row r="774" spans="1:90" x14ac:dyDescent="0.25">
      <c r="A774" s="49">
        <v>772</v>
      </c>
      <c r="B774" s="20" t="s">
        <v>1324</v>
      </c>
      <c r="C774" s="30">
        <v>454</v>
      </c>
      <c r="D774" s="49">
        <v>756</v>
      </c>
      <c r="E774" s="49" t="str">
        <v>Yanti Kusmiati</v>
      </c>
      <c r="L774" s="49"/>
      <c r="M774" s="49"/>
      <c r="N774" s="49"/>
      <c r="O774" s="30"/>
      <c r="Q774" s="20" t="str">
        <v>Wasino</v>
      </c>
      <c r="R774" t="str">
        <v>Wasino</v>
      </c>
      <c r="S774" t="str">
        <v>Wasino</v>
      </c>
      <c r="T774" t="str">
        <v>Wasino</v>
      </c>
      <c r="U774" t="str">
        <v>Wasino</v>
      </c>
      <c r="V774" t="str">
        <v>Wasino</v>
      </c>
      <c r="W774" t="str">
        <v>Wasino</v>
      </c>
      <c r="X774" t="str">
        <v>Wasino</v>
      </c>
      <c r="Y774" t="str">
        <v>Wasino</v>
      </c>
      <c r="CL774" t="str">
        <v>Wasino</v>
      </c>
    </row>
    <row r="775" spans="1:90" x14ac:dyDescent="0.25">
      <c r="A775" s="49">
        <v>773</v>
      </c>
      <c r="B775" s="20" t="s">
        <v>426</v>
      </c>
      <c r="C775" s="30">
        <v>456</v>
      </c>
      <c r="D775" s="49">
        <v>757</v>
      </c>
      <c r="E775" s="49" t="str">
        <v>Yoseph Jan Phieter Pakpahan</v>
      </c>
      <c r="L775" s="49"/>
      <c r="M775" s="49"/>
      <c r="N775" s="49"/>
      <c r="O775" s="30"/>
      <c r="Q775" s="20" t="str">
        <v>Wawan Heru Kusmawan, ST</v>
      </c>
      <c r="R775" t="str">
        <v>Wawan Heru Kusmawan, ST</v>
      </c>
      <c r="S775" t="str">
        <v>Wawan Heru Kusmawan, ST</v>
      </c>
      <c r="T775" t="str">
        <v>Wawan Heru Kusmawan, ST</v>
      </c>
      <c r="U775" t="str">
        <v>Wawan Heru Kusmawan, ST</v>
      </c>
      <c r="V775" t="str">
        <v>Wawan Heru Kusmawan, ST</v>
      </c>
      <c r="W775" t="str">
        <v>Wawan Heru Kusmawan, ST</v>
      </c>
      <c r="X775" t="str">
        <v>Wawan Heru Kusmawan, ST</v>
      </c>
      <c r="Y775" t="str">
        <v>Wawan Heru Kusmawan, ST</v>
      </c>
      <c r="CL775" t="str">
        <v>Wawan Heru Kusmawan, ST</v>
      </c>
    </row>
    <row r="776" spans="1:90" x14ac:dyDescent="0.25">
      <c r="A776" s="49">
        <v>774</v>
      </c>
      <c r="B776" s="20" t="s">
        <v>1325</v>
      </c>
      <c r="C776" s="30">
        <v>458</v>
      </c>
      <c r="D776" s="49">
        <v>758</v>
      </c>
      <c r="E776" s="49" t="str">
        <v>Afrianto</v>
      </c>
      <c r="L776" s="49"/>
      <c r="M776" s="49"/>
      <c r="N776" s="49"/>
      <c r="O776" s="30"/>
      <c r="Q776" s="20" t="str">
        <v>Wawan Kristiawan</v>
      </c>
      <c r="R776" t="str">
        <v>Wawan Kristiawan</v>
      </c>
      <c r="S776" t="str">
        <v>Wawan Kristiawan</v>
      </c>
      <c r="T776" t="str">
        <v>Wawan Kristiawan</v>
      </c>
      <c r="U776" t="str">
        <v>Wawan Kristiawan</v>
      </c>
      <c r="V776" t="str">
        <v>Wawan Kristiawan</v>
      </c>
      <c r="W776" t="str">
        <v>Wawan Kristiawan</v>
      </c>
      <c r="X776" t="str">
        <v>Wawan Kristiawan</v>
      </c>
      <c r="Y776" t="str">
        <v>Wawan Kristiawan</v>
      </c>
      <c r="CL776" t="str">
        <v>Wawan Kristiawan</v>
      </c>
    </row>
    <row r="777" spans="1:90" x14ac:dyDescent="0.25">
      <c r="A777" s="49">
        <v>775</v>
      </c>
      <c r="B777" s="20" t="s">
        <v>410</v>
      </c>
      <c r="C777" s="30">
        <v>0</v>
      </c>
      <c r="D777" s="49">
        <v>759</v>
      </c>
      <c r="E777" s="49" t="str">
        <v>Muhammad Ihsyan Manulang</v>
      </c>
      <c r="L777" s="49"/>
      <c r="M777" s="49"/>
      <c r="N777" s="49"/>
      <c r="O777" s="30"/>
      <c r="Q777" s="20" t="str">
        <v>Wenry Reinmar Siahaan</v>
      </c>
      <c r="R777" t="str">
        <v>Wenry Reinmar Siahaan</v>
      </c>
      <c r="S777" t="str">
        <v>Wenry Reinmar Siahaan</v>
      </c>
      <c r="T777" t="str">
        <v>Wenry Reinmar Siahaan</v>
      </c>
      <c r="U777" t="str">
        <v>Wenry Reinmar Siahaan</v>
      </c>
      <c r="V777" t="str">
        <v>Wenry Reinmar Siahaan</v>
      </c>
      <c r="W777" t="str">
        <v>Wenry Reinmar Siahaan</v>
      </c>
      <c r="X777" t="str">
        <v>Wenry Reinmar Siahaan</v>
      </c>
      <c r="Y777" t="str">
        <v>Wenry Reinmar Siahaan</v>
      </c>
      <c r="CL777" t="str">
        <v>Wenry Reinmar Siahaan</v>
      </c>
    </row>
    <row r="778" spans="1:90" x14ac:dyDescent="0.25">
      <c r="A778" s="49">
        <v>776</v>
      </c>
      <c r="B778" s="20" t="s">
        <v>527</v>
      </c>
      <c r="C778" s="30">
        <v>459</v>
      </c>
      <c r="D778" s="49">
        <v>616</v>
      </c>
      <c r="E778" s="49" t="str">
        <v>Johan Surya Laksamana Siregar</v>
      </c>
      <c r="L778" s="49"/>
      <c r="M778" s="49"/>
      <c r="N778" s="49"/>
      <c r="O778" s="30"/>
      <c r="Q778" s="20" t="str">
        <v>Werdini</v>
      </c>
      <c r="R778" t="str">
        <v>Werdini</v>
      </c>
      <c r="S778" t="str">
        <v>Werdini</v>
      </c>
      <c r="T778" t="str">
        <v>Werdini</v>
      </c>
      <c r="U778" t="str">
        <v>Werdini</v>
      </c>
      <c r="V778" t="str">
        <v>Werdini</v>
      </c>
      <c r="W778" t="str">
        <v>Werdini</v>
      </c>
      <c r="X778" t="str">
        <v>Werdini</v>
      </c>
      <c r="Y778" t="str">
        <v>Werdini</v>
      </c>
      <c r="CL778" t="str">
        <v>Werdini</v>
      </c>
    </row>
    <row r="779" spans="1:90" x14ac:dyDescent="0.25">
      <c r="A779" s="49">
        <v>777</v>
      </c>
      <c r="B779" s="20" t="s">
        <v>526</v>
      </c>
      <c r="C779" s="30">
        <v>461</v>
      </c>
      <c r="D779" s="49">
        <v>760</v>
      </c>
      <c r="E779" s="49" t="str">
        <v>Sinar Mulia Munthe</v>
      </c>
      <c r="L779" s="49"/>
      <c r="M779" s="49"/>
      <c r="N779" s="49"/>
      <c r="O779" s="30"/>
      <c r="Q779" s="20" t="str">
        <v>Wesly Pasaribu</v>
      </c>
      <c r="R779" t="str">
        <v>Wesly Pasaribu</v>
      </c>
      <c r="S779" t="str">
        <v>Wesly Pasaribu</v>
      </c>
      <c r="T779" t="str">
        <v>Wesly Pasaribu</v>
      </c>
      <c r="U779" t="str">
        <v>Wesly Pasaribu</v>
      </c>
      <c r="V779" t="str">
        <v>Wesly Pasaribu</v>
      </c>
      <c r="W779" t="str">
        <v>Wesly Pasaribu</v>
      </c>
      <c r="X779" t="str">
        <v>Wesly Pasaribu</v>
      </c>
      <c r="Y779" t="str">
        <v>Wesly Pasaribu</v>
      </c>
      <c r="CL779" t="str">
        <v>Wesly Pasaribu</v>
      </c>
    </row>
    <row r="780" spans="1:90" x14ac:dyDescent="0.25">
      <c r="A780" s="49">
        <v>778</v>
      </c>
      <c r="B780" s="20" t="s">
        <v>1327</v>
      </c>
      <c r="C780" s="30">
        <v>792</v>
      </c>
      <c r="D780" s="49">
        <v>761</v>
      </c>
      <c r="E780" s="49" t="str">
        <v>Sihar Manurung</v>
      </c>
      <c r="L780" s="49"/>
      <c r="M780" s="49"/>
      <c r="N780" s="49"/>
      <c r="O780" s="30"/>
      <c r="Q780" s="20" t="str">
        <v>Widagdya Prasetya Utama</v>
      </c>
      <c r="R780" t="str">
        <v>Widagdya Prasetya Utama</v>
      </c>
      <c r="S780" t="str">
        <v>Widagdya Prasetya Utama</v>
      </c>
      <c r="T780" t="str">
        <v>Widagdya Prasetya Utama</v>
      </c>
      <c r="U780" t="str">
        <v>Widagdya Prasetya Utama</v>
      </c>
      <c r="V780" t="str">
        <v>Widagdya Prasetya Utama</v>
      </c>
      <c r="W780" t="str">
        <v>Widagdya Prasetya Utama</v>
      </c>
      <c r="X780" t="str">
        <v>Widagdya Prasetya Utama</v>
      </c>
      <c r="Y780" t="str">
        <v>Widagdya Prasetya Utama</v>
      </c>
      <c r="CL780" t="str">
        <v>Widagdya Prasetya Utama</v>
      </c>
    </row>
    <row r="781" spans="1:90" x14ac:dyDescent="0.25">
      <c r="A781" s="49">
        <v>779</v>
      </c>
      <c r="B781" s="20" t="s">
        <v>494</v>
      </c>
      <c r="C781" s="30">
        <v>462</v>
      </c>
      <c r="D781" s="49">
        <v>762</v>
      </c>
      <c r="E781" s="49" t="str">
        <v>Abrar Nur Syahputra</v>
      </c>
      <c r="L781" s="49"/>
      <c r="M781" s="49"/>
      <c r="N781" s="49"/>
      <c r="O781" s="30"/>
      <c r="Q781" s="20" t="str">
        <v>Widy Astuty, SE</v>
      </c>
      <c r="R781" t="str">
        <v>Widy Astuty, SE</v>
      </c>
      <c r="S781" t="str">
        <v>Widy Astuty, SE</v>
      </c>
      <c r="T781" t="str">
        <v>Widy Astuty, SE</v>
      </c>
      <c r="U781" t="str">
        <v>Widy Astuty, SE</v>
      </c>
      <c r="V781" t="str">
        <v>Widy Astuty, SE</v>
      </c>
      <c r="W781" t="str">
        <v>Widy Astuty, SE</v>
      </c>
      <c r="X781" t="str">
        <v>Widy Astuty, SE</v>
      </c>
      <c r="Y781" t="str">
        <v>Widy Astuty, SE</v>
      </c>
      <c r="CL781" t="str">
        <v>Widy Astuty, SE</v>
      </c>
    </row>
    <row r="782" spans="1:90" x14ac:dyDescent="0.25">
      <c r="A782" s="49">
        <v>780</v>
      </c>
      <c r="B782" s="20" t="s">
        <v>170</v>
      </c>
      <c r="C782" s="30">
        <v>463</v>
      </c>
      <c r="D782" s="49">
        <v>619</v>
      </c>
      <c r="E782" s="49" t="str">
        <v>Punguan Sinaga</v>
      </c>
      <c r="L782" s="49"/>
      <c r="M782" s="49"/>
      <c r="N782" s="49"/>
      <c r="O782" s="30"/>
      <c r="Q782" s="20" t="str">
        <v>Wihawaty Wiharta</v>
      </c>
      <c r="R782" t="str">
        <v>Wihawaty Wiharta</v>
      </c>
      <c r="S782" t="str">
        <v>Wihawaty Wiharta</v>
      </c>
      <c r="T782" t="str">
        <v>Wihawaty Wiharta</v>
      </c>
      <c r="U782" t="str">
        <v>Wihawaty Wiharta</v>
      </c>
      <c r="V782" t="str">
        <v>Wihawaty Wiharta</v>
      </c>
      <c r="W782" t="str">
        <v>Wihawaty Wiharta</v>
      </c>
      <c r="X782" t="str">
        <v>Wihawaty Wiharta</v>
      </c>
      <c r="Y782" t="str">
        <v>Wihawaty Wiharta</v>
      </c>
      <c r="CL782" t="str">
        <v>Wihawaty Wiharta</v>
      </c>
    </row>
    <row r="783" spans="1:90" x14ac:dyDescent="0.25">
      <c r="A783" s="49">
        <v>781</v>
      </c>
      <c r="B783" s="20" t="s">
        <v>613</v>
      </c>
      <c r="C783" s="30">
        <v>794</v>
      </c>
      <c r="D783" s="49">
        <v>763</v>
      </c>
      <c r="E783" s="49" t="str">
        <v>Roy Franc James Simanjuntak</v>
      </c>
      <c r="L783" s="49"/>
      <c r="M783" s="49"/>
      <c r="N783" s="49"/>
      <c r="O783" s="30"/>
      <c r="Q783" s="20" t="str">
        <v>Wilson</v>
      </c>
      <c r="R783" t="str">
        <v>Wilson</v>
      </c>
      <c r="S783" t="str">
        <v>Wilson</v>
      </c>
      <c r="T783" t="str">
        <v>Wilson</v>
      </c>
      <c r="U783" t="str">
        <v>Wilson</v>
      </c>
      <c r="V783" t="str">
        <v>Wilson</v>
      </c>
      <c r="W783" t="str">
        <v>Wilson</v>
      </c>
      <c r="X783" t="str">
        <v>Wilson</v>
      </c>
      <c r="Y783" t="str">
        <v>Wilson</v>
      </c>
      <c r="CL783" t="str">
        <v>Wilson</v>
      </c>
    </row>
    <row r="784" spans="1:90" x14ac:dyDescent="0.25">
      <c r="A784" s="49">
        <v>782</v>
      </c>
      <c r="B784" s="20" t="s">
        <v>434</v>
      </c>
      <c r="C784" s="30">
        <v>258</v>
      </c>
      <c r="D784" s="49">
        <v>764</v>
      </c>
      <c r="E784" s="49" t="str">
        <v>Hary Naldo Harahap</v>
      </c>
      <c r="L784" s="49"/>
      <c r="M784" s="49"/>
      <c r="N784" s="49"/>
      <c r="O784" s="30"/>
      <c r="Q784" s="20" t="str">
        <v>Wilson Lubis, SE</v>
      </c>
      <c r="R784" t="str">
        <v>Wilson Lubis, SE</v>
      </c>
      <c r="S784" t="str">
        <v>Wilson Lubis, SE</v>
      </c>
      <c r="T784" t="str">
        <v>Wilson Lubis, SE</v>
      </c>
      <c r="U784" t="str">
        <v>Wilson Lubis, SE</v>
      </c>
      <c r="V784" t="str">
        <v>Wilson Lubis, SE</v>
      </c>
      <c r="W784" t="str">
        <v>Wilson Lubis, SE</v>
      </c>
      <c r="X784" t="str">
        <v>Wilson Lubis, SE</v>
      </c>
      <c r="Y784" t="str">
        <v>Wilson Lubis, SE</v>
      </c>
      <c r="CL784" t="str">
        <v>Wilson Lubis, SE</v>
      </c>
    </row>
    <row r="785" spans="1:90" x14ac:dyDescent="0.25">
      <c r="A785" s="49">
        <v>783</v>
      </c>
      <c r="B785" s="20" t="s">
        <v>354</v>
      </c>
      <c r="C785" s="30">
        <v>796</v>
      </c>
      <c r="D785" s="49">
        <v>621</v>
      </c>
      <c r="E785" s="49" t="str">
        <v>Muhammad Habib Nasution</v>
      </c>
      <c r="L785" s="49"/>
      <c r="M785" s="49"/>
      <c r="N785" s="49"/>
      <c r="O785" s="30"/>
      <c r="Q785" s="20" t="str">
        <v>Wira Mustafa</v>
      </c>
      <c r="R785" t="str">
        <v>Wira Mustafa</v>
      </c>
      <c r="S785" t="str">
        <v>Wira Mustafa</v>
      </c>
      <c r="T785" t="str">
        <v>Wira Mustafa</v>
      </c>
      <c r="U785" t="str">
        <v>Wira Mustafa</v>
      </c>
      <c r="V785" t="str">
        <v>Wira Mustafa</v>
      </c>
      <c r="W785" t="str">
        <v>Wira Mustafa</v>
      </c>
      <c r="X785" t="str">
        <v>Wira Mustafa</v>
      </c>
      <c r="Y785" t="str">
        <v>Wira Mustafa</v>
      </c>
      <c r="CL785" t="str">
        <v>Wira Mustafa</v>
      </c>
    </row>
    <row r="786" spans="1:90" x14ac:dyDescent="0.25">
      <c r="A786" s="49">
        <v>784</v>
      </c>
      <c r="B786" s="20" t="s">
        <v>355</v>
      </c>
      <c r="C786" s="30">
        <v>797</v>
      </c>
      <c r="D786" s="49">
        <v>765</v>
      </c>
      <c r="E786" s="49" t="str">
        <v>Rusden Pandiangan</v>
      </c>
      <c r="L786" s="49"/>
      <c r="M786" s="49"/>
      <c r="N786" s="49"/>
      <c r="O786" s="30"/>
      <c r="Q786" s="20" t="str">
        <v>Wulan Sarie Soekiman</v>
      </c>
      <c r="R786" t="str">
        <v>Wulan Sarie Soekiman</v>
      </c>
      <c r="S786" t="str">
        <v>Wulan Sarie Soekiman</v>
      </c>
      <c r="T786" t="str">
        <v>Wulan Sarie Soekiman</v>
      </c>
      <c r="U786" t="str">
        <v>Wulan Sarie Soekiman</v>
      </c>
      <c r="V786" t="str">
        <v>Wulan Sarie Soekiman</v>
      </c>
      <c r="W786" t="str">
        <v>Wulan Sarie Soekiman</v>
      </c>
      <c r="X786" t="str">
        <v>Wulan Sarie Soekiman</v>
      </c>
      <c r="Y786" t="str">
        <v>Wulan Sarie Soekiman</v>
      </c>
      <c r="CL786" t="str">
        <v>Wulan Sarie Soekiman</v>
      </c>
    </row>
    <row r="787" spans="1:90" x14ac:dyDescent="0.25">
      <c r="A787" s="49">
        <v>785</v>
      </c>
      <c r="B787" s="20" t="s">
        <v>1328</v>
      </c>
      <c r="C787" s="30">
        <v>465</v>
      </c>
      <c r="D787" s="49">
        <v>766</v>
      </c>
      <c r="E787" s="49" t="str">
        <v>Suprapto</v>
      </c>
      <c r="L787" s="49"/>
      <c r="M787" s="49"/>
      <c r="N787" s="49"/>
      <c r="O787" s="30"/>
      <c r="Q787" s="20" t="str">
        <v>Yahya Suhendra</v>
      </c>
      <c r="R787" t="str">
        <v>Yahya Suhendra</v>
      </c>
      <c r="S787" t="str">
        <v>Yahya Suhendra</v>
      </c>
      <c r="T787" t="str">
        <v>Yahya Suhendra</v>
      </c>
      <c r="U787" t="str">
        <v>Yahya Suhendra</v>
      </c>
      <c r="V787" t="str">
        <v>Yahya Suhendra</v>
      </c>
      <c r="W787" t="str">
        <v>Yahya Suhendra</v>
      </c>
      <c r="X787" t="str">
        <v>Yahya Suhendra</v>
      </c>
      <c r="Y787" t="str">
        <v>Yahya Suhendra</v>
      </c>
      <c r="CL787" t="str">
        <v>Yahya Suhendra</v>
      </c>
    </row>
    <row r="788" spans="1:90" x14ac:dyDescent="0.25">
      <c r="A788" s="49">
        <v>786</v>
      </c>
      <c r="B788" s="20" t="s">
        <v>358</v>
      </c>
      <c r="C788" s="30">
        <v>261</v>
      </c>
      <c r="D788" s="49">
        <v>767</v>
      </c>
      <c r="E788" s="49" t="str">
        <v>Abdul Wahid</v>
      </c>
      <c r="L788" s="49"/>
      <c r="M788" s="49"/>
      <c r="N788" s="49"/>
      <c r="O788" s="30"/>
      <c r="Q788" s="20" t="str">
        <v>Yakobus Dualolo, Ir.</v>
      </c>
      <c r="R788" t="str">
        <v>Yakobus Dualolo, Ir.</v>
      </c>
      <c r="S788" t="str">
        <v>Yakobus Dualolo, Ir.</v>
      </c>
      <c r="T788" t="str">
        <v>Yakobus Dualolo, Ir.</v>
      </c>
      <c r="U788" t="str">
        <v>Yakobus Dualolo, Ir.</v>
      </c>
      <c r="V788" t="str">
        <v>Yakobus Dualolo, Ir.</v>
      </c>
      <c r="W788" t="str">
        <v>Yakobus Dualolo, Ir.</v>
      </c>
      <c r="X788" t="str">
        <v>Yakobus Dualolo, Ir.</v>
      </c>
      <c r="Y788" t="str">
        <v>Yakobus Dualolo, Ir.</v>
      </c>
      <c r="CL788" t="str">
        <v>Yakobus Dualolo, Ir.</v>
      </c>
    </row>
    <row r="789" spans="1:90" x14ac:dyDescent="0.25">
      <c r="A789" s="49">
        <v>787</v>
      </c>
      <c r="B789" s="20" t="s">
        <v>482</v>
      </c>
      <c r="C789" s="30">
        <v>466</v>
      </c>
      <c r="D789" s="49">
        <v>769</v>
      </c>
      <c r="E789" s="49" t="str">
        <v>Fadly Gunawan, Ir.</v>
      </c>
      <c r="L789" s="49"/>
      <c r="M789" s="49"/>
      <c r="N789" s="49"/>
      <c r="O789" s="30"/>
      <c r="Q789" s="20" t="str">
        <v>Yanti Kusmiati</v>
      </c>
      <c r="R789" t="str">
        <v>Yanti Kusmiati</v>
      </c>
      <c r="S789" t="str">
        <v>Yanti Kusmiati</v>
      </c>
      <c r="T789" t="str">
        <v>Yanti Kusmiati</v>
      </c>
      <c r="U789" t="str">
        <v>Yanti Kusmiati</v>
      </c>
      <c r="V789" t="str">
        <v>Yanti Kusmiati</v>
      </c>
      <c r="W789" t="str">
        <v>Yanti Kusmiati</v>
      </c>
      <c r="X789" t="str">
        <v>Yanti Kusmiati</v>
      </c>
      <c r="Y789" t="str">
        <v>Yanti Kusmiati</v>
      </c>
      <c r="CL789" t="str">
        <v>Yanti Kusmiati</v>
      </c>
    </row>
    <row r="790" spans="1:90" x14ac:dyDescent="0.25">
      <c r="A790" s="49">
        <v>788</v>
      </c>
      <c r="B790" s="20" t="s">
        <v>570</v>
      </c>
      <c r="C790" s="30">
        <v>467</v>
      </c>
      <c r="D790" s="49">
        <v>770</v>
      </c>
      <c r="E790" s="49" t="str">
        <v>Kurnia Aprialdy Milala</v>
      </c>
      <c r="L790" s="49"/>
      <c r="M790" s="49"/>
      <c r="N790" s="49"/>
      <c r="O790" s="30"/>
      <c r="Q790" s="20" t="str">
        <v>Yanuar Effendi</v>
      </c>
      <c r="R790" t="str">
        <v>Yanuar Effendi</v>
      </c>
      <c r="S790" t="str">
        <v>Yanuar Effendi</v>
      </c>
      <c r="T790" t="str">
        <v>Yanuar Effendi</v>
      </c>
      <c r="U790" t="str">
        <v>Yanuar Effendi</v>
      </c>
      <c r="V790" t="str">
        <v>Yanuar Effendi</v>
      </c>
      <c r="W790" t="str">
        <v>Yanuar Effendi</v>
      </c>
      <c r="X790" t="str">
        <v>Yanuar Effendi</v>
      </c>
      <c r="Y790" t="str">
        <v>Yanuar Effendi</v>
      </c>
      <c r="CL790" t="str">
        <v>Yanuar Effendi</v>
      </c>
    </row>
    <row r="791" spans="1:90" x14ac:dyDescent="0.25">
      <c r="A791" s="49">
        <v>789</v>
      </c>
      <c r="B791" s="20" t="s">
        <v>360</v>
      </c>
      <c r="C791" s="30">
        <v>469</v>
      </c>
      <c r="D791" s="49">
        <v>771</v>
      </c>
      <c r="E791" s="49" t="str">
        <v>Jajan Djuhjana, Ir.</v>
      </c>
      <c r="L791" s="49"/>
      <c r="M791" s="49"/>
      <c r="N791" s="49"/>
      <c r="O791" s="30"/>
      <c r="Q791" s="20" t="str">
        <v>Yeni Setianingsih</v>
      </c>
      <c r="R791" t="str">
        <v>Yeni Setianingsih</v>
      </c>
      <c r="S791" t="str">
        <v>Yeni Setianingsih</v>
      </c>
      <c r="T791" t="str">
        <v>Yeni Setianingsih</v>
      </c>
      <c r="U791" t="str">
        <v>Yeni Setianingsih</v>
      </c>
      <c r="V791" t="str">
        <v>Yeni Setianingsih</v>
      </c>
      <c r="W791" t="str">
        <v>Yeni Setianingsih</v>
      </c>
      <c r="X791" t="str">
        <v>Yeni Setianingsih</v>
      </c>
      <c r="Y791" t="str">
        <v>Yeni Setianingsih</v>
      </c>
      <c r="CL791" t="str">
        <v>Yeni Setianingsih</v>
      </c>
    </row>
    <row r="792" spans="1:90" x14ac:dyDescent="0.25">
      <c r="A792" s="49">
        <v>790</v>
      </c>
      <c r="B792" s="20" t="s">
        <v>497</v>
      </c>
      <c r="C792" s="30">
        <v>470</v>
      </c>
      <c r="D792" s="49">
        <v>627</v>
      </c>
      <c r="E792" s="49" t="str">
        <v>Syafaruddin, Ir.</v>
      </c>
      <c r="L792" s="49"/>
      <c r="M792" s="49"/>
      <c r="N792" s="49"/>
      <c r="O792" s="30"/>
      <c r="Q792" s="20" t="str">
        <v>Yenmy Felina</v>
      </c>
      <c r="R792" t="str">
        <v>Yenmy Felina</v>
      </c>
      <c r="S792" t="str">
        <v>Yenmy Felina</v>
      </c>
      <c r="T792" t="str">
        <v>Yenmy Felina</v>
      </c>
      <c r="U792" t="str">
        <v>Yenmy Felina</v>
      </c>
      <c r="V792" t="str">
        <v>Yenmy Felina</v>
      </c>
      <c r="W792" t="str">
        <v>Yenmy Felina</v>
      </c>
      <c r="X792" t="str">
        <v>Yenmy Felina</v>
      </c>
      <c r="Y792" t="str">
        <v>Yenmy Felina</v>
      </c>
      <c r="CL792" t="str">
        <v>Yenmy Felina</v>
      </c>
    </row>
    <row r="793" spans="1:90" x14ac:dyDescent="0.25">
      <c r="A793" s="49">
        <v>791</v>
      </c>
      <c r="B793" s="20" t="s">
        <v>361</v>
      </c>
      <c r="C793" s="30">
        <v>472</v>
      </c>
      <c r="D793" s="49">
        <v>0</v>
      </c>
      <c r="E793" s="49" t="str">
        <v>Indra, Ir.</v>
      </c>
      <c r="L793" s="49"/>
      <c r="M793" s="49"/>
      <c r="N793" s="49"/>
      <c r="O793" s="30"/>
      <c r="Q793" s="20" t="str">
        <v>Yenni Marlina                                </v>
      </c>
      <c r="R793" t="str">
        <v>Yenni Marlina                                </v>
      </c>
      <c r="S793" t="str">
        <v>Yenni Marlina                                </v>
      </c>
      <c r="T793" t="str">
        <v>Yenni Marlina                                </v>
      </c>
      <c r="U793" t="str">
        <v>Yenni Marlina                                </v>
      </c>
      <c r="V793" t="str">
        <v>Yenni Marlina                                </v>
      </c>
      <c r="W793" t="str">
        <v>Yenni Marlina                                </v>
      </c>
      <c r="X793" t="str">
        <v>Yenni Marlina                                </v>
      </c>
      <c r="Y793" t="str">
        <v>Yenni Marlina                                </v>
      </c>
      <c r="CL793" t="str">
        <v>Yenni Marlina                                </v>
      </c>
    </row>
    <row r="794" spans="1:90" x14ac:dyDescent="0.25">
      <c r="A794" s="49">
        <v>792</v>
      </c>
      <c r="B794" s="20" t="s">
        <v>353</v>
      </c>
      <c r="C794" s="30">
        <v>474</v>
      </c>
      <c r="D794" s="49">
        <v>778</v>
      </c>
      <c r="E794" s="49" t="str">
        <v>Probo Rahardianto S.ST</v>
      </c>
      <c r="L794" s="49"/>
      <c r="M794" s="49"/>
      <c r="N794" s="49"/>
      <c r="O794" s="30"/>
      <c r="Q794" s="20" t="str">
        <v>Yogi Pranata</v>
      </c>
      <c r="R794" t="str">
        <v>Yogi Pranata</v>
      </c>
      <c r="S794" t="str">
        <v>Yogi Pranata</v>
      </c>
      <c r="T794" t="str">
        <v>Yogi Pranata</v>
      </c>
      <c r="U794" t="str">
        <v>Yogi Pranata</v>
      </c>
      <c r="V794" t="str">
        <v>Yogi Pranata</v>
      </c>
      <c r="W794" t="str">
        <v>Yogi Pranata</v>
      </c>
      <c r="X794" t="str">
        <v>Yogi Pranata</v>
      </c>
      <c r="Y794" t="str">
        <v>Yogi Pranata</v>
      </c>
      <c r="CL794" t="str">
        <v>Yogi Pranata</v>
      </c>
    </row>
    <row r="795" spans="1:90" x14ac:dyDescent="0.25">
      <c r="A795" s="49">
        <v>793</v>
      </c>
      <c r="B795" s="20" t="s">
        <v>1329</v>
      </c>
      <c r="C795" s="30">
        <v>476</v>
      </c>
      <c r="D795" s="49">
        <v>629</v>
      </c>
      <c r="E795" s="49" t="str">
        <v>Wahyu Trijatmiko</v>
      </c>
      <c r="L795" s="49"/>
      <c r="M795" s="49"/>
      <c r="N795" s="49"/>
      <c r="O795" s="30"/>
      <c r="Q795" s="20" t="str">
        <v>Yohanes Karni</v>
      </c>
      <c r="R795" t="str">
        <v>Yohanes Karni</v>
      </c>
      <c r="S795" t="str">
        <v>Yohanes Karni</v>
      </c>
      <c r="T795" t="str">
        <v>Yohanes Karni</v>
      </c>
      <c r="U795" t="str">
        <v>Yohanes Karni</v>
      </c>
      <c r="V795" t="str">
        <v>Yohanes Karni</v>
      </c>
      <c r="W795" t="str">
        <v>Yohanes Karni</v>
      </c>
      <c r="X795" t="str">
        <v>Yohanes Karni</v>
      </c>
      <c r="Y795" t="str">
        <v>Yohanes Karni</v>
      </c>
      <c r="CL795" t="str">
        <v>Yohanes Karni</v>
      </c>
    </row>
    <row r="796" spans="1:90" x14ac:dyDescent="0.25">
      <c r="A796" s="49">
        <v>794</v>
      </c>
      <c r="B796" s="20" t="s">
        <v>351</v>
      </c>
      <c r="C796" s="30">
        <v>477</v>
      </c>
      <c r="D796" s="49">
        <v>781</v>
      </c>
      <c r="E796" s="49" t="str">
        <v>Hadian</v>
      </c>
      <c r="L796" s="49"/>
      <c r="M796" s="49"/>
      <c r="N796" s="49"/>
      <c r="O796" s="30"/>
      <c r="Q796" s="20" t="str">
        <v>Yoki Hermanto</v>
      </c>
      <c r="R796" t="str">
        <v>Yoki Hermanto</v>
      </c>
      <c r="S796" t="str">
        <v>Yoki Hermanto</v>
      </c>
      <c r="T796" t="str">
        <v>Yoki Hermanto</v>
      </c>
      <c r="U796" t="str">
        <v>Yoki Hermanto</v>
      </c>
      <c r="V796" t="str">
        <v>Yoki Hermanto</v>
      </c>
      <c r="W796" t="str">
        <v>Yoki Hermanto</v>
      </c>
      <c r="X796" t="str">
        <v>Yoki Hermanto</v>
      </c>
      <c r="Y796" t="str">
        <v>Yoki Hermanto</v>
      </c>
      <c r="CL796" t="str">
        <v>Yoki Hermanto</v>
      </c>
    </row>
    <row r="797" spans="1:90" x14ac:dyDescent="0.25">
      <c r="A797" s="49">
        <v>795</v>
      </c>
      <c r="B797" s="20" t="s">
        <v>357</v>
      </c>
      <c r="C797" s="30">
        <v>263</v>
      </c>
      <c r="D797" s="49">
        <v>630</v>
      </c>
      <c r="E797" s="49" t="str">
        <v>Rahmat Wibowo, Sp</v>
      </c>
      <c r="L797" s="49"/>
      <c r="M797" s="49"/>
      <c r="N797" s="49"/>
      <c r="O797" s="30"/>
      <c r="Q797" s="20" t="str">
        <v>Yoseph Jan Phieter Pakpahan</v>
      </c>
      <c r="R797" t="str">
        <v>Yoseph Jan Phieter Pakpahan</v>
      </c>
      <c r="S797" t="str">
        <v>Yoseph Jan Phieter Pakpahan</v>
      </c>
      <c r="T797" t="str">
        <v>Yoseph Jan Phieter Pakpahan</v>
      </c>
      <c r="U797" t="str">
        <v>Yoseph Jan Phieter Pakpahan</v>
      </c>
      <c r="V797" t="str">
        <v>Yoseph Jan Phieter Pakpahan</v>
      </c>
      <c r="W797" t="str">
        <v>Yoseph Jan Phieter Pakpahan</v>
      </c>
      <c r="X797" t="str">
        <v>Yoseph Jan Phieter Pakpahan</v>
      </c>
      <c r="Y797" t="str">
        <v>Yoseph Jan Phieter Pakpahan</v>
      </c>
      <c r="CL797" t="str">
        <v>Yoseph Jan Phieter Pakpahan</v>
      </c>
    </row>
    <row r="798" spans="1:90" x14ac:dyDescent="0.25">
      <c r="A798" s="49">
        <v>796</v>
      </c>
      <c r="B798" s="20" t="s">
        <v>474</v>
      </c>
      <c r="C798" s="30">
        <v>479</v>
      </c>
      <c r="D798" s="49">
        <v>783</v>
      </c>
      <c r="E798" s="49" t="str">
        <v>Wahyu Aulia Savendra</v>
      </c>
      <c r="L798" s="49"/>
      <c r="M798" s="49"/>
      <c r="N798" s="49"/>
      <c r="O798" s="30"/>
      <c r="Q798" s="20" t="str">
        <v>Yudha Fareza</v>
      </c>
      <c r="R798" t="str">
        <v>Yudha Fareza</v>
      </c>
      <c r="S798" t="str">
        <v>Yudha Fareza</v>
      </c>
      <c r="T798" t="str">
        <v>Yudha Fareza</v>
      </c>
      <c r="U798" t="str">
        <v>Yudha Fareza</v>
      </c>
      <c r="V798" t="str">
        <v>Yudha Fareza</v>
      </c>
      <c r="W798" t="str">
        <v>Yudha Fareza</v>
      </c>
      <c r="X798" t="str">
        <v>Yudha Fareza</v>
      </c>
      <c r="Y798" t="str">
        <v>Yudha Fareza</v>
      </c>
      <c r="CL798" t="str">
        <v>Yudha Fareza</v>
      </c>
    </row>
    <row r="799" spans="1:90" x14ac:dyDescent="0.25">
      <c r="A799" s="49">
        <v>797</v>
      </c>
      <c r="B799" s="20" t="s">
        <v>356</v>
      </c>
      <c r="C799" s="30">
        <v>480</v>
      </c>
      <c r="D799" s="49">
        <v>784</v>
      </c>
      <c r="E799" s="49" t="str">
        <v>Dwi Surya Asih</v>
      </c>
      <c r="L799" s="49"/>
      <c r="M799" s="49"/>
      <c r="N799" s="49"/>
      <c r="O799" s="30"/>
      <c r="Q799" s="20" t="str">
        <v>Yudha Palastra</v>
      </c>
      <c r="R799" t="str">
        <v>Yudha Palastra</v>
      </c>
      <c r="S799" t="str">
        <v>Yudha Palastra</v>
      </c>
      <c r="T799" t="str">
        <v>Yudha Palastra</v>
      </c>
      <c r="U799" t="str">
        <v>Yudha Palastra</v>
      </c>
      <c r="V799" t="str">
        <v>Yudha Palastra</v>
      </c>
      <c r="W799" t="str">
        <v>Yudha Palastra</v>
      </c>
      <c r="X799" t="str">
        <v>Yudha Palastra</v>
      </c>
      <c r="Y799" t="str">
        <v>Yudha Palastra</v>
      </c>
      <c r="CL799" t="str">
        <v>Yudha Palastra</v>
      </c>
    </row>
    <row r="800" spans="1:90" x14ac:dyDescent="0.25">
      <c r="A800" s="49">
        <v>798</v>
      </c>
      <c r="B800" s="20" t="s">
        <v>524</v>
      </c>
      <c r="C800" s="30">
        <v>481</v>
      </c>
      <c r="D800" s="49">
        <v>632</v>
      </c>
      <c r="E800" s="49" t="str">
        <v>Uus Pramana</v>
      </c>
      <c r="L800" s="49"/>
      <c r="M800" s="49"/>
      <c r="N800" s="49"/>
      <c r="O800" s="30"/>
      <c r="Q800" s="20" t="str">
        <v>Yudhi Libriadianny</v>
      </c>
      <c r="R800" t="str">
        <v>Yudhi Libriadianny</v>
      </c>
      <c r="S800" t="str">
        <v>Yudhi Libriadianny</v>
      </c>
      <c r="T800" t="str">
        <v>Yudhi Libriadianny</v>
      </c>
      <c r="U800" t="str">
        <v>Yudhi Libriadianny</v>
      </c>
      <c r="V800" t="str">
        <v>Yudhi Libriadianny</v>
      </c>
      <c r="W800" t="str">
        <v>Yudhi Libriadianny</v>
      </c>
      <c r="X800" t="str">
        <v>Yudhi Libriadianny</v>
      </c>
      <c r="Y800" t="str">
        <v>Yudhi Libriadianny</v>
      </c>
      <c r="CL800" t="str">
        <v>Yudhi Libriadianny</v>
      </c>
    </row>
    <row r="801" spans="1:90" x14ac:dyDescent="0.25">
      <c r="A801" s="49">
        <v>799</v>
      </c>
      <c r="B801" s="20" t="s">
        <v>541</v>
      </c>
      <c r="C801" s="30">
        <v>482</v>
      </c>
      <c r="D801" s="49">
        <v>800</v>
      </c>
      <c r="E801" s="49" t="str">
        <v>Efni Eliza, Ir.</v>
      </c>
      <c r="L801" s="49"/>
      <c r="M801" s="49"/>
      <c r="N801" s="49"/>
      <c r="O801" s="30"/>
      <c r="Q801" s="20" t="str">
        <v>Yudi Setiawan</v>
      </c>
      <c r="R801" t="str">
        <v>Yudi Setiawan</v>
      </c>
      <c r="S801" t="str">
        <v>Yudi Setiawan</v>
      </c>
      <c r="T801" t="str">
        <v>Yudi Setiawan</v>
      </c>
      <c r="U801" t="str">
        <v>Yudi Setiawan</v>
      </c>
      <c r="V801" t="str">
        <v>Yudi Setiawan</v>
      </c>
      <c r="W801" t="str">
        <v>Yudi Setiawan</v>
      </c>
      <c r="X801" t="str">
        <v>Yudi Setiawan</v>
      </c>
      <c r="Y801" t="str">
        <v>Yudi Setiawan</v>
      </c>
      <c r="CL801" t="str">
        <v>Yudi Setiawan</v>
      </c>
    </row>
    <row r="802" spans="1:90" x14ac:dyDescent="0.25">
      <c r="A802" s="49">
        <v>800</v>
      </c>
      <c r="B802" s="20" t="s">
        <v>169</v>
      </c>
      <c r="C802" s="30">
        <v>799</v>
      </c>
      <c r="D802" s="49">
        <v>801</v>
      </c>
      <c r="E802" s="49" t="str">
        <v>Ahmad Faisal, SP</v>
      </c>
      <c r="L802" s="49"/>
      <c r="M802" s="49"/>
      <c r="N802" s="49"/>
      <c r="O802" s="30"/>
      <c r="Q802" s="20" t="str">
        <v>Yugo Leonardo</v>
      </c>
      <c r="R802" t="str">
        <v>Yugo Leonardo</v>
      </c>
      <c r="S802" t="str">
        <v>Yugo Leonardo</v>
      </c>
      <c r="T802" t="str">
        <v>Yugo Leonardo</v>
      </c>
      <c r="U802" t="str">
        <v>Yugo Leonardo</v>
      </c>
      <c r="V802" t="str">
        <v>Yugo Leonardo</v>
      </c>
      <c r="W802" t="str">
        <v>Yugo Leonardo</v>
      </c>
      <c r="X802" t="str">
        <v>Yugo Leonardo</v>
      </c>
      <c r="Y802" t="str">
        <v>Yugo Leonardo</v>
      </c>
      <c r="CL802" t="str">
        <v>Yugo Leonardo</v>
      </c>
    </row>
    <row r="803" spans="1:90" x14ac:dyDescent="0.25">
      <c r="A803" s="49">
        <v>801</v>
      </c>
      <c r="B803" s="20" t="s">
        <v>359</v>
      </c>
      <c r="C803" s="30">
        <v>800</v>
      </c>
      <c r="D803" s="49">
        <v>802</v>
      </c>
      <c r="E803" s="49" t="str">
        <v>Muhammad Husaini, Ir.</v>
      </c>
      <c r="L803" s="49"/>
      <c r="M803" s="49"/>
      <c r="N803" s="49"/>
      <c r="O803" s="30"/>
      <c r="Q803" s="20" t="str">
        <v>Yul Khairil</v>
      </c>
      <c r="R803" t="str">
        <v>Yul Khairil</v>
      </c>
      <c r="S803" t="str">
        <v>Yul Khairil</v>
      </c>
      <c r="T803" t="str">
        <v>Yul Khairil</v>
      </c>
      <c r="U803" t="str">
        <v>Yul Khairil</v>
      </c>
      <c r="V803" t="str">
        <v>Yul Khairil</v>
      </c>
      <c r="W803" t="str">
        <v>Yul Khairil</v>
      </c>
      <c r="X803" t="str">
        <v>Yul Khairil</v>
      </c>
      <c r="Y803" t="str">
        <v>Yul Khairil</v>
      </c>
      <c r="CL803" t="str">
        <v>Yul Khairil</v>
      </c>
    </row>
    <row r="804" spans="1:90" x14ac:dyDescent="0.25">
      <c r="A804" s="49">
        <v>802</v>
      </c>
      <c r="B804" s="20" t="s">
        <v>1330</v>
      </c>
      <c r="C804" s="30">
        <v>801</v>
      </c>
      <c r="D804" s="49">
        <v>803</v>
      </c>
      <c r="E804" s="49" t="str">
        <v>Banda Ardiansyah Nasution</v>
      </c>
      <c r="L804" s="49"/>
      <c r="M804" s="49"/>
      <c r="N804" s="49"/>
      <c r="O804" s="30"/>
      <c r="Q804" s="20" t="str">
        <v>Yulian Firdaus</v>
      </c>
      <c r="R804" t="str">
        <v>Yulian Firdaus</v>
      </c>
      <c r="S804" t="str">
        <v>Yulian Firdaus</v>
      </c>
      <c r="T804" t="str">
        <v>Yulian Firdaus</v>
      </c>
      <c r="U804" t="str">
        <v>Yulian Firdaus</v>
      </c>
      <c r="V804" t="str">
        <v>Yulian Firdaus</v>
      </c>
      <c r="W804" t="str">
        <v>Yulian Firdaus</v>
      </c>
      <c r="X804" t="str">
        <v>Yulian Firdaus</v>
      </c>
      <c r="Y804" t="str">
        <v>Yulian Firdaus</v>
      </c>
      <c r="CL804" t="str">
        <v>Yulian Firdaus</v>
      </c>
    </row>
    <row r="805" spans="1:90" x14ac:dyDescent="0.25">
      <c r="A805" s="49">
        <v>803</v>
      </c>
      <c r="B805" s="20" t="s">
        <v>352</v>
      </c>
      <c r="C805" s="30">
        <v>802</v>
      </c>
      <c r="D805" s="49">
        <v>804</v>
      </c>
      <c r="E805" s="49" t="str">
        <v>Abu Hanifah Pohan, SP</v>
      </c>
      <c r="L805" s="49"/>
      <c r="M805" s="49"/>
      <c r="N805" s="49"/>
      <c r="O805" s="30"/>
      <c r="Q805" s="20" t="str">
        <v>Yuliana</v>
      </c>
      <c r="R805" t="str">
        <v>Yuliana</v>
      </c>
      <c r="S805" t="str">
        <v>Yuliana</v>
      </c>
      <c r="T805" t="str">
        <v>Yuliana</v>
      </c>
      <c r="U805" t="str">
        <v>Yuliana</v>
      </c>
      <c r="V805" t="str">
        <v>Yuliana</v>
      </c>
      <c r="W805" t="str">
        <v>Yuliana</v>
      </c>
      <c r="X805" t="str">
        <v>Yuliana</v>
      </c>
      <c r="Y805" t="str">
        <v>Yuliana</v>
      </c>
      <c r="CL805" t="str">
        <v>Yuliana</v>
      </c>
    </row>
    <row r="806" spans="1:90" x14ac:dyDescent="0.25">
      <c r="A806" s="49">
        <v>804</v>
      </c>
      <c r="B806" s="20" t="s">
        <v>1331</v>
      </c>
      <c r="C806" s="30">
        <v>803</v>
      </c>
      <c r="D806" s="49">
        <v>805</v>
      </c>
      <c r="E806" s="49" t="str">
        <v>Bayu Irawan</v>
      </c>
      <c r="L806" s="49"/>
      <c r="M806" s="49"/>
      <c r="N806" s="49"/>
      <c r="O806" s="30"/>
      <c r="Q806" s="20" t="str">
        <v>Yuliansyah</v>
      </c>
      <c r="R806" t="str">
        <v>Yuliansyah</v>
      </c>
      <c r="S806" t="str">
        <v>Yuliansyah</v>
      </c>
      <c r="T806" t="str">
        <v>Yuliansyah</v>
      </c>
      <c r="U806" t="str">
        <v>Yuliansyah</v>
      </c>
      <c r="V806" t="str">
        <v>Yuliansyah</v>
      </c>
      <c r="W806" t="str">
        <v>Yuliansyah</v>
      </c>
      <c r="X806" t="str">
        <v>Yuliansyah</v>
      </c>
      <c r="Y806" t="str">
        <v>Yuliansyah</v>
      </c>
      <c r="CL806" t="str">
        <v>Yuliansyah</v>
      </c>
    </row>
    <row r="807" spans="1:90" x14ac:dyDescent="0.25">
      <c r="A807" s="49">
        <v>805</v>
      </c>
      <c r="B807" s="20" t="s">
        <v>544</v>
      </c>
      <c r="C807" s="30">
        <v>804</v>
      </c>
      <c r="D807" s="49">
        <v>806</v>
      </c>
      <c r="E807" s="49" t="str">
        <v>Nursianto</v>
      </c>
      <c r="L807" s="49"/>
      <c r="M807" s="49"/>
      <c r="N807" s="49"/>
      <c r="O807" s="30"/>
      <c r="Q807" s="20" t="str">
        <v>Yus Deddy Andry</v>
      </c>
      <c r="R807" t="str">
        <v>Yus Deddy Andry</v>
      </c>
      <c r="S807" t="str">
        <v>Yus Deddy Andry</v>
      </c>
      <c r="T807" t="str">
        <v>Yus Deddy Andry</v>
      </c>
      <c r="U807" t="str">
        <v>Yus Deddy Andry</v>
      </c>
      <c r="V807" t="str">
        <v>Yus Deddy Andry</v>
      </c>
      <c r="W807" t="str">
        <v>Yus Deddy Andry</v>
      </c>
      <c r="X807" t="str">
        <v>Yus Deddy Andry</v>
      </c>
      <c r="Y807" t="str">
        <v>Yus Deddy Andry</v>
      </c>
      <c r="CL807" t="str">
        <v>Yus Deddy Andry</v>
      </c>
    </row>
    <row r="808" spans="1:90" x14ac:dyDescent="0.25">
      <c r="A808" s="49">
        <v>806</v>
      </c>
      <c r="B808" s="20" t="s">
        <v>806</v>
      </c>
      <c r="C808" s="30">
        <v>805</v>
      </c>
      <c r="D808" s="49">
        <v>807</v>
      </c>
      <c r="E808" s="49" t="str">
        <v>Mahyudin</v>
      </c>
      <c r="L808" s="49"/>
      <c r="M808" s="49"/>
      <c r="N808" s="49"/>
      <c r="O808" s="30"/>
      <c r="Q808" s="20" t="str">
        <v>Yusnandar M. Syahani, Ir.</v>
      </c>
      <c r="R808" t="str">
        <v>Yusnandar M. Syahani, Ir.</v>
      </c>
      <c r="S808" t="str">
        <v>Yusnandar M. Syahani, Ir.</v>
      </c>
      <c r="T808" t="str">
        <v>Yusnandar M. Syahani, Ir.</v>
      </c>
      <c r="U808" t="str">
        <v>Yusnandar M. Syahani, Ir.</v>
      </c>
      <c r="V808" t="str">
        <v>Yusnandar M. Syahani, Ir.</v>
      </c>
      <c r="W808" t="str">
        <v>Yusnandar M. Syahani, Ir.</v>
      </c>
      <c r="X808" t="str">
        <v>Yusnandar M. Syahani, Ir.</v>
      </c>
      <c r="Y808" t="str">
        <v>Yusnandar M. Syahani, Ir.</v>
      </c>
      <c r="CL808" t="str">
        <v>Yusnandar M. Syahani, Ir.</v>
      </c>
    </row>
    <row r="809" spans="1:90" x14ac:dyDescent="0.25">
      <c r="A809" s="49">
        <v>807</v>
      </c>
      <c r="B809" s="20" t="s">
        <v>807</v>
      </c>
      <c r="C809" s="30">
        <v>806</v>
      </c>
      <c r="D809" s="49">
        <v>643</v>
      </c>
      <c r="E809" s="49" t="str">
        <v>Azrai Karim</v>
      </c>
      <c r="L809" s="49"/>
      <c r="M809" s="49"/>
      <c r="N809" s="49"/>
      <c r="O809" s="30"/>
      <c r="Q809" s="20" t="str">
        <v>Yusuf Syuaib Lubis</v>
      </c>
      <c r="R809" t="str">
        <v>Yusuf Syuaib Lubis</v>
      </c>
      <c r="S809" t="str">
        <v>Yusuf Syuaib Lubis</v>
      </c>
      <c r="T809" t="str">
        <v>Yusuf Syuaib Lubis</v>
      </c>
      <c r="U809" t="str">
        <v>Yusuf Syuaib Lubis</v>
      </c>
      <c r="V809" t="str">
        <v>Yusuf Syuaib Lubis</v>
      </c>
      <c r="W809" t="str">
        <v>Yusuf Syuaib Lubis</v>
      </c>
      <c r="X809" t="str">
        <v>Yusuf Syuaib Lubis</v>
      </c>
      <c r="Y809" t="str">
        <v>Yusuf Syuaib Lubis</v>
      </c>
      <c r="CL809" t="str">
        <v>Yusuf Syuaib Lubis</v>
      </c>
    </row>
    <row r="810" spans="1:90" x14ac:dyDescent="0.25">
      <c r="A810" s="49">
        <v>808</v>
      </c>
      <c r="B810" s="20" t="s">
        <v>808</v>
      </c>
      <c r="C810" s="30">
        <v>815</v>
      </c>
      <c r="D810" s="49">
        <v>644</v>
      </c>
      <c r="E810" s="49" t="str">
        <v>Hasan Basri Siregar</v>
      </c>
      <c r="L810" s="49"/>
      <c r="M810" s="49"/>
      <c r="N810" s="49"/>
      <c r="O810" s="30"/>
      <c r="Q810" s="20" t="str">
        <v>Zahri</v>
      </c>
      <c r="R810" t="str">
        <v>Zahri</v>
      </c>
      <c r="S810" t="str">
        <v>Zahri</v>
      </c>
      <c r="T810" t="str">
        <v>Zahri</v>
      </c>
      <c r="U810" t="str">
        <v>Zahri</v>
      </c>
      <c r="V810" t="str">
        <v>Zahri</v>
      </c>
      <c r="W810" t="str">
        <v>Zahri</v>
      </c>
      <c r="X810" t="str">
        <v>Zahri</v>
      </c>
      <c r="Y810" t="str">
        <v>Zahri</v>
      </c>
      <c r="CL810" t="str">
        <v>Zahri</v>
      </c>
    </row>
    <row r="811" spans="1:90" x14ac:dyDescent="0.25">
      <c r="A811" s="49">
        <v>809</v>
      </c>
      <c r="B811" s="20" t="s">
        <v>441</v>
      </c>
      <c r="C811" s="30">
        <v>814</v>
      </c>
      <c r="D811" s="49">
        <v>646</v>
      </c>
      <c r="E811" s="49" t="str">
        <v>Waldrin Manalu</v>
      </c>
      <c r="L811" s="49"/>
      <c r="M811" s="49"/>
      <c r="N811" s="49"/>
      <c r="O811" s="30"/>
      <c r="Q811" s="20" t="str">
        <v>Zainal Arifin Tarigan</v>
      </c>
      <c r="R811" t="str">
        <v>Zainal Arifin Tarigan</v>
      </c>
      <c r="S811" t="str">
        <v>Zainal Arifin Tarigan</v>
      </c>
      <c r="T811" t="str">
        <v>Zainal Arifin Tarigan</v>
      </c>
      <c r="U811" t="str">
        <v>Zainal Arifin Tarigan</v>
      </c>
      <c r="V811" t="str">
        <v>Zainal Arifin Tarigan</v>
      </c>
      <c r="W811" t="str">
        <v>Zainal Arifin Tarigan</v>
      </c>
      <c r="X811" t="str">
        <v>Zainal Arifin Tarigan</v>
      </c>
      <c r="Y811" t="str">
        <v>Zainal Arifin Tarigan</v>
      </c>
      <c r="CL811" t="str">
        <v>Zainal Arifin Tarigan</v>
      </c>
    </row>
    <row r="812" spans="1:90" x14ac:dyDescent="0.25">
      <c r="A812" s="49">
        <v>810</v>
      </c>
      <c r="B812" s="20" t="s">
        <v>1332</v>
      </c>
      <c r="C812" s="30">
        <v>484</v>
      </c>
      <c r="D812" s="49">
        <v>656</v>
      </c>
      <c r="E812" s="49" t="str">
        <v>Sazly Rais Marpaung</v>
      </c>
      <c r="L812" s="49"/>
      <c r="M812" s="49"/>
      <c r="N812" s="49"/>
      <c r="O812" s="30"/>
      <c r="Q812" s="20" t="str">
        <v>Zarmeini Diana Marga</v>
      </c>
      <c r="R812" t="str">
        <v>Zarmeini Diana Marga</v>
      </c>
      <c r="S812" t="str">
        <v>Zarmeini Diana Marga</v>
      </c>
      <c r="T812" t="str">
        <v>Zarmeini Diana Marga</v>
      </c>
      <c r="U812" t="str">
        <v>Zarmeini Diana Marga</v>
      </c>
      <c r="V812" t="str">
        <v>Zarmeini Diana Marga</v>
      </c>
      <c r="W812" t="str">
        <v>Zarmeini Diana Marga</v>
      </c>
      <c r="X812" t="str">
        <v>Zarmeini Diana Marga</v>
      </c>
      <c r="Y812" t="str">
        <v>Zarmeini Diana Marga</v>
      </c>
      <c r="CL812" t="str">
        <v>Zarmeini Diana Marga</v>
      </c>
    </row>
    <row r="813" spans="1:90" x14ac:dyDescent="0.25">
      <c r="A813" s="49">
        <v>811</v>
      </c>
      <c r="B813" s="20" t="s">
        <v>1333</v>
      </c>
      <c r="C813" s="30">
        <v>485</v>
      </c>
      <c r="D813" s="49">
        <v>658</v>
      </c>
      <c r="E813" s="49" t="str">
        <v>Ruslyzar</v>
      </c>
      <c r="L813" s="49"/>
      <c r="M813" s="49"/>
      <c r="N813" s="49"/>
      <c r="O813" s="30"/>
      <c r="Q813" s="20" t="str">
        <v>Zefania Mangiring Silaen</v>
      </c>
      <c r="R813" t="str">
        <v>Zefania Mangiring Silaen</v>
      </c>
      <c r="S813" t="str">
        <v>Zefania Mangiring Silaen</v>
      </c>
      <c r="T813" t="str">
        <v>Zefania Mangiring Silaen</v>
      </c>
      <c r="U813" t="str">
        <v>Zefania Mangiring Silaen</v>
      </c>
      <c r="V813" t="str">
        <v>Zefania Mangiring Silaen</v>
      </c>
      <c r="W813" t="str">
        <v>Zefania Mangiring Silaen</v>
      </c>
      <c r="X813" t="str">
        <v>Zefania Mangiring Silaen</v>
      </c>
      <c r="Y813" t="str">
        <v>Zefania Mangiring Silaen</v>
      </c>
      <c r="CL813" t="str">
        <v>Zefania Mangiring Silaen</v>
      </c>
    </row>
    <row r="814" spans="1:90" x14ac:dyDescent="0.25">
      <c r="A814" s="49">
        <v>812</v>
      </c>
      <c r="B814" s="20" t="s">
        <v>107</v>
      </c>
      <c r="C814" s="30">
        <v>486</v>
      </c>
      <c r="D814" s="49">
        <v>671</v>
      </c>
      <c r="E814" s="49" t="str">
        <v>Agung Aulia Saputra</v>
      </c>
      <c r="L814" s="49"/>
      <c r="M814" s="49"/>
      <c r="N814" s="49"/>
      <c r="O814" s="30"/>
      <c r="Q814" s="20" t="str">
        <v>Zulhafani MS</v>
      </c>
      <c r="R814" t="str">
        <v>Zulhafani MS</v>
      </c>
      <c r="S814" t="str">
        <v>Zulhafani MS</v>
      </c>
      <c r="T814" t="str">
        <v>Zulhafani MS</v>
      </c>
      <c r="U814" t="str">
        <v>Zulhafani MS</v>
      </c>
      <c r="V814" t="str">
        <v>Zulhafani MS</v>
      </c>
      <c r="W814" t="str">
        <v>Zulhafani MS</v>
      </c>
      <c r="X814" t="str">
        <v>Zulhafani MS</v>
      </c>
      <c r="Y814" t="str">
        <v>Zulhafani MS</v>
      </c>
      <c r="CL814" t="str">
        <v>Zulhafani MS</v>
      </c>
    </row>
    <row r="815" spans="1:90" x14ac:dyDescent="0.25">
      <c r="A815" s="49">
        <v>813</v>
      </c>
      <c r="B815" s="20" t="s">
        <v>1334</v>
      </c>
      <c r="C815" s="30">
        <v>488</v>
      </c>
      <c r="D815" s="49">
        <v>674</v>
      </c>
      <c r="E815" s="49" t="str">
        <v>Muhammad Naufal Heriza</v>
      </c>
      <c r="L815" s="49"/>
      <c r="M815" s="49"/>
      <c r="N815" s="49"/>
      <c r="O815" s="30"/>
      <c r="Q815" s="20" t="str">
        <v>Zulham</v>
      </c>
      <c r="R815" t="str">
        <v>Zulham</v>
      </c>
      <c r="S815" t="str">
        <v>Zulham</v>
      </c>
      <c r="T815" t="str">
        <v>Zulham</v>
      </c>
      <c r="U815" t="str">
        <v>Zulham</v>
      </c>
      <c r="V815" t="str">
        <v>Zulham</v>
      </c>
      <c r="W815" t="str">
        <v>Zulham</v>
      </c>
      <c r="X815" t="str">
        <v>Zulham</v>
      </c>
      <c r="Y815" t="str">
        <v>Zulham</v>
      </c>
      <c r="CL815" t="str">
        <v>Zulham</v>
      </c>
    </row>
    <row r="816" spans="1:90" x14ac:dyDescent="0.25">
      <c r="A816" s="49">
        <v>814</v>
      </c>
      <c r="B816" s="20" t="s">
        <v>1335</v>
      </c>
      <c r="C816" s="30">
        <v>491</v>
      </c>
      <c r="D816" s="49">
        <v>809</v>
      </c>
      <c r="E816" s="49" t="str">
        <v>Muhammad Annas Suanda</v>
      </c>
      <c r="L816" s="49"/>
      <c r="M816" s="49"/>
      <c r="N816" s="49"/>
      <c r="O816" s="30"/>
      <c r="Q816" s="20" t="str">
        <v>Zulkarnaen</v>
      </c>
      <c r="R816" t="str">
        <v>Zulkarnaen</v>
      </c>
      <c r="S816" t="str">
        <v>Zulkarnaen</v>
      </c>
      <c r="T816" t="str">
        <v>Zulkarnaen</v>
      </c>
      <c r="U816" t="str">
        <v>Zulkarnaen</v>
      </c>
      <c r="V816" t="str">
        <v>Zulkarnaen</v>
      </c>
      <c r="W816" t="str">
        <v>Zulkarnaen</v>
      </c>
      <c r="X816" t="str">
        <v>Zulkarnaen</v>
      </c>
      <c r="Y816" t="str">
        <v>Zulkarnaen</v>
      </c>
      <c r="CL816" t="str">
        <v>Zulkarnaen</v>
      </c>
    </row>
    <row r="817" spans="1:90" x14ac:dyDescent="0.25">
      <c r="A817" s="49">
        <v>815</v>
      </c>
      <c r="B817" s="20" t="s">
        <v>1428</v>
      </c>
      <c r="C817" s="30">
        <v>492</v>
      </c>
      <c r="D817" s="49">
        <v>808</v>
      </c>
      <c r="E817" s="49" t="str">
        <v>Muhammad Fauzan Amiruddin</v>
      </c>
      <c r="L817" s="49"/>
      <c r="M817" s="49"/>
      <c r="N817" s="49"/>
      <c r="O817" s="30"/>
      <c r="Q817" s="20" t="str">
        <v>Zulkarnain Nasution</v>
      </c>
      <c r="R817" t="str">
        <v>Zulkarnain Nasution</v>
      </c>
      <c r="S817" t="str">
        <v>Zulkarnain Nasution</v>
      </c>
      <c r="T817" t="str">
        <v>Zulkarnain Nasution</v>
      </c>
      <c r="U817" t="str">
        <v>Zulkarnain Nasution</v>
      </c>
      <c r="V817" t="str">
        <v>Zulkarnain Nasution</v>
      </c>
      <c r="W817" t="str">
        <v>Zulkarnain Nasution</v>
      </c>
      <c r="X817" t="str">
        <v>Zulkarnain Nasution</v>
      </c>
      <c r="Y817" t="str">
        <v>Zulkarnain Nasution</v>
      </c>
      <c r="CL817" t="str">
        <v>Zulkarnain Nasution</v>
      </c>
    </row>
    <row r="818" spans="1:90" x14ac:dyDescent="0.25">
      <c r="Q818" t="str">
        <v>Zulkifli Nizam, Ir.</v>
      </c>
      <c r="R818" t="str">
        <v>Zulkifli Nizam, Ir.</v>
      </c>
      <c r="S818" t="str">
        <v>Zulkifli Nizam, Ir.</v>
      </c>
      <c r="T818" t="str">
        <v>Zulkifli Nizam, Ir.</v>
      </c>
      <c r="U818" t="str">
        <v>Zulkifli Nizam, Ir.</v>
      </c>
      <c r="V818" t="str">
        <v>Zulkifli Nizam, Ir.</v>
      </c>
      <c r="W818" t="str">
        <v>Zulkifli Nizam, Ir.</v>
      </c>
      <c r="X818" t="str">
        <v>Zulkifli Nizam, Ir.</v>
      </c>
      <c r="Y818" t="str">
        <v>Zulkifli Nizam, Ir.</v>
      </c>
      <c r="CL818" t="str">
        <v>Zulkifli Nizam, Ir.</v>
      </c>
    </row>
    <row r="819" spans="1:90" x14ac:dyDescent="0.25">
      <c r="Q819" t="str">
        <v>Zulkifly Rensius Situngkir</v>
      </c>
      <c r="R819" t="str">
        <v>Zulkifly Rensius Situngkir</v>
      </c>
      <c r="S819" t="str">
        <v>Zulkifly Rensius Situngkir</v>
      </c>
      <c r="T819" t="str">
        <v>Zulkifly Rensius Situngkir</v>
      </c>
      <c r="U819" t="str">
        <v>Zulkifly Rensius Situngkir</v>
      </c>
      <c r="V819" t="str">
        <v>Zulkifly Rensius Situngkir</v>
      </c>
      <c r="W819" t="str">
        <v>Zulkifly Rensius Situngkir</v>
      </c>
      <c r="X819" t="str">
        <v>Zulkifly Rensius Situngkir</v>
      </c>
      <c r="Y819" t="str">
        <v>Zulkifly Rensius Situngkir</v>
      </c>
      <c r="CL819" t="str">
        <v>Zulkifly Rensius Situngkir</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B1:MA818"/>
  <sheetViews>
    <sheetView workbookViewId="0">
      <selection activeCell="D6" sqref="D6"/>
    </sheetView>
  </sheetViews>
  <sheetFormatPr defaultRowHeight="15" x14ac:dyDescent="0.25"/>
  <cols>
    <col min="2" max="4" width="25" style="44" customWidth="1"/>
    <col min="5" max="5" width="4" style="44" bestFit="1" customWidth="1"/>
    <col min="6" max="6" width="4" bestFit="1" customWidth="1"/>
    <col min="7" max="7" width="29.42578125" style="44" customWidth="1"/>
    <col min="8" max="8" width="12.28515625" customWidth="1"/>
    <col min="9" max="9" width="34.85546875" style="44" bestFit="1" customWidth="1"/>
    <col min="10" max="10" width="30.42578125" style="44" bestFit="1" customWidth="1"/>
    <col min="11" max="11" width="4" style="44" bestFit="1" customWidth="1"/>
    <col min="12" max="12" width="28.5703125" style="44" bestFit="1" customWidth="1"/>
    <col min="13" max="13" width="34.5703125" bestFit="1" customWidth="1"/>
    <col min="14" max="14" width="31.85546875" bestFit="1" customWidth="1"/>
    <col min="15" max="15" width="23.85546875" bestFit="1" customWidth="1"/>
    <col min="16" max="16" width="31.42578125" bestFit="1" customWidth="1"/>
    <col min="17" max="22" width="22.42578125" bestFit="1" customWidth="1"/>
    <col min="23" max="23" width="25.85546875" bestFit="1" customWidth="1"/>
    <col min="24" max="25" width="22.42578125" bestFit="1" customWidth="1"/>
    <col min="26" max="26" width="26.5703125" bestFit="1" customWidth="1"/>
    <col min="27" max="28" width="26.42578125" bestFit="1" customWidth="1"/>
    <col min="29" max="29" width="26.5703125" bestFit="1" customWidth="1"/>
    <col min="30" max="31" width="26.28515625" bestFit="1" customWidth="1"/>
    <col min="32" max="33" width="22.42578125" bestFit="1" customWidth="1"/>
    <col min="34" max="34" width="24" bestFit="1" customWidth="1"/>
    <col min="35" max="35" width="29.7109375" bestFit="1" customWidth="1"/>
    <col min="36" max="36" width="22.42578125" bestFit="1" customWidth="1"/>
    <col min="37" max="37" width="26.85546875" bestFit="1" customWidth="1"/>
    <col min="38" max="43" width="22.42578125" bestFit="1" customWidth="1"/>
    <col min="44" max="44" width="32" bestFit="1" customWidth="1"/>
    <col min="45" max="46" width="22.42578125" bestFit="1" customWidth="1"/>
    <col min="47" max="47" width="27.42578125" bestFit="1" customWidth="1"/>
    <col min="48" max="48" width="36.5703125" bestFit="1" customWidth="1"/>
    <col min="49" max="49" width="48.28515625" bestFit="1" customWidth="1"/>
    <col min="50" max="50" width="41" bestFit="1" customWidth="1"/>
    <col min="51" max="51" width="41.85546875" bestFit="1" customWidth="1"/>
    <col min="52" max="52" width="39.5703125" bestFit="1" customWidth="1"/>
    <col min="53" max="53" width="37.140625" bestFit="1" customWidth="1"/>
    <col min="54" max="54" width="41.5703125" bestFit="1" customWidth="1"/>
    <col min="55" max="55" width="44.42578125" bestFit="1" customWidth="1"/>
    <col min="56" max="56" width="43.85546875" bestFit="1" customWidth="1"/>
    <col min="57" max="57" width="39.7109375" bestFit="1" customWidth="1"/>
    <col min="58" max="58" width="40" bestFit="1" customWidth="1"/>
    <col min="59" max="59" width="38.7109375" bestFit="1" customWidth="1"/>
    <col min="60" max="60" width="37.28515625" bestFit="1" customWidth="1"/>
    <col min="61" max="61" width="35.28515625" bestFit="1" customWidth="1"/>
    <col min="62" max="62" width="41.5703125" bestFit="1" customWidth="1"/>
    <col min="63" max="63" width="42.7109375" bestFit="1" customWidth="1"/>
    <col min="64" max="64" width="44.7109375" bestFit="1" customWidth="1"/>
    <col min="65" max="65" width="39.28515625" bestFit="1" customWidth="1"/>
    <col min="66" max="66" width="43.85546875" bestFit="1" customWidth="1"/>
    <col min="67" max="67" width="42.42578125" bestFit="1" customWidth="1"/>
    <col min="68" max="68" width="43" bestFit="1" customWidth="1"/>
    <col min="69" max="69" width="42.5703125" bestFit="1" customWidth="1"/>
    <col min="70" max="70" width="40.7109375" bestFit="1" customWidth="1"/>
    <col min="71" max="71" width="43.140625" bestFit="1" customWidth="1"/>
    <col min="72" max="72" width="37.28515625" bestFit="1" customWidth="1"/>
    <col min="73" max="73" width="45.42578125" bestFit="1" customWidth="1"/>
    <col min="74" max="74" width="40.140625" bestFit="1" customWidth="1"/>
    <col min="75" max="75" width="40.7109375" bestFit="1" customWidth="1"/>
    <col min="76" max="76" width="42.140625" bestFit="1" customWidth="1"/>
    <col min="77" max="77" width="39.7109375" bestFit="1" customWidth="1"/>
    <col min="78" max="78" width="40.7109375" bestFit="1" customWidth="1"/>
    <col min="79" max="79" width="41.140625" bestFit="1" customWidth="1"/>
    <col min="80" max="80" width="36.7109375" bestFit="1" customWidth="1"/>
    <col min="81" max="81" width="41.42578125" bestFit="1" customWidth="1"/>
    <col min="82" max="82" width="40.42578125" bestFit="1" customWidth="1"/>
    <col min="83" max="83" width="45.140625" bestFit="1" customWidth="1"/>
    <col min="84" max="84" width="40.28515625" bestFit="1" customWidth="1"/>
    <col min="85" max="85" width="39.28515625" bestFit="1" customWidth="1"/>
    <col min="86" max="86" width="38" bestFit="1" customWidth="1"/>
    <col min="87" max="87" width="41.85546875" bestFit="1" customWidth="1"/>
    <col min="88" max="88" width="39.5703125" bestFit="1" customWidth="1"/>
    <col min="89" max="89" width="37.140625" bestFit="1" customWidth="1"/>
    <col min="90" max="90" width="42.140625" bestFit="1" customWidth="1"/>
    <col min="91" max="91" width="44.42578125" bestFit="1" customWidth="1"/>
    <col min="92" max="92" width="39.7109375" bestFit="1" customWidth="1"/>
    <col min="93" max="93" width="38.7109375" bestFit="1" customWidth="1"/>
    <col min="94" max="94" width="39.85546875" bestFit="1" customWidth="1"/>
    <col min="95" max="95" width="37.28515625" bestFit="1" customWidth="1"/>
    <col min="96" max="96" width="35.28515625" bestFit="1" customWidth="1"/>
    <col min="97" max="97" width="44.140625" bestFit="1" customWidth="1"/>
    <col min="98" max="98" width="41.5703125" bestFit="1" customWidth="1"/>
    <col min="99" max="99" width="42.7109375" bestFit="1" customWidth="1"/>
    <col min="100" max="100" width="44.7109375" bestFit="1" customWidth="1"/>
    <col min="101" max="101" width="41.42578125" bestFit="1" customWidth="1"/>
    <col min="102" max="102" width="39.28515625" bestFit="1" customWidth="1"/>
    <col min="103" max="103" width="43.85546875" bestFit="1" customWidth="1"/>
    <col min="104" max="104" width="42.5703125" bestFit="1" customWidth="1"/>
    <col min="105" max="105" width="40.7109375" bestFit="1" customWidth="1"/>
    <col min="106" max="106" width="37.28515625" bestFit="1" customWidth="1"/>
    <col min="107" max="107" width="40.140625" bestFit="1" customWidth="1"/>
    <col min="108" max="108" width="42.140625" bestFit="1" customWidth="1"/>
    <col min="109" max="109" width="39.140625" bestFit="1" customWidth="1"/>
    <col min="110" max="110" width="41.140625" bestFit="1" customWidth="1"/>
    <col min="111" max="111" width="36.7109375" bestFit="1" customWidth="1"/>
    <col min="112" max="112" width="45.140625" bestFit="1" customWidth="1"/>
    <col min="113" max="113" width="39.28515625" bestFit="1" customWidth="1"/>
    <col min="114" max="114" width="42.5703125" bestFit="1" customWidth="1"/>
    <col min="115" max="115" width="41.85546875" bestFit="1" customWidth="1"/>
    <col min="116" max="116" width="37.140625" bestFit="1" customWidth="1"/>
    <col min="117" max="117" width="41.5703125" bestFit="1" customWidth="1"/>
    <col min="118" max="118" width="44.42578125" bestFit="1" customWidth="1"/>
    <col min="119" max="119" width="40" bestFit="1" customWidth="1"/>
    <col min="120" max="120" width="37.28515625" bestFit="1" customWidth="1"/>
    <col min="121" max="121" width="35.28515625" bestFit="1" customWidth="1"/>
    <col min="122" max="122" width="41.140625" bestFit="1" customWidth="1"/>
    <col min="123" max="123" width="44.140625" bestFit="1" customWidth="1"/>
    <col min="124" max="124" width="41.5703125" bestFit="1" customWidth="1"/>
    <col min="125" max="125" width="42.7109375" bestFit="1" customWidth="1"/>
    <col min="126" max="126" width="44.7109375" bestFit="1" customWidth="1"/>
    <col min="127" max="127" width="41.42578125" bestFit="1" customWidth="1"/>
    <col min="128" max="128" width="43.85546875" bestFit="1" customWidth="1"/>
    <col min="129" max="129" width="42.42578125" bestFit="1" customWidth="1"/>
    <col min="130" max="130" width="42.5703125" bestFit="1" customWidth="1"/>
    <col min="131" max="131" width="40.7109375" bestFit="1" customWidth="1"/>
    <col min="132" max="132" width="43.140625" bestFit="1" customWidth="1"/>
    <col min="133" max="133" width="45.42578125" bestFit="1" customWidth="1"/>
    <col min="134" max="134" width="40.140625" bestFit="1" customWidth="1"/>
    <col min="135" max="135" width="40.7109375" bestFit="1" customWidth="1"/>
    <col min="136" max="136" width="42.140625" bestFit="1" customWidth="1"/>
    <col min="137" max="137" width="39.7109375" bestFit="1" customWidth="1"/>
    <col min="138" max="138" width="41.140625" bestFit="1" customWidth="1"/>
    <col min="139" max="139" width="40.42578125" bestFit="1" customWidth="1"/>
    <col min="140" max="140" width="40.28515625" bestFit="1" customWidth="1"/>
    <col min="141" max="141" width="39.28515625" bestFit="1" customWidth="1"/>
    <col min="142" max="142" width="38" bestFit="1" customWidth="1"/>
    <col min="143" max="143" width="37.140625" bestFit="1" customWidth="1"/>
    <col min="144" max="144" width="39.7109375" bestFit="1" customWidth="1"/>
    <col min="145" max="145" width="38.7109375" bestFit="1" customWidth="1"/>
    <col min="146" max="146" width="37.28515625" bestFit="1" customWidth="1"/>
    <col min="147" max="147" width="35.28515625" bestFit="1" customWidth="1"/>
    <col min="148" max="148" width="44.140625" bestFit="1" customWidth="1"/>
    <col min="149" max="149" width="41.5703125" bestFit="1" customWidth="1"/>
    <col min="150" max="150" width="44.7109375" bestFit="1" customWidth="1"/>
    <col min="151" max="151" width="40.7109375" bestFit="1" customWidth="1"/>
    <col min="152" max="152" width="43.140625" bestFit="1" customWidth="1"/>
    <col min="153" max="153" width="40.140625" bestFit="1" customWidth="1"/>
    <col min="154" max="154" width="40.7109375" bestFit="1" customWidth="1"/>
    <col min="155" max="155" width="42.140625" bestFit="1" customWidth="1"/>
    <col min="156" max="156" width="39.7109375" bestFit="1" customWidth="1"/>
    <col min="157" max="157" width="41.140625" bestFit="1" customWidth="1"/>
    <col min="158" max="158" width="40.28515625" bestFit="1" customWidth="1"/>
    <col min="159" max="159" width="39.28515625" bestFit="1" customWidth="1"/>
    <col min="160" max="160" width="38" bestFit="1" customWidth="1"/>
    <col min="161" max="161" width="37.140625" bestFit="1" customWidth="1"/>
    <col min="162" max="162" width="39.7109375" bestFit="1" customWidth="1"/>
    <col min="163" max="163" width="38.7109375" bestFit="1" customWidth="1"/>
    <col min="164" max="164" width="44.140625" bestFit="1" customWidth="1"/>
    <col min="165" max="165" width="41.5703125" bestFit="1" customWidth="1"/>
    <col min="166" max="166" width="44.7109375" bestFit="1" customWidth="1"/>
    <col min="167" max="167" width="45.42578125" bestFit="1" customWidth="1"/>
    <col min="168" max="168" width="40.140625" bestFit="1" customWidth="1"/>
    <col min="169" max="169" width="40.7109375" bestFit="1" customWidth="1"/>
    <col min="170" max="170" width="39.7109375" bestFit="1" customWidth="1"/>
    <col min="171" max="171" width="41.140625" bestFit="1" customWidth="1"/>
    <col min="172" max="172" width="45.140625" bestFit="1" customWidth="1"/>
    <col min="173" max="173" width="40.28515625" bestFit="1" customWidth="1"/>
    <col min="174" max="174" width="39.28515625" bestFit="1" customWidth="1"/>
    <col min="175" max="175" width="39.7109375" bestFit="1" customWidth="1"/>
    <col min="176" max="176" width="44.140625" bestFit="1" customWidth="1"/>
    <col min="177" max="177" width="44.7109375" bestFit="1" customWidth="1"/>
    <col min="178" max="178" width="42.5703125" bestFit="1" customWidth="1"/>
    <col min="179" max="179" width="45.42578125" bestFit="1" customWidth="1"/>
    <col min="180" max="180" width="41.140625" bestFit="1" customWidth="1"/>
    <col min="181" max="181" width="39.28515625" bestFit="1" customWidth="1"/>
    <col min="182" max="182" width="39.7109375" bestFit="1" customWidth="1"/>
    <col min="183" max="183" width="44.140625" bestFit="1" customWidth="1"/>
    <col min="184" max="184" width="45.42578125" bestFit="1" customWidth="1"/>
    <col min="185" max="185" width="41.140625" bestFit="1" customWidth="1"/>
    <col min="186" max="186" width="39.7109375" bestFit="1" customWidth="1"/>
    <col min="187" max="187" width="36.85546875" bestFit="1" customWidth="1"/>
    <col min="188" max="188" width="49.5703125" bestFit="1" customWidth="1"/>
    <col min="189" max="189" width="43.7109375" bestFit="1" customWidth="1"/>
    <col min="190" max="190" width="45.140625" bestFit="1" customWidth="1"/>
    <col min="191" max="191" width="37.140625" bestFit="1" customWidth="1"/>
    <col min="192" max="192" width="36.42578125" bestFit="1" customWidth="1"/>
    <col min="193" max="193" width="41.42578125" bestFit="1" customWidth="1"/>
    <col min="194" max="194" width="32" bestFit="1" customWidth="1"/>
    <col min="195" max="198" width="22.42578125" bestFit="1" customWidth="1"/>
    <col min="199" max="199" width="27.42578125" bestFit="1" customWidth="1"/>
    <col min="200" max="203" width="22.42578125" bestFit="1" customWidth="1"/>
    <col min="204" max="204" width="25.140625" bestFit="1" customWidth="1"/>
    <col min="205" max="217" width="22.42578125" bestFit="1" customWidth="1"/>
    <col min="218" max="218" width="23.140625" bestFit="1" customWidth="1"/>
    <col min="219" max="223" width="22.42578125" bestFit="1" customWidth="1"/>
    <col min="224" max="224" width="28.85546875" bestFit="1" customWidth="1"/>
    <col min="225" max="225" width="26.140625" bestFit="1" customWidth="1"/>
    <col min="226" max="237" width="22.42578125" bestFit="1" customWidth="1"/>
    <col min="238" max="238" width="27.5703125" bestFit="1" customWidth="1"/>
    <col min="239" max="240" width="22.42578125" bestFit="1" customWidth="1"/>
    <col min="241" max="241" width="26.42578125" bestFit="1" customWidth="1"/>
    <col min="242" max="242" width="22.42578125" bestFit="1" customWidth="1"/>
    <col min="243" max="243" width="29.42578125" bestFit="1" customWidth="1"/>
    <col min="244" max="255" width="22.42578125" bestFit="1" customWidth="1"/>
    <col min="256" max="256" width="27.85546875" bestFit="1" customWidth="1"/>
    <col min="257" max="257" width="28.5703125" bestFit="1" customWidth="1"/>
    <col min="258" max="258" width="27.85546875" bestFit="1" customWidth="1"/>
    <col min="259" max="259" width="29.140625" bestFit="1" customWidth="1"/>
    <col min="260" max="261" width="28.42578125" bestFit="1" customWidth="1"/>
    <col min="262" max="262" width="30.5703125" bestFit="1" customWidth="1"/>
    <col min="263" max="263" width="28.5703125" bestFit="1" customWidth="1"/>
    <col min="264" max="264" width="28" bestFit="1" customWidth="1"/>
    <col min="265" max="265" width="27.28515625" bestFit="1" customWidth="1"/>
    <col min="266" max="266" width="27.85546875" bestFit="1" customWidth="1"/>
    <col min="267" max="267" width="24.28515625" bestFit="1" customWidth="1"/>
    <col min="268" max="269" width="22.42578125" bestFit="1" customWidth="1"/>
    <col min="270" max="270" width="24.5703125" bestFit="1" customWidth="1"/>
    <col min="271" max="273" width="22.42578125" bestFit="1" customWidth="1"/>
    <col min="274" max="275" width="24.28515625" bestFit="1" customWidth="1"/>
    <col min="276" max="276" width="22.42578125" bestFit="1" customWidth="1"/>
    <col min="277" max="277" width="27.5703125" bestFit="1" customWidth="1"/>
    <col min="278" max="278" width="23" bestFit="1" customWidth="1"/>
    <col min="279" max="279" width="25.7109375" bestFit="1" customWidth="1"/>
    <col min="280" max="280" width="22.42578125" bestFit="1" customWidth="1"/>
    <col min="281" max="281" width="27" bestFit="1" customWidth="1"/>
    <col min="282" max="282" width="28.140625" bestFit="1" customWidth="1"/>
    <col min="283" max="283" width="29.7109375" bestFit="1" customWidth="1"/>
    <col min="284" max="284" width="22.42578125" bestFit="1" customWidth="1"/>
    <col min="285" max="285" width="29.85546875" bestFit="1" customWidth="1"/>
    <col min="286" max="286" width="26.28515625" bestFit="1" customWidth="1"/>
    <col min="287" max="287" width="31.7109375" bestFit="1" customWidth="1"/>
    <col min="288" max="289" width="23" bestFit="1" customWidth="1"/>
    <col min="290" max="290" width="33.28515625" bestFit="1" customWidth="1"/>
    <col min="291" max="291" width="23.5703125" bestFit="1" customWidth="1"/>
    <col min="292" max="292" width="23.7109375" bestFit="1" customWidth="1"/>
    <col min="293" max="293" width="22.7109375" bestFit="1" customWidth="1"/>
    <col min="294" max="298" width="22.42578125" bestFit="1" customWidth="1"/>
    <col min="299" max="299" width="30.5703125" bestFit="1" customWidth="1"/>
    <col min="300" max="300" width="22.42578125" bestFit="1" customWidth="1"/>
    <col min="301" max="301" width="23.28515625" bestFit="1" customWidth="1"/>
    <col min="302" max="302" width="22.85546875" bestFit="1" customWidth="1"/>
    <col min="303" max="303" width="22.42578125" bestFit="1" customWidth="1"/>
    <col min="304" max="304" width="26.28515625" bestFit="1" customWidth="1"/>
    <col min="305" max="305" width="24.5703125" bestFit="1" customWidth="1"/>
    <col min="306" max="307" width="22.42578125" bestFit="1" customWidth="1"/>
    <col min="308" max="308" width="28.85546875" bestFit="1" customWidth="1"/>
    <col min="309" max="309" width="27" bestFit="1" customWidth="1"/>
    <col min="310" max="310" width="27.7109375" bestFit="1" customWidth="1"/>
    <col min="311" max="311" width="26.85546875" bestFit="1" customWidth="1"/>
    <col min="312" max="312" width="35.140625" bestFit="1" customWidth="1"/>
    <col min="313" max="313" width="26.28515625" bestFit="1" customWidth="1"/>
    <col min="314" max="314" width="32.5703125" bestFit="1" customWidth="1"/>
    <col min="315" max="316" width="32.140625" bestFit="1" customWidth="1"/>
    <col min="317" max="317" width="32" bestFit="1" customWidth="1"/>
    <col min="318" max="318" width="31.85546875" bestFit="1" customWidth="1"/>
    <col min="319" max="319" width="32.140625" bestFit="1" customWidth="1"/>
    <col min="320" max="320" width="31.7109375" bestFit="1" customWidth="1"/>
    <col min="321" max="322" width="31.85546875" bestFit="1" customWidth="1"/>
    <col min="323" max="325" width="32" bestFit="1" customWidth="1"/>
    <col min="326" max="326" width="31.42578125" bestFit="1" customWidth="1"/>
    <col min="327" max="327" width="32.5703125" bestFit="1" customWidth="1"/>
    <col min="328" max="328" width="32" bestFit="1" customWidth="1"/>
    <col min="329" max="329" width="31.42578125" bestFit="1" customWidth="1"/>
    <col min="330" max="330" width="31.85546875" bestFit="1" customWidth="1"/>
    <col min="331" max="332" width="32" bestFit="1" customWidth="1"/>
    <col min="333" max="333" width="31.85546875" bestFit="1" customWidth="1"/>
    <col min="334" max="334" width="31.5703125" bestFit="1" customWidth="1"/>
    <col min="335" max="335" width="32.42578125" bestFit="1" customWidth="1"/>
    <col min="336" max="337" width="31.85546875" bestFit="1" customWidth="1"/>
    <col min="338" max="338" width="31.7109375" bestFit="1" customWidth="1"/>
    <col min="339" max="339" width="24.140625" bestFit="1" customWidth="1"/>
  </cols>
  <sheetData>
    <row r="1" spans="2:339" x14ac:dyDescent="0.25">
      <c r="D1" s="44">
        <f>COUNTA(_xlfn.ANCHORARRAY(D2))</f>
        <v>304</v>
      </c>
      <c r="E1" s="44" cm="1">
        <f t="array" ref="E1">COUNT(IF(_xlfn.ANCHORARRAY(E2)&lt;1,1,""))</f>
        <v>2</v>
      </c>
      <c r="F1" s="44" cm="1">
        <f t="array" ref="F1">COUNT(IF(_xlfn.ANCHORARRAY(F2)&lt;1,1,""))</f>
        <v>298</v>
      </c>
      <c r="H1" cm="1">
        <f t="array" ref="H1">COUNT(IF(_xlfn.ANCHORARRAY(H2)&lt;&gt;0,1,""))</f>
        <v>0</v>
      </c>
    </row>
    <row r="2" spans="2:339" ht="30" x14ac:dyDescent="0.25">
      <c r="B2" s="44" t="s">
        <v>1435</v>
      </c>
      <c r="C2" s="44" t="s">
        <v>919</v>
      </c>
      <c r="D2" s="44" t="str" cm="1">
        <f t="array" ref="D2:D305">_xlfn._xlws.SORT(_xlfn.UNIQUE(C2:C437))</f>
        <v>Administration Staff AMA Bingin Teluk</v>
      </c>
      <c r="E2" s="44" cm="1">
        <f t="array" ref="E2:E305">IFERROR(MATCH(_xlfn.ANCHORARRAY(D2),_xlfn.ANCHORARRAY(G2),0),0)</f>
        <v>6</v>
      </c>
      <c r="F2" cm="1">
        <f t="array" ref="F2:F601">IFERROR(MATCH(_xlfn.ANCHORARRAY(G2),_xlfn.ANCHORARRAY(D2),0),0)</f>
        <v>0</v>
      </c>
      <c r="G2" s="44" t="str" cm="1">
        <f t="array" ref="G2:G601">_xlfn._xlws.SORT(_xlfn.UNIQUE(B2:B817))</f>
        <v/>
      </c>
      <c r="H2" cm="1">
        <f t="array" ref="H2:H3">IFERROR(MATCH(_xlfn.ANCHORARRAY(I2),$B$2:$B$817,0),0)</f>
        <v>0</v>
      </c>
      <c r="I2" s="50" cm="1">
        <f t="array" ref="I2:I3">_xlfn.XLOOKUP(_xlfn.ANCHORARRAY(L2),Data_Base[Incumbent],Data_Base[Position],0)</f>
        <v>0</v>
      </c>
      <c r="J2" s="50" t="str" cm="1">
        <f t="array" ref="J2:J3">INDEX(_xlfn.ANCHORARRAY(D2),_xlfn.AGGREGATE(15,3,(_xlfn.ANCHORARRAY(E2)&lt;1)/(_xlfn.ANCHORARRAY(E2)&lt;1)*(ROW(_xlfn.ANCHORARRAY(D2))-ROW($D$1)),_xlfn.SEQUENCE($E$1,1)))</f>
        <v>Field Improvement Assistant JaSul</v>
      </c>
      <c r="K2" s="50" cm="1">
        <f t="array" ref="K2:K3">IFERROR(MATCH(_xlfn.ANCHORARRAY(J2),$C$2:$C$437,0),0)</f>
        <v>41</v>
      </c>
      <c r="L2" s="44" cm="1">
        <f t="array" ref="L2:L3">_xlfn.XLOOKUP(_xlfn.ANCHORARRAY($J$2),Data_Base[[Estate/Mill Class]:[Estate/Mill Class]],Data_Base[[Incumbent]:[Incumbent]],0)</f>
        <v>0</v>
      </c>
    </row>
    <row r="3" spans="2:339" ht="45" x14ac:dyDescent="0.25">
      <c r="B3" s="44" t="s">
        <v>1439</v>
      </c>
      <c r="C3" s="44" t="s">
        <v>864</v>
      </c>
      <c r="D3" s="44" t="str">
        <v>Administration Staff AMA Cengal</v>
      </c>
      <c r="E3" s="44">
        <v>7</v>
      </c>
      <c r="F3">
        <v>0</v>
      </c>
      <c r="G3" s="44" t="str">
        <v>Accounting Staff Jakarta HO</v>
      </c>
      <c r="H3">
        <v>0</v>
      </c>
      <c r="I3" s="44">
        <v>0</v>
      </c>
      <c r="J3" s="44" t="str">
        <v>Staff Pring Permai</v>
      </c>
      <c r="K3" s="44">
        <v>185</v>
      </c>
      <c r="L3" s="44">
        <v>0</v>
      </c>
      <c r="N3" s="8"/>
      <c r="O3" s="9"/>
      <c r="P3" s="9"/>
      <c r="Q3" s="9"/>
    </row>
    <row r="4" spans="2:339" ht="30" x14ac:dyDescent="0.25">
      <c r="B4" s="44" t="s">
        <v>1442</v>
      </c>
      <c r="C4" s="44" t="s">
        <v>897</v>
      </c>
      <c r="D4" s="44" t="str">
        <v>Administration Staff AMA Kaltim</v>
      </c>
      <c r="E4" s="44">
        <v>8</v>
      </c>
      <c r="F4">
        <v>0</v>
      </c>
      <c r="G4" s="44" t="str">
        <v>Admin Sales HO Staff Jakarta HO</v>
      </c>
      <c r="H4" s="8"/>
      <c r="J4" s="50"/>
      <c r="K4" s="50"/>
      <c r="L4" s="50"/>
      <c r="M4" s="8"/>
      <c r="N4" s="8"/>
      <c r="O4" s="9"/>
      <c r="P4" s="9"/>
      <c r="Q4" s="9"/>
    </row>
    <row r="5" spans="2:339" ht="30" x14ac:dyDescent="0.25">
      <c r="B5" s="44" t="s">
        <v>1445</v>
      </c>
      <c r="C5" s="44" t="s">
        <v>1595</v>
      </c>
      <c r="D5" s="44" t="str">
        <v>Administration Staff AMA Lahat</v>
      </c>
      <c r="E5" s="44">
        <v>9</v>
      </c>
      <c r="F5">
        <v>0</v>
      </c>
      <c r="G5" s="44" t="str">
        <v>Administration Audit Staff Jakarta HO</v>
      </c>
      <c r="H5" s="8"/>
      <c r="I5" s="46"/>
      <c r="J5" s="50"/>
      <c r="K5" s="50"/>
      <c r="L5" s="50"/>
      <c r="M5" s="8"/>
      <c r="N5" s="8"/>
      <c r="O5" s="9"/>
      <c r="P5" s="9"/>
      <c r="Q5" s="9"/>
    </row>
    <row r="6" spans="2:339" ht="30" x14ac:dyDescent="0.25">
      <c r="B6" s="44" t="s">
        <v>1447</v>
      </c>
      <c r="C6" s="44" t="s">
        <v>1595</v>
      </c>
      <c r="D6" s="44" t="str">
        <v>Administration Staff AMA LimaPuluh</v>
      </c>
      <c r="E6" s="44">
        <v>10</v>
      </c>
      <c r="F6">
        <v>0</v>
      </c>
      <c r="G6" s="44" t="str">
        <v>Administration Koordinator Security SS Palembang BO</v>
      </c>
      <c r="H6" s="8"/>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50"/>
      <c r="CO6" s="50"/>
      <c r="CP6" s="50"/>
      <c r="CQ6" s="50"/>
      <c r="CR6" s="50"/>
      <c r="CS6" s="50"/>
      <c r="CT6" s="50"/>
      <c r="CU6" s="50"/>
      <c r="CV6" s="50"/>
      <c r="CW6" s="50"/>
      <c r="CX6" s="50"/>
      <c r="CY6" s="50"/>
      <c r="CZ6" s="50"/>
      <c r="DA6" s="50"/>
      <c r="DB6" s="50"/>
      <c r="DC6" s="50"/>
      <c r="DD6" s="50"/>
      <c r="DE6" s="50"/>
      <c r="DF6" s="50"/>
      <c r="DG6" s="50"/>
      <c r="DH6" s="50"/>
      <c r="DI6" s="50"/>
      <c r="DJ6" s="50"/>
      <c r="DK6" s="50"/>
      <c r="DL6" s="50"/>
      <c r="DM6" s="50"/>
      <c r="DN6" s="50"/>
      <c r="DO6" s="50"/>
      <c r="DP6" s="50"/>
      <c r="DQ6" s="50"/>
      <c r="DR6" s="50"/>
      <c r="DS6" s="50"/>
      <c r="DT6" s="50"/>
      <c r="DU6" s="50"/>
      <c r="DV6" s="50"/>
      <c r="DW6" s="50"/>
      <c r="DX6" s="50"/>
      <c r="DY6" s="50"/>
      <c r="DZ6" s="50"/>
      <c r="EA6" s="50"/>
      <c r="EB6" s="50"/>
      <c r="EC6" s="50"/>
      <c r="ED6" s="50"/>
      <c r="EE6" s="50"/>
      <c r="EF6" s="50"/>
      <c r="EG6" s="50"/>
      <c r="EH6" s="50"/>
      <c r="EI6" s="50"/>
      <c r="EJ6" s="50"/>
      <c r="EK6" s="50"/>
      <c r="EL6" s="50"/>
      <c r="EM6" s="50"/>
      <c r="EN6" s="50"/>
      <c r="EO6" s="50"/>
      <c r="EP6" s="50"/>
      <c r="EQ6" s="50"/>
      <c r="ER6" s="50"/>
      <c r="ES6" s="50"/>
      <c r="ET6" s="50"/>
      <c r="EU6" s="50"/>
      <c r="EV6" s="50"/>
      <c r="EW6" s="50"/>
      <c r="EX6" s="50"/>
      <c r="EY6" s="50"/>
      <c r="EZ6" s="50"/>
      <c r="FA6" s="50"/>
      <c r="FB6" s="50"/>
      <c r="FC6" s="50"/>
      <c r="FD6" s="50"/>
      <c r="FE6" s="50"/>
      <c r="FF6" s="50"/>
      <c r="FG6" s="50"/>
      <c r="FH6" s="50"/>
      <c r="FI6" s="50"/>
      <c r="FJ6" s="50"/>
      <c r="FK6" s="50"/>
      <c r="FL6" s="50"/>
      <c r="FM6" s="50"/>
      <c r="FN6" s="50"/>
      <c r="FO6" s="50"/>
      <c r="FP6" s="50"/>
      <c r="FQ6" s="50"/>
      <c r="FR6" s="50"/>
      <c r="FS6" s="50"/>
      <c r="FT6" s="50"/>
      <c r="FU6" s="50"/>
      <c r="FV6" s="50"/>
      <c r="FW6" s="50"/>
      <c r="FX6" s="50"/>
      <c r="FY6" s="50"/>
      <c r="FZ6" s="50"/>
      <c r="GA6" s="50"/>
      <c r="GB6" s="50"/>
      <c r="GC6" s="50"/>
      <c r="GD6" s="50"/>
      <c r="GE6" s="50"/>
      <c r="GF6" s="50"/>
      <c r="GG6" s="50"/>
      <c r="GH6" s="50"/>
      <c r="GI6" s="50"/>
      <c r="GJ6" s="50"/>
      <c r="GK6" s="50"/>
      <c r="GL6" s="50"/>
      <c r="GM6" s="50"/>
      <c r="GN6" s="50"/>
      <c r="GO6" s="50"/>
      <c r="GP6" s="50"/>
      <c r="GQ6" s="50"/>
      <c r="GR6" s="50"/>
      <c r="GS6" s="50"/>
      <c r="GT6" s="50"/>
      <c r="GU6" s="50"/>
      <c r="GV6" s="50"/>
      <c r="GW6" s="50"/>
      <c r="GX6" s="50"/>
      <c r="GY6" s="50"/>
      <c r="GZ6" s="50"/>
      <c r="HA6" s="50"/>
      <c r="HB6" s="50"/>
      <c r="HC6" s="50"/>
      <c r="HD6" s="50"/>
      <c r="HE6" s="50"/>
      <c r="HF6" s="50"/>
      <c r="HG6" s="50"/>
      <c r="HH6" s="50"/>
      <c r="HI6" s="50"/>
      <c r="HJ6" s="50"/>
      <c r="HK6" s="50"/>
      <c r="HL6" s="50"/>
      <c r="HM6" s="50"/>
      <c r="HN6" s="50"/>
      <c r="HO6" s="50"/>
      <c r="HP6" s="50"/>
      <c r="HQ6" s="50"/>
      <c r="HR6" s="50"/>
      <c r="HS6" s="50"/>
      <c r="HT6" s="50"/>
      <c r="HU6" s="50"/>
      <c r="HV6" s="50"/>
      <c r="HW6" s="50"/>
      <c r="HX6" s="50"/>
      <c r="HY6" s="50"/>
      <c r="HZ6" s="50"/>
      <c r="IA6" s="50"/>
      <c r="IB6" s="50"/>
      <c r="IC6" s="50"/>
      <c r="ID6" s="50"/>
      <c r="IE6" s="50"/>
      <c r="IF6" s="50"/>
      <c r="IG6" s="50"/>
      <c r="IH6" s="50"/>
      <c r="II6" s="50"/>
      <c r="IJ6" s="50"/>
      <c r="IK6" s="50"/>
      <c r="IL6" s="50"/>
      <c r="IM6" s="50"/>
      <c r="IN6" s="50"/>
      <c r="IO6" s="50"/>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50"/>
      <c r="KE6" s="50"/>
      <c r="KF6" s="50"/>
      <c r="KG6" s="50"/>
      <c r="KH6" s="50"/>
      <c r="KI6" s="50"/>
      <c r="KJ6" s="50"/>
      <c r="KK6" s="50"/>
      <c r="KL6" s="50"/>
      <c r="KM6" s="50"/>
      <c r="KN6" s="50"/>
      <c r="KO6" s="50"/>
      <c r="KP6" s="50"/>
      <c r="KQ6" s="50"/>
      <c r="KR6" s="50"/>
      <c r="KS6" s="50"/>
      <c r="KT6" s="50"/>
      <c r="KU6" s="50"/>
      <c r="KV6" s="50"/>
      <c r="KW6" s="50"/>
      <c r="KX6" s="50"/>
      <c r="KY6" s="50"/>
      <c r="KZ6" s="50"/>
      <c r="LA6" s="50"/>
      <c r="LB6" s="50"/>
      <c r="LC6" s="50"/>
      <c r="LD6" s="50"/>
      <c r="LE6" s="50"/>
      <c r="LF6" s="50"/>
      <c r="LG6" s="50"/>
      <c r="LH6" s="50"/>
      <c r="LI6" s="50"/>
      <c r="LJ6" s="50"/>
      <c r="LK6" s="50"/>
      <c r="LL6" s="50"/>
      <c r="LM6" s="50"/>
      <c r="LN6" s="50"/>
      <c r="LO6" s="50"/>
      <c r="LP6" s="50"/>
      <c r="LQ6" s="50"/>
      <c r="LR6" s="50"/>
      <c r="LS6" s="50"/>
      <c r="LT6" s="50"/>
      <c r="LU6" s="50"/>
      <c r="LV6" s="50"/>
      <c r="LW6" s="50"/>
      <c r="LX6" s="50"/>
      <c r="LY6" s="50"/>
      <c r="LZ6" s="50"/>
      <c r="MA6" s="50"/>
    </row>
    <row r="7" spans="2:339" ht="30" x14ac:dyDescent="0.25">
      <c r="B7" s="44" t="s">
        <v>1450</v>
      </c>
      <c r="C7" s="44" t="s">
        <v>1593</v>
      </c>
      <c r="D7" s="44" t="str">
        <v>Administration Staff AMA Muara Rupit</v>
      </c>
      <c r="E7" s="44">
        <v>11</v>
      </c>
      <c r="F7">
        <v>1</v>
      </c>
      <c r="G7" s="44" t="str">
        <v>Administration Staff AMA Bingin Teluk</v>
      </c>
      <c r="H7" s="8"/>
      <c r="J7" s="50"/>
      <c r="K7" s="50"/>
      <c r="L7" s="50"/>
      <c r="M7" s="8"/>
      <c r="N7" s="8"/>
      <c r="O7" s="9"/>
      <c r="P7" s="9"/>
      <c r="Q7" s="9"/>
    </row>
    <row r="8" spans="2:339" ht="30" x14ac:dyDescent="0.25">
      <c r="B8" s="44" t="s">
        <v>1455</v>
      </c>
      <c r="C8" s="44" t="s">
        <v>2076</v>
      </c>
      <c r="D8" s="44" t="str">
        <v>Administration Staff AMA Muba</v>
      </c>
      <c r="E8" s="44">
        <v>12</v>
      </c>
      <c r="F8">
        <v>2</v>
      </c>
      <c r="G8" s="44" t="str">
        <v>Administration Staff AMA Cengal</v>
      </c>
      <c r="H8" s="8"/>
      <c r="I8" s="50"/>
      <c r="J8" s="50"/>
      <c r="K8" s="50"/>
      <c r="L8" s="50"/>
      <c r="M8" s="8"/>
      <c r="N8" s="8"/>
      <c r="O8" s="9"/>
      <c r="P8" s="9"/>
      <c r="Q8" s="9"/>
    </row>
    <row r="9" spans="2:339" ht="30" x14ac:dyDescent="0.25">
      <c r="B9" s="44" t="s">
        <v>1458</v>
      </c>
      <c r="C9" s="44" t="s">
        <v>1593</v>
      </c>
      <c r="D9" s="44" t="str">
        <v>Administration Staff AMA Serdang</v>
      </c>
      <c r="E9" s="44">
        <v>13</v>
      </c>
      <c r="F9">
        <v>3</v>
      </c>
      <c r="G9" s="44" t="str">
        <v>Administration Staff AMA Kaltim</v>
      </c>
      <c r="H9" s="8"/>
      <c r="I9" s="50"/>
      <c r="J9" s="50"/>
      <c r="K9" s="50"/>
      <c r="L9" s="50"/>
      <c r="M9" s="8"/>
      <c r="N9" s="8"/>
      <c r="O9" s="9"/>
      <c r="P9" s="9"/>
      <c r="Q9" s="9"/>
    </row>
    <row r="10" spans="2:339" ht="30" x14ac:dyDescent="0.25">
      <c r="B10" s="44" t="s">
        <v>1461</v>
      </c>
      <c r="C10" s="44" t="s">
        <v>1593</v>
      </c>
      <c r="D10" s="44" t="str">
        <v>Administration Staff AME A</v>
      </c>
      <c r="E10" s="44">
        <v>14</v>
      </c>
      <c r="F10">
        <v>4</v>
      </c>
      <c r="G10" s="44" t="str">
        <v>Administration Staff AMA Lahat</v>
      </c>
      <c r="H10" s="8"/>
      <c r="I10" s="50"/>
      <c r="J10" s="50"/>
      <c r="K10" s="50"/>
      <c r="L10" s="50"/>
      <c r="M10" s="8"/>
      <c r="N10" s="8"/>
      <c r="O10" s="9"/>
      <c r="P10" s="9"/>
      <c r="Q10" s="9"/>
    </row>
    <row r="11" spans="2:339" ht="30" x14ac:dyDescent="0.25">
      <c r="B11" s="44" t="s">
        <v>1463</v>
      </c>
      <c r="C11" s="44" t="s">
        <v>2074</v>
      </c>
      <c r="D11" s="44" t="str">
        <v>Administration Staff AME B</v>
      </c>
      <c r="E11" s="44">
        <v>15</v>
      </c>
      <c r="F11">
        <v>5</v>
      </c>
      <c r="G11" s="44" t="str">
        <v>Administration Staff AMA LimaPuluh</v>
      </c>
      <c r="H11" s="8"/>
      <c r="I11" s="50"/>
      <c r="J11" s="50"/>
      <c r="K11" s="50"/>
      <c r="L11" s="50"/>
      <c r="M11" s="8"/>
      <c r="N11" s="8"/>
      <c r="O11" s="9"/>
      <c r="P11" s="9"/>
      <c r="Q11" s="9"/>
    </row>
    <row r="12" spans="2:339" ht="45" x14ac:dyDescent="0.25">
      <c r="B12" s="44" t="s">
        <v>1466</v>
      </c>
      <c r="C12" s="44" t="s">
        <v>1597</v>
      </c>
      <c r="D12" s="44" t="str">
        <v>Administration Staff AME C</v>
      </c>
      <c r="E12" s="44">
        <v>16</v>
      </c>
      <c r="F12">
        <v>6</v>
      </c>
      <c r="G12" s="44" t="str">
        <v>Administration Staff AMA Muara Rupit</v>
      </c>
      <c r="H12" s="8"/>
      <c r="I12" s="50"/>
      <c r="J12" s="50"/>
      <c r="K12" s="50"/>
      <c r="L12" s="50"/>
      <c r="M12" s="8"/>
      <c r="N12" s="8"/>
      <c r="O12" s="9"/>
      <c r="P12" s="9"/>
      <c r="Q12" s="9"/>
    </row>
    <row r="13" spans="2:339" ht="30" x14ac:dyDescent="0.25">
      <c r="B13" s="44" t="s">
        <v>1469</v>
      </c>
      <c r="C13" s="44" t="s">
        <v>1959</v>
      </c>
      <c r="D13" s="44" t="str">
        <v>Administration Staff AME D</v>
      </c>
      <c r="E13" s="44">
        <v>17</v>
      </c>
      <c r="F13">
        <v>7</v>
      </c>
      <c r="G13" s="44" t="str">
        <v>Administration Staff AMA Muba</v>
      </c>
      <c r="H13" s="8"/>
      <c r="I13" s="50"/>
      <c r="J13" s="50"/>
      <c r="K13" s="50"/>
      <c r="L13" s="50"/>
      <c r="M13" s="8"/>
      <c r="N13" s="8"/>
      <c r="O13" s="9"/>
      <c r="P13" s="9"/>
      <c r="Q13" s="9"/>
    </row>
    <row r="14" spans="2:339" ht="30" x14ac:dyDescent="0.25">
      <c r="B14" s="44" t="s">
        <v>1473</v>
      </c>
      <c r="C14" s="44" t="s">
        <v>924</v>
      </c>
      <c r="D14" s="44" t="str">
        <v>Administration Staff AME E</v>
      </c>
      <c r="E14" s="44">
        <v>18</v>
      </c>
      <c r="F14">
        <v>8</v>
      </c>
      <c r="G14" s="44" t="str">
        <v>Administration Staff AMA Serdang</v>
      </c>
      <c r="H14" s="8"/>
      <c r="I14" s="50"/>
      <c r="J14" s="50"/>
      <c r="K14" s="50"/>
      <c r="L14" s="50"/>
      <c r="M14" s="8"/>
      <c r="N14" s="8"/>
      <c r="O14" s="9"/>
      <c r="P14" s="9"/>
      <c r="Q14" s="9"/>
    </row>
    <row r="15" spans="2:339" ht="45" x14ac:dyDescent="0.25">
      <c r="B15" s="44" t="s">
        <v>1474</v>
      </c>
      <c r="C15" s="44" t="s">
        <v>822</v>
      </c>
      <c r="D15" s="44" t="str">
        <v>Administration Staff AMP</v>
      </c>
      <c r="E15" s="44">
        <v>19</v>
      </c>
      <c r="F15">
        <v>9</v>
      </c>
      <c r="G15" s="44" t="str">
        <v>Administration Staff AME A</v>
      </c>
      <c r="H15" s="8"/>
      <c r="I15" s="50"/>
      <c r="J15" s="50"/>
      <c r="K15" s="50"/>
      <c r="L15" s="50"/>
      <c r="M15" s="8"/>
      <c r="N15" s="8"/>
      <c r="O15" s="9"/>
      <c r="P15" s="9"/>
      <c r="Q15" s="9"/>
    </row>
    <row r="16" spans="2:339" ht="30" x14ac:dyDescent="0.25">
      <c r="B16" s="44" t="s">
        <v>1478</v>
      </c>
      <c r="C16" s="44" t="s">
        <v>1606</v>
      </c>
      <c r="D16" s="44" t="str">
        <v>Administration Staff VPP</v>
      </c>
      <c r="E16" s="44">
        <v>20</v>
      </c>
      <c r="F16">
        <v>10</v>
      </c>
      <c r="G16" s="44" t="str">
        <v>Administration Staff AME B</v>
      </c>
      <c r="H16" s="8"/>
      <c r="I16" s="50"/>
      <c r="J16" s="50"/>
      <c r="K16" s="50"/>
      <c r="L16" s="50"/>
      <c r="M16" s="8"/>
      <c r="N16" s="8"/>
      <c r="O16" s="9"/>
      <c r="P16" s="9"/>
      <c r="Q16" s="9"/>
    </row>
    <row r="17" spans="2:17" ht="30" x14ac:dyDescent="0.25">
      <c r="B17" s="44" t="s">
        <v>1482</v>
      </c>
      <c r="C17" s="44" t="s">
        <v>1606</v>
      </c>
      <c r="D17" s="44" t="str">
        <v>AMA Bingin Teluk</v>
      </c>
      <c r="E17" s="44">
        <v>26</v>
      </c>
      <c r="F17">
        <v>11</v>
      </c>
      <c r="G17" s="44" t="str">
        <v>Administration Staff AME C</v>
      </c>
      <c r="H17" s="8"/>
      <c r="I17" s="50"/>
      <c r="J17" s="50"/>
      <c r="K17" s="50"/>
      <c r="L17" s="50"/>
      <c r="M17" s="8"/>
      <c r="N17" s="8"/>
      <c r="O17" s="9"/>
      <c r="P17" s="9"/>
      <c r="Q17" s="9"/>
    </row>
    <row r="18" spans="2:17" ht="30" x14ac:dyDescent="0.25">
      <c r="B18" s="44" t="s">
        <v>1484</v>
      </c>
      <c r="C18" s="44" t="s">
        <v>826</v>
      </c>
      <c r="D18" s="44" t="str">
        <v>AMA Cengal</v>
      </c>
      <c r="E18" s="44">
        <v>27</v>
      </c>
      <c r="F18">
        <v>12</v>
      </c>
      <c r="G18" s="44" t="str">
        <v>Administration Staff AME D</v>
      </c>
      <c r="H18" s="8"/>
      <c r="I18" s="50"/>
      <c r="J18" s="50"/>
      <c r="K18" s="50"/>
      <c r="L18" s="50"/>
      <c r="M18" s="8"/>
      <c r="N18" s="8"/>
      <c r="O18" s="9"/>
      <c r="P18" s="9"/>
      <c r="Q18" s="9"/>
    </row>
    <row r="19" spans="2:17" ht="30" x14ac:dyDescent="0.25">
      <c r="B19" s="44" t="s">
        <v>1486</v>
      </c>
      <c r="C19" s="44" t="s">
        <v>1606</v>
      </c>
      <c r="D19" s="44" t="str">
        <v>AMA JawaSulawesi</v>
      </c>
      <c r="E19" s="44">
        <v>28</v>
      </c>
      <c r="F19">
        <v>13</v>
      </c>
      <c r="G19" s="44" t="str">
        <v>Administration Staff AME E</v>
      </c>
      <c r="H19" s="8"/>
      <c r="I19" s="50"/>
      <c r="J19" s="50"/>
      <c r="K19" s="50"/>
      <c r="L19" s="50"/>
      <c r="M19" s="8"/>
      <c r="N19" s="8"/>
      <c r="O19" s="9"/>
      <c r="P19" s="9"/>
      <c r="Q19" s="9"/>
    </row>
    <row r="20" spans="2:17" ht="30" x14ac:dyDescent="0.25">
      <c r="B20" s="44" t="s">
        <v>1488</v>
      </c>
      <c r="C20" s="44" t="s">
        <v>2088</v>
      </c>
      <c r="D20" s="44" t="str">
        <v>AMA Kaltim</v>
      </c>
      <c r="E20" s="44">
        <v>29</v>
      </c>
      <c r="F20">
        <v>14</v>
      </c>
      <c r="G20" s="44" t="str">
        <v>Administration Staff AMP</v>
      </c>
      <c r="H20" s="8"/>
      <c r="I20" s="50"/>
      <c r="J20" s="50"/>
      <c r="K20" s="50"/>
      <c r="L20" s="50"/>
      <c r="M20" s="8"/>
      <c r="N20" s="8"/>
      <c r="O20" s="9"/>
      <c r="P20" s="9"/>
      <c r="Q20" s="9"/>
    </row>
    <row r="21" spans="2:17" ht="30" x14ac:dyDescent="0.25">
      <c r="B21" s="44" t="s">
        <v>1489</v>
      </c>
      <c r="C21" s="44" t="s">
        <v>2091</v>
      </c>
      <c r="D21" s="44" t="str">
        <v>AMA Lahat</v>
      </c>
      <c r="E21" s="44">
        <v>30</v>
      </c>
      <c r="F21">
        <v>15</v>
      </c>
      <c r="G21" s="44" t="str">
        <v>Administration Staff VPP</v>
      </c>
      <c r="H21" s="8"/>
      <c r="I21" s="50"/>
      <c r="J21" s="50"/>
      <c r="K21" s="50"/>
      <c r="L21" s="50"/>
      <c r="M21" s="8"/>
      <c r="N21" s="8"/>
      <c r="O21" s="9"/>
      <c r="P21" s="9"/>
      <c r="Q21" s="9"/>
    </row>
    <row r="22" spans="2:17" ht="30" x14ac:dyDescent="0.25">
      <c r="B22" s="44" t="s">
        <v>1489</v>
      </c>
      <c r="C22" s="44" t="s">
        <v>2091</v>
      </c>
      <c r="D22" s="44" t="str">
        <v>AMA LimaPuluh</v>
      </c>
      <c r="E22" s="44">
        <v>31</v>
      </c>
      <c r="F22">
        <v>0</v>
      </c>
      <c r="G22" s="44" t="str">
        <v>Advisory Data Staff BLRS-NS</v>
      </c>
      <c r="H22" s="8"/>
      <c r="I22" s="50"/>
      <c r="J22" s="50"/>
      <c r="K22" s="50"/>
      <c r="L22" s="50"/>
      <c r="M22" s="8"/>
      <c r="N22" s="8"/>
      <c r="O22" s="9"/>
      <c r="P22" s="9"/>
      <c r="Q22" s="9"/>
    </row>
    <row r="23" spans="2:17" ht="30" x14ac:dyDescent="0.25">
      <c r="B23" s="44" t="s">
        <v>1489</v>
      </c>
      <c r="C23" s="44" t="s">
        <v>1971</v>
      </c>
      <c r="D23" s="44" t="str">
        <v>AMA Muara Rupit</v>
      </c>
      <c r="E23" s="44">
        <v>32</v>
      </c>
      <c r="F23">
        <v>0</v>
      </c>
      <c r="G23" s="44" t="str">
        <v>Agronomic &amp; Soil Survey BLRS-NS</v>
      </c>
      <c r="H23" s="8"/>
      <c r="I23" s="50"/>
      <c r="J23" s="50"/>
      <c r="K23" s="50"/>
      <c r="L23" s="50"/>
      <c r="M23" s="8"/>
      <c r="N23" s="8"/>
      <c r="O23" s="9"/>
      <c r="P23" s="9"/>
      <c r="Q23" s="9"/>
    </row>
    <row r="24" spans="2:17" ht="45" x14ac:dyDescent="0.25">
      <c r="B24" s="44" t="s">
        <v>1491</v>
      </c>
      <c r="C24" s="44" t="s">
        <v>2092</v>
      </c>
      <c r="D24" s="44" t="str">
        <v>AMA Muba</v>
      </c>
      <c r="E24" s="44">
        <v>33</v>
      </c>
      <c r="F24">
        <v>0</v>
      </c>
      <c r="G24" s="44" t="str">
        <v>Agronomis Cocoa Treblasala</v>
      </c>
      <c r="H24" s="8"/>
      <c r="I24" s="50"/>
      <c r="J24" s="50"/>
      <c r="K24" s="50"/>
      <c r="L24" s="50"/>
      <c r="M24" s="8"/>
      <c r="N24" s="8"/>
      <c r="O24" s="9"/>
      <c r="P24" s="9"/>
      <c r="Q24" s="9"/>
    </row>
    <row r="25" spans="2:17" ht="45" x14ac:dyDescent="0.25">
      <c r="B25" s="44" t="s">
        <v>1494</v>
      </c>
      <c r="C25" s="44" t="s">
        <v>2234</v>
      </c>
      <c r="D25" s="44" t="str">
        <v>AMA Serdang</v>
      </c>
      <c r="E25" s="44">
        <v>34</v>
      </c>
      <c r="F25">
        <v>0</v>
      </c>
      <c r="G25" s="44" t="str">
        <v>Agronomis NS BLRS-NS</v>
      </c>
      <c r="H25" s="8"/>
      <c r="I25" s="50"/>
      <c r="J25" s="50"/>
      <c r="K25" s="50"/>
      <c r="L25" s="50"/>
      <c r="M25" s="8"/>
      <c r="N25" s="8"/>
      <c r="O25" s="9"/>
      <c r="P25" s="9"/>
      <c r="Q25" s="9"/>
    </row>
    <row r="26" spans="2:17" ht="30" x14ac:dyDescent="0.25">
      <c r="B26" s="44" t="s">
        <v>1495</v>
      </c>
      <c r="C26" s="44" t="s">
        <v>2234</v>
      </c>
      <c r="D26" s="44" t="str">
        <v>Area Manager Engineering A</v>
      </c>
      <c r="E26" s="44">
        <v>39</v>
      </c>
      <c r="F26">
        <v>0</v>
      </c>
      <c r="G26" s="44" t="str">
        <v>Agronomis SS (OP, Rubber, Tea) BLRS-SS</v>
      </c>
      <c r="H26" s="8"/>
      <c r="I26" s="50"/>
      <c r="J26" s="50"/>
      <c r="K26" s="50"/>
      <c r="L26" s="50"/>
      <c r="M26" s="8"/>
      <c r="N26" s="8"/>
      <c r="O26" s="9"/>
      <c r="P26" s="9"/>
      <c r="Q26" s="9"/>
    </row>
    <row r="27" spans="2:17" ht="30" x14ac:dyDescent="0.25">
      <c r="B27" s="44" t="s">
        <v>1495</v>
      </c>
      <c r="C27" s="44" t="s">
        <v>1604</v>
      </c>
      <c r="D27" s="44" t="str">
        <v>Area Manager Engineering B</v>
      </c>
      <c r="E27" s="44">
        <v>40</v>
      </c>
      <c r="F27">
        <v>16</v>
      </c>
      <c r="G27" s="44" t="str">
        <v>AMA Bingin Teluk</v>
      </c>
      <c r="H27" s="8"/>
      <c r="I27" s="50"/>
      <c r="J27" s="50"/>
      <c r="K27" s="50"/>
      <c r="L27" s="50"/>
      <c r="M27" s="8"/>
      <c r="N27" s="8"/>
      <c r="O27" s="9"/>
      <c r="P27" s="9"/>
      <c r="Q27" s="9"/>
    </row>
    <row r="28" spans="2:17" ht="30" x14ac:dyDescent="0.25">
      <c r="B28" s="44" t="s">
        <v>1496</v>
      </c>
      <c r="C28" s="44" t="s">
        <v>1604</v>
      </c>
      <c r="D28" s="44" t="str">
        <v>Area Manager Engineering C</v>
      </c>
      <c r="E28" s="44">
        <v>41</v>
      </c>
      <c r="F28">
        <v>17</v>
      </c>
      <c r="G28" s="44" t="str">
        <v>AMA Cengal</v>
      </c>
      <c r="H28" s="8"/>
      <c r="I28" s="50"/>
      <c r="J28" s="50"/>
      <c r="K28" s="50"/>
      <c r="L28" s="50"/>
      <c r="M28" s="8"/>
      <c r="N28" s="8"/>
      <c r="O28" s="9"/>
      <c r="P28" s="9"/>
      <c r="Q28" s="9"/>
    </row>
    <row r="29" spans="2:17" ht="30" x14ac:dyDescent="0.25">
      <c r="B29" s="44" t="s">
        <v>1499</v>
      </c>
      <c r="C29" s="44" t="s">
        <v>1973</v>
      </c>
      <c r="D29" s="44" t="str">
        <v>Area Manager Engineering D</v>
      </c>
      <c r="E29" s="44">
        <v>42</v>
      </c>
      <c r="F29">
        <v>18</v>
      </c>
      <c r="G29" s="44" t="str">
        <v>AMA JawaSulawesi</v>
      </c>
      <c r="H29" s="8"/>
      <c r="I29" s="50"/>
      <c r="J29" s="50"/>
      <c r="K29" s="50"/>
      <c r="L29" s="50"/>
      <c r="M29" s="8"/>
      <c r="N29" s="8"/>
      <c r="O29" s="9"/>
      <c r="P29" s="9"/>
      <c r="Q29" s="9"/>
    </row>
    <row r="30" spans="2:17" ht="30" x14ac:dyDescent="0.25">
      <c r="B30" s="44" t="s">
        <v>1499</v>
      </c>
      <c r="C30" s="44" t="s">
        <v>1604</v>
      </c>
      <c r="D30" s="44" t="str">
        <v>Area Manager Engineering E</v>
      </c>
      <c r="E30" s="44">
        <v>43</v>
      </c>
      <c r="F30">
        <v>19</v>
      </c>
      <c r="G30" s="44" t="str">
        <v>AMA Kaltim</v>
      </c>
      <c r="H30" s="8"/>
      <c r="I30" s="50"/>
      <c r="J30" s="50"/>
      <c r="K30" s="50"/>
      <c r="L30" s="50"/>
      <c r="M30" s="8"/>
      <c r="N30" s="8"/>
      <c r="O30" s="9"/>
      <c r="P30" s="9"/>
      <c r="Q30" s="9"/>
    </row>
    <row r="31" spans="2:17" ht="30" x14ac:dyDescent="0.25">
      <c r="B31" s="44" t="s">
        <v>1501</v>
      </c>
      <c r="C31" s="44" t="s">
        <v>1974</v>
      </c>
      <c r="D31" s="44" t="str">
        <v>Area Manager Engineering F</v>
      </c>
      <c r="E31" s="44">
        <v>44</v>
      </c>
      <c r="F31">
        <v>20</v>
      </c>
      <c r="G31" s="44" t="str">
        <v>AMA Lahat</v>
      </c>
      <c r="H31" s="8"/>
      <c r="I31" s="50"/>
      <c r="J31" s="50"/>
      <c r="K31" s="50"/>
      <c r="L31" s="50"/>
      <c r="M31" s="8"/>
      <c r="N31" s="8"/>
      <c r="O31" s="9"/>
      <c r="P31" s="9"/>
      <c r="Q31" s="9"/>
    </row>
    <row r="32" spans="2:17" ht="30" x14ac:dyDescent="0.25">
      <c r="B32" s="44" t="s">
        <v>1503</v>
      </c>
      <c r="C32" s="44" t="s">
        <v>1603</v>
      </c>
      <c r="D32" s="44" t="str">
        <v>Area Manager Plasma</v>
      </c>
      <c r="E32" s="44">
        <v>45</v>
      </c>
      <c r="F32">
        <v>21</v>
      </c>
      <c r="G32" s="44" t="str">
        <v>AMA LimaPuluh</v>
      </c>
      <c r="H32" s="8"/>
      <c r="I32" s="50"/>
      <c r="J32" s="50"/>
      <c r="K32" s="50"/>
      <c r="L32" s="50"/>
      <c r="M32" s="8"/>
      <c r="N32" s="8"/>
      <c r="O32" s="9"/>
      <c r="P32" s="9"/>
      <c r="Q32" s="9"/>
    </row>
    <row r="33" spans="2:17" ht="30" x14ac:dyDescent="0.25">
      <c r="B33" s="44" t="s">
        <v>957</v>
      </c>
      <c r="C33" s="44" t="s">
        <v>1541</v>
      </c>
      <c r="D33" s="44" t="str">
        <v>Bulking Station Staff</v>
      </c>
      <c r="E33" s="44">
        <v>70</v>
      </c>
      <c r="F33">
        <v>22</v>
      </c>
      <c r="G33" s="44" t="str">
        <v>AMA Muara Rupit</v>
      </c>
      <c r="H33" s="8"/>
      <c r="I33" s="50"/>
      <c r="J33" s="50"/>
      <c r="K33" s="50"/>
      <c r="L33" s="50"/>
      <c r="M33" s="8"/>
      <c r="N33" s="8"/>
      <c r="O33" s="9"/>
      <c r="P33" s="9"/>
      <c r="Q33" s="9"/>
    </row>
    <row r="34" spans="2:17" ht="30" x14ac:dyDescent="0.25">
      <c r="B34" s="44" t="s">
        <v>980</v>
      </c>
      <c r="C34" s="44" t="s">
        <v>1541</v>
      </c>
      <c r="D34" s="44" t="str">
        <v>Estate Manager Arta Kencana</v>
      </c>
      <c r="E34" s="44">
        <v>120</v>
      </c>
      <c r="F34">
        <v>23</v>
      </c>
      <c r="G34" s="44" t="str">
        <v>AMA Muba</v>
      </c>
      <c r="H34" s="8"/>
      <c r="I34" s="50"/>
      <c r="J34" s="50"/>
      <c r="K34" s="50"/>
      <c r="L34" s="50"/>
      <c r="M34" s="8"/>
      <c r="N34" s="8"/>
      <c r="O34" s="9"/>
      <c r="P34" s="9"/>
      <c r="Q34" s="9"/>
    </row>
    <row r="35" spans="2:17" ht="30" x14ac:dyDescent="0.25">
      <c r="B35" s="44" t="s">
        <v>1507</v>
      </c>
      <c r="C35" s="44" t="s">
        <v>832</v>
      </c>
      <c r="D35" s="44" t="str">
        <v>Estate Manager Bah Lias</v>
      </c>
      <c r="E35" s="44">
        <v>121</v>
      </c>
      <c r="F35">
        <v>24</v>
      </c>
      <c r="G35" s="44" t="str">
        <v>AMA Serdang</v>
      </c>
      <c r="H35" s="8"/>
      <c r="I35" s="50"/>
      <c r="J35" s="50"/>
      <c r="K35" s="50"/>
      <c r="L35" s="50"/>
      <c r="M35" s="8"/>
      <c r="N35" s="8"/>
      <c r="O35" s="9"/>
      <c r="P35" s="9"/>
      <c r="Q35" s="9"/>
    </row>
    <row r="36" spans="2:17" ht="30" x14ac:dyDescent="0.25">
      <c r="B36" s="44" t="s">
        <v>980</v>
      </c>
      <c r="C36" s="44" t="s">
        <v>1541</v>
      </c>
      <c r="D36" s="44" t="str">
        <v>Estate Manager Balombessie</v>
      </c>
      <c r="E36" s="44">
        <v>122</v>
      </c>
      <c r="F36">
        <v>0</v>
      </c>
      <c r="G36" s="44" t="str">
        <v>Analyst &amp; Control Staff Jakarta HO</v>
      </c>
      <c r="H36" s="8"/>
      <c r="I36" s="50"/>
      <c r="J36" s="50"/>
      <c r="K36" s="50"/>
      <c r="L36" s="50"/>
      <c r="M36" s="8"/>
      <c r="N36" s="8"/>
      <c r="O36" s="9"/>
      <c r="P36" s="9"/>
      <c r="Q36" s="9"/>
    </row>
    <row r="37" spans="2:17" ht="30" x14ac:dyDescent="0.25">
      <c r="B37" s="44" t="s">
        <v>976</v>
      </c>
      <c r="C37" s="44" t="s">
        <v>2093</v>
      </c>
      <c r="D37" s="44" t="str">
        <v>Estate Manager Batu Cemerlang</v>
      </c>
      <c r="E37" s="44">
        <v>123</v>
      </c>
      <c r="F37">
        <v>0</v>
      </c>
      <c r="G37" s="44" t="str">
        <v>Analyst &amp; Control Staff Medan BO</v>
      </c>
      <c r="H37" s="8"/>
      <c r="I37" s="50"/>
      <c r="J37" s="50"/>
      <c r="K37" s="50"/>
      <c r="L37" s="50"/>
      <c r="M37" s="8"/>
      <c r="N37" s="8"/>
      <c r="O37" s="9"/>
      <c r="P37" s="9"/>
      <c r="Q37" s="9"/>
    </row>
    <row r="38" spans="2:17" ht="30" x14ac:dyDescent="0.25">
      <c r="B38" s="44" t="s">
        <v>976</v>
      </c>
      <c r="C38" s="44" t="s">
        <v>1541</v>
      </c>
      <c r="D38" s="44" t="str">
        <v>Estate Manager Begerpang</v>
      </c>
      <c r="E38" s="44">
        <v>124</v>
      </c>
      <c r="F38">
        <v>0</v>
      </c>
      <c r="G38" s="44" t="str">
        <v>Analytical Lab BLRS-NS</v>
      </c>
      <c r="H38" s="8"/>
      <c r="I38" s="50"/>
      <c r="J38" s="50"/>
      <c r="K38" s="50"/>
      <c r="L38" s="50"/>
      <c r="M38" s="8"/>
      <c r="N38" s="8"/>
      <c r="O38" s="9"/>
      <c r="P38" s="9"/>
      <c r="Q38" s="9"/>
    </row>
    <row r="39" spans="2:17" ht="30" x14ac:dyDescent="0.25">
      <c r="B39" s="44" t="s">
        <v>1509</v>
      </c>
      <c r="C39" s="44" t="s">
        <v>1608</v>
      </c>
      <c r="D39" s="44" t="str">
        <v>Estate Manager Budi Tirta</v>
      </c>
      <c r="E39" s="44">
        <v>125</v>
      </c>
      <c r="F39">
        <v>0</v>
      </c>
      <c r="G39" s="44" t="str">
        <v>Application Engineer Jakarta HO</v>
      </c>
      <c r="H39" s="8"/>
      <c r="I39" s="50"/>
      <c r="J39" s="50"/>
      <c r="K39" s="50"/>
      <c r="L39" s="50"/>
      <c r="M39" s="8"/>
      <c r="N39" s="8"/>
      <c r="O39" s="9"/>
      <c r="P39" s="9"/>
      <c r="Q39" s="9"/>
    </row>
    <row r="40" spans="2:17" ht="30" x14ac:dyDescent="0.25">
      <c r="B40" s="44" t="s">
        <v>952</v>
      </c>
      <c r="C40" s="44" t="s">
        <v>1793</v>
      </c>
      <c r="D40" s="44" t="str">
        <v>Estate Manager Bukit Hijau</v>
      </c>
      <c r="E40" s="44">
        <v>126</v>
      </c>
      <c r="F40">
        <v>25</v>
      </c>
      <c r="G40" s="44" t="str">
        <v>Area Manager Engineering A</v>
      </c>
      <c r="H40" s="8"/>
      <c r="I40" s="50"/>
      <c r="J40" s="50"/>
      <c r="K40" s="50"/>
      <c r="L40" s="50"/>
      <c r="M40" s="8"/>
      <c r="N40" s="8"/>
      <c r="O40" s="9"/>
      <c r="P40" s="9"/>
      <c r="Q40" s="9"/>
    </row>
    <row r="41" spans="2:17" ht="30" x14ac:dyDescent="0.25">
      <c r="B41" s="44" t="s">
        <v>1511</v>
      </c>
      <c r="C41" s="44" t="s">
        <v>834</v>
      </c>
      <c r="D41" s="44" t="str">
        <v>Estate Manager Bungara</v>
      </c>
      <c r="E41" s="44">
        <v>127</v>
      </c>
      <c r="F41">
        <v>26</v>
      </c>
      <c r="G41" s="44" t="str">
        <v>Area Manager Engineering B</v>
      </c>
      <c r="H41" s="8"/>
      <c r="I41" s="50"/>
      <c r="J41" s="50"/>
      <c r="K41" s="50"/>
      <c r="L41" s="50"/>
      <c r="M41" s="8"/>
      <c r="N41" s="8"/>
      <c r="O41" s="9"/>
      <c r="P41" s="9"/>
      <c r="Q41" s="9"/>
    </row>
    <row r="42" spans="2:17" ht="30" x14ac:dyDescent="0.25">
      <c r="B42" s="44" t="s">
        <v>1511</v>
      </c>
      <c r="C42" s="44" t="s">
        <v>879</v>
      </c>
      <c r="D42" s="44" t="str">
        <v>Estate Manager Dolok</v>
      </c>
      <c r="E42" s="44">
        <v>128</v>
      </c>
      <c r="F42">
        <v>27</v>
      </c>
      <c r="G42" s="44" t="str">
        <v>Area Manager Engineering C</v>
      </c>
      <c r="H42" s="8"/>
      <c r="I42" s="50"/>
      <c r="J42" s="50"/>
      <c r="K42" s="50"/>
      <c r="L42" s="50"/>
      <c r="M42" s="8"/>
      <c r="N42" s="8"/>
      <c r="O42" s="9"/>
      <c r="P42" s="9"/>
      <c r="Q42" s="9"/>
    </row>
    <row r="43" spans="2:17" ht="30" x14ac:dyDescent="0.25">
      <c r="B43" s="44" t="s">
        <v>1513</v>
      </c>
      <c r="C43" s="44" t="s">
        <v>1963</v>
      </c>
      <c r="D43" s="44" t="str">
        <v>Estate Manager Gunung Bais</v>
      </c>
      <c r="E43" s="44">
        <v>129</v>
      </c>
      <c r="F43">
        <v>28</v>
      </c>
      <c r="G43" s="44" t="str">
        <v>Area Manager Engineering D</v>
      </c>
      <c r="H43" s="8"/>
      <c r="I43" s="50"/>
      <c r="J43" s="50"/>
      <c r="K43" s="50"/>
      <c r="L43" s="50"/>
      <c r="M43" s="8"/>
      <c r="N43" s="8"/>
      <c r="O43" s="9"/>
      <c r="P43" s="9"/>
      <c r="Q43" s="9"/>
    </row>
    <row r="44" spans="2:17" ht="30" x14ac:dyDescent="0.25">
      <c r="B44" s="44" t="s">
        <v>1513</v>
      </c>
      <c r="C44" s="44" t="s">
        <v>1533</v>
      </c>
      <c r="D44" s="44" t="str">
        <v>Estate Manager Gunung Malayu</v>
      </c>
      <c r="E44" s="44">
        <v>130</v>
      </c>
      <c r="F44">
        <v>29</v>
      </c>
      <c r="G44" s="44" t="str">
        <v>Area Manager Engineering E</v>
      </c>
      <c r="H44" s="8"/>
      <c r="I44" s="50"/>
      <c r="J44" s="50"/>
      <c r="K44" s="50"/>
      <c r="L44" s="50"/>
      <c r="M44" s="8"/>
      <c r="N44" s="8"/>
      <c r="O44" s="9"/>
      <c r="P44" s="9"/>
      <c r="Q44" s="9"/>
    </row>
    <row r="45" spans="2:17" ht="30" x14ac:dyDescent="0.25">
      <c r="B45" s="44" t="s">
        <v>979</v>
      </c>
      <c r="C45" s="44" t="s">
        <v>1533</v>
      </c>
      <c r="D45" s="44" t="str">
        <v>Estate Manager Isuy Makmur</v>
      </c>
      <c r="E45" s="44">
        <v>131</v>
      </c>
      <c r="F45">
        <v>30</v>
      </c>
      <c r="G45" s="44" t="str">
        <v>Area Manager Engineering F</v>
      </c>
      <c r="H45" s="8"/>
      <c r="I45" s="50"/>
      <c r="J45" s="50"/>
      <c r="K45" s="50"/>
      <c r="L45" s="50"/>
      <c r="M45" s="8"/>
      <c r="N45" s="8"/>
      <c r="O45" s="9"/>
      <c r="P45" s="9"/>
      <c r="Q45" s="9"/>
    </row>
    <row r="46" spans="2:17" ht="30" x14ac:dyDescent="0.25">
      <c r="B46" s="44" t="s">
        <v>972</v>
      </c>
      <c r="C46" s="44" t="s">
        <v>2107</v>
      </c>
      <c r="D46" s="44" t="str">
        <v>Estate Manager Jelau Makmur</v>
      </c>
      <c r="E46" s="44">
        <v>132</v>
      </c>
      <c r="F46">
        <v>31</v>
      </c>
      <c r="G46" s="44" t="str">
        <v>Area Manager Plasma</v>
      </c>
      <c r="H46" s="8"/>
      <c r="I46" s="50"/>
      <c r="J46" s="50"/>
      <c r="K46" s="50"/>
      <c r="L46" s="50"/>
      <c r="M46" s="8"/>
      <c r="N46" s="8"/>
      <c r="O46" s="9"/>
      <c r="P46" s="9"/>
      <c r="Q46" s="9"/>
    </row>
    <row r="47" spans="2:17" ht="30" x14ac:dyDescent="0.25">
      <c r="B47" s="44" t="s">
        <v>1517</v>
      </c>
      <c r="C47" s="44" t="s">
        <v>1965</v>
      </c>
      <c r="D47" s="44" t="str">
        <v>Estate Manager Kedang Makmur</v>
      </c>
      <c r="E47" s="44">
        <v>133</v>
      </c>
      <c r="F47">
        <v>0</v>
      </c>
      <c r="G47" s="44" t="str">
        <v>Area Sales &amp; Promotion Manager Jawa Barat Jakarta HO</v>
      </c>
      <c r="H47" s="8"/>
      <c r="I47" s="50"/>
      <c r="J47" s="50"/>
      <c r="K47" s="50"/>
      <c r="L47" s="50"/>
      <c r="M47" s="8"/>
      <c r="N47" s="8"/>
      <c r="O47" s="9"/>
      <c r="P47" s="9"/>
      <c r="Q47" s="9"/>
    </row>
    <row r="48" spans="2:17" ht="30" x14ac:dyDescent="0.25">
      <c r="B48" s="44" t="s">
        <v>1519</v>
      </c>
      <c r="C48" s="44" t="s">
        <v>838</v>
      </c>
      <c r="D48" s="44" t="str">
        <v>Estate Manager Kencana Sari</v>
      </c>
      <c r="E48" s="44">
        <v>134</v>
      </c>
      <c r="F48">
        <v>0</v>
      </c>
      <c r="G48" s="44" t="str">
        <v>Area Sales &amp; Promotion Manager Surabaya BO</v>
      </c>
      <c r="H48" s="8"/>
      <c r="I48" s="50"/>
      <c r="J48" s="50"/>
      <c r="K48" s="50"/>
      <c r="L48" s="50"/>
      <c r="M48" s="8"/>
      <c r="N48" s="8"/>
      <c r="O48" s="9"/>
      <c r="P48" s="9"/>
      <c r="Q48" s="9"/>
    </row>
    <row r="49" spans="2:17" ht="30" x14ac:dyDescent="0.25">
      <c r="B49" s="44" t="s">
        <v>1521</v>
      </c>
      <c r="C49" s="44" t="s">
        <v>1966</v>
      </c>
      <c r="D49" s="44" t="str">
        <v>Estate Manager Kertasarie</v>
      </c>
      <c r="E49" s="44">
        <v>135</v>
      </c>
      <c r="F49">
        <v>0</v>
      </c>
      <c r="G49" s="44" t="str">
        <v>Area Sales &amp; Promotion Supervisor Bandung Bandung</v>
      </c>
      <c r="H49" s="8"/>
      <c r="I49" s="50"/>
      <c r="J49" s="50"/>
      <c r="K49" s="50"/>
      <c r="L49" s="50"/>
      <c r="M49" s="8"/>
      <c r="N49" s="8"/>
      <c r="O49" s="9"/>
      <c r="P49" s="9"/>
      <c r="Q49" s="9"/>
    </row>
    <row r="50" spans="2:17" ht="30" x14ac:dyDescent="0.25">
      <c r="B50" s="44" t="s">
        <v>1521</v>
      </c>
      <c r="C50" s="44" t="s">
        <v>1537</v>
      </c>
      <c r="D50" s="44" t="str">
        <v>Estate Manager Ketapat Bening</v>
      </c>
      <c r="E50" s="44">
        <v>136</v>
      </c>
      <c r="F50">
        <v>0</v>
      </c>
      <c r="G50" s="44" t="str">
        <v>Area Sales &amp; Promotion Supervisor Bekasi Jakarta HO</v>
      </c>
      <c r="H50" s="8"/>
      <c r="I50" s="50"/>
      <c r="J50" s="50"/>
      <c r="K50" s="50"/>
      <c r="L50" s="50"/>
      <c r="M50" s="8"/>
      <c r="N50" s="8"/>
      <c r="O50" s="9"/>
      <c r="P50" s="9"/>
      <c r="Q50" s="9"/>
    </row>
    <row r="51" spans="2:17" ht="30" x14ac:dyDescent="0.25">
      <c r="B51" s="44" t="s">
        <v>1522</v>
      </c>
      <c r="C51" s="44" t="s">
        <v>2120</v>
      </c>
      <c r="D51" s="44" t="str">
        <v>Estate Manager Mentari Kulim</v>
      </c>
      <c r="E51" s="44">
        <v>137</v>
      </c>
      <c r="F51">
        <v>0</v>
      </c>
      <c r="G51" s="44" t="str">
        <v>Area Sales &amp; Promotion Supervisor Jakarta HO</v>
      </c>
      <c r="H51" s="8"/>
      <c r="I51" s="50"/>
      <c r="J51" s="50"/>
      <c r="K51" s="50"/>
      <c r="L51" s="50"/>
      <c r="M51" s="8"/>
      <c r="N51" s="8"/>
      <c r="O51" s="9"/>
      <c r="P51" s="9"/>
      <c r="Q51" s="9"/>
    </row>
    <row r="52" spans="2:17" ht="30" x14ac:dyDescent="0.25">
      <c r="B52" s="44" t="s">
        <v>1522</v>
      </c>
      <c r="C52" s="44" t="s">
        <v>1537</v>
      </c>
      <c r="D52" s="44" t="str">
        <v>Estate Manager Pahu Makmur</v>
      </c>
      <c r="E52" s="44">
        <v>138</v>
      </c>
      <c r="F52">
        <v>0</v>
      </c>
      <c r="G52" s="44" t="str">
        <v>Area Sales &amp; Promotion Supervisor Jakarta Jakarta HO</v>
      </c>
      <c r="H52" s="8"/>
      <c r="I52" s="50"/>
      <c r="J52" s="50"/>
      <c r="K52" s="50"/>
      <c r="L52" s="50"/>
      <c r="M52" s="8"/>
      <c r="N52" s="8"/>
      <c r="O52" s="9"/>
      <c r="P52" s="9"/>
      <c r="Q52" s="9"/>
    </row>
    <row r="53" spans="2:17" ht="30" x14ac:dyDescent="0.25">
      <c r="B53" s="44" t="s">
        <v>1524</v>
      </c>
      <c r="C53" s="44" t="s">
        <v>1537</v>
      </c>
      <c r="D53" s="44" t="str">
        <v>Estate Manager Palang Isang</v>
      </c>
      <c r="E53" s="44">
        <v>139</v>
      </c>
      <c r="F53">
        <v>0</v>
      </c>
      <c r="G53" s="44" t="str">
        <v>Area Sales &amp; Promotion Supervisor Jatim 1 Surabaya BO</v>
      </c>
      <c r="H53" s="8"/>
      <c r="I53" s="50"/>
      <c r="J53" s="50"/>
      <c r="K53" s="50"/>
      <c r="L53" s="50"/>
      <c r="M53" s="8"/>
      <c r="N53" s="8"/>
      <c r="O53" s="9"/>
      <c r="P53" s="9"/>
      <c r="Q53" s="9"/>
    </row>
    <row r="54" spans="2:17" ht="30" x14ac:dyDescent="0.25">
      <c r="B54" s="44" t="s">
        <v>1526</v>
      </c>
      <c r="C54" s="44" t="s">
        <v>1537</v>
      </c>
      <c r="D54" s="44" t="str">
        <v>Estate Manager Pulo Rambong</v>
      </c>
      <c r="E54" s="44">
        <v>140</v>
      </c>
      <c r="F54">
        <v>0</v>
      </c>
      <c r="G54" s="44" t="str">
        <v>Area Sales &amp; Promotion Supervisor Jatim 2 Surabaya BO</v>
      </c>
      <c r="H54" s="8"/>
      <c r="I54" s="50"/>
      <c r="J54" s="50"/>
      <c r="K54" s="50"/>
      <c r="L54" s="50"/>
      <c r="M54" s="8"/>
      <c r="N54" s="8"/>
      <c r="O54" s="9"/>
      <c r="P54" s="9"/>
      <c r="Q54" s="9"/>
    </row>
    <row r="55" spans="2:17" ht="45" x14ac:dyDescent="0.25">
      <c r="B55" s="44" t="s">
        <v>1528</v>
      </c>
      <c r="C55" s="44" t="s">
        <v>2116</v>
      </c>
      <c r="D55" s="44" t="str">
        <v>Estate Manager Rambong Sialang</v>
      </c>
      <c r="E55" s="44">
        <v>141</v>
      </c>
      <c r="F55">
        <v>0</v>
      </c>
      <c r="G55" s="44" t="str">
        <v>Area Sales &amp; Promotion Supervisor Jawa Timur Surabaya BO</v>
      </c>
      <c r="H55" s="8"/>
      <c r="I55" s="50"/>
      <c r="J55" s="50"/>
      <c r="K55" s="50"/>
      <c r="L55" s="50"/>
      <c r="M55" s="8"/>
      <c r="N55" s="8"/>
      <c r="O55" s="9"/>
      <c r="P55" s="9"/>
      <c r="Q55" s="9"/>
    </row>
    <row r="56" spans="2:17" ht="45" x14ac:dyDescent="0.25">
      <c r="B56" s="44" t="s">
        <v>1530</v>
      </c>
      <c r="C56" s="44" t="s">
        <v>1537</v>
      </c>
      <c r="D56" s="44" t="str">
        <v>Estate Manager Riam Indah</v>
      </c>
      <c r="E56" s="44">
        <v>142</v>
      </c>
      <c r="F56">
        <v>0</v>
      </c>
      <c r="G56" s="44" t="str">
        <v>Area Sales &amp; Promotion Supervisor Tangerang Jakarta HO</v>
      </c>
      <c r="H56" s="8"/>
      <c r="I56" s="50"/>
      <c r="J56" s="50"/>
      <c r="K56" s="50"/>
      <c r="L56" s="50"/>
      <c r="M56" s="8"/>
      <c r="N56" s="8"/>
      <c r="O56" s="9"/>
      <c r="P56" s="9"/>
      <c r="Q56" s="9"/>
    </row>
    <row r="57" spans="2:17" ht="30" x14ac:dyDescent="0.25">
      <c r="B57" s="44" t="s">
        <v>1530</v>
      </c>
      <c r="C57" s="44" t="s">
        <v>2116</v>
      </c>
      <c r="D57" s="44" t="str">
        <v>Estate Manager Sei Gemang</v>
      </c>
      <c r="E57" s="44">
        <v>143</v>
      </c>
      <c r="F57">
        <v>0</v>
      </c>
      <c r="G57" s="44" t="str">
        <v>Assessor Jakarta HO</v>
      </c>
      <c r="H57" s="8"/>
      <c r="I57" s="50"/>
      <c r="J57" s="50"/>
      <c r="K57" s="50"/>
      <c r="L57" s="50"/>
      <c r="M57" s="8"/>
      <c r="N57" s="8"/>
      <c r="O57" s="9"/>
      <c r="P57" s="9"/>
      <c r="Q57" s="9"/>
    </row>
    <row r="58" spans="2:17" ht="30" x14ac:dyDescent="0.25">
      <c r="B58" s="44" t="s">
        <v>1530</v>
      </c>
      <c r="C58" s="44" t="s">
        <v>1537</v>
      </c>
      <c r="D58" s="44" t="str">
        <v>Estate Manager Sei Kepayang</v>
      </c>
      <c r="E58" s="44">
        <v>144</v>
      </c>
      <c r="F58">
        <v>0</v>
      </c>
      <c r="G58" s="44" t="str">
        <v>Asset Management Staff Medan BO</v>
      </c>
      <c r="H58" s="8"/>
      <c r="I58" s="50"/>
      <c r="J58" s="50"/>
      <c r="K58" s="50"/>
      <c r="L58" s="50"/>
      <c r="M58" s="8"/>
      <c r="N58" s="8"/>
      <c r="O58" s="9"/>
      <c r="P58" s="9"/>
      <c r="Q58" s="9"/>
    </row>
    <row r="59" spans="2:17" ht="30" x14ac:dyDescent="0.25">
      <c r="B59" s="44" t="s">
        <v>1530</v>
      </c>
      <c r="C59" s="44" t="s">
        <v>2117</v>
      </c>
      <c r="D59" s="44" t="str">
        <v>Estate Manager Sei Lakitan</v>
      </c>
      <c r="E59" s="44">
        <v>145</v>
      </c>
      <c r="F59">
        <v>0</v>
      </c>
      <c r="G59" s="44" t="str">
        <v>Assistant Genomic BLRS-NS</v>
      </c>
      <c r="H59" s="8"/>
      <c r="I59" s="50"/>
      <c r="J59" s="50"/>
      <c r="K59" s="50"/>
      <c r="L59" s="50"/>
      <c r="M59" s="8"/>
      <c r="N59" s="8"/>
      <c r="O59" s="9"/>
      <c r="P59" s="9"/>
      <c r="Q59" s="9"/>
    </row>
    <row r="60" spans="2:17" ht="30" x14ac:dyDescent="0.25">
      <c r="B60" s="44" t="s">
        <v>1533</v>
      </c>
      <c r="C60" s="44" t="s">
        <v>1976</v>
      </c>
      <c r="D60" s="44" t="str">
        <v>Estate Manager Sei Merah</v>
      </c>
      <c r="E60" s="44">
        <v>146</v>
      </c>
      <c r="F60">
        <v>0</v>
      </c>
      <c r="G60" s="44" t="str">
        <v>Assistant Tissue Culture BLRS-NS</v>
      </c>
      <c r="H60" s="8"/>
      <c r="I60" s="50"/>
      <c r="J60" s="50"/>
      <c r="K60" s="50"/>
      <c r="L60" s="50"/>
      <c r="M60" s="8"/>
      <c r="N60" s="8"/>
      <c r="O60" s="9"/>
      <c r="P60" s="9"/>
      <c r="Q60" s="9"/>
    </row>
    <row r="61" spans="2:17" ht="45" x14ac:dyDescent="0.25">
      <c r="B61" s="44" t="s">
        <v>1535</v>
      </c>
      <c r="C61" s="44" t="s">
        <v>2235</v>
      </c>
      <c r="D61" s="44" t="str">
        <v>Estate Manager Sei Rumbiya</v>
      </c>
      <c r="E61" s="44">
        <v>147</v>
      </c>
      <c r="F61">
        <v>0</v>
      </c>
      <c r="G61" s="44" t="str">
        <v>Biotechnology Coord &amp; Management Representative BLRS-NS</v>
      </c>
      <c r="H61" s="8"/>
      <c r="I61" s="50"/>
      <c r="J61" s="50"/>
      <c r="K61" s="50"/>
      <c r="L61" s="50"/>
      <c r="M61" s="8"/>
      <c r="N61" s="8"/>
      <c r="O61" s="9"/>
      <c r="P61" s="9"/>
      <c r="Q61" s="9"/>
    </row>
    <row r="62" spans="2:17" ht="30" x14ac:dyDescent="0.25">
      <c r="B62" s="44" t="s">
        <v>1537</v>
      </c>
      <c r="C62" s="44" t="s">
        <v>2235</v>
      </c>
      <c r="D62" s="44" t="str">
        <v>Estate Manager Si Bulan</v>
      </c>
      <c r="E62" s="44">
        <v>148</v>
      </c>
      <c r="F62">
        <v>0</v>
      </c>
      <c r="G62" s="44" t="str">
        <v>Block Analyst Coordinator Palembang BO</v>
      </c>
      <c r="H62" s="8"/>
      <c r="I62" s="50"/>
      <c r="J62" s="50"/>
      <c r="K62" s="50"/>
      <c r="L62" s="50"/>
      <c r="M62" s="8"/>
      <c r="N62" s="8"/>
      <c r="O62" s="9"/>
      <c r="P62" s="9"/>
      <c r="Q62" s="9"/>
    </row>
    <row r="63" spans="2:17" ht="30" x14ac:dyDescent="0.25">
      <c r="B63" s="44" t="s">
        <v>1537</v>
      </c>
      <c r="C63" s="44" t="s">
        <v>2113</v>
      </c>
      <c r="D63" s="44" t="str">
        <v>Estate Manager Suka Damai</v>
      </c>
      <c r="E63" s="44">
        <v>149</v>
      </c>
      <c r="F63">
        <v>0</v>
      </c>
      <c r="G63" s="44" t="str">
        <v>BLRS Coordinator Manager BLRS-NS</v>
      </c>
      <c r="H63" s="8"/>
      <c r="I63" s="50"/>
      <c r="J63" s="50"/>
      <c r="K63" s="50"/>
      <c r="L63" s="50"/>
      <c r="M63" s="8"/>
      <c r="N63" s="8"/>
      <c r="O63" s="9"/>
      <c r="P63" s="9"/>
      <c r="Q63" s="9"/>
    </row>
    <row r="64" spans="2:17" ht="30" x14ac:dyDescent="0.25">
      <c r="B64" s="44" t="s">
        <v>1537</v>
      </c>
      <c r="C64" s="44" t="s">
        <v>2140</v>
      </c>
      <c r="D64" s="44" t="str">
        <v>Estate Manager Tanjung Makmur</v>
      </c>
      <c r="E64" s="44">
        <v>150</v>
      </c>
      <c r="F64">
        <v>0</v>
      </c>
      <c r="G64" s="44" t="str">
        <v>Breeder (Cocoa) BLRS-NS</v>
      </c>
      <c r="H64" s="8"/>
      <c r="I64" s="50"/>
      <c r="J64" s="50"/>
      <c r="K64" s="50"/>
      <c r="L64" s="50"/>
      <c r="M64" s="8"/>
      <c r="N64" s="8"/>
      <c r="O64" s="9"/>
      <c r="P64" s="9"/>
      <c r="Q64" s="9"/>
    </row>
    <row r="65" spans="2:17" ht="30" x14ac:dyDescent="0.25">
      <c r="B65" s="44" t="s">
        <v>2261</v>
      </c>
      <c r="C65" s="44" t="s">
        <v>2110</v>
      </c>
      <c r="D65" s="44" t="str">
        <v>Estate Manager Tirta Agung</v>
      </c>
      <c r="E65" s="44">
        <v>151</v>
      </c>
      <c r="F65">
        <v>0</v>
      </c>
      <c r="G65" s="44" t="str">
        <v>Breeder BLRS-NS</v>
      </c>
      <c r="H65" s="8"/>
      <c r="I65" s="50"/>
      <c r="J65" s="50"/>
      <c r="K65" s="50"/>
      <c r="L65" s="50"/>
      <c r="M65" s="8"/>
      <c r="N65" s="8"/>
      <c r="O65" s="9"/>
      <c r="P65" s="9"/>
      <c r="Q65" s="9"/>
    </row>
    <row r="66" spans="2:17" ht="30" x14ac:dyDescent="0.25">
      <c r="B66" s="44" t="s">
        <v>1541</v>
      </c>
      <c r="C66" s="44" t="s">
        <v>2256</v>
      </c>
      <c r="D66" s="44" t="str">
        <v>Estate Manager Treblasala</v>
      </c>
      <c r="E66" s="44">
        <v>152</v>
      </c>
      <c r="F66">
        <v>0</v>
      </c>
      <c r="G66" s="44" t="str">
        <v>Breeding Pathology Assistant BLRS-NS</v>
      </c>
      <c r="H66" s="8"/>
      <c r="I66" s="50"/>
      <c r="J66" s="50"/>
      <c r="K66" s="50"/>
      <c r="L66" s="50"/>
      <c r="M66" s="8"/>
      <c r="N66" s="8"/>
      <c r="O66" s="9"/>
      <c r="P66" s="9"/>
      <c r="Q66" s="9"/>
    </row>
    <row r="67" spans="2:17" ht="30" x14ac:dyDescent="0.25">
      <c r="B67" s="44" t="s">
        <v>1543</v>
      </c>
      <c r="C67" s="44" t="s">
        <v>881</v>
      </c>
      <c r="D67" s="44" t="str">
        <v>Estate Manager Tulung Gelam</v>
      </c>
      <c r="E67" s="44">
        <v>153</v>
      </c>
      <c r="F67">
        <v>0</v>
      </c>
      <c r="G67" s="44" t="str">
        <v>Budget Controlling Manager Plantation Jakarta HO</v>
      </c>
      <c r="H67" s="8"/>
      <c r="I67" s="50"/>
      <c r="J67" s="50"/>
      <c r="K67" s="50"/>
      <c r="L67" s="50"/>
      <c r="M67" s="8"/>
      <c r="N67" s="8"/>
      <c r="O67" s="9"/>
      <c r="P67" s="9"/>
      <c r="Q67" s="9"/>
    </row>
    <row r="68" spans="2:17" ht="30" x14ac:dyDescent="0.25">
      <c r="B68" s="44" t="s">
        <v>1545</v>
      </c>
      <c r="C68" s="44" t="s">
        <v>1802</v>
      </c>
      <c r="D68" s="44" t="str">
        <v>Estate Manager Turangie</v>
      </c>
      <c r="E68" s="44">
        <v>154</v>
      </c>
      <c r="F68">
        <v>0</v>
      </c>
      <c r="G68" s="44" t="str">
        <v>Budget Controlling Staff Jakarta HO</v>
      </c>
      <c r="H68" s="8"/>
      <c r="I68" s="50"/>
      <c r="J68" s="50"/>
      <c r="K68" s="50"/>
      <c r="L68" s="50"/>
      <c r="M68" s="8"/>
      <c r="N68" s="8"/>
      <c r="O68" s="9"/>
      <c r="P68" s="9"/>
      <c r="Q68" s="9"/>
    </row>
    <row r="69" spans="2:17" ht="30" x14ac:dyDescent="0.25">
      <c r="B69" s="44" t="s">
        <v>1545</v>
      </c>
      <c r="C69" s="44" t="s">
        <v>1802</v>
      </c>
      <c r="D69" s="44" t="str">
        <v>Factory Manager Cengal</v>
      </c>
      <c r="E69" s="44">
        <v>156</v>
      </c>
      <c r="F69">
        <v>0</v>
      </c>
      <c r="G69" s="44" t="str">
        <v>Budget Planning Manager Plantation Medan BO</v>
      </c>
      <c r="H69" s="8"/>
      <c r="I69" s="50"/>
      <c r="J69" s="50"/>
      <c r="K69" s="50"/>
      <c r="L69" s="50"/>
      <c r="M69" s="8"/>
      <c r="N69" s="8"/>
      <c r="O69" s="9"/>
      <c r="P69" s="9"/>
      <c r="Q69" s="9"/>
    </row>
    <row r="70" spans="2:17" ht="30" x14ac:dyDescent="0.25">
      <c r="B70" s="44" t="s">
        <v>1545</v>
      </c>
      <c r="C70" s="44" t="s">
        <v>2118</v>
      </c>
      <c r="D70" s="44" t="str">
        <v>Factory Manager Palang Isang</v>
      </c>
      <c r="E70" s="44">
        <v>157</v>
      </c>
      <c r="F70">
        <v>0</v>
      </c>
      <c r="G70" s="44" t="str">
        <v>Budget Planning Staff Medan BO</v>
      </c>
      <c r="H70" s="8"/>
      <c r="I70" s="50"/>
      <c r="J70" s="50"/>
      <c r="K70" s="50"/>
      <c r="L70" s="50"/>
      <c r="M70" s="8"/>
      <c r="N70" s="8"/>
      <c r="O70" s="9"/>
      <c r="P70" s="9"/>
      <c r="Q70" s="9"/>
    </row>
    <row r="71" spans="2:17" ht="30" x14ac:dyDescent="0.25">
      <c r="B71" s="44" t="s">
        <v>1545</v>
      </c>
      <c r="C71" s="44" t="s">
        <v>848</v>
      </c>
      <c r="D71" s="44" t="str">
        <v>Factory Manager Sei Rumbiya</v>
      </c>
      <c r="E71" s="44">
        <v>158</v>
      </c>
      <c r="F71">
        <v>32</v>
      </c>
      <c r="G71" s="44" t="str">
        <v>Bulking Station Staff</v>
      </c>
      <c r="H71" s="8"/>
      <c r="I71" s="50"/>
      <c r="J71" s="50"/>
      <c r="K71" s="50"/>
      <c r="L71" s="50"/>
      <c r="M71" s="8"/>
      <c r="N71" s="8"/>
      <c r="O71" s="9"/>
      <c r="P71" s="9"/>
      <c r="Q71" s="9"/>
    </row>
    <row r="72" spans="2:17" ht="30" x14ac:dyDescent="0.25">
      <c r="B72" s="44" t="s">
        <v>1548</v>
      </c>
      <c r="C72" s="44" t="s">
        <v>17</v>
      </c>
      <c r="D72" s="44" t="str">
        <v>Factory Manager Treblasala</v>
      </c>
      <c r="E72" s="44">
        <v>159</v>
      </c>
      <c r="F72">
        <v>0</v>
      </c>
      <c r="G72" s="44" t="str">
        <v>Buyer Staff Jakarta HO</v>
      </c>
      <c r="H72" s="8"/>
      <c r="I72" s="50"/>
      <c r="J72" s="50"/>
      <c r="K72" s="50"/>
      <c r="L72" s="50"/>
      <c r="M72" s="8"/>
      <c r="N72" s="8"/>
      <c r="O72" s="9"/>
      <c r="P72" s="9"/>
      <c r="Q72" s="9"/>
    </row>
    <row r="73" spans="2:17" ht="30" x14ac:dyDescent="0.25">
      <c r="B73" s="44" t="s">
        <v>1550</v>
      </c>
      <c r="C73" s="44" t="s">
        <v>1545</v>
      </c>
      <c r="D73" s="44" t="str">
        <v>Field Assistant AMA Serdang</v>
      </c>
      <c r="E73" s="44">
        <v>160</v>
      </c>
      <c r="F73">
        <v>0</v>
      </c>
      <c r="G73" s="44" t="str">
        <v>Buyer Staff Samarinda BO</v>
      </c>
      <c r="H73" s="8"/>
      <c r="I73" s="50"/>
      <c r="J73" s="50"/>
      <c r="K73" s="50"/>
      <c r="L73" s="50"/>
      <c r="M73" s="8"/>
      <c r="N73" s="8"/>
      <c r="O73" s="9"/>
      <c r="P73" s="9"/>
      <c r="Q73" s="9"/>
    </row>
    <row r="74" spans="2:17" ht="45" x14ac:dyDescent="0.25">
      <c r="B74" s="44" t="s">
        <v>1552</v>
      </c>
      <c r="C74" s="44" t="s">
        <v>1545</v>
      </c>
      <c r="D74" s="44" t="str">
        <v>Field Assistant Arta Kencana</v>
      </c>
      <c r="E74" s="44">
        <v>161</v>
      </c>
      <c r="F74">
        <v>0</v>
      </c>
      <c r="G74" s="44" t="str">
        <v>Cash Management &amp; Disbursement Manager Medan BO</v>
      </c>
      <c r="H74" s="8"/>
      <c r="I74" s="50"/>
      <c r="J74" s="50"/>
      <c r="K74" s="50"/>
      <c r="L74" s="50"/>
      <c r="M74" s="8"/>
      <c r="N74" s="8"/>
      <c r="O74" s="9"/>
      <c r="P74" s="9"/>
      <c r="Q74" s="9"/>
    </row>
    <row r="75" spans="2:17" ht="30" x14ac:dyDescent="0.25">
      <c r="B75" s="44" t="s">
        <v>922</v>
      </c>
      <c r="C75" s="44" t="s">
        <v>1545</v>
      </c>
      <c r="D75" s="44" t="str">
        <v>Field Assistant Bah Bulian</v>
      </c>
      <c r="E75" s="44">
        <v>163</v>
      </c>
      <c r="F75">
        <v>0</v>
      </c>
      <c r="G75" s="44" t="str">
        <v>Cash Management &amp; Disbursement Staff Jakarta HO</v>
      </c>
      <c r="H75" s="8"/>
      <c r="I75" s="50"/>
      <c r="J75" s="50"/>
      <c r="K75" s="50"/>
      <c r="L75" s="50"/>
      <c r="M75" s="8"/>
      <c r="N75" s="8"/>
      <c r="O75" s="9"/>
      <c r="P75" s="9"/>
      <c r="Q75" s="9"/>
    </row>
    <row r="76" spans="2:17" ht="30" x14ac:dyDescent="0.25">
      <c r="B76" s="44" t="s">
        <v>1556</v>
      </c>
      <c r="C76" s="44" t="s">
        <v>1028</v>
      </c>
      <c r="D76" s="44" t="str">
        <v>Field Assistant Bah Lias</v>
      </c>
      <c r="E76" s="44">
        <v>164</v>
      </c>
      <c r="F76">
        <v>0</v>
      </c>
      <c r="G76" s="44" t="str">
        <v>Cash Management &amp; Disbursement Staff Medan BO</v>
      </c>
      <c r="H76" s="8"/>
      <c r="I76" s="50"/>
      <c r="J76" s="50"/>
      <c r="K76" s="50"/>
      <c r="L76" s="50"/>
      <c r="M76" s="8"/>
      <c r="N76" s="8"/>
      <c r="O76" s="9"/>
      <c r="P76" s="9"/>
      <c r="Q76" s="9"/>
    </row>
    <row r="77" spans="2:17" ht="45" x14ac:dyDescent="0.25">
      <c r="B77" s="44" t="s">
        <v>1558</v>
      </c>
      <c r="C77" s="44" t="s">
        <v>1610</v>
      </c>
      <c r="D77" s="44" t="str">
        <v>Field Assistant Balombessie</v>
      </c>
      <c r="E77" s="44">
        <v>165</v>
      </c>
      <c r="F77">
        <v>0</v>
      </c>
      <c r="G77" s="44" t="str">
        <v>Cash Management &amp; Disbursement Staff Palembang BO</v>
      </c>
      <c r="H77" s="8"/>
      <c r="I77" s="50"/>
      <c r="J77" s="50"/>
      <c r="K77" s="50"/>
      <c r="L77" s="50"/>
      <c r="M77" s="8"/>
      <c r="N77" s="8"/>
      <c r="O77" s="9"/>
      <c r="P77" s="9"/>
      <c r="Q77" s="9"/>
    </row>
    <row r="78" spans="2:17" ht="45" x14ac:dyDescent="0.25">
      <c r="B78" s="44" t="s">
        <v>1559</v>
      </c>
      <c r="C78" s="44" t="s">
        <v>1545</v>
      </c>
      <c r="D78" s="44" t="str">
        <v>Field Assistant Bangun Harjo</v>
      </c>
      <c r="E78" s="44">
        <v>166</v>
      </c>
      <c r="F78">
        <v>0</v>
      </c>
      <c r="G78" s="44" t="str">
        <v>Cash Management &amp; Disbursement Staff Samarinda BO</v>
      </c>
      <c r="H78" s="8"/>
      <c r="I78" s="50"/>
      <c r="J78" s="50"/>
      <c r="K78" s="50"/>
      <c r="L78" s="50"/>
      <c r="M78" s="8"/>
      <c r="N78" s="8"/>
      <c r="O78" s="9"/>
      <c r="P78" s="9"/>
      <c r="Q78" s="9"/>
    </row>
    <row r="79" spans="2:17" ht="45" x14ac:dyDescent="0.25">
      <c r="B79" s="44" t="s">
        <v>1560</v>
      </c>
      <c r="C79" s="44" t="s">
        <v>1610</v>
      </c>
      <c r="D79" s="44" t="str">
        <v>Field Assistant Batu Cemerlang</v>
      </c>
      <c r="E79" s="44">
        <v>167</v>
      </c>
      <c r="F79">
        <v>0</v>
      </c>
      <c r="G79" s="44" t="str">
        <v>Cash Management &amp; Disbursement Supervisor Palembang BO</v>
      </c>
      <c r="H79" s="8"/>
      <c r="I79" s="50"/>
      <c r="J79" s="50"/>
      <c r="K79" s="50"/>
      <c r="L79" s="50"/>
      <c r="M79" s="8"/>
      <c r="N79" s="8"/>
      <c r="O79" s="9"/>
      <c r="P79" s="9"/>
      <c r="Q79" s="9"/>
    </row>
    <row r="80" spans="2:17" ht="30" x14ac:dyDescent="0.25">
      <c r="B80" s="44" t="s">
        <v>1561</v>
      </c>
      <c r="C80" s="44" t="s">
        <v>1989</v>
      </c>
      <c r="D80" s="44" t="str">
        <v>Field Assistant Begerpang</v>
      </c>
      <c r="E80" s="44">
        <v>168</v>
      </c>
      <c r="F80">
        <v>0</v>
      </c>
      <c r="G80" s="44" t="str">
        <v>Checkroll &amp; Administration (SS) Palembang BO</v>
      </c>
      <c r="H80" s="8"/>
      <c r="I80" s="50"/>
      <c r="J80" s="50"/>
      <c r="K80" s="50"/>
      <c r="L80" s="50"/>
      <c r="M80" s="8"/>
      <c r="N80" s="8"/>
      <c r="O80" s="9"/>
      <c r="P80" s="9"/>
      <c r="Q80" s="9"/>
    </row>
    <row r="81" spans="2:17" ht="30" x14ac:dyDescent="0.25">
      <c r="B81" s="44" t="s">
        <v>1563</v>
      </c>
      <c r="C81" s="44" t="s">
        <v>1610</v>
      </c>
      <c r="D81" s="44" t="str">
        <v>Field Assistant Belani Elok</v>
      </c>
      <c r="E81" s="44">
        <v>169</v>
      </c>
      <c r="F81">
        <v>0</v>
      </c>
      <c r="G81" s="44" t="str">
        <v>Civi Engineer (Area KT) Issuy Makmur</v>
      </c>
      <c r="H81" s="8"/>
      <c r="I81" s="50"/>
      <c r="J81" s="50"/>
      <c r="K81" s="50"/>
      <c r="L81" s="50"/>
      <c r="M81" s="8"/>
      <c r="N81" s="8"/>
      <c r="O81" s="9"/>
      <c r="P81" s="9"/>
      <c r="Q81" s="9"/>
    </row>
    <row r="82" spans="2:17" ht="30" x14ac:dyDescent="0.25">
      <c r="B82" s="44" t="s">
        <v>1566</v>
      </c>
      <c r="C82" s="44" t="s">
        <v>1988</v>
      </c>
      <c r="D82" s="44" t="str">
        <v>Field Assistant Budi Tirta</v>
      </c>
      <c r="E82" s="44">
        <v>170</v>
      </c>
      <c r="F82">
        <v>0</v>
      </c>
      <c r="G82" s="44" t="str">
        <v>Civil Engineer NS Medan BO</v>
      </c>
      <c r="H82" s="8"/>
      <c r="I82" s="50"/>
      <c r="J82" s="50"/>
      <c r="K82" s="50"/>
      <c r="L82" s="50"/>
      <c r="M82" s="8"/>
      <c r="N82" s="8"/>
      <c r="O82" s="9"/>
      <c r="P82" s="9"/>
      <c r="Q82" s="9"/>
    </row>
    <row r="83" spans="2:17" ht="30" x14ac:dyDescent="0.25">
      <c r="B83" s="44" t="s">
        <v>1568</v>
      </c>
      <c r="C83" s="44" t="s">
        <v>2098</v>
      </c>
      <c r="D83" s="44" t="str">
        <v>Field Assistant Bukit Hijau</v>
      </c>
      <c r="E83" s="44">
        <v>171</v>
      </c>
      <c r="F83">
        <v>0</v>
      </c>
      <c r="G83" s="44" t="str">
        <v>Civil Engineer SS Palembang BO</v>
      </c>
      <c r="H83" s="8"/>
      <c r="I83" s="50"/>
      <c r="J83" s="50"/>
      <c r="K83" s="50"/>
      <c r="L83" s="50"/>
      <c r="M83" s="8"/>
      <c r="N83" s="8"/>
      <c r="O83" s="9"/>
      <c r="P83" s="9"/>
      <c r="Q83" s="9"/>
    </row>
    <row r="84" spans="2:17" ht="45" x14ac:dyDescent="0.25">
      <c r="B84" s="44" t="s">
        <v>1570</v>
      </c>
      <c r="C84" s="44" t="s">
        <v>887</v>
      </c>
      <c r="D84" s="44" t="str">
        <v>Field Assistant Bungara</v>
      </c>
      <c r="E84" s="44">
        <v>172</v>
      </c>
      <c r="F84">
        <v>0</v>
      </c>
      <c r="G84" s="44" t="str">
        <v>Community Development Administration Staff AMA Kaltim</v>
      </c>
      <c r="H84" s="8"/>
      <c r="I84" s="50"/>
      <c r="J84" s="50"/>
      <c r="K84" s="50"/>
      <c r="L84" s="50"/>
      <c r="M84" s="8"/>
      <c r="N84" s="8"/>
      <c r="O84" s="9"/>
      <c r="P84" s="9"/>
      <c r="Q84" s="9"/>
    </row>
    <row r="85" spans="2:17" ht="30" x14ac:dyDescent="0.25">
      <c r="B85" s="44" t="s">
        <v>1572</v>
      </c>
      <c r="C85" s="44" t="s">
        <v>851</v>
      </c>
      <c r="D85" s="44" t="str">
        <v>Field Assistant Dolok</v>
      </c>
      <c r="E85" s="44">
        <v>173</v>
      </c>
      <c r="F85">
        <v>0</v>
      </c>
      <c r="G85" s="44" t="str">
        <v>Community Development Officer NS Medan BO</v>
      </c>
      <c r="H85" s="8"/>
      <c r="I85" s="50"/>
      <c r="J85" s="50"/>
      <c r="K85" s="50"/>
      <c r="L85" s="50"/>
      <c r="M85" s="8"/>
      <c r="N85" s="8"/>
      <c r="O85" s="9"/>
      <c r="P85" s="9"/>
      <c r="Q85" s="9"/>
    </row>
    <row r="86" spans="2:17" ht="30" x14ac:dyDescent="0.25">
      <c r="B86" s="44" t="s">
        <v>974</v>
      </c>
      <c r="C86" s="44" t="s">
        <v>2099</v>
      </c>
      <c r="D86" s="44" t="str">
        <v>Field Assistant Dwi Makmur Region</v>
      </c>
      <c r="E86" s="44">
        <v>174</v>
      </c>
      <c r="F86">
        <v>0</v>
      </c>
      <c r="G86" s="44" t="str">
        <v>Community Development Officer SS Palembang BO</v>
      </c>
      <c r="H86" s="8"/>
      <c r="I86" s="50"/>
      <c r="J86" s="50"/>
      <c r="K86" s="50"/>
      <c r="L86" s="50"/>
      <c r="M86" s="8"/>
      <c r="N86" s="8"/>
      <c r="O86" s="9"/>
      <c r="P86" s="9"/>
      <c r="Q86" s="9"/>
    </row>
    <row r="87" spans="2:17" ht="30" x14ac:dyDescent="0.25">
      <c r="B87" s="44" t="s">
        <v>2258</v>
      </c>
      <c r="C87" s="44" t="s">
        <v>1548</v>
      </c>
      <c r="D87" s="44" t="str">
        <v>Field Assistant Gunung Bais</v>
      </c>
      <c r="E87" s="44">
        <v>175</v>
      </c>
      <c r="F87">
        <v>0</v>
      </c>
      <c r="G87" s="44" t="str">
        <v>Community Development Staff AMA Bingin Teluk</v>
      </c>
      <c r="H87" s="8"/>
      <c r="I87" s="50"/>
      <c r="J87" s="50"/>
      <c r="K87" s="50"/>
      <c r="L87" s="50"/>
      <c r="M87" s="8"/>
      <c r="N87" s="8"/>
      <c r="O87" s="9"/>
      <c r="P87" s="9"/>
      <c r="Q87" s="9"/>
    </row>
    <row r="88" spans="2:17" ht="30" x14ac:dyDescent="0.25">
      <c r="B88" s="44" t="s">
        <v>1576</v>
      </c>
      <c r="C88" s="44" t="s">
        <v>1548</v>
      </c>
      <c r="D88" s="44" t="str">
        <v>Field Assistant Gunung Malayu</v>
      </c>
      <c r="E88" s="44">
        <v>176</v>
      </c>
      <c r="F88">
        <v>0</v>
      </c>
      <c r="G88" s="44" t="str">
        <v>Community Development Staff AMA Muara Rupit</v>
      </c>
      <c r="H88" s="8"/>
      <c r="I88" s="50"/>
      <c r="J88" s="50"/>
      <c r="K88" s="50"/>
      <c r="L88" s="50"/>
      <c r="M88" s="8"/>
      <c r="N88" s="8"/>
      <c r="O88" s="9"/>
      <c r="P88" s="9"/>
      <c r="Q88" s="9"/>
    </row>
    <row r="89" spans="2:17" ht="30" x14ac:dyDescent="0.25">
      <c r="B89" s="44" t="s">
        <v>1577</v>
      </c>
      <c r="C89" s="44" t="s">
        <v>1548</v>
      </c>
      <c r="D89" s="44" t="str">
        <v>Field Assistant Issuy Makmur</v>
      </c>
      <c r="E89" s="44">
        <v>177</v>
      </c>
      <c r="F89">
        <v>0</v>
      </c>
      <c r="G89" s="44" t="str">
        <v>Community Development Staff AMA Muba</v>
      </c>
      <c r="H89" s="8"/>
      <c r="I89" s="50"/>
      <c r="J89" s="50"/>
      <c r="K89" s="50"/>
      <c r="L89" s="50"/>
      <c r="M89" s="8"/>
      <c r="N89" s="8"/>
      <c r="O89" s="9"/>
      <c r="P89" s="9"/>
      <c r="Q89" s="9"/>
    </row>
    <row r="90" spans="2:17" ht="30" x14ac:dyDescent="0.25">
      <c r="B90" s="44" t="s">
        <v>977</v>
      </c>
      <c r="C90" s="44" t="s">
        <v>1548</v>
      </c>
      <c r="D90" s="44" t="str">
        <v>Field Assistant Jelau Makmur</v>
      </c>
      <c r="E90" s="44">
        <v>178</v>
      </c>
      <c r="F90">
        <v>0</v>
      </c>
      <c r="G90" s="44" t="str">
        <v>Company Doctor North Sumatera Area Medan BO</v>
      </c>
      <c r="H90" s="8"/>
      <c r="I90" s="50"/>
      <c r="J90" s="50"/>
      <c r="K90" s="50"/>
      <c r="L90" s="50"/>
      <c r="M90" s="8"/>
      <c r="N90" s="8"/>
      <c r="O90" s="9"/>
      <c r="P90" s="9"/>
      <c r="Q90" s="9"/>
    </row>
    <row r="91" spans="2:17" ht="30" x14ac:dyDescent="0.25">
      <c r="B91" s="44" t="s">
        <v>1579</v>
      </c>
      <c r="C91" s="44" t="s">
        <v>1614</v>
      </c>
      <c r="D91" s="44" t="str">
        <v>Field Assistant Kedang Makmur</v>
      </c>
      <c r="E91" s="44">
        <v>179</v>
      </c>
      <c r="F91">
        <v>0</v>
      </c>
      <c r="G91" s="44" t="str">
        <v>Company Doctor South Sumatera Area Palembang BO</v>
      </c>
      <c r="H91" s="8"/>
      <c r="I91" s="50"/>
      <c r="J91" s="50"/>
      <c r="K91" s="50"/>
      <c r="L91" s="50"/>
      <c r="M91" s="8"/>
      <c r="N91" s="8"/>
      <c r="O91" s="9"/>
      <c r="P91" s="9"/>
      <c r="Q91" s="9"/>
    </row>
    <row r="92" spans="2:17" ht="30" x14ac:dyDescent="0.25">
      <c r="B92" s="44" t="s">
        <v>1581</v>
      </c>
      <c r="C92" s="44" t="s">
        <v>1548</v>
      </c>
      <c r="D92" s="44" t="str">
        <v>Field Assistant Kencana Sari</v>
      </c>
      <c r="E92" s="44">
        <v>180</v>
      </c>
      <c r="F92">
        <v>0</v>
      </c>
      <c r="G92" s="44" t="str">
        <v>Compensation Benefit Manager Jakarta HO</v>
      </c>
      <c r="H92" s="8"/>
      <c r="I92" s="50"/>
      <c r="J92" s="50"/>
      <c r="K92" s="50"/>
      <c r="L92" s="50"/>
      <c r="M92" s="8"/>
      <c r="N92" s="8"/>
      <c r="O92" s="9"/>
      <c r="P92" s="9"/>
      <c r="Q92" s="9"/>
    </row>
    <row r="93" spans="2:17" ht="30" x14ac:dyDescent="0.25">
      <c r="B93" s="44" t="s">
        <v>1581</v>
      </c>
      <c r="C93" s="44" t="s">
        <v>1615</v>
      </c>
      <c r="D93" s="44" t="str">
        <v>Field Assistant Kertasarie</v>
      </c>
      <c r="E93" s="44">
        <v>181</v>
      </c>
      <c r="F93">
        <v>0</v>
      </c>
      <c r="G93" s="44" t="str">
        <v>Conservation &amp; ISO Staff Jakarta HO</v>
      </c>
      <c r="H93" s="8"/>
      <c r="I93" s="50"/>
      <c r="J93" s="50"/>
      <c r="K93" s="50"/>
      <c r="L93" s="50"/>
      <c r="M93" s="8"/>
      <c r="N93" s="8"/>
      <c r="O93" s="9"/>
      <c r="P93" s="9"/>
      <c r="Q93" s="9"/>
    </row>
    <row r="94" spans="2:17" ht="30" x14ac:dyDescent="0.25">
      <c r="B94" s="44" t="s">
        <v>1581</v>
      </c>
      <c r="C94" s="44" t="s">
        <v>1550</v>
      </c>
      <c r="D94" s="44" t="str">
        <v>Field Assistant Ketapat Bening</v>
      </c>
      <c r="E94" s="44">
        <v>182</v>
      </c>
      <c r="F94">
        <v>0</v>
      </c>
      <c r="G94" s="44" t="str">
        <v>Coordinator AME - D AME D</v>
      </c>
      <c r="H94" s="8"/>
      <c r="I94" s="50"/>
      <c r="J94" s="50"/>
      <c r="K94" s="50"/>
      <c r="L94" s="50"/>
      <c r="M94" s="8"/>
      <c r="N94" s="8"/>
      <c r="O94" s="9"/>
      <c r="P94" s="9"/>
      <c r="Q94" s="9"/>
    </row>
    <row r="95" spans="2:17" ht="30" x14ac:dyDescent="0.25">
      <c r="B95" s="44" t="s">
        <v>1583</v>
      </c>
      <c r="C95" s="44" t="s">
        <v>1550</v>
      </c>
      <c r="D95" s="44" t="str">
        <v>Field Assistant Kubu Pakaran</v>
      </c>
      <c r="E95" s="44">
        <v>183</v>
      </c>
      <c r="F95">
        <v>0</v>
      </c>
      <c r="G95" s="44" t="str">
        <v>Coordinator of Accounting &amp; Tax  Jakarta HO</v>
      </c>
      <c r="H95" s="8"/>
      <c r="I95" s="50"/>
      <c r="J95" s="50"/>
      <c r="K95" s="50"/>
      <c r="L95" s="50"/>
      <c r="M95" s="8"/>
      <c r="N95" s="8"/>
      <c r="O95" s="9"/>
      <c r="P95" s="9"/>
      <c r="Q95" s="9"/>
    </row>
    <row r="96" spans="2:17" ht="30" x14ac:dyDescent="0.25">
      <c r="B96" s="44" t="s">
        <v>1585</v>
      </c>
      <c r="C96" s="44" t="s">
        <v>1599</v>
      </c>
      <c r="D96" s="44" t="str">
        <v>Field Assistant Mentari Kulim</v>
      </c>
      <c r="E96" s="44">
        <v>184</v>
      </c>
      <c r="F96">
        <v>0</v>
      </c>
      <c r="G96" s="44" t="str">
        <v>Coordinator TMA AMA Kalimantan</v>
      </c>
      <c r="H96" s="8"/>
      <c r="I96" s="50"/>
      <c r="J96" s="50"/>
      <c r="K96" s="50"/>
      <c r="L96" s="50"/>
      <c r="M96" s="8"/>
      <c r="N96" s="8"/>
      <c r="O96" s="9"/>
      <c r="P96" s="9"/>
      <c r="Q96" s="9"/>
    </row>
    <row r="97" spans="2:17" ht="30" x14ac:dyDescent="0.25">
      <c r="B97" s="44" t="s">
        <v>1588</v>
      </c>
      <c r="C97" s="44" t="s">
        <v>1550</v>
      </c>
      <c r="D97" s="44" t="str">
        <v>Field Assistant Muara Kelingi Region</v>
      </c>
      <c r="E97" s="44">
        <v>185</v>
      </c>
      <c r="F97">
        <v>0</v>
      </c>
      <c r="G97" s="44" t="str">
        <v>Corporate Communication Staff Jakarta HO</v>
      </c>
      <c r="H97" s="8"/>
      <c r="I97" s="50"/>
      <c r="J97" s="50"/>
      <c r="K97" s="50"/>
      <c r="L97" s="50"/>
      <c r="M97" s="8"/>
      <c r="N97" s="8"/>
      <c r="O97" s="9"/>
      <c r="P97" s="9"/>
      <c r="Q97" s="9"/>
    </row>
    <row r="98" spans="2:17" ht="30" x14ac:dyDescent="0.25">
      <c r="B98" s="44" t="s">
        <v>1589</v>
      </c>
      <c r="C98" s="44" t="s">
        <v>2082</v>
      </c>
      <c r="D98" s="44" t="str">
        <v>Field Assistant Non Teknis Pahu Makmur Estate</v>
      </c>
      <c r="E98" s="44">
        <v>186</v>
      </c>
      <c r="F98">
        <v>0</v>
      </c>
      <c r="G98" s="44" t="str">
        <v>Corporate Legal Staff Jakarta HO</v>
      </c>
      <c r="H98" s="8"/>
      <c r="I98" s="50"/>
      <c r="J98" s="50"/>
      <c r="K98" s="50"/>
      <c r="L98" s="50"/>
      <c r="M98" s="8"/>
      <c r="N98" s="8"/>
      <c r="O98" s="9"/>
      <c r="P98" s="9"/>
      <c r="Q98" s="9"/>
    </row>
    <row r="99" spans="2:17" ht="30" x14ac:dyDescent="0.25">
      <c r="B99" s="44" t="s">
        <v>1591</v>
      </c>
      <c r="C99" s="44" t="s">
        <v>1550</v>
      </c>
      <c r="D99" s="44" t="str">
        <v>Field Assistant Non Teknis Palang Isang</v>
      </c>
      <c r="E99" s="44">
        <v>187</v>
      </c>
      <c r="F99">
        <v>0</v>
      </c>
      <c r="G99" s="44" t="str">
        <v>Corporate Scr. &amp; Head of Legal Licensing Jakarta HO</v>
      </c>
      <c r="H99" s="8"/>
      <c r="I99" s="50"/>
      <c r="J99" s="50"/>
      <c r="K99" s="50"/>
      <c r="L99" s="50"/>
      <c r="M99" s="8"/>
      <c r="N99" s="8"/>
      <c r="O99" s="9"/>
      <c r="P99" s="9"/>
      <c r="Q99" s="9"/>
    </row>
    <row r="100" spans="2:17" ht="30" x14ac:dyDescent="0.25">
      <c r="B100" s="44" t="s">
        <v>1593</v>
      </c>
      <c r="C100" s="44" t="s">
        <v>1550</v>
      </c>
      <c r="D100" s="44" t="str">
        <v>Field Assistant Pahu Makmur</v>
      </c>
      <c r="E100" s="44">
        <v>188</v>
      </c>
      <c r="F100">
        <v>0</v>
      </c>
      <c r="G100" s="44" t="str">
        <v>Corporate Secretary Assistant Jakarta HO</v>
      </c>
      <c r="H100" s="8"/>
      <c r="I100" s="50"/>
      <c r="J100" s="50"/>
      <c r="K100" s="50"/>
      <c r="L100" s="50"/>
      <c r="M100" s="8"/>
      <c r="N100" s="8"/>
      <c r="O100" s="9"/>
      <c r="P100" s="9"/>
      <c r="Q100" s="9"/>
    </row>
    <row r="101" spans="2:17" ht="30" x14ac:dyDescent="0.25">
      <c r="B101" s="44" t="s">
        <v>1593</v>
      </c>
      <c r="C101" s="44" t="s">
        <v>1601</v>
      </c>
      <c r="D101" s="44" t="str">
        <v>Field Assistant Palang Isang</v>
      </c>
      <c r="E101" s="44">
        <v>189</v>
      </c>
      <c r="F101">
        <v>0</v>
      </c>
      <c r="G101" s="44" t="str">
        <v>Cost Management Staff Jakarta HO</v>
      </c>
      <c r="H101" s="8"/>
      <c r="I101" s="50"/>
      <c r="J101" s="50"/>
      <c r="K101" s="50"/>
      <c r="L101" s="50"/>
      <c r="M101" s="8"/>
      <c r="N101" s="8"/>
      <c r="O101" s="9"/>
      <c r="P101" s="9"/>
      <c r="Q101" s="9"/>
    </row>
    <row r="102" spans="2:17" ht="30" x14ac:dyDescent="0.25">
      <c r="B102" s="44" t="s">
        <v>1595</v>
      </c>
      <c r="C102" s="44" t="s">
        <v>1550</v>
      </c>
      <c r="D102" s="44" t="str">
        <v>Field Assistant Pasir Luhur</v>
      </c>
      <c r="E102" s="44">
        <v>190</v>
      </c>
      <c r="F102">
        <v>0</v>
      </c>
      <c r="G102" s="44" t="str">
        <v>Cost Mgmt Reporting &amp; Analysis Manager Medan BO</v>
      </c>
      <c r="H102" s="8"/>
      <c r="I102" s="50"/>
      <c r="J102" s="50"/>
      <c r="K102" s="50"/>
      <c r="L102" s="50"/>
      <c r="M102" s="8"/>
      <c r="N102" s="8"/>
      <c r="O102" s="9"/>
      <c r="P102" s="9"/>
      <c r="Q102" s="9"/>
    </row>
    <row r="103" spans="2:17" ht="30" x14ac:dyDescent="0.25">
      <c r="B103" s="44" t="s">
        <v>1597</v>
      </c>
      <c r="C103" s="44" t="s">
        <v>1601</v>
      </c>
      <c r="D103" s="44" t="str">
        <v>Field Assistant Pelita Jaya Region</v>
      </c>
      <c r="E103" s="44">
        <v>191</v>
      </c>
      <c r="F103">
        <v>0</v>
      </c>
      <c r="G103" s="44" t="str">
        <v>Crossing &amp; Ganoderma BLRS-NS</v>
      </c>
      <c r="H103" s="8"/>
      <c r="I103" s="50"/>
      <c r="J103" s="50"/>
      <c r="K103" s="50"/>
      <c r="L103" s="50"/>
      <c r="M103" s="8"/>
      <c r="N103" s="8"/>
      <c r="O103" s="9"/>
      <c r="P103" s="9"/>
      <c r="Q103" s="9"/>
    </row>
    <row r="104" spans="2:17" ht="30" x14ac:dyDescent="0.25">
      <c r="B104" s="44" t="s">
        <v>1599</v>
      </c>
      <c r="C104" s="44" t="s">
        <v>2024</v>
      </c>
      <c r="D104" s="44" t="str">
        <v>Field Assistant Pring Permai</v>
      </c>
      <c r="E104" s="44">
        <v>192</v>
      </c>
      <c r="F104">
        <v>0</v>
      </c>
      <c r="G104" s="44" t="str">
        <v>Cytology Assistant BLRS-NS</v>
      </c>
      <c r="H104" s="8"/>
      <c r="I104" s="50"/>
      <c r="J104" s="50"/>
      <c r="K104" s="50"/>
      <c r="L104" s="50"/>
      <c r="M104" s="8"/>
      <c r="N104" s="8"/>
      <c r="O104" s="9"/>
      <c r="P104" s="9"/>
      <c r="Q104" s="9"/>
    </row>
    <row r="105" spans="2:17" ht="30" x14ac:dyDescent="0.25">
      <c r="B105" s="44" t="s">
        <v>1601</v>
      </c>
      <c r="C105" s="44" t="s">
        <v>859</v>
      </c>
      <c r="D105" s="44" t="str">
        <v>Field Assistant Project Plasma SAD</v>
      </c>
      <c r="E105" s="44">
        <v>193</v>
      </c>
      <c r="F105">
        <v>0</v>
      </c>
      <c r="G105" s="44" t="str">
        <v>Document Center &amp; Report Filling Staff Jakarta HO</v>
      </c>
      <c r="H105" s="8"/>
      <c r="I105" s="50"/>
      <c r="J105" s="50"/>
      <c r="K105" s="50"/>
      <c r="L105" s="50"/>
      <c r="M105" s="8"/>
      <c r="N105" s="8"/>
      <c r="O105" s="9"/>
      <c r="P105" s="9"/>
      <c r="Q105" s="9"/>
    </row>
    <row r="106" spans="2:17" ht="30" x14ac:dyDescent="0.25">
      <c r="B106" s="44" t="s">
        <v>1601</v>
      </c>
      <c r="C106" s="44" t="s">
        <v>2026</v>
      </c>
      <c r="D106" s="44" t="str">
        <v>Field Assistant Pulo Rambong</v>
      </c>
      <c r="E106" s="44">
        <v>194</v>
      </c>
      <c r="F106">
        <v>0</v>
      </c>
      <c r="G106" s="44" t="str">
        <v>Document Center Coordinator Jakarta HO</v>
      </c>
      <c r="H106" s="8"/>
      <c r="I106" s="50"/>
      <c r="J106" s="50"/>
      <c r="K106" s="50"/>
      <c r="L106" s="50"/>
      <c r="M106" s="8"/>
      <c r="N106" s="8"/>
      <c r="O106" s="9"/>
      <c r="P106" s="9"/>
      <c r="Q106" s="9"/>
    </row>
    <row r="107" spans="2:17" x14ac:dyDescent="0.25">
      <c r="B107" s="44" t="s">
        <v>1603</v>
      </c>
      <c r="C107" s="44" t="s">
        <v>863</v>
      </c>
      <c r="D107" s="44" t="str">
        <v>Field Assistant Pungkol</v>
      </c>
      <c r="E107" s="44">
        <v>195</v>
      </c>
      <c r="F107">
        <v>0</v>
      </c>
      <c r="G107" s="44" t="str">
        <v>Draftman Palembang BO</v>
      </c>
      <c r="H107" s="8"/>
      <c r="I107" s="50"/>
      <c r="J107" s="50"/>
      <c r="K107" s="50"/>
      <c r="L107" s="50"/>
      <c r="M107" s="8"/>
      <c r="N107" s="8"/>
      <c r="O107" s="9"/>
      <c r="P107" s="9"/>
      <c r="Q107" s="9"/>
    </row>
    <row r="108" spans="2:17" ht="30" x14ac:dyDescent="0.25">
      <c r="B108" s="44" t="s">
        <v>1604</v>
      </c>
      <c r="C108" s="44" t="s">
        <v>921</v>
      </c>
      <c r="D108" s="44" t="str">
        <v>Field Assistant Rambong Sialang</v>
      </c>
      <c r="E108" s="44">
        <v>196</v>
      </c>
      <c r="F108">
        <v>0</v>
      </c>
      <c r="G108" s="44" t="str">
        <v>Engineering Area Kaltim Palembang BO</v>
      </c>
      <c r="H108" s="8"/>
      <c r="I108" s="50"/>
      <c r="J108" s="50"/>
      <c r="K108" s="50"/>
      <c r="L108" s="50"/>
      <c r="M108" s="8"/>
      <c r="N108" s="8"/>
      <c r="O108" s="9"/>
      <c r="P108" s="9"/>
      <c r="Q108" s="9"/>
    </row>
    <row r="109" spans="2:17" ht="30" x14ac:dyDescent="0.25">
      <c r="B109" s="44" t="s">
        <v>1604</v>
      </c>
      <c r="C109" s="44" t="s">
        <v>2242</v>
      </c>
      <c r="D109" s="44" t="str">
        <v>Field Assistant Riam Indah</v>
      </c>
      <c r="E109" s="44">
        <v>197</v>
      </c>
      <c r="F109">
        <v>0</v>
      </c>
      <c r="G109" s="44" t="str">
        <v>Engineering Manager SS Palembang BO</v>
      </c>
      <c r="H109" s="8"/>
      <c r="I109" s="50"/>
      <c r="J109" s="50"/>
      <c r="K109" s="50"/>
      <c r="L109" s="50"/>
      <c r="M109" s="8"/>
      <c r="N109" s="8"/>
      <c r="O109" s="9"/>
      <c r="P109" s="9"/>
      <c r="Q109" s="9"/>
    </row>
    <row r="110" spans="2:17" ht="30" x14ac:dyDescent="0.25">
      <c r="B110" s="44" t="s">
        <v>1606</v>
      </c>
      <c r="C110" s="44" t="s">
        <v>901</v>
      </c>
      <c r="D110" s="44" t="str">
        <v>Field Assistant SAS - Kelingi Lestari</v>
      </c>
      <c r="E110" s="44">
        <v>198</v>
      </c>
      <c r="F110">
        <v>0</v>
      </c>
      <c r="G110" s="44" t="str">
        <v>Enterprise Risk Management Staff Jakarta HO</v>
      </c>
      <c r="H110" s="8"/>
      <c r="I110" s="50"/>
      <c r="J110" s="50"/>
      <c r="K110" s="50"/>
      <c r="L110" s="50"/>
      <c r="M110" s="8"/>
      <c r="N110" s="8"/>
      <c r="O110" s="9"/>
      <c r="P110" s="9"/>
      <c r="Q110" s="9"/>
    </row>
    <row r="111" spans="2:17" ht="30" x14ac:dyDescent="0.25">
      <c r="B111" s="44" t="s">
        <v>1606</v>
      </c>
      <c r="C111" s="44" t="s">
        <v>2242</v>
      </c>
      <c r="D111" s="44" t="str">
        <v>Field Assistant Sei Gemang</v>
      </c>
      <c r="E111" s="44">
        <v>199</v>
      </c>
      <c r="F111">
        <v>0</v>
      </c>
      <c r="G111" s="44" t="str">
        <v>Entomology Staff BLRS-NS</v>
      </c>
      <c r="H111" s="8"/>
      <c r="I111" s="50"/>
      <c r="J111" s="50"/>
      <c r="K111" s="50"/>
      <c r="L111" s="50"/>
      <c r="M111" s="8"/>
      <c r="N111" s="8"/>
      <c r="O111" s="9"/>
      <c r="P111" s="9"/>
      <c r="Q111" s="9"/>
    </row>
    <row r="112" spans="2:17" ht="30" x14ac:dyDescent="0.25">
      <c r="B112" s="44" t="s">
        <v>1608</v>
      </c>
      <c r="C112" s="44" t="s">
        <v>902</v>
      </c>
      <c r="D112" s="44" t="str">
        <v>Field Assistant Sei Kepayang</v>
      </c>
      <c r="E112" s="44">
        <v>200</v>
      </c>
      <c r="F112">
        <v>0</v>
      </c>
      <c r="G112" s="44" t="str">
        <v>Environment Officer NS Area Medan BO</v>
      </c>
      <c r="H112" s="8"/>
      <c r="I112" s="50"/>
      <c r="J112" s="50"/>
      <c r="K112" s="50"/>
      <c r="L112" s="50"/>
      <c r="M112" s="8"/>
      <c r="N112" s="8"/>
      <c r="O112" s="9"/>
      <c r="P112" s="9"/>
      <c r="Q112" s="9"/>
    </row>
    <row r="113" spans="2:17" ht="30" x14ac:dyDescent="0.25">
      <c r="B113" s="44" t="s">
        <v>1610</v>
      </c>
      <c r="C113" s="44" t="s">
        <v>2242</v>
      </c>
      <c r="D113" s="44" t="str">
        <v>Field Assistant Sei Lakitan</v>
      </c>
      <c r="E113" s="44">
        <v>201</v>
      </c>
      <c r="F113">
        <v>0</v>
      </c>
      <c r="G113" s="44" t="str">
        <v>Environment Officer SS Area Palembang BO</v>
      </c>
      <c r="H113" s="8"/>
      <c r="I113" s="50"/>
      <c r="J113" s="50"/>
      <c r="K113" s="50"/>
      <c r="L113" s="50"/>
      <c r="M113" s="8"/>
      <c r="N113" s="8"/>
      <c r="O113" s="9"/>
      <c r="P113" s="9"/>
      <c r="Q113" s="9"/>
    </row>
    <row r="114" spans="2:17" x14ac:dyDescent="0.25">
      <c r="B114" s="44" t="s">
        <v>1612</v>
      </c>
      <c r="C114" s="44" t="s">
        <v>2027</v>
      </c>
      <c r="D114" s="44" t="str">
        <v>Field Assistant Sei Merah</v>
      </c>
      <c r="E114" s="44">
        <v>202</v>
      </c>
      <c r="F114">
        <v>0</v>
      </c>
      <c r="G114" s="44" t="str">
        <v>Environment Staff Jakarta HO</v>
      </c>
      <c r="H114" s="8"/>
      <c r="I114" s="50"/>
      <c r="J114" s="50"/>
      <c r="K114" s="50"/>
      <c r="L114" s="50"/>
      <c r="M114" s="8"/>
      <c r="N114" s="8"/>
      <c r="O114" s="9"/>
      <c r="P114" s="9"/>
      <c r="Q114" s="9"/>
    </row>
    <row r="115" spans="2:17" ht="30" x14ac:dyDescent="0.25">
      <c r="B115" s="44" t="s">
        <v>1614</v>
      </c>
      <c r="C115" s="44" t="s">
        <v>2023</v>
      </c>
      <c r="D115" s="44" t="str">
        <v>Field Assistant Sei Punjung</v>
      </c>
      <c r="E115" s="44">
        <v>203</v>
      </c>
      <c r="F115">
        <v>0</v>
      </c>
      <c r="G115" s="44" t="str">
        <v>Environment Staff Medan BO</v>
      </c>
      <c r="H115" s="8"/>
      <c r="I115" s="50"/>
      <c r="J115" s="50"/>
      <c r="K115" s="50"/>
      <c r="L115" s="50"/>
      <c r="M115" s="8"/>
      <c r="N115" s="8"/>
      <c r="O115" s="9"/>
      <c r="P115" s="9"/>
      <c r="Q115" s="9"/>
    </row>
    <row r="116" spans="2:17" ht="30" x14ac:dyDescent="0.25">
      <c r="B116" s="44" t="s">
        <v>1615</v>
      </c>
      <c r="C116" s="44" t="s">
        <v>870</v>
      </c>
      <c r="D116" s="44" t="str">
        <v>Field Assistant Sei Rumbiya</v>
      </c>
      <c r="E116" s="44">
        <v>204</v>
      </c>
      <c r="F116">
        <v>0</v>
      </c>
      <c r="G116" s="44" t="str">
        <v>Environment Staff Palembang BO</v>
      </c>
      <c r="H116" s="8"/>
      <c r="I116" s="50"/>
      <c r="J116" s="50"/>
      <c r="K116" s="50"/>
      <c r="L116" s="50"/>
      <c r="M116" s="8"/>
      <c r="N116" s="8"/>
      <c r="O116" s="9"/>
      <c r="P116" s="9"/>
      <c r="Q116" s="9"/>
    </row>
    <row r="117" spans="2:17" ht="30" x14ac:dyDescent="0.25">
      <c r="B117" s="44" t="s">
        <v>1620</v>
      </c>
      <c r="C117" s="44" t="s">
        <v>2260</v>
      </c>
      <c r="D117" s="44" t="str">
        <v>Field Assistant Si Bulan</v>
      </c>
      <c r="E117" s="44">
        <v>205</v>
      </c>
      <c r="F117">
        <v>0</v>
      </c>
      <c r="G117" s="44" t="str">
        <v>Environment Staff Samarinda BO</v>
      </c>
      <c r="H117" s="8"/>
      <c r="I117" s="50"/>
      <c r="J117" s="50"/>
      <c r="K117" s="50"/>
      <c r="L117" s="50"/>
      <c r="M117" s="8"/>
      <c r="N117" s="8"/>
      <c r="O117" s="9"/>
      <c r="P117" s="9"/>
      <c r="Q117" s="9"/>
    </row>
    <row r="118" spans="2:17" ht="30" x14ac:dyDescent="0.25">
      <c r="B118" s="44" t="s">
        <v>1623</v>
      </c>
      <c r="C118" s="44" t="s">
        <v>871</v>
      </c>
      <c r="D118" s="44" t="str">
        <v>Field Assistant Suka Bangun</v>
      </c>
      <c r="E118" s="44">
        <v>206</v>
      </c>
      <c r="F118">
        <v>0</v>
      </c>
      <c r="G118" s="44" t="str">
        <v>Estate &amp; General Material Staff Jakarta HO</v>
      </c>
      <c r="H118" s="8"/>
      <c r="I118" s="50"/>
      <c r="J118" s="50"/>
      <c r="K118" s="50"/>
      <c r="L118" s="50"/>
      <c r="M118" s="8"/>
      <c r="N118" s="8"/>
      <c r="O118" s="9"/>
      <c r="P118" s="9"/>
      <c r="Q118" s="9"/>
    </row>
    <row r="119" spans="2:17" ht="30" x14ac:dyDescent="0.25">
      <c r="B119" s="44" t="s">
        <v>1625</v>
      </c>
      <c r="C119" s="44" t="s">
        <v>905</v>
      </c>
      <c r="D119" s="44" t="str">
        <v>Field Assistant Suka Damai</v>
      </c>
      <c r="E119" s="44">
        <v>207</v>
      </c>
      <c r="F119">
        <v>0</v>
      </c>
      <c r="G119" s="44" t="str">
        <v>Estate &amp; General Material Staff Medan BO</v>
      </c>
      <c r="H119" s="8"/>
      <c r="I119" s="50"/>
      <c r="J119" s="50"/>
      <c r="K119" s="50"/>
      <c r="L119" s="50"/>
      <c r="M119" s="8"/>
      <c r="N119" s="8"/>
      <c r="O119" s="9"/>
      <c r="P119" s="9"/>
      <c r="Q119" s="9"/>
    </row>
    <row r="120" spans="2:17" ht="30" x14ac:dyDescent="0.25">
      <c r="B120" s="44" t="s">
        <v>1627</v>
      </c>
      <c r="C120" s="44" t="s">
        <v>906</v>
      </c>
      <c r="D120" s="44" t="str">
        <v>Field Assistant Tanjung Makmur</v>
      </c>
      <c r="E120" s="44">
        <v>208</v>
      </c>
      <c r="F120">
        <v>0</v>
      </c>
      <c r="G120" s="44" t="str">
        <v>Estate &amp; General Material Staff Palembang BO</v>
      </c>
      <c r="H120" s="8"/>
      <c r="I120" s="50"/>
      <c r="J120" s="50"/>
      <c r="K120" s="50"/>
      <c r="L120" s="50"/>
      <c r="M120" s="8"/>
      <c r="N120" s="8"/>
      <c r="O120" s="9"/>
      <c r="P120" s="9"/>
      <c r="Q120" s="9"/>
    </row>
    <row r="121" spans="2:17" ht="30" x14ac:dyDescent="0.25">
      <c r="B121" s="44" t="s">
        <v>1629</v>
      </c>
      <c r="C121" s="44" t="s">
        <v>2030</v>
      </c>
      <c r="D121" s="44" t="str">
        <v>Field Assistant Tirta Agung</v>
      </c>
      <c r="E121" s="44">
        <v>209</v>
      </c>
      <c r="F121">
        <v>33</v>
      </c>
      <c r="G121" s="44" t="str">
        <v>Estate Manager Arta Kencana</v>
      </c>
      <c r="H121" s="8"/>
      <c r="I121" s="50"/>
      <c r="J121" s="50"/>
      <c r="K121" s="50"/>
      <c r="L121" s="50"/>
      <c r="M121" s="8"/>
      <c r="N121" s="8"/>
      <c r="O121" s="9"/>
      <c r="P121" s="9"/>
      <c r="Q121" s="9"/>
    </row>
    <row r="122" spans="2:17" ht="30" x14ac:dyDescent="0.25">
      <c r="B122" s="44" t="s">
        <v>1632</v>
      </c>
      <c r="C122" s="44" t="s">
        <v>2243</v>
      </c>
      <c r="D122" s="44" t="str">
        <v>Field Assistant Treblasala</v>
      </c>
      <c r="E122" s="44">
        <v>225</v>
      </c>
      <c r="F122">
        <v>34</v>
      </c>
      <c r="G122" s="44" t="str">
        <v>Estate Manager Bah Lias</v>
      </c>
      <c r="H122" s="8"/>
      <c r="I122" s="50"/>
      <c r="J122" s="50"/>
      <c r="K122" s="50"/>
      <c r="L122" s="50"/>
      <c r="M122" s="8"/>
      <c r="N122" s="8"/>
      <c r="O122" s="9"/>
      <c r="P122" s="9"/>
      <c r="Q122" s="9"/>
    </row>
    <row r="123" spans="2:17" ht="30" x14ac:dyDescent="0.25">
      <c r="B123" s="44" t="s">
        <v>1633</v>
      </c>
      <c r="C123" s="44" t="s">
        <v>873</v>
      </c>
      <c r="D123" s="44" t="str">
        <v>Field Assistant Tulung Gelam</v>
      </c>
      <c r="E123" s="44">
        <v>226</v>
      </c>
      <c r="F123">
        <v>35</v>
      </c>
      <c r="G123" s="44" t="str">
        <v>Estate Manager Balombessie</v>
      </c>
      <c r="H123" s="8"/>
      <c r="I123" s="50"/>
      <c r="J123" s="50"/>
      <c r="K123" s="50"/>
      <c r="L123" s="50"/>
      <c r="M123" s="8"/>
      <c r="N123" s="8"/>
      <c r="O123" s="9"/>
      <c r="P123" s="9"/>
      <c r="Q123" s="9"/>
    </row>
    <row r="124" spans="2:17" ht="30" x14ac:dyDescent="0.25">
      <c r="B124" s="44" t="s">
        <v>1633</v>
      </c>
      <c r="C124" s="44" t="s">
        <v>908</v>
      </c>
      <c r="D124" s="44" t="str">
        <v>Field Assistant Turangie</v>
      </c>
      <c r="E124" s="44">
        <v>227</v>
      </c>
      <c r="F124">
        <v>36</v>
      </c>
      <c r="G124" s="44" t="str">
        <v>Estate Manager Batu Cemerlang</v>
      </c>
      <c r="H124" s="8"/>
      <c r="I124" s="50"/>
      <c r="J124" s="50"/>
      <c r="K124" s="50"/>
      <c r="L124" s="50"/>
      <c r="M124" s="8"/>
      <c r="N124" s="8"/>
      <c r="O124" s="9"/>
      <c r="P124" s="9"/>
      <c r="Q124" s="9"/>
    </row>
    <row r="125" spans="2:17" ht="30" x14ac:dyDescent="0.25">
      <c r="B125" s="44" t="s">
        <v>1634</v>
      </c>
      <c r="C125" s="44" t="s">
        <v>878</v>
      </c>
      <c r="D125" s="44" t="str">
        <v>Field Improvement Assistant JaSul</v>
      </c>
      <c r="E125" s="44">
        <v>0</v>
      </c>
      <c r="F125">
        <v>37</v>
      </c>
      <c r="G125" s="44" t="str">
        <v>Estate Manager Begerpang</v>
      </c>
      <c r="H125" s="8"/>
      <c r="I125" s="50"/>
      <c r="J125" s="50"/>
      <c r="K125" s="50"/>
      <c r="L125" s="50"/>
      <c r="M125" s="8"/>
      <c r="N125" s="8"/>
      <c r="O125" s="9"/>
      <c r="P125" s="9"/>
      <c r="Q125" s="9"/>
    </row>
    <row r="126" spans="2:17" ht="30" x14ac:dyDescent="0.25">
      <c r="B126" s="44" t="s">
        <v>1636</v>
      </c>
      <c r="C126" s="44" t="s">
        <v>2035</v>
      </c>
      <c r="D126" s="44" t="str">
        <v>Head Assistant Bah Bulian</v>
      </c>
      <c r="E126" s="44">
        <v>249</v>
      </c>
      <c r="F126">
        <v>38</v>
      </c>
      <c r="G126" s="44" t="str">
        <v>Estate Manager Budi Tirta</v>
      </c>
      <c r="H126" s="8"/>
      <c r="I126" s="50"/>
      <c r="J126" s="50"/>
      <c r="K126" s="50"/>
      <c r="L126" s="50"/>
      <c r="M126" s="8"/>
      <c r="N126" s="8"/>
      <c r="O126" s="9"/>
      <c r="P126" s="9"/>
      <c r="Q126" s="9"/>
    </row>
    <row r="127" spans="2:17" ht="30" x14ac:dyDescent="0.25">
      <c r="B127" s="44" t="s">
        <v>1639</v>
      </c>
      <c r="C127" s="44" t="s">
        <v>910</v>
      </c>
      <c r="D127" s="44" t="str">
        <v>Head Assistant Bah Lias</v>
      </c>
      <c r="E127" s="44">
        <v>250</v>
      </c>
      <c r="F127">
        <v>39</v>
      </c>
      <c r="G127" s="44" t="str">
        <v>Estate Manager Bukit Hijau</v>
      </c>
      <c r="H127" s="8"/>
      <c r="I127" s="50"/>
      <c r="J127" s="50"/>
      <c r="K127" s="50"/>
      <c r="L127" s="50"/>
      <c r="M127" s="8"/>
      <c r="N127" s="8"/>
      <c r="O127" s="9"/>
      <c r="P127" s="9"/>
      <c r="Q127" s="9"/>
    </row>
    <row r="128" spans="2:17" ht="30" x14ac:dyDescent="0.25">
      <c r="B128" s="44" t="s">
        <v>1640</v>
      </c>
      <c r="C128" s="44" t="s">
        <v>912</v>
      </c>
      <c r="D128" s="44" t="str">
        <v>Head Assistant Bebah Permata</v>
      </c>
      <c r="E128" s="44">
        <v>251</v>
      </c>
      <c r="F128">
        <v>40</v>
      </c>
      <c r="G128" s="44" t="str">
        <v>Estate Manager Bungara</v>
      </c>
      <c r="H128" s="8"/>
      <c r="I128" s="50"/>
      <c r="J128" s="50"/>
      <c r="K128" s="50"/>
      <c r="L128" s="50"/>
      <c r="M128" s="8"/>
      <c r="N128" s="8"/>
      <c r="O128" s="9"/>
      <c r="P128" s="9"/>
      <c r="Q128" s="9"/>
    </row>
    <row r="129" spans="2:17" ht="30" x14ac:dyDescent="0.25">
      <c r="B129" s="44" t="s">
        <v>1641</v>
      </c>
      <c r="C129" s="44" t="s">
        <v>913</v>
      </c>
      <c r="D129" s="44" t="str">
        <v>Head Assistant Begerpang</v>
      </c>
      <c r="E129" s="44">
        <v>252</v>
      </c>
      <c r="F129">
        <v>41</v>
      </c>
      <c r="G129" s="44" t="str">
        <v>Estate Manager Dolok</v>
      </c>
      <c r="H129" s="8"/>
      <c r="I129" s="50"/>
      <c r="J129" s="50"/>
      <c r="K129" s="50"/>
      <c r="L129" s="50"/>
      <c r="M129" s="8"/>
      <c r="N129" s="8"/>
      <c r="O129" s="9"/>
      <c r="P129" s="9"/>
      <c r="Q129" s="9"/>
    </row>
    <row r="130" spans="2:17" ht="30" x14ac:dyDescent="0.25">
      <c r="B130" s="44" t="s">
        <v>1640</v>
      </c>
      <c r="C130" s="44" t="s">
        <v>1972</v>
      </c>
      <c r="D130" s="44" t="str">
        <v>Head Assistant Belani Elok</v>
      </c>
      <c r="E130" s="44">
        <v>253</v>
      </c>
      <c r="F130">
        <v>42</v>
      </c>
      <c r="G130" s="44" t="str">
        <v>Estate Manager Gunung Bais</v>
      </c>
      <c r="H130" s="8"/>
      <c r="I130" s="50"/>
      <c r="J130" s="50"/>
      <c r="K130" s="50"/>
      <c r="L130" s="50"/>
      <c r="M130" s="8"/>
      <c r="N130" s="8"/>
      <c r="O130" s="9"/>
      <c r="P130" s="9"/>
      <c r="Q130" s="9"/>
    </row>
    <row r="131" spans="2:17" ht="30" x14ac:dyDescent="0.25">
      <c r="B131" s="44" t="s">
        <v>1643</v>
      </c>
      <c r="C131" s="44" t="s">
        <v>913</v>
      </c>
      <c r="D131" s="44" t="str">
        <v>Head Assistant Budi Tirta</v>
      </c>
      <c r="E131" s="44">
        <v>254</v>
      </c>
      <c r="F131">
        <v>43</v>
      </c>
      <c r="G131" s="44" t="str">
        <v>Estate Manager Gunung Malayu</v>
      </c>
      <c r="H131" s="8"/>
      <c r="I131" s="50"/>
      <c r="J131" s="50"/>
      <c r="K131" s="50"/>
      <c r="L131" s="50"/>
      <c r="M131" s="8"/>
      <c r="N131" s="8"/>
      <c r="O131" s="9"/>
      <c r="P131" s="9"/>
      <c r="Q131" s="9"/>
    </row>
    <row r="132" spans="2:17" ht="30" x14ac:dyDescent="0.25">
      <c r="B132" s="44" t="s">
        <v>1645</v>
      </c>
      <c r="C132" s="44" t="s">
        <v>1794</v>
      </c>
      <c r="D132" s="44" t="str">
        <v>Head Assistant Bukit Hijau</v>
      </c>
      <c r="E132" s="44">
        <v>255</v>
      </c>
      <c r="F132">
        <v>44</v>
      </c>
      <c r="G132" s="44" t="str">
        <v>Estate Manager Isuy Makmur</v>
      </c>
      <c r="H132" s="8"/>
      <c r="I132" s="50"/>
      <c r="J132" s="50"/>
      <c r="K132" s="50"/>
      <c r="L132" s="50"/>
      <c r="M132" s="8"/>
      <c r="N132" s="8"/>
      <c r="O132" s="9"/>
      <c r="P132" s="9"/>
      <c r="Q132" s="9"/>
    </row>
    <row r="133" spans="2:17" ht="30" x14ac:dyDescent="0.25">
      <c r="B133" s="44" t="s">
        <v>1646</v>
      </c>
      <c r="C133" s="44" t="s">
        <v>915</v>
      </c>
      <c r="D133" s="44" t="str">
        <v>Head Assistant Bungara</v>
      </c>
      <c r="E133" s="44">
        <v>256</v>
      </c>
      <c r="F133">
        <v>45</v>
      </c>
      <c r="G133" s="44" t="str">
        <v>Estate Manager Jelau Makmur</v>
      </c>
      <c r="H133" s="8"/>
      <c r="I133" s="50"/>
      <c r="J133" s="50"/>
      <c r="K133" s="50"/>
      <c r="L133" s="50"/>
      <c r="M133" s="8"/>
      <c r="N133" s="8"/>
      <c r="O133" s="9"/>
      <c r="P133" s="9"/>
      <c r="Q133" s="9"/>
    </row>
    <row r="134" spans="2:17" ht="30" x14ac:dyDescent="0.25">
      <c r="B134" s="44" t="s">
        <v>1648</v>
      </c>
      <c r="C134" s="44" t="s">
        <v>916</v>
      </c>
      <c r="D134" s="44" t="str">
        <v>Head Assistant Dolok</v>
      </c>
      <c r="E134" s="44">
        <v>257</v>
      </c>
      <c r="F134">
        <v>46</v>
      </c>
      <c r="G134" s="44" t="str">
        <v>Estate Manager Kedang Makmur</v>
      </c>
      <c r="H134" s="8"/>
      <c r="I134" s="50"/>
      <c r="J134" s="50"/>
      <c r="K134" s="50"/>
      <c r="L134" s="50"/>
      <c r="M134" s="8"/>
      <c r="N134" s="8"/>
      <c r="O134" s="9"/>
      <c r="P134" s="9"/>
      <c r="Q134" s="9"/>
    </row>
    <row r="135" spans="2:17" ht="30" x14ac:dyDescent="0.25">
      <c r="B135" s="44" t="s">
        <v>1649</v>
      </c>
      <c r="C135" s="44" t="s">
        <v>1975</v>
      </c>
      <c r="D135" s="44" t="str">
        <v>Head Assistant Gunung Bais</v>
      </c>
      <c r="E135" s="44">
        <v>258</v>
      </c>
      <c r="F135">
        <v>47</v>
      </c>
      <c r="G135" s="44" t="str">
        <v>Estate Manager Kencana Sari</v>
      </c>
      <c r="H135" s="8"/>
      <c r="I135" s="50"/>
      <c r="J135" s="50"/>
      <c r="K135" s="50"/>
      <c r="L135" s="50"/>
      <c r="M135" s="8"/>
      <c r="N135" s="8"/>
      <c r="O135" s="9"/>
      <c r="P135" s="9"/>
      <c r="Q135" s="9"/>
    </row>
    <row r="136" spans="2:17" ht="30" x14ac:dyDescent="0.25">
      <c r="B136" s="44" t="s">
        <v>1651</v>
      </c>
      <c r="C136" s="44" t="s">
        <v>916</v>
      </c>
      <c r="D136" s="44" t="str">
        <v>Head Assistant Gunung Malayu</v>
      </c>
      <c r="E136" s="44">
        <v>259</v>
      </c>
      <c r="F136">
        <v>48</v>
      </c>
      <c r="G136" s="44" t="str">
        <v>Estate Manager Kertasarie</v>
      </c>
      <c r="H136" s="8"/>
      <c r="I136" s="50"/>
      <c r="J136" s="50"/>
      <c r="K136" s="50"/>
      <c r="L136" s="50"/>
      <c r="M136" s="8"/>
      <c r="N136" s="8"/>
      <c r="O136" s="9"/>
      <c r="P136" s="9"/>
      <c r="Q136" s="9"/>
    </row>
    <row r="137" spans="2:17" ht="30" x14ac:dyDescent="0.25">
      <c r="B137" s="44" t="s">
        <v>1652</v>
      </c>
      <c r="C137" s="44" t="s">
        <v>1964</v>
      </c>
      <c r="D137" s="44" t="str">
        <v>Head Assistant Issuy Makmur</v>
      </c>
      <c r="E137" s="44">
        <v>260</v>
      </c>
      <c r="F137">
        <v>49</v>
      </c>
      <c r="G137" s="44" t="str">
        <v>Estate Manager Ketapat Bening</v>
      </c>
      <c r="H137" s="8"/>
      <c r="I137" s="50"/>
      <c r="J137" s="50"/>
      <c r="K137" s="50"/>
      <c r="L137" s="50"/>
      <c r="M137" s="8"/>
      <c r="N137" s="8"/>
      <c r="O137" s="9"/>
      <c r="P137" s="9"/>
      <c r="Q137" s="9"/>
    </row>
    <row r="138" spans="2:17" ht="30" x14ac:dyDescent="0.25">
      <c r="B138" s="44" t="s">
        <v>1653</v>
      </c>
      <c r="C138" s="44" t="s">
        <v>2261</v>
      </c>
      <c r="D138" s="44" t="str">
        <v>Head Assistant Kedang Makmur</v>
      </c>
      <c r="E138" s="44">
        <v>261</v>
      </c>
      <c r="F138">
        <v>50</v>
      </c>
      <c r="G138" s="44" t="str">
        <v>Estate Manager Mentari Kulim</v>
      </c>
      <c r="H138" s="8"/>
      <c r="I138" s="50"/>
      <c r="J138" s="50"/>
      <c r="K138" s="50"/>
      <c r="L138" s="50"/>
      <c r="M138" s="8"/>
      <c r="N138" s="8"/>
      <c r="O138" s="9"/>
      <c r="P138" s="9"/>
      <c r="Q138" s="9"/>
    </row>
    <row r="139" spans="2:17" ht="30" x14ac:dyDescent="0.25">
      <c r="B139" s="44" t="s">
        <v>1654</v>
      </c>
      <c r="C139" s="44" t="s">
        <v>1967</v>
      </c>
      <c r="D139" s="44" t="str">
        <v>Head Assistant Mentari Kulim</v>
      </c>
      <c r="E139" s="44">
        <v>262</v>
      </c>
      <c r="F139">
        <v>51</v>
      </c>
      <c r="G139" s="44" t="str">
        <v>Estate Manager Pahu Makmur</v>
      </c>
      <c r="H139" s="8"/>
      <c r="I139" s="50"/>
      <c r="J139" s="50"/>
      <c r="K139" s="50"/>
      <c r="L139" s="50"/>
      <c r="M139" s="8"/>
      <c r="N139" s="8"/>
      <c r="O139" s="9"/>
      <c r="P139" s="9"/>
      <c r="Q139" s="9"/>
    </row>
    <row r="140" spans="2:17" ht="30" x14ac:dyDescent="0.25">
      <c r="B140" s="44" t="s">
        <v>1655</v>
      </c>
      <c r="C140" s="44" t="s">
        <v>1543</v>
      </c>
      <c r="D140" s="44" t="str">
        <v>Head Assistant Pahu Makmur</v>
      </c>
      <c r="E140" s="44">
        <v>263</v>
      </c>
      <c r="F140">
        <v>52</v>
      </c>
      <c r="G140" s="44" t="str">
        <v>Estate Manager Palang Isang</v>
      </c>
      <c r="H140" s="8"/>
      <c r="I140" s="50"/>
      <c r="J140" s="50"/>
      <c r="K140" s="50"/>
      <c r="L140" s="50"/>
      <c r="M140" s="8"/>
      <c r="N140" s="8"/>
      <c r="O140" s="9"/>
      <c r="P140" s="9"/>
      <c r="Q140" s="9"/>
    </row>
    <row r="141" spans="2:17" ht="30" x14ac:dyDescent="0.25">
      <c r="B141" s="44" t="s">
        <v>1656</v>
      </c>
      <c r="C141" s="44" t="s">
        <v>880</v>
      </c>
      <c r="D141" s="44" t="str">
        <v>Head Assistant Palang Isang</v>
      </c>
      <c r="E141" s="44">
        <v>264</v>
      </c>
      <c r="F141">
        <v>53</v>
      </c>
      <c r="G141" s="44" t="str">
        <v>Estate Manager Pulo Rambong</v>
      </c>
      <c r="H141" s="8"/>
      <c r="I141" s="50"/>
      <c r="J141" s="50"/>
      <c r="K141" s="50"/>
      <c r="L141" s="50"/>
      <c r="M141" s="8"/>
      <c r="N141" s="8"/>
      <c r="O141" s="9"/>
      <c r="P141" s="9"/>
      <c r="Q141" s="9"/>
    </row>
    <row r="142" spans="2:17" ht="30" x14ac:dyDescent="0.25">
      <c r="B142" s="44" t="s">
        <v>1657</v>
      </c>
      <c r="C142" s="44" t="s">
        <v>1995</v>
      </c>
      <c r="D142" s="44" t="str">
        <v>Head Assistant Pasir Luhur</v>
      </c>
      <c r="E142" s="44">
        <v>265</v>
      </c>
      <c r="F142">
        <v>54</v>
      </c>
      <c r="G142" s="44" t="str">
        <v>Estate Manager Rambong Sialang</v>
      </c>
      <c r="H142" s="8"/>
      <c r="I142" s="50"/>
      <c r="J142" s="50"/>
      <c r="K142" s="50"/>
      <c r="L142" s="50"/>
      <c r="M142" s="8"/>
      <c r="N142" s="8"/>
      <c r="O142" s="9"/>
      <c r="P142" s="9"/>
      <c r="Q142" s="9"/>
    </row>
    <row r="143" spans="2:17" ht="30" x14ac:dyDescent="0.25">
      <c r="B143" s="44" t="s">
        <v>1655</v>
      </c>
      <c r="C143" s="44" t="s">
        <v>1979</v>
      </c>
      <c r="D143" s="44" t="str">
        <v>Head Assistant Pring Permai</v>
      </c>
      <c r="E143" s="44">
        <v>266</v>
      </c>
      <c r="F143">
        <v>55</v>
      </c>
      <c r="G143" s="44" t="str">
        <v>Estate Manager Riam Indah</v>
      </c>
      <c r="H143" s="8"/>
      <c r="I143" s="50"/>
      <c r="J143" s="50"/>
      <c r="K143" s="50"/>
      <c r="L143" s="50"/>
      <c r="M143" s="8"/>
      <c r="N143" s="8"/>
      <c r="O143" s="9"/>
      <c r="P143" s="9"/>
      <c r="Q143" s="9"/>
    </row>
    <row r="144" spans="2:17" ht="30" x14ac:dyDescent="0.25">
      <c r="B144" s="44" t="s">
        <v>1658</v>
      </c>
      <c r="C144" s="44" t="s">
        <v>1994</v>
      </c>
      <c r="D144" s="44" t="str">
        <v>Head Assistant Pulo Rambong</v>
      </c>
      <c r="E144" s="44">
        <v>267</v>
      </c>
      <c r="F144">
        <v>56</v>
      </c>
      <c r="G144" s="44" t="str">
        <v>Estate Manager Sei Gemang</v>
      </c>
      <c r="H144" s="8"/>
      <c r="I144" s="50"/>
      <c r="J144" s="50"/>
      <c r="K144" s="50"/>
      <c r="L144" s="50"/>
      <c r="M144" s="8"/>
      <c r="N144" s="8"/>
      <c r="O144" s="9"/>
      <c r="P144" s="9"/>
      <c r="Q144" s="9"/>
    </row>
    <row r="145" spans="2:17" ht="30" x14ac:dyDescent="0.25">
      <c r="B145" s="44" t="s">
        <v>1659</v>
      </c>
      <c r="C145" s="44" t="s">
        <v>889</v>
      </c>
      <c r="D145" s="44" t="str">
        <v>Head Assistant Pungkol</v>
      </c>
      <c r="E145" s="44">
        <v>268</v>
      </c>
      <c r="F145">
        <v>57</v>
      </c>
      <c r="G145" s="44" t="str">
        <v>Estate Manager Sei Kepayang</v>
      </c>
      <c r="H145" s="8"/>
      <c r="I145" s="50"/>
      <c r="J145" s="50"/>
      <c r="K145" s="50"/>
      <c r="L145" s="50"/>
      <c r="M145" s="8"/>
      <c r="N145" s="8"/>
      <c r="O145" s="9"/>
      <c r="P145" s="9"/>
      <c r="Q145" s="9"/>
    </row>
    <row r="146" spans="2:17" ht="30" x14ac:dyDescent="0.25">
      <c r="B146" s="44" t="s">
        <v>1661</v>
      </c>
      <c r="C146" s="44" t="s">
        <v>1991</v>
      </c>
      <c r="D146" s="44" t="str">
        <v>Head Assistant Rambong Sialang</v>
      </c>
      <c r="E146" s="44">
        <v>269</v>
      </c>
      <c r="F146">
        <v>58</v>
      </c>
      <c r="G146" s="44" t="str">
        <v>Estate Manager Sei Lakitan</v>
      </c>
      <c r="H146" s="8"/>
      <c r="I146" s="50"/>
      <c r="J146" s="50"/>
      <c r="K146" s="50"/>
      <c r="L146" s="50"/>
      <c r="M146" s="8"/>
      <c r="N146" s="8"/>
      <c r="O146" s="9"/>
      <c r="P146" s="9"/>
      <c r="Q146" s="9"/>
    </row>
    <row r="147" spans="2:17" ht="30" x14ac:dyDescent="0.25">
      <c r="B147" s="44" t="s">
        <v>1661</v>
      </c>
      <c r="C147" s="44" t="s">
        <v>1998</v>
      </c>
      <c r="D147" s="44" t="str">
        <v>Head Assistant Riam Indah</v>
      </c>
      <c r="E147" s="44">
        <v>270</v>
      </c>
      <c r="F147">
        <v>59</v>
      </c>
      <c r="G147" s="44" t="str">
        <v>Estate Manager Sei Merah</v>
      </c>
      <c r="H147" s="8"/>
      <c r="I147" s="50"/>
      <c r="J147" s="50"/>
      <c r="K147" s="50"/>
      <c r="L147" s="50"/>
      <c r="M147" s="8"/>
      <c r="N147" s="8"/>
      <c r="O147" s="9"/>
      <c r="P147" s="9"/>
      <c r="Q147" s="9"/>
    </row>
    <row r="148" spans="2:17" ht="30" x14ac:dyDescent="0.25">
      <c r="B148" s="44" t="s">
        <v>1661</v>
      </c>
      <c r="C148" s="44" t="s">
        <v>2110</v>
      </c>
      <c r="D148" s="44" t="str">
        <v>Head Assistant Sei Gemang</v>
      </c>
      <c r="E148" s="44">
        <v>271</v>
      </c>
      <c r="F148">
        <v>60</v>
      </c>
      <c r="G148" s="44" t="str">
        <v>Estate Manager Sei Rumbiya</v>
      </c>
      <c r="H148" s="8"/>
      <c r="I148" s="50"/>
      <c r="J148" s="50"/>
      <c r="K148" s="50"/>
      <c r="L148" s="50"/>
      <c r="M148" s="8"/>
      <c r="N148" s="8"/>
      <c r="O148" s="9"/>
      <c r="P148" s="9"/>
      <c r="Q148" s="9"/>
    </row>
    <row r="149" spans="2:17" ht="30" x14ac:dyDescent="0.25">
      <c r="B149" s="44" t="s">
        <v>1661</v>
      </c>
      <c r="C149" s="44" t="s">
        <v>2001</v>
      </c>
      <c r="D149" s="44" t="str">
        <v>Head Assistant Sei Kepayang</v>
      </c>
      <c r="E149" s="44">
        <v>272</v>
      </c>
      <c r="F149">
        <v>61</v>
      </c>
      <c r="G149" s="44" t="str">
        <v>Estate Manager Si Bulan</v>
      </c>
      <c r="H149" s="8"/>
      <c r="I149" s="50"/>
      <c r="J149" s="50"/>
      <c r="K149" s="50"/>
      <c r="L149" s="50"/>
      <c r="M149" s="8"/>
      <c r="N149" s="8"/>
      <c r="O149" s="9"/>
      <c r="P149" s="9"/>
      <c r="Q149" s="9"/>
    </row>
    <row r="150" spans="2:17" ht="30" x14ac:dyDescent="0.25">
      <c r="B150" s="44" t="s">
        <v>1661</v>
      </c>
      <c r="C150" s="44" t="s">
        <v>1537</v>
      </c>
      <c r="D150" s="44" t="str">
        <v>Head Assistant Sei Lakitan</v>
      </c>
      <c r="E150" s="44">
        <v>273</v>
      </c>
      <c r="F150">
        <v>62</v>
      </c>
      <c r="G150" s="44" t="str">
        <v>Estate Manager Suka Damai</v>
      </c>
      <c r="H150" s="8"/>
      <c r="I150" s="50"/>
      <c r="J150" s="50"/>
      <c r="K150" s="50"/>
      <c r="L150" s="50"/>
      <c r="M150" s="8"/>
      <c r="N150" s="8"/>
      <c r="O150" s="9"/>
      <c r="P150" s="9"/>
      <c r="Q150" s="9"/>
    </row>
    <row r="151" spans="2:17" ht="30" x14ac:dyDescent="0.25">
      <c r="B151" s="44" t="s">
        <v>1663</v>
      </c>
      <c r="C151" s="44" t="s">
        <v>2003</v>
      </c>
      <c r="D151" s="44" t="str">
        <v>Head Assistant Sei Rumbiya</v>
      </c>
      <c r="E151" s="44">
        <v>274</v>
      </c>
      <c r="F151">
        <v>63</v>
      </c>
      <c r="G151" s="44" t="str">
        <v>Estate Manager Tanjung Makmur</v>
      </c>
      <c r="H151" s="8"/>
      <c r="I151" s="50"/>
      <c r="J151" s="50"/>
      <c r="K151" s="50"/>
      <c r="L151" s="50"/>
      <c r="M151" s="8"/>
      <c r="N151" s="8"/>
      <c r="O151" s="9"/>
      <c r="P151" s="9"/>
      <c r="Q151" s="9"/>
    </row>
    <row r="152" spans="2:17" ht="30" x14ac:dyDescent="0.25">
      <c r="B152" s="44" t="s">
        <v>1665</v>
      </c>
      <c r="C152" s="44" t="s">
        <v>2006</v>
      </c>
      <c r="D152" s="44" t="str">
        <v>Head Assistant Tanjung Makmur</v>
      </c>
      <c r="E152" s="44">
        <v>275</v>
      </c>
      <c r="F152">
        <v>64</v>
      </c>
      <c r="G152" s="44" t="str">
        <v>Estate Manager Tirta Agung</v>
      </c>
      <c r="H152" s="8"/>
      <c r="I152" s="50"/>
      <c r="J152" s="50"/>
      <c r="K152" s="50"/>
      <c r="L152" s="50"/>
      <c r="M152" s="8"/>
      <c r="N152" s="8"/>
      <c r="O152" s="9"/>
      <c r="P152" s="9"/>
      <c r="Q152" s="9"/>
    </row>
    <row r="153" spans="2:17" ht="30" x14ac:dyDescent="0.25">
      <c r="B153" s="44" t="s">
        <v>1667</v>
      </c>
      <c r="C153" s="44" t="s">
        <v>2039</v>
      </c>
      <c r="D153" s="44" t="str">
        <v>Head Assistant Tirta Agung</v>
      </c>
      <c r="E153" s="44">
        <v>276</v>
      </c>
      <c r="F153">
        <v>65</v>
      </c>
      <c r="G153" s="44" t="str">
        <v>Estate Manager Treblasala</v>
      </c>
      <c r="H153" s="8"/>
      <c r="I153" s="50"/>
      <c r="J153" s="50"/>
      <c r="K153" s="50"/>
      <c r="L153" s="50"/>
      <c r="M153" s="8"/>
      <c r="N153" s="8"/>
      <c r="O153" s="9"/>
      <c r="P153" s="9"/>
      <c r="Q153" s="9"/>
    </row>
    <row r="154" spans="2:17" ht="30" x14ac:dyDescent="0.25">
      <c r="B154" s="44" t="s">
        <v>1668</v>
      </c>
      <c r="C154" s="44" t="s">
        <v>899</v>
      </c>
      <c r="D154" s="44" t="str">
        <v>Head Assistant Treblasala</v>
      </c>
      <c r="E154" s="44">
        <v>277</v>
      </c>
      <c r="F154">
        <v>66</v>
      </c>
      <c r="G154" s="44" t="str">
        <v>Estate Manager Tulung Gelam</v>
      </c>
      <c r="H154" s="8"/>
      <c r="I154" s="50"/>
      <c r="J154" s="50"/>
      <c r="K154" s="50"/>
      <c r="L154" s="50"/>
      <c r="M154" s="8"/>
      <c r="N154" s="8"/>
      <c r="O154" s="9"/>
      <c r="P154" s="9"/>
      <c r="Q154" s="9"/>
    </row>
    <row r="155" spans="2:17" ht="30" x14ac:dyDescent="0.25">
      <c r="B155" s="44" t="s">
        <v>1670</v>
      </c>
      <c r="C155" s="44" t="s">
        <v>2038</v>
      </c>
      <c r="D155" s="44" t="str">
        <v>Head Assistant Turangie</v>
      </c>
      <c r="E155" s="44">
        <v>278</v>
      </c>
      <c r="F155">
        <v>67</v>
      </c>
      <c r="G155" s="44" t="str">
        <v>Estate Manager Turangie</v>
      </c>
      <c r="H155" s="8"/>
      <c r="I155" s="50"/>
      <c r="J155" s="50"/>
      <c r="K155" s="50"/>
      <c r="L155" s="50"/>
      <c r="M155" s="8"/>
      <c r="N155" s="8"/>
      <c r="O155" s="9"/>
      <c r="P155" s="9"/>
      <c r="Q155" s="9"/>
    </row>
    <row r="156" spans="2:17" ht="30" x14ac:dyDescent="0.25">
      <c r="B156" s="44" t="s">
        <v>1673</v>
      </c>
      <c r="C156" s="44" t="s">
        <v>1799</v>
      </c>
      <c r="D156" s="44" t="str">
        <v>Kasie (BNE/SPE/SBE) Suka Bangun</v>
      </c>
      <c r="E156" s="44">
        <v>319</v>
      </c>
      <c r="F156">
        <v>0</v>
      </c>
      <c r="G156" s="44" t="str">
        <v>External Relation Supervisor Palembang BO</v>
      </c>
      <c r="H156" s="8"/>
      <c r="I156" s="50"/>
      <c r="J156" s="50"/>
      <c r="K156" s="50"/>
      <c r="L156" s="50"/>
      <c r="M156" s="8"/>
      <c r="N156" s="8"/>
      <c r="O156" s="9"/>
      <c r="P156" s="9"/>
      <c r="Q156" s="9"/>
    </row>
    <row r="157" spans="2:17" ht="30" x14ac:dyDescent="0.25">
      <c r="B157" s="44" t="s">
        <v>1673</v>
      </c>
      <c r="C157" s="44" t="s">
        <v>1615</v>
      </c>
      <c r="D157" s="44" t="str">
        <v>Kasie (Plasma) AMA Kalimantan</v>
      </c>
      <c r="E157" s="44">
        <v>320</v>
      </c>
      <c r="F157">
        <v>68</v>
      </c>
      <c r="G157" s="44" t="str">
        <v>Factory Manager Cengal</v>
      </c>
      <c r="H157" s="8"/>
      <c r="I157" s="50"/>
      <c r="J157" s="50"/>
      <c r="K157" s="50"/>
      <c r="L157" s="50"/>
      <c r="M157" s="8"/>
      <c r="N157" s="8"/>
      <c r="O157" s="9"/>
      <c r="P157" s="9"/>
      <c r="Q157" s="9"/>
    </row>
    <row r="158" spans="2:17" ht="30" x14ac:dyDescent="0.25">
      <c r="B158" s="44" t="s">
        <v>1675</v>
      </c>
      <c r="C158" s="44" t="s">
        <v>1522</v>
      </c>
      <c r="D158" s="44" t="str">
        <v>Kasie Air Bening Region</v>
      </c>
      <c r="E158" s="44">
        <v>321</v>
      </c>
      <c r="F158">
        <v>69</v>
      </c>
      <c r="G158" s="44" t="str">
        <v>Factory Manager Palang Isang</v>
      </c>
      <c r="H158" s="8"/>
      <c r="I158" s="50"/>
      <c r="J158" s="50"/>
      <c r="K158" s="50"/>
      <c r="L158" s="50"/>
      <c r="M158" s="8"/>
      <c r="N158" s="8"/>
      <c r="O158" s="9"/>
      <c r="P158" s="9"/>
      <c r="Q158" s="9"/>
    </row>
    <row r="159" spans="2:17" ht="30" x14ac:dyDescent="0.25">
      <c r="B159" s="44" t="s">
        <v>1677</v>
      </c>
      <c r="C159" s="44" t="s">
        <v>1958</v>
      </c>
      <c r="D159" s="44" t="str">
        <v>Kasie Arta Kencana</v>
      </c>
      <c r="E159" s="44">
        <v>322</v>
      </c>
      <c r="F159">
        <v>70</v>
      </c>
      <c r="G159" s="44" t="str">
        <v>Factory Manager Sei Rumbiya</v>
      </c>
      <c r="H159" s="8"/>
      <c r="I159" s="50"/>
      <c r="J159" s="50"/>
      <c r="K159" s="50"/>
      <c r="L159" s="50"/>
      <c r="M159" s="8"/>
      <c r="N159" s="8"/>
      <c r="O159" s="9"/>
      <c r="P159" s="9"/>
      <c r="Q159" s="9"/>
    </row>
    <row r="160" spans="2:17" ht="30" x14ac:dyDescent="0.25">
      <c r="B160" s="44" t="s">
        <v>1679</v>
      </c>
      <c r="C160" s="44" t="s">
        <v>1960</v>
      </c>
      <c r="D160" s="44" t="str">
        <v>Kasie Arta Kencana Region</v>
      </c>
      <c r="E160" s="44">
        <v>323</v>
      </c>
      <c r="F160">
        <v>71</v>
      </c>
      <c r="G160" s="44" t="str">
        <v>Factory Manager Treblasala</v>
      </c>
      <c r="H160" s="8"/>
      <c r="I160" s="50"/>
      <c r="J160" s="50"/>
      <c r="K160" s="50"/>
      <c r="L160" s="50"/>
      <c r="M160" s="8"/>
      <c r="N160" s="8"/>
      <c r="O160" s="9"/>
      <c r="P160" s="9"/>
      <c r="Q160" s="9"/>
    </row>
    <row r="161" spans="2:17" ht="30" x14ac:dyDescent="0.25">
      <c r="B161" s="44" t="s">
        <v>1680</v>
      </c>
      <c r="C161" s="44" t="s">
        <v>1792</v>
      </c>
      <c r="D161" s="44" t="str">
        <v>Kasie Bah Bulian</v>
      </c>
      <c r="E161" s="44">
        <v>324</v>
      </c>
      <c r="F161">
        <v>72</v>
      </c>
      <c r="G161" s="44" t="str">
        <v>Field Assistant AMA Serdang</v>
      </c>
      <c r="H161" s="8"/>
      <c r="I161" s="50"/>
      <c r="J161" s="50"/>
      <c r="K161" s="50"/>
      <c r="L161" s="50"/>
      <c r="M161" s="8"/>
      <c r="N161" s="8"/>
      <c r="O161" s="9"/>
      <c r="P161" s="9"/>
      <c r="Q161" s="9"/>
    </row>
    <row r="162" spans="2:17" ht="30" x14ac:dyDescent="0.25">
      <c r="B162" s="44" t="s">
        <v>2263</v>
      </c>
      <c r="C162" s="44" t="s">
        <v>1959</v>
      </c>
      <c r="D162" s="44" t="str">
        <v>Kasie Balombessie</v>
      </c>
      <c r="E162" s="44">
        <v>325</v>
      </c>
      <c r="F162">
        <v>73</v>
      </c>
      <c r="G162" s="44" t="str">
        <v>Field Assistant Arta Kencana</v>
      </c>
      <c r="H162" s="8"/>
      <c r="I162" s="50"/>
      <c r="J162" s="50"/>
      <c r="K162" s="50"/>
      <c r="L162" s="50"/>
      <c r="M162" s="8"/>
      <c r="N162" s="8"/>
      <c r="O162" s="9"/>
      <c r="P162" s="9"/>
      <c r="Q162" s="9"/>
    </row>
    <row r="163" spans="2:17" ht="30" x14ac:dyDescent="0.25">
      <c r="B163" s="44" t="s">
        <v>1680</v>
      </c>
      <c r="C163" s="44" t="s">
        <v>1954</v>
      </c>
      <c r="D163" s="44" t="str">
        <v>Kasie Begerpang</v>
      </c>
      <c r="E163" s="44">
        <v>326</v>
      </c>
      <c r="F163">
        <v>0</v>
      </c>
      <c r="G163" s="44" t="str">
        <v>Field Assistant Arta Kencana Region</v>
      </c>
      <c r="H163" s="8"/>
      <c r="I163" s="50"/>
      <c r="J163" s="50"/>
      <c r="K163" s="50"/>
      <c r="L163" s="50"/>
      <c r="M163" s="8"/>
      <c r="N163" s="8"/>
      <c r="O163" s="9"/>
      <c r="P163" s="9"/>
      <c r="Q163" s="9"/>
    </row>
    <row r="164" spans="2:17" ht="30" x14ac:dyDescent="0.25">
      <c r="B164" s="44" t="s">
        <v>2263</v>
      </c>
      <c r="C164" s="44" t="s">
        <v>909</v>
      </c>
      <c r="D164" s="44" t="str">
        <v>Kasie Belani Elok</v>
      </c>
      <c r="E164" s="44">
        <v>327</v>
      </c>
      <c r="F164">
        <v>74</v>
      </c>
      <c r="G164" s="44" t="str">
        <v>Field Assistant Bah Bulian</v>
      </c>
      <c r="H164" s="8"/>
      <c r="I164" s="50"/>
      <c r="J164" s="50"/>
      <c r="K164" s="50"/>
      <c r="L164" s="50"/>
      <c r="M164" s="8"/>
      <c r="N164" s="8"/>
      <c r="O164" s="9"/>
      <c r="P164" s="9"/>
      <c r="Q164" s="9"/>
    </row>
    <row r="165" spans="2:17" ht="30" x14ac:dyDescent="0.25">
      <c r="B165" s="44" t="s">
        <v>1682</v>
      </c>
      <c r="C165" s="44" t="s">
        <v>1957</v>
      </c>
      <c r="D165" s="44" t="str">
        <v>Kasie Budi Tirta</v>
      </c>
      <c r="E165" s="44">
        <v>328</v>
      </c>
      <c r="F165">
        <v>75</v>
      </c>
      <c r="G165" s="44" t="str">
        <v>Field Assistant Bah Lias</v>
      </c>
      <c r="H165" s="8"/>
      <c r="I165" s="50"/>
      <c r="J165" s="50"/>
      <c r="K165" s="50"/>
      <c r="L165" s="50"/>
      <c r="M165" s="8"/>
      <c r="N165" s="8"/>
      <c r="O165" s="9"/>
      <c r="P165" s="9"/>
      <c r="Q165" s="9"/>
    </row>
    <row r="166" spans="2:17" x14ac:dyDescent="0.25">
      <c r="B166" s="44" t="s">
        <v>969</v>
      </c>
      <c r="C166" s="44" t="s">
        <v>911</v>
      </c>
      <c r="D166" s="44" t="str">
        <v>Kasie Bukit Hijau</v>
      </c>
      <c r="E166" s="44">
        <v>329</v>
      </c>
      <c r="F166">
        <v>76</v>
      </c>
      <c r="G166" s="44" t="str">
        <v>Field Assistant Balombessie</v>
      </c>
      <c r="H166" s="8"/>
      <c r="I166" s="50"/>
      <c r="J166" s="50"/>
      <c r="K166" s="50"/>
      <c r="L166" s="50"/>
      <c r="M166" s="8"/>
      <c r="N166" s="8"/>
      <c r="O166" s="9"/>
      <c r="P166" s="9"/>
      <c r="Q166" s="9"/>
    </row>
    <row r="167" spans="2:17" ht="30" x14ac:dyDescent="0.25">
      <c r="B167" s="44" t="s">
        <v>1683</v>
      </c>
      <c r="C167" s="44" t="s">
        <v>1522</v>
      </c>
      <c r="D167" s="44" t="str">
        <v>Kasie Bungara</v>
      </c>
      <c r="E167" s="44">
        <v>330</v>
      </c>
      <c r="F167">
        <v>77</v>
      </c>
      <c r="G167" s="44" t="str">
        <v>Field Assistant Bangun Harjo</v>
      </c>
      <c r="H167" s="8"/>
      <c r="I167" s="50"/>
      <c r="J167" s="50"/>
      <c r="K167" s="50"/>
      <c r="L167" s="50"/>
      <c r="M167" s="8"/>
      <c r="N167" s="8"/>
      <c r="O167" s="9"/>
      <c r="P167" s="9"/>
      <c r="Q167" s="9"/>
    </row>
    <row r="168" spans="2:17" ht="30" x14ac:dyDescent="0.25">
      <c r="B168" s="44" t="s">
        <v>1685</v>
      </c>
      <c r="C168" s="44" t="s">
        <v>1961</v>
      </c>
      <c r="D168" s="44" t="str">
        <v>Kasie Cengal</v>
      </c>
      <c r="E168" s="44">
        <v>331</v>
      </c>
      <c r="F168">
        <v>78</v>
      </c>
      <c r="G168" s="44" t="str">
        <v>Field Assistant Batu Cemerlang</v>
      </c>
      <c r="H168" s="8"/>
      <c r="I168" s="50"/>
      <c r="J168" s="50"/>
      <c r="K168" s="50"/>
      <c r="L168" s="50"/>
      <c r="M168" s="8"/>
      <c r="N168" s="8"/>
      <c r="O168" s="9"/>
      <c r="P168" s="9"/>
      <c r="Q168" s="9"/>
    </row>
    <row r="169" spans="2:17" ht="30" x14ac:dyDescent="0.25">
      <c r="B169" s="44" t="s">
        <v>1687</v>
      </c>
      <c r="C169" s="44" t="s">
        <v>1962</v>
      </c>
      <c r="D169" s="44" t="str">
        <v>Kasie Dolok</v>
      </c>
      <c r="E169" s="44">
        <v>332</v>
      </c>
      <c r="F169">
        <v>79</v>
      </c>
      <c r="G169" s="44" t="str">
        <v>Field Assistant Begerpang</v>
      </c>
      <c r="H169" s="8"/>
      <c r="I169" s="50"/>
      <c r="J169" s="50"/>
      <c r="K169" s="50"/>
      <c r="L169" s="50"/>
      <c r="M169" s="8"/>
      <c r="N169" s="8"/>
      <c r="O169" s="9"/>
      <c r="P169" s="9"/>
      <c r="Q169" s="9"/>
    </row>
    <row r="170" spans="2:17" ht="30" x14ac:dyDescent="0.25">
      <c r="B170" s="44" t="s">
        <v>1689</v>
      </c>
      <c r="C170" s="44" t="s">
        <v>917</v>
      </c>
      <c r="D170" s="44" t="str">
        <v>Kasie Gunung Bais</v>
      </c>
      <c r="E170" s="44">
        <v>333</v>
      </c>
      <c r="F170">
        <v>80</v>
      </c>
      <c r="G170" s="44" t="str">
        <v>Field Assistant Belani Elok</v>
      </c>
      <c r="H170" s="8"/>
      <c r="I170" s="50"/>
      <c r="J170" s="50"/>
      <c r="K170" s="50"/>
      <c r="L170" s="50"/>
      <c r="M170" s="8"/>
      <c r="N170" s="8"/>
      <c r="O170" s="9"/>
      <c r="P170" s="9"/>
      <c r="Q170" s="9"/>
    </row>
    <row r="171" spans="2:17" ht="30" x14ac:dyDescent="0.25">
      <c r="B171" s="44" t="s">
        <v>1689</v>
      </c>
      <c r="C171" s="44" t="s">
        <v>2013</v>
      </c>
      <c r="D171" s="44" t="str">
        <v>Kasie Gunung Malayu</v>
      </c>
      <c r="E171" s="44">
        <v>334</v>
      </c>
      <c r="F171">
        <v>81</v>
      </c>
      <c r="G171" s="44" t="str">
        <v>Field Assistant Budi Tirta</v>
      </c>
      <c r="H171" s="8"/>
      <c r="I171" s="50"/>
      <c r="J171" s="50"/>
      <c r="K171" s="50"/>
      <c r="L171" s="50"/>
      <c r="M171" s="8"/>
      <c r="N171" s="8"/>
      <c r="O171" s="9"/>
      <c r="P171" s="9"/>
      <c r="Q171" s="9"/>
    </row>
    <row r="172" spans="2:17" x14ac:dyDescent="0.25">
      <c r="B172" s="44" t="s">
        <v>1691</v>
      </c>
      <c r="C172" s="44" t="s">
        <v>2012</v>
      </c>
      <c r="D172" s="44" t="str">
        <v>Kasie Isuy Makmur</v>
      </c>
      <c r="E172" s="44">
        <v>340</v>
      </c>
      <c r="F172">
        <v>82</v>
      </c>
      <c r="G172" s="44" t="str">
        <v>Field Assistant Bukit Hijau</v>
      </c>
      <c r="H172" s="8"/>
      <c r="I172" s="50"/>
      <c r="J172" s="50"/>
      <c r="K172" s="50"/>
      <c r="L172" s="50"/>
      <c r="M172" s="8"/>
      <c r="N172" s="8"/>
      <c r="O172" s="9"/>
      <c r="P172" s="9"/>
      <c r="Q172" s="9"/>
    </row>
    <row r="173" spans="2:17" ht="45" x14ac:dyDescent="0.25">
      <c r="B173" s="44" t="s">
        <v>1692</v>
      </c>
      <c r="C173" s="44" t="s">
        <v>1559</v>
      </c>
      <c r="D173" s="44" t="str">
        <v>Kasie Jelau Makmur</v>
      </c>
      <c r="E173" s="44">
        <v>341</v>
      </c>
      <c r="F173">
        <v>83</v>
      </c>
      <c r="G173" s="44" t="str">
        <v>Field Assistant Bungara</v>
      </c>
      <c r="H173" s="8"/>
      <c r="I173" s="50"/>
      <c r="J173" s="50"/>
      <c r="K173" s="50"/>
      <c r="L173" s="50"/>
      <c r="M173" s="8"/>
      <c r="N173" s="8"/>
      <c r="O173" s="9"/>
      <c r="P173" s="9"/>
      <c r="Q173" s="9"/>
    </row>
    <row r="174" spans="2:17" ht="45" x14ac:dyDescent="0.25">
      <c r="B174" s="44" t="s">
        <v>1693</v>
      </c>
      <c r="C174" s="44" t="s">
        <v>922</v>
      </c>
      <c r="D174" s="44" t="str">
        <v>Kasie Kedang Makmur</v>
      </c>
      <c r="E174" s="44">
        <v>342</v>
      </c>
      <c r="F174">
        <v>84</v>
      </c>
      <c r="G174" s="44" t="str">
        <v>Field Assistant Dolok</v>
      </c>
      <c r="H174" s="8"/>
      <c r="I174" s="50"/>
      <c r="J174" s="50"/>
      <c r="K174" s="50"/>
      <c r="L174" s="50"/>
      <c r="M174" s="8"/>
      <c r="N174" s="8"/>
      <c r="O174" s="9"/>
      <c r="P174" s="9"/>
      <c r="Q174" s="9"/>
    </row>
    <row r="175" spans="2:17" ht="45" x14ac:dyDescent="0.25">
      <c r="B175" s="44" t="s">
        <v>1693</v>
      </c>
      <c r="C175" s="44" t="s">
        <v>1558</v>
      </c>
      <c r="D175" s="44" t="str">
        <v>Kasie Kencana Sari</v>
      </c>
      <c r="E175" s="44">
        <v>343</v>
      </c>
      <c r="F175">
        <v>85</v>
      </c>
      <c r="G175" s="44" t="str">
        <v>Field Assistant Dwi Makmur Region</v>
      </c>
      <c r="H175" s="8"/>
      <c r="I175" s="50"/>
      <c r="J175" s="50"/>
      <c r="K175" s="50"/>
      <c r="L175" s="50"/>
      <c r="M175" s="8"/>
      <c r="N175" s="8"/>
      <c r="O175" s="9"/>
      <c r="P175" s="9"/>
      <c r="Q175" s="9"/>
    </row>
    <row r="176" spans="2:17" ht="30" x14ac:dyDescent="0.25">
      <c r="B176" s="44" t="s">
        <v>1694</v>
      </c>
      <c r="C176" s="44" t="s">
        <v>2017</v>
      </c>
      <c r="D176" s="44" t="str">
        <v>Kasie Kertasarie</v>
      </c>
      <c r="E176" s="44">
        <v>344</v>
      </c>
      <c r="F176">
        <v>86</v>
      </c>
      <c r="G176" s="44" t="str">
        <v>Field Assistant Gunung Bais</v>
      </c>
      <c r="H176" s="8"/>
      <c r="I176" s="50"/>
      <c r="J176" s="50"/>
      <c r="K176" s="50"/>
      <c r="L176" s="50"/>
      <c r="M176" s="8"/>
      <c r="N176" s="8"/>
      <c r="O176" s="9"/>
      <c r="P176" s="9"/>
      <c r="Q176" s="9"/>
    </row>
    <row r="177" spans="2:17" ht="30" x14ac:dyDescent="0.25">
      <c r="B177" s="44" t="s">
        <v>1697</v>
      </c>
      <c r="C177" s="44" t="s">
        <v>1552</v>
      </c>
      <c r="D177" s="44" t="str">
        <v>Kasie Ketapat Bening</v>
      </c>
      <c r="E177" s="44">
        <v>345</v>
      </c>
      <c r="F177">
        <v>87</v>
      </c>
      <c r="G177" s="44" t="str">
        <v>Field Assistant Gunung Malayu</v>
      </c>
      <c r="H177" s="8"/>
      <c r="I177" s="50"/>
      <c r="J177" s="50"/>
      <c r="K177" s="50"/>
      <c r="L177" s="50"/>
      <c r="M177" s="8"/>
      <c r="N177" s="8"/>
      <c r="O177" s="9"/>
      <c r="P177" s="9"/>
      <c r="Q177" s="9"/>
    </row>
    <row r="178" spans="2:17" ht="30" x14ac:dyDescent="0.25">
      <c r="B178" s="44" t="s">
        <v>1699</v>
      </c>
      <c r="C178" s="44" t="s">
        <v>1603</v>
      </c>
      <c r="D178" s="44" t="str">
        <v>Kasie Marga Sido Region</v>
      </c>
      <c r="E178" s="44">
        <v>346</v>
      </c>
      <c r="F178">
        <v>88</v>
      </c>
      <c r="G178" s="44" t="str">
        <v>Field Assistant Issuy Makmur</v>
      </c>
      <c r="H178" s="8"/>
      <c r="I178" s="50"/>
      <c r="J178" s="50"/>
      <c r="K178" s="50"/>
      <c r="L178" s="50"/>
      <c r="M178" s="8"/>
      <c r="N178" s="8"/>
      <c r="O178" s="9"/>
      <c r="P178" s="9"/>
      <c r="Q178" s="9"/>
    </row>
    <row r="179" spans="2:17" ht="30" x14ac:dyDescent="0.25">
      <c r="B179" s="44" t="s">
        <v>1461</v>
      </c>
      <c r="C179" s="44" t="s">
        <v>1552</v>
      </c>
      <c r="D179" s="44" t="str">
        <v>Kasie Mentari Kulim</v>
      </c>
      <c r="E179" s="44">
        <v>347</v>
      </c>
      <c r="F179">
        <v>89</v>
      </c>
      <c r="G179" s="44" t="str">
        <v>Field Assistant Jelau Makmur</v>
      </c>
      <c r="H179" s="8"/>
      <c r="I179" s="50"/>
      <c r="J179" s="50"/>
      <c r="K179" s="50"/>
      <c r="L179" s="50"/>
      <c r="M179" s="8"/>
      <c r="N179" s="8"/>
      <c r="O179" s="9"/>
      <c r="P179" s="9"/>
      <c r="Q179" s="9"/>
    </row>
    <row r="180" spans="2:17" ht="30" x14ac:dyDescent="0.25">
      <c r="B180" s="44" t="s">
        <v>1701</v>
      </c>
      <c r="C180" s="44" t="s">
        <v>1552</v>
      </c>
      <c r="D180" s="44" t="str">
        <v>Kasie Muara Kelingi Region</v>
      </c>
      <c r="E180" s="44">
        <v>348</v>
      </c>
      <c r="F180">
        <v>90</v>
      </c>
      <c r="G180" s="44" t="str">
        <v>Field Assistant Kedang Makmur</v>
      </c>
      <c r="H180" s="8"/>
      <c r="I180" s="50"/>
      <c r="J180" s="50"/>
      <c r="K180" s="50"/>
      <c r="L180" s="50"/>
      <c r="M180" s="8"/>
      <c r="N180" s="8"/>
      <c r="O180" s="9"/>
      <c r="P180" s="9"/>
      <c r="Q180" s="9"/>
    </row>
    <row r="181" spans="2:17" ht="30" x14ac:dyDescent="0.25">
      <c r="B181" s="44" t="s">
        <v>1702</v>
      </c>
      <c r="C181" s="44" t="s">
        <v>2019</v>
      </c>
      <c r="D181" s="44" t="str">
        <v>Kasie Pahu Makmur</v>
      </c>
      <c r="E181" s="44">
        <v>349</v>
      </c>
      <c r="F181">
        <v>91</v>
      </c>
      <c r="G181" s="44" t="str">
        <v>Field Assistant Kencana Sari</v>
      </c>
      <c r="H181" s="8"/>
      <c r="I181" s="50"/>
      <c r="J181" s="50"/>
      <c r="K181" s="50"/>
      <c r="L181" s="50"/>
      <c r="M181" s="8"/>
      <c r="N181" s="8"/>
      <c r="O181" s="9"/>
      <c r="P181" s="9"/>
      <c r="Q181" s="9"/>
    </row>
    <row r="182" spans="2:17" ht="45" x14ac:dyDescent="0.25">
      <c r="B182" s="44" t="s">
        <v>1704</v>
      </c>
      <c r="C182" s="44" t="s">
        <v>2236</v>
      </c>
      <c r="D182" s="44" t="str">
        <v>Kasie Palangisang</v>
      </c>
      <c r="E182" s="44">
        <v>350</v>
      </c>
      <c r="F182">
        <v>92</v>
      </c>
      <c r="G182" s="44" t="str">
        <v>Field Assistant Kertasarie</v>
      </c>
      <c r="H182" s="8"/>
      <c r="I182" s="50"/>
      <c r="J182" s="50"/>
      <c r="K182" s="50"/>
      <c r="L182" s="50"/>
      <c r="M182" s="8"/>
      <c r="N182" s="8"/>
      <c r="O182" s="9"/>
      <c r="P182" s="9"/>
      <c r="Q182" s="9"/>
    </row>
    <row r="183" spans="2:17" ht="30" x14ac:dyDescent="0.25">
      <c r="B183" s="44" t="s">
        <v>1706</v>
      </c>
      <c r="C183" s="44" t="s">
        <v>2022</v>
      </c>
      <c r="D183" s="44" t="str">
        <v>Kasie Pasir Luhur</v>
      </c>
      <c r="E183" s="44">
        <v>351</v>
      </c>
      <c r="F183">
        <v>93</v>
      </c>
      <c r="G183" s="44" t="str">
        <v>Field Assistant Ketapat Bening</v>
      </c>
      <c r="H183" s="8"/>
      <c r="I183" s="50"/>
      <c r="J183" s="50"/>
      <c r="K183" s="50"/>
      <c r="L183" s="50"/>
      <c r="M183" s="8"/>
      <c r="N183" s="8"/>
      <c r="O183" s="9"/>
      <c r="P183" s="9"/>
      <c r="Q183" s="9"/>
    </row>
    <row r="184" spans="2:17" ht="30" x14ac:dyDescent="0.25">
      <c r="B184" s="44" t="s">
        <v>1708</v>
      </c>
      <c r="C184" s="44" t="s">
        <v>2236</v>
      </c>
      <c r="D184" s="44" t="str">
        <v>Kasie Pelita Jaya Region</v>
      </c>
      <c r="E184" s="44">
        <v>352</v>
      </c>
      <c r="F184">
        <v>94</v>
      </c>
      <c r="G184" s="44" t="str">
        <v>Field Assistant Kubu Pakaran</v>
      </c>
      <c r="H184" s="8"/>
      <c r="I184" s="50"/>
      <c r="J184" s="50"/>
      <c r="K184" s="50"/>
      <c r="L184" s="50"/>
      <c r="M184" s="8"/>
      <c r="N184" s="8"/>
      <c r="O184" s="9"/>
      <c r="P184" s="9"/>
      <c r="Q184" s="9"/>
    </row>
    <row r="185" spans="2:17" ht="30" x14ac:dyDescent="0.25">
      <c r="B185" s="44" t="s">
        <v>1709</v>
      </c>
      <c r="C185" s="44" t="s">
        <v>2236</v>
      </c>
      <c r="D185" s="44" t="str">
        <v>Kasie Pring Permai</v>
      </c>
      <c r="E185" s="44">
        <v>353</v>
      </c>
      <c r="F185">
        <v>95</v>
      </c>
      <c r="G185" s="44" t="str">
        <v>Field Assistant Mentari Kulim</v>
      </c>
      <c r="H185" s="8"/>
      <c r="I185" s="50"/>
      <c r="J185" s="50"/>
      <c r="K185" s="50"/>
      <c r="L185" s="50"/>
      <c r="M185" s="8"/>
      <c r="N185" s="8"/>
      <c r="O185" s="9"/>
      <c r="P185" s="9"/>
      <c r="Q185" s="9"/>
    </row>
    <row r="186" spans="2:17" ht="30" x14ac:dyDescent="0.25">
      <c r="B186" s="44" t="s">
        <v>1711</v>
      </c>
      <c r="C186" s="44" t="s">
        <v>2021</v>
      </c>
      <c r="D186" s="44" t="str">
        <v>Kasie Pulo Rambong</v>
      </c>
      <c r="E186" s="44">
        <v>354</v>
      </c>
      <c r="F186">
        <v>96</v>
      </c>
      <c r="G186" s="44" t="str">
        <v>Field Assistant Muara Kelingi Region</v>
      </c>
      <c r="H186" s="8"/>
      <c r="I186" s="50"/>
      <c r="J186" s="50"/>
      <c r="K186" s="50"/>
      <c r="L186" s="50"/>
      <c r="M186" s="8"/>
      <c r="N186" s="8"/>
      <c r="O186" s="9"/>
      <c r="P186" s="9"/>
      <c r="Q186" s="9"/>
    </row>
    <row r="187" spans="2:17" ht="30" x14ac:dyDescent="0.25">
      <c r="B187" s="44" t="s">
        <v>1713</v>
      </c>
      <c r="C187" s="44" t="s">
        <v>1566</v>
      </c>
      <c r="D187" s="44" t="str">
        <v>Kasie Pungkol</v>
      </c>
      <c r="E187" s="44">
        <v>355</v>
      </c>
      <c r="F187">
        <v>97</v>
      </c>
      <c r="G187" s="44" t="str">
        <v>Field Assistant Non Teknis Pahu Makmur Estate</v>
      </c>
      <c r="H187" s="8"/>
      <c r="I187" s="50"/>
      <c r="J187" s="50"/>
      <c r="K187" s="50"/>
      <c r="L187" s="50"/>
      <c r="M187" s="8"/>
      <c r="N187" s="8"/>
      <c r="O187" s="9"/>
      <c r="P187" s="9"/>
      <c r="Q187" s="9"/>
    </row>
    <row r="188" spans="2:17" ht="30" x14ac:dyDescent="0.25">
      <c r="B188" s="44" t="s">
        <v>1714</v>
      </c>
      <c r="C188" s="44" t="s">
        <v>929</v>
      </c>
      <c r="D188" s="44" t="str">
        <v>Kasie Rambong Sialang</v>
      </c>
      <c r="E188" s="44">
        <v>356</v>
      </c>
      <c r="F188">
        <v>98</v>
      </c>
      <c r="G188" s="44" t="str">
        <v>Field Assistant Non Teknis Palang Isang</v>
      </c>
      <c r="H188" s="8"/>
      <c r="I188" s="50"/>
      <c r="J188" s="50"/>
      <c r="K188" s="50"/>
      <c r="L188" s="50"/>
      <c r="M188" s="8"/>
      <c r="N188" s="8"/>
      <c r="O188" s="9"/>
      <c r="P188" s="9"/>
      <c r="Q188" s="9"/>
    </row>
    <row r="189" spans="2:17" ht="30" x14ac:dyDescent="0.25">
      <c r="B189" s="44" t="s">
        <v>1715</v>
      </c>
      <c r="C189" s="44" t="s">
        <v>1577</v>
      </c>
      <c r="D189" s="44" t="str">
        <v>Kasie Riam Indah</v>
      </c>
      <c r="E189" s="44">
        <v>357</v>
      </c>
      <c r="F189">
        <v>99</v>
      </c>
      <c r="G189" s="44" t="str">
        <v>Field Assistant Pahu Makmur</v>
      </c>
      <c r="H189" s="8"/>
      <c r="I189" s="50"/>
      <c r="J189" s="50"/>
      <c r="K189" s="50"/>
      <c r="L189" s="50"/>
      <c r="M189" s="8"/>
      <c r="N189" s="8"/>
      <c r="O189" s="9"/>
      <c r="P189" s="9"/>
      <c r="Q189" s="9"/>
    </row>
    <row r="190" spans="2:17" ht="30" x14ac:dyDescent="0.25">
      <c r="B190" s="44" t="s">
        <v>1717</v>
      </c>
      <c r="C190" s="44" t="s">
        <v>931</v>
      </c>
      <c r="D190" s="44" t="str">
        <v>Kasie Sei Kepayang</v>
      </c>
      <c r="E190" s="44">
        <v>359</v>
      </c>
      <c r="F190">
        <v>100</v>
      </c>
      <c r="G190" s="44" t="str">
        <v>Field Assistant Palang Isang</v>
      </c>
      <c r="H190" s="8"/>
      <c r="I190" s="50"/>
      <c r="J190" s="50"/>
      <c r="K190" s="50"/>
      <c r="L190" s="50"/>
      <c r="M190" s="8"/>
      <c r="N190" s="8"/>
      <c r="O190" s="9"/>
      <c r="P190" s="9"/>
      <c r="Q190" s="9"/>
    </row>
    <row r="191" spans="2:17" ht="30" x14ac:dyDescent="0.25">
      <c r="B191" s="44" t="s">
        <v>1718</v>
      </c>
      <c r="C191" s="44" t="s">
        <v>1577</v>
      </c>
      <c r="D191" s="44" t="str">
        <v>Kasie Sei Lakitan</v>
      </c>
      <c r="E191" s="44">
        <v>360</v>
      </c>
      <c r="F191">
        <v>101</v>
      </c>
      <c r="G191" s="44" t="str">
        <v>Field Assistant Pasir Luhur</v>
      </c>
      <c r="H191" s="8"/>
      <c r="I191" s="50"/>
      <c r="J191" s="50"/>
      <c r="K191" s="50"/>
      <c r="L191" s="50"/>
      <c r="M191" s="8"/>
      <c r="N191" s="8"/>
      <c r="O191" s="9"/>
      <c r="P191" s="9"/>
      <c r="Q191" s="9"/>
    </row>
    <row r="192" spans="2:17" ht="30" x14ac:dyDescent="0.25">
      <c r="B192" s="44" t="s">
        <v>1719</v>
      </c>
      <c r="C192" s="44" t="s">
        <v>2048</v>
      </c>
      <c r="D192" s="44" t="str">
        <v>Kasie Sei Merah</v>
      </c>
      <c r="E192" s="44">
        <v>361</v>
      </c>
      <c r="F192">
        <v>102</v>
      </c>
      <c r="G192" s="44" t="str">
        <v>Field Assistant Pelita Jaya Region</v>
      </c>
      <c r="H192" s="8"/>
      <c r="I192" s="50"/>
      <c r="J192" s="50"/>
      <c r="K192" s="50"/>
      <c r="L192" s="50"/>
      <c r="M192" s="8"/>
      <c r="N192" s="8"/>
      <c r="O192" s="9"/>
      <c r="P192" s="9"/>
      <c r="Q192" s="9"/>
    </row>
    <row r="193" spans="2:17" ht="30" x14ac:dyDescent="0.25">
      <c r="B193" s="44" t="s">
        <v>1720</v>
      </c>
      <c r="C193" s="44" t="s">
        <v>2050</v>
      </c>
      <c r="D193" s="44" t="str">
        <v>Kasie Si Bulan</v>
      </c>
      <c r="E193" s="44">
        <v>362</v>
      </c>
      <c r="F193">
        <v>103</v>
      </c>
      <c r="G193" s="44" t="str">
        <v>Field Assistant Pring Permai</v>
      </c>
      <c r="H193" s="8"/>
      <c r="I193" s="50"/>
      <c r="J193" s="50"/>
      <c r="K193" s="50"/>
      <c r="L193" s="50"/>
      <c r="M193" s="8"/>
      <c r="N193" s="8"/>
      <c r="O193" s="9"/>
      <c r="P193" s="9"/>
      <c r="Q193" s="9"/>
    </row>
    <row r="194" spans="2:17" ht="30" x14ac:dyDescent="0.25">
      <c r="B194" s="44" t="s">
        <v>1718</v>
      </c>
      <c r="C194" s="44" t="s">
        <v>934</v>
      </c>
      <c r="D194" s="44" t="str">
        <v>Kasie Suka Damai</v>
      </c>
      <c r="E194" s="44">
        <v>363</v>
      </c>
      <c r="F194">
        <v>104</v>
      </c>
      <c r="G194" s="44" t="str">
        <v>Field Assistant Project Plasma SAD</v>
      </c>
      <c r="H194" s="8"/>
      <c r="I194" s="50"/>
      <c r="J194" s="50"/>
      <c r="K194" s="50"/>
      <c r="L194" s="50"/>
      <c r="M194" s="8"/>
      <c r="N194" s="8"/>
      <c r="O194" s="9"/>
      <c r="P194" s="9"/>
      <c r="Q194" s="9"/>
    </row>
    <row r="195" spans="2:17" ht="30" x14ac:dyDescent="0.25">
      <c r="B195" s="44" t="s">
        <v>1721</v>
      </c>
      <c r="C195" s="44" t="s">
        <v>1576</v>
      </c>
      <c r="D195" s="44" t="str">
        <v>Kasie Tanjung Makmur</v>
      </c>
      <c r="E195" s="44">
        <v>364</v>
      </c>
      <c r="F195">
        <v>105</v>
      </c>
      <c r="G195" s="44" t="str">
        <v>Field Assistant Pulo Rambong</v>
      </c>
      <c r="H195" s="8"/>
      <c r="I195" s="50"/>
      <c r="J195" s="50"/>
      <c r="K195" s="50"/>
      <c r="L195" s="50"/>
      <c r="M195" s="8"/>
      <c r="N195" s="8"/>
      <c r="O195" s="9"/>
      <c r="P195" s="9"/>
      <c r="Q195" s="9"/>
    </row>
    <row r="196" spans="2:17" ht="30" x14ac:dyDescent="0.25">
      <c r="B196" s="44" t="s">
        <v>1722</v>
      </c>
      <c r="C196" s="44" t="s">
        <v>2049</v>
      </c>
      <c r="D196" s="44" t="str">
        <v>Kasie Terawas Indah</v>
      </c>
      <c r="E196" s="44">
        <v>365</v>
      </c>
      <c r="F196">
        <v>106</v>
      </c>
      <c r="G196" s="44" t="str">
        <v>Field Assistant Pungkol</v>
      </c>
      <c r="H196" s="8"/>
      <c r="I196" s="50"/>
      <c r="J196" s="50"/>
      <c r="K196" s="50"/>
      <c r="L196" s="50"/>
      <c r="M196" s="8"/>
      <c r="N196" s="8"/>
      <c r="O196" s="9"/>
      <c r="P196" s="9"/>
      <c r="Q196" s="9"/>
    </row>
    <row r="197" spans="2:17" ht="30" x14ac:dyDescent="0.25">
      <c r="B197" s="44" t="s">
        <v>1723</v>
      </c>
      <c r="C197" s="44" t="s">
        <v>936</v>
      </c>
      <c r="D197" s="44" t="str">
        <v>Kasie Tirta Agung</v>
      </c>
      <c r="E197" s="44">
        <v>366</v>
      </c>
      <c r="F197">
        <v>107</v>
      </c>
      <c r="G197" s="44" t="str">
        <v>Field Assistant Rambong Sialang</v>
      </c>
      <c r="H197" s="8"/>
      <c r="I197" s="50"/>
      <c r="J197" s="50"/>
      <c r="K197" s="50"/>
      <c r="L197" s="50"/>
      <c r="M197" s="8"/>
      <c r="N197" s="8"/>
      <c r="O197" s="9"/>
      <c r="P197" s="9"/>
      <c r="Q197" s="9"/>
    </row>
    <row r="198" spans="2:17" ht="30" x14ac:dyDescent="0.25">
      <c r="B198" s="44" t="s">
        <v>1473</v>
      </c>
      <c r="C198" s="44" t="s">
        <v>2254</v>
      </c>
      <c r="D198" s="44" t="str">
        <v>Kasie Treblasala</v>
      </c>
      <c r="E198" s="44">
        <v>367</v>
      </c>
      <c r="F198">
        <v>108</v>
      </c>
      <c r="G198" s="44" t="str">
        <v>Field Assistant Riam Indah</v>
      </c>
      <c r="H198" s="8"/>
      <c r="I198" s="50"/>
      <c r="J198" s="50"/>
      <c r="K198" s="50"/>
      <c r="L198" s="50"/>
      <c r="M198" s="8"/>
      <c r="N198" s="8"/>
      <c r="O198" s="9"/>
      <c r="P198" s="9"/>
      <c r="Q198" s="9"/>
    </row>
    <row r="199" spans="2:17" ht="30" x14ac:dyDescent="0.25">
      <c r="B199" s="44" t="s">
        <v>1724</v>
      </c>
      <c r="C199" s="44" t="s">
        <v>2254</v>
      </c>
      <c r="D199" s="44" t="str">
        <v>Kasie Turangie</v>
      </c>
      <c r="E199" s="44">
        <v>368</v>
      </c>
      <c r="F199">
        <v>109</v>
      </c>
      <c r="G199" s="44" t="str">
        <v>Field Assistant SAS - Kelingi Lestari</v>
      </c>
      <c r="H199" s="8"/>
      <c r="I199" s="50"/>
      <c r="J199" s="50"/>
      <c r="K199" s="50"/>
      <c r="L199" s="50"/>
      <c r="M199" s="8"/>
      <c r="N199" s="8"/>
      <c r="O199" s="9"/>
      <c r="P199" s="9"/>
      <c r="Q199" s="9"/>
    </row>
    <row r="200" spans="2:17" ht="45" x14ac:dyDescent="0.25">
      <c r="B200" s="44" t="s">
        <v>1727</v>
      </c>
      <c r="C200" s="44" t="s">
        <v>1589</v>
      </c>
      <c r="D200" s="44" t="str">
        <v>Kota Bangun Bulking Supervisor</v>
      </c>
      <c r="E200" s="44">
        <v>392</v>
      </c>
      <c r="F200">
        <v>110</v>
      </c>
      <c r="G200" s="44" t="str">
        <v>Field Assistant Sei Gemang</v>
      </c>
      <c r="H200" s="8"/>
      <c r="I200" s="50"/>
      <c r="J200" s="50"/>
      <c r="K200" s="50"/>
      <c r="L200" s="50"/>
      <c r="M200" s="8"/>
      <c r="N200" s="8"/>
      <c r="O200" s="9"/>
      <c r="P200" s="9"/>
      <c r="Q200" s="9"/>
    </row>
    <row r="201" spans="2:17" ht="30" x14ac:dyDescent="0.25">
      <c r="B201" s="44" t="s">
        <v>1729</v>
      </c>
      <c r="C201" s="44" t="s">
        <v>1585</v>
      </c>
      <c r="D201" s="44" t="str">
        <v>KTU (Treblasala Estate &amp; Factory) Treblasala</v>
      </c>
      <c r="E201" s="44">
        <v>393</v>
      </c>
      <c r="F201">
        <v>111</v>
      </c>
      <c r="G201" s="44" t="str">
        <v>Field Assistant Sei Kepayang</v>
      </c>
      <c r="H201" s="8"/>
      <c r="I201" s="50"/>
      <c r="J201" s="50"/>
      <c r="K201" s="50"/>
      <c r="L201" s="50"/>
      <c r="M201" s="8"/>
      <c r="N201" s="8"/>
      <c r="O201" s="9"/>
      <c r="P201" s="9"/>
      <c r="Q201" s="9"/>
    </row>
    <row r="202" spans="2:17" ht="30" x14ac:dyDescent="0.25">
      <c r="B202" s="44" t="s">
        <v>1731</v>
      </c>
      <c r="C202" s="44" t="s">
        <v>1585</v>
      </c>
      <c r="D202" s="44" t="str">
        <v>KTU Bah Lias</v>
      </c>
      <c r="E202" s="44">
        <v>394</v>
      </c>
      <c r="F202">
        <v>112</v>
      </c>
      <c r="G202" s="44" t="str">
        <v>Field Assistant Sei Lakitan</v>
      </c>
      <c r="H202" s="8"/>
      <c r="I202" s="50"/>
      <c r="J202" s="50"/>
      <c r="K202" s="50"/>
      <c r="L202" s="50"/>
      <c r="M202" s="8"/>
      <c r="N202" s="8"/>
      <c r="O202" s="9"/>
      <c r="P202" s="9"/>
      <c r="Q202" s="9"/>
    </row>
    <row r="203" spans="2:17" ht="30" x14ac:dyDescent="0.25">
      <c r="B203" s="44" t="s">
        <v>1733</v>
      </c>
      <c r="C203" s="44" t="s">
        <v>1585</v>
      </c>
      <c r="D203" s="44" t="str">
        <v>KTU Begerpang</v>
      </c>
      <c r="E203" s="44">
        <v>395</v>
      </c>
      <c r="F203">
        <v>113</v>
      </c>
      <c r="G203" s="44" t="str">
        <v>Field Assistant Sei Merah</v>
      </c>
      <c r="H203" s="8"/>
      <c r="I203" s="50"/>
      <c r="J203" s="50"/>
      <c r="K203" s="50"/>
      <c r="L203" s="50"/>
      <c r="M203" s="8"/>
      <c r="N203" s="8"/>
      <c r="O203" s="9"/>
      <c r="P203" s="9"/>
      <c r="Q203" s="9"/>
    </row>
    <row r="204" spans="2:17" ht="30" x14ac:dyDescent="0.25">
      <c r="B204" s="44" t="s">
        <v>1735</v>
      </c>
      <c r="C204" s="44" t="s">
        <v>1585</v>
      </c>
      <c r="D204" s="44" t="str">
        <v>KTU Belani Elok</v>
      </c>
      <c r="E204" s="44">
        <v>396</v>
      </c>
      <c r="F204">
        <v>114</v>
      </c>
      <c r="G204" s="44" t="str">
        <v>Field Assistant Sei Punjung</v>
      </c>
      <c r="H204" s="8"/>
      <c r="I204" s="50"/>
      <c r="J204" s="50"/>
      <c r="K204" s="50"/>
      <c r="L204" s="50"/>
      <c r="M204" s="8"/>
      <c r="N204" s="8"/>
      <c r="O204" s="9"/>
      <c r="P204" s="9"/>
      <c r="Q204" s="9"/>
    </row>
    <row r="205" spans="2:17" ht="30" x14ac:dyDescent="0.25">
      <c r="B205" s="44" t="s">
        <v>1737</v>
      </c>
      <c r="C205" s="44" t="s">
        <v>2064</v>
      </c>
      <c r="D205" s="44" t="str">
        <v>KTU Gunung Bais</v>
      </c>
      <c r="E205" s="44">
        <v>398</v>
      </c>
      <c r="F205">
        <v>115</v>
      </c>
      <c r="G205" s="44" t="str">
        <v>Field Assistant Sei Rumbiya</v>
      </c>
      <c r="H205" s="8"/>
      <c r="I205" s="50"/>
      <c r="J205" s="50"/>
      <c r="K205" s="50"/>
      <c r="L205" s="50"/>
      <c r="M205" s="8"/>
      <c r="N205" s="8"/>
      <c r="O205" s="9"/>
      <c r="P205" s="9"/>
      <c r="Q205" s="9"/>
    </row>
    <row r="206" spans="2:17" ht="45" x14ac:dyDescent="0.25">
      <c r="B206" s="44" t="s">
        <v>1739</v>
      </c>
      <c r="C206" s="44" t="s">
        <v>2255</v>
      </c>
      <c r="D206" s="44" t="str">
        <v>KTU Kertasarie</v>
      </c>
      <c r="E206" s="44">
        <v>399</v>
      </c>
      <c r="F206">
        <v>116</v>
      </c>
      <c r="G206" s="44" t="str">
        <v>Field Assistant Si Bulan</v>
      </c>
      <c r="H206" s="8"/>
      <c r="I206" s="50"/>
      <c r="J206" s="50"/>
      <c r="K206" s="50"/>
      <c r="L206" s="50"/>
      <c r="M206" s="8"/>
      <c r="N206" s="8"/>
      <c r="O206" s="9"/>
      <c r="P206" s="9"/>
      <c r="Q206" s="9"/>
    </row>
    <row r="207" spans="2:17" ht="45" x14ac:dyDescent="0.25">
      <c r="B207" s="44" t="s">
        <v>1741</v>
      </c>
      <c r="C207" s="44" t="s">
        <v>2255</v>
      </c>
      <c r="D207" s="44" t="str">
        <v>KTU Pahu Makmur</v>
      </c>
      <c r="E207" s="44">
        <v>400</v>
      </c>
      <c r="F207">
        <v>117</v>
      </c>
      <c r="G207" s="44" t="str">
        <v>Field Assistant Suka Bangun</v>
      </c>
      <c r="H207" s="8"/>
      <c r="I207" s="50"/>
      <c r="J207" s="50"/>
      <c r="K207" s="50"/>
      <c r="L207" s="50"/>
      <c r="M207" s="8"/>
      <c r="N207" s="8"/>
      <c r="O207" s="9"/>
      <c r="P207" s="9"/>
      <c r="Q207" s="9"/>
    </row>
    <row r="208" spans="2:17" ht="45" x14ac:dyDescent="0.25">
      <c r="B208" s="44" t="s">
        <v>1743</v>
      </c>
      <c r="C208" s="44" t="s">
        <v>939</v>
      </c>
      <c r="D208" s="44" t="str">
        <v>KTU Palang Isang</v>
      </c>
      <c r="E208" s="44">
        <v>401</v>
      </c>
      <c r="F208">
        <v>118</v>
      </c>
      <c r="G208" s="44" t="str">
        <v>Field Assistant Suka Damai</v>
      </c>
      <c r="H208" s="8"/>
      <c r="I208" s="50"/>
      <c r="J208" s="50"/>
      <c r="K208" s="50"/>
      <c r="L208" s="50"/>
      <c r="M208" s="8"/>
      <c r="N208" s="8"/>
      <c r="O208" s="9"/>
      <c r="P208" s="9"/>
      <c r="Q208" s="9"/>
    </row>
    <row r="209" spans="2:17" ht="30" x14ac:dyDescent="0.25">
      <c r="B209" s="44" t="s">
        <v>1745</v>
      </c>
      <c r="C209" s="44" t="s">
        <v>2253</v>
      </c>
      <c r="D209" s="44" t="str">
        <v>KTU Sei Lakitan</v>
      </c>
      <c r="E209" s="44">
        <v>402</v>
      </c>
      <c r="F209">
        <v>119</v>
      </c>
      <c r="G209" s="44" t="str">
        <v>Field Assistant Tanjung Makmur</v>
      </c>
      <c r="H209" s="8"/>
      <c r="I209" s="50"/>
      <c r="J209" s="50"/>
      <c r="K209" s="50"/>
      <c r="L209" s="50"/>
      <c r="M209" s="8"/>
      <c r="N209" s="8"/>
      <c r="O209" s="9"/>
      <c r="P209" s="9"/>
      <c r="Q209" s="9"/>
    </row>
    <row r="210" spans="2:17" ht="30" x14ac:dyDescent="0.25">
      <c r="B210" s="44" t="s">
        <v>1747</v>
      </c>
      <c r="C210" s="44" t="s">
        <v>2062</v>
      </c>
      <c r="D210" s="44" t="str">
        <v>KTU Sei Rumbiya</v>
      </c>
      <c r="E210" s="44">
        <v>403</v>
      </c>
      <c r="F210">
        <v>120</v>
      </c>
      <c r="G210" s="44" t="str">
        <v>Field Assistant Tirta Agung</v>
      </c>
      <c r="H210" s="8"/>
      <c r="I210" s="50"/>
      <c r="J210" s="50"/>
      <c r="K210" s="50"/>
      <c r="L210" s="50"/>
      <c r="M210" s="8"/>
      <c r="N210" s="8"/>
      <c r="O210" s="9"/>
      <c r="P210" s="9"/>
      <c r="Q210" s="9"/>
    </row>
    <row r="211" spans="2:17" ht="30" x14ac:dyDescent="0.25">
      <c r="B211" s="44" t="s">
        <v>1749</v>
      </c>
      <c r="C211" s="44" t="s">
        <v>2062</v>
      </c>
      <c r="D211" s="44" t="str">
        <v>KTU Tirta Agung</v>
      </c>
      <c r="E211" s="44">
        <v>404</v>
      </c>
      <c r="F211">
        <v>0</v>
      </c>
      <c r="G211" s="44" t="str">
        <v>Field Assistant Trainee Arta Kencana</v>
      </c>
      <c r="H211" s="8"/>
      <c r="I211" s="50"/>
      <c r="J211" s="50"/>
      <c r="K211" s="50"/>
      <c r="L211" s="50"/>
      <c r="M211" s="8"/>
      <c r="N211" s="8"/>
      <c r="O211" s="9"/>
      <c r="P211" s="9"/>
      <c r="Q211" s="9"/>
    </row>
    <row r="212" spans="2:17" ht="45" x14ac:dyDescent="0.25">
      <c r="B212" s="44" t="s">
        <v>1751</v>
      </c>
      <c r="C212" s="44" t="s">
        <v>2262</v>
      </c>
      <c r="D212" s="44" t="str">
        <v>KTU Tulung Gelam</v>
      </c>
      <c r="E212" s="44">
        <v>405</v>
      </c>
      <c r="F212">
        <v>0</v>
      </c>
      <c r="G212" s="44" t="str">
        <v>Field Assistant Trainee Bangun Harjo</v>
      </c>
      <c r="H212" s="8"/>
      <c r="I212" s="50"/>
      <c r="J212" s="50"/>
      <c r="K212" s="50"/>
      <c r="L212" s="50"/>
      <c r="M212" s="8"/>
      <c r="N212" s="8"/>
      <c r="O212" s="9"/>
      <c r="P212" s="9"/>
      <c r="Q212" s="9"/>
    </row>
    <row r="213" spans="2:17" ht="30" x14ac:dyDescent="0.25">
      <c r="B213" s="44" t="s">
        <v>1489</v>
      </c>
      <c r="C213" s="44" t="s">
        <v>2071</v>
      </c>
      <c r="D213" s="44" t="str">
        <v>KTU Turangie</v>
      </c>
      <c r="E213" s="44">
        <v>406</v>
      </c>
      <c r="F213">
        <v>0</v>
      </c>
      <c r="G213" s="44" t="str">
        <v>Field Assistant Trainee Budi Tirta</v>
      </c>
      <c r="H213" s="8"/>
      <c r="I213" s="50"/>
      <c r="J213" s="50"/>
      <c r="K213" s="50"/>
      <c r="L213" s="50"/>
      <c r="M213" s="8"/>
      <c r="N213" s="8"/>
      <c r="O213" s="9"/>
      <c r="P213" s="9"/>
      <c r="Q213" s="9"/>
    </row>
    <row r="214" spans="2:17" ht="30" x14ac:dyDescent="0.25">
      <c r="B214" s="44" t="s">
        <v>1489</v>
      </c>
      <c r="C214" s="44" t="s">
        <v>2071</v>
      </c>
      <c r="D214" s="44" t="str">
        <v>Maintenance Engineer Begerpang</v>
      </c>
      <c r="E214" s="44">
        <v>417</v>
      </c>
      <c r="F214">
        <v>0</v>
      </c>
      <c r="G214" s="44" t="str">
        <v>Field Assistant Trainee Gunung Bais</v>
      </c>
      <c r="H214" s="8"/>
      <c r="I214" s="50"/>
      <c r="J214" s="50"/>
      <c r="K214" s="50"/>
      <c r="L214" s="50"/>
      <c r="M214" s="8"/>
      <c r="N214" s="8"/>
      <c r="O214" s="9"/>
      <c r="P214" s="9"/>
      <c r="Q214" s="9"/>
    </row>
    <row r="215" spans="2:17" ht="30" x14ac:dyDescent="0.25">
      <c r="B215" s="44" t="s">
        <v>1753</v>
      </c>
      <c r="C215" s="44" t="s">
        <v>2071</v>
      </c>
      <c r="D215" s="44" t="str">
        <v>Maintenance Engineer Belani Elok</v>
      </c>
      <c r="E215" s="44">
        <v>418</v>
      </c>
      <c r="F215">
        <v>0</v>
      </c>
      <c r="G215" s="44" t="str">
        <v>Field Assistant Trainee Issuy Makmur</v>
      </c>
      <c r="H215" s="8"/>
      <c r="I215" s="50"/>
      <c r="J215" s="50"/>
      <c r="K215" s="50"/>
      <c r="L215" s="50"/>
      <c r="M215" s="8"/>
      <c r="N215" s="8"/>
      <c r="O215" s="9"/>
      <c r="P215" s="9"/>
      <c r="Q215" s="9"/>
    </row>
    <row r="216" spans="2:17" ht="45" x14ac:dyDescent="0.25">
      <c r="B216" s="44" t="s">
        <v>1491</v>
      </c>
      <c r="C216" s="44" t="s">
        <v>2071</v>
      </c>
      <c r="D216" s="44" t="str">
        <v>Maintenance Engineer Dolok</v>
      </c>
      <c r="E216" s="44">
        <v>419</v>
      </c>
      <c r="F216">
        <v>0</v>
      </c>
      <c r="G216" s="44" t="str">
        <v>Field Assistant Trainee Kencana Sari</v>
      </c>
      <c r="H216" s="8"/>
      <c r="I216" s="50"/>
      <c r="J216" s="50"/>
      <c r="K216" s="50"/>
      <c r="L216" s="50"/>
      <c r="M216" s="8"/>
      <c r="N216" s="8"/>
      <c r="O216" s="9"/>
      <c r="P216" s="9"/>
      <c r="Q216" s="9"/>
    </row>
    <row r="217" spans="2:17" ht="45" x14ac:dyDescent="0.25">
      <c r="B217" s="44" t="s">
        <v>1491</v>
      </c>
      <c r="C217" s="44" t="s">
        <v>2070</v>
      </c>
      <c r="D217" s="44" t="str">
        <v>Maintenance Engineer Gunung Malayu</v>
      </c>
      <c r="E217" s="44">
        <v>420</v>
      </c>
      <c r="F217">
        <v>0</v>
      </c>
      <c r="G217" s="44" t="str">
        <v>Field Assistant Trainee Pahu Makmur</v>
      </c>
      <c r="H217" s="8"/>
      <c r="I217" s="50"/>
      <c r="J217" s="50"/>
      <c r="K217" s="50"/>
      <c r="L217" s="50"/>
      <c r="M217" s="8"/>
      <c r="N217" s="8"/>
      <c r="O217" s="9"/>
      <c r="P217" s="9"/>
      <c r="Q217" s="9"/>
    </row>
    <row r="218" spans="2:17" ht="30" x14ac:dyDescent="0.25">
      <c r="B218" s="44" t="s">
        <v>1755</v>
      </c>
      <c r="C218" s="44" t="s">
        <v>941</v>
      </c>
      <c r="D218" s="44" t="str">
        <v>Maintenance Engineer Isuy Makmur</v>
      </c>
      <c r="E218" s="44">
        <v>421</v>
      </c>
      <c r="F218">
        <v>0</v>
      </c>
      <c r="G218" s="44" t="str">
        <v>Field Assistant Trainee Pulo Rambong</v>
      </c>
      <c r="H218" s="8"/>
      <c r="I218" s="50"/>
      <c r="J218" s="50"/>
      <c r="K218" s="50"/>
      <c r="L218" s="50"/>
      <c r="M218" s="8"/>
      <c r="N218" s="8"/>
      <c r="O218" s="9"/>
      <c r="P218" s="9"/>
      <c r="Q218" s="9"/>
    </row>
    <row r="219" spans="2:17" ht="30" x14ac:dyDescent="0.25">
      <c r="B219" s="44" t="s">
        <v>1757</v>
      </c>
      <c r="C219" s="44" t="s">
        <v>2054</v>
      </c>
      <c r="D219" s="44" t="str">
        <v>Maintenance Engineer Kencana Sari</v>
      </c>
      <c r="E219" s="44">
        <v>422</v>
      </c>
      <c r="F219">
        <v>0</v>
      </c>
      <c r="G219" s="44" t="str">
        <v>Field Assistant Trainee Riam Indah</v>
      </c>
      <c r="H219" s="8"/>
      <c r="I219" s="50"/>
      <c r="J219" s="50"/>
      <c r="K219" s="50"/>
      <c r="L219" s="50"/>
      <c r="M219" s="8"/>
      <c r="N219" s="8"/>
      <c r="O219" s="9"/>
      <c r="P219" s="9"/>
      <c r="Q219" s="9"/>
    </row>
    <row r="220" spans="2:17" ht="45" x14ac:dyDescent="0.25">
      <c r="B220" s="44" t="s">
        <v>1758</v>
      </c>
      <c r="C220" s="44" t="s">
        <v>2054</v>
      </c>
      <c r="D220" s="44" t="str">
        <v>Maintenance Engineer Pahu Makmur</v>
      </c>
      <c r="E220" s="44">
        <v>423</v>
      </c>
      <c r="F220">
        <v>0</v>
      </c>
      <c r="G220" s="44" t="str">
        <v>Field Assistant Trainee Sei Gemang</v>
      </c>
      <c r="H220" s="8"/>
      <c r="I220" s="50"/>
      <c r="J220" s="50"/>
      <c r="K220" s="50"/>
      <c r="L220" s="50"/>
      <c r="M220" s="8"/>
      <c r="N220" s="8"/>
      <c r="O220" s="9"/>
      <c r="P220" s="9"/>
      <c r="Q220" s="9"/>
    </row>
    <row r="221" spans="2:17" ht="45" x14ac:dyDescent="0.25">
      <c r="B221" s="44" t="s">
        <v>1758</v>
      </c>
      <c r="C221" s="44" t="s">
        <v>2054</v>
      </c>
      <c r="D221" s="44" t="str">
        <v>Maintenance Engineer Palangisang</v>
      </c>
      <c r="E221" s="44">
        <v>424</v>
      </c>
      <c r="F221">
        <v>0</v>
      </c>
      <c r="G221" s="44" t="str">
        <v>Field Assistant Trainee Sei Lakitan</v>
      </c>
      <c r="H221" s="8"/>
      <c r="I221" s="50"/>
      <c r="J221" s="50"/>
      <c r="K221" s="50"/>
      <c r="L221" s="50"/>
      <c r="M221" s="8"/>
      <c r="N221" s="8"/>
      <c r="O221" s="9"/>
      <c r="P221" s="9"/>
      <c r="Q221" s="9"/>
    </row>
    <row r="222" spans="2:17" ht="30" x14ac:dyDescent="0.25">
      <c r="B222" s="44" t="s">
        <v>1760</v>
      </c>
      <c r="C222" s="44" t="s">
        <v>2055</v>
      </c>
      <c r="D222" s="44" t="str">
        <v>Maintenance Engineer Terawas Indah</v>
      </c>
      <c r="E222" s="44">
        <v>425</v>
      </c>
      <c r="F222">
        <v>0</v>
      </c>
      <c r="G222" s="44" t="str">
        <v>Field Assistant Trainee Sei Rumbiya</v>
      </c>
      <c r="H222" s="8"/>
      <c r="I222" s="50"/>
      <c r="J222" s="50"/>
      <c r="K222" s="50"/>
      <c r="L222" s="50"/>
      <c r="M222" s="8"/>
      <c r="N222" s="8"/>
      <c r="O222" s="9"/>
      <c r="P222" s="9"/>
      <c r="Q222" s="9"/>
    </row>
    <row r="223" spans="2:17" ht="30" x14ac:dyDescent="0.25">
      <c r="B223" s="44" t="s">
        <v>1762</v>
      </c>
      <c r="C223" s="44" t="s">
        <v>943</v>
      </c>
      <c r="D223" s="44" t="str">
        <v>Maintenance Engineer Tirta Agung</v>
      </c>
      <c r="E223" s="44">
        <v>426</v>
      </c>
      <c r="F223">
        <v>0</v>
      </c>
      <c r="G223" s="44" t="str">
        <v>Field Assistant Trainee Tanjung Makmur</v>
      </c>
      <c r="H223" s="8"/>
      <c r="I223" s="50"/>
      <c r="J223" s="50"/>
      <c r="K223" s="50"/>
      <c r="L223" s="50"/>
      <c r="M223" s="8"/>
      <c r="N223" s="8"/>
      <c r="O223" s="9"/>
      <c r="P223" s="9"/>
      <c r="Q223" s="9"/>
    </row>
    <row r="224" spans="2:17" ht="30" x14ac:dyDescent="0.25">
      <c r="B224" s="44" t="s">
        <v>1764</v>
      </c>
      <c r="C224" s="44" t="s">
        <v>944</v>
      </c>
      <c r="D224" s="44" t="str">
        <v>Maintenance Engineer Turangie</v>
      </c>
      <c r="E224" s="44">
        <v>427</v>
      </c>
      <c r="F224">
        <v>0</v>
      </c>
      <c r="G224" s="44" t="str">
        <v>Field Assistant Trainee Tirta Agung</v>
      </c>
      <c r="H224" s="8"/>
      <c r="I224" s="50"/>
      <c r="J224" s="50"/>
      <c r="K224" s="50"/>
      <c r="L224" s="50"/>
      <c r="M224" s="8"/>
      <c r="N224" s="8"/>
      <c r="O224" s="9"/>
      <c r="P224" s="9"/>
      <c r="Q224" s="9"/>
    </row>
    <row r="225" spans="2:17" ht="30" x14ac:dyDescent="0.25">
      <c r="B225" s="44" t="s">
        <v>1764</v>
      </c>
      <c r="C225" s="44" t="s">
        <v>1507</v>
      </c>
      <c r="D225" s="44" t="str">
        <v>Mill Manager Begerpang</v>
      </c>
      <c r="E225" s="44">
        <v>440</v>
      </c>
      <c r="F225">
        <v>0</v>
      </c>
      <c r="G225" s="44" t="str">
        <v>Field Assistant Trainee Tulung Gelam</v>
      </c>
      <c r="H225" s="8"/>
      <c r="I225" s="50"/>
      <c r="J225" s="50"/>
      <c r="K225" s="50"/>
      <c r="L225" s="50"/>
      <c r="M225" s="8"/>
      <c r="N225" s="8"/>
      <c r="O225" s="9"/>
      <c r="P225" s="9"/>
      <c r="Q225" s="9"/>
    </row>
    <row r="226" spans="2:17" ht="30" x14ac:dyDescent="0.25">
      <c r="B226" s="44" t="s">
        <v>1766</v>
      </c>
      <c r="C226" s="44" t="s">
        <v>946</v>
      </c>
      <c r="D226" s="44" t="str">
        <v>Mill Manager Belani Elok</v>
      </c>
      <c r="E226" s="44">
        <v>441</v>
      </c>
      <c r="F226">
        <v>121</v>
      </c>
      <c r="G226" s="44" t="str">
        <v>Field Assistant Treblasala</v>
      </c>
      <c r="H226" s="8"/>
      <c r="I226" s="50"/>
      <c r="J226" s="50"/>
      <c r="K226" s="50"/>
      <c r="L226" s="50"/>
      <c r="M226" s="8"/>
      <c r="N226" s="8"/>
      <c r="O226" s="9"/>
      <c r="P226" s="9"/>
      <c r="Q226" s="9"/>
    </row>
    <row r="227" spans="2:17" ht="30" x14ac:dyDescent="0.25">
      <c r="B227" s="44" t="s">
        <v>1768</v>
      </c>
      <c r="C227" s="44" t="s">
        <v>1509</v>
      </c>
      <c r="D227" s="44" t="str">
        <v>Mill Manager Dolok</v>
      </c>
      <c r="E227" s="44">
        <v>442</v>
      </c>
      <c r="F227">
        <v>122</v>
      </c>
      <c r="G227" s="44" t="str">
        <v>Field Assistant Tulung Gelam</v>
      </c>
      <c r="H227" s="8"/>
      <c r="I227" s="50"/>
      <c r="J227" s="50"/>
      <c r="K227" s="50"/>
      <c r="L227" s="50"/>
      <c r="M227" s="8"/>
      <c r="N227" s="8"/>
      <c r="O227" s="9"/>
      <c r="P227" s="9"/>
      <c r="Q227" s="9"/>
    </row>
    <row r="228" spans="2:17" ht="30" x14ac:dyDescent="0.25">
      <c r="B228" s="44" t="s">
        <v>1770</v>
      </c>
      <c r="C228" s="44" t="s">
        <v>949</v>
      </c>
      <c r="D228" s="44" t="str">
        <v>Mill Manager Gunung Malayu</v>
      </c>
      <c r="E228" s="44">
        <v>443</v>
      </c>
      <c r="F228">
        <v>123</v>
      </c>
      <c r="G228" s="44" t="str">
        <v>Field Assistant Turangie</v>
      </c>
      <c r="H228" s="8"/>
      <c r="I228" s="50"/>
      <c r="J228" s="50"/>
      <c r="K228" s="50"/>
      <c r="L228" s="50"/>
      <c r="M228" s="8"/>
      <c r="N228" s="8"/>
      <c r="O228" s="9"/>
      <c r="P228" s="9"/>
      <c r="Q228" s="9"/>
    </row>
    <row r="229" spans="2:17" ht="30" x14ac:dyDescent="0.25">
      <c r="B229" s="44" t="s">
        <v>1772</v>
      </c>
      <c r="C229" s="44" t="s">
        <v>951</v>
      </c>
      <c r="D229" s="44" t="str">
        <v>Mill Manager Kencana Sari</v>
      </c>
      <c r="E229" s="44">
        <v>444</v>
      </c>
      <c r="F229">
        <v>0</v>
      </c>
      <c r="G229" s="44" t="str">
        <v>Financial &amp; Reporting Manager Medan BO</v>
      </c>
      <c r="H229" s="8"/>
      <c r="I229" s="50"/>
      <c r="J229" s="50"/>
      <c r="K229" s="50"/>
      <c r="L229" s="50"/>
      <c r="M229" s="8"/>
      <c r="N229" s="8"/>
      <c r="O229" s="9"/>
      <c r="P229" s="9"/>
      <c r="Q229" s="9"/>
    </row>
    <row r="230" spans="2:17" ht="30" x14ac:dyDescent="0.25">
      <c r="B230" s="44" t="s">
        <v>1774</v>
      </c>
      <c r="C230" s="44" t="s">
        <v>1950</v>
      </c>
      <c r="D230" s="44" t="str">
        <v>Mill Manager Pahu Makmur</v>
      </c>
      <c r="E230" s="44">
        <v>445</v>
      </c>
      <c r="F230">
        <v>0</v>
      </c>
      <c r="G230" s="44" t="str">
        <v>Financial &amp; Reporting Staff Medan BO</v>
      </c>
      <c r="H230" s="8"/>
      <c r="I230" s="50"/>
      <c r="J230" s="50"/>
      <c r="K230" s="50"/>
      <c r="L230" s="50"/>
      <c r="M230" s="8"/>
      <c r="N230" s="8"/>
      <c r="O230" s="9"/>
      <c r="P230" s="9"/>
      <c r="Q230" s="9"/>
    </row>
    <row r="231" spans="2:17" ht="30" x14ac:dyDescent="0.25">
      <c r="B231" s="44" t="s">
        <v>1495</v>
      </c>
      <c r="C231" s="44" t="s">
        <v>952</v>
      </c>
      <c r="D231" s="44" t="str">
        <v>Mill Manager Sei Lakitan</v>
      </c>
      <c r="E231" s="44">
        <v>446</v>
      </c>
      <c r="F231">
        <v>0</v>
      </c>
      <c r="G231" s="44" t="str">
        <v>Financial &amp; Reporting Supervisor Medan BO</v>
      </c>
      <c r="H231" s="8"/>
      <c r="I231" s="50"/>
      <c r="J231" s="50"/>
      <c r="K231" s="50"/>
      <c r="L231" s="50"/>
      <c r="M231" s="8"/>
      <c r="N231" s="8"/>
      <c r="O231" s="9"/>
      <c r="P231" s="9"/>
      <c r="Q231" s="9"/>
    </row>
    <row r="232" spans="2:17" ht="30" x14ac:dyDescent="0.25">
      <c r="B232" s="44" t="s">
        <v>1776</v>
      </c>
      <c r="C232" s="44" t="s">
        <v>953</v>
      </c>
      <c r="D232" s="44" t="str">
        <v>Mill Manager Terawas Indah</v>
      </c>
      <c r="E232" s="44">
        <v>447</v>
      </c>
      <c r="F232">
        <v>0</v>
      </c>
      <c r="G232" s="44" t="str">
        <v>Financial Reporting Staff Jakarta HO</v>
      </c>
      <c r="H232" s="8"/>
      <c r="I232" s="50"/>
      <c r="J232" s="50"/>
      <c r="K232" s="50"/>
      <c r="L232" s="50"/>
      <c r="M232" s="8"/>
      <c r="N232" s="8"/>
      <c r="O232" s="9"/>
      <c r="P232" s="9"/>
      <c r="Q232" s="9"/>
    </row>
    <row r="233" spans="2:17" ht="30" x14ac:dyDescent="0.25">
      <c r="B233" s="44" t="s">
        <v>1778</v>
      </c>
      <c r="C233" s="44" t="s">
        <v>1951</v>
      </c>
      <c r="D233" s="44" t="str">
        <v>Mill Manager Tirta Agung</v>
      </c>
      <c r="E233" s="44">
        <v>448</v>
      </c>
      <c r="F233">
        <v>0</v>
      </c>
      <c r="G233" s="44" t="str">
        <v>Fulfillment &amp; Logistic Manager Palembang BO</v>
      </c>
      <c r="H233" s="8"/>
      <c r="I233" s="50"/>
      <c r="J233" s="50"/>
      <c r="K233" s="50"/>
      <c r="L233" s="50"/>
      <c r="M233" s="8"/>
      <c r="N233" s="8"/>
      <c r="O233" s="9"/>
      <c r="P233" s="9"/>
      <c r="Q233" s="9"/>
    </row>
    <row r="234" spans="2:17" ht="30" x14ac:dyDescent="0.25">
      <c r="B234" s="44" t="s">
        <v>1780</v>
      </c>
      <c r="C234" s="44" t="s">
        <v>955</v>
      </c>
      <c r="D234" s="44" t="str">
        <v>Mill Manager Turangie</v>
      </c>
      <c r="E234" s="44">
        <v>449</v>
      </c>
      <c r="F234">
        <v>0</v>
      </c>
      <c r="G234" s="44" t="str">
        <v>Fulfillment &amp; Logistic Staff Jakarta HO</v>
      </c>
      <c r="H234" s="8"/>
      <c r="I234" s="50"/>
      <c r="J234" s="50"/>
      <c r="K234" s="50"/>
      <c r="L234" s="50"/>
      <c r="M234" s="8"/>
      <c r="N234" s="8"/>
      <c r="O234" s="9"/>
      <c r="P234" s="9"/>
      <c r="Q234" s="9"/>
    </row>
    <row r="235" spans="2:17" ht="30" x14ac:dyDescent="0.25">
      <c r="B235" s="44" t="s">
        <v>1782</v>
      </c>
      <c r="C235" s="44" t="s">
        <v>956</v>
      </c>
      <c r="D235" s="44" t="str">
        <v>Plasma Field Assistant Ekasari Region</v>
      </c>
      <c r="E235" s="44">
        <v>470</v>
      </c>
      <c r="F235">
        <v>0</v>
      </c>
      <c r="G235" s="44" t="str">
        <v>Fulfillment &amp; Logistic Staff Medan BO</v>
      </c>
      <c r="H235" s="8"/>
      <c r="I235" s="50"/>
      <c r="J235" s="50"/>
      <c r="K235" s="50"/>
      <c r="L235" s="50"/>
      <c r="M235" s="8"/>
      <c r="N235" s="8"/>
      <c r="O235" s="9"/>
      <c r="P235" s="9"/>
      <c r="Q235" s="9"/>
    </row>
    <row r="236" spans="2:17" ht="45" x14ac:dyDescent="0.25">
      <c r="B236" s="44" t="s">
        <v>1784</v>
      </c>
      <c r="C236" s="44" t="s">
        <v>957</v>
      </c>
      <c r="D236" s="44" t="str">
        <v>Plasma Field Assistant Marga Sido Region</v>
      </c>
      <c r="E236" s="44">
        <v>471</v>
      </c>
      <c r="F236">
        <v>0</v>
      </c>
      <c r="G236" s="44" t="str">
        <v>Fulfillment &amp; Logistic Staff Palembang BO</v>
      </c>
      <c r="H236" s="8"/>
      <c r="I236" s="50"/>
      <c r="J236" s="50"/>
      <c r="K236" s="50"/>
      <c r="L236" s="50"/>
      <c r="M236" s="8"/>
      <c r="N236" s="8"/>
      <c r="O236" s="9"/>
      <c r="P236" s="9"/>
      <c r="Q236" s="9"/>
    </row>
    <row r="237" spans="2:17" ht="30" x14ac:dyDescent="0.25">
      <c r="B237" s="44" t="s">
        <v>1785</v>
      </c>
      <c r="C237" s="44" t="s">
        <v>960</v>
      </c>
      <c r="D237" s="44" t="str">
        <v>Plasma Manager Dwi Makmur</v>
      </c>
      <c r="E237" s="44">
        <v>477</v>
      </c>
      <c r="F237">
        <v>0</v>
      </c>
      <c r="G237" s="44" t="str">
        <v>Fulfillment &amp; Logistic Staff Samarinda BO</v>
      </c>
      <c r="H237" s="8"/>
      <c r="I237" s="50"/>
      <c r="J237" s="50"/>
      <c r="K237" s="50"/>
      <c r="L237" s="50"/>
      <c r="M237" s="8"/>
      <c r="N237" s="8"/>
      <c r="O237" s="9"/>
      <c r="P237" s="9"/>
      <c r="Q237" s="9"/>
    </row>
    <row r="238" spans="2:17" ht="45" x14ac:dyDescent="0.25">
      <c r="B238" s="44" t="s">
        <v>1788</v>
      </c>
      <c r="C238" s="44" t="s">
        <v>1952</v>
      </c>
      <c r="D238" s="44" t="str">
        <v>Plasma Manager Eka Sari</v>
      </c>
      <c r="E238" s="44">
        <v>478</v>
      </c>
      <c r="F238">
        <v>0</v>
      </c>
      <c r="G238" s="44" t="str">
        <v>Funding &amp; PFA Officer Jakarta HO</v>
      </c>
      <c r="H238" s="8"/>
      <c r="I238" s="50"/>
      <c r="J238" s="50"/>
      <c r="K238" s="50"/>
      <c r="L238" s="50"/>
      <c r="M238" s="8"/>
      <c r="N238" s="8"/>
      <c r="O238" s="9"/>
      <c r="P238" s="9"/>
      <c r="Q238" s="9"/>
    </row>
    <row r="239" spans="2:17" ht="30" x14ac:dyDescent="0.25">
      <c r="B239" s="44" t="s">
        <v>1789</v>
      </c>
      <c r="C239" s="44" t="s">
        <v>978</v>
      </c>
      <c r="D239" s="44" t="str">
        <v>Plasma Manager Pelita Jaya</v>
      </c>
      <c r="E239" s="44">
        <v>479</v>
      </c>
      <c r="F239">
        <v>0</v>
      </c>
      <c r="G239" s="44" t="str">
        <v>General Service Manager Palembang BO</v>
      </c>
      <c r="H239" s="8"/>
      <c r="I239" s="50"/>
      <c r="J239" s="50"/>
      <c r="K239" s="50"/>
      <c r="L239" s="50"/>
      <c r="M239" s="8"/>
      <c r="N239" s="8"/>
      <c r="O239" s="9"/>
      <c r="P239" s="9"/>
      <c r="Q239" s="9"/>
    </row>
    <row r="240" spans="2:17" ht="30" x14ac:dyDescent="0.25">
      <c r="B240" s="44" t="s">
        <v>1792</v>
      </c>
      <c r="C240" s="44" t="s">
        <v>963</v>
      </c>
      <c r="D240" s="44" t="str">
        <v>Plasma Staff AMA Kalimantan</v>
      </c>
      <c r="E240" s="44">
        <v>481</v>
      </c>
      <c r="F240">
        <v>0</v>
      </c>
      <c r="G240" s="44" t="str">
        <v>General Services Staff Jakarta HO</v>
      </c>
      <c r="H240" s="8"/>
      <c r="I240" s="50"/>
      <c r="J240" s="50"/>
      <c r="K240" s="50"/>
      <c r="L240" s="50"/>
      <c r="M240" s="8"/>
      <c r="N240" s="8"/>
      <c r="O240" s="9"/>
      <c r="P240" s="9"/>
      <c r="Q240" s="9"/>
    </row>
    <row r="241" spans="2:17" ht="30" x14ac:dyDescent="0.25">
      <c r="B241" s="44" t="s">
        <v>1793</v>
      </c>
      <c r="C241" s="44" t="s">
        <v>978</v>
      </c>
      <c r="D241" s="44" t="str">
        <v>Plasma Unit Assistant Air Bening Region</v>
      </c>
      <c r="E241" s="44">
        <v>483</v>
      </c>
      <c r="F241">
        <v>0</v>
      </c>
      <c r="G241" s="44" t="str">
        <v>General Services Staff Medan BO</v>
      </c>
      <c r="H241" s="8"/>
      <c r="I241" s="50"/>
      <c r="J241" s="50"/>
      <c r="K241" s="50"/>
      <c r="L241" s="50"/>
      <c r="M241" s="8"/>
      <c r="N241" s="8"/>
      <c r="O241" s="9"/>
      <c r="P241" s="9"/>
      <c r="Q241" s="9"/>
    </row>
    <row r="242" spans="2:17" ht="30" x14ac:dyDescent="0.25">
      <c r="B242" s="44" t="s">
        <v>1794</v>
      </c>
      <c r="C242" s="44" t="s">
        <v>964</v>
      </c>
      <c r="D242" s="44" t="str">
        <v>Plasma Unit Assistant Arta Kencana Region</v>
      </c>
      <c r="E242" s="44">
        <v>484</v>
      </c>
      <c r="F242">
        <v>0</v>
      </c>
      <c r="G242" s="44" t="str">
        <v>General Services Staff Palembang BO</v>
      </c>
      <c r="H242" s="8"/>
      <c r="I242" s="50"/>
      <c r="J242" s="50"/>
      <c r="K242" s="50"/>
      <c r="L242" s="50"/>
      <c r="M242" s="8"/>
      <c r="N242" s="8"/>
      <c r="O242" s="9"/>
      <c r="P242" s="9"/>
      <c r="Q242" s="9"/>
    </row>
    <row r="243" spans="2:17" ht="45" x14ac:dyDescent="0.25">
      <c r="B243" s="44" t="s">
        <v>2257</v>
      </c>
      <c r="C243" s="44" t="s">
        <v>978</v>
      </c>
      <c r="D243" s="44" t="str">
        <v>Plasma Unit Assistant Ekasari Region</v>
      </c>
      <c r="E243" s="44">
        <v>485</v>
      </c>
      <c r="F243">
        <v>0</v>
      </c>
      <c r="G243" s="44" t="str">
        <v>General Services Staff Samarinda BO</v>
      </c>
      <c r="H243" s="8"/>
      <c r="I243" s="50"/>
      <c r="J243" s="50"/>
      <c r="K243" s="50"/>
      <c r="L243" s="50"/>
      <c r="M243" s="8"/>
      <c r="N243" s="8"/>
      <c r="O243" s="9"/>
      <c r="P243" s="9"/>
      <c r="Q243" s="9"/>
    </row>
    <row r="244" spans="2:17" ht="30" x14ac:dyDescent="0.25">
      <c r="B244" s="44" t="s">
        <v>1796</v>
      </c>
      <c r="C244" s="44" t="s">
        <v>978</v>
      </c>
      <c r="D244" s="44" t="str">
        <v>Plasma Unit Assistant Pahu Makmur</v>
      </c>
      <c r="E244" s="44">
        <v>486</v>
      </c>
      <c r="F244">
        <v>0</v>
      </c>
      <c r="G244" s="44" t="str">
        <v>GIS Assistant AMA Kalimantan</v>
      </c>
      <c r="H244" s="8"/>
      <c r="I244" s="50"/>
      <c r="J244" s="50"/>
      <c r="K244" s="50"/>
      <c r="L244" s="50"/>
      <c r="M244" s="8"/>
      <c r="N244" s="8"/>
      <c r="O244" s="9"/>
      <c r="P244" s="9"/>
      <c r="Q244" s="9"/>
    </row>
    <row r="245" spans="2:17" ht="30" x14ac:dyDescent="0.25">
      <c r="B245" s="44" t="s">
        <v>1548</v>
      </c>
      <c r="C245" s="44" t="s">
        <v>2042</v>
      </c>
      <c r="D245" s="44" t="str">
        <v>Project Manager Bangun Harjo</v>
      </c>
      <c r="E245" s="44">
        <v>494</v>
      </c>
      <c r="F245">
        <v>0</v>
      </c>
      <c r="G245" s="44" t="str">
        <v>GIS Assistant BLRS-NS</v>
      </c>
      <c r="H245" s="8"/>
      <c r="I245" s="50"/>
      <c r="J245" s="50"/>
      <c r="K245" s="50"/>
      <c r="L245" s="50"/>
      <c r="M245" s="8"/>
      <c r="N245" s="8"/>
      <c r="O245" s="9"/>
      <c r="P245" s="9"/>
      <c r="Q245" s="9"/>
    </row>
    <row r="246" spans="2:17" ht="30" x14ac:dyDescent="0.25">
      <c r="B246" s="44" t="s">
        <v>1797</v>
      </c>
      <c r="C246" s="44" t="s">
        <v>968</v>
      </c>
      <c r="D246" s="44" t="str">
        <v>Project Manager Suka Bangun</v>
      </c>
      <c r="E246" s="44">
        <v>495</v>
      </c>
      <c r="F246">
        <v>0</v>
      </c>
      <c r="G246" s="44" t="str">
        <v>GIS Assistant BLRS-SS</v>
      </c>
      <c r="H246" s="8"/>
      <c r="I246" s="50"/>
      <c r="J246" s="50"/>
      <c r="K246" s="50"/>
      <c r="L246" s="50"/>
      <c r="M246" s="8"/>
      <c r="N246" s="8"/>
      <c r="O246" s="9"/>
      <c r="P246" s="9"/>
      <c r="Q246" s="9"/>
    </row>
    <row r="247" spans="2:17" ht="30" x14ac:dyDescent="0.25">
      <c r="B247" s="44" t="s">
        <v>1798</v>
      </c>
      <c r="C247" s="44" t="s">
        <v>969</v>
      </c>
      <c r="D247" s="44" t="str">
        <v>Project Plasma SAD Coordinator</v>
      </c>
      <c r="E247" s="44">
        <v>496</v>
      </c>
      <c r="F247">
        <v>0</v>
      </c>
      <c r="G247" s="44" t="str">
        <v>GIS Officer BLRS-SS</v>
      </c>
      <c r="H247" s="8"/>
      <c r="I247" s="50"/>
      <c r="J247" s="50"/>
      <c r="K247" s="50"/>
      <c r="L247" s="50"/>
      <c r="M247" s="8"/>
      <c r="N247" s="8"/>
      <c r="O247" s="9"/>
      <c r="P247" s="9"/>
      <c r="Q247" s="9"/>
    </row>
    <row r="248" spans="2:17" ht="30" x14ac:dyDescent="0.25">
      <c r="B248" s="44" t="s">
        <v>1799</v>
      </c>
      <c r="C248" s="44" t="s">
        <v>987</v>
      </c>
      <c r="D248" s="44" t="str">
        <v>Quality Control Analyst</v>
      </c>
      <c r="E248" s="44">
        <v>497</v>
      </c>
      <c r="F248">
        <v>0</v>
      </c>
      <c r="G248" s="44" t="str">
        <v>GIS Specialist &amp; Data Coordinator Jakarta HO</v>
      </c>
      <c r="H248" s="8"/>
      <c r="I248" s="50"/>
      <c r="J248" s="50"/>
      <c r="K248" s="50"/>
      <c r="L248" s="50"/>
      <c r="M248" s="8"/>
      <c r="N248" s="8"/>
      <c r="O248" s="9"/>
      <c r="P248" s="9"/>
      <c r="Q248" s="9"/>
    </row>
    <row r="249" spans="2:17" ht="30" x14ac:dyDescent="0.25">
      <c r="B249" s="44" t="s">
        <v>1802</v>
      </c>
      <c r="C249" s="44" t="s">
        <v>972</v>
      </c>
      <c r="D249" s="44" t="str">
        <v>Quality Control Supervisor</v>
      </c>
      <c r="E249" s="44">
        <v>498</v>
      </c>
      <c r="F249">
        <v>0</v>
      </c>
      <c r="G249" s="44" t="str">
        <v>Government Relation Staff Medan BO</v>
      </c>
      <c r="H249" s="8"/>
      <c r="I249" s="50"/>
      <c r="J249" s="50"/>
      <c r="K249" s="50"/>
      <c r="L249" s="50"/>
      <c r="M249" s="8"/>
      <c r="N249" s="8"/>
      <c r="O249" s="9"/>
      <c r="P249" s="9"/>
      <c r="Q249" s="9"/>
    </row>
    <row r="250" spans="2:17" ht="30" x14ac:dyDescent="0.25">
      <c r="B250" s="44" t="s">
        <v>1804</v>
      </c>
      <c r="C250" s="44" t="s">
        <v>2237</v>
      </c>
      <c r="D250" s="44" t="str">
        <v>Region Manager Kalimantan</v>
      </c>
      <c r="E250" s="44">
        <v>500</v>
      </c>
      <c r="F250">
        <v>125</v>
      </c>
      <c r="G250" s="44" t="str">
        <v>Head Assistant Bah Bulian</v>
      </c>
      <c r="H250" s="8"/>
      <c r="I250" s="50"/>
      <c r="J250" s="50"/>
      <c r="K250" s="50"/>
      <c r="L250" s="50"/>
      <c r="M250" s="8"/>
      <c r="N250" s="8"/>
      <c r="O250" s="9"/>
      <c r="P250" s="9"/>
      <c r="Q250" s="9"/>
    </row>
    <row r="251" spans="2:17" ht="30" x14ac:dyDescent="0.25">
      <c r="B251" s="44" t="s">
        <v>1806</v>
      </c>
      <c r="C251" s="44" t="s">
        <v>2237</v>
      </c>
      <c r="D251" s="44" t="str">
        <v>Sei Lais Bulking Station Supervisor</v>
      </c>
      <c r="E251" s="44">
        <v>520</v>
      </c>
      <c r="F251">
        <v>126</v>
      </c>
      <c r="G251" s="44" t="str">
        <v>Head Assistant Bah Lias</v>
      </c>
      <c r="H251" s="8"/>
      <c r="I251" s="50"/>
      <c r="J251" s="50"/>
      <c r="K251" s="50"/>
      <c r="L251" s="50"/>
      <c r="M251" s="8"/>
      <c r="N251" s="8"/>
      <c r="O251" s="9"/>
      <c r="P251" s="9"/>
      <c r="Q251" s="9"/>
    </row>
    <row r="252" spans="2:17" ht="30" x14ac:dyDescent="0.25">
      <c r="B252" s="44" t="s">
        <v>1808</v>
      </c>
      <c r="C252" s="44" t="s">
        <v>2237</v>
      </c>
      <c r="D252" s="44" t="str">
        <v>Shift Coordinator Belani Elok</v>
      </c>
      <c r="E252" s="44">
        <v>523</v>
      </c>
      <c r="F252">
        <v>127</v>
      </c>
      <c r="G252" s="44" t="str">
        <v>Head Assistant Bebah Permata</v>
      </c>
      <c r="H252" s="8"/>
      <c r="I252" s="50"/>
      <c r="J252" s="50"/>
      <c r="K252" s="50"/>
      <c r="L252" s="50"/>
      <c r="M252" s="8"/>
      <c r="N252" s="8"/>
      <c r="O252" s="9"/>
      <c r="P252" s="9"/>
      <c r="Q252" s="9"/>
    </row>
    <row r="253" spans="2:17" x14ac:dyDescent="0.25">
      <c r="B253" s="44" t="s">
        <v>1810</v>
      </c>
      <c r="C253" s="44" t="s">
        <v>2237</v>
      </c>
      <c r="D253" s="44" t="str">
        <v>Shift Coordinator Dolok</v>
      </c>
      <c r="E253" s="44">
        <v>524</v>
      </c>
      <c r="F253">
        <v>128</v>
      </c>
      <c r="G253" s="44" t="str">
        <v>Head Assistant Begerpang</v>
      </c>
      <c r="H253" s="8"/>
      <c r="I253" s="50"/>
      <c r="J253" s="50"/>
      <c r="K253" s="50"/>
      <c r="L253" s="50"/>
      <c r="M253" s="8"/>
      <c r="N253" s="8"/>
      <c r="O253" s="9"/>
      <c r="P253" s="9"/>
      <c r="Q253" s="9"/>
    </row>
    <row r="254" spans="2:17" ht="30" x14ac:dyDescent="0.25">
      <c r="B254" s="44" t="s">
        <v>1812</v>
      </c>
      <c r="C254" s="44" t="s">
        <v>2237</v>
      </c>
      <c r="D254" s="44" t="str">
        <v>Shift Coordinator Isuy Makmur</v>
      </c>
      <c r="E254" s="44">
        <v>525</v>
      </c>
      <c r="F254">
        <v>129</v>
      </c>
      <c r="G254" s="44" t="str">
        <v>Head Assistant Belani Elok</v>
      </c>
      <c r="H254" s="8"/>
      <c r="I254" s="50"/>
      <c r="J254" s="50"/>
      <c r="K254" s="50"/>
      <c r="L254" s="50"/>
      <c r="M254" s="8"/>
      <c r="N254" s="8"/>
      <c r="O254" s="9"/>
      <c r="P254" s="9"/>
      <c r="Q254" s="9"/>
    </row>
    <row r="255" spans="2:17" ht="30" x14ac:dyDescent="0.25">
      <c r="B255" s="44" t="s">
        <v>1813</v>
      </c>
      <c r="C255" s="44" t="s">
        <v>2238</v>
      </c>
      <c r="D255" s="44" t="str">
        <v>Shift Coordinator Kencana Sari</v>
      </c>
      <c r="E255" s="44">
        <v>526</v>
      </c>
      <c r="F255">
        <v>130</v>
      </c>
      <c r="G255" s="44" t="str">
        <v>Head Assistant Budi Tirta</v>
      </c>
      <c r="H255" s="8"/>
      <c r="I255" s="50"/>
      <c r="J255" s="50"/>
      <c r="K255" s="50"/>
      <c r="L255" s="50"/>
      <c r="M255" s="8"/>
      <c r="N255" s="8"/>
      <c r="O255" s="9"/>
      <c r="P255" s="9"/>
      <c r="Q255" s="9"/>
    </row>
    <row r="256" spans="2:17" ht="30" x14ac:dyDescent="0.25">
      <c r="B256" s="44" t="s">
        <v>1816</v>
      </c>
      <c r="C256" s="44" t="s">
        <v>2238</v>
      </c>
      <c r="D256" s="44" t="str">
        <v>Shift Coordinator Pahu Makmur</v>
      </c>
      <c r="E256" s="44">
        <v>527</v>
      </c>
      <c r="F256">
        <v>131</v>
      </c>
      <c r="G256" s="44" t="str">
        <v>Head Assistant Bukit Hijau</v>
      </c>
      <c r="H256" s="8"/>
      <c r="I256" s="50"/>
      <c r="J256" s="50"/>
      <c r="K256" s="50"/>
      <c r="L256" s="50"/>
      <c r="M256" s="8"/>
      <c r="N256" s="8"/>
      <c r="O256" s="9"/>
      <c r="P256" s="9"/>
      <c r="Q256" s="9"/>
    </row>
    <row r="257" spans="2:17" ht="45" x14ac:dyDescent="0.25">
      <c r="B257" s="44" t="s">
        <v>1818</v>
      </c>
      <c r="C257" s="44" t="s">
        <v>2238</v>
      </c>
      <c r="D257" s="44" t="str">
        <v>Shift Coordinator Sei Lakitan</v>
      </c>
      <c r="E257" s="44">
        <v>528</v>
      </c>
      <c r="F257">
        <v>132</v>
      </c>
      <c r="G257" s="44" t="str">
        <v>Head Assistant Bungara</v>
      </c>
      <c r="H257" s="8"/>
      <c r="I257" s="50"/>
      <c r="J257" s="50"/>
      <c r="K257" s="50"/>
      <c r="L257" s="50"/>
      <c r="M257" s="8"/>
      <c r="N257" s="8"/>
      <c r="O257" s="9"/>
      <c r="P257" s="9"/>
      <c r="Q257" s="9"/>
    </row>
    <row r="258" spans="2:17" ht="30" x14ac:dyDescent="0.25">
      <c r="B258" s="44" t="s">
        <v>1820</v>
      </c>
      <c r="C258" s="44" t="s">
        <v>2238</v>
      </c>
      <c r="D258" s="44" t="str">
        <v>Shift Engineer Begerpang</v>
      </c>
      <c r="E258" s="44">
        <v>530</v>
      </c>
      <c r="F258">
        <v>133</v>
      </c>
      <c r="G258" s="44" t="str">
        <v>Head Assistant Dolok</v>
      </c>
      <c r="H258" s="8"/>
      <c r="I258" s="50"/>
      <c r="J258" s="50"/>
      <c r="K258" s="50"/>
      <c r="L258" s="50"/>
      <c r="M258" s="8"/>
      <c r="N258" s="8"/>
      <c r="O258" s="9"/>
      <c r="P258" s="9"/>
      <c r="Q258" s="9"/>
    </row>
    <row r="259" spans="2:17" ht="30" x14ac:dyDescent="0.25">
      <c r="B259" s="44" t="s">
        <v>1822</v>
      </c>
      <c r="C259" s="44" t="s">
        <v>2239</v>
      </c>
      <c r="D259" s="44" t="str">
        <v>Shift Engineer Belani Elok</v>
      </c>
      <c r="E259" s="44">
        <v>531</v>
      </c>
      <c r="F259">
        <v>134</v>
      </c>
      <c r="G259" s="44" t="str">
        <v>Head Assistant Gunung Bais</v>
      </c>
      <c r="H259" s="8"/>
      <c r="I259" s="50"/>
      <c r="J259" s="50"/>
      <c r="K259" s="50"/>
      <c r="L259" s="50"/>
      <c r="M259" s="8"/>
      <c r="N259" s="8"/>
      <c r="O259" s="9"/>
      <c r="P259" s="9"/>
      <c r="Q259" s="9"/>
    </row>
    <row r="260" spans="2:17" ht="30" x14ac:dyDescent="0.25">
      <c r="B260" s="44" t="s">
        <v>1824</v>
      </c>
      <c r="C260" s="44" t="s">
        <v>2240</v>
      </c>
      <c r="D260" s="44" t="str">
        <v>Shift Engineer Dolok</v>
      </c>
      <c r="E260" s="44">
        <v>533</v>
      </c>
      <c r="F260">
        <v>135</v>
      </c>
      <c r="G260" s="44" t="str">
        <v>Head Assistant Gunung Malayu</v>
      </c>
      <c r="H260" s="8"/>
      <c r="I260" s="50"/>
      <c r="J260" s="50"/>
      <c r="K260" s="50"/>
      <c r="L260" s="50"/>
      <c r="M260" s="8"/>
      <c r="N260" s="8"/>
      <c r="O260" s="9"/>
      <c r="P260" s="9"/>
      <c r="Q260" s="9"/>
    </row>
    <row r="261" spans="2:17" ht="30" x14ac:dyDescent="0.25">
      <c r="B261" s="44" t="s">
        <v>1826</v>
      </c>
      <c r="C261" s="44" t="s">
        <v>2240</v>
      </c>
      <c r="D261" s="44" t="str">
        <v>Shift Engineer Gunung Bais</v>
      </c>
      <c r="E261" s="44">
        <v>534</v>
      </c>
      <c r="F261">
        <v>136</v>
      </c>
      <c r="G261" s="44" t="str">
        <v>Head Assistant Issuy Makmur</v>
      </c>
      <c r="H261" s="8"/>
      <c r="I261" s="50"/>
      <c r="J261" s="50"/>
      <c r="K261" s="50"/>
      <c r="L261" s="50"/>
      <c r="M261" s="8"/>
      <c r="N261" s="8"/>
      <c r="O261" s="9"/>
      <c r="P261" s="9"/>
      <c r="Q261" s="9"/>
    </row>
    <row r="262" spans="2:17" ht="30" x14ac:dyDescent="0.25">
      <c r="B262" s="44" t="s">
        <v>1828</v>
      </c>
      <c r="C262" s="44" t="s">
        <v>2241</v>
      </c>
      <c r="D262" s="44" t="str">
        <v>Shift Engineer Gunung Malayu</v>
      </c>
      <c r="E262" s="44">
        <v>535</v>
      </c>
      <c r="F262">
        <v>137</v>
      </c>
      <c r="G262" s="44" t="str">
        <v>Head Assistant Kedang Makmur</v>
      </c>
      <c r="H262" s="8"/>
      <c r="I262" s="50"/>
      <c r="J262" s="50"/>
      <c r="K262" s="50"/>
      <c r="L262" s="50"/>
      <c r="M262" s="8"/>
      <c r="N262" s="8"/>
      <c r="O262" s="9"/>
      <c r="P262" s="9"/>
      <c r="Q262" s="9"/>
    </row>
    <row r="263" spans="2:17" ht="30" x14ac:dyDescent="0.25">
      <c r="B263" s="44" t="s">
        <v>1830</v>
      </c>
      <c r="C263" s="44" t="s">
        <v>2266</v>
      </c>
      <c r="D263" s="44" t="str">
        <v>Shift Engineer Isuy Makmur</v>
      </c>
      <c r="E263" s="44">
        <v>536</v>
      </c>
      <c r="F263">
        <v>138</v>
      </c>
      <c r="G263" s="44" t="str">
        <v>Head Assistant Mentari Kulim</v>
      </c>
      <c r="H263" s="8"/>
      <c r="I263" s="50"/>
      <c r="J263" s="50"/>
      <c r="K263" s="50"/>
      <c r="L263" s="50"/>
      <c r="M263" s="8"/>
      <c r="N263" s="8"/>
      <c r="O263" s="9"/>
      <c r="P263" s="9"/>
      <c r="Q263" s="9"/>
    </row>
    <row r="264" spans="2:17" ht="30" x14ac:dyDescent="0.25">
      <c r="B264" s="44" t="s">
        <v>1625</v>
      </c>
      <c r="C264" s="44" t="s">
        <v>977</v>
      </c>
      <c r="D264" s="44" t="str">
        <v>Shift Engineer Kencana Sari</v>
      </c>
      <c r="E264" s="44">
        <v>537</v>
      </c>
      <c r="F264">
        <v>139</v>
      </c>
      <c r="G264" s="44" t="str">
        <v>Head Assistant Pahu Makmur</v>
      </c>
      <c r="H264" s="8"/>
      <c r="I264" s="50"/>
      <c r="J264" s="50"/>
      <c r="K264" s="50"/>
      <c r="L264" s="50"/>
      <c r="M264" s="8"/>
      <c r="N264" s="8"/>
      <c r="O264" s="9"/>
      <c r="P264" s="9"/>
      <c r="Q264" s="9"/>
    </row>
    <row r="265" spans="2:17" x14ac:dyDescent="0.25">
      <c r="B265" s="44" t="s">
        <v>1625</v>
      </c>
      <c r="C265" s="44" t="s">
        <v>1583</v>
      </c>
      <c r="D265" s="44" t="str">
        <v>Shift Engineer Kertasarie</v>
      </c>
      <c r="E265" s="44">
        <v>538</v>
      </c>
      <c r="F265">
        <v>140</v>
      </c>
      <c r="G265" s="44" t="str">
        <v>Head Assistant Palang Isang</v>
      </c>
      <c r="H265" s="8"/>
      <c r="I265" s="50"/>
      <c r="J265" s="50"/>
      <c r="K265" s="50"/>
      <c r="L265" s="50"/>
      <c r="M265" s="8"/>
      <c r="N265" s="8"/>
      <c r="O265" s="9"/>
      <c r="P265" s="9"/>
      <c r="Q265" s="9"/>
    </row>
    <row r="266" spans="2:17" x14ac:dyDescent="0.25">
      <c r="B266" s="44" t="s">
        <v>1832</v>
      </c>
      <c r="C266" s="44" t="s">
        <v>1581</v>
      </c>
      <c r="D266" s="44" t="str">
        <v>Shift Engineer Palangisang</v>
      </c>
      <c r="E266" s="44">
        <v>539</v>
      </c>
      <c r="F266">
        <v>141</v>
      </c>
      <c r="G266" s="44" t="str">
        <v>Head Assistant Pasir Luhur</v>
      </c>
      <c r="H266" s="8"/>
      <c r="I266" s="50"/>
      <c r="J266" s="50"/>
      <c r="K266" s="50"/>
      <c r="L266" s="50"/>
      <c r="M266" s="8"/>
      <c r="N266" s="8"/>
      <c r="O266" s="9"/>
      <c r="P266" s="9"/>
      <c r="Q266" s="9"/>
    </row>
    <row r="267" spans="2:17" x14ac:dyDescent="0.25">
      <c r="B267" s="44" t="s">
        <v>1834</v>
      </c>
      <c r="C267" s="44" t="s">
        <v>1581</v>
      </c>
      <c r="D267" s="44" t="str">
        <v>Shift Engineer Sei Lakitan</v>
      </c>
      <c r="E267" s="44">
        <v>540</v>
      </c>
      <c r="F267">
        <v>142</v>
      </c>
      <c r="G267" s="44" t="str">
        <v>Head Assistant Pring Permai</v>
      </c>
      <c r="H267" s="8"/>
      <c r="I267" s="50"/>
      <c r="J267" s="50"/>
      <c r="K267" s="50"/>
      <c r="L267" s="50"/>
      <c r="M267" s="8"/>
      <c r="N267" s="8"/>
      <c r="O267" s="9"/>
      <c r="P267" s="9"/>
      <c r="Q267" s="9"/>
    </row>
    <row r="268" spans="2:17" ht="30" x14ac:dyDescent="0.25">
      <c r="B268" s="44" t="s">
        <v>1834</v>
      </c>
      <c r="C268" s="44" t="s">
        <v>976</v>
      </c>
      <c r="D268" s="44" t="str">
        <v>Shift Engineer Sei Rumbiya</v>
      </c>
      <c r="E268" s="44">
        <v>541</v>
      </c>
      <c r="F268">
        <v>143</v>
      </c>
      <c r="G268" s="44" t="str">
        <v>Head Assistant Pulo Rambong</v>
      </c>
      <c r="H268" s="8"/>
      <c r="I268" s="50"/>
      <c r="J268" s="50"/>
      <c r="K268" s="50"/>
      <c r="L268" s="50"/>
      <c r="M268" s="8"/>
      <c r="N268" s="8"/>
      <c r="O268" s="9"/>
      <c r="P268" s="9"/>
      <c r="Q268" s="9"/>
    </row>
    <row r="269" spans="2:17" ht="30" x14ac:dyDescent="0.25">
      <c r="B269" s="44" t="s">
        <v>1836</v>
      </c>
      <c r="C269" s="44" t="s">
        <v>2250</v>
      </c>
      <c r="D269" s="44" t="str">
        <v>Shift Engineer Terawas Indah</v>
      </c>
      <c r="E269" s="44">
        <v>542</v>
      </c>
      <c r="F269">
        <v>144</v>
      </c>
      <c r="G269" s="44" t="str">
        <v>Head Assistant Pungkol</v>
      </c>
      <c r="H269" s="8"/>
      <c r="I269" s="50"/>
      <c r="J269" s="50"/>
      <c r="K269" s="50"/>
      <c r="L269" s="50"/>
      <c r="M269" s="8"/>
      <c r="N269" s="8"/>
      <c r="O269" s="9"/>
      <c r="P269" s="9"/>
      <c r="Q269" s="9"/>
    </row>
    <row r="270" spans="2:17" ht="45" x14ac:dyDescent="0.25">
      <c r="B270" s="44" t="s">
        <v>1838</v>
      </c>
      <c r="C270" s="44" t="s">
        <v>876</v>
      </c>
      <c r="D270" s="44" t="str">
        <v>Shift Engineer Tirta Agung</v>
      </c>
      <c r="E270" s="44">
        <v>543</v>
      </c>
      <c r="F270">
        <v>145</v>
      </c>
      <c r="G270" s="44" t="str">
        <v>Head Assistant Rambong Sialang</v>
      </c>
      <c r="H270" s="8"/>
      <c r="I270" s="50"/>
      <c r="J270" s="50"/>
      <c r="K270" s="50"/>
      <c r="L270" s="50"/>
      <c r="M270" s="8"/>
      <c r="N270" s="8"/>
      <c r="O270" s="9"/>
      <c r="P270" s="9"/>
      <c r="Q270" s="9"/>
    </row>
    <row r="271" spans="2:17" ht="30" x14ac:dyDescent="0.25">
      <c r="B271" s="44" t="s">
        <v>1840</v>
      </c>
      <c r="C271" s="44" t="s">
        <v>877</v>
      </c>
      <c r="D271" s="44" t="str">
        <v>Shift Engineer Turangie</v>
      </c>
      <c r="E271" s="44">
        <v>544</v>
      </c>
      <c r="F271">
        <v>146</v>
      </c>
      <c r="G271" s="44" t="str">
        <v>Head Assistant Riam Indah</v>
      </c>
      <c r="H271" s="8"/>
      <c r="I271" s="50"/>
      <c r="J271" s="50"/>
      <c r="K271" s="50"/>
      <c r="L271" s="50"/>
      <c r="M271" s="8"/>
      <c r="N271" s="8"/>
      <c r="O271" s="9"/>
      <c r="P271" s="9"/>
      <c r="Q271" s="9"/>
    </row>
    <row r="272" spans="2:17" ht="30" x14ac:dyDescent="0.25">
      <c r="B272" s="44" t="s">
        <v>1840</v>
      </c>
      <c r="C272" s="44" t="s">
        <v>2036</v>
      </c>
      <c r="D272" s="44" t="str">
        <v>Site Civil Engineer AMA Bingin Teluk</v>
      </c>
      <c r="E272" s="44">
        <v>545</v>
      </c>
      <c r="F272">
        <v>147</v>
      </c>
      <c r="G272" s="44" t="str">
        <v>Head Assistant Sei Gemang</v>
      </c>
      <c r="H272" s="8"/>
      <c r="I272" s="50"/>
      <c r="J272" s="50"/>
      <c r="K272" s="50"/>
      <c r="L272" s="50"/>
      <c r="M272" s="8"/>
      <c r="N272" s="8"/>
      <c r="O272" s="9"/>
      <c r="P272" s="9"/>
      <c r="Q272" s="9"/>
    </row>
    <row r="273" spans="2:17" ht="30" x14ac:dyDescent="0.25">
      <c r="B273" s="44" t="s">
        <v>1842</v>
      </c>
      <c r="C273" s="51" t="s">
        <v>2259</v>
      </c>
      <c r="D273" s="44" t="str">
        <v>Site Civil Engineer AMA Kalimantan</v>
      </c>
      <c r="E273" s="44">
        <v>546</v>
      </c>
      <c r="F273">
        <v>148</v>
      </c>
      <c r="G273" s="44" t="str">
        <v>Head Assistant Sei Kepayang</v>
      </c>
      <c r="H273" s="8"/>
      <c r="I273" s="50"/>
      <c r="J273" s="50"/>
      <c r="K273" s="50"/>
      <c r="L273" s="50"/>
      <c r="M273" s="8"/>
      <c r="N273" s="8"/>
      <c r="O273" s="9"/>
      <c r="P273" s="9"/>
      <c r="Q273" s="9"/>
    </row>
    <row r="274" spans="2:17" ht="30" x14ac:dyDescent="0.25">
      <c r="B274" s="44" t="s">
        <v>1844</v>
      </c>
      <c r="C274" s="44" t="s">
        <v>841</v>
      </c>
      <c r="D274" s="44" t="str">
        <v>Site Civil Engineer AMA LimaPuluh</v>
      </c>
      <c r="E274" s="44">
        <v>547</v>
      </c>
      <c r="F274">
        <v>149</v>
      </c>
      <c r="G274" s="44" t="str">
        <v>Head Assistant Sei Lakitan</v>
      </c>
      <c r="H274" s="8"/>
      <c r="I274" s="50"/>
      <c r="J274" s="50"/>
      <c r="K274" s="50"/>
      <c r="L274" s="50"/>
      <c r="M274" s="8"/>
      <c r="N274" s="8"/>
      <c r="O274" s="9"/>
      <c r="P274" s="9"/>
      <c r="Q274" s="9"/>
    </row>
    <row r="275" spans="2:17" ht="30" x14ac:dyDescent="0.25">
      <c r="B275" s="44" t="s">
        <v>1846</v>
      </c>
      <c r="C275" s="44" t="s">
        <v>843</v>
      </c>
      <c r="D275" s="44" t="str">
        <v>Staff Bangun Harjo</v>
      </c>
      <c r="E275" s="44">
        <v>550</v>
      </c>
      <c r="F275">
        <v>150</v>
      </c>
      <c r="G275" s="44" t="str">
        <v>Head Assistant Sei Rumbiya</v>
      </c>
      <c r="H275" s="8"/>
      <c r="I275" s="50"/>
      <c r="J275" s="50"/>
      <c r="K275" s="50"/>
      <c r="L275" s="50"/>
      <c r="M275" s="8"/>
      <c r="N275" s="8"/>
      <c r="O275" s="9"/>
      <c r="P275" s="9"/>
      <c r="Q275" s="9"/>
    </row>
    <row r="276" spans="2:17" ht="30" x14ac:dyDescent="0.25">
      <c r="B276" s="44" t="s">
        <v>702</v>
      </c>
      <c r="C276" s="44" t="s">
        <v>2115</v>
      </c>
      <c r="D276" s="44" t="str">
        <v>Staff Pring Permai</v>
      </c>
      <c r="E276" s="44">
        <v>0</v>
      </c>
      <c r="F276">
        <v>151</v>
      </c>
      <c r="G276" s="44" t="str">
        <v>Head Assistant Tanjung Makmur</v>
      </c>
      <c r="H276" s="8"/>
      <c r="I276" s="50"/>
      <c r="J276" s="50"/>
      <c r="K276" s="50"/>
      <c r="L276" s="50"/>
      <c r="M276" s="8"/>
      <c r="N276" s="8"/>
      <c r="O276" s="9"/>
      <c r="P276" s="9"/>
      <c r="Q276" s="9"/>
    </row>
    <row r="277" spans="2:17" ht="30" x14ac:dyDescent="0.25">
      <c r="B277" s="44" t="s">
        <v>1848</v>
      </c>
      <c r="C277" s="44" t="s">
        <v>846</v>
      </c>
      <c r="D277" s="44" t="str">
        <v>Team Improvement AMA Kalimantan</v>
      </c>
      <c r="E277" s="44">
        <v>558</v>
      </c>
      <c r="F277">
        <v>152</v>
      </c>
      <c r="G277" s="44" t="str">
        <v>Head Assistant Tirta Agung</v>
      </c>
      <c r="H277" s="8"/>
      <c r="I277" s="50"/>
      <c r="J277" s="50"/>
      <c r="K277" s="50"/>
      <c r="L277" s="50"/>
      <c r="M277" s="8"/>
      <c r="N277" s="8"/>
      <c r="O277" s="9"/>
      <c r="P277" s="9"/>
      <c r="Q277" s="9"/>
    </row>
    <row r="278" spans="2:17" ht="30" x14ac:dyDescent="0.25">
      <c r="B278" s="44" t="s">
        <v>2264</v>
      </c>
      <c r="C278" s="44" t="s">
        <v>852</v>
      </c>
      <c r="D278" s="44" t="str">
        <v>Team Improvement AMA Muara Rupit</v>
      </c>
      <c r="E278" s="44">
        <v>559</v>
      </c>
      <c r="F278">
        <v>153</v>
      </c>
      <c r="G278" s="44" t="str">
        <v>Head Assistant Treblasala</v>
      </c>
      <c r="H278" s="8"/>
      <c r="I278" s="50"/>
      <c r="J278" s="50"/>
      <c r="K278" s="50"/>
      <c r="L278" s="50"/>
      <c r="M278" s="8"/>
      <c r="N278" s="8"/>
      <c r="O278" s="9"/>
      <c r="P278" s="9"/>
      <c r="Q278" s="9"/>
    </row>
    <row r="279" spans="2:17" ht="30" x14ac:dyDescent="0.25">
      <c r="B279" s="44" t="s">
        <v>1851</v>
      </c>
      <c r="C279" s="44" t="s">
        <v>856</v>
      </c>
      <c r="D279" s="44" t="str">
        <v>Team Improvement AMA Serdang</v>
      </c>
      <c r="E279" s="44">
        <v>560</v>
      </c>
      <c r="F279">
        <v>154</v>
      </c>
      <c r="G279" s="44" t="str">
        <v>Head Assistant Turangie</v>
      </c>
      <c r="H279" s="8"/>
      <c r="I279" s="50"/>
      <c r="J279" s="50"/>
      <c r="K279" s="50"/>
      <c r="L279" s="50"/>
      <c r="M279" s="8"/>
      <c r="N279" s="8"/>
      <c r="O279" s="9"/>
      <c r="P279" s="9"/>
      <c r="Q279" s="9"/>
    </row>
    <row r="280" spans="2:17" ht="45" x14ac:dyDescent="0.25">
      <c r="B280" s="44" t="s">
        <v>1853</v>
      </c>
      <c r="C280" s="44" t="s">
        <v>974</v>
      </c>
      <c r="D280" s="44" t="str">
        <v>Traksi Assistant Arta Kencana</v>
      </c>
      <c r="E280" s="44">
        <v>565</v>
      </c>
      <c r="F280">
        <v>0</v>
      </c>
      <c r="G280" s="44" t="str">
        <v>Head of Business Development Jakarta HO</v>
      </c>
      <c r="H280" s="8"/>
      <c r="I280" s="50"/>
      <c r="J280" s="50"/>
      <c r="K280" s="50"/>
      <c r="L280" s="50"/>
      <c r="M280" s="8"/>
      <c r="N280" s="8"/>
      <c r="O280" s="9"/>
      <c r="P280" s="9"/>
      <c r="Q280" s="9"/>
    </row>
    <row r="281" spans="2:17" ht="45" x14ac:dyDescent="0.25">
      <c r="B281" s="44" t="s">
        <v>1855</v>
      </c>
      <c r="C281" s="44" t="s">
        <v>974</v>
      </c>
      <c r="D281" s="44" t="str">
        <v>Traksi Assistant Bah Bulian</v>
      </c>
      <c r="E281" s="44">
        <v>566</v>
      </c>
      <c r="F281">
        <v>0</v>
      </c>
      <c r="G281" s="44" t="str">
        <v>Head of General Services &amp; Health Jakarta HO</v>
      </c>
      <c r="H281" s="8"/>
      <c r="I281" s="50"/>
      <c r="J281" s="50"/>
      <c r="K281" s="50"/>
      <c r="L281" s="50"/>
      <c r="M281" s="8"/>
      <c r="N281" s="8"/>
      <c r="O281" s="9"/>
      <c r="P281" s="9"/>
      <c r="Q281" s="9"/>
    </row>
    <row r="282" spans="2:17" ht="30" x14ac:dyDescent="0.25">
      <c r="B282" s="44" t="s">
        <v>1668</v>
      </c>
      <c r="C282" s="44" t="s">
        <v>2246</v>
      </c>
      <c r="D282" s="44" t="str">
        <v>Traksi Assistant Bah Lias</v>
      </c>
      <c r="E282" s="44">
        <v>567</v>
      </c>
      <c r="F282">
        <v>0</v>
      </c>
      <c r="G282" s="44" t="str">
        <v>Head Of Human Resources Jakarta HO</v>
      </c>
      <c r="H282" s="8"/>
      <c r="I282" s="50"/>
      <c r="J282" s="50"/>
      <c r="K282" s="50"/>
      <c r="L282" s="50"/>
      <c r="M282" s="8"/>
      <c r="N282" s="8"/>
      <c r="O282" s="9"/>
      <c r="P282" s="9"/>
      <c r="Q282" s="9"/>
    </row>
    <row r="283" spans="2:17" ht="30" x14ac:dyDescent="0.25">
      <c r="B283" s="44" t="s">
        <v>1668</v>
      </c>
      <c r="C283" s="44" t="s">
        <v>974</v>
      </c>
      <c r="D283" s="44" t="str">
        <v>Traksi Assistant Begerpang</v>
      </c>
      <c r="E283" s="44">
        <v>568</v>
      </c>
      <c r="F283">
        <v>0</v>
      </c>
      <c r="G283" s="44" t="str">
        <v>Head of Internal Audit Jakarta HO</v>
      </c>
      <c r="H283" s="8"/>
      <c r="I283" s="50"/>
      <c r="J283" s="50"/>
      <c r="K283" s="50"/>
      <c r="L283" s="50"/>
      <c r="M283" s="8"/>
      <c r="N283" s="8"/>
      <c r="O283" s="9"/>
      <c r="P283" s="9"/>
      <c r="Q283" s="9"/>
    </row>
    <row r="284" spans="2:17" ht="30" x14ac:dyDescent="0.25">
      <c r="B284" s="44" t="s">
        <v>1857</v>
      </c>
      <c r="C284" s="44" t="s">
        <v>1530</v>
      </c>
      <c r="D284" s="44" t="str">
        <v>Traksi Assistant Belani Elok</v>
      </c>
      <c r="E284" s="44">
        <v>569</v>
      </c>
      <c r="F284">
        <v>0</v>
      </c>
      <c r="G284" s="44" t="str">
        <v>Head of Operation Admin Department Jakarta HO</v>
      </c>
      <c r="H284" s="8"/>
      <c r="I284" s="50"/>
      <c r="J284" s="50"/>
      <c r="K284" s="50"/>
      <c r="L284" s="50"/>
      <c r="M284" s="8"/>
      <c r="N284" s="8"/>
      <c r="O284" s="9"/>
      <c r="P284" s="9"/>
      <c r="Q284" s="9"/>
    </row>
    <row r="285" spans="2:17" ht="45" x14ac:dyDescent="0.25">
      <c r="B285" s="44" t="s">
        <v>1670</v>
      </c>
      <c r="C285" s="44" t="s">
        <v>1530</v>
      </c>
      <c r="D285" s="44" t="str">
        <v>Traksi Assistant Budi Tirta</v>
      </c>
      <c r="E285" s="44">
        <v>570</v>
      </c>
      <c r="F285">
        <v>0</v>
      </c>
      <c r="G285" s="44" t="str">
        <v>Head of Procurement &amp; Head of Engineering Services Jakarta HO</v>
      </c>
      <c r="H285" s="8"/>
      <c r="I285" s="50"/>
      <c r="J285" s="50"/>
      <c r="K285" s="50"/>
      <c r="L285" s="50"/>
      <c r="M285" s="8"/>
      <c r="N285" s="8"/>
      <c r="O285" s="9"/>
      <c r="P285" s="9"/>
      <c r="Q285" s="9"/>
    </row>
    <row r="286" spans="2:17" ht="30" x14ac:dyDescent="0.25">
      <c r="B286" s="44" t="s">
        <v>1670</v>
      </c>
      <c r="C286" s="44" t="s">
        <v>1530</v>
      </c>
      <c r="D286" s="44" t="str">
        <v>Traksi Assistant Bukit Hijau</v>
      </c>
      <c r="E286" s="44">
        <v>571</v>
      </c>
      <c r="F286">
        <v>0</v>
      </c>
      <c r="G286" s="44" t="str">
        <v>Heavy Equipment Engineer NS Medan BO</v>
      </c>
      <c r="H286" s="8"/>
      <c r="I286" s="50"/>
      <c r="J286" s="50"/>
      <c r="K286" s="50"/>
      <c r="L286" s="50"/>
      <c r="M286" s="8"/>
      <c r="N286" s="8"/>
      <c r="O286" s="9"/>
      <c r="P286" s="9"/>
      <c r="Q286" s="9"/>
    </row>
    <row r="287" spans="2:17" ht="30" x14ac:dyDescent="0.25">
      <c r="B287" s="44" t="s">
        <v>1859</v>
      </c>
      <c r="C287" s="44" t="s">
        <v>1530</v>
      </c>
      <c r="D287" s="44" t="str">
        <v>Traksi Assistant Bungara</v>
      </c>
      <c r="E287" s="44">
        <v>572</v>
      </c>
      <c r="F287">
        <v>0</v>
      </c>
      <c r="G287" s="44" t="str">
        <v>HR Unit JSK Jakarta HO</v>
      </c>
      <c r="H287" s="8"/>
      <c r="I287" s="50"/>
      <c r="J287" s="50"/>
      <c r="K287" s="50"/>
      <c r="L287" s="50"/>
      <c r="M287" s="8"/>
      <c r="N287" s="8"/>
      <c r="O287" s="9"/>
      <c r="P287" s="9"/>
      <c r="Q287" s="9"/>
    </row>
    <row r="288" spans="2:17" ht="30" x14ac:dyDescent="0.25">
      <c r="B288" s="44" t="s">
        <v>1668</v>
      </c>
      <c r="C288" s="44" t="s">
        <v>1530</v>
      </c>
      <c r="D288" s="44" t="str">
        <v>Traksi Assistant Dolok</v>
      </c>
      <c r="E288" s="44">
        <v>573</v>
      </c>
      <c r="F288">
        <v>0</v>
      </c>
      <c r="G288" s="44" t="str">
        <v>HR Unit JSK Officer Jakarta HO</v>
      </c>
      <c r="H288" s="8"/>
      <c r="I288" s="50"/>
      <c r="J288" s="50"/>
      <c r="K288" s="50"/>
      <c r="L288" s="50"/>
      <c r="M288" s="8"/>
      <c r="N288" s="8"/>
      <c r="O288" s="9"/>
      <c r="P288" s="9"/>
      <c r="Q288" s="9"/>
    </row>
    <row r="289" spans="2:17" ht="30" x14ac:dyDescent="0.25">
      <c r="B289" s="44" t="s">
        <v>1861</v>
      </c>
      <c r="C289" s="44" t="s">
        <v>1530</v>
      </c>
      <c r="D289" s="44" t="str">
        <v>Traksi Assistant Issuy Makmur</v>
      </c>
      <c r="E289" s="44">
        <v>574</v>
      </c>
      <c r="F289">
        <v>0</v>
      </c>
      <c r="G289" s="44" t="str">
        <v>HR Unit NS Manager Medan BO</v>
      </c>
      <c r="H289" s="8"/>
      <c r="I289" s="50"/>
      <c r="J289" s="50"/>
      <c r="K289" s="50"/>
      <c r="L289" s="50"/>
      <c r="M289" s="8"/>
      <c r="N289" s="8"/>
      <c r="O289" s="9"/>
      <c r="P289" s="9"/>
      <c r="Q289" s="9"/>
    </row>
    <row r="290" spans="2:17" ht="30" x14ac:dyDescent="0.25">
      <c r="B290" s="44" t="s">
        <v>2265</v>
      </c>
      <c r="C290" s="44" t="s">
        <v>1530</v>
      </c>
      <c r="D290" s="44" t="str">
        <v>Traksi Assistant Jade Project</v>
      </c>
      <c r="E290" s="44">
        <v>575</v>
      </c>
      <c r="F290">
        <v>0</v>
      </c>
      <c r="G290" s="44" t="str">
        <v>HR Unit SS Palembang BO</v>
      </c>
      <c r="H290" s="8"/>
      <c r="I290" s="50"/>
      <c r="J290" s="50"/>
      <c r="K290" s="50"/>
      <c r="L290" s="50"/>
      <c r="M290" s="8"/>
      <c r="N290" s="8"/>
      <c r="O290" s="9"/>
      <c r="P290" s="9"/>
      <c r="Q290" s="9"/>
    </row>
    <row r="291" spans="2:17" ht="45" x14ac:dyDescent="0.25">
      <c r="B291" s="44" t="s">
        <v>1863</v>
      </c>
      <c r="C291" s="44" t="s">
        <v>817</v>
      </c>
      <c r="D291" s="44" t="str">
        <v>Traksi Assistant Kencana Sari</v>
      </c>
      <c r="E291" s="44">
        <v>576</v>
      </c>
      <c r="F291">
        <v>0</v>
      </c>
      <c r="G291" s="44" t="str">
        <v>HRIS Assistant Manager Jakarta HO</v>
      </c>
      <c r="H291" s="8"/>
      <c r="I291" s="50"/>
      <c r="J291" s="50"/>
      <c r="K291" s="50"/>
      <c r="L291" s="50"/>
      <c r="M291" s="8"/>
      <c r="N291" s="8"/>
      <c r="O291" s="9"/>
      <c r="P291" s="9"/>
      <c r="Q291" s="9"/>
    </row>
    <row r="292" spans="2:17" ht="45" x14ac:dyDescent="0.25">
      <c r="B292" s="44" t="s">
        <v>1865</v>
      </c>
      <c r="C292" s="44" t="s">
        <v>819</v>
      </c>
      <c r="D292" s="44" t="str">
        <v>Traksi Assistant Ketapat Bening</v>
      </c>
      <c r="E292" s="44">
        <v>577</v>
      </c>
      <c r="F292">
        <v>0</v>
      </c>
      <c r="G292" s="44" t="str">
        <v>IMF Coordinator AMA Kalimantan</v>
      </c>
      <c r="H292" s="8"/>
      <c r="I292" s="50"/>
      <c r="J292" s="50"/>
      <c r="K292" s="50"/>
      <c r="L292" s="50"/>
      <c r="M292" s="8"/>
      <c r="N292" s="8"/>
      <c r="O292" s="9"/>
      <c r="P292" s="9"/>
      <c r="Q292" s="9"/>
    </row>
    <row r="293" spans="2:17" ht="45" x14ac:dyDescent="0.25">
      <c r="B293" s="44" t="s">
        <v>1439</v>
      </c>
      <c r="C293" s="44" t="s">
        <v>2080</v>
      </c>
      <c r="D293" s="44" t="str">
        <v>Traksi Assistant Pahu Makmur</v>
      </c>
      <c r="E293" s="44">
        <v>578</v>
      </c>
      <c r="F293">
        <v>0</v>
      </c>
      <c r="G293" s="44" t="str">
        <v>IMF Coordinator Tirta Agung</v>
      </c>
      <c r="H293" s="8"/>
      <c r="I293" s="50"/>
      <c r="J293" s="50"/>
      <c r="K293" s="50"/>
      <c r="L293" s="50"/>
      <c r="M293" s="8"/>
      <c r="N293" s="8"/>
      <c r="O293" s="9"/>
      <c r="P293" s="9"/>
      <c r="Q293" s="9"/>
    </row>
    <row r="294" spans="2:17" ht="30" x14ac:dyDescent="0.25">
      <c r="B294" s="44" t="s">
        <v>1867</v>
      </c>
      <c r="C294" s="44" t="s">
        <v>2087</v>
      </c>
      <c r="D294" s="44" t="str">
        <v>Traksi Assistant Palang Isang</v>
      </c>
      <c r="E294" s="44">
        <v>579</v>
      </c>
      <c r="F294">
        <v>0</v>
      </c>
      <c r="G294" s="44" t="str">
        <v>Industrial Relation &amp; Recruitment Unit NS Medan BO</v>
      </c>
      <c r="H294" s="8"/>
      <c r="I294" s="50"/>
      <c r="J294" s="50"/>
      <c r="K294" s="50"/>
      <c r="L294" s="50"/>
      <c r="M294" s="8"/>
      <c r="N294" s="8"/>
      <c r="O294" s="9"/>
      <c r="P294" s="9"/>
      <c r="Q294" s="9"/>
    </row>
    <row r="295" spans="2:17" ht="30" x14ac:dyDescent="0.25">
      <c r="B295" s="44" t="s">
        <v>1673</v>
      </c>
      <c r="C295" s="44" t="s">
        <v>2085</v>
      </c>
      <c r="D295" s="44" t="str">
        <v>Traksi Assistant Pulo Rambong</v>
      </c>
      <c r="E295" s="44">
        <v>580</v>
      </c>
      <c r="F295">
        <v>0</v>
      </c>
      <c r="G295" s="44" t="str">
        <v>Industrial Relation AMA Bingin Teluk</v>
      </c>
      <c r="H295" s="8"/>
      <c r="I295" s="50"/>
      <c r="J295" s="50"/>
      <c r="K295" s="50"/>
      <c r="L295" s="50"/>
      <c r="M295" s="8"/>
      <c r="N295" s="8"/>
      <c r="O295" s="9"/>
      <c r="P295" s="9"/>
      <c r="Q295" s="9"/>
    </row>
    <row r="296" spans="2:17" ht="30" x14ac:dyDescent="0.25">
      <c r="B296" s="44" t="s">
        <v>1673</v>
      </c>
      <c r="C296" s="44" t="s">
        <v>2075</v>
      </c>
      <c r="D296" s="44" t="str">
        <v>Traksi Assistant Rambong Sialang</v>
      </c>
      <c r="E296" s="44">
        <v>581</v>
      </c>
      <c r="F296">
        <v>0</v>
      </c>
      <c r="G296" s="44" t="str">
        <v>Industrial Relation AMA Kalimantan</v>
      </c>
      <c r="H296" s="8"/>
      <c r="I296" s="50"/>
      <c r="J296" s="50"/>
      <c r="K296" s="50"/>
      <c r="L296" s="50"/>
      <c r="M296" s="8"/>
      <c r="N296" s="8"/>
      <c r="O296" s="9"/>
      <c r="P296" s="9"/>
      <c r="Q296" s="9"/>
    </row>
    <row r="297" spans="2:17" ht="30" x14ac:dyDescent="0.25">
      <c r="B297" s="44" t="s">
        <v>1869</v>
      </c>
      <c r="C297" s="44" t="s">
        <v>2073</v>
      </c>
      <c r="D297" s="44" t="str">
        <v>Traksi Assistant Riam Indah</v>
      </c>
      <c r="E297" s="44">
        <v>582</v>
      </c>
      <c r="F297">
        <v>0</v>
      </c>
      <c r="G297" s="44" t="str">
        <v>Industrial Relation AMA Lahat</v>
      </c>
      <c r="H297" s="8"/>
      <c r="I297" s="50"/>
      <c r="J297" s="50"/>
      <c r="K297" s="50"/>
      <c r="L297" s="50"/>
      <c r="M297" s="8"/>
      <c r="N297" s="8"/>
      <c r="O297" s="9"/>
      <c r="P297" s="9"/>
      <c r="Q297" s="9"/>
    </row>
    <row r="298" spans="2:17" ht="30" x14ac:dyDescent="0.25">
      <c r="B298" s="44" t="s">
        <v>1442</v>
      </c>
      <c r="C298" s="44" t="s">
        <v>2079</v>
      </c>
      <c r="D298" s="44" t="str">
        <v>Traksi Assistant Sei Gemang</v>
      </c>
      <c r="E298" s="44">
        <v>583</v>
      </c>
      <c r="F298">
        <v>0</v>
      </c>
      <c r="G298" s="44" t="str">
        <v>Industrial Relation AMA LimaPuluh</v>
      </c>
      <c r="H298" s="8"/>
      <c r="I298" s="50"/>
      <c r="J298" s="50"/>
      <c r="K298" s="50"/>
      <c r="L298" s="50"/>
      <c r="M298" s="8"/>
      <c r="N298" s="8"/>
      <c r="O298" s="9"/>
      <c r="P298" s="9"/>
      <c r="Q298" s="9"/>
    </row>
    <row r="299" spans="2:17" ht="30" x14ac:dyDescent="0.25">
      <c r="B299" s="44" t="s">
        <v>1442</v>
      </c>
      <c r="C299" s="44" t="s">
        <v>820</v>
      </c>
      <c r="D299" s="44" t="str">
        <v>Traksi Assistant Sei Kepayang</v>
      </c>
      <c r="E299" s="44">
        <v>584</v>
      </c>
      <c r="F299">
        <v>0</v>
      </c>
      <c r="G299" s="44" t="str">
        <v>Industrial Relation AMA Muara Rupit</v>
      </c>
      <c r="H299" s="8"/>
      <c r="I299" s="50"/>
      <c r="J299" s="50"/>
      <c r="K299" s="50"/>
      <c r="L299" s="50"/>
      <c r="M299" s="8"/>
      <c r="N299" s="8"/>
      <c r="O299" s="9"/>
      <c r="P299" s="9"/>
      <c r="Q299" s="9"/>
    </row>
    <row r="300" spans="2:17" ht="30" x14ac:dyDescent="0.25">
      <c r="B300" s="44" t="s">
        <v>1442</v>
      </c>
      <c r="C300" s="44" t="s">
        <v>2086</v>
      </c>
      <c r="D300" s="44" t="str">
        <v>Traksi Assistant Sei Lakitan</v>
      </c>
      <c r="E300" s="44">
        <v>585</v>
      </c>
      <c r="F300">
        <v>0</v>
      </c>
      <c r="G300" s="44" t="str">
        <v>Industrial Relation AMA Serdang</v>
      </c>
      <c r="H300" s="8"/>
      <c r="I300" s="50"/>
      <c r="J300" s="50"/>
      <c r="K300" s="50"/>
      <c r="L300" s="50"/>
      <c r="M300" s="8"/>
      <c r="N300" s="8"/>
      <c r="O300" s="9"/>
      <c r="P300" s="9"/>
      <c r="Q300" s="9"/>
    </row>
    <row r="301" spans="2:17" ht="30" x14ac:dyDescent="0.25">
      <c r="B301" s="44" t="s">
        <v>1871</v>
      </c>
      <c r="C301" s="44" t="s">
        <v>821</v>
      </c>
      <c r="D301" s="44" t="str">
        <v>Traksi Assistant Sei Rumbiya</v>
      </c>
      <c r="E301" s="44">
        <v>586</v>
      </c>
      <c r="F301">
        <v>0</v>
      </c>
      <c r="G301" s="44" t="str">
        <v>Informatic Officer BLRS-NS</v>
      </c>
      <c r="H301" s="8"/>
      <c r="I301" s="50"/>
      <c r="J301" s="50"/>
      <c r="K301" s="50"/>
      <c r="L301" s="50"/>
      <c r="M301" s="8"/>
      <c r="N301" s="8"/>
      <c r="O301" s="9"/>
      <c r="P301" s="9"/>
      <c r="Q301" s="9"/>
    </row>
    <row r="302" spans="2:17" ht="30" x14ac:dyDescent="0.25">
      <c r="B302" s="44" t="s">
        <v>1871</v>
      </c>
      <c r="C302" s="44" t="s">
        <v>823</v>
      </c>
      <c r="D302" s="44" t="str">
        <v>Traksi Assistant Suka Damai</v>
      </c>
      <c r="E302" s="44">
        <v>587</v>
      </c>
      <c r="F302">
        <v>0</v>
      </c>
      <c r="G302" s="44" t="str">
        <v>Information Tools Developer Medan BO</v>
      </c>
      <c r="H302" s="8"/>
      <c r="I302" s="50"/>
      <c r="J302" s="50"/>
      <c r="K302" s="50"/>
      <c r="L302" s="50"/>
      <c r="M302" s="8"/>
      <c r="N302" s="8"/>
      <c r="O302" s="9"/>
      <c r="P302" s="9"/>
      <c r="Q302" s="9"/>
    </row>
    <row r="303" spans="2:17" ht="30" x14ac:dyDescent="0.25">
      <c r="B303" s="44" t="s">
        <v>1874</v>
      </c>
      <c r="C303" s="44" t="s">
        <v>829</v>
      </c>
      <c r="D303" s="44" t="str">
        <v>Traksi Assistant Treblasala</v>
      </c>
      <c r="E303" s="44">
        <v>591</v>
      </c>
      <c r="F303">
        <v>0</v>
      </c>
      <c r="G303" s="44" t="str">
        <v>Infra Site Officer Medan BO</v>
      </c>
      <c r="H303" s="8"/>
      <c r="I303" s="50"/>
      <c r="J303" s="50"/>
      <c r="K303" s="50"/>
      <c r="L303" s="50"/>
      <c r="M303" s="8"/>
      <c r="N303" s="8"/>
      <c r="O303" s="9"/>
      <c r="P303" s="9"/>
      <c r="Q303" s="9"/>
    </row>
    <row r="304" spans="2:17" ht="30" x14ac:dyDescent="0.25">
      <c r="B304" s="44" t="s">
        <v>1874</v>
      </c>
      <c r="C304" s="44" t="s">
        <v>2090</v>
      </c>
      <c r="D304" s="44" t="str">
        <v>Traksi Assistant Turangie</v>
      </c>
      <c r="E304" s="44">
        <v>592</v>
      </c>
      <c r="F304">
        <v>0</v>
      </c>
      <c r="G304" s="44" t="str">
        <v>Infra Site Officer Palembang BO</v>
      </c>
      <c r="H304" s="8"/>
      <c r="I304" s="50"/>
      <c r="J304" s="50"/>
      <c r="K304" s="50"/>
      <c r="L304" s="50"/>
      <c r="M304" s="8"/>
      <c r="N304" s="8"/>
      <c r="O304" s="9"/>
      <c r="P304" s="9"/>
      <c r="Q304" s="9"/>
    </row>
    <row r="305" spans="2:17" ht="30" x14ac:dyDescent="0.25">
      <c r="B305" s="44" t="s">
        <v>1876</v>
      </c>
      <c r="C305" s="44" t="s">
        <v>828</v>
      </c>
      <c r="D305" s="44" t="str">
        <v>Vice President Processing</v>
      </c>
      <c r="E305" s="44">
        <v>595</v>
      </c>
      <c r="F305">
        <v>0</v>
      </c>
      <c r="G305" s="44" t="str">
        <v>Inspection Services Staff Pekanbaru</v>
      </c>
      <c r="H305" s="8"/>
      <c r="I305" s="50"/>
      <c r="J305" s="50"/>
      <c r="K305" s="50"/>
      <c r="L305" s="50"/>
      <c r="M305" s="8"/>
      <c r="N305" s="8"/>
      <c r="O305" s="9"/>
      <c r="P305" s="9"/>
      <c r="Q305" s="9"/>
    </row>
    <row r="306" spans="2:17" ht="30" x14ac:dyDescent="0.25">
      <c r="B306" s="44" t="s">
        <v>1876</v>
      </c>
      <c r="C306" s="44" t="s">
        <v>835</v>
      </c>
      <c r="F306">
        <v>0</v>
      </c>
      <c r="G306" s="44" t="str">
        <v>Insurance Staff Jakarta HO</v>
      </c>
      <c r="H306" s="8"/>
      <c r="I306" s="50"/>
      <c r="J306" s="50"/>
      <c r="K306" s="50"/>
      <c r="L306" s="50"/>
      <c r="M306" s="8"/>
      <c r="N306" s="8"/>
      <c r="O306" s="9"/>
      <c r="P306" s="9"/>
      <c r="Q306" s="9"/>
    </row>
    <row r="307" spans="2:17" ht="30" x14ac:dyDescent="0.25">
      <c r="B307" s="44" t="s">
        <v>1878</v>
      </c>
      <c r="C307" s="44" t="s">
        <v>836</v>
      </c>
      <c r="F307">
        <v>0</v>
      </c>
      <c r="G307" s="44" t="str">
        <v>Interal Audit Act Manager JKT HO - SIMP</v>
      </c>
      <c r="H307" s="8"/>
      <c r="I307" s="50"/>
      <c r="J307" s="50"/>
      <c r="K307" s="50"/>
      <c r="L307" s="50"/>
      <c r="M307" s="8"/>
      <c r="N307" s="8"/>
      <c r="O307" s="9"/>
      <c r="P307" s="9"/>
      <c r="Q307" s="9"/>
    </row>
    <row r="308" spans="2:17" ht="30" x14ac:dyDescent="0.25">
      <c r="B308" s="44" t="s">
        <v>1880</v>
      </c>
      <c r="C308" s="44" t="s">
        <v>2105</v>
      </c>
      <c r="F308">
        <v>0</v>
      </c>
      <c r="G308" s="44" t="str">
        <v>Interal Audit Manager JKT HO - SIMP</v>
      </c>
      <c r="H308" s="8"/>
      <c r="I308" s="50"/>
      <c r="J308" s="50"/>
      <c r="K308" s="50"/>
      <c r="L308" s="50"/>
      <c r="M308" s="8"/>
      <c r="N308" s="8"/>
      <c r="O308" s="9"/>
      <c r="P308" s="9"/>
      <c r="Q308" s="9"/>
    </row>
    <row r="309" spans="2:17" ht="30" x14ac:dyDescent="0.25">
      <c r="B309" s="44" t="s">
        <v>1880</v>
      </c>
      <c r="C309" s="44" t="s">
        <v>2106</v>
      </c>
      <c r="F309">
        <v>0</v>
      </c>
      <c r="G309" s="44" t="str">
        <v>Internal Audit Manager JKT HO - SIMP</v>
      </c>
      <c r="H309" s="8"/>
      <c r="I309" s="50"/>
      <c r="J309" s="50"/>
      <c r="K309" s="50"/>
      <c r="L309" s="50"/>
      <c r="M309" s="8"/>
      <c r="N309" s="8"/>
      <c r="O309" s="9"/>
      <c r="P309" s="9"/>
      <c r="Q309" s="9"/>
    </row>
    <row r="310" spans="2:17" ht="30" x14ac:dyDescent="0.25">
      <c r="B310" s="44" t="s">
        <v>1880</v>
      </c>
      <c r="C310" s="44" t="s">
        <v>2112</v>
      </c>
      <c r="F310">
        <v>0</v>
      </c>
      <c r="G310" s="44" t="str">
        <v>Internal Audit Manager Medan BO</v>
      </c>
      <c r="H310" s="8"/>
      <c r="I310" s="50"/>
      <c r="J310" s="50"/>
      <c r="K310" s="50"/>
      <c r="L310" s="50"/>
      <c r="M310" s="8"/>
      <c r="N310" s="8"/>
      <c r="O310" s="9"/>
      <c r="P310" s="9"/>
      <c r="Q310" s="9"/>
    </row>
    <row r="311" spans="2:17" ht="30" x14ac:dyDescent="0.25">
      <c r="B311" s="44" t="s">
        <v>1880</v>
      </c>
      <c r="C311" s="44" t="s">
        <v>2111</v>
      </c>
      <c r="F311">
        <v>0</v>
      </c>
      <c r="G311" s="44" t="str">
        <v>Internal Auditor Jakarta HO</v>
      </c>
      <c r="H311" s="8"/>
      <c r="I311" s="50"/>
      <c r="J311" s="50"/>
      <c r="K311" s="50"/>
      <c r="L311" s="50"/>
      <c r="M311" s="8"/>
      <c r="N311" s="8"/>
      <c r="O311" s="9"/>
      <c r="P311" s="9"/>
      <c r="Q311" s="9"/>
    </row>
    <row r="312" spans="2:17" ht="30" x14ac:dyDescent="0.25">
      <c r="B312" s="44" t="s">
        <v>1882</v>
      </c>
      <c r="C312" s="44" t="s">
        <v>849</v>
      </c>
      <c r="F312">
        <v>0</v>
      </c>
      <c r="G312" s="44" t="str">
        <v>Internal Auditor JKT HO - SIMP</v>
      </c>
      <c r="H312" s="8"/>
      <c r="I312" s="50"/>
      <c r="J312" s="50"/>
      <c r="K312" s="50"/>
      <c r="L312" s="50"/>
      <c r="M312" s="8"/>
      <c r="N312" s="8"/>
      <c r="O312" s="9"/>
      <c r="P312" s="9"/>
      <c r="Q312" s="9"/>
    </row>
    <row r="313" spans="2:17" ht="30" x14ac:dyDescent="0.25">
      <c r="B313" s="44" t="s">
        <v>1884</v>
      </c>
      <c r="C313" s="44" t="s">
        <v>850</v>
      </c>
      <c r="F313">
        <v>0</v>
      </c>
      <c r="G313" s="44" t="str">
        <v>Internal Auditor Medan BO</v>
      </c>
      <c r="H313" s="8"/>
      <c r="I313" s="50"/>
      <c r="J313" s="50"/>
      <c r="K313" s="50"/>
      <c r="L313" s="50"/>
      <c r="M313" s="8"/>
      <c r="N313" s="8"/>
      <c r="O313" s="9"/>
      <c r="P313" s="9"/>
      <c r="Q313" s="9"/>
    </row>
    <row r="314" spans="2:17" ht="30" x14ac:dyDescent="0.25">
      <c r="B314" s="44" t="s">
        <v>1886</v>
      </c>
      <c r="C314" s="44" t="s">
        <v>2097</v>
      </c>
      <c r="F314">
        <v>0</v>
      </c>
      <c r="G314" s="44" t="str">
        <v>Internal Auditor Office Palembang BO</v>
      </c>
      <c r="H314" s="8"/>
      <c r="I314" s="50"/>
      <c r="J314" s="50"/>
      <c r="K314" s="50"/>
      <c r="L314" s="50"/>
      <c r="M314" s="8"/>
      <c r="N314" s="8"/>
      <c r="O314" s="9"/>
      <c r="P314" s="9"/>
      <c r="Q314" s="9"/>
    </row>
    <row r="315" spans="2:17" ht="30" x14ac:dyDescent="0.25">
      <c r="B315" s="44" t="s">
        <v>1445</v>
      </c>
      <c r="C315" s="44" t="s">
        <v>853</v>
      </c>
      <c r="F315">
        <v>0</v>
      </c>
      <c r="G315" s="44" t="str">
        <v>Internal Transport &amp; Heavy Vehicle SS Palembang BO</v>
      </c>
      <c r="H315" s="8"/>
      <c r="I315" s="50"/>
      <c r="J315" s="50"/>
      <c r="K315" s="50"/>
      <c r="L315" s="50"/>
      <c r="M315" s="8"/>
      <c r="N315" s="8"/>
      <c r="O315" s="9"/>
      <c r="P315" s="9"/>
      <c r="Q315" s="9"/>
    </row>
    <row r="316" spans="2:17" ht="30" x14ac:dyDescent="0.25">
      <c r="B316" s="44" t="s">
        <v>1888</v>
      </c>
      <c r="C316" s="44" t="s">
        <v>2100</v>
      </c>
      <c r="F316">
        <v>0</v>
      </c>
      <c r="G316" s="44" t="str">
        <v>IR Coordinator Area SS Palembang BO</v>
      </c>
      <c r="H316" s="8"/>
      <c r="I316" s="50"/>
      <c r="J316" s="50"/>
      <c r="K316" s="50"/>
      <c r="L316" s="50"/>
      <c r="M316" s="8"/>
      <c r="N316" s="8"/>
      <c r="O316" s="9"/>
      <c r="P316" s="9"/>
      <c r="Q316" s="9"/>
    </row>
    <row r="317" spans="2:17" ht="30" x14ac:dyDescent="0.25">
      <c r="B317" s="44" t="s">
        <v>1683</v>
      </c>
      <c r="C317" s="44" t="s">
        <v>2101</v>
      </c>
      <c r="F317">
        <v>0</v>
      </c>
      <c r="G317" s="44" t="str">
        <v>IT &amp; Compliance Administrator Medan BO</v>
      </c>
      <c r="H317" s="8"/>
      <c r="I317" s="50"/>
      <c r="J317" s="50"/>
      <c r="K317" s="50"/>
      <c r="L317" s="50"/>
      <c r="M317" s="8"/>
      <c r="N317" s="8"/>
      <c r="O317" s="9"/>
      <c r="P317" s="9"/>
      <c r="Q317" s="9"/>
    </row>
    <row r="318" spans="2:17" ht="30" x14ac:dyDescent="0.25">
      <c r="B318" s="44" t="s">
        <v>1890</v>
      </c>
      <c r="C318" s="44" t="s">
        <v>854</v>
      </c>
      <c r="F318">
        <v>0</v>
      </c>
      <c r="G318" s="44" t="str">
        <v>IT Asset Administration Medan BO</v>
      </c>
      <c r="H318" s="8"/>
      <c r="I318" s="50"/>
      <c r="J318" s="50"/>
      <c r="K318" s="50"/>
      <c r="L318" s="50"/>
      <c r="M318" s="8"/>
      <c r="N318" s="8"/>
      <c r="O318" s="9"/>
      <c r="P318" s="9"/>
      <c r="Q318" s="9"/>
    </row>
    <row r="319" spans="2:17" ht="30" x14ac:dyDescent="0.25">
      <c r="B319" s="44" t="s">
        <v>1892</v>
      </c>
      <c r="C319" s="44" t="s">
        <v>855</v>
      </c>
      <c r="F319">
        <v>0</v>
      </c>
      <c r="G319" s="44" t="str">
        <v>IT Quality Assurance Service Delivery Jakarta HO</v>
      </c>
      <c r="H319" s="8"/>
      <c r="I319" s="50"/>
      <c r="J319" s="50"/>
      <c r="K319" s="50"/>
      <c r="L319" s="50"/>
      <c r="M319" s="8"/>
      <c r="N319" s="8"/>
      <c r="O319" s="9"/>
      <c r="P319" s="9"/>
      <c r="Q319" s="9"/>
    </row>
    <row r="320" spans="2:17" ht="30" x14ac:dyDescent="0.25">
      <c r="B320" s="44" t="s">
        <v>968</v>
      </c>
      <c r="C320" s="44" t="s">
        <v>2083</v>
      </c>
      <c r="F320">
        <v>155</v>
      </c>
      <c r="G320" s="44" t="str">
        <v>Kasie (BNE/SPE/SBE) Suka Bangun</v>
      </c>
      <c r="H320" s="8"/>
      <c r="I320" s="50"/>
      <c r="J320" s="50"/>
      <c r="K320" s="50"/>
      <c r="L320" s="50"/>
      <c r="M320" s="8"/>
      <c r="N320" s="8"/>
      <c r="O320" s="9"/>
      <c r="P320" s="9"/>
      <c r="Q320" s="9"/>
    </row>
    <row r="321" spans="2:17" ht="30" x14ac:dyDescent="0.25">
      <c r="B321" s="44" t="s">
        <v>969</v>
      </c>
      <c r="C321" s="44" t="s">
        <v>860</v>
      </c>
      <c r="F321">
        <v>156</v>
      </c>
      <c r="G321" s="44" t="str">
        <v>Kasie (Plasma) AMA Kalimantan</v>
      </c>
      <c r="H321" s="8"/>
      <c r="I321" s="50"/>
      <c r="J321" s="50"/>
      <c r="K321" s="50"/>
      <c r="L321" s="50"/>
      <c r="M321" s="8"/>
      <c r="N321" s="8"/>
      <c r="O321" s="9"/>
      <c r="P321" s="9"/>
      <c r="Q321" s="9"/>
    </row>
    <row r="322" spans="2:17" ht="30" x14ac:dyDescent="0.25">
      <c r="B322" s="44" t="s">
        <v>1896</v>
      </c>
      <c r="C322" s="44" t="s">
        <v>900</v>
      </c>
      <c r="F322">
        <v>157</v>
      </c>
      <c r="G322" s="44" t="str">
        <v>Kasie Air Bening Region</v>
      </c>
      <c r="H322" s="8"/>
      <c r="I322" s="50"/>
      <c r="J322" s="50"/>
      <c r="K322" s="50"/>
      <c r="L322" s="50"/>
      <c r="M322" s="8"/>
      <c r="N322" s="8"/>
      <c r="O322" s="9"/>
      <c r="P322" s="9"/>
      <c r="Q322" s="9"/>
    </row>
    <row r="323" spans="2:17" ht="45" x14ac:dyDescent="0.25">
      <c r="B323" s="44" t="s">
        <v>1898</v>
      </c>
      <c r="C323" s="44" t="s">
        <v>2010</v>
      </c>
      <c r="F323">
        <v>158</v>
      </c>
      <c r="G323" s="44" t="str">
        <v>Kasie Arta Kencana</v>
      </c>
      <c r="H323" s="8"/>
      <c r="I323" s="50"/>
      <c r="J323" s="50"/>
      <c r="K323" s="50"/>
      <c r="L323" s="50"/>
      <c r="M323" s="8"/>
      <c r="N323" s="8"/>
      <c r="O323" s="9"/>
      <c r="P323" s="9"/>
      <c r="Q323" s="9"/>
    </row>
    <row r="324" spans="2:17" ht="30" x14ac:dyDescent="0.25">
      <c r="B324" s="44" t="s">
        <v>1900</v>
      </c>
      <c r="C324" s="44" t="s">
        <v>920</v>
      </c>
      <c r="F324">
        <v>159</v>
      </c>
      <c r="G324" s="44" t="str">
        <v>Kasie Arta Kencana Region</v>
      </c>
      <c r="H324" s="8"/>
      <c r="I324" s="50"/>
      <c r="J324" s="50"/>
      <c r="K324" s="50"/>
      <c r="L324" s="50"/>
      <c r="M324" s="8"/>
      <c r="N324" s="8"/>
      <c r="O324" s="9"/>
      <c r="P324" s="9"/>
      <c r="Q324" s="9"/>
    </row>
    <row r="325" spans="2:17" ht="30" x14ac:dyDescent="0.25">
      <c r="B325" s="44" t="s">
        <v>1902</v>
      </c>
      <c r="C325" s="44" t="s">
        <v>923</v>
      </c>
      <c r="F325">
        <v>160</v>
      </c>
      <c r="G325" s="44" t="str">
        <v>Kasie Bah Bulian</v>
      </c>
      <c r="H325" s="8"/>
      <c r="I325" s="50"/>
      <c r="J325" s="50"/>
      <c r="K325" s="50"/>
      <c r="L325" s="50"/>
      <c r="M325" s="8"/>
      <c r="N325" s="8"/>
      <c r="O325" s="9"/>
      <c r="P325" s="9"/>
      <c r="Q325" s="9"/>
    </row>
    <row r="326" spans="2:17" ht="30" x14ac:dyDescent="0.25">
      <c r="B326" s="44" t="s">
        <v>1455</v>
      </c>
      <c r="C326" s="44" t="s">
        <v>865</v>
      </c>
      <c r="F326">
        <v>161</v>
      </c>
      <c r="G326" s="44" t="str">
        <v>Kasie Balombessie</v>
      </c>
      <c r="H326" s="8"/>
      <c r="I326" s="50"/>
      <c r="J326" s="50"/>
      <c r="K326" s="50"/>
      <c r="L326" s="50"/>
      <c r="M326" s="8"/>
      <c r="N326" s="8"/>
      <c r="O326" s="9"/>
      <c r="P326" s="9"/>
      <c r="Q326" s="9"/>
    </row>
    <row r="327" spans="2:17" ht="30" x14ac:dyDescent="0.25">
      <c r="B327" s="44" t="s">
        <v>1455</v>
      </c>
      <c r="C327" s="44" t="s">
        <v>867</v>
      </c>
      <c r="F327">
        <v>162</v>
      </c>
      <c r="G327" s="44" t="str">
        <v>Kasie Begerpang</v>
      </c>
      <c r="H327" s="8"/>
      <c r="I327" s="50"/>
      <c r="J327" s="50"/>
      <c r="K327" s="50"/>
      <c r="L327" s="50"/>
      <c r="M327" s="8"/>
      <c r="N327" s="8"/>
      <c r="O327" s="9"/>
      <c r="P327" s="9"/>
      <c r="Q327" s="9"/>
    </row>
    <row r="328" spans="2:17" ht="45" x14ac:dyDescent="0.25">
      <c r="B328" s="44" t="s">
        <v>1904</v>
      </c>
      <c r="C328" s="44" t="s">
        <v>874</v>
      </c>
      <c r="F328">
        <v>163</v>
      </c>
      <c r="G328" s="44" t="str">
        <v>Kasie Belani Elok</v>
      </c>
      <c r="H328" s="8"/>
      <c r="I328" s="50"/>
      <c r="J328" s="50"/>
      <c r="K328" s="50"/>
      <c r="L328" s="50"/>
      <c r="M328" s="8"/>
      <c r="N328" s="8"/>
      <c r="O328" s="9"/>
      <c r="P328" s="9"/>
      <c r="Q328" s="9"/>
    </row>
    <row r="329" spans="2:17" ht="45" x14ac:dyDescent="0.25">
      <c r="B329" s="44" t="s">
        <v>1906</v>
      </c>
      <c r="C329" s="44" t="s">
        <v>898</v>
      </c>
      <c r="F329">
        <v>164</v>
      </c>
      <c r="G329" s="44" t="str">
        <v>Kasie Budi Tirta</v>
      </c>
      <c r="H329" s="8"/>
      <c r="I329" s="50"/>
      <c r="J329" s="50"/>
      <c r="K329" s="50"/>
      <c r="L329" s="50"/>
      <c r="M329" s="8"/>
      <c r="N329" s="8"/>
      <c r="O329" s="9"/>
      <c r="P329" s="9"/>
      <c r="Q329" s="9"/>
    </row>
    <row r="330" spans="2:17" ht="45" x14ac:dyDescent="0.25">
      <c r="B330" s="44" t="s">
        <v>1908</v>
      </c>
      <c r="C330" s="44" t="s">
        <v>2011</v>
      </c>
      <c r="F330">
        <v>165</v>
      </c>
      <c r="G330" s="44" t="str">
        <v>Kasie Bukit Hijau</v>
      </c>
      <c r="H330" s="8"/>
      <c r="I330" s="50"/>
      <c r="J330" s="50"/>
      <c r="K330" s="50"/>
      <c r="L330" s="50"/>
      <c r="M330" s="8"/>
      <c r="N330" s="8"/>
      <c r="O330" s="9"/>
      <c r="P330" s="9"/>
      <c r="Q330" s="9"/>
    </row>
    <row r="331" spans="2:17" ht="45" x14ac:dyDescent="0.25">
      <c r="B331" s="44" t="s">
        <v>1909</v>
      </c>
      <c r="C331" s="44" t="s">
        <v>858</v>
      </c>
      <c r="F331">
        <v>166</v>
      </c>
      <c r="G331" s="44" t="str">
        <v>Kasie Bungara</v>
      </c>
      <c r="H331" s="8"/>
      <c r="I331" s="50"/>
      <c r="J331" s="50"/>
      <c r="K331" s="50"/>
      <c r="L331" s="50"/>
      <c r="M331" s="8"/>
      <c r="N331" s="8"/>
      <c r="O331" s="9"/>
      <c r="P331" s="9"/>
      <c r="Q331" s="9"/>
    </row>
    <row r="332" spans="2:17" ht="45" x14ac:dyDescent="0.25">
      <c r="B332" s="44" t="s">
        <v>1909</v>
      </c>
      <c r="C332" s="44" t="s">
        <v>1992</v>
      </c>
      <c r="F332">
        <v>167</v>
      </c>
      <c r="G332" s="44" t="str">
        <v>Kasie Cengal</v>
      </c>
      <c r="H332" s="8"/>
      <c r="I332" s="50"/>
      <c r="J332" s="50"/>
      <c r="K332" s="50"/>
      <c r="L332" s="50"/>
      <c r="M332" s="8"/>
      <c r="N332" s="8"/>
      <c r="O332" s="9"/>
      <c r="P332" s="9"/>
      <c r="Q332" s="9"/>
    </row>
    <row r="333" spans="2:17" ht="45" x14ac:dyDescent="0.25">
      <c r="B333" s="44" t="s">
        <v>1909</v>
      </c>
      <c r="C333" s="44" t="s">
        <v>882</v>
      </c>
      <c r="F333">
        <v>168</v>
      </c>
      <c r="G333" s="44" t="str">
        <v>Kasie Dolok</v>
      </c>
      <c r="H333" s="8"/>
      <c r="I333" s="50"/>
      <c r="J333" s="50"/>
      <c r="K333" s="50"/>
      <c r="L333" s="50"/>
      <c r="M333" s="8"/>
      <c r="N333" s="8"/>
      <c r="O333" s="9"/>
      <c r="P333" s="9"/>
      <c r="Q333" s="9"/>
    </row>
    <row r="334" spans="2:17" ht="30" x14ac:dyDescent="0.25">
      <c r="B334" s="44" t="s">
        <v>1911</v>
      </c>
      <c r="C334" s="44" t="s">
        <v>1993</v>
      </c>
      <c r="F334">
        <v>169</v>
      </c>
      <c r="G334" s="44" t="str">
        <v>Kasie Gunung Bais</v>
      </c>
      <c r="H334" s="8"/>
      <c r="I334" s="50"/>
      <c r="J334" s="50"/>
      <c r="K334" s="50"/>
      <c r="L334" s="50"/>
      <c r="M334" s="8"/>
      <c r="N334" s="8"/>
      <c r="O334" s="9"/>
      <c r="P334" s="9"/>
      <c r="Q334" s="9"/>
    </row>
    <row r="335" spans="2:17" ht="30" x14ac:dyDescent="0.25">
      <c r="B335" s="44" t="s">
        <v>1912</v>
      </c>
      <c r="C335" s="44" t="s">
        <v>1993</v>
      </c>
      <c r="F335">
        <v>170</v>
      </c>
      <c r="G335" s="44" t="str">
        <v>Kasie Gunung Malayu</v>
      </c>
      <c r="H335" s="8"/>
      <c r="I335" s="50"/>
      <c r="J335" s="50"/>
      <c r="K335" s="50"/>
      <c r="L335" s="50"/>
      <c r="M335" s="8"/>
      <c r="N335" s="8"/>
      <c r="O335" s="9"/>
      <c r="P335" s="9"/>
      <c r="Q335" s="9"/>
    </row>
    <row r="336" spans="2:17" ht="30" x14ac:dyDescent="0.25">
      <c r="B336" s="44" t="s">
        <v>1913</v>
      </c>
      <c r="C336" s="44" t="s">
        <v>890</v>
      </c>
      <c r="F336">
        <v>0</v>
      </c>
      <c r="G336" s="44" t="str">
        <v>Kasie IMF Bah Lias</v>
      </c>
      <c r="H336" s="8"/>
      <c r="I336" s="50"/>
      <c r="J336" s="50"/>
      <c r="K336" s="50"/>
      <c r="L336" s="50"/>
      <c r="M336" s="8"/>
      <c r="N336" s="8"/>
      <c r="O336" s="9"/>
      <c r="P336" s="9"/>
      <c r="Q336" s="9"/>
    </row>
    <row r="337" spans="2:17" ht="30" x14ac:dyDescent="0.25">
      <c r="B337" s="44" t="s">
        <v>848</v>
      </c>
      <c r="C337" s="44" t="s">
        <v>1996</v>
      </c>
      <c r="F337">
        <v>0</v>
      </c>
      <c r="G337" s="44" t="str">
        <v>Kasie IMF Pahu Makmur</v>
      </c>
      <c r="H337" s="8"/>
      <c r="I337" s="50"/>
      <c r="J337" s="50"/>
      <c r="K337" s="50"/>
      <c r="L337" s="50"/>
      <c r="M337" s="8"/>
      <c r="N337" s="8"/>
      <c r="O337" s="9"/>
      <c r="P337" s="9"/>
      <c r="Q337" s="9"/>
    </row>
    <row r="338" spans="2:17" ht="30" x14ac:dyDescent="0.25">
      <c r="B338" s="44" t="s">
        <v>17</v>
      </c>
      <c r="C338" s="44" t="s">
        <v>1999</v>
      </c>
      <c r="F338">
        <v>0</v>
      </c>
      <c r="G338" s="44" t="str">
        <v>Kasie IMF Riam Indah</v>
      </c>
      <c r="H338" s="8"/>
      <c r="I338" s="50"/>
      <c r="J338" s="50"/>
      <c r="K338" s="50"/>
      <c r="L338" s="50"/>
      <c r="M338" s="8"/>
      <c r="N338" s="8"/>
      <c r="O338" s="9"/>
      <c r="P338" s="9"/>
      <c r="Q338" s="9"/>
    </row>
    <row r="339" spans="2:17" ht="30" x14ac:dyDescent="0.25">
      <c r="B339" s="44" t="s">
        <v>1697</v>
      </c>
      <c r="C339" s="44" t="s">
        <v>2000</v>
      </c>
      <c r="F339">
        <v>0</v>
      </c>
      <c r="G339" s="44" t="str">
        <v>Kasie IMF Tirta Agung</v>
      </c>
      <c r="H339" s="8"/>
      <c r="I339" s="50"/>
      <c r="J339" s="50"/>
      <c r="K339" s="50"/>
      <c r="L339" s="50"/>
      <c r="M339" s="8"/>
      <c r="N339" s="8"/>
      <c r="O339" s="9"/>
      <c r="P339" s="9"/>
      <c r="Q339" s="9"/>
    </row>
    <row r="340" spans="2:17" ht="30" x14ac:dyDescent="0.25">
      <c r="B340" s="44" t="s">
        <v>1697</v>
      </c>
      <c r="C340" s="44" t="s">
        <v>2002</v>
      </c>
      <c r="F340">
        <v>0</v>
      </c>
      <c r="G340" s="44" t="str">
        <v>Kasie Issuy Makmur</v>
      </c>
      <c r="H340" s="8"/>
      <c r="I340" s="50"/>
      <c r="J340" s="50"/>
      <c r="K340" s="50"/>
      <c r="L340" s="50"/>
      <c r="M340" s="8"/>
      <c r="N340" s="8"/>
      <c r="O340" s="9"/>
      <c r="P340" s="9"/>
      <c r="Q340" s="9"/>
    </row>
    <row r="341" spans="2:17" ht="30" x14ac:dyDescent="0.25">
      <c r="B341" s="44" t="s">
        <v>1697</v>
      </c>
      <c r="C341" s="44" t="s">
        <v>2004</v>
      </c>
      <c r="F341">
        <v>171</v>
      </c>
      <c r="G341" s="44" t="str">
        <v>Kasie Isuy Makmur</v>
      </c>
      <c r="H341" s="8"/>
      <c r="I341" s="50"/>
      <c r="J341" s="50"/>
      <c r="K341" s="50"/>
      <c r="L341" s="50"/>
      <c r="M341" s="8"/>
      <c r="N341" s="8"/>
      <c r="O341" s="9"/>
      <c r="P341" s="9"/>
      <c r="Q341" s="9"/>
    </row>
    <row r="342" spans="2:17" ht="30" x14ac:dyDescent="0.25">
      <c r="B342" s="44" t="s">
        <v>1918</v>
      </c>
      <c r="C342" s="44" t="s">
        <v>2005</v>
      </c>
      <c r="F342">
        <v>172</v>
      </c>
      <c r="G342" s="44" t="str">
        <v>Kasie Jelau Makmur</v>
      </c>
      <c r="H342" s="8"/>
      <c r="I342" s="50"/>
      <c r="J342" s="50"/>
      <c r="K342" s="50"/>
      <c r="L342" s="50"/>
      <c r="M342" s="8"/>
      <c r="N342" s="8"/>
      <c r="O342" s="9"/>
      <c r="P342" s="9"/>
      <c r="Q342" s="9"/>
    </row>
    <row r="343" spans="2:17" ht="30" x14ac:dyDescent="0.25">
      <c r="B343" s="44" t="s">
        <v>1919</v>
      </c>
      <c r="C343" s="44" t="s">
        <v>861</v>
      </c>
      <c r="F343">
        <v>173</v>
      </c>
      <c r="G343" s="44" t="str">
        <v>Kasie Kedang Makmur</v>
      </c>
      <c r="H343" s="8"/>
      <c r="I343" s="50"/>
      <c r="J343" s="50"/>
      <c r="K343" s="50"/>
      <c r="L343" s="50"/>
      <c r="M343" s="8"/>
      <c r="N343" s="8"/>
      <c r="O343" s="9"/>
      <c r="P343" s="9"/>
      <c r="Q343" s="9"/>
    </row>
    <row r="344" spans="2:17" ht="30" x14ac:dyDescent="0.25">
      <c r="B344" s="44" t="s">
        <v>1921</v>
      </c>
      <c r="C344" s="44" t="s">
        <v>866</v>
      </c>
      <c r="F344">
        <v>174</v>
      </c>
      <c r="G344" s="44" t="str">
        <v>Kasie Kencana Sari</v>
      </c>
      <c r="H344" s="8"/>
      <c r="I344" s="50"/>
      <c r="J344" s="50"/>
      <c r="K344" s="50"/>
      <c r="L344" s="50"/>
      <c r="M344" s="8"/>
      <c r="N344" s="8"/>
      <c r="O344" s="9"/>
      <c r="P344" s="9"/>
      <c r="Q344" s="9"/>
    </row>
    <row r="345" spans="2:17" ht="30" x14ac:dyDescent="0.25">
      <c r="B345" s="44" t="s">
        <v>1923</v>
      </c>
      <c r="C345" s="44" t="s">
        <v>2014</v>
      </c>
      <c r="F345">
        <v>175</v>
      </c>
      <c r="G345" s="44" t="str">
        <v>Kasie Kertasarie</v>
      </c>
      <c r="H345" s="8"/>
      <c r="I345" s="50"/>
      <c r="J345" s="50"/>
      <c r="K345" s="50"/>
      <c r="L345" s="50"/>
      <c r="M345" s="8"/>
      <c r="N345" s="8"/>
      <c r="O345" s="9"/>
      <c r="P345" s="9"/>
      <c r="Q345" s="9"/>
    </row>
    <row r="346" spans="2:17" ht="30" x14ac:dyDescent="0.25">
      <c r="B346" s="44" t="s">
        <v>1924</v>
      </c>
      <c r="C346" s="44" t="s">
        <v>2015</v>
      </c>
      <c r="F346">
        <v>176</v>
      </c>
      <c r="G346" s="44" t="str">
        <v>Kasie Ketapat Bening</v>
      </c>
      <c r="H346" s="8"/>
      <c r="I346" s="50"/>
      <c r="J346" s="50"/>
      <c r="K346" s="50"/>
      <c r="L346" s="50"/>
      <c r="M346" s="8"/>
      <c r="N346" s="8"/>
      <c r="O346" s="9"/>
      <c r="P346" s="9"/>
      <c r="Q346" s="9"/>
    </row>
    <row r="347" spans="2:17" ht="30" x14ac:dyDescent="0.25">
      <c r="B347" s="44" t="s">
        <v>1926</v>
      </c>
      <c r="C347" s="44" t="s">
        <v>872</v>
      </c>
      <c r="F347">
        <v>177</v>
      </c>
      <c r="G347" s="44" t="str">
        <v>Kasie Marga Sido Region</v>
      </c>
      <c r="H347" s="8"/>
      <c r="I347" s="50"/>
      <c r="J347" s="50"/>
      <c r="K347" s="50"/>
      <c r="L347" s="50"/>
      <c r="M347" s="8"/>
      <c r="N347" s="8"/>
      <c r="O347" s="9"/>
      <c r="P347" s="9"/>
      <c r="Q347" s="9"/>
    </row>
    <row r="348" spans="2:17" ht="30" x14ac:dyDescent="0.25">
      <c r="B348" s="44" t="s">
        <v>1928</v>
      </c>
      <c r="C348" s="44" t="s">
        <v>924</v>
      </c>
      <c r="F348">
        <v>178</v>
      </c>
      <c r="G348" s="44" t="str">
        <v>Kasie Mentari Kulim</v>
      </c>
      <c r="H348" s="8"/>
      <c r="I348" s="50"/>
      <c r="J348" s="50"/>
      <c r="K348" s="50"/>
      <c r="L348" s="50"/>
      <c r="M348" s="8"/>
      <c r="N348" s="8"/>
      <c r="O348" s="9"/>
      <c r="P348" s="9"/>
      <c r="Q348" s="9"/>
    </row>
    <row r="349" spans="2:17" ht="30" x14ac:dyDescent="0.25">
      <c r="B349" s="44" t="s">
        <v>1930</v>
      </c>
      <c r="C349" s="44" t="s">
        <v>2018</v>
      </c>
      <c r="F349">
        <v>179</v>
      </c>
      <c r="G349" s="44" t="str">
        <v>Kasie Muara Kelingi Region</v>
      </c>
      <c r="H349" s="8"/>
      <c r="I349" s="50"/>
      <c r="J349" s="50"/>
      <c r="K349" s="50"/>
      <c r="L349" s="50"/>
      <c r="M349" s="8"/>
      <c r="N349" s="8"/>
      <c r="O349" s="9"/>
      <c r="P349" s="9"/>
      <c r="Q349" s="9"/>
    </row>
    <row r="350" spans="2:17" ht="30" x14ac:dyDescent="0.25">
      <c r="B350" s="44" t="s">
        <v>1931</v>
      </c>
      <c r="C350" s="44" t="s">
        <v>925</v>
      </c>
      <c r="F350">
        <v>180</v>
      </c>
      <c r="G350" s="44" t="str">
        <v>Kasie Pahu Makmur</v>
      </c>
      <c r="H350" s="8"/>
      <c r="I350" s="50"/>
      <c r="J350" s="50"/>
      <c r="K350" s="50"/>
      <c r="L350" s="50"/>
      <c r="M350" s="8"/>
      <c r="N350" s="8"/>
      <c r="O350" s="9"/>
      <c r="P350" s="9"/>
      <c r="Q350" s="9"/>
    </row>
    <row r="351" spans="2:17" ht="30" x14ac:dyDescent="0.25">
      <c r="B351" s="44" t="s">
        <v>1933</v>
      </c>
      <c r="C351" s="44" t="s">
        <v>926</v>
      </c>
      <c r="F351">
        <v>181</v>
      </c>
      <c r="G351" s="44" t="str">
        <v>Kasie Palangisang</v>
      </c>
      <c r="H351" s="8"/>
      <c r="I351" s="50"/>
      <c r="J351" s="50"/>
      <c r="K351" s="50"/>
      <c r="L351" s="50"/>
      <c r="M351" s="8"/>
      <c r="N351" s="8"/>
      <c r="O351" s="9"/>
      <c r="P351" s="9"/>
      <c r="Q351" s="9"/>
    </row>
    <row r="352" spans="2:17" ht="30" x14ac:dyDescent="0.25">
      <c r="B352" s="44" t="s">
        <v>1931</v>
      </c>
      <c r="C352" s="44" t="s">
        <v>2020</v>
      </c>
      <c r="F352">
        <v>182</v>
      </c>
      <c r="G352" s="44" t="str">
        <v>Kasie Pasir Luhur</v>
      </c>
      <c r="H352" s="8"/>
      <c r="I352" s="50"/>
      <c r="J352" s="50"/>
      <c r="K352" s="50"/>
      <c r="L352" s="50"/>
      <c r="M352" s="8"/>
      <c r="N352" s="8"/>
      <c r="O352" s="9"/>
      <c r="P352" s="9"/>
      <c r="Q352" s="9"/>
    </row>
    <row r="353" spans="2:17" ht="30" x14ac:dyDescent="0.25">
      <c r="B353" s="44" t="s">
        <v>1935</v>
      </c>
      <c r="C353" s="44" t="s">
        <v>930</v>
      </c>
      <c r="F353">
        <v>183</v>
      </c>
      <c r="G353" s="44" t="str">
        <v>Kasie Pelita Jaya Region</v>
      </c>
      <c r="H353" s="8"/>
      <c r="I353" s="50"/>
      <c r="J353" s="50"/>
      <c r="K353" s="50"/>
      <c r="L353" s="50"/>
      <c r="M353" s="8"/>
      <c r="N353" s="8"/>
      <c r="O353" s="9"/>
      <c r="P353" s="9"/>
      <c r="Q353" s="9"/>
    </row>
    <row r="354" spans="2:17" ht="30" x14ac:dyDescent="0.25">
      <c r="B354" s="44" t="s">
        <v>1702</v>
      </c>
      <c r="C354" s="44" t="s">
        <v>2047</v>
      </c>
      <c r="F354">
        <v>184</v>
      </c>
      <c r="G354" s="44" t="str">
        <v>Kasie Pring Permai</v>
      </c>
      <c r="H354" s="8"/>
      <c r="I354" s="50"/>
      <c r="J354" s="50"/>
      <c r="K354" s="50"/>
      <c r="L354" s="50"/>
      <c r="M354" s="8"/>
      <c r="N354" s="8"/>
      <c r="O354" s="9"/>
      <c r="P354" s="9"/>
      <c r="Q354" s="9"/>
    </row>
    <row r="355" spans="2:17" ht="30" x14ac:dyDescent="0.25">
      <c r="B355" s="44" t="s">
        <v>1937</v>
      </c>
      <c r="C355" s="44" t="s">
        <v>932</v>
      </c>
      <c r="F355">
        <v>185</v>
      </c>
      <c r="G355" s="44" t="str">
        <v>Kasie Pulo Rambong</v>
      </c>
      <c r="H355" s="8"/>
      <c r="I355" s="50"/>
      <c r="J355" s="50"/>
      <c r="K355" s="50"/>
      <c r="L355" s="50"/>
      <c r="M355" s="8"/>
      <c r="N355" s="8"/>
      <c r="O355" s="9"/>
      <c r="P355" s="9"/>
      <c r="Q355" s="9"/>
    </row>
    <row r="356" spans="2:17" ht="30" x14ac:dyDescent="0.25">
      <c r="B356" s="44" t="s">
        <v>1939</v>
      </c>
      <c r="C356" s="44" t="s">
        <v>933</v>
      </c>
      <c r="F356">
        <v>186</v>
      </c>
      <c r="G356" s="44" t="str">
        <v>Kasie Pungkol</v>
      </c>
      <c r="H356" s="8"/>
      <c r="I356" s="50"/>
      <c r="J356" s="50"/>
      <c r="K356" s="50"/>
      <c r="L356" s="50"/>
      <c r="M356" s="8"/>
      <c r="N356" s="8"/>
      <c r="O356" s="9"/>
      <c r="P356" s="9"/>
      <c r="Q356" s="9"/>
    </row>
    <row r="357" spans="2:17" ht="30" x14ac:dyDescent="0.25">
      <c r="B357" s="44" t="s">
        <v>1940</v>
      </c>
      <c r="C357" s="44" t="s">
        <v>935</v>
      </c>
      <c r="F357">
        <v>187</v>
      </c>
      <c r="G357" s="44" t="str">
        <v>Kasie Rambong Sialang</v>
      </c>
      <c r="H357" s="8"/>
      <c r="I357" s="50"/>
      <c r="J357" s="50"/>
      <c r="K357" s="50"/>
      <c r="L357" s="50"/>
      <c r="M357" s="8"/>
      <c r="N357" s="8"/>
      <c r="O357" s="9"/>
      <c r="P357" s="9"/>
      <c r="Q357" s="9"/>
    </row>
    <row r="358" spans="2:17" ht="30" x14ac:dyDescent="0.25">
      <c r="B358" s="44" t="s">
        <v>1940</v>
      </c>
      <c r="C358" s="44" t="s">
        <v>937</v>
      </c>
      <c r="F358">
        <v>188</v>
      </c>
      <c r="G358" s="44" t="str">
        <v>Kasie Riam Indah</v>
      </c>
      <c r="H358" s="8"/>
      <c r="I358" s="50"/>
      <c r="J358" s="50"/>
      <c r="K358" s="50"/>
      <c r="L358" s="50"/>
      <c r="M358" s="8"/>
      <c r="N358" s="8"/>
      <c r="O358" s="9"/>
      <c r="P358" s="9"/>
      <c r="Q358" s="9"/>
    </row>
    <row r="359" spans="2:17" ht="30" x14ac:dyDescent="0.25">
      <c r="B359" s="44" t="s">
        <v>1723</v>
      </c>
      <c r="C359" s="44" t="s">
        <v>940</v>
      </c>
      <c r="F359">
        <v>0</v>
      </c>
      <c r="G359" s="44" t="str">
        <v>Kasie Sei Gemang</v>
      </c>
      <c r="H359" s="8"/>
      <c r="I359" s="50"/>
      <c r="J359" s="50"/>
      <c r="K359" s="50"/>
      <c r="L359" s="50"/>
      <c r="M359" s="8"/>
      <c r="N359" s="8"/>
      <c r="O359" s="9"/>
      <c r="P359" s="9"/>
      <c r="Q359" s="9"/>
    </row>
    <row r="360" spans="2:17" ht="30" x14ac:dyDescent="0.25">
      <c r="B360" s="44" t="s">
        <v>1942</v>
      </c>
      <c r="C360" s="44" t="s">
        <v>942</v>
      </c>
      <c r="F360">
        <v>189</v>
      </c>
      <c r="G360" s="44" t="str">
        <v>Kasie Sei Kepayang</v>
      </c>
      <c r="H360" s="8"/>
      <c r="I360" s="50"/>
      <c r="J360" s="50"/>
      <c r="K360" s="50"/>
      <c r="L360" s="50"/>
      <c r="M360" s="8"/>
      <c r="N360" s="8"/>
      <c r="O360" s="9"/>
      <c r="P360" s="9"/>
      <c r="Q360" s="9"/>
    </row>
    <row r="361" spans="2:17" x14ac:dyDescent="0.25">
      <c r="B361" s="44" t="s">
        <v>1943</v>
      </c>
      <c r="C361" s="44" t="s">
        <v>945</v>
      </c>
      <c r="F361">
        <v>190</v>
      </c>
      <c r="G361" s="44" t="str">
        <v>Kasie Sei Lakitan</v>
      </c>
      <c r="H361" s="8"/>
      <c r="I361" s="50"/>
      <c r="J361" s="50"/>
      <c r="K361" s="50"/>
      <c r="L361" s="50"/>
      <c r="M361" s="8"/>
      <c r="N361" s="8"/>
      <c r="O361" s="9"/>
      <c r="P361" s="9"/>
      <c r="Q361" s="9"/>
    </row>
    <row r="362" spans="2:17" ht="30" x14ac:dyDescent="0.25">
      <c r="B362" s="44" t="s">
        <v>1943</v>
      </c>
      <c r="C362" s="44" t="s">
        <v>947</v>
      </c>
      <c r="F362">
        <v>191</v>
      </c>
      <c r="G362" s="44" t="str">
        <v>Kasie Sei Merah</v>
      </c>
      <c r="H362" s="8"/>
      <c r="I362" s="50"/>
      <c r="J362" s="50"/>
      <c r="K362" s="50"/>
      <c r="L362" s="50"/>
      <c r="M362" s="8"/>
      <c r="N362" s="8"/>
      <c r="O362" s="9"/>
      <c r="P362" s="9"/>
      <c r="Q362" s="9"/>
    </row>
    <row r="363" spans="2:17" ht="30" x14ac:dyDescent="0.25">
      <c r="B363" s="44" t="s">
        <v>1944</v>
      </c>
      <c r="C363" s="44" t="s">
        <v>948</v>
      </c>
      <c r="F363">
        <v>192</v>
      </c>
      <c r="G363" s="44" t="str">
        <v>Kasie Si Bulan</v>
      </c>
      <c r="H363" s="8"/>
      <c r="I363" s="50"/>
      <c r="J363" s="50"/>
      <c r="K363" s="50"/>
      <c r="L363" s="50"/>
      <c r="M363" s="8"/>
      <c r="N363" s="8"/>
      <c r="O363" s="9"/>
      <c r="P363" s="9"/>
      <c r="Q363" s="9"/>
    </row>
    <row r="364" spans="2:17" ht="30" x14ac:dyDescent="0.25">
      <c r="B364" s="44" t="s">
        <v>1945</v>
      </c>
      <c r="C364" s="44" t="s">
        <v>950</v>
      </c>
      <c r="F364">
        <v>193</v>
      </c>
      <c r="G364" s="44" t="str">
        <v>Kasie Suka Damai</v>
      </c>
      <c r="H364" s="8"/>
      <c r="I364" s="50"/>
      <c r="J364" s="50"/>
      <c r="K364" s="50"/>
      <c r="L364" s="50"/>
      <c r="M364" s="8"/>
      <c r="N364" s="8"/>
      <c r="O364" s="9"/>
      <c r="P364" s="9"/>
      <c r="Q364" s="9"/>
    </row>
    <row r="365" spans="2:17" ht="30" x14ac:dyDescent="0.25">
      <c r="B365" s="44" t="s">
        <v>1946</v>
      </c>
      <c r="C365" s="44" t="s">
        <v>954</v>
      </c>
      <c r="F365">
        <v>194</v>
      </c>
      <c r="G365" s="44" t="str">
        <v>Kasie Tanjung Makmur</v>
      </c>
      <c r="H365" s="8"/>
      <c r="I365" s="50"/>
      <c r="J365" s="50"/>
      <c r="K365" s="50"/>
      <c r="L365" s="50"/>
      <c r="M365" s="8"/>
      <c r="N365" s="8"/>
      <c r="O365" s="9"/>
      <c r="P365" s="9"/>
      <c r="Q365" s="9"/>
    </row>
    <row r="366" spans="2:17" x14ac:dyDescent="0.25">
      <c r="B366" s="44" t="s">
        <v>953</v>
      </c>
      <c r="C366" s="44" t="s">
        <v>958</v>
      </c>
      <c r="F366">
        <v>195</v>
      </c>
      <c r="G366" s="44" t="str">
        <v>Kasie Terawas Indah</v>
      </c>
      <c r="H366" s="8"/>
      <c r="I366" s="50"/>
      <c r="J366" s="50"/>
      <c r="K366" s="50"/>
      <c r="L366" s="50"/>
      <c r="M366" s="8"/>
      <c r="N366" s="8"/>
      <c r="O366" s="9"/>
      <c r="P366" s="9"/>
      <c r="Q366" s="9"/>
    </row>
    <row r="367" spans="2:17" ht="30" x14ac:dyDescent="0.25">
      <c r="B367" s="44" t="s">
        <v>955</v>
      </c>
      <c r="C367" s="44" t="s">
        <v>959</v>
      </c>
      <c r="F367">
        <v>196</v>
      </c>
      <c r="G367" s="44" t="str">
        <v>Kasie Tirta Agung</v>
      </c>
      <c r="H367" s="8"/>
      <c r="I367" s="50"/>
      <c r="J367" s="50"/>
      <c r="K367" s="50"/>
      <c r="L367" s="50"/>
      <c r="M367" s="8"/>
      <c r="N367" s="8"/>
      <c r="O367" s="9"/>
      <c r="P367" s="9"/>
      <c r="Q367" s="9"/>
    </row>
    <row r="368" spans="2:17" ht="30" x14ac:dyDescent="0.25">
      <c r="B368" s="44" t="s">
        <v>1947</v>
      </c>
      <c r="C368" s="44" t="s">
        <v>959</v>
      </c>
      <c r="F368">
        <v>197</v>
      </c>
      <c r="G368" s="44" t="str">
        <v>Kasie Treblasala</v>
      </c>
      <c r="H368" s="8"/>
      <c r="I368" s="50"/>
      <c r="J368" s="50"/>
      <c r="K368" s="50"/>
      <c r="L368" s="50"/>
      <c r="M368" s="8"/>
      <c r="N368" s="8"/>
      <c r="O368" s="9"/>
      <c r="P368" s="9"/>
      <c r="Q368" s="9"/>
    </row>
    <row r="369" spans="2:17" ht="30" x14ac:dyDescent="0.25">
      <c r="B369" s="44" t="s">
        <v>944</v>
      </c>
      <c r="C369" s="44" t="s">
        <v>961</v>
      </c>
      <c r="F369">
        <v>198</v>
      </c>
      <c r="G369" s="44" t="str">
        <v>Kasie Turangie</v>
      </c>
      <c r="H369" s="8"/>
      <c r="I369" s="50"/>
      <c r="J369" s="50"/>
      <c r="K369" s="50"/>
      <c r="L369" s="50"/>
      <c r="M369" s="8"/>
      <c r="N369" s="8"/>
      <c r="O369" s="9"/>
      <c r="P369" s="9"/>
      <c r="Q369" s="9"/>
    </row>
    <row r="370" spans="2:17" ht="30" x14ac:dyDescent="0.25">
      <c r="B370" s="44" t="s">
        <v>945</v>
      </c>
      <c r="C370" s="44" t="s">
        <v>962</v>
      </c>
      <c r="F370">
        <v>0</v>
      </c>
      <c r="G370" s="44" t="str">
        <v>Key Account Supervisor Jakarta HO</v>
      </c>
      <c r="H370" s="8"/>
      <c r="I370" s="50"/>
      <c r="J370" s="50"/>
      <c r="K370" s="50"/>
      <c r="L370" s="50"/>
      <c r="M370" s="8"/>
      <c r="N370" s="8"/>
      <c r="O370" s="9"/>
      <c r="P370" s="9"/>
      <c r="Q370" s="9"/>
    </row>
    <row r="371" spans="2:17" ht="30" x14ac:dyDescent="0.25">
      <c r="B371" s="44" t="s">
        <v>946</v>
      </c>
      <c r="C371" s="44" t="s">
        <v>962</v>
      </c>
      <c r="F371">
        <v>0</v>
      </c>
      <c r="G371" s="44" t="str">
        <v>Koordinator Lapangan Rambong Sialang</v>
      </c>
      <c r="H371" s="8"/>
      <c r="I371" s="50"/>
      <c r="J371" s="50"/>
      <c r="K371" s="50"/>
      <c r="L371" s="50"/>
      <c r="M371" s="8"/>
      <c r="N371" s="8"/>
      <c r="O371" s="9"/>
      <c r="P371" s="9"/>
      <c r="Q371" s="9"/>
    </row>
    <row r="372" spans="2:17" ht="30" x14ac:dyDescent="0.25">
      <c r="B372" s="44" t="s">
        <v>954</v>
      </c>
      <c r="C372" s="44" t="s">
        <v>965</v>
      </c>
      <c r="F372">
        <v>0</v>
      </c>
      <c r="G372" s="44" t="str">
        <v>Koordinator Lapangan Security Batu Cemerlang</v>
      </c>
      <c r="H372" s="8"/>
      <c r="I372" s="50"/>
      <c r="J372" s="50"/>
      <c r="K372" s="50"/>
      <c r="L372" s="50"/>
      <c r="M372" s="8"/>
      <c r="N372" s="8"/>
      <c r="O372" s="9"/>
      <c r="P372" s="9"/>
      <c r="Q372" s="9"/>
    </row>
    <row r="373" spans="2:17" ht="30" x14ac:dyDescent="0.25">
      <c r="B373" s="44" t="s">
        <v>956</v>
      </c>
      <c r="C373" s="44" t="s">
        <v>966</v>
      </c>
      <c r="F373">
        <v>0</v>
      </c>
      <c r="G373" s="44" t="str">
        <v>Koordinator Lapangan Security Bebah Permata</v>
      </c>
      <c r="H373" s="8"/>
      <c r="I373" s="50"/>
      <c r="J373" s="50"/>
      <c r="K373" s="50"/>
      <c r="L373" s="50"/>
      <c r="M373" s="8"/>
      <c r="N373" s="8"/>
      <c r="O373" s="9"/>
      <c r="P373" s="9"/>
      <c r="Q373" s="9"/>
    </row>
    <row r="374" spans="2:17" ht="30" x14ac:dyDescent="0.25">
      <c r="B374" s="44" t="s">
        <v>947</v>
      </c>
      <c r="C374" s="44" t="s">
        <v>1572</v>
      </c>
      <c r="F374">
        <v>0</v>
      </c>
      <c r="G374" s="44" t="str">
        <v>Koordinator Lapangan Security Budi Tirta</v>
      </c>
      <c r="H374" s="8"/>
      <c r="I374" s="50"/>
      <c r="J374" s="50"/>
      <c r="K374" s="50"/>
      <c r="L374" s="50"/>
      <c r="M374" s="8"/>
      <c r="N374" s="8"/>
      <c r="O374" s="9"/>
      <c r="P374" s="9"/>
      <c r="Q374" s="9"/>
    </row>
    <row r="375" spans="2:17" ht="30" x14ac:dyDescent="0.25">
      <c r="B375" s="44" t="s">
        <v>948</v>
      </c>
      <c r="C375" s="44" t="s">
        <v>1572</v>
      </c>
      <c r="F375">
        <v>0</v>
      </c>
      <c r="G375" s="44" t="str">
        <v>Koordinator Lapangan Security Bukit Hijau</v>
      </c>
      <c r="H375" s="8"/>
      <c r="I375" s="50"/>
      <c r="J375" s="50"/>
      <c r="K375" s="50"/>
      <c r="L375" s="50"/>
      <c r="M375" s="8"/>
      <c r="N375" s="8"/>
      <c r="O375" s="9"/>
      <c r="P375" s="9"/>
      <c r="Q375" s="9"/>
    </row>
    <row r="376" spans="2:17" ht="30" x14ac:dyDescent="0.25">
      <c r="B376" s="44" t="s">
        <v>949</v>
      </c>
      <c r="C376" s="44" t="s">
        <v>1572</v>
      </c>
      <c r="F376">
        <v>0</v>
      </c>
      <c r="G376" s="44" t="str">
        <v>Koordinator Lapangan Security Jade Project</v>
      </c>
      <c r="H376" s="8"/>
      <c r="I376" s="50"/>
      <c r="J376" s="50"/>
      <c r="K376" s="50"/>
      <c r="L376" s="50"/>
      <c r="M376" s="8"/>
      <c r="N376" s="8"/>
      <c r="O376" s="9"/>
      <c r="P376" s="9"/>
      <c r="Q376" s="9"/>
    </row>
    <row r="377" spans="2:17" ht="30" x14ac:dyDescent="0.25">
      <c r="B377" s="44" t="s">
        <v>950</v>
      </c>
      <c r="C377" s="44" t="s">
        <v>2245</v>
      </c>
      <c r="F377">
        <v>0</v>
      </c>
      <c r="G377" s="44" t="str">
        <v>Koordinator Lapangan Security Kencana Sari</v>
      </c>
      <c r="H377" s="8"/>
      <c r="I377" s="50"/>
      <c r="J377" s="50"/>
      <c r="K377" s="50"/>
      <c r="L377" s="50"/>
      <c r="M377" s="8"/>
      <c r="N377" s="8"/>
      <c r="O377" s="9"/>
      <c r="P377" s="9"/>
      <c r="Q377" s="9"/>
    </row>
    <row r="378" spans="2:17" ht="30" x14ac:dyDescent="0.25">
      <c r="B378" s="44" t="s">
        <v>951</v>
      </c>
      <c r="C378" s="44" t="s">
        <v>2242</v>
      </c>
      <c r="F378">
        <v>0</v>
      </c>
      <c r="G378" s="44" t="str">
        <v>Koordinator Lapangan Security Kertasarie</v>
      </c>
      <c r="H378" s="8"/>
      <c r="I378" s="50"/>
      <c r="J378" s="50"/>
      <c r="K378" s="50"/>
      <c r="L378" s="50"/>
      <c r="M378" s="8"/>
      <c r="N378" s="8"/>
      <c r="O378" s="9"/>
      <c r="P378" s="9"/>
      <c r="Q378" s="9"/>
    </row>
    <row r="379" spans="2:17" ht="30" x14ac:dyDescent="0.25">
      <c r="B379" s="44" t="s">
        <v>1950</v>
      </c>
      <c r="C379" s="44" t="s">
        <v>2251</v>
      </c>
      <c r="F379">
        <v>0</v>
      </c>
      <c r="G379" s="44" t="str">
        <v>Koordinator Lapangan Security Ketapat Bening</v>
      </c>
      <c r="H379" s="8"/>
      <c r="I379" s="50"/>
      <c r="J379" s="50"/>
      <c r="K379" s="50"/>
      <c r="L379" s="50"/>
      <c r="M379" s="8"/>
      <c r="N379" s="8"/>
      <c r="O379" s="9"/>
      <c r="P379" s="9"/>
      <c r="Q379" s="9"/>
    </row>
    <row r="380" spans="2:17" ht="30" x14ac:dyDescent="0.25">
      <c r="B380" s="44" t="s">
        <v>958</v>
      </c>
      <c r="C380" s="44" t="s">
        <v>2245</v>
      </c>
      <c r="F380">
        <v>0</v>
      </c>
      <c r="G380" s="44" t="str">
        <v>Koordinator Lapangan Security Mentari Kulim</v>
      </c>
      <c r="H380" s="8"/>
      <c r="I380" s="50"/>
      <c r="J380" s="50"/>
      <c r="K380" s="50"/>
      <c r="L380" s="50"/>
      <c r="M380" s="8"/>
      <c r="N380" s="8"/>
      <c r="O380" s="9"/>
      <c r="P380" s="9"/>
      <c r="Q380" s="9"/>
    </row>
    <row r="381" spans="2:17" ht="30" x14ac:dyDescent="0.25">
      <c r="B381" s="44" t="s">
        <v>959</v>
      </c>
      <c r="C381" s="44" t="s">
        <v>2244</v>
      </c>
      <c r="F381">
        <v>0</v>
      </c>
      <c r="G381" s="44" t="str">
        <v>Koordinator Lapangan Security Sei Gemang</v>
      </c>
      <c r="H381" s="8"/>
      <c r="I381" s="50"/>
      <c r="J381" s="50"/>
      <c r="K381" s="50"/>
      <c r="L381" s="50"/>
      <c r="M381" s="8"/>
      <c r="N381" s="8"/>
      <c r="O381" s="9"/>
      <c r="P381" s="9"/>
      <c r="Q381" s="9"/>
    </row>
    <row r="382" spans="2:17" ht="30" x14ac:dyDescent="0.25">
      <c r="B382" s="44" t="s">
        <v>960</v>
      </c>
      <c r="C382" s="44" t="s">
        <v>2244</v>
      </c>
      <c r="F382">
        <v>0</v>
      </c>
      <c r="G382" s="44" t="str">
        <v>Koordinator Lapangan Security Sei Lakitan</v>
      </c>
      <c r="H382" s="8"/>
      <c r="I382" s="50"/>
      <c r="J382" s="50"/>
      <c r="K382" s="50"/>
      <c r="L382" s="50"/>
      <c r="M382" s="8"/>
      <c r="N382" s="8"/>
      <c r="O382" s="9"/>
      <c r="P382" s="9"/>
      <c r="Q382" s="9"/>
    </row>
    <row r="383" spans="2:17" ht="30" x14ac:dyDescent="0.25">
      <c r="B383" s="44" t="s">
        <v>1951</v>
      </c>
      <c r="C383" s="44" t="s">
        <v>2244</v>
      </c>
      <c r="F383">
        <v>0</v>
      </c>
      <c r="G383" s="44" t="str">
        <v>Koordinator Lapangan Security SS Arta Kencana</v>
      </c>
      <c r="H383" s="8"/>
      <c r="I383" s="50"/>
      <c r="J383" s="50"/>
      <c r="K383" s="50"/>
      <c r="L383" s="50"/>
      <c r="M383" s="8"/>
      <c r="N383" s="8"/>
      <c r="O383" s="9"/>
      <c r="P383" s="9"/>
      <c r="Q383" s="9"/>
    </row>
    <row r="384" spans="2:17" ht="30" x14ac:dyDescent="0.25">
      <c r="B384" s="44" t="s">
        <v>961</v>
      </c>
      <c r="C384" s="44" t="s">
        <v>1577</v>
      </c>
      <c r="F384">
        <v>0</v>
      </c>
      <c r="G384" s="44" t="str">
        <v>Koordinator Lapangan Security SS Gunung Bais</v>
      </c>
      <c r="H384" s="8"/>
      <c r="I384" s="50"/>
      <c r="J384" s="50"/>
      <c r="K384" s="50"/>
      <c r="L384" s="50"/>
      <c r="M384" s="8"/>
      <c r="N384" s="8"/>
      <c r="O384" s="9"/>
      <c r="P384" s="9"/>
      <c r="Q384" s="9"/>
    </row>
    <row r="385" spans="2:17" ht="30" x14ac:dyDescent="0.25">
      <c r="B385" s="44" t="s">
        <v>962</v>
      </c>
      <c r="C385" s="44" t="s">
        <v>1576</v>
      </c>
      <c r="F385">
        <v>0</v>
      </c>
      <c r="G385" s="44" t="str">
        <v>Koordinator Lapangan Security SS Riam Indah</v>
      </c>
      <c r="H385" s="8"/>
      <c r="I385" s="50"/>
      <c r="J385" s="50"/>
      <c r="K385" s="50"/>
      <c r="L385" s="50"/>
      <c r="M385" s="8"/>
      <c r="N385" s="8"/>
      <c r="O385" s="9"/>
      <c r="P385" s="9"/>
      <c r="Q385" s="9"/>
    </row>
    <row r="386" spans="2:17" ht="30" x14ac:dyDescent="0.25">
      <c r="B386" s="44" t="s">
        <v>962</v>
      </c>
      <c r="C386" s="44" t="s">
        <v>1521</v>
      </c>
      <c r="F386">
        <v>0</v>
      </c>
      <c r="G386" s="44" t="str">
        <v>Koordinator Lapangan Security Tirta Agung</v>
      </c>
      <c r="H386" s="8"/>
      <c r="I386" s="50"/>
      <c r="J386" s="50"/>
      <c r="K386" s="50"/>
      <c r="L386" s="50"/>
      <c r="M386" s="8"/>
      <c r="N386" s="8"/>
      <c r="O386" s="9"/>
      <c r="P386" s="9"/>
      <c r="Q386" s="9"/>
    </row>
    <row r="387" spans="2:17" ht="30" x14ac:dyDescent="0.25">
      <c r="B387" s="44" t="s">
        <v>963</v>
      </c>
      <c r="C387" s="44" t="s">
        <v>1521</v>
      </c>
      <c r="F387">
        <v>0</v>
      </c>
      <c r="G387" s="44" t="str">
        <v>Koordinator Lapangan Security Tulung Gelam</v>
      </c>
      <c r="H387" s="8"/>
      <c r="I387" s="50"/>
      <c r="J387" s="50"/>
      <c r="K387" s="50"/>
      <c r="L387" s="50"/>
      <c r="M387" s="8"/>
      <c r="N387" s="8"/>
      <c r="O387" s="9"/>
      <c r="P387" s="9"/>
      <c r="Q387" s="9"/>
    </row>
    <row r="388" spans="2:17" ht="30" x14ac:dyDescent="0.25">
      <c r="B388" s="44" t="s">
        <v>1952</v>
      </c>
      <c r="C388" s="44" t="s">
        <v>1521</v>
      </c>
      <c r="F388">
        <v>0</v>
      </c>
      <c r="G388" s="44" t="str">
        <v>Koordinator Lapangan Sei Rumbiya</v>
      </c>
      <c r="H388" s="8"/>
      <c r="I388" s="50"/>
      <c r="J388" s="50"/>
      <c r="K388" s="50"/>
      <c r="L388" s="50"/>
      <c r="M388" s="8"/>
      <c r="N388" s="8"/>
      <c r="O388" s="9"/>
      <c r="P388" s="9"/>
      <c r="Q388" s="9"/>
    </row>
    <row r="389" spans="2:17" ht="30" x14ac:dyDescent="0.25">
      <c r="B389" s="44" t="s">
        <v>987</v>
      </c>
      <c r="C389" s="44" t="s">
        <v>1521</v>
      </c>
      <c r="F389">
        <v>0</v>
      </c>
      <c r="G389" s="44" t="str">
        <v>Koordinator OA Staff Jakarta HO</v>
      </c>
      <c r="H389" s="8"/>
      <c r="I389" s="50"/>
      <c r="J389" s="50"/>
      <c r="K389" s="50"/>
      <c r="L389" s="50"/>
      <c r="M389" s="8"/>
      <c r="N389" s="8"/>
      <c r="O389" s="9"/>
      <c r="P389" s="9"/>
      <c r="Q389" s="9"/>
    </row>
    <row r="390" spans="2:17" ht="30" x14ac:dyDescent="0.25">
      <c r="B390" s="44" t="s">
        <v>2260</v>
      </c>
      <c r="C390" s="44" t="s">
        <v>1521</v>
      </c>
      <c r="F390">
        <v>0</v>
      </c>
      <c r="G390" s="44" t="str">
        <v>Koordinator Wilayah Security AMA Kalimantan</v>
      </c>
      <c r="H390" s="8"/>
      <c r="I390" s="50"/>
      <c r="J390" s="50"/>
      <c r="K390" s="50"/>
      <c r="L390" s="50"/>
      <c r="M390" s="8"/>
      <c r="N390" s="8"/>
      <c r="O390" s="9"/>
      <c r="P390" s="9"/>
      <c r="Q390" s="9"/>
    </row>
    <row r="391" spans="2:17" ht="30" x14ac:dyDescent="0.25">
      <c r="B391" s="44" t="s">
        <v>1954</v>
      </c>
      <c r="C391" s="44" t="s">
        <v>1526</v>
      </c>
      <c r="F391">
        <v>0</v>
      </c>
      <c r="G391" s="44" t="str">
        <v>Koordinator Wilayah Security SS Palembang BO</v>
      </c>
      <c r="H391" s="8"/>
      <c r="I391" s="50"/>
      <c r="J391" s="50"/>
      <c r="K391" s="50"/>
      <c r="L391" s="50"/>
      <c r="M391" s="8"/>
      <c r="N391" s="8"/>
      <c r="O391" s="9"/>
      <c r="P391" s="9"/>
      <c r="Q391" s="9"/>
    </row>
    <row r="392" spans="2:17" ht="30" x14ac:dyDescent="0.25">
      <c r="B392" s="44" t="s">
        <v>1955</v>
      </c>
      <c r="C392" s="44" t="s">
        <v>1526</v>
      </c>
      <c r="F392">
        <v>0</v>
      </c>
      <c r="G392" s="44" t="str">
        <v>Koordinator Wilayah Security Sumut Medan BO</v>
      </c>
      <c r="H392" s="8"/>
      <c r="I392" s="50"/>
      <c r="J392" s="50"/>
      <c r="K392" s="50"/>
      <c r="L392" s="50"/>
      <c r="M392" s="8"/>
      <c r="N392" s="8"/>
      <c r="O392" s="9"/>
      <c r="P392" s="9"/>
      <c r="Q392" s="9"/>
    </row>
    <row r="393" spans="2:17" x14ac:dyDescent="0.25">
      <c r="B393" s="44" t="s">
        <v>908</v>
      </c>
      <c r="C393" s="44" t="s">
        <v>1526</v>
      </c>
      <c r="F393">
        <v>199</v>
      </c>
      <c r="G393" s="44" t="str">
        <v>Kota Bangun Bulking Supervisor</v>
      </c>
      <c r="H393" s="8"/>
      <c r="I393" s="50"/>
      <c r="J393" s="50"/>
      <c r="K393" s="50"/>
      <c r="L393" s="50"/>
      <c r="M393" s="8"/>
      <c r="N393" s="8"/>
      <c r="O393" s="9"/>
      <c r="P393" s="9"/>
      <c r="Q393" s="9"/>
    </row>
    <row r="394" spans="2:17" ht="30" x14ac:dyDescent="0.25">
      <c r="B394" s="44" t="s">
        <v>909</v>
      </c>
      <c r="C394" s="44" t="s">
        <v>1526</v>
      </c>
      <c r="F394">
        <v>200</v>
      </c>
      <c r="G394" s="44" t="str">
        <v>KTU (Treblasala Estate &amp; Factory) Treblasala</v>
      </c>
      <c r="H394" s="8"/>
      <c r="I394" s="50"/>
      <c r="J394" s="50"/>
      <c r="K394" s="50"/>
      <c r="L394" s="50"/>
      <c r="M394" s="8"/>
      <c r="N394" s="8"/>
      <c r="O394" s="9"/>
      <c r="P394" s="9"/>
      <c r="Q394" s="9"/>
    </row>
    <row r="395" spans="2:17" x14ac:dyDescent="0.25">
      <c r="B395" s="44" t="s">
        <v>910</v>
      </c>
      <c r="C395" s="44" t="s">
        <v>1517</v>
      </c>
      <c r="F395">
        <v>201</v>
      </c>
      <c r="G395" s="44" t="str">
        <v>KTU Bah Lias</v>
      </c>
      <c r="H395" s="8"/>
      <c r="I395" s="50"/>
      <c r="J395" s="50"/>
      <c r="K395" s="50"/>
      <c r="L395" s="50"/>
      <c r="M395" s="8"/>
      <c r="N395" s="8"/>
      <c r="O395" s="9"/>
      <c r="P395" s="9"/>
      <c r="Q395" s="9"/>
    </row>
    <row r="396" spans="2:17" x14ac:dyDescent="0.25">
      <c r="B396" s="44" t="s">
        <v>1957</v>
      </c>
      <c r="C396" s="44" t="s">
        <v>1517</v>
      </c>
      <c r="F396">
        <v>202</v>
      </c>
      <c r="G396" s="44" t="str">
        <v>KTU Begerpang</v>
      </c>
      <c r="H396" s="8"/>
      <c r="I396" s="50"/>
      <c r="J396" s="50"/>
      <c r="K396" s="50"/>
      <c r="L396" s="50"/>
      <c r="M396" s="8"/>
      <c r="N396" s="8"/>
      <c r="O396" s="9"/>
      <c r="P396" s="9"/>
      <c r="Q396" s="9"/>
    </row>
    <row r="397" spans="2:17" x14ac:dyDescent="0.25">
      <c r="B397" s="44" t="s">
        <v>911</v>
      </c>
      <c r="C397" s="44" t="s">
        <v>1519</v>
      </c>
      <c r="F397">
        <v>203</v>
      </c>
      <c r="G397" s="44" t="str">
        <v>KTU Belani Elok</v>
      </c>
      <c r="H397" s="8"/>
      <c r="I397" s="50"/>
      <c r="J397" s="50"/>
      <c r="K397" s="50"/>
      <c r="L397" s="50"/>
      <c r="M397" s="8"/>
      <c r="N397" s="8"/>
      <c r="O397" s="9"/>
      <c r="P397" s="9"/>
      <c r="Q397" s="9"/>
    </row>
    <row r="398" spans="2:17" x14ac:dyDescent="0.25">
      <c r="B398" s="44" t="s">
        <v>901</v>
      </c>
      <c r="C398" s="44" t="s">
        <v>1519</v>
      </c>
      <c r="F398">
        <v>0</v>
      </c>
      <c r="G398" s="44" t="str">
        <v>KTU BLRS-NS</v>
      </c>
      <c r="H398" s="8"/>
      <c r="I398" s="50"/>
      <c r="J398" s="50"/>
      <c r="K398" s="50"/>
      <c r="L398" s="50"/>
      <c r="M398" s="8"/>
      <c r="N398" s="8"/>
      <c r="O398" s="9"/>
      <c r="P398" s="9"/>
      <c r="Q398" s="9"/>
    </row>
    <row r="399" spans="2:17" ht="30" x14ac:dyDescent="0.25">
      <c r="B399" s="44" t="s">
        <v>1958</v>
      </c>
      <c r="C399" s="44" t="s">
        <v>1528</v>
      </c>
      <c r="F399">
        <v>204</v>
      </c>
      <c r="G399" s="44" t="str">
        <v>KTU Gunung Bais</v>
      </c>
      <c r="H399" s="8"/>
      <c r="I399" s="50"/>
      <c r="J399" s="50"/>
      <c r="K399" s="50"/>
      <c r="L399" s="50"/>
      <c r="M399" s="8"/>
      <c r="N399" s="8"/>
      <c r="O399" s="9"/>
      <c r="P399" s="9"/>
      <c r="Q399" s="9"/>
    </row>
    <row r="400" spans="2:17" ht="30" x14ac:dyDescent="0.25">
      <c r="B400" s="44" t="s">
        <v>902</v>
      </c>
      <c r="C400" s="44" t="s">
        <v>1528</v>
      </c>
      <c r="F400">
        <v>205</v>
      </c>
      <c r="G400" s="44" t="str">
        <v>KTU Kertasarie</v>
      </c>
      <c r="H400" s="8"/>
      <c r="I400" s="50"/>
      <c r="J400" s="50"/>
      <c r="K400" s="50"/>
      <c r="L400" s="50"/>
      <c r="M400" s="8"/>
      <c r="N400" s="8"/>
      <c r="O400" s="9"/>
      <c r="P400" s="9"/>
      <c r="Q400" s="9"/>
    </row>
    <row r="401" spans="2:17" ht="30" x14ac:dyDescent="0.25">
      <c r="B401" s="44" t="s">
        <v>905</v>
      </c>
      <c r="C401" s="44" t="s">
        <v>1528</v>
      </c>
      <c r="F401">
        <v>206</v>
      </c>
      <c r="G401" s="44" t="str">
        <v>KTU Pahu Makmur</v>
      </c>
      <c r="H401" s="8"/>
      <c r="I401" s="50"/>
      <c r="J401" s="50"/>
      <c r="K401" s="50"/>
      <c r="L401" s="50"/>
      <c r="M401" s="8"/>
      <c r="N401" s="8"/>
      <c r="O401" s="9"/>
      <c r="P401" s="9"/>
      <c r="Q401" s="9"/>
    </row>
    <row r="402" spans="2:17" ht="30" x14ac:dyDescent="0.25">
      <c r="B402" s="44" t="s">
        <v>906</v>
      </c>
      <c r="C402" s="44" t="s">
        <v>1528</v>
      </c>
      <c r="F402">
        <v>207</v>
      </c>
      <c r="G402" s="44" t="str">
        <v>KTU Palang Isang</v>
      </c>
      <c r="H402" s="8"/>
      <c r="I402" s="50"/>
      <c r="J402" s="50"/>
      <c r="K402" s="50"/>
      <c r="L402" s="50"/>
      <c r="M402" s="8"/>
      <c r="N402" s="8"/>
      <c r="O402" s="9"/>
      <c r="P402" s="9"/>
      <c r="Q402" s="9"/>
    </row>
    <row r="403" spans="2:17" ht="30" x14ac:dyDescent="0.25">
      <c r="B403" s="44" t="s">
        <v>1959</v>
      </c>
      <c r="C403" s="44" t="s">
        <v>1528</v>
      </c>
      <c r="F403">
        <v>208</v>
      </c>
      <c r="G403" s="44" t="str">
        <v>KTU Sei Lakitan</v>
      </c>
      <c r="H403" s="8"/>
      <c r="I403" s="50"/>
      <c r="J403" s="50"/>
      <c r="K403" s="50"/>
      <c r="L403" s="50"/>
      <c r="M403" s="8"/>
      <c r="N403" s="8"/>
      <c r="O403" s="9"/>
      <c r="P403" s="9"/>
      <c r="Q403" s="9"/>
    </row>
    <row r="404" spans="2:17" ht="30" x14ac:dyDescent="0.25">
      <c r="B404" s="44" t="s">
        <v>1960</v>
      </c>
      <c r="C404" s="44" t="s">
        <v>1528</v>
      </c>
      <c r="F404">
        <v>209</v>
      </c>
      <c r="G404" s="44" t="str">
        <v>KTU Sei Rumbiya</v>
      </c>
      <c r="H404" s="8"/>
      <c r="I404" s="50"/>
      <c r="J404" s="50"/>
      <c r="K404" s="50"/>
      <c r="L404" s="50"/>
      <c r="M404" s="8"/>
      <c r="N404" s="8"/>
      <c r="O404" s="9"/>
      <c r="P404" s="9"/>
      <c r="Q404" s="9"/>
    </row>
    <row r="405" spans="2:17" ht="30" x14ac:dyDescent="0.25">
      <c r="B405" s="44" t="s">
        <v>912</v>
      </c>
      <c r="C405" s="44" t="s">
        <v>977</v>
      </c>
      <c r="F405">
        <v>210</v>
      </c>
      <c r="G405" s="44" t="str">
        <v>KTU Tirta Agung</v>
      </c>
      <c r="H405" s="8"/>
      <c r="I405" s="50"/>
      <c r="J405" s="50"/>
      <c r="K405" s="50"/>
      <c r="L405" s="50"/>
      <c r="M405" s="8"/>
      <c r="N405" s="8"/>
      <c r="O405" s="9"/>
      <c r="P405" s="9"/>
      <c r="Q405" s="9"/>
    </row>
    <row r="406" spans="2:17" ht="30" x14ac:dyDescent="0.25">
      <c r="B406" s="44" t="s">
        <v>913</v>
      </c>
      <c r="C406" s="44" t="s">
        <v>977</v>
      </c>
      <c r="F406">
        <v>211</v>
      </c>
      <c r="G406" s="44" t="str">
        <v>KTU Tulung Gelam</v>
      </c>
      <c r="H406" s="8"/>
      <c r="I406" s="50"/>
      <c r="J406" s="50"/>
      <c r="K406" s="50"/>
      <c r="L406" s="50"/>
      <c r="M406" s="8"/>
      <c r="N406" s="8"/>
      <c r="O406" s="9"/>
      <c r="P406" s="9"/>
      <c r="Q406" s="9"/>
    </row>
    <row r="407" spans="2:17" ht="30" x14ac:dyDescent="0.25">
      <c r="B407" s="44" t="s">
        <v>913</v>
      </c>
      <c r="C407" s="44" t="s">
        <v>977</v>
      </c>
      <c r="F407">
        <v>212</v>
      </c>
      <c r="G407" s="44" t="str">
        <v>KTU Turangie</v>
      </c>
      <c r="H407" s="8"/>
      <c r="I407" s="50"/>
      <c r="J407" s="50"/>
      <c r="K407" s="50"/>
      <c r="L407" s="50"/>
      <c r="M407" s="8"/>
      <c r="N407" s="8"/>
      <c r="O407" s="9"/>
      <c r="P407" s="9"/>
      <c r="Q407" s="9"/>
    </row>
    <row r="408" spans="2:17" ht="30" x14ac:dyDescent="0.25">
      <c r="B408" s="44" t="s">
        <v>1961</v>
      </c>
      <c r="C408" s="44" t="s">
        <v>1583</v>
      </c>
      <c r="F408">
        <v>0</v>
      </c>
      <c r="G408" s="44" t="str">
        <v>Legal Administration Staff AMA Bingin Teluk</v>
      </c>
      <c r="H408" s="8"/>
      <c r="I408" s="50"/>
      <c r="J408" s="50"/>
      <c r="K408" s="50"/>
      <c r="L408" s="50"/>
      <c r="M408" s="8"/>
      <c r="N408" s="8"/>
      <c r="O408" s="9"/>
      <c r="P408" s="9"/>
      <c r="Q408" s="9"/>
    </row>
    <row r="409" spans="2:17" ht="30" x14ac:dyDescent="0.25">
      <c r="B409" s="44" t="s">
        <v>915</v>
      </c>
      <c r="C409" s="44" t="s">
        <v>1583</v>
      </c>
      <c r="F409">
        <v>0</v>
      </c>
      <c r="G409" s="44" t="str">
        <v>Legal Administration Staff AMA Lahat</v>
      </c>
      <c r="H409" s="8"/>
      <c r="I409" s="50"/>
      <c r="J409" s="50"/>
      <c r="K409" s="50"/>
      <c r="L409" s="50"/>
      <c r="M409" s="8"/>
      <c r="N409" s="8"/>
      <c r="O409" s="9"/>
      <c r="P409" s="9"/>
      <c r="Q409" s="9"/>
    </row>
    <row r="410" spans="2:17" ht="30" x14ac:dyDescent="0.25">
      <c r="B410" s="44" t="s">
        <v>916</v>
      </c>
      <c r="C410" s="44" t="s">
        <v>1583</v>
      </c>
      <c r="F410">
        <v>0</v>
      </c>
      <c r="G410" s="44" t="str">
        <v>Legal Administration Staff Palembang BO</v>
      </c>
      <c r="H410" s="8"/>
      <c r="I410" s="50"/>
      <c r="J410" s="50"/>
      <c r="K410" s="50"/>
      <c r="L410" s="50"/>
      <c r="M410" s="8"/>
      <c r="N410" s="8"/>
      <c r="O410" s="9"/>
      <c r="P410" s="9"/>
      <c r="Q410" s="9"/>
    </row>
    <row r="411" spans="2:17" ht="30" x14ac:dyDescent="0.25">
      <c r="B411" s="44" t="s">
        <v>916</v>
      </c>
      <c r="C411" s="44" t="s">
        <v>1581</v>
      </c>
      <c r="F411">
        <v>0</v>
      </c>
      <c r="G411" s="44" t="str">
        <v>Legal Staff Palembang BO</v>
      </c>
      <c r="H411" s="8"/>
      <c r="I411" s="50"/>
      <c r="J411" s="50"/>
      <c r="K411" s="50"/>
      <c r="L411" s="50"/>
      <c r="M411" s="8"/>
      <c r="N411" s="8"/>
      <c r="O411" s="9"/>
      <c r="P411" s="9"/>
      <c r="Q411" s="9"/>
    </row>
    <row r="412" spans="2:17" ht="30" x14ac:dyDescent="0.25">
      <c r="B412" s="44" t="s">
        <v>917</v>
      </c>
      <c r="C412" s="44" t="s">
        <v>980</v>
      </c>
      <c r="F412">
        <v>0</v>
      </c>
      <c r="G412" s="44" t="str">
        <v>Licensing &amp; Plasma Supervisor Palembang BO</v>
      </c>
      <c r="H412" s="8"/>
      <c r="I412" s="50"/>
      <c r="J412" s="50"/>
      <c r="K412" s="50"/>
      <c r="L412" s="50"/>
      <c r="M412" s="8"/>
      <c r="N412" s="8"/>
      <c r="O412" s="9"/>
      <c r="P412" s="9"/>
      <c r="Q412" s="9"/>
    </row>
    <row r="413" spans="2:17" ht="30" x14ac:dyDescent="0.25">
      <c r="B413" s="44" t="s">
        <v>1962</v>
      </c>
      <c r="C413" s="44" t="s">
        <v>980</v>
      </c>
      <c r="F413">
        <v>0</v>
      </c>
      <c r="G413" s="44" t="str">
        <v>Licensing Staff Jakarta HO</v>
      </c>
      <c r="H413" s="8"/>
      <c r="I413" s="50"/>
      <c r="J413" s="50"/>
      <c r="K413" s="50"/>
      <c r="L413" s="50"/>
      <c r="M413" s="8"/>
      <c r="N413" s="8"/>
      <c r="O413" s="9"/>
      <c r="P413" s="9"/>
      <c r="Q413" s="9"/>
    </row>
    <row r="414" spans="2:17" ht="30" x14ac:dyDescent="0.25">
      <c r="B414" s="44" t="s">
        <v>1963</v>
      </c>
      <c r="C414" s="44" t="s">
        <v>980</v>
      </c>
      <c r="F414">
        <v>0</v>
      </c>
      <c r="G414" s="44" t="str">
        <v>Liquidity &amp; Forecasting Manager Jakarta HO</v>
      </c>
      <c r="H414" s="8"/>
      <c r="I414" s="50"/>
      <c r="J414" s="50"/>
      <c r="K414" s="50"/>
      <c r="L414" s="50"/>
      <c r="M414" s="8"/>
      <c r="N414" s="8"/>
      <c r="O414" s="9"/>
      <c r="P414" s="9"/>
      <c r="Q414" s="9"/>
    </row>
    <row r="415" spans="2:17" ht="30" x14ac:dyDescent="0.25">
      <c r="B415" s="44" t="s">
        <v>1964</v>
      </c>
      <c r="C415" s="44" t="s">
        <v>976</v>
      </c>
      <c r="F415">
        <v>0</v>
      </c>
      <c r="G415" s="44" t="str">
        <v>Liquidity &amp; Forecasting Supervisor Jakarta HO</v>
      </c>
      <c r="H415" s="8"/>
      <c r="I415" s="50"/>
      <c r="J415" s="50"/>
      <c r="K415" s="50"/>
      <c r="L415" s="50"/>
      <c r="M415" s="8"/>
      <c r="N415" s="8"/>
      <c r="O415" s="9"/>
      <c r="P415" s="9"/>
      <c r="Q415" s="9"/>
    </row>
    <row r="416" spans="2:17" ht="30" x14ac:dyDescent="0.25">
      <c r="B416" s="44" t="s">
        <v>1965</v>
      </c>
      <c r="C416" s="44" t="s">
        <v>976</v>
      </c>
      <c r="F416">
        <v>0</v>
      </c>
      <c r="G416" s="44" t="str">
        <v>Logistic &amp; Adm Sales Staff Jakarta HO</v>
      </c>
      <c r="H416" s="8"/>
      <c r="I416" s="50"/>
      <c r="J416" s="50"/>
      <c r="K416" s="50"/>
      <c r="L416" s="50"/>
      <c r="M416" s="8"/>
      <c r="N416" s="8"/>
      <c r="O416" s="9"/>
      <c r="P416" s="9"/>
      <c r="Q416" s="9"/>
    </row>
    <row r="417" spans="2:17" ht="30" x14ac:dyDescent="0.25">
      <c r="B417" s="44" t="s">
        <v>1966</v>
      </c>
      <c r="C417" s="44" t="s">
        <v>1511</v>
      </c>
      <c r="F417">
        <v>0</v>
      </c>
      <c r="G417" s="44" t="str">
        <v>Maintenance &amp; Material Scheduler Jakarta HO</v>
      </c>
      <c r="H417" s="8"/>
      <c r="I417" s="50"/>
      <c r="J417" s="50"/>
      <c r="K417" s="50"/>
      <c r="L417" s="50"/>
      <c r="M417" s="8"/>
      <c r="N417" s="8"/>
      <c r="O417" s="9"/>
      <c r="P417" s="9"/>
      <c r="Q417" s="9"/>
    </row>
    <row r="418" spans="2:17" ht="30" x14ac:dyDescent="0.25">
      <c r="B418" s="44" t="s">
        <v>1967</v>
      </c>
      <c r="C418" s="44" t="s">
        <v>1511</v>
      </c>
      <c r="F418">
        <v>213</v>
      </c>
      <c r="G418" s="44" t="str">
        <v>Maintenance Engineer Begerpang</v>
      </c>
      <c r="H418" s="8"/>
      <c r="I418" s="50"/>
      <c r="J418" s="50"/>
      <c r="K418" s="50"/>
      <c r="L418" s="50"/>
      <c r="M418" s="8"/>
      <c r="N418" s="8"/>
      <c r="O418" s="9"/>
      <c r="P418" s="9"/>
      <c r="Q418" s="9"/>
    </row>
    <row r="419" spans="2:17" ht="30" x14ac:dyDescent="0.25">
      <c r="B419" s="44" t="s">
        <v>1969</v>
      </c>
      <c r="C419" s="44" t="s">
        <v>1511</v>
      </c>
      <c r="F419">
        <v>214</v>
      </c>
      <c r="G419" s="44" t="str">
        <v>Maintenance Engineer Belani Elok</v>
      </c>
      <c r="H419" s="8"/>
      <c r="I419" s="50"/>
      <c r="J419" s="50"/>
      <c r="K419" s="50"/>
      <c r="L419" s="50"/>
      <c r="M419" s="8"/>
      <c r="N419" s="8"/>
      <c r="O419" s="9"/>
      <c r="P419" s="9"/>
      <c r="Q419" s="9"/>
    </row>
    <row r="420" spans="2:17" ht="30" x14ac:dyDescent="0.25">
      <c r="B420" s="44" t="s">
        <v>1971</v>
      </c>
      <c r="C420" s="44" t="s">
        <v>1511</v>
      </c>
      <c r="F420">
        <v>215</v>
      </c>
      <c r="G420" s="44" t="str">
        <v>Maintenance Engineer Dolok</v>
      </c>
      <c r="H420" s="8"/>
      <c r="I420" s="50"/>
      <c r="J420" s="50"/>
      <c r="K420" s="50"/>
      <c r="L420" s="50"/>
      <c r="M420" s="8"/>
      <c r="N420" s="8"/>
      <c r="O420" s="9"/>
      <c r="P420" s="9"/>
      <c r="Q420" s="9"/>
    </row>
    <row r="421" spans="2:17" ht="30" x14ac:dyDescent="0.25">
      <c r="B421" s="44" t="s">
        <v>1972</v>
      </c>
      <c r="C421" s="44" t="s">
        <v>2232</v>
      </c>
      <c r="F421">
        <v>216</v>
      </c>
      <c r="G421" s="44" t="str">
        <v>Maintenance Engineer Gunung Malayu</v>
      </c>
      <c r="H421" s="8"/>
      <c r="I421" s="50"/>
      <c r="J421" s="50"/>
      <c r="K421" s="50"/>
      <c r="L421" s="50"/>
      <c r="M421" s="8"/>
      <c r="N421" s="8"/>
      <c r="O421" s="9"/>
      <c r="P421" s="9"/>
      <c r="Q421" s="9"/>
    </row>
    <row r="422" spans="2:17" ht="30" x14ac:dyDescent="0.25">
      <c r="B422" s="44" t="s">
        <v>2259</v>
      </c>
      <c r="C422" s="44" t="s">
        <v>2233</v>
      </c>
      <c r="F422">
        <v>217</v>
      </c>
      <c r="G422" s="44" t="str">
        <v>Maintenance Engineer Isuy Makmur</v>
      </c>
      <c r="H422" s="8"/>
      <c r="I422" s="50"/>
      <c r="J422" s="50"/>
      <c r="K422" s="50"/>
      <c r="L422" s="50"/>
      <c r="M422" s="8"/>
      <c r="N422" s="8"/>
      <c r="O422" s="9"/>
      <c r="P422" s="9"/>
      <c r="Q422" s="9"/>
    </row>
    <row r="423" spans="2:17" ht="30" x14ac:dyDescent="0.25">
      <c r="B423" s="44" t="s">
        <v>1973</v>
      </c>
      <c r="C423" s="44" t="s">
        <v>1513</v>
      </c>
      <c r="F423">
        <v>218</v>
      </c>
      <c r="G423" s="44" t="str">
        <v>Maintenance Engineer Kencana Sari</v>
      </c>
      <c r="H423" s="8"/>
      <c r="I423" s="50"/>
      <c r="J423" s="50"/>
      <c r="K423" s="50"/>
      <c r="L423" s="50"/>
      <c r="M423" s="8"/>
      <c r="N423" s="8"/>
      <c r="O423" s="9"/>
      <c r="P423" s="9"/>
      <c r="Q423" s="9"/>
    </row>
    <row r="424" spans="2:17" ht="30" x14ac:dyDescent="0.25">
      <c r="B424" s="44" t="s">
        <v>1974</v>
      </c>
      <c r="C424" s="44" t="s">
        <v>1513</v>
      </c>
      <c r="F424">
        <v>219</v>
      </c>
      <c r="G424" s="44" t="str">
        <v>Maintenance Engineer Pahu Makmur</v>
      </c>
      <c r="H424" s="8"/>
      <c r="I424" s="50"/>
      <c r="J424" s="50"/>
      <c r="K424" s="50"/>
      <c r="L424" s="50"/>
      <c r="M424" s="8"/>
      <c r="N424" s="8"/>
      <c r="O424" s="9"/>
      <c r="P424" s="9"/>
      <c r="Q424" s="9"/>
    </row>
    <row r="425" spans="2:17" ht="30" x14ac:dyDescent="0.25">
      <c r="B425" s="44" t="s">
        <v>1975</v>
      </c>
      <c r="C425" s="44" t="s">
        <v>1513</v>
      </c>
      <c r="F425">
        <v>220</v>
      </c>
      <c r="G425" s="44" t="str">
        <v>Maintenance Engineer Palangisang</v>
      </c>
      <c r="H425" s="8"/>
      <c r="I425" s="50"/>
      <c r="J425" s="50"/>
      <c r="K425" s="50"/>
      <c r="L425" s="50"/>
      <c r="M425" s="8"/>
      <c r="N425" s="8"/>
      <c r="O425" s="9"/>
      <c r="P425" s="9"/>
      <c r="Q425" s="9"/>
    </row>
    <row r="426" spans="2:17" ht="30" x14ac:dyDescent="0.25">
      <c r="B426" s="44" t="s">
        <v>1976</v>
      </c>
      <c r="C426" s="44" t="s">
        <v>1513</v>
      </c>
      <c r="F426">
        <v>221</v>
      </c>
      <c r="G426" s="44" t="str">
        <v>Maintenance Engineer Terawas Indah</v>
      </c>
      <c r="H426" s="8"/>
      <c r="I426" s="50"/>
      <c r="J426" s="50"/>
      <c r="K426" s="50"/>
      <c r="L426" s="50"/>
      <c r="M426" s="8"/>
      <c r="N426" s="8"/>
      <c r="O426" s="9"/>
      <c r="P426" s="9"/>
      <c r="Q426" s="9"/>
    </row>
    <row r="427" spans="2:17" ht="30" x14ac:dyDescent="0.25">
      <c r="B427" s="44" t="s">
        <v>881</v>
      </c>
      <c r="C427" s="44" t="s">
        <v>1513</v>
      </c>
      <c r="F427">
        <v>222</v>
      </c>
      <c r="G427" s="44" t="str">
        <v>Maintenance Engineer Tirta Agung</v>
      </c>
      <c r="H427" s="8"/>
      <c r="I427" s="50"/>
      <c r="J427" s="50"/>
      <c r="K427" s="50"/>
      <c r="L427" s="50"/>
      <c r="M427" s="8"/>
      <c r="N427" s="8"/>
      <c r="O427" s="9"/>
      <c r="P427" s="9"/>
      <c r="Q427" s="9"/>
    </row>
    <row r="428" spans="2:17" ht="30" x14ac:dyDescent="0.25">
      <c r="B428" s="44" t="s">
        <v>889</v>
      </c>
      <c r="C428" s="44" t="s">
        <v>1513</v>
      </c>
      <c r="F428">
        <v>223</v>
      </c>
      <c r="G428" s="44" t="str">
        <v>Maintenance Engineer Turangie</v>
      </c>
      <c r="H428" s="8"/>
      <c r="I428" s="50"/>
      <c r="J428" s="50"/>
      <c r="K428" s="50"/>
      <c r="L428" s="50"/>
      <c r="M428" s="8"/>
      <c r="N428" s="8"/>
      <c r="O428" s="9"/>
      <c r="P428" s="9"/>
      <c r="Q428" s="9"/>
    </row>
    <row r="429" spans="2:17" ht="30" x14ac:dyDescent="0.25">
      <c r="B429" s="44" t="s">
        <v>887</v>
      </c>
      <c r="C429" s="44" t="s">
        <v>1513</v>
      </c>
      <c r="F429">
        <v>0</v>
      </c>
      <c r="G429" s="44" t="str">
        <v>Marketing &amp; Sales Data Analyst Jakarta HO</v>
      </c>
      <c r="H429" s="8"/>
      <c r="I429" s="50"/>
      <c r="J429" s="50"/>
      <c r="K429" s="50"/>
      <c r="L429" s="50"/>
      <c r="M429" s="8"/>
      <c r="N429" s="8"/>
      <c r="O429" s="9"/>
      <c r="P429" s="9"/>
      <c r="Q429" s="9"/>
    </row>
    <row r="430" spans="2:17" ht="30" x14ac:dyDescent="0.25">
      <c r="B430" s="44" t="s">
        <v>1028</v>
      </c>
      <c r="C430" s="44" t="s">
        <v>979</v>
      </c>
      <c r="F430">
        <v>0</v>
      </c>
      <c r="G430" s="44" t="str">
        <v>Marketing &amp; Sales Supervisor Jakarta HO</v>
      </c>
      <c r="H430" s="8"/>
      <c r="I430" s="50"/>
      <c r="J430" s="50"/>
      <c r="K430" s="50"/>
      <c r="L430" s="50"/>
      <c r="M430" s="8"/>
      <c r="N430" s="8"/>
      <c r="O430" s="9"/>
      <c r="P430" s="9"/>
      <c r="Q430" s="9"/>
    </row>
    <row r="431" spans="2:17" ht="30" x14ac:dyDescent="0.25">
      <c r="B431" s="44" t="s">
        <v>1978</v>
      </c>
      <c r="C431" s="44" t="s">
        <v>979</v>
      </c>
      <c r="F431">
        <v>0</v>
      </c>
      <c r="G431" s="44" t="str">
        <v>Marketing Services &amp; Event Coordinator Jakarta HO</v>
      </c>
      <c r="H431" s="8"/>
      <c r="I431" s="50"/>
      <c r="J431" s="50"/>
      <c r="K431" s="50"/>
      <c r="L431" s="50"/>
      <c r="M431" s="8"/>
      <c r="N431" s="8"/>
      <c r="O431" s="9"/>
      <c r="P431" s="9"/>
      <c r="Q431" s="9"/>
    </row>
    <row r="432" spans="2:17" ht="30" x14ac:dyDescent="0.25">
      <c r="B432" s="44" t="s">
        <v>1979</v>
      </c>
      <c r="C432" s="44" t="s">
        <v>979</v>
      </c>
      <c r="F432">
        <v>0</v>
      </c>
      <c r="G432" s="44" t="str">
        <v>Marketing Staff Jakarta HO</v>
      </c>
      <c r="H432" s="8"/>
      <c r="I432" s="50"/>
      <c r="J432" s="50"/>
      <c r="K432" s="50"/>
      <c r="L432" s="50"/>
      <c r="M432" s="8"/>
      <c r="N432" s="8"/>
      <c r="O432" s="9"/>
      <c r="P432" s="9"/>
      <c r="Q432" s="9"/>
    </row>
    <row r="433" spans="2:17" ht="30" x14ac:dyDescent="0.25">
      <c r="B433" s="44" t="s">
        <v>1981</v>
      </c>
      <c r="C433" s="44" t="s">
        <v>979</v>
      </c>
      <c r="F433">
        <v>0</v>
      </c>
      <c r="G433" s="44" t="str">
        <v>Mechanical Material Staff Jakarta HO</v>
      </c>
      <c r="H433" s="8"/>
      <c r="I433" s="50"/>
      <c r="J433" s="50"/>
      <c r="K433" s="50"/>
      <c r="L433" s="50"/>
      <c r="M433" s="8"/>
      <c r="N433" s="8"/>
      <c r="O433" s="9"/>
      <c r="P433" s="9"/>
      <c r="Q433" s="9"/>
    </row>
    <row r="434" spans="2:17" ht="30" x14ac:dyDescent="0.25">
      <c r="B434" s="44" t="s">
        <v>1983</v>
      </c>
      <c r="C434" s="44" t="s">
        <v>979</v>
      </c>
      <c r="F434">
        <v>0</v>
      </c>
      <c r="G434" s="44" t="str">
        <v>Mechanical Material Staff Medan BO</v>
      </c>
      <c r="H434" s="8"/>
      <c r="I434" s="50"/>
      <c r="J434" s="50"/>
      <c r="K434" s="50"/>
      <c r="L434" s="50"/>
      <c r="M434" s="8"/>
      <c r="N434" s="8"/>
      <c r="O434" s="9"/>
      <c r="P434" s="9"/>
      <c r="Q434" s="9"/>
    </row>
    <row r="435" spans="2:17" ht="30" x14ac:dyDescent="0.25">
      <c r="B435" s="44" t="s">
        <v>1985</v>
      </c>
      <c r="C435" s="44" t="s">
        <v>2044</v>
      </c>
      <c r="F435">
        <v>0</v>
      </c>
      <c r="G435" s="44" t="str">
        <v>Mechanical Material Staff Palembang BO</v>
      </c>
      <c r="H435" s="8"/>
      <c r="I435" s="50"/>
      <c r="J435" s="50"/>
      <c r="K435" s="50"/>
      <c r="L435" s="50"/>
      <c r="M435" s="8"/>
      <c r="N435" s="8"/>
      <c r="O435" s="9"/>
      <c r="P435" s="9"/>
      <c r="Q435" s="9"/>
    </row>
    <row r="436" spans="2:17" ht="30" x14ac:dyDescent="0.25">
      <c r="B436" s="44" t="s">
        <v>1987</v>
      </c>
      <c r="C436" s="44" t="s">
        <v>2248</v>
      </c>
      <c r="F436">
        <v>0</v>
      </c>
      <c r="G436" s="44" t="str">
        <v>Mill Assistant Trainee Begerpang</v>
      </c>
      <c r="H436" s="8"/>
      <c r="I436" s="50"/>
      <c r="J436" s="50"/>
      <c r="K436" s="50"/>
      <c r="L436" s="50"/>
      <c r="M436" s="8"/>
      <c r="N436" s="8"/>
      <c r="O436" s="9"/>
      <c r="P436" s="9"/>
      <c r="Q436" s="9"/>
    </row>
    <row r="437" spans="2:17" ht="30" x14ac:dyDescent="0.25">
      <c r="B437" s="44" t="s">
        <v>882</v>
      </c>
      <c r="C437" s="44" t="s">
        <v>2247</v>
      </c>
      <c r="F437">
        <v>0</v>
      </c>
      <c r="G437" s="44" t="str">
        <v>Mill Assistant Trainee Sei Lakitan</v>
      </c>
      <c r="H437" s="8"/>
      <c r="I437" s="50"/>
      <c r="J437" s="50"/>
      <c r="K437" s="50"/>
      <c r="L437" s="50"/>
      <c r="M437" s="8"/>
      <c r="N437" s="8"/>
      <c r="O437" s="9"/>
      <c r="P437" s="9"/>
      <c r="Q437" s="9"/>
    </row>
    <row r="438" spans="2:17" ht="30" x14ac:dyDescent="0.25">
      <c r="B438" s="44" t="s">
        <v>1988</v>
      </c>
      <c r="F438">
        <v>0</v>
      </c>
      <c r="G438" s="44" t="str">
        <v>Mill Assistant Trainee Treblasala</v>
      </c>
      <c r="H438" s="8"/>
      <c r="I438" s="50"/>
      <c r="J438" s="50"/>
      <c r="K438" s="50"/>
      <c r="L438" s="50"/>
      <c r="M438" s="8"/>
      <c r="N438" s="8"/>
      <c r="O438" s="9"/>
      <c r="P438" s="9"/>
      <c r="Q438" s="9"/>
    </row>
    <row r="439" spans="2:17" ht="30" x14ac:dyDescent="0.25">
      <c r="B439" s="44" t="s">
        <v>1989</v>
      </c>
      <c r="F439">
        <v>0</v>
      </c>
      <c r="G439" s="44" t="str">
        <v>Mill Assistant Trainee Turangie</v>
      </c>
      <c r="H439" s="8"/>
      <c r="I439" s="50"/>
      <c r="J439" s="50"/>
      <c r="K439" s="50"/>
      <c r="L439" s="50"/>
      <c r="M439" s="8"/>
      <c r="N439" s="8"/>
      <c r="O439" s="9"/>
      <c r="P439" s="9"/>
      <c r="Q439" s="9"/>
    </row>
    <row r="440" spans="2:17" ht="30" x14ac:dyDescent="0.25">
      <c r="B440" s="44" t="s">
        <v>1991</v>
      </c>
      <c r="F440">
        <v>0</v>
      </c>
      <c r="G440" s="44" t="str">
        <v>Mill Assistant Trainee Turangie Training Centre</v>
      </c>
      <c r="H440" s="8"/>
      <c r="I440" s="50"/>
      <c r="J440" s="50"/>
      <c r="K440" s="50"/>
      <c r="L440" s="50"/>
      <c r="M440" s="8"/>
      <c r="N440" s="8"/>
      <c r="O440" s="9"/>
      <c r="P440" s="9"/>
      <c r="Q440" s="9"/>
    </row>
    <row r="441" spans="2:17" ht="30" x14ac:dyDescent="0.25">
      <c r="B441" s="44" t="s">
        <v>1992</v>
      </c>
      <c r="F441">
        <v>224</v>
      </c>
      <c r="G441" s="44" t="str">
        <v>Mill Manager Begerpang</v>
      </c>
      <c r="H441" s="8"/>
      <c r="I441" s="50"/>
      <c r="J441" s="50"/>
      <c r="K441" s="50"/>
      <c r="L441" s="50"/>
      <c r="M441" s="8"/>
      <c r="N441" s="8"/>
      <c r="O441" s="9"/>
      <c r="P441" s="9"/>
      <c r="Q441" s="9"/>
    </row>
    <row r="442" spans="2:17" ht="30" x14ac:dyDescent="0.25">
      <c r="B442" s="44" t="s">
        <v>1993</v>
      </c>
      <c r="F442">
        <v>225</v>
      </c>
      <c r="G442" s="44" t="str">
        <v>Mill Manager Belani Elok</v>
      </c>
      <c r="H442" s="8"/>
      <c r="I442" s="50"/>
      <c r="J442" s="50"/>
      <c r="K442" s="50"/>
      <c r="L442" s="50"/>
      <c r="M442" s="8"/>
      <c r="N442" s="8"/>
      <c r="O442" s="9"/>
      <c r="P442" s="9"/>
      <c r="Q442" s="9"/>
    </row>
    <row r="443" spans="2:17" ht="30" x14ac:dyDescent="0.25">
      <c r="B443" s="44" t="s">
        <v>1993</v>
      </c>
      <c r="F443">
        <v>226</v>
      </c>
      <c r="G443" s="44" t="str">
        <v>Mill Manager Dolok</v>
      </c>
      <c r="H443" s="8"/>
      <c r="I443" s="50"/>
      <c r="J443" s="50"/>
      <c r="K443" s="50"/>
      <c r="L443" s="50"/>
      <c r="M443" s="8"/>
      <c r="N443" s="8"/>
      <c r="O443" s="9"/>
      <c r="P443" s="9"/>
      <c r="Q443" s="9"/>
    </row>
    <row r="444" spans="2:17" x14ac:dyDescent="0.25">
      <c r="B444" s="44" t="s">
        <v>1994</v>
      </c>
      <c r="F444">
        <v>227</v>
      </c>
      <c r="G444" s="44" t="str">
        <v>Mill Manager Gunung Malayu</v>
      </c>
      <c r="H444" s="8"/>
      <c r="I444" s="50"/>
      <c r="J444" s="50"/>
      <c r="K444" s="50"/>
      <c r="L444" s="50"/>
      <c r="M444" s="8"/>
      <c r="N444" s="8"/>
      <c r="O444" s="9"/>
      <c r="P444" s="9"/>
      <c r="Q444" s="9"/>
    </row>
    <row r="445" spans="2:17" ht="30" x14ac:dyDescent="0.25">
      <c r="B445" s="44" t="s">
        <v>1995</v>
      </c>
      <c r="F445">
        <v>228</v>
      </c>
      <c r="G445" s="44" t="str">
        <v>Mill Manager Kencana Sari</v>
      </c>
      <c r="H445" s="8"/>
      <c r="I445" s="50"/>
      <c r="J445" s="50"/>
      <c r="K445" s="50"/>
      <c r="L445" s="50"/>
      <c r="M445" s="8"/>
      <c r="N445" s="8"/>
      <c r="O445" s="9"/>
      <c r="P445" s="9"/>
      <c r="Q445" s="9"/>
    </row>
    <row r="446" spans="2:17" ht="30" x14ac:dyDescent="0.25">
      <c r="B446" s="44" t="s">
        <v>890</v>
      </c>
      <c r="F446">
        <v>229</v>
      </c>
      <c r="G446" s="44" t="str">
        <v>Mill Manager Pahu Makmur</v>
      </c>
      <c r="H446" s="8"/>
      <c r="I446" s="50"/>
      <c r="J446" s="50"/>
      <c r="K446" s="50"/>
      <c r="L446" s="50"/>
      <c r="M446" s="8"/>
      <c r="N446" s="8"/>
      <c r="O446" s="9"/>
      <c r="P446" s="9"/>
      <c r="Q446" s="9"/>
    </row>
    <row r="447" spans="2:17" ht="30" x14ac:dyDescent="0.25">
      <c r="B447" s="44" t="s">
        <v>1996</v>
      </c>
      <c r="F447">
        <v>230</v>
      </c>
      <c r="G447" s="44" t="str">
        <v>Mill Manager Sei Lakitan</v>
      </c>
      <c r="H447" s="8"/>
      <c r="I447" s="50"/>
      <c r="J447" s="50"/>
      <c r="K447" s="50"/>
      <c r="L447" s="50"/>
      <c r="M447" s="8"/>
      <c r="N447" s="8"/>
      <c r="O447" s="9"/>
      <c r="P447" s="9"/>
      <c r="Q447" s="9"/>
    </row>
    <row r="448" spans="2:17" x14ac:dyDescent="0.25">
      <c r="B448" s="44" t="s">
        <v>1997</v>
      </c>
      <c r="F448">
        <v>231</v>
      </c>
      <c r="G448" s="44" t="str">
        <v>Mill Manager Terawas Indah</v>
      </c>
      <c r="H448" s="8"/>
      <c r="I448" s="50"/>
      <c r="J448" s="50"/>
      <c r="K448" s="50"/>
      <c r="L448" s="50"/>
      <c r="M448" s="8"/>
      <c r="N448" s="8"/>
      <c r="O448" s="9"/>
      <c r="P448" s="9"/>
      <c r="Q448" s="9"/>
    </row>
    <row r="449" spans="2:17" ht="30" x14ac:dyDescent="0.25">
      <c r="B449" s="44" t="s">
        <v>1998</v>
      </c>
      <c r="F449">
        <v>232</v>
      </c>
      <c r="G449" s="44" t="str">
        <v>Mill Manager Tirta Agung</v>
      </c>
      <c r="H449" s="8"/>
      <c r="I449" s="50"/>
      <c r="J449" s="50"/>
      <c r="K449" s="50"/>
      <c r="L449" s="50"/>
      <c r="M449" s="8"/>
      <c r="N449" s="8"/>
      <c r="O449" s="9"/>
      <c r="P449" s="9"/>
      <c r="Q449" s="9"/>
    </row>
    <row r="450" spans="2:17" ht="30" x14ac:dyDescent="0.25">
      <c r="B450" s="44" t="s">
        <v>1999</v>
      </c>
      <c r="F450">
        <v>233</v>
      </c>
      <c r="G450" s="44" t="str">
        <v>Mill Manager Turangie</v>
      </c>
      <c r="H450" s="8"/>
      <c r="I450" s="50"/>
      <c r="J450" s="50"/>
      <c r="K450" s="50"/>
      <c r="L450" s="50"/>
      <c r="M450" s="8"/>
      <c r="N450" s="8"/>
      <c r="O450" s="9"/>
      <c r="P450" s="9"/>
      <c r="Q450" s="9"/>
    </row>
    <row r="451" spans="2:17" ht="30" x14ac:dyDescent="0.25">
      <c r="B451" s="44" t="s">
        <v>2000</v>
      </c>
      <c r="F451">
        <v>0</v>
      </c>
      <c r="G451" s="44" t="str">
        <v>Office Accounting Manager Jakarta HO</v>
      </c>
      <c r="H451" s="8"/>
      <c r="I451" s="50"/>
      <c r="J451" s="50"/>
      <c r="K451" s="50"/>
      <c r="L451" s="50"/>
      <c r="M451" s="8"/>
      <c r="N451" s="8"/>
      <c r="O451" s="9"/>
      <c r="P451" s="9"/>
      <c r="Q451" s="9"/>
    </row>
    <row r="452" spans="2:17" ht="30" x14ac:dyDescent="0.25">
      <c r="B452" s="44" t="s">
        <v>2001</v>
      </c>
      <c r="F452">
        <v>0</v>
      </c>
      <c r="G452" s="44" t="str">
        <v>Office Accounting Staff Jakarta HO</v>
      </c>
      <c r="H452" s="8"/>
      <c r="I452" s="50"/>
      <c r="J452" s="50"/>
      <c r="K452" s="50"/>
      <c r="L452" s="50"/>
      <c r="M452" s="8"/>
      <c r="N452" s="8"/>
      <c r="O452" s="9"/>
      <c r="P452" s="9"/>
      <c r="Q452" s="9"/>
    </row>
    <row r="453" spans="2:17" ht="30" x14ac:dyDescent="0.25">
      <c r="B453" s="44" t="s">
        <v>2002</v>
      </c>
      <c r="F453">
        <v>0</v>
      </c>
      <c r="G453" s="44" t="str">
        <v>Office Accounting Staff Medan BO</v>
      </c>
      <c r="H453" s="8"/>
      <c r="I453" s="50"/>
      <c r="J453" s="50"/>
      <c r="K453" s="50"/>
      <c r="L453" s="50"/>
      <c r="M453" s="8"/>
      <c r="N453" s="8"/>
      <c r="O453" s="9"/>
      <c r="P453" s="9"/>
      <c r="Q453" s="9"/>
    </row>
    <row r="454" spans="2:17" ht="30" x14ac:dyDescent="0.25">
      <c r="B454" s="44" t="s">
        <v>2003</v>
      </c>
      <c r="F454">
        <v>0</v>
      </c>
      <c r="G454" s="44" t="str">
        <v>Office Accounting Staff Palembang BO</v>
      </c>
      <c r="H454" s="8"/>
      <c r="I454" s="50"/>
      <c r="J454" s="50"/>
      <c r="K454" s="50"/>
      <c r="L454" s="50"/>
      <c r="M454" s="8"/>
      <c r="N454" s="8"/>
      <c r="O454" s="9"/>
      <c r="P454" s="9"/>
      <c r="Q454" s="9"/>
    </row>
    <row r="455" spans="2:17" ht="30" x14ac:dyDescent="0.25">
      <c r="B455" s="44" t="s">
        <v>2004</v>
      </c>
      <c r="F455">
        <v>0</v>
      </c>
      <c r="G455" s="44" t="str">
        <v>Office Accounting Staff Samarinda BO</v>
      </c>
      <c r="H455" s="8"/>
      <c r="I455" s="50"/>
      <c r="J455" s="50"/>
      <c r="K455" s="50"/>
      <c r="L455" s="50"/>
      <c r="M455" s="8"/>
      <c r="N455" s="8"/>
      <c r="O455" s="9"/>
      <c r="P455" s="9"/>
      <c r="Q455" s="9"/>
    </row>
    <row r="456" spans="2:17" ht="30" x14ac:dyDescent="0.25">
      <c r="B456" s="44" t="s">
        <v>2005</v>
      </c>
      <c r="F456">
        <v>0</v>
      </c>
      <c r="G456" s="44" t="str">
        <v>Office Accounting Supervisor Jakarta Jakarta HO</v>
      </c>
      <c r="H456" s="8"/>
      <c r="I456" s="50"/>
      <c r="J456" s="50"/>
      <c r="K456" s="50"/>
      <c r="L456" s="50"/>
      <c r="M456" s="8"/>
      <c r="N456" s="8"/>
      <c r="O456" s="9"/>
      <c r="P456" s="9"/>
      <c r="Q456" s="9"/>
    </row>
    <row r="457" spans="2:17" ht="30" x14ac:dyDescent="0.25">
      <c r="B457" s="44" t="s">
        <v>2006</v>
      </c>
      <c r="F457">
        <v>0</v>
      </c>
      <c r="G457" s="44" t="str">
        <v>Office Accounting Supervisor Medan BO</v>
      </c>
      <c r="H457" s="8"/>
      <c r="I457" s="50"/>
      <c r="J457" s="50"/>
      <c r="K457" s="50"/>
      <c r="L457" s="50"/>
      <c r="M457" s="8"/>
      <c r="N457" s="8"/>
      <c r="O457" s="9"/>
      <c r="P457" s="9"/>
      <c r="Q457" s="9"/>
    </row>
    <row r="458" spans="2:17" x14ac:dyDescent="0.25">
      <c r="B458" s="44" t="s">
        <v>2008</v>
      </c>
      <c r="F458">
        <v>0</v>
      </c>
      <c r="G458" s="44" t="str">
        <v>Oil Palm Trial BLRS-NS</v>
      </c>
      <c r="H458" s="8"/>
      <c r="I458" s="50"/>
      <c r="J458" s="50"/>
      <c r="K458" s="50"/>
      <c r="L458" s="50"/>
      <c r="M458" s="8"/>
      <c r="N458" s="8"/>
      <c r="O458" s="9"/>
      <c r="P458" s="9"/>
      <c r="Q458" s="9"/>
    </row>
    <row r="459" spans="2:17" ht="30" x14ac:dyDescent="0.25">
      <c r="B459" s="44" t="s">
        <v>919</v>
      </c>
      <c r="F459">
        <v>0</v>
      </c>
      <c r="G459" s="44" t="str">
        <v>Operation Admin SS Assistant Manager Jakarta HO</v>
      </c>
      <c r="H459" s="8"/>
      <c r="I459" s="50"/>
      <c r="J459" s="50"/>
      <c r="K459" s="50"/>
      <c r="L459" s="50"/>
      <c r="M459" s="8"/>
      <c r="N459" s="8"/>
      <c r="O459" s="9"/>
      <c r="P459" s="9"/>
      <c r="Q459" s="9"/>
    </row>
    <row r="460" spans="2:17" ht="30" x14ac:dyDescent="0.25">
      <c r="B460" s="44" t="s">
        <v>921</v>
      </c>
      <c r="F460">
        <v>0</v>
      </c>
      <c r="G460" s="44" t="str">
        <v>Operation Administration Officer JKS Jakarta HO</v>
      </c>
      <c r="H460" s="8"/>
      <c r="I460" s="50"/>
      <c r="J460" s="50"/>
      <c r="K460" s="50"/>
      <c r="L460" s="50"/>
      <c r="M460" s="8"/>
      <c r="N460" s="8"/>
      <c r="O460" s="9"/>
      <c r="P460" s="9"/>
      <c r="Q460" s="9"/>
    </row>
    <row r="461" spans="2:17" ht="30" x14ac:dyDescent="0.25">
      <c r="B461" s="44" t="s">
        <v>2010</v>
      </c>
      <c r="F461">
        <v>0</v>
      </c>
      <c r="G461" s="44" t="str">
        <v>Operation Administration Staff Jakarta HO</v>
      </c>
      <c r="H461" s="8"/>
      <c r="I461" s="50"/>
      <c r="J461" s="50"/>
      <c r="K461" s="50"/>
      <c r="L461" s="50"/>
      <c r="M461" s="8"/>
      <c r="N461" s="8"/>
      <c r="O461" s="9"/>
      <c r="P461" s="9"/>
      <c r="Q461" s="9"/>
    </row>
    <row r="462" spans="2:17" ht="30" x14ac:dyDescent="0.25">
      <c r="B462" s="44" t="s">
        <v>2011</v>
      </c>
      <c r="F462">
        <v>0</v>
      </c>
      <c r="G462" s="44" t="str">
        <v>Operation Administration Staff Palembang BO</v>
      </c>
      <c r="H462" s="8"/>
      <c r="I462" s="50"/>
      <c r="J462" s="50"/>
      <c r="K462" s="50"/>
      <c r="L462" s="50"/>
      <c r="M462" s="8"/>
      <c r="N462" s="8"/>
      <c r="O462" s="9"/>
      <c r="P462" s="9"/>
      <c r="Q462" s="9"/>
    </row>
    <row r="463" spans="2:17" ht="30" x14ac:dyDescent="0.25">
      <c r="B463" s="44" t="s">
        <v>2012</v>
      </c>
      <c r="F463">
        <v>0</v>
      </c>
      <c r="G463" s="44" t="str">
        <v>Operation Administration Staff VPP</v>
      </c>
      <c r="H463" s="8"/>
      <c r="I463" s="50"/>
      <c r="J463" s="50"/>
      <c r="K463" s="50"/>
      <c r="L463" s="50"/>
      <c r="M463" s="8"/>
      <c r="N463" s="8"/>
      <c r="O463" s="9"/>
      <c r="P463" s="9"/>
      <c r="Q463" s="9"/>
    </row>
    <row r="464" spans="2:17" ht="30" x14ac:dyDescent="0.25">
      <c r="B464" s="44" t="s">
        <v>2013</v>
      </c>
      <c r="F464">
        <v>0</v>
      </c>
      <c r="G464" s="44" t="str">
        <v>Organization Development Jakarta HO</v>
      </c>
      <c r="H464" s="8"/>
      <c r="I464" s="50"/>
      <c r="J464" s="50"/>
      <c r="K464" s="50"/>
      <c r="L464" s="50"/>
      <c r="M464" s="8"/>
      <c r="N464" s="8"/>
      <c r="O464" s="9"/>
      <c r="P464" s="9"/>
      <c r="Q464" s="9"/>
    </row>
    <row r="465" spans="2:17" ht="30" x14ac:dyDescent="0.25">
      <c r="B465" s="44" t="s">
        <v>920</v>
      </c>
      <c r="F465">
        <v>0</v>
      </c>
      <c r="G465" s="44" t="str">
        <v>Pathologist Staff BLRS-NS</v>
      </c>
      <c r="H465" s="8"/>
      <c r="I465" s="50"/>
      <c r="J465" s="50"/>
      <c r="K465" s="50"/>
      <c r="L465" s="50"/>
      <c r="M465" s="8"/>
      <c r="N465" s="8"/>
      <c r="O465" s="9"/>
      <c r="P465" s="9"/>
      <c r="Q465" s="9"/>
    </row>
    <row r="466" spans="2:17" ht="30" x14ac:dyDescent="0.25">
      <c r="B466" s="44" t="s">
        <v>2014</v>
      </c>
      <c r="F466">
        <v>0</v>
      </c>
      <c r="G466" s="44" t="str">
        <v>Payroll &amp; Administration Jakarta HO</v>
      </c>
      <c r="H466" s="8"/>
      <c r="I466" s="50"/>
      <c r="J466" s="50"/>
      <c r="K466" s="50"/>
      <c r="L466" s="50"/>
      <c r="M466" s="8"/>
      <c r="N466" s="8"/>
      <c r="O466" s="9"/>
      <c r="P466" s="9"/>
      <c r="Q466" s="9"/>
    </row>
    <row r="467" spans="2:17" ht="30" x14ac:dyDescent="0.25">
      <c r="B467" s="44" t="s">
        <v>923</v>
      </c>
      <c r="F467">
        <v>0</v>
      </c>
      <c r="G467" s="44" t="str">
        <v>Payroll Officer Jakarta HO</v>
      </c>
      <c r="H467" s="8"/>
      <c r="I467" s="50"/>
      <c r="J467" s="50"/>
      <c r="K467" s="50"/>
      <c r="L467" s="50"/>
      <c r="M467" s="8"/>
      <c r="N467" s="8"/>
      <c r="O467" s="9"/>
      <c r="P467" s="9"/>
      <c r="Q467" s="9"/>
    </row>
    <row r="468" spans="2:17" ht="30" x14ac:dyDescent="0.25">
      <c r="B468" s="44" t="s">
        <v>2015</v>
      </c>
      <c r="F468">
        <v>0</v>
      </c>
      <c r="G468" s="44" t="str">
        <v>People Development Officer Jakarta HO</v>
      </c>
      <c r="H468" s="8"/>
      <c r="I468" s="50"/>
      <c r="J468" s="50"/>
      <c r="K468" s="50"/>
      <c r="L468" s="50"/>
      <c r="M468" s="8"/>
      <c r="N468" s="8"/>
      <c r="O468" s="9"/>
      <c r="P468" s="9"/>
      <c r="Q468" s="9"/>
    </row>
    <row r="469" spans="2:17" ht="30" x14ac:dyDescent="0.25">
      <c r="B469" s="44" t="s">
        <v>2016</v>
      </c>
      <c r="F469">
        <v>0</v>
      </c>
      <c r="G469" s="44" t="str">
        <v>Plasma Coordinator Arta Kencana Region</v>
      </c>
      <c r="H469" s="8"/>
      <c r="I469" s="50"/>
      <c r="J469" s="50"/>
      <c r="K469" s="50"/>
      <c r="L469" s="50"/>
      <c r="M469" s="8"/>
      <c r="N469" s="8"/>
      <c r="O469" s="9"/>
      <c r="P469" s="9"/>
      <c r="Q469" s="9"/>
    </row>
    <row r="470" spans="2:17" ht="30" x14ac:dyDescent="0.25">
      <c r="B470" s="44" t="s">
        <v>2017</v>
      </c>
      <c r="F470">
        <v>0</v>
      </c>
      <c r="G470" s="44" t="str">
        <v>Plasma Field Assistant Air Bening Region</v>
      </c>
      <c r="H470" s="8"/>
      <c r="I470" s="50"/>
      <c r="J470" s="50"/>
      <c r="K470" s="50"/>
      <c r="L470" s="50"/>
      <c r="M470" s="8"/>
      <c r="N470" s="8"/>
      <c r="O470" s="9"/>
      <c r="P470" s="9"/>
      <c r="Q470" s="9"/>
    </row>
    <row r="471" spans="2:17" ht="30" x14ac:dyDescent="0.25">
      <c r="B471" s="44" t="s">
        <v>924</v>
      </c>
      <c r="F471">
        <v>234</v>
      </c>
      <c r="G471" s="44" t="str">
        <v>Plasma Field Assistant Ekasari Region</v>
      </c>
      <c r="H471" s="8"/>
      <c r="I471" s="50"/>
      <c r="J471" s="50"/>
      <c r="K471" s="50"/>
      <c r="L471" s="50"/>
      <c r="M471" s="8"/>
      <c r="N471" s="8"/>
      <c r="O471" s="9"/>
      <c r="P471" s="9"/>
      <c r="Q471" s="9"/>
    </row>
    <row r="472" spans="2:17" ht="30" x14ac:dyDescent="0.25">
      <c r="B472" s="44" t="s">
        <v>2018</v>
      </c>
      <c r="F472">
        <v>235</v>
      </c>
      <c r="G472" s="44" t="str">
        <v>Plasma Field Assistant Marga Sido Region</v>
      </c>
      <c r="H472" s="8"/>
      <c r="I472" s="50"/>
      <c r="J472" s="50"/>
      <c r="K472" s="50"/>
      <c r="L472" s="50"/>
      <c r="M472" s="8"/>
      <c r="N472" s="8"/>
      <c r="O472" s="9"/>
      <c r="P472" s="9"/>
      <c r="Q472" s="9"/>
    </row>
    <row r="473" spans="2:17" ht="30" x14ac:dyDescent="0.25">
      <c r="B473" s="44" t="s">
        <v>2019</v>
      </c>
      <c r="F473">
        <v>0</v>
      </c>
      <c r="G473" s="44" t="str">
        <v>Plasma Field Assistant Muara Kelingi Region</v>
      </c>
      <c r="H473" s="8"/>
      <c r="I473" s="50"/>
      <c r="J473" s="50"/>
      <c r="K473" s="50"/>
      <c r="L473" s="50"/>
      <c r="M473" s="8"/>
      <c r="N473" s="8"/>
      <c r="O473" s="9"/>
      <c r="P473" s="9"/>
      <c r="Q473" s="9"/>
    </row>
    <row r="474" spans="2:17" ht="30" x14ac:dyDescent="0.25">
      <c r="B474" s="44" t="s">
        <v>2020</v>
      </c>
      <c r="F474">
        <v>0</v>
      </c>
      <c r="G474" s="44" t="str">
        <v>Plasma Finance Administration Manager Palembang BO</v>
      </c>
      <c r="H474" s="8"/>
      <c r="I474" s="50"/>
      <c r="J474" s="50"/>
      <c r="K474" s="50"/>
      <c r="L474" s="50"/>
      <c r="M474" s="8"/>
      <c r="N474" s="8"/>
      <c r="O474" s="9"/>
      <c r="P474" s="9"/>
      <c r="Q474" s="9"/>
    </row>
    <row r="475" spans="2:17" ht="30" x14ac:dyDescent="0.25">
      <c r="B475" s="51" t="s">
        <v>2266</v>
      </c>
      <c r="F475">
        <v>0</v>
      </c>
      <c r="G475" s="44" t="str">
        <v>Plasma Finance Administration Staff Jakarta HO</v>
      </c>
      <c r="H475" s="8"/>
      <c r="I475" s="50"/>
      <c r="J475" s="50"/>
      <c r="K475" s="50"/>
      <c r="L475" s="50"/>
      <c r="M475" s="8"/>
      <c r="N475" s="8"/>
      <c r="O475" s="9"/>
      <c r="P475" s="9"/>
      <c r="Q475" s="9"/>
    </row>
    <row r="476" spans="2:17" ht="30" x14ac:dyDescent="0.25">
      <c r="B476" s="51" t="s">
        <v>2266</v>
      </c>
      <c r="F476">
        <v>0</v>
      </c>
      <c r="G476" s="44" t="str">
        <v>Plasma Finance Administration Staff Palembang BO</v>
      </c>
      <c r="H476" s="8"/>
      <c r="I476" s="50"/>
      <c r="J476" s="50"/>
      <c r="K476" s="50"/>
      <c r="L476" s="50"/>
      <c r="M476" s="8"/>
      <c r="N476" s="8"/>
      <c r="O476" s="9"/>
      <c r="P476" s="9"/>
      <c r="Q476" s="9"/>
    </row>
    <row r="477" spans="2:17" ht="30" x14ac:dyDescent="0.25">
      <c r="B477" s="44" t="s">
        <v>925</v>
      </c>
      <c r="F477">
        <v>0</v>
      </c>
      <c r="G477" s="44" t="str">
        <v>Plasma Finance Administration Supervisor Palembang BO</v>
      </c>
      <c r="H477" s="8"/>
      <c r="I477" s="50"/>
      <c r="J477" s="50"/>
      <c r="K477" s="50"/>
      <c r="L477" s="50"/>
      <c r="M477" s="8"/>
      <c r="N477" s="8"/>
      <c r="O477" s="9"/>
      <c r="P477" s="9"/>
      <c r="Q477" s="9"/>
    </row>
    <row r="478" spans="2:17" ht="30" x14ac:dyDescent="0.25">
      <c r="B478" s="44" t="s">
        <v>926</v>
      </c>
      <c r="F478">
        <v>236</v>
      </c>
      <c r="G478" s="44" t="str">
        <v>Plasma Manager Dwi Makmur</v>
      </c>
      <c r="H478" s="8"/>
      <c r="I478" s="50"/>
      <c r="J478" s="50"/>
      <c r="K478" s="50"/>
      <c r="L478" s="50"/>
      <c r="M478" s="8"/>
      <c r="N478" s="8"/>
      <c r="O478" s="9"/>
      <c r="P478" s="9"/>
      <c r="Q478" s="9"/>
    </row>
    <row r="479" spans="2:17" x14ac:dyDescent="0.25">
      <c r="B479" s="44" t="s">
        <v>2022</v>
      </c>
      <c r="F479">
        <v>237</v>
      </c>
      <c r="G479" s="44" t="str">
        <v>Plasma Manager Eka Sari</v>
      </c>
      <c r="H479" s="8"/>
      <c r="I479" s="50"/>
      <c r="J479" s="50"/>
      <c r="K479" s="50"/>
      <c r="L479" s="50"/>
      <c r="M479" s="8"/>
      <c r="N479" s="8"/>
      <c r="O479" s="9"/>
      <c r="P479" s="9"/>
      <c r="Q479" s="9"/>
    </row>
    <row r="480" spans="2:17" x14ac:dyDescent="0.25">
      <c r="B480" s="44" t="s">
        <v>864</v>
      </c>
      <c r="F480">
        <v>238</v>
      </c>
      <c r="G480" s="44" t="str">
        <v>Plasma Manager Pelita Jaya</v>
      </c>
      <c r="H480" s="8"/>
      <c r="I480" s="50"/>
      <c r="J480" s="50"/>
      <c r="K480" s="50"/>
      <c r="L480" s="50"/>
      <c r="M480" s="8"/>
      <c r="N480" s="8"/>
      <c r="O480" s="9"/>
      <c r="P480" s="9"/>
      <c r="Q480" s="9"/>
    </row>
    <row r="481" spans="2:17" ht="30" x14ac:dyDescent="0.25">
      <c r="B481" s="44" t="s">
        <v>864</v>
      </c>
      <c r="F481">
        <v>0</v>
      </c>
      <c r="G481" s="44" t="str">
        <v>Plasma Manager Pelita Jaya Region</v>
      </c>
      <c r="H481" s="8"/>
      <c r="I481" s="50"/>
      <c r="J481" s="50"/>
      <c r="K481" s="50"/>
      <c r="L481" s="50"/>
      <c r="M481" s="8"/>
      <c r="N481" s="8"/>
      <c r="O481" s="9"/>
      <c r="P481" s="9"/>
      <c r="Q481" s="9"/>
    </row>
    <row r="482" spans="2:17" ht="30" x14ac:dyDescent="0.25">
      <c r="B482" s="44" t="s">
        <v>870</v>
      </c>
      <c r="F482">
        <v>239</v>
      </c>
      <c r="G482" s="44" t="str">
        <v>Plasma Staff AMA Kalimantan</v>
      </c>
      <c r="H482" s="8"/>
      <c r="I482" s="50"/>
      <c r="J482" s="50"/>
      <c r="K482" s="50"/>
      <c r="L482" s="50"/>
      <c r="M482" s="8"/>
      <c r="N482" s="8"/>
      <c r="O482" s="9"/>
      <c r="P482" s="9"/>
      <c r="Q482" s="9"/>
    </row>
    <row r="483" spans="2:17" ht="30" x14ac:dyDescent="0.25">
      <c r="B483" s="44" t="s">
        <v>2023</v>
      </c>
      <c r="F483">
        <v>0</v>
      </c>
      <c r="G483" s="44" t="str">
        <v>Plasma Staff Palembang BO</v>
      </c>
      <c r="H483" s="8"/>
      <c r="I483" s="50"/>
      <c r="J483" s="50"/>
      <c r="K483" s="50"/>
      <c r="L483" s="50"/>
      <c r="M483" s="8"/>
      <c r="N483" s="8"/>
      <c r="O483" s="9"/>
      <c r="P483" s="9"/>
      <c r="Q483" s="9"/>
    </row>
    <row r="484" spans="2:17" ht="30" x14ac:dyDescent="0.25">
      <c r="B484" s="44" t="s">
        <v>858</v>
      </c>
      <c r="F484">
        <v>240</v>
      </c>
      <c r="G484" s="44" t="str">
        <v>Plasma Unit Assistant Air Bening Region</v>
      </c>
      <c r="H484" s="8"/>
      <c r="I484" s="50"/>
      <c r="J484" s="50"/>
      <c r="K484" s="50"/>
      <c r="L484" s="50"/>
      <c r="M484" s="8"/>
      <c r="N484" s="8"/>
      <c r="O484" s="9"/>
      <c r="P484" s="9"/>
      <c r="Q484" s="9"/>
    </row>
    <row r="485" spans="2:17" ht="30" x14ac:dyDescent="0.25">
      <c r="B485" s="44" t="s">
        <v>859</v>
      </c>
      <c r="F485">
        <v>241</v>
      </c>
      <c r="G485" s="44" t="str">
        <v>Plasma Unit Assistant Arta Kencana Region</v>
      </c>
      <c r="H485" s="8"/>
      <c r="I485" s="50"/>
      <c r="J485" s="50"/>
      <c r="K485" s="50"/>
      <c r="L485" s="50"/>
      <c r="M485" s="8"/>
      <c r="N485" s="8"/>
      <c r="O485" s="9"/>
      <c r="P485" s="9"/>
      <c r="Q485" s="9"/>
    </row>
    <row r="486" spans="2:17" ht="30" x14ac:dyDescent="0.25">
      <c r="B486" s="44" t="s">
        <v>2024</v>
      </c>
      <c r="F486">
        <v>242</v>
      </c>
      <c r="G486" s="44" t="str">
        <v>Plasma Unit Assistant Ekasari Region</v>
      </c>
      <c r="H486" s="8"/>
      <c r="I486" s="50"/>
      <c r="J486" s="50"/>
      <c r="K486" s="50"/>
      <c r="L486" s="50"/>
      <c r="M486" s="8"/>
      <c r="N486" s="8"/>
      <c r="O486" s="9"/>
      <c r="P486" s="9"/>
      <c r="Q486" s="9"/>
    </row>
    <row r="487" spans="2:17" ht="30" x14ac:dyDescent="0.25">
      <c r="B487" s="44" t="s">
        <v>860</v>
      </c>
      <c r="F487">
        <v>243</v>
      </c>
      <c r="G487" s="44" t="str">
        <v>Plasma Unit Assistant Pahu Makmur</v>
      </c>
      <c r="H487" s="8"/>
      <c r="I487" s="50"/>
      <c r="J487" s="50"/>
      <c r="K487" s="50"/>
      <c r="L487" s="50"/>
      <c r="M487" s="8"/>
      <c r="N487" s="8"/>
      <c r="O487" s="9"/>
      <c r="P487" s="9"/>
      <c r="Q487" s="9"/>
    </row>
    <row r="488" spans="2:17" ht="30" x14ac:dyDescent="0.25">
      <c r="B488" s="44" t="s">
        <v>861</v>
      </c>
      <c r="F488">
        <v>0</v>
      </c>
      <c r="G488" s="44" t="str">
        <v>Plasma Unit Assistant Pelita Jaya Region</v>
      </c>
      <c r="H488" s="8"/>
      <c r="I488" s="50"/>
      <c r="J488" s="50"/>
      <c r="K488" s="50"/>
      <c r="L488" s="50"/>
      <c r="M488" s="8"/>
      <c r="N488" s="8"/>
      <c r="O488" s="9"/>
      <c r="P488" s="9"/>
      <c r="Q488" s="9"/>
    </row>
    <row r="489" spans="2:17" ht="30" x14ac:dyDescent="0.25">
      <c r="B489" s="44" t="s">
        <v>863</v>
      </c>
      <c r="F489">
        <v>0</v>
      </c>
      <c r="G489" s="44" t="str">
        <v>Processing Administration Staff Jakarta HO</v>
      </c>
      <c r="H489" s="8"/>
      <c r="I489" s="50"/>
      <c r="J489" s="50"/>
      <c r="K489" s="50"/>
      <c r="L489" s="50"/>
      <c r="M489" s="8"/>
      <c r="N489" s="8"/>
      <c r="O489" s="9"/>
      <c r="P489" s="9"/>
      <c r="Q489" s="9"/>
    </row>
    <row r="490" spans="2:17" ht="30" x14ac:dyDescent="0.25">
      <c r="B490" s="44" t="s">
        <v>2026</v>
      </c>
      <c r="F490">
        <v>0</v>
      </c>
      <c r="G490" s="44" t="str">
        <v>Procurement Coordinator Palembang BO</v>
      </c>
      <c r="H490" s="8"/>
      <c r="I490" s="50"/>
      <c r="J490" s="50"/>
      <c r="K490" s="50"/>
      <c r="L490" s="50"/>
      <c r="M490" s="8"/>
      <c r="N490" s="8"/>
      <c r="O490" s="9"/>
      <c r="P490" s="9"/>
      <c r="Q490" s="9"/>
    </row>
    <row r="491" spans="2:17" ht="30" x14ac:dyDescent="0.25">
      <c r="B491" s="44" t="s">
        <v>865</v>
      </c>
      <c r="F491">
        <v>0</v>
      </c>
      <c r="G491" s="44" t="str">
        <v>Procurement Manager Jakarta HO</v>
      </c>
      <c r="H491" s="8"/>
      <c r="I491" s="50"/>
      <c r="J491" s="50"/>
      <c r="K491" s="50"/>
      <c r="L491" s="50"/>
      <c r="M491" s="8"/>
      <c r="N491" s="8"/>
      <c r="O491" s="9"/>
      <c r="P491" s="9"/>
      <c r="Q491" s="9"/>
    </row>
    <row r="492" spans="2:17" ht="30" x14ac:dyDescent="0.25">
      <c r="B492" s="44" t="s">
        <v>866</v>
      </c>
      <c r="F492">
        <v>0</v>
      </c>
      <c r="G492" s="44" t="str">
        <v>Procurement Manager Medan BO</v>
      </c>
      <c r="H492" s="8"/>
      <c r="I492" s="50"/>
      <c r="J492" s="50"/>
      <c r="K492" s="50"/>
      <c r="L492" s="50"/>
      <c r="M492" s="8"/>
      <c r="N492" s="8"/>
      <c r="O492" s="9"/>
      <c r="P492" s="9"/>
      <c r="Q492" s="9"/>
    </row>
    <row r="493" spans="2:17" ht="30" x14ac:dyDescent="0.25">
      <c r="B493" s="44" t="s">
        <v>871</v>
      </c>
      <c r="F493">
        <v>0</v>
      </c>
      <c r="G493" s="44" t="str">
        <v>Procurement Project Civil Staff Jakarta HO</v>
      </c>
      <c r="H493" s="8"/>
      <c r="I493" s="50"/>
      <c r="J493" s="50"/>
      <c r="K493" s="50"/>
      <c r="L493" s="50"/>
      <c r="M493" s="8"/>
      <c r="N493" s="8"/>
      <c r="O493" s="9"/>
      <c r="P493" s="9"/>
      <c r="Q493" s="9"/>
    </row>
    <row r="494" spans="2:17" ht="30" x14ac:dyDescent="0.25">
      <c r="B494" s="44" t="s">
        <v>2027</v>
      </c>
      <c r="F494">
        <v>0</v>
      </c>
      <c r="G494" s="44" t="str">
        <v>Procurement Project Manager Jakarta HO</v>
      </c>
      <c r="H494" s="8"/>
      <c r="I494" s="50"/>
      <c r="J494" s="50"/>
      <c r="K494" s="50"/>
      <c r="L494" s="50"/>
      <c r="M494" s="8"/>
      <c r="N494" s="8"/>
      <c r="O494" s="9"/>
      <c r="P494" s="9"/>
      <c r="Q494" s="9"/>
    </row>
    <row r="495" spans="2:17" ht="30" x14ac:dyDescent="0.25">
      <c r="B495" s="44" t="s">
        <v>874</v>
      </c>
      <c r="F495">
        <v>244</v>
      </c>
      <c r="G495" s="44" t="str">
        <v>Project Manager Bangun Harjo</v>
      </c>
      <c r="H495" s="8"/>
      <c r="I495" s="50"/>
      <c r="J495" s="50"/>
      <c r="K495" s="50"/>
      <c r="L495" s="50"/>
      <c r="M495" s="8"/>
      <c r="N495" s="8"/>
      <c r="O495" s="9"/>
      <c r="P495" s="9"/>
      <c r="Q495" s="9"/>
    </row>
    <row r="496" spans="2:17" x14ac:dyDescent="0.25">
      <c r="B496" s="44" t="s">
        <v>872</v>
      </c>
      <c r="F496">
        <v>245</v>
      </c>
      <c r="G496" s="44" t="str">
        <v>Project Manager Suka Bangun</v>
      </c>
      <c r="H496" s="8"/>
      <c r="I496" s="50"/>
      <c r="J496" s="50"/>
      <c r="K496" s="50"/>
      <c r="L496" s="50"/>
      <c r="M496" s="8"/>
      <c r="N496" s="8"/>
      <c r="O496" s="9"/>
      <c r="P496" s="9"/>
      <c r="Q496" s="9"/>
    </row>
    <row r="497" spans="2:17" ht="30" x14ac:dyDescent="0.25">
      <c r="B497" s="44" t="s">
        <v>2030</v>
      </c>
      <c r="F497">
        <v>246</v>
      </c>
      <c r="G497" s="44" t="str">
        <v>Project Plasma SAD Coordinator</v>
      </c>
      <c r="H497" s="8"/>
      <c r="I497" s="50"/>
      <c r="J497" s="50"/>
      <c r="K497" s="50"/>
      <c r="L497" s="50"/>
      <c r="M497" s="8"/>
      <c r="N497" s="8"/>
      <c r="O497" s="9"/>
      <c r="P497" s="9"/>
      <c r="Q497" s="9"/>
    </row>
    <row r="498" spans="2:17" x14ac:dyDescent="0.25">
      <c r="B498" s="44" t="s">
        <v>873</v>
      </c>
      <c r="F498">
        <v>247</v>
      </c>
      <c r="G498" s="44" t="str">
        <v>Quality Control Analyst</v>
      </c>
      <c r="H498" s="8"/>
      <c r="I498" s="50"/>
      <c r="J498" s="50"/>
      <c r="K498" s="50"/>
      <c r="L498" s="50"/>
      <c r="M498" s="8"/>
      <c r="N498" s="8"/>
      <c r="O498" s="9"/>
      <c r="P498" s="9"/>
      <c r="Q498" s="9"/>
    </row>
    <row r="499" spans="2:17" x14ac:dyDescent="0.25">
      <c r="B499" s="44" t="s">
        <v>876</v>
      </c>
      <c r="F499">
        <v>248</v>
      </c>
      <c r="G499" s="44" t="str">
        <v>Quality Control Supervisor</v>
      </c>
      <c r="H499" s="8"/>
      <c r="I499" s="50"/>
      <c r="J499" s="50"/>
      <c r="K499" s="50"/>
      <c r="L499" s="50"/>
      <c r="M499" s="8"/>
      <c r="N499" s="8"/>
      <c r="O499" s="9"/>
      <c r="P499" s="9"/>
      <c r="Q499" s="9"/>
    </row>
    <row r="500" spans="2:17" ht="30" x14ac:dyDescent="0.25">
      <c r="B500" s="51" t="s">
        <v>878</v>
      </c>
      <c r="F500">
        <v>0</v>
      </c>
      <c r="G500" s="44" t="str">
        <v>Recruitment Staff Medan BO</v>
      </c>
      <c r="H500" s="8"/>
      <c r="I500" s="50"/>
      <c r="J500" s="50"/>
      <c r="K500" s="50"/>
      <c r="L500" s="50"/>
      <c r="M500" s="8"/>
      <c r="N500" s="8"/>
      <c r="O500" s="9"/>
      <c r="P500" s="9"/>
      <c r="Q500" s="9"/>
    </row>
    <row r="501" spans="2:17" ht="30" x14ac:dyDescent="0.25">
      <c r="B501" s="44" t="s">
        <v>2034</v>
      </c>
      <c r="F501">
        <v>249</v>
      </c>
      <c r="G501" s="44" t="str">
        <v>Region Manager Kalimantan</v>
      </c>
      <c r="H501" s="8"/>
      <c r="I501" s="50"/>
      <c r="J501" s="50"/>
      <c r="K501" s="50"/>
      <c r="L501" s="50"/>
      <c r="M501" s="8"/>
      <c r="N501" s="8"/>
      <c r="O501" s="9"/>
      <c r="P501" s="9"/>
      <c r="Q501" s="9"/>
    </row>
    <row r="502" spans="2:17" ht="30" x14ac:dyDescent="0.25">
      <c r="B502" s="44" t="s">
        <v>877</v>
      </c>
      <c r="F502">
        <v>0</v>
      </c>
      <c r="G502" s="44" t="str">
        <v>Regional Accounting Jakarta HO</v>
      </c>
      <c r="H502" s="8"/>
      <c r="I502" s="50"/>
      <c r="J502" s="50"/>
      <c r="K502" s="50"/>
      <c r="L502" s="50"/>
      <c r="M502" s="8"/>
      <c r="N502" s="8"/>
      <c r="O502" s="9"/>
      <c r="P502" s="9"/>
      <c r="Q502" s="9"/>
    </row>
    <row r="503" spans="2:17" ht="30" x14ac:dyDescent="0.25">
      <c r="B503" s="44" t="s">
        <v>2035</v>
      </c>
      <c r="F503">
        <v>0</v>
      </c>
      <c r="G503" s="44" t="str">
        <v>Regional Accounting North Sumatra Medan BO</v>
      </c>
      <c r="H503" s="8"/>
      <c r="I503" s="50"/>
      <c r="J503" s="50"/>
      <c r="K503" s="50"/>
      <c r="L503" s="50"/>
      <c r="M503" s="8"/>
      <c r="N503" s="8"/>
      <c r="O503" s="9"/>
      <c r="P503" s="9"/>
      <c r="Q503" s="9"/>
    </row>
    <row r="504" spans="2:17" ht="30" x14ac:dyDescent="0.25">
      <c r="B504" s="44" t="s">
        <v>2036</v>
      </c>
      <c r="F504">
        <v>0</v>
      </c>
      <c r="G504" s="44" t="str">
        <v>Regional Accounting South Sumatra Palembang BO</v>
      </c>
      <c r="H504" s="8"/>
      <c r="I504" s="50"/>
      <c r="J504" s="50"/>
      <c r="K504" s="50"/>
      <c r="L504" s="50"/>
      <c r="M504" s="8"/>
      <c r="N504" s="8"/>
      <c r="O504" s="9"/>
      <c r="P504" s="9"/>
      <c r="Q504" s="9"/>
    </row>
    <row r="505" spans="2:17" ht="30" x14ac:dyDescent="0.25">
      <c r="B505" s="44" t="s">
        <v>897</v>
      </c>
      <c r="F505">
        <v>0</v>
      </c>
      <c r="G505" s="44" t="str">
        <v>Regional Civil Engineer JSK Jakarta HO</v>
      </c>
      <c r="H505" s="8"/>
      <c r="I505" s="50"/>
      <c r="J505" s="50"/>
      <c r="K505" s="50"/>
      <c r="L505" s="50"/>
      <c r="M505" s="8"/>
      <c r="N505" s="8"/>
      <c r="O505" s="9"/>
      <c r="P505" s="9"/>
      <c r="Q505" s="9"/>
    </row>
    <row r="506" spans="2:17" ht="30" x14ac:dyDescent="0.25">
      <c r="B506" s="44" t="s">
        <v>899</v>
      </c>
      <c r="F506">
        <v>0</v>
      </c>
      <c r="G506" s="44" t="str">
        <v>Regional Civil Engineer NS Medan BO</v>
      </c>
      <c r="H506" s="8"/>
      <c r="I506" s="50"/>
      <c r="J506" s="50"/>
      <c r="K506" s="50"/>
      <c r="L506" s="50"/>
      <c r="M506" s="8"/>
      <c r="N506" s="8"/>
      <c r="O506" s="9"/>
      <c r="P506" s="9"/>
      <c r="Q506" s="9"/>
    </row>
    <row r="507" spans="2:17" ht="30" x14ac:dyDescent="0.25">
      <c r="B507" s="44" t="s">
        <v>2037</v>
      </c>
      <c r="F507">
        <v>0</v>
      </c>
      <c r="G507" s="44" t="str">
        <v>Remuneration Officer Jakarta HO</v>
      </c>
      <c r="H507" s="8"/>
      <c r="I507" s="50"/>
      <c r="J507" s="50"/>
      <c r="K507" s="50"/>
      <c r="L507" s="50"/>
      <c r="M507" s="8"/>
      <c r="N507" s="8"/>
      <c r="O507" s="9"/>
      <c r="P507" s="9"/>
      <c r="Q507" s="9"/>
    </row>
    <row r="508" spans="2:17" ht="30" x14ac:dyDescent="0.25">
      <c r="B508" s="44" t="s">
        <v>900</v>
      </c>
      <c r="F508">
        <v>0</v>
      </c>
      <c r="G508" s="44" t="str">
        <v>Safety Manager Jakarta HO</v>
      </c>
      <c r="H508" s="8"/>
      <c r="I508" s="50"/>
      <c r="J508" s="50"/>
      <c r="K508" s="50"/>
      <c r="L508" s="50"/>
      <c r="M508" s="8"/>
      <c r="N508" s="8"/>
      <c r="O508" s="9"/>
      <c r="P508" s="9"/>
      <c r="Q508" s="9"/>
    </row>
    <row r="509" spans="2:17" x14ac:dyDescent="0.25">
      <c r="B509" s="44" t="s">
        <v>1615</v>
      </c>
      <c r="F509">
        <v>0</v>
      </c>
      <c r="G509" s="44" t="str">
        <v>Safety Specialist Palembang BO</v>
      </c>
      <c r="H509" s="8"/>
      <c r="I509" s="50"/>
      <c r="J509" s="50"/>
      <c r="K509" s="50"/>
      <c r="L509" s="50"/>
      <c r="M509" s="8"/>
      <c r="N509" s="8"/>
      <c r="O509" s="9"/>
      <c r="P509" s="9"/>
      <c r="Q509" s="9"/>
    </row>
    <row r="510" spans="2:17" ht="30" x14ac:dyDescent="0.25">
      <c r="B510" s="44" t="s">
        <v>898</v>
      </c>
      <c r="F510">
        <v>0</v>
      </c>
      <c r="G510" s="44" t="str">
        <v>Safety Staff Medan BO</v>
      </c>
      <c r="H510" s="8"/>
      <c r="I510" s="50"/>
      <c r="J510" s="50"/>
      <c r="K510" s="50"/>
      <c r="L510" s="50"/>
      <c r="M510" s="8"/>
      <c r="N510" s="8"/>
      <c r="O510" s="9"/>
      <c r="P510" s="9"/>
      <c r="Q510" s="9"/>
    </row>
    <row r="511" spans="2:17" ht="30" x14ac:dyDescent="0.25">
      <c r="B511" s="44" t="s">
        <v>2038</v>
      </c>
      <c r="F511">
        <v>0</v>
      </c>
      <c r="G511" s="44" t="str">
        <v>Sales &amp; Marketing Manager Jakarta HO</v>
      </c>
      <c r="H511" s="8"/>
      <c r="I511" s="50"/>
      <c r="J511" s="50"/>
      <c r="K511" s="50"/>
      <c r="L511" s="50"/>
      <c r="M511" s="8"/>
      <c r="N511" s="8"/>
      <c r="O511" s="9"/>
      <c r="P511" s="9"/>
      <c r="Q511" s="9"/>
    </row>
    <row r="512" spans="2:17" ht="30" x14ac:dyDescent="0.25">
      <c r="B512" s="44" t="s">
        <v>2039</v>
      </c>
      <c r="F512">
        <v>0</v>
      </c>
      <c r="G512" s="44" t="str">
        <v>Sales Settlement Staff Medan BO</v>
      </c>
      <c r="H512" s="8"/>
      <c r="I512" s="50"/>
      <c r="J512" s="50"/>
      <c r="K512" s="50"/>
      <c r="L512" s="50"/>
      <c r="M512" s="8"/>
      <c r="N512" s="8"/>
      <c r="O512" s="9"/>
      <c r="P512" s="9"/>
      <c r="Q512" s="9"/>
    </row>
    <row r="513" spans="2:17" ht="30" x14ac:dyDescent="0.25">
      <c r="B513" s="44" t="s">
        <v>966</v>
      </c>
      <c r="F513">
        <v>0</v>
      </c>
      <c r="G513" s="44" t="str">
        <v>Sales Settlement Staff Palembang BO</v>
      </c>
      <c r="H513" s="8"/>
      <c r="I513" s="50"/>
      <c r="J513" s="50"/>
      <c r="K513" s="50"/>
      <c r="L513" s="50"/>
      <c r="M513" s="8"/>
      <c r="N513" s="8"/>
      <c r="O513" s="9"/>
      <c r="P513" s="9"/>
      <c r="Q513" s="9"/>
    </row>
    <row r="514" spans="2:17" ht="30" x14ac:dyDescent="0.25">
      <c r="B514" s="44" t="s">
        <v>2042</v>
      </c>
      <c r="F514">
        <v>0</v>
      </c>
      <c r="G514" s="44" t="str">
        <v>Samarinda Branch Office Supervisor Samarinda BO</v>
      </c>
      <c r="H514" s="8"/>
      <c r="I514" s="50"/>
      <c r="J514" s="50"/>
      <c r="K514" s="50"/>
      <c r="L514" s="50"/>
      <c r="M514" s="8"/>
      <c r="N514" s="8"/>
      <c r="O514" s="9"/>
      <c r="P514" s="9"/>
      <c r="Q514" s="9"/>
    </row>
    <row r="515" spans="2:17" ht="30" x14ac:dyDescent="0.25">
      <c r="B515" s="44" t="s">
        <v>965</v>
      </c>
      <c r="F515">
        <v>0</v>
      </c>
      <c r="G515" s="44" t="str">
        <v>SAP Core Support Specialist Medan BO</v>
      </c>
      <c r="H515" s="8"/>
      <c r="I515" s="50"/>
      <c r="J515" s="50"/>
      <c r="K515" s="50"/>
      <c r="L515" s="50"/>
      <c r="M515" s="8"/>
      <c r="N515" s="8"/>
      <c r="O515" s="9"/>
      <c r="P515" s="9"/>
      <c r="Q515" s="9"/>
    </row>
    <row r="516" spans="2:17" ht="30" x14ac:dyDescent="0.25">
      <c r="B516" s="44" t="s">
        <v>2044</v>
      </c>
      <c r="F516">
        <v>0</v>
      </c>
      <c r="G516" s="44" t="str">
        <v>Secretary Presdir &amp; General Admin Jakarta HO</v>
      </c>
      <c r="H516" s="8"/>
      <c r="I516" s="50"/>
      <c r="J516" s="50"/>
      <c r="K516" s="50"/>
      <c r="L516" s="50"/>
      <c r="M516" s="8"/>
      <c r="N516" s="8"/>
      <c r="O516" s="9"/>
      <c r="P516" s="9"/>
      <c r="Q516" s="9"/>
    </row>
    <row r="517" spans="2:17" ht="30" x14ac:dyDescent="0.25">
      <c r="B517" s="44" t="s">
        <v>964</v>
      </c>
      <c r="F517">
        <v>0</v>
      </c>
      <c r="G517" s="44" t="str">
        <v>Seed Physiologyst &amp; Cytology BLRS-NS</v>
      </c>
      <c r="H517" s="8"/>
      <c r="I517" s="50"/>
      <c r="J517" s="50"/>
      <c r="K517" s="50"/>
      <c r="L517" s="50"/>
      <c r="M517" s="8"/>
      <c r="N517" s="8"/>
      <c r="O517" s="9"/>
      <c r="P517" s="9"/>
      <c r="Q517" s="9"/>
    </row>
    <row r="518" spans="2:17" ht="30" x14ac:dyDescent="0.25">
      <c r="B518" s="44" t="s">
        <v>929</v>
      </c>
      <c r="F518">
        <v>0</v>
      </c>
      <c r="G518" s="44" t="str">
        <v>Seed Production &amp; Sales Manager BLRS-NS</v>
      </c>
      <c r="H518" s="8"/>
      <c r="I518" s="50"/>
      <c r="J518" s="50"/>
      <c r="K518" s="50"/>
      <c r="L518" s="50"/>
      <c r="M518" s="8"/>
      <c r="N518" s="8"/>
      <c r="O518" s="9"/>
      <c r="P518" s="9"/>
      <c r="Q518" s="9"/>
    </row>
    <row r="519" spans="2:17" ht="30" x14ac:dyDescent="0.25">
      <c r="B519" s="44" t="s">
        <v>931</v>
      </c>
      <c r="F519">
        <v>0</v>
      </c>
      <c r="G519" s="44" t="str">
        <v>Seed Production Officer BLRS-NS</v>
      </c>
      <c r="H519" s="8"/>
      <c r="I519" s="50"/>
      <c r="J519" s="50"/>
      <c r="K519" s="50"/>
      <c r="L519" s="50"/>
      <c r="M519" s="8"/>
      <c r="N519" s="8"/>
      <c r="O519" s="9"/>
      <c r="P519" s="9"/>
      <c r="Q519" s="9"/>
    </row>
    <row r="520" spans="2:17" ht="30" x14ac:dyDescent="0.25">
      <c r="B520" s="44" t="s">
        <v>2046</v>
      </c>
      <c r="F520">
        <v>0</v>
      </c>
      <c r="G520" s="44" t="str">
        <v>Seed Production Officer BLRS-SSGU</v>
      </c>
      <c r="H520" s="8"/>
      <c r="I520" s="50"/>
      <c r="J520" s="50"/>
      <c r="K520" s="50"/>
      <c r="L520" s="50"/>
      <c r="M520" s="8"/>
      <c r="N520" s="8"/>
      <c r="O520" s="9"/>
      <c r="P520" s="9"/>
      <c r="Q520" s="9"/>
    </row>
    <row r="521" spans="2:17" ht="30" x14ac:dyDescent="0.25">
      <c r="B521" s="44" t="s">
        <v>930</v>
      </c>
      <c r="F521">
        <v>250</v>
      </c>
      <c r="G521" s="44" t="str">
        <v>Sei Lais Bulking Station Supervisor</v>
      </c>
      <c r="H521" s="8"/>
      <c r="I521" s="50"/>
      <c r="J521" s="50"/>
      <c r="K521" s="50"/>
      <c r="L521" s="50"/>
      <c r="M521" s="8"/>
      <c r="N521" s="8"/>
      <c r="O521" s="9"/>
      <c r="P521" s="9"/>
      <c r="Q521" s="9"/>
    </row>
    <row r="522" spans="2:17" x14ac:dyDescent="0.25">
      <c r="B522" s="44" t="s">
        <v>2047</v>
      </c>
      <c r="F522">
        <v>0</v>
      </c>
      <c r="G522" s="44" t="str">
        <v>Senior Breeder (OP) BLRS-NS</v>
      </c>
      <c r="H522" s="8"/>
      <c r="I522" s="50"/>
      <c r="J522" s="50"/>
      <c r="K522" s="50"/>
      <c r="L522" s="50"/>
      <c r="M522" s="8"/>
      <c r="N522" s="8"/>
      <c r="O522" s="9"/>
      <c r="P522" s="9"/>
      <c r="Q522" s="9"/>
    </row>
    <row r="523" spans="2:17" x14ac:dyDescent="0.25">
      <c r="B523" s="44" t="s">
        <v>2048</v>
      </c>
      <c r="F523">
        <v>0</v>
      </c>
      <c r="G523" s="44" t="str">
        <v>Senior Entomologist BLRS-NS</v>
      </c>
      <c r="H523" s="8"/>
      <c r="I523" s="50"/>
      <c r="J523" s="50"/>
      <c r="K523" s="50"/>
      <c r="L523" s="50"/>
      <c r="M523" s="8"/>
      <c r="N523" s="8"/>
      <c r="O523" s="9"/>
      <c r="P523" s="9"/>
      <c r="Q523" s="9"/>
    </row>
    <row r="524" spans="2:17" ht="30" x14ac:dyDescent="0.25">
      <c r="B524" s="44" t="s">
        <v>935</v>
      </c>
      <c r="F524">
        <v>251</v>
      </c>
      <c r="G524" s="44" t="str">
        <v>Shift Coordinator Belani Elok</v>
      </c>
      <c r="H524" s="8"/>
      <c r="I524" s="50"/>
      <c r="J524" s="50"/>
      <c r="K524" s="50"/>
      <c r="L524" s="50"/>
      <c r="M524" s="8"/>
      <c r="N524" s="8"/>
      <c r="O524" s="9"/>
      <c r="P524" s="9"/>
      <c r="Q524" s="9"/>
    </row>
    <row r="525" spans="2:17" ht="30" x14ac:dyDescent="0.25">
      <c r="B525" s="44" t="s">
        <v>2049</v>
      </c>
      <c r="F525">
        <v>252</v>
      </c>
      <c r="G525" s="44" t="str">
        <v>Shift Coordinator Dolok</v>
      </c>
      <c r="H525" s="8"/>
      <c r="I525" s="50"/>
      <c r="J525" s="50"/>
      <c r="K525" s="50"/>
      <c r="L525" s="50"/>
      <c r="M525" s="8"/>
      <c r="N525" s="8"/>
      <c r="O525" s="9"/>
      <c r="P525" s="9"/>
      <c r="Q525" s="9"/>
    </row>
    <row r="526" spans="2:17" x14ac:dyDescent="0.25">
      <c r="B526" s="44" t="s">
        <v>936</v>
      </c>
      <c r="F526">
        <v>253</v>
      </c>
      <c r="G526" s="44" t="str">
        <v>Shift Coordinator Isuy Makmur</v>
      </c>
      <c r="H526" s="8"/>
      <c r="I526" s="50"/>
      <c r="J526" s="50"/>
      <c r="K526" s="50"/>
      <c r="L526" s="50"/>
      <c r="M526" s="8"/>
      <c r="N526" s="8"/>
      <c r="O526" s="9"/>
      <c r="P526" s="9"/>
      <c r="Q526" s="9"/>
    </row>
    <row r="527" spans="2:17" x14ac:dyDescent="0.25">
      <c r="B527" s="44" t="s">
        <v>932</v>
      </c>
      <c r="F527">
        <v>254</v>
      </c>
      <c r="G527" s="44" t="str">
        <v>Shift Coordinator Kencana Sari</v>
      </c>
      <c r="H527" s="8"/>
      <c r="I527" s="50"/>
      <c r="J527" s="50"/>
      <c r="K527" s="50"/>
      <c r="L527" s="50"/>
      <c r="M527" s="8"/>
      <c r="N527" s="8"/>
      <c r="O527" s="9"/>
      <c r="P527" s="9"/>
      <c r="Q527" s="9"/>
    </row>
    <row r="528" spans="2:17" x14ac:dyDescent="0.25">
      <c r="B528" s="44" t="s">
        <v>933</v>
      </c>
      <c r="F528">
        <v>255</v>
      </c>
      <c r="G528" s="44" t="str">
        <v>Shift Coordinator Pahu Makmur</v>
      </c>
      <c r="H528" s="8"/>
      <c r="I528" s="50"/>
      <c r="J528" s="50"/>
      <c r="K528" s="50"/>
      <c r="L528" s="50"/>
      <c r="M528" s="8"/>
      <c r="N528" s="8"/>
      <c r="O528" s="9"/>
      <c r="P528" s="9"/>
      <c r="Q528" s="9"/>
    </row>
    <row r="529" spans="2:17" x14ac:dyDescent="0.25">
      <c r="B529" s="44" t="s">
        <v>934</v>
      </c>
      <c r="F529">
        <v>256</v>
      </c>
      <c r="G529" s="44" t="str">
        <v>Shift Coordinator Sei Lakitan</v>
      </c>
      <c r="H529" s="8"/>
      <c r="I529" s="50"/>
      <c r="J529" s="50"/>
      <c r="K529" s="50"/>
      <c r="L529" s="50"/>
      <c r="M529" s="8"/>
      <c r="N529" s="8"/>
      <c r="O529" s="9"/>
      <c r="P529" s="9"/>
      <c r="Q529" s="9"/>
    </row>
    <row r="530" spans="2:17" x14ac:dyDescent="0.25">
      <c r="B530" s="44" t="s">
        <v>2050</v>
      </c>
      <c r="F530">
        <v>0</v>
      </c>
      <c r="G530" s="44" t="str">
        <v>Shift Coordinator Turangie</v>
      </c>
      <c r="H530" s="8"/>
      <c r="I530" s="50"/>
      <c r="J530" s="50"/>
      <c r="K530" s="50"/>
      <c r="L530" s="50"/>
      <c r="M530" s="8"/>
      <c r="N530" s="8"/>
      <c r="O530" s="9"/>
      <c r="P530" s="9"/>
      <c r="Q530" s="9"/>
    </row>
    <row r="531" spans="2:17" x14ac:dyDescent="0.25">
      <c r="B531" s="51" t="s">
        <v>941</v>
      </c>
      <c r="C531" s="51"/>
      <c r="F531">
        <v>257</v>
      </c>
      <c r="G531" s="44" t="str">
        <v>Shift Engineer Begerpang</v>
      </c>
      <c r="H531" s="8"/>
      <c r="I531" s="50"/>
      <c r="J531" s="50"/>
      <c r="K531" s="50"/>
      <c r="L531" s="50"/>
      <c r="M531" s="8"/>
      <c r="N531" s="8"/>
      <c r="O531" s="9"/>
      <c r="P531" s="9"/>
      <c r="Q531" s="9"/>
    </row>
    <row r="532" spans="2:17" x14ac:dyDescent="0.25">
      <c r="B532" s="51" t="s">
        <v>943</v>
      </c>
      <c r="C532" s="51"/>
      <c r="F532">
        <v>258</v>
      </c>
      <c r="G532" s="44" t="str">
        <v>Shift Engineer Belani Elok</v>
      </c>
      <c r="H532" s="8"/>
      <c r="I532" s="50"/>
      <c r="J532" s="50"/>
      <c r="K532" s="50"/>
      <c r="L532" s="50"/>
      <c r="M532" s="8"/>
      <c r="N532" s="8"/>
      <c r="O532" s="9"/>
      <c r="P532" s="9"/>
      <c r="Q532" s="9"/>
    </row>
    <row r="533" spans="2:17" x14ac:dyDescent="0.25">
      <c r="B533" s="44" t="s">
        <v>942</v>
      </c>
      <c r="F533">
        <v>0</v>
      </c>
      <c r="G533" s="44" t="str">
        <v>Shift Engineer Cengal</v>
      </c>
      <c r="H533" s="8"/>
      <c r="I533" s="50"/>
      <c r="J533" s="50"/>
      <c r="K533" s="50"/>
      <c r="L533" s="50"/>
      <c r="M533" s="8"/>
      <c r="N533" s="8"/>
      <c r="O533" s="9"/>
      <c r="P533" s="9"/>
      <c r="Q533" s="9"/>
    </row>
    <row r="534" spans="2:17" ht="30" x14ac:dyDescent="0.25">
      <c r="B534" s="44" t="s">
        <v>2054</v>
      </c>
      <c r="F534">
        <v>259</v>
      </c>
      <c r="G534" s="44" t="str">
        <v>Shift Engineer Dolok</v>
      </c>
      <c r="H534" s="8"/>
      <c r="I534" s="50"/>
      <c r="J534" s="50"/>
      <c r="K534" s="50"/>
      <c r="L534" s="50"/>
      <c r="M534" s="8"/>
      <c r="N534" s="8"/>
      <c r="O534" s="9"/>
      <c r="P534" s="9"/>
      <c r="Q534" s="9"/>
    </row>
    <row r="535" spans="2:17" ht="30" x14ac:dyDescent="0.25">
      <c r="B535" s="44" t="s">
        <v>2054</v>
      </c>
      <c r="F535">
        <v>260</v>
      </c>
      <c r="G535" s="44" t="str">
        <v>Shift Engineer Gunung Bais</v>
      </c>
      <c r="H535" s="8"/>
      <c r="I535" s="50"/>
      <c r="J535" s="50"/>
      <c r="K535" s="50"/>
      <c r="L535" s="50"/>
      <c r="M535" s="8"/>
      <c r="N535" s="8"/>
      <c r="O535" s="9"/>
      <c r="P535" s="9"/>
      <c r="Q535" s="9"/>
    </row>
    <row r="536" spans="2:17" ht="30" x14ac:dyDescent="0.25">
      <c r="B536" s="44" t="s">
        <v>2055</v>
      </c>
      <c r="F536">
        <v>261</v>
      </c>
      <c r="G536" s="44" t="str">
        <v>Shift Engineer Gunung Malayu</v>
      </c>
      <c r="H536" s="8"/>
      <c r="I536" s="50"/>
      <c r="J536" s="50"/>
      <c r="K536" s="50"/>
      <c r="L536" s="50"/>
      <c r="M536" s="8"/>
      <c r="N536" s="8"/>
      <c r="O536" s="9"/>
      <c r="P536" s="9"/>
      <c r="Q536" s="9"/>
    </row>
    <row r="537" spans="2:17" ht="30" x14ac:dyDescent="0.25">
      <c r="B537" s="44" t="s">
        <v>2055</v>
      </c>
      <c r="F537">
        <v>262</v>
      </c>
      <c r="G537" s="44" t="str">
        <v>Shift Engineer Isuy Makmur</v>
      </c>
      <c r="H537" s="8"/>
      <c r="I537" s="50"/>
      <c r="J537" s="50"/>
      <c r="K537" s="50"/>
      <c r="L537" s="50"/>
      <c r="M537" s="8"/>
      <c r="N537" s="8"/>
      <c r="O537" s="9"/>
      <c r="P537" s="9"/>
      <c r="Q537" s="9"/>
    </row>
    <row r="538" spans="2:17" ht="30" x14ac:dyDescent="0.25">
      <c r="B538" s="44" t="s">
        <v>867</v>
      </c>
      <c r="F538">
        <v>263</v>
      </c>
      <c r="G538" s="44" t="str">
        <v>Shift Engineer Kencana Sari</v>
      </c>
      <c r="H538" s="8"/>
      <c r="I538" s="50"/>
      <c r="J538" s="50"/>
      <c r="K538" s="50"/>
      <c r="L538" s="50"/>
      <c r="M538" s="8"/>
      <c r="N538" s="8"/>
      <c r="O538" s="9"/>
      <c r="P538" s="9"/>
      <c r="Q538" s="9"/>
    </row>
    <row r="539" spans="2:17" ht="30" x14ac:dyDescent="0.25">
      <c r="B539" s="44" t="s">
        <v>940</v>
      </c>
      <c r="F539">
        <v>264</v>
      </c>
      <c r="G539" s="44" t="str">
        <v>Shift Engineer Kertasarie</v>
      </c>
      <c r="H539" s="8"/>
      <c r="I539" s="50"/>
      <c r="J539" s="50"/>
      <c r="K539" s="50"/>
      <c r="L539" s="50"/>
      <c r="M539" s="8"/>
      <c r="N539" s="8"/>
      <c r="O539" s="9"/>
      <c r="P539" s="9"/>
      <c r="Q539" s="9"/>
    </row>
    <row r="540" spans="2:17" x14ac:dyDescent="0.25">
      <c r="B540" s="44" t="s">
        <v>2262</v>
      </c>
      <c r="F540">
        <v>265</v>
      </c>
      <c r="G540" s="44" t="str">
        <v>Shift Engineer Palangisang</v>
      </c>
      <c r="H540" s="8"/>
      <c r="I540" s="50"/>
      <c r="J540" s="50"/>
      <c r="K540" s="50"/>
      <c r="L540" s="50"/>
      <c r="M540" s="8"/>
      <c r="N540" s="8"/>
      <c r="O540" s="9"/>
      <c r="P540" s="9"/>
      <c r="Q540" s="9"/>
    </row>
    <row r="541" spans="2:17" ht="30" x14ac:dyDescent="0.25">
      <c r="B541" s="44" t="s">
        <v>2061</v>
      </c>
      <c r="F541">
        <v>266</v>
      </c>
      <c r="G541" s="44" t="str">
        <v>Shift Engineer Sei Lakitan</v>
      </c>
      <c r="H541" s="8"/>
      <c r="I541" s="50"/>
      <c r="J541" s="50"/>
      <c r="K541" s="50"/>
      <c r="L541" s="50"/>
      <c r="M541" s="8"/>
      <c r="N541" s="8"/>
      <c r="O541" s="9"/>
      <c r="P541" s="9"/>
      <c r="Q541" s="9"/>
    </row>
    <row r="542" spans="2:17" ht="30" x14ac:dyDescent="0.25">
      <c r="B542" s="44" t="s">
        <v>2062</v>
      </c>
      <c r="F542">
        <v>267</v>
      </c>
      <c r="G542" s="44" t="str">
        <v>Shift Engineer Sei Rumbiya</v>
      </c>
      <c r="H542" s="8"/>
      <c r="I542" s="50"/>
      <c r="J542" s="50"/>
      <c r="K542" s="50"/>
      <c r="L542" s="50"/>
      <c r="M542" s="8"/>
      <c r="N542" s="8"/>
      <c r="O542" s="9"/>
      <c r="P542" s="9"/>
      <c r="Q542" s="9"/>
    </row>
    <row r="543" spans="2:17" ht="30" x14ac:dyDescent="0.25">
      <c r="B543" s="44" t="s">
        <v>937</v>
      </c>
      <c r="F543">
        <v>268</v>
      </c>
      <c r="G543" s="44" t="str">
        <v>Shift Engineer Terawas Indah</v>
      </c>
      <c r="H543" s="8"/>
      <c r="I543" s="50"/>
      <c r="J543" s="50"/>
      <c r="K543" s="50"/>
      <c r="L543" s="50"/>
      <c r="M543" s="8"/>
      <c r="N543" s="8"/>
      <c r="O543" s="9"/>
      <c r="P543" s="9"/>
      <c r="Q543" s="9"/>
    </row>
    <row r="544" spans="2:17" x14ac:dyDescent="0.25">
      <c r="B544" s="44" t="s">
        <v>2064</v>
      </c>
      <c r="F544">
        <v>269</v>
      </c>
      <c r="G544" s="44" t="str">
        <v>Shift Engineer Tirta Agung</v>
      </c>
      <c r="H544" s="8"/>
      <c r="I544" s="50"/>
      <c r="J544" s="50"/>
      <c r="K544" s="50"/>
      <c r="L544" s="50"/>
      <c r="M544" s="8"/>
      <c r="N544" s="8"/>
      <c r="O544" s="9"/>
      <c r="P544" s="9"/>
      <c r="Q544" s="9"/>
    </row>
    <row r="545" spans="2:17" ht="30" x14ac:dyDescent="0.25">
      <c r="B545" s="44" t="s">
        <v>1585</v>
      </c>
      <c r="F545">
        <v>270</v>
      </c>
      <c r="G545" s="44" t="str">
        <v>Shift Engineer Turangie</v>
      </c>
      <c r="H545" s="8"/>
      <c r="I545" s="50"/>
      <c r="J545" s="50"/>
      <c r="K545" s="50"/>
      <c r="L545" s="50"/>
      <c r="M545" s="8"/>
      <c r="N545" s="8"/>
      <c r="O545" s="9"/>
      <c r="P545" s="9"/>
      <c r="Q545" s="9"/>
    </row>
    <row r="546" spans="2:17" ht="30" x14ac:dyDescent="0.25">
      <c r="B546" s="44" t="s">
        <v>1585</v>
      </c>
      <c r="F546">
        <v>271</v>
      </c>
      <c r="G546" s="44" t="str">
        <v>Site Civil Engineer AMA Bingin Teluk</v>
      </c>
      <c r="H546" s="8"/>
      <c r="I546" s="50"/>
      <c r="J546" s="50"/>
      <c r="K546" s="50"/>
      <c r="L546" s="50"/>
      <c r="M546" s="8"/>
      <c r="N546" s="8"/>
      <c r="O546" s="9"/>
      <c r="P546" s="9"/>
      <c r="Q546" s="9"/>
    </row>
    <row r="547" spans="2:17" ht="30" x14ac:dyDescent="0.25">
      <c r="B547" s="44" t="s">
        <v>1585</v>
      </c>
      <c r="F547">
        <v>272</v>
      </c>
      <c r="G547" s="44" t="str">
        <v>Site Civil Engineer AMA Kalimantan</v>
      </c>
      <c r="H547" s="8"/>
      <c r="I547" s="50"/>
      <c r="J547" s="50"/>
      <c r="K547" s="50"/>
      <c r="L547" s="50"/>
      <c r="M547" s="8"/>
      <c r="N547" s="8"/>
      <c r="O547" s="9"/>
      <c r="P547" s="9"/>
      <c r="Q547" s="9"/>
    </row>
    <row r="548" spans="2:17" ht="30" x14ac:dyDescent="0.25">
      <c r="B548" s="44" t="s">
        <v>2065</v>
      </c>
      <c r="F548">
        <v>273</v>
      </c>
      <c r="G548" s="44" t="str">
        <v>Site Civil Engineer AMA LimaPuluh</v>
      </c>
      <c r="H548" s="8"/>
      <c r="I548" s="50"/>
      <c r="J548" s="50"/>
      <c r="K548" s="50"/>
      <c r="L548" s="50"/>
      <c r="M548" s="8"/>
      <c r="N548" s="8"/>
      <c r="O548" s="9"/>
      <c r="P548" s="9"/>
      <c r="Q548" s="9"/>
    </row>
    <row r="549" spans="2:17" ht="30" x14ac:dyDescent="0.25">
      <c r="B549" s="44" t="s">
        <v>939</v>
      </c>
      <c r="F549">
        <v>0</v>
      </c>
      <c r="G549" s="44" t="str">
        <v>Smallholder Officer Palembang BO</v>
      </c>
      <c r="H549" s="8"/>
      <c r="I549" s="50"/>
      <c r="J549" s="50"/>
      <c r="K549" s="50"/>
      <c r="L549" s="50"/>
      <c r="M549" s="8"/>
      <c r="N549" s="8"/>
      <c r="O549" s="9"/>
      <c r="P549" s="9"/>
      <c r="Q549" s="9"/>
    </row>
    <row r="550" spans="2:17" ht="30" x14ac:dyDescent="0.25">
      <c r="B550" s="44" t="s">
        <v>2067</v>
      </c>
      <c r="F550">
        <v>0</v>
      </c>
      <c r="G550" s="44" t="str">
        <v>Soil Survey BLRS-NS</v>
      </c>
      <c r="H550" s="8"/>
      <c r="I550" s="50"/>
      <c r="J550" s="50"/>
      <c r="K550" s="50"/>
      <c r="L550" s="50"/>
      <c r="M550" s="8"/>
      <c r="N550" s="8"/>
      <c r="O550" s="9"/>
      <c r="P550" s="9"/>
      <c r="Q550" s="9"/>
    </row>
    <row r="551" spans="2:17" ht="30" x14ac:dyDescent="0.25">
      <c r="B551" s="44" t="s">
        <v>2069</v>
      </c>
      <c r="F551">
        <v>274</v>
      </c>
      <c r="G551" s="44" t="str">
        <v>Staff Bangun Harjo</v>
      </c>
      <c r="H551" s="8"/>
      <c r="I551" s="50"/>
      <c r="J551" s="50"/>
      <c r="K551" s="50"/>
      <c r="L551" s="50"/>
      <c r="M551" s="8"/>
      <c r="N551" s="8"/>
      <c r="O551" s="9"/>
      <c r="P551" s="9"/>
      <c r="Q551" s="9"/>
    </row>
    <row r="552" spans="2:17" ht="30" x14ac:dyDescent="0.25">
      <c r="B552" s="44" t="s">
        <v>2070</v>
      </c>
      <c r="F552">
        <v>0</v>
      </c>
      <c r="G552" s="44" t="str">
        <v>Surabaya Branch Office Staff Surabaya BO</v>
      </c>
      <c r="H552" s="8"/>
      <c r="I552" s="50"/>
      <c r="J552" s="50"/>
      <c r="K552" s="50"/>
      <c r="L552" s="50"/>
      <c r="M552" s="8"/>
      <c r="N552" s="8"/>
      <c r="O552" s="9"/>
      <c r="P552" s="9"/>
      <c r="Q552" s="9"/>
    </row>
    <row r="553" spans="2:17" ht="30" x14ac:dyDescent="0.25">
      <c r="B553" s="44" t="s">
        <v>2071</v>
      </c>
      <c r="F553">
        <v>0</v>
      </c>
      <c r="G553" s="44" t="str">
        <v>System Development &amp; Database Staff Jakarta HO</v>
      </c>
      <c r="H553" s="8"/>
      <c r="I553" s="50"/>
      <c r="J553" s="50"/>
      <c r="K553" s="50"/>
      <c r="L553" s="50"/>
      <c r="M553" s="8"/>
      <c r="N553" s="8"/>
      <c r="O553" s="9"/>
      <c r="P553" s="9"/>
      <c r="Q553" s="9"/>
    </row>
    <row r="554" spans="2:17" ht="30" x14ac:dyDescent="0.25">
      <c r="B554" s="44" t="s">
        <v>2071</v>
      </c>
      <c r="F554">
        <v>0</v>
      </c>
      <c r="G554" s="44" t="str">
        <v>System Engineer Jakarta HO</v>
      </c>
      <c r="H554" s="8"/>
      <c r="I554" s="50"/>
      <c r="J554" s="50"/>
      <c r="K554" s="50"/>
      <c r="L554" s="50"/>
      <c r="M554" s="8"/>
      <c r="N554" s="8"/>
      <c r="O554" s="9"/>
      <c r="P554" s="9"/>
      <c r="Q554" s="9"/>
    </row>
    <row r="555" spans="2:17" ht="30" x14ac:dyDescent="0.25">
      <c r="B555" s="44" t="s">
        <v>820</v>
      </c>
      <c r="F555">
        <v>0</v>
      </c>
      <c r="G555" s="44" t="str">
        <v>Tax &amp; Planning Manager Medan BO</v>
      </c>
      <c r="H555" s="8"/>
      <c r="I555" s="50"/>
      <c r="J555" s="50"/>
      <c r="K555" s="50"/>
      <c r="L555" s="50"/>
      <c r="M555" s="8"/>
      <c r="N555" s="8"/>
      <c r="O555" s="9"/>
      <c r="P555" s="9"/>
      <c r="Q555" s="9"/>
    </row>
    <row r="556" spans="2:17" ht="30" x14ac:dyDescent="0.25">
      <c r="B556" s="44" t="s">
        <v>822</v>
      </c>
      <c r="F556">
        <v>0</v>
      </c>
      <c r="G556" s="44" t="str">
        <v>Tax Planning &amp; Administration Staff Jakarta HO</v>
      </c>
      <c r="H556" s="8"/>
      <c r="I556" s="50"/>
      <c r="J556" s="50"/>
      <c r="K556" s="50"/>
      <c r="L556" s="50"/>
      <c r="M556" s="8"/>
      <c r="N556" s="8"/>
      <c r="O556" s="9"/>
      <c r="P556" s="9"/>
      <c r="Q556" s="9"/>
    </row>
    <row r="557" spans="2:17" ht="30" x14ac:dyDescent="0.25">
      <c r="B557" s="44" t="s">
        <v>819</v>
      </c>
      <c r="F557">
        <v>0</v>
      </c>
      <c r="G557" s="44" t="str">
        <v>Tax Planning &amp; Administration Staff Palembang BO</v>
      </c>
      <c r="H557" s="8"/>
      <c r="I557" s="50"/>
      <c r="J557" s="50"/>
      <c r="K557" s="50"/>
      <c r="L557" s="50"/>
      <c r="M557" s="8"/>
      <c r="N557" s="8"/>
      <c r="O557" s="9"/>
      <c r="P557" s="9"/>
      <c r="Q557" s="9"/>
    </row>
    <row r="558" spans="2:17" ht="30" x14ac:dyDescent="0.25">
      <c r="B558" s="44" t="s">
        <v>2073</v>
      </c>
      <c r="F558">
        <v>0</v>
      </c>
      <c r="G558" s="44" t="str">
        <v>Tax Planning &amp; Administration Staff VPP</v>
      </c>
      <c r="H558" s="8"/>
      <c r="I558" s="50"/>
      <c r="J558" s="50"/>
      <c r="K558" s="50"/>
      <c r="L558" s="50"/>
      <c r="M558" s="8"/>
      <c r="N558" s="8"/>
      <c r="O558" s="9"/>
      <c r="P558" s="9"/>
      <c r="Q558" s="9"/>
    </row>
    <row r="559" spans="2:17" ht="30" x14ac:dyDescent="0.25">
      <c r="B559" s="44" t="s">
        <v>2074</v>
      </c>
      <c r="F559">
        <v>276</v>
      </c>
      <c r="G559" s="44" t="str">
        <v>Team Improvement AMA Kalimantan</v>
      </c>
      <c r="H559" s="8"/>
      <c r="I559" s="50"/>
      <c r="J559" s="50"/>
      <c r="K559" s="50"/>
      <c r="L559" s="50"/>
      <c r="M559" s="8"/>
      <c r="N559" s="8"/>
      <c r="O559" s="9"/>
      <c r="P559" s="9"/>
      <c r="Q559" s="9"/>
    </row>
    <row r="560" spans="2:17" ht="30" x14ac:dyDescent="0.25">
      <c r="B560" s="44" t="s">
        <v>1593</v>
      </c>
      <c r="F560">
        <v>277</v>
      </c>
      <c r="G560" s="44" t="str">
        <v>Team Improvement AMA Muara Rupit</v>
      </c>
      <c r="H560" s="8"/>
      <c r="I560" s="50"/>
      <c r="J560" s="50"/>
      <c r="K560" s="50"/>
      <c r="L560" s="50"/>
      <c r="M560" s="8"/>
      <c r="N560" s="8"/>
      <c r="O560" s="9"/>
      <c r="P560" s="9"/>
      <c r="Q560" s="9"/>
    </row>
    <row r="561" spans="2:17" ht="30" x14ac:dyDescent="0.25">
      <c r="B561" s="44" t="s">
        <v>817</v>
      </c>
      <c r="F561">
        <v>278</v>
      </c>
      <c r="G561" s="44" t="str">
        <v>Team Improvement AMA Serdang</v>
      </c>
      <c r="H561" s="8"/>
      <c r="I561" s="50"/>
      <c r="J561" s="50"/>
      <c r="K561" s="50"/>
      <c r="L561" s="50"/>
      <c r="M561" s="8"/>
      <c r="N561" s="8"/>
      <c r="O561" s="9"/>
      <c r="P561" s="9"/>
      <c r="Q561" s="9"/>
    </row>
    <row r="562" spans="2:17" ht="30" x14ac:dyDescent="0.25">
      <c r="B562" s="44" t="s">
        <v>2075</v>
      </c>
      <c r="F562">
        <v>0</v>
      </c>
      <c r="G562" s="44" t="str">
        <v>Technology Deployment Staff Jakarta HO</v>
      </c>
      <c r="H562" s="8"/>
      <c r="I562" s="50"/>
      <c r="J562" s="50"/>
      <c r="K562" s="50"/>
      <c r="L562" s="50"/>
      <c r="M562" s="8"/>
      <c r="N562" s="8"/>
      <c r="O562" s="9"/>
      <c r="P562" s="9"/>
      <c r="Q562" s="9"/>
    </row>
    <row r="563" spans="2:17" ht="30" x14ac:dyDescent="0.25">
      <c r="B563" s="44" t="s">
        <v>2076</v>
      </c>
      <c r="F563">
        <v>0</v>
      </c>
      <c r="G563" s="44" t="str">
        <v>Technology Productivity Manager Jakarta HO</v>
      </c>
      <c r="H563" s="8"/>
      <c r="I563" s="50"/>
      <c r="J563" s="50"/>
      <c r="K563" s="50"/>
      <c r="L563" s="50"/>
      <c r="M563" s="8"/>
      <c r="N563" s="8"/>
      <c r="O563" s="9"/>
      <c r="P563" s="9"/>
      <c r="Q563" s="9"/>
    </row>
    <row r="564" spans="2:17" ht="30" x14ac:dyDescent="0.25">
      <c r="B564" s="44" t="s">
        <v>2078</v>
      </c>
      <c r="F564">
        <v>0</v>
      </c>
      <c r="G564" s="44" t="str">
        <v>Training &amp; TQM Staff Rambong Sialang Training Centre</v>
      </c>
      <c r="H564" s="8"/>
      <c r="I564" s="50"/>
      <c r="J564" s="50"/>
      <c r="K564" s="50"/>
      <c r="L564" s="50"/>
      <c r="M564" s="8"/>
      <c r="N564" s="8"/>
      <c r="O564" s="9"/>
      <c r="P564" s="9"/>
      <c r="Q564" s="9"/>
    </row>
    <row r="565" spans="2:17" ht="30" x14ac:dyDescent="0.25">
      <c r="B565" s="44" t="s">
        <v>1595</v>
      </c>
      <c r="F565">
        <v>0</v>
      </c>
      <c r="G565" s="44" t="str">
        <v>Training Staff Rambong Sialang Training Centre</v>
      </c>
      <c r="H565" s="8"/>
      <c r="I565" s="50"/>
      <c r="J565" s="50"/>
      <c r="K565" s="50"/>
      <c r="L565" s="50"/>
      <c r="M565" s="8"/>
      <c r="N565" s="8"/>
      <c r="O565" s="9"/>
      <c r="P565" s="9"/>
      <c r="Q565" s="9"/>
    </row>
    <row r="566" spans="2:17" x14ac:dyDescent="0.25">
      <c r="B566" s="44" t="s">
        <v>821</v>
      </c>
      <c r="F566">
        <v>279</v>
      </c>
      <c r="G566" s="44" t="str">
        <v>Traksi Assistant Arta Kencana</v>
      </c>
      <c r="H566" s="8"/>
      <c r="I566" s="50"/>
      <c r="J566" s="50"/>
      <c r="K566" s="50"/>
      <c r="L566" s="50"/>
      <c r="M566" s="8"/>
      <c r="N566" s="8"/>
      <c r="O566" s="9"/>
      <c r="P566" s="9"/>
      <c r="Q566" s="9"/>
    </row>
    <row r="567" spans="2:17" ht="30" x14ac:dyDescent="0.25">
      <c r="B567" s="44" t="s">
        <v>2079</v>
      </c>
      <c r="F567">
        <v>280</v>
      </c>
      <c r="G567" s="44" t="str">
        <v>Traksi Assistant Bah Bulian</v>
      </c>
      <c r="H567" s="8"/>
      <c r="I567" s="50"/>
      <c r="J567" s="50"/>
      <c r="K567" s="50"/>
      <c r="L567" s="50"/>
      <c r="M567" s="8"/>
      <c r="N567" s="8"/>
      <c r="O567" s="9"/>
      <c r="P567" s="9"/>
      <c r="Q567" s="9"/>
    </row>
    <row r="568" spans="2:17" x14ac:dyDescent="0.25">
      <c r="B568" s="44" t="s">
        <v>2080</v>
      </c>
      <c r="F568">
        <v>281</v>
      </c>
      <c r="G568" s="44" t="str">
        <v>Traksi Assistant Bah Lias</v>
      </c>
      <c r="H568" s="8"/>
      <c r="I568" s="50"/>
      <c r="J568" s="50"/>
      <c r="K568" s="50"/>
      <c r="L568" s="50"/>
      <c r="M568" s="8"/>
      <c r="N568" s="8"/>
      <c r="O568" s="9"/>
      <c r="P568" s="9"/>
      <c r="Q568" s="9"/>
    </row>
    <row r="569" spans="2:17" x14ac:dyDescent="0.25">
      <c r="B569" s="44" t="s">
        <v>1959</v>
      </c>
      <c r="F569">
        <v>282</v>
      </c>
      <c r="G569" s="44" t="str">
        <v>Traksi Assistant Begerpang</v>
      </c>
      <c r="H569" s="8"/>
      <c r="I569" s="50"/>
      <c r="J569" s="50"/>
      <c r="K569" s="50"/>
      <c r="L569" s="50"/>
      <c r="M569" s="8"/>
      <c r="N569" s="8"/>
      <c r="O569" s="9"/>
      <c r="P569" s="9"/>
      <c r="Q569" s="9"/>
    </row>
    <row r="570" spans="2:17" ht="30" x14ac:dyDescent="0.25">
      <c r="B570" s="44" t="s">
        <v>854</v>
      </c>
      <c r="F570">
        <v>283</v>
      </c>
      <c r="G570" s="44" t="str">
        <v>Traksi Assistant Belani Elok</v>
      </c>
      <c r="H570" s="8"/>
      <c r="I570" s="50"/>
      <c r="J570" s="50"/>
      <c r="K570" s="50"/>
      <c r="L570" s="50"/>
      <c r="M570" s="8"/>
      <c r="N570" s="8"/>
      <c r="O570" s="9"/>
      <c r="P570" s="9"/>
      <c r="Q570" s="9"/>
    </row>
    <row r="571" spans="2:17" ht="30" x14ac:dyDescent="0.25">
      <c r="B571" s="44" t="s">
        <v>2082</v>
      </c>
      <c r="F571">
        <v>284</v>
      </c>
      <c r="G571" s="44" t="str">
        <v>Traksi Assistant Budi Tirta</v>
      </c>
      <c r="H571" s="8"/>
      <c r="I571" s="50"/>
      <c r="J571" s="50"/>
      <c r="K571" s="50"/>
      <c r="L571" s="50"/>
      <c r="M571" s="8"/>
      <c r="N571" s="8"/>
      <c r="O571" s="9"/>
      <c r="P571" s="9"/>
      <c r="Q571" s="9"/>
    </row>
    <row r="572" spans="2:17" ht="30" x14ac:dyDescent="0.25">
      <c r="B572" s="44" t="s">
        <v>855</v>
      </c>
      <c r="F572">
        <v>285</v>
      </c>
      <c r="G572" s="44" t="str">
        <v>Traksi Assistant Bukit Hijau</v>
      </c>
      <c r="H572" s="8"/>
      <c r="I572" s="50"/>
      <c r="J572" s="50"/>
      <c r="K572" s="50"/>
      <c r="L572" s="50"/>
      <c r="M572" s="8"/>
      <c r="N572" s="8"/>
      <c r="O572" s="9"/>
      <c r="P572" s="9"/>
      <c r="Q572" s="9"/>
    </row>
    <row r="573" spans="2:17" ht="30" x14ac:dyDescent="0.25">
      <c r="B573" s="44" t="s">
        <v>2083</v>
      </c>
      <c r="F573">
        <v>286</v>
      </c>
      <c r="G573" s="44" t="str">
        <v>Traksi Assistant Bungara</v>
      </c>
      <c r="H573" s="8"/>
      <c r="I573" s="50"/>
      <c r="J573" s="50"/>
      <c r="K573" s="50"/>
      <c r="L573" s="50"/>
      <c r="M573" s="8"/>
      <c r="N573" s="8"/>
      <c r="O573" s="9"/>
      <c r="P573" s="9"/>
      <c r="Q573" s="9"/>
    </row>
    <row r="574" spans="2:17" ht="30" x14ac:dyDescent="0.25">
      <c r="B574" s="44" t="s">
        <v>1599</v>
      </c>
      <c r="F574">
        <v>287</v>
      </c>
      <c r="G574" s="44" t="str">
        <v>Traksi Assistant Dolok</v>
      </c>
      <c r="H574" s="8"/>
      <c r="I574" s="50"/>
      <c r="J574" s="50"/>
      <c r="K574" s="50"/>
      <c r="L574" s="50"/>
      <c r="M574" s="8"/>
      <c r="N574" s="8"/>
      <c r="O574" s="9"/>
      <c r="P574" s="9"/>
      <c r="Q574" s="9"/>
    </row>
    <row r="575" spans="2:17" ht="30" x14ac:dyDescent="0.25">
      <c r="B575" s="44" t="s">
        <v>856</v>
      </c>
      <c r="F575">
        <v>288</v>
      </c>
      <c r="G575" s="44" t="str">
        <v>Traksi Assistant Issuy Makmur</v>
      </c>
      <c r="H575" s="8"/>
      <c r="I575" s="50"/>
      <c r="J575" s="50"/>
      <c r="K575" s="50"/>
      <c r="L575" s="50"/>
      <c r="M575" s="8"/>
      <c r="N575" s="8"/>
      <c r="O575" s="9"/>
      <c r="P575" s="9"/>
      <c r="Q575" s="9"/>
    </row>
    <row r="576" spans="2:17" ht="30" x14ac:dyDescent="0.25">
      <c r="B576" s="44" t="s">
        <v>828</v>
      </c>
      <c r="F576">
        <v>289</v>
      </c>
      <c r="G576" s="44" t="str">
        <v>Traksi Assistant Jade Project</v>
      </c>
      <c r="H576" s="8"/>
      <c r="I576" s="50"/>
      <c r="J576" s="50"/>
      <c r="K576" s="50"/>
      <c r="L576" s="50"/>
      <c r="M576" s="8"/>
      <c r="N576" s="8"/>
      <c r="O576" s="9"/>
      <c r="P576" s="9"/>
      <c r="Q576" s="9"/>
    </row>
    <row r="577" spans="2:17" ht="30" x14ac:dyDescent="0.25">
      <c r="B577" s="44" t="s">
        <v>832</v>
      </c>
      <c r="F577">
        <v>290</v>
      </c>
      <c r="G577" s="44" t="str">
        <v>Traksi Assistant Kencana Sari</v>
      </c>
      <c r="H577" s="8"/>
      <c r="I577" s="50"/>
      <c r="J577" s="50"/>
      <c r="K577" s="50"/>
      <c r="L577" s="50"/>
      <c r="M577" s="8"/>
      <c r="N577" s="8"/>
      <c r="O577" s="9"/>
      <c r="P577" s="9"/>
      <c r="Q577" s="9"/>
    </row>
    <row r="578" spans="2:17" x14ac:dyDescent="0.25">
      <c r="B578" s="44" t="s">
        <v>829</v>
      </c>
      <c r="F578">
        <v>291</v>
      </c>
      <c r="G578" s="44" t="str">
        <v>Traksi Assistant Ketapat Bening</v>
      </c>
      <c r="H578" s="8"/>
      <c r="I578" s="50"/>
      <c r="J578" s="50"/>
      <c r="K578" s="50"/>
      <c r="L578" s="50"/>
      <c r="M578" s="8"/>
      <c r="N578" s="8"/>
      <c r="O578" s="9"/>
      <c r="P578" s="9"/>
      <c r="Q578" s="9"/>
    </row>
    <row r="579" spans="2:17" ht="30" x14ac:dyDescent="0.25">
      <c r="B579" s="44" t="s">
        <v>2085</v>
      </c>
      <c r="F579">
        <v>292</v>
      </c>
      <c r="G579" s="44" t="str">
        <v>Traksi Assistant Pahu Makmur</v>
      </c>
      <c r="H579" s="8"/>
      <c r="I579" s="50"/>
      <c r="J579" s="50"/>
      <c r="K579" s="50"/>
      <c r="L579" s="50"/>
      <c r="M579" s="8"/>
      <c r="N579" s="8"/>
      <c r="O579" s="9"/>
      <c r="P579" s="9"/>
      <c r="Q579" s="9"/>
    </row>
    <row r="580" spans="2:17" x14ac:dyDescent="0.25">
      <c r="B580" s="44" t="s">
        <v>1604</v>
      </c>
      <c r="F580">
        <v>293</v>
      </c>
      <c r="G580" s="44" t="str">
        <v>Traksi Assistant Palang Isang</v>
      </c>
      <c r="H580" s="8"/>
      <c r="I580" s="50"/>
      <c r="J580" s="50"/>
      <c r="K580" s="50"/>
      <c r="L580" s="50"/>
      <c r="M580" s="8"/>
      <c r="N580" s="8"/>
      <c r="O580" s="9"/>
      <c r="P580" s="9"/>
      <c r="Q580" s="9"/>
    </row>
    <row r="581" spans="2:17" x14ac:dyDescent="0.25">
      <c r="B581" s="44" t="s">
        <v>823</v>
      </c>
      <c r="F581">
        <v>294</v>
      </c>
      <c r="G581" s="44" t="str">
        <v>Traksi Assistant Pulo Rambong</v>
      </c>
      <c r="H581" s="8"/>
      <c r="I581" s="50"/>
      <c r="J581" s="50"/>
      <c r="K581" s="50"/>
      <c r="L581" s="50"/>
      <c r="M581" s="8"/>
      <c r="N581" s="8"/>
      <c r="O581" s="9"/>
      <c r="P581" s="9"/>
      <c r="Q581" s="9"/>
    </row>
    <row r="582" spans="2:17" ht="30" x14ac:dyDescent="0.25">
      <c r="B582" s="44" t="s">
        <v>2086</v>
      </c>
      <c r="F582">
        <v>295</v>
      </c>
      <c r="G582" s="44" t="str">
        <v>Traksi Assistant Rambong Sialang</v>
      </c>
      <c r="H582" s="8"/>
      <c r="I582" s="50"/>
      <c r="J582" s="50"/>
      <c r="K582" s="50"/>
      <c r="L582" s="50"/>
      <c r="M582" s="8"/>
      <c r="N582" s="8"/>
      <c r="O582" s="9"/>
      <c r="P582" s="9"/>
      <c r="Q582" s="9"/>
    </row>
    <row r="583" spans="2:17" ht="30" x14ac:dyDescent="0.25">
      <c r="B583" s="44" t="s">
        <v>2087</v>
      </c>
      <c r="F583">
        <v>296</v>
      </c>
      <c r="G583" s="44" t="str">
        <v>Traksi Assistant Riam Indah</v>
      </c>
      <c r="H583" s="8"/>
      <c r="I583" s="50"/>
      <c r="J583" s="50"/>
      <c r="K583" s="50"/>
      <c r="L583" s="50"/>
      <c r="M583" s="8"/>
      <c r="N583" s="8"/>
      <c r="O583" s="9"/>
      <c r="P583" s="9"/>
      <c r="Q583" s="9"/>
    </row>
    <row r="584" spans="2:17" x14ac:dyDescent="0.25">
      <c r="B584" s="44" t="s">
        <v>2088</v>
      </c>
      <c r="F584">
        <v>297</v>
      </c>
      <c r="G584" s="44" t="str">
        <v>Traksi Assistant Sei Gemang</v>
      </c>
      <c r="H584" s="8"/>
      <c r="I584" s="50"/>
      <c r="J584" s="50"/>
      <c r="K584" s="50"/>
      <c r="L584" s="50"/>
      <c r="M584" s="8"/>
      <c r="N584" s="8"/>
      <c r="O584" s="9"/>
      <c r="P584" s="9"/>
      <c r="Q584" s="9"/>
    </row>
    <row r="585" spans="2:17" x14ac:dyDescent="0.25">
      <c r="B585" s="44" t="s">
        <v>1606</v>
      </c>
      <c r="F585">
        <v>298</v>
      </c>
      <c r="G585" s="44" t="str">
        <v>Traksi Assistant Sei Kepayang</v>
      </c>
      <c r="H585" s="8"/>
      <c r="I585" s="50"/>
      <c r="J585" s="50"/>
      <c r="K585" s="50"/>
      <c r="L585" s="50"/>
      <c r="M585" s="8"/>
      <c r="N585" s="8"/>
      <c r="O585" s="9"/>
      <c r="P585" s="9"/>
      <c r="Q585" s="9"/>
    </row>
    <row r="586" spans="2:17" ht="30" x14ac:dyDescent="0.25">
      <c r="B586" s="44" t="s">
        <v>826</v>
      </c>
      <c r="F586">
        <v>299</v>
      </c>
      <c r="G586" s="44" t="str">
        <v>Traksi Assistant Sei Lakitan</v>
      </c>
      <c r="H586" s="8"/>
      <c r="I586" s="50"/>
      <c r="J586" s="50"/>
      <c r="K586" s="50"/>
      <c r="L586" s="50"/>
      <c r="M586" s="8"/>
      <c r="N586" s="8"/>
      <c r="O586" s="9"/>
      <c r="P586" s="9"/>
      <c r="Q586" s="9"/>
    </row>
    <row r="587" spans="2:17" ht="30" x14ac:dyDescent="0.25">
      <c r="B587" s="44" t="s">
        <v>2090</v>
      </c>
      <c r="F587">
        <v>300</v>
      </c>
      <c r="G587" s="44" t="str">
        <v>Traksi Assistant Sei Rumbiya</v>
      </c>
      <c r="H587" s="8"/>
      <c r="I587" s="50"/>
      <c r="J587" s="50"/>
      <c r="K587" s="50"/>
      <c r="L587" s="50"/>
      <c r="M587" s="8"/>
      <c r="N587" s="8"/>
      <c r="O587" s="9"/>
      <c r="P587" s="9"/>
      <c r="Q587" s="9"/>
    </row>
    <row r="588" spans="2:17" ht="30" x14ac:dyDescent="0.25">
      <c r="B588" s="44" t="s">
        <v>2091</v>
      </c>
      <c r="F588">
        <v>301</v>
      </c>
      <c r="G588" s="44" t="str">
        <v>Traksi Assistant Suka Damai</v>
      </c>
      <c r="H588" s="8"/>
      <c r="I588" s="50"/>
      <c r="J588" s="50"/>
      <c r="K588" s="50"/>
      <c r="L588" s="50"/>
      <c r="M588" s="8"/>
      <c r="N588" s="8"/>
      <c r="O588" s="9"/>
      <c r="P588" s="9"/>
      <c r="Q588" s="9"/>
    </row>
    <row r="589" spans="2:17" ht="30" x14ac:dyDescent="0.25">
      <c r="B589" s="44" t="s">
        <v>2091</v>
      </c>
      <c r="F589">
        <v>0</v>
      </c>
      <c r="G589" s="44" t="str">
        <v>Traksi Assistant Trainee Jelau Makmur</v>
      </c>
      <c r="H589" s="8"/>
      <c r="I589" s="50"/>
      <c r="J589" s="50"/>
      <c r="K589" s="50"/>
      <c r="L589" s="50"/>
      <c r="M589" s="8"/>
      <c r="N589" s="8"/>
      <c r="O589" s="9"/>
      <c r="P589" s="9"/>
      <c r="Q589" s="9"/>
    </row>
    <row r="590" spans="2:17" ht="30" x14ac:dyDescent="0.25">
      <c r="B590" s="44" t="s">
        <v>2092</v>
      </c>
      <c r="F590">
        <v>0</v>
      </c>
      <c r="G590" s="44" t="str">
        <v>Traksi Assistant Trainee Tanjung Makmur</v>
      </c>
      <c r="H590" s="8"/>
      <c r="I590" s="50"/>
      <c r="J590" s="50"/>
      <c r="K590" s="50"/>
      <c r="L590" s="50"/>
      <c r="M590" s="8"/>
      <c r="N590" s="8"/>
      <c r="O590" s="9"/>
      <c r="P590" s="9"/>
      <c r="Q590" s="9"/>
    </row>
    <row r="591" spans="2:17" ht="30" x14ac:dyDescent="0.25">
      <c r="B591" s="44" t="s">
        <v>924</v>
      </c>
      <c r="F591">
        <v>0</v>
      </c>
      <c r="G591" s="44" t="str">
        <v>Traksi Assistant Trainee Tirta Agung</v>
      </c>
      <c r="H591" s="8"/>
      <c r="I591" s="50"/>
      <c r="J591" s="50"/>
      <c r="K591" s="50"/>
      <c r="L591" s="50"/>
      <c r="M591" s="8"/>
      <c r="N591" s="8"/>
      <c r="O591" s="9"/>
      <c r="P591" s="9"/>
      <c r="Q591" s="9"/>
    </row>
    <row r="592" spans="2:17" ht="30" x14ac:dyDescent="0.25">
      <c r="B592" s="44" t="s">
        <v>2093</v>
      </c>
      <c r="F592">
        <v>302</v>
      </c>
      <c r="G592" s="44" t="str">
        <v>Traksi Assistant Treblasala</v>
      </c>
      <c r="H592" s="8"/>
      <c r="I592" s="50"/>
      <c r="J592" s="50"/>
      <c r="K592" s="50"/>
      <c r="L592" s="50"/>
      <c r="M592" s="8"/>
      <c r="N592" s="8"/>
      <c r="O592" s="9"/>
      <c r="P592" s="9"/>
      <c r="Q592" s="9"/>
    </row>
    <row r="593" spans="2:17" ht="30" x14ac:dyDescent="0.25">
      <c r="B593" s="44" t="s">
        <v>2096</v>
      </c>
      <c r="F593">
        <v>303</v>
      </c>
      <c r="G593" s="44" t="str">
        <v>Traksi Assistant Turangie</v>
      </c>
      <c r="H593" s="8"/>
      <c r="I593" s="50"/>
      <c r="J593" s="50"/>
      <c r="K593" s="50"/>
      <c r="L593" s="50"/>
      <c r="M593" s="8"/>
      <c r="N593" s="8"/>
      <c r="O593" s="9"/>
      <c r="P593" s="9"/>
      <c r="Q593" s="9"/>
    </row>
    <row r="594" spans="2:17" ht="30" x14ac:dyDescent="0.25">
      <c r="B594" s="44" t="s">
        <v>849</v>
      </c>
      <c r="F594">
        <v>0</v>
      </c>
      <c r="G594" s="44" t="str">
        <v>Treasury Staff Jakarta HO</v>
      </c>
      <c r="H594" s="8"/>
      <c r="I594" s="50"/>
      <c r="J594" s="50"/>
      <c r="K594" s="50"/>
      <c r="L594" s="50"/>
      <c r="M594" s="8"/>
      <c r="N594" s="8"/>
      <c r="O594" s="9"/>
      <c r="P594" s="9"/>
      <c r="Q594" s="9"/>
    </row>
    <row r="595" spans="2:17" ht="30" x14ac:dyDescent="0.25">
      <c r="B595" s="44" t="s">
        <v>851</v>
      </c>
      <c r="F595">
        <v>0</v>
      </c>
      <c r="G595" s="44" t="str">
        <v>Treasury Staff Samarinda BO</v>
      </c>
      <c r="H595" s="8"/>
      <c r="I595" s="50"/>
      <c r="J595" s="50"/>
      <c r="K595" s="50"/>
      <c r="L595" s="50"/>
      <c r="M595" s="8"/>
      <c r="N595" s="8"/>
      <c r="O595" s="9"/>
      <c r="P595" s="9"/>
      <c r="Q595" s="9"/>
    </row>
    <row r="596" spans="2:17" x14ac:dyDescent="0.25">
      <c r="B596" s="44" t="s">
        <v>850</v>
      </c>
      <c r="F596">
        <v>304</v>
      </c>
      <c r="G596" s="44" t="str">
        <v>Vice President Processing</v>
      </c>
      <c r="H596" s="8"/>
      <c r="I596" s="50"/>
      <c r="J596" s="50"/>
      <c r="K596" s="50"/>
      <c r="L596" s="50"/>
      <c r="M596" s="8"/>
      <c r="N596" s="8"/>
      <c r="O596" s="9"/>
      <c r="P596" s="9"/>
      <c r="Q596" s="9"/>
    </row>
    <row r="597" spans="2:17" ht="30" x14ac:dyDescent="0.25">
      <c r="B597" s="44" t="s">
        <v>2097</v>
      </c>
      <c r="F597">
        <v>0</v>
      </c>
      <c r="G597" s="44" t="str">
        <v>VP - A SS Palembang BO</v>
      </c>
      <c r="H597" s="8"/>
      <c r="I597" s="50"/>
      <c r="J597" s="50"/>
      <c r="K597" s="50"/>
      <c r="L597" s="50"/>
      <c r="M597" s="8"/>
      <c r="N597" s="8"/>
      <c r="O597" s="9"/>
      <c r="P597" s="9"/>
      <c r="Q597" s="9"/>
    </row>
    <row r="598" spans="2:17" ht="30" x14ac:dyDescent="0.25">
      <c r="B598" s="44" t="s">
        <v>2098</v>
      </c>
      <c r="F598">
        <v>0</v>
      </c>
      <c r="G598" s="44" t="str">
        <v>Wages &amp; Administration (JSK) Jakarta HO</v>
      </c>
      <c r="H598" s="8"/>
      <c r="I598" s="50"/>
      <c r="J598" s="50"/>
      <c r="K598" s="50"/>
      <c r="L598" s="50"/>
      <c r="M598" s="8"/>
      <c r="N598" s="8"/>
      <c r="O598" s="9"/>
      <c r="P598" s="9"/>
      <c r="Q598" s="9"/>
    </row>
    <row r="599" spans="2:17" ht="30" x14ac:dyDescent="0.25">
      <c r="B599" s="44" t="s">
        <v>1610</v>
      </c>
      <c r="F599">
        <v>0</v>
      </c>
      <c r="G599" s="44" t="str">
        <v>Wages &amp; Administration (NS) Medan BO</v>
      </c>
      <c r="H599" s="8"/>
      <c r="I599" s="50"/>
      <c r="J599" s="50"/>
      <c r="K599" s="50"/>
      <c r="L599" s="50"/>
      <c r="M599" s="8"/>
      <c r="N599" s="8"/>
      <c r="O599" s="9"/>
      <c r="P599" s="9"/>
      <c r="Q599" s="9"/>
    </row>
    <row r="600" spans="2:17" ht="30" x14ac:dyDescent="0.25">
      <c r="B600" s="44" t="s">
        <v>1610</v>
      </c>
      <c r="F600">
        <v>0</v>
      </c>
      <c r="G600" s="44" t="str">
        <v>Wages &amp; Administration (SS) Palembang BO</v>
      </c>
      <c r="H600" s="8"/>
      <c r="I600" s="50"/>
      <c r="J600" s="50"/>
      <c r="K600" s="50"/>
      <c r="L600" s="50"/>
      <c r="M600" s="8"/>
      <c r="N600" s="8"/>
      <c r="O600" s="9"/>
      <c r="P600" s="9"/>
      <c r="Q600" s="9"/>
    </row>
    <row r="601" spans="2:17" ht="30" x14ac:dyDescent="0.25">
      <c r="B601" s="44" t="s">
        <v>852</v>
      </c>
      <c r="F601">
        <v>0</v>
      </c>
      <c r="G601" s="44" t="str">
        <v>Wages &amp; Administration Staff VPP</v>
      </c>
      <c r="H601" s="8"/>
      <c r="I601" s="50"/>
      <c r="J601" s="50"/>
      <c r="K601" s="50"/>
      <c r="L601" s="50"/>
      <c r="M601" s="8"/>
      <c r="N601" s="8"/>
      <c r="O601" s="9"/>
      <c r="P601" s="9"/>
      <c r="Q601" s="9"/>
    </row>
    <row r="602" spans="2:17" x14ac:dyDescent="0.25">
      <c r="B602" s="44" t="s">
        <v>2099</v>
      </c>
      <c r="H602" s="8"/>
      <c r="I602" s="50"/>
      <c r="J602" s="50"/>
      <c r="K602" s="50"/>
      <c r="L602" s="50"/>
      <c r="M602" s="8"/>
      <c r="N602" s="8"/>
      <c r="O602" s="9"/>
      <c r="P602" s="9"/>
      <c r="Q602" s="9"/>
    </row>
    <row r="603" spans="2:17" x14ac:dyDescent="0.25">
      <c r="B603" s="44" t="s">
        <v>853</v>
      </c>
      <c r="H603" s="8"/>
      <c r="I603" s="50"/>
      <c r="J603" s="50"/>
      <c r="K603" s="50"/>
      <c r="L603" s="50"/>
      <c r="M603" s="8"/>
      <c r="N603" s="8"/>
      <c r="O603" s="9"/>
      <c r="P603" s="9"/>
      <c r="Q603" s="9"/>
    </row>
    <row r="604" spans="2:17" ht="30" x14ac:dyDescent="0.25">
      <c r="B604" s="44" t="s">
        <v>2100</v>
      </c>
      <c r="H604" s="8"/>
      <c r="I604" s="50"/>
      <c r="J604" s="50"/>
      <c r="K604" s="50"/>
      <c r="L604" s="50"/>
      <c r="M604" s="8"/>
      <c r="N604" s="8"/>
      <c r="O604" s="9"/>
      <c r="P604" s="9"/>
      <c r="Q604" s="9"/>
    </row>
    <row r="605" spans="2:17" ht="30" x14ac:dyDescent="0.25">
      <c r="B605" s="44" t="s">
        <v>2101</v>
      </c>
      <c r="H605" s="8"/>
      <c r="I605" s="50"/>
      <c r="J605" s="50"/>
      <c r="K605" s="50"/>
      <c r="L605" s="50"/>
      <c r="M605" s="8"/>
      <c r="N605" s="8"/>
      <c r="O605" s="9"/>
      <c r="P605" s="9"/>
      <c r="Q605" s="9"/>
    </row>
    <row r="606" spans="2:17" ht="30" x14ac:dyDescent="0.25">
      <c r="B606" s="44" t="s">
        <v>1614</v>
      </c>
      <c r="H606" s="8"/>
      <c r="I606" s="50"/>
      <c r="J606" s="50"/>
      <c r="K606" s="50"/>
      <c r="L606" s="50"/>
      <c r="M606" s="8"/>
      <c r="N606" s="8"/>
      <c r="O606" s="9"/>
      <c r="P606" s="9"/>
      <c r="Q606" s="9"/>
    </row>
    <row r="607" spans="2:17" ht="30" x14ac:dyDescent="0.25">
      <c r="B607" s="44" t="s">
        <v>834</v>
      </c>
      <c r="H607" s="8"/>
      <c r="I607" s="50"/>
      <c r="J607" s="50"/>
      <c r="K607" s="50"/>
      <c r="L607" s="50"/>
      <c r="M607" s="8"/>
      <c r="N607" s="8"/>
      <c r="O607" s="9"/>
      <c r="P607" s="9"/>
      <c r="Q607" s="9"/>
    </row>
    <row r="608" spans="2:17" ht="30" x14ac:dyDescent="0.25">
      <c r="B608" s="44" t="s">
        <v>835</v>
      </c>
      <c r="H608" s="8"/>
      <c r="I608" s="50"/>
      <c r="J608" s="50"/>
      <c r="K608" s="50"/>
      <c r="L608" s="50"/>
      <c r="M608" s="8"/>
      <c r="N608" s="8"/>
      <c r="O608" s="9"/>
      <c r="P608" s="9"/>
      <c r="Q608" s="9"/>
    </row>
    <row r="609" spans="2:17" ht="30" x14ac:dyDescent="0.25">
      <c r="B609" s="44" t="s">
        <v>838</v>
      </c>
      <c r="H609" s="8"/>
      <c r="I609" s="50"/>
      <c r="J609" s="50"/>
      <c r="K609" s="50"/>
      <c r="L609" s="50"/>
      <c r="M609" s="8"/>
      <c r="N609" s="8"/>
      <c r="O609" s="9"/>
      <c r="P609" s="9"/>
      <c r="Q609" s="9"/>
    </row>
    <row r="610" spans="2:17" ht="30" x14ac:dyDescent="0.25">
      <c r="B610" s="44" t="s">
        <v>836</v>
      </c>
      <c r="H610" s="8"/>
      <c r="I610" s="50"/>
      <c r="J610" s="50"/>
      <c r="K610" s="50"/>
      <c r="L610" s="50"/>
      <c r="M610" s="8"/>
      <c r="N610" s="8"/>
      <c r="O610" s="9"/>
      <c r="P610" s="9"/>
      <c r="Q610" s="9"/>
    </row>
    <row r="611" spans="2:17" ht="30" x14ac:dyDescent="0.25">
      <c r="B611" s="44" t="s">
        <v>2105</v>
      </c>
      <c r="H611" s="8"/>
      <c r="I611" s="50"/>
      <c r="J611" s="50"/>
      <c r="K611" s="50"/>
      <c r="L611" s="50"/>
      <c r="M611" s="8"/>
      <c r="N611" s="8"/>
      <c r="O611" s="9"/>
      <c r="P611" s="9"/>
      <c r="Q611" s="9"/>
    </row>
    <row r="612" spans="2:17" ht="30" x14ac:dyDescent="0.25">
      <c r="B612" s="44" t="s">
        <v>2106</v>
      </c>
      <c r="H612" s="8"/>
      <c r="I612" s="50"/>
      <c r="J612" s="50"/>
      <c r="K612" s="50"/>
      <c r="L612" s="50"/>
      <c r="M612" s="8"/>
      <c r="N612" s="8"/>
      <c r="O612" s="9"/>
      <c r="P612" s="9"/>
      <c r="Q612" s="9"/>
    </row>
    <row r="613" spans="2:17" x14ac:dyDescent="0.25">
      <c r="B613" s="44" t="s">
        <v>2107</v>
      </c>
      <c r="H613" s="8"/>
      <c r="I613" s="50"/>
      <c r="J613" s="50"/>
      <c r="K613" s="50"/>
      <c r="L613" s="50"/>
      <c r="M613" s="8"/>
      <c r="N613" s="8"/>
      <c r="O613" s="9"/>
      <c r="P613" s="9"/>
      <c r="Q613" s="9"/>
    </row>
    <row r="614" spans="2:17" x14ac:dyDescent="0.25">
      <c r="B614" s="44" t="s">
        <v>2110</v>
      </c>
      <c r="H614" s="8"/>
      <c r="I614" s="50"/>
      <c r="J614" s="50"/>
      <c r="K614" s="50"/>
      <c r="L614" s="50"/>
      <c r="M614" s="8"/>
      <c r="N614" s="8"/>
      <c r="O614" s="9"/>
      <c r="P614" s="9"/>
      <c r="Q614" s="9"/>
    </row>
    <row r="615" spans="2:17" ht="30" x14ac:dyDescent="0.25">
      <c r="B615" s="44" t="s">
        <v>2111</v>
      </c>
      <c r="H615" s="8"/>
      <c r="I615" s="50"/>
      <c r="J615" s="50"/>
      <c r="K615" s="50"/>
      <c r="L615" s="50"/>
      <c r="M615" s="8"/>
      <c r="N615" s="8"/>
      <c r="O615" s="9"/>
      <c r="P615" s="9"/>
      <c r="Q615" s="9"/>
    </row>
    <row r="616" spans="2:17" ht="30" x14ac:dyDescent="0.25">
      <c r="B616" s="44" t="s">
        <v>2112</v>
      </c>
      <c r="H616" s="8"/>
      <c r="I616" s="50"/>
      <c r="J616" s="50"/>
      <c r="K616" s="50"/>
      <c r="L616" s="50"/>
      <c r="M616" s="8"/>
      <c r="N616" s="8"/>
      <c r="O616" s="9"/>
      <c r="P616" s="9"/>
      <c r="Q616" s="9"/>
    </row>
    <row r="617" spans="2:17" ht="30" x14ac:dyDescent="0.25">
      <c r="B617" s="44" t="s">
        <v>2113</v>
      </c>
      <c r="H617" s="8"/>
      <c r="I617" s="50"/>
      <c r="J617" s="50"/>
      <c r="K617" s="50"/>
      <c r="L617" s="50"/>
      <c r="M617" s="8"/>
      <c r="N617" s="8"/>
      <c r="O617" s="9"/>
      <c r="P617" s="9"/>
      <c r="Q617" s="9"/>
    </row>
    <row r="618" spans="2:17" ht="30" x14ac:dyDescent="0.25">
      <c r="B618" s="44" t="s">
        <v>843</v>
      </c>
      <c r="H618" s="8"/>
      <c r="I618" s="50"/>
      <c r="J618" s="50"/>
      <c r="K618" s="50"/>
      <c r="L618" s="50"/>
      <c r="M618" s="8"/>
      <c r="N618" s="8"/>
      <c r="O618" s="9"/>
      <c r="P618" s="9"/>
      <c r="Q618" s="9"/>
    </row>
    <row r="619" spans="2:17" ht="30" x14ac:dyDescent="0.25">
      <c r="B619" s="44" t="s">
        <v>2115</v>
      </c>
      <c r="H619" s="8"/>
      <c r="I619" s="50"/>
      <c r="J619" s="50"/>
      <c r="K619" s="50"/>
      <c r="L619" s="50"/>
      <c r="M619" s="8"/>
      <c r="N619" s="8"/>
      <c r="O619" s="9"/>
      <c r="P619" s="9"/>
      <c r="Q619" s="9"/>
    </row>
    <row r="620" spans="2:17" x14ac:dyDescent="0.25">
      <c r="B620" s="44" t="s">
        <v>2116</v>
      </c>
      <c r="H620" s="8"/>
      <c r="I620" s="50"/>
      <c r="J620" s="50"/>
      <c r="K620" s="50"/>
      <c r="L620" s="50"/>
      <c r="M620" s="8"/>
      <c r="N620" s="8"/>
      <c r="O620" s="9"/>
      <c r="P620" s="9"/>
      <c r="Q620" s="9"/>
    </row>
    <row r="621" spans="2:17" x14ac:dyDescent="0.25">
      <c r="B621" s="44" t="s">
        <v>2116</v>
      </c>
      <c r="H621" s="8"/>
      <c r="I621" s="50"/>
      <c r="J621" s="50"/>
      <c r="K621" s="50"/>
      <c r="L621" s="50"/>
      <c r="M621" s="8"/>
      <c r="N621" s="8"/>
      <c r="O621" s="9"/>
      <c r="P621" s="9"/>
      <c r="Q621" s="9"/>
    </row>
    <row r="622" spans="2:17" x14ac:dyDescent="0.25">
      <c r="B622" s="44" t="s">
        <v>2117</v>
      </c>
      <c r="H622" s="8"/>
      <c r="I622" s="50"/>
      <c r="J622" s="50"/>
      <c r="K622" s="50"/>
      <c r="L622" s="50"/>
      <c r="M622" s="8"/>
      <c r="N622" s="8"/>
      <c r="O622" s="9"/>
      <c r="P622" s="9"/>
      <c r="Q622" s="9"/>
    </row>
    <row r="623" spans="2:17" ht="30" x14ac:dyDescent="0.25">
      <c r="B623" s="44" t="s">
        <v>846</v>
      </c>
      <c r="H623" s="8"/>
      <c r="I623" s="50"/>
      <c r="J623" s="50"/>
      <c r="K623" s="50"/>
      <c r="L623" s="50"/>
      <c r="M623" s="8"/>
      <c r="N623" s="8"/>
      <c r="O623" s="9"/>
      <c r="P623" s="9"/>
      <c r="Q623" s="9"/>
    </row>
    <row r="624" spans="2:17" x14ac:dyDescent="0.25">
      <c r="B624" s="44" t="s">
        <v>2118</v>
      </c>
      <c r="H624" s="8"/>
      <c r="I624" s="50"/>
      <c r="J624" s="50"/>
      <c r="K624" s="50"/>
      <c r="L624" s="50"/>
      <c r="M624" s="8"/>
      <c r="N624" s="8"/>
      <c r="O624" s="9"/>
      <c r="P624" s="9"/>
      <c r="Q624" s="9"/>
    </row>
    <row r="625" spans="2:17" x14ac:dyDescent="0.25">
      <c r="B625" s="44" t="s">
        <v>1802</v>
      </c>
      <c r="H625" s="8"/>
      <c r="I625" s="50"/>
      <c r="J625" s="50"/>
      <c r="K625" s="50"/>
      <c r="L625" s="50"/>
      <c r="M625" s="8"/>
      <c r="N625" s="8"/>
      <c r="O625" s="9"/>
      <c r="P625" s="9"/>
      <c r="Q625" s="9"/>
    </row>
    <row r="626" spans="2:17" ht="30" x14ac:dyDescent="0.25">
      <c r="B626" s="44" t="s">
        <v>841</v>
      </c>
      <c r="H626" s="8"/>
      <c r="I626" s="50"/>
      <c r="J626" s="50"/>
      <c r="K626" s="50"/>
      <c r="L626" s="50"/>
      <c r="M626" s="8"/>
      <c r="N626" s="8"/>
      <c r="O626" s="9"/>
      <c r="P626" s="9"/>
      <c r="Q626" s="9"/>
    </row>
    <row r="627" spans="2:17" x14ac:dyDescent="0.25">
      <c r="B627" s="44" t="s">
        <v>2120</v>
      </c>
      <c r="H627" s="8"/>
      <c r="I627" s="50"/>
      <c r="J627" s="50"/>
      <c r="K627" s="50"/>
      <c r="L627" s="50"/>
      <c r="M627" s="8"/>
      <c r="N627" s="8"/>
      <c r="O627" s="9"/>
      <c r="P627" s="9"/>
      <c r="Q627" s="9"/>
    </row>
    <row r="628" spans="2:17" ht="30" x14ac:dyDescent="0.25">
      <c r="B628" s="44" t="s">
        <v>2122</v>
      </c>
      <c r="H628" s="8"/>
      <c r="I628" s="50"/>
      <c r="J628" s="50"/>
      <c r="K628" s="50"/>
      <c r="L628" s="50"/>
      <c r="M628" s="8"/>
      <c r="N628" s="8"/>
      <c r="O628" s="9"/>
      <c r="P628" s="9"/>
      <c r="Q628" s="9"/>
    </row>
    <row r="629" spans="2:17" x14ac:dyDescent="0.25">
      <c r="B629" s="44" t="s">
        <v>1812</v>
      </c>
      <c r="H629" s="8"/>
      <c r="I629" s="50"/>
      <c r="J629" s="50"/>
      <c r="K629" s="50"/>
      <c r="L629" s="50"/>
      <c r="M629" s="8"/>
      <c r="N629" s="8"/>
      <c r="O629" s="9"/>
      <c r="P629" s="9"/>
      <c r="Q629" s="9"/>
    </row>
    <row r="630" spans="2:17" x14ac:dyDescent="0.25">
      <c r="B630" s="44" t="s">
        <v>2124</v>
      </c>
      <c r="H630" s="8"/>
      <c r="I630" s="50"/>
      <c r="J630" s="50"/>
      <c r="K630" s="50"/>
      <c r="L630" s="50"/>
      <c r="M630" s="8"/>
      <c r="N630" s="8"/>
      <c r="O630" s="9"/>
      <c r="P630" s="9"/>
      <c r="Q630" s="9"/>
    </row>
    <row r="631" spans="2:17" x14ac:dyDescent="0.25">
      <c r="B631" s="44" t="s">
        <v>1816</v>
      </c>
      <c r="H631" s="8"/>
      <c r="I631" s="50"/>
      <c r="J631" s="50"/>
      <c r="K631" s="50"/>
      <c r="L631" s="50"/>
      <c r="M631" s="8"/>
      <c r="N631" s="8"/>
      <c r="O631" s="9"/>
      <c r="P631" s="9"/>
      <c r="Q631" s="9"/>
    </row>
    <row r="632" spans="2:17" x14ac:dyDescent="0.25">
      <c r="B632" s="44" t="s">
        <v>2126</v>
      </c>
      <c r="H632" s="8"/>
      <c r="I632" s="50"/>
      <c r="J632" s="50"/>
      <c r="K632" s="50"/>
      <c r="L632" s="50"/>
      <c r="M632" s="8"/>
      <c r="N632" s="8"/>
      <c r="O632" s="9"/>
      <c r="P632" s="9"/>
      <c r="Q632" s="9"/>
    </row>
    <row r="633" spans="2:17" ht="30" x14ac:dyDescent="0.25">
      <c r="B633" s="44" t="s">
        <v>2128</v>
      </c>
      <c r="H633" s="8"/>
      <c r="I633" s="50"/>
      <c r="J633" s="50"/>
      <c r="K633" s="50"/>
      <c r="L633" s="50"/>
      <c r="M633" s="8"/>
      <c r="N633" s="8"/>
      <c r="O633" s="9"/>
      <c r="P633" s="9"/>
      <c r="Q633" s="9"/>
    </row>
    <row r="634" spans="2:17" x14ac:dyDescent="0.25">
      <c r="B634" s="44" t="s">
        <v>2129</v>
      </c>
      <c r="H634" s="8"/>
      <c r="I634" s="50"/>
      <c r="J634" s="50"/>
      <c r="K634" s="50"/>
      <c r="L634" s="50"/>
      <c r="M634" s="8"/>
      <c r="N634" s="8"/>
      <c r="O634" s="9"/>
      <c r="P634" s="9"/>
      <c r="Q634" s="9"/>
    </row>
    <row r="635" spans="2:17" ht="30" x14ac:dyDescent="0.25">
      <c r="B635" s="44" t="s">
        <v>2131</v>
      </c>
      <c r="H635" s="8"/>
      <c r="I635" s="50"/>
      <c r="J635" s="50"/>
      <c r="K635" s="50"/>
      <c r="L635" s="50"/>
      <c r="M635" s="8"/>
      <c r="N635" s="8"/>
      <c r="O635" s="9"/>
      <c r="P635" s="9"/>
      <c r="Q635" s="9"/>
    </row>
    <row r="636" spans="2:17" ht="30" x14ac:dyDescent="0.25">
      <c r="B636" s="44" t="s">
        <v>2133</v>
      </c>
      <c r="H636" s="8"/>
      <c r="I636" s="50"/>
      <c r="J636" s="50"/>
      <c r="K636" s="50"/>
      <c r="L636" s="50"/>
      <c r="M636" s="8"/>
      <c r="N636" s="8"/>
      <c r="O636" s="9"/>
      <c r="P636" s="9"/>
      <c r="Q636" s="9"/>
    </row>
    <row r="637" spans="2:17" ht="30" x14ac:dyDescent="0.25">
      <c r="B637" s="44" t="s">
        <v>2135</v>
      </c>
      <c r="H637" s="8"/>
      <c r="I637" s="50"/>
      <c r="J637" s="50"/>
      <c r="K637" s="50"/>
      <c r="L637" s="50"/>
      <c r="M637" s="8"/>
      <c r="N637" s="8"/>
      <c r="O637" s="9"/>
      <c r="P637" s="9"/>
      <c r="Q637" s="9"/>
    </row>
    <row r="638" spans="2:17" ht="30" x14ac:dyDescent="0.25">
      <c r="B638" s="44" t="s">
        <v>2135</v>
      </c>
      <c r="H638" s="8"/>
      <c r="I638" s="50"/>
      <c r="J638" s="50"/>
      <c r="K638" s="50"/>
      <c r="L638" s="50"/>
      <c r="M638" s="8"/>
      <c r="N638" s="8"/>
      <c r="O638" s="9"/>
      <c r="P638" s="9"/>
      <c r="Q638" s="9"/>
    </row>
    <row r="639" spans="2:17" ht="30" x14ac:dyDescent="0.25">
      <c r="B639" s="44" t="s">
        <v>2138</v>
      </c>
      <c r="H639" s="8"/>
      <c r="I639" s="50"/>
      <c r="J639" s="50"/>
      <c r="K639" s="50"/>
      <c r="L639" s="50"/>
      <c r="M639" s="8"/>
      <c r="N639" s="8"/>
      <c r="O639" s="9"/>
      <c r="P639" s="9"/>
      <c r="Q639" s="9"/>
    </row>
    <row r="640" spans="2:17" x14ac:dyDescent="0.25">
      <c r="B640" s="44" t="s">
        <v>2140</v>
      </c>
      <c r="H640" s="8"/>
      <c r="I640" s="50"/>
      <c r="J640" s="50"/>
      <c r="K640" s="50"/>
      <c r="L640" s="50"/>
      <c r="M640" s="8"/>
      <c r="N640" s="8"/>
      <c r="O640" s="9"/>
      <c r="P640" s="9"/>
      <c r="Q640" s="9"/>
    </row>
    <row r="641" spans="2:17" x14ac:dyDescent="0.25">
      <c r="B641" s="44" t="s">
        <v>880</v>
      </c>
      <c r="H641" s="8"/>
      <c r="I641" s="50"/>
      <c r="J641" s="50"/>
      <c r="K641" s="50"/>
      <c r="L641" s="50"/>
      <c r="M641" s="8"/>
      <c r="N641" s="8"/>
      <c r="O641" s="9"/>
      <c r="P641" s="9"/>
      <c r="Q641" s="9"/>
    </row>
    <row r="642" spans="2:17" ht="30" x14ac:dyDescent="0.25">
      <c r="B642" s="44" t="s">
        <v>2142</v>
      </c>
      <c r="H642" s="8"/>
      <c r="I642" s="50"/>
      <c r="J642" s="50"/>
      <c r="K642" s="50"/>
      <c r="L642" s="50"/>
      <c r="M642" s="8"/>
      <c r="N642" s="8"/>
      <c r="O642" s="9"/>
      <c r="P642" s="9"/>
      <c r="Q642" s="9"/>
    </row>
    <row r="643" spans="2:17" ht="30" x14ac:dyDescent="0.25">
      <c r="B643" s="44" t="s">
        <v>2144</v>
      </c>
      <c r="H643" s="8"/>
      <c r="I643" s="50"/>
      <c r="J643" s="50"/>
      <c r="K643" s="50"/>
      <c r="L643" s="50"/>
      <c r="M643" s="8"/>
      <c r="N643" s="8"/>
      <c r="O643" s="9"/>
      <c r="P643" s="9"/>
      <c r="Q643" s="9"/>
    </row>
    <row r="644" spans="2:17" ht="30" x14ac:dyDescent="0.25">
      <c r="B644" s="44" t="s">
        <v>2146</v>
      </c>
      <c r="H644" s="8"/>
      <c r="I644" s="50"/>
      <c r="J644" s="50"/>
      <c r="K644" s="50"/>
      <c r="L644" s="50"/>
      <c r="M644" s="8"/>
      <c r="N644" s="8"/>
      <c r="O644" s="9"/>
      <c r="P644" s="9"/>
      <c r="Q644" s="9"/>
    </row>
    <row r="645" spans="2:17" ht="45" x14ac:dyDescent="0.25">
      <c r="B645" s="44" t="s">
        <v>2148</v>
      </c>
      <c r="H645" s="8"/>
      <c r="I645" s="50"/>
      <c r="J645" s="50"/>
      <c r="K645" s="50"/>
      <c r="L645" s="50"/>
      <c r="M645" s="8"/>
      <c r="N645" s="8"/>
      <c r="O645" s="9"/>
      <c r="P645" s="9"/>
      <c r="Q645" s="9"/>
    </row>
    <row r="646" spans="2:17" ht="45" x14ac:dyDescent="0.25">
      <c r="B646" s="44" t="s">
        <v>2150</v>
      </c>
      <c r="H646" s="8"/>
      <c r="I646" s="50"/>
      <c r="J646" s="50"/>
      <c r="K646" s="50"/>
      <c r="L646" s="50"/>
      <c r="M646" s="8"/>
      <c r="N646" s="8"/>
      <c r="O646" s="9"/>
      <c r="P646" s="9"/>
      <c r="Q646" s="9"/>
    </row>
    <row r="647" spans="2:17" ht="45" x14ac:dyDescent="0.25">
      <c r="B647" s="44" t="s">
        <v>2152</v>
      </c>
      <c r="H647" s="8"/>
      <c r="I647" s="50"/>
      <c r="J647" s="50"/>
      <c r="K647" s="50"/>
      <c r="L647" s="50"/>
      <c r="M647" s="8"/>
      <c r="N647" s="8"/>
      <c r="O647" s="9"/>
      <c r="P647" s="9"/>
      <c r="Q647" s="9"/>
    </row>
    <row r="648" spans="2:17" ht="45" x14ac:dyDescent="0.25">
      <c r="B648" s="44" t="s">
        <v>2155</v>
      </c>
      <c r="H648" s="8"/>
      <c r="I648" s="50"/>
      <c r="J648" s="50"/>
      <c r="K648" s="50"/>
      <c r="L648" s="50"/>
      <c r="M648" s="8"/>
      <c r="N648" s="8"/>
      <c r="O648" s="9"/>
      <c r="P648" s="9"/>
      <c r="Q648" s="9"/>
    </row>
    <row r="649" spans="2:17" ht="45" x14ac:dyDescent="0.25">
      <c r="B649" s="44" t="s">
        <v>2157</v>
      </c>
      <c r="H649" s="8"/>
      <c r="I649" s="50"/>
      <c r="J649" s="50"/>
      <c r="K649" s="50"/>
      <c r="L649" s="50"/>
      <c r="M649" s="8"/>
      <c r="N649" s="8"/>
      <c r="O649" s="9"/>
      <c r="P649" s="9"/>
      <c r="Q649" s="9"/>
    </row>
    <row r="650" spans="2:17" ht="30" x14ac:dyDescent="0.25">
      <c r="B650" s="44" t="s">
        <v>2159</v>
      </c>
      <c r="H650" s="8"/>
      <c r="I650" s="50"/>
      <c r="J650" s="50"/>
      <c r="K650" s="50"/>
      <c r="L650" s="50"/>
      <c r="M650" s="8"/>
      <c r="N650" s="8"/>
      <c r="O650" s="9"/>
      <c r="P650" s="9"/>
      <c r="Q650" s="9"/>
    </row>
    <row r="651" spans="2:17" ht="30" x14ac:dyDescent="0.25">
      <c r="B651" s="44" t="s">
        <v>2161</v>
      </c>
      <c r="H651" s="8"/>
      <c r="I651" s="50"/>
      <c r="J651" s="50"/>
      <c r="K651" s="50"/>
      <c r="L651" s="50"/>
      <c r="M651" s="8"/>
      <c r="N651" s="8"/>
      <c r="O651" s="9"/>
      <c r="P651" s="9"/>
      <c r="Q651" s="9"/>
    </row>
    <row r="652" spans="2:17" ht="30" x14ac:dyDescent="0.25">
      <c r="B652" s="44" t="s">
        <v>2163</v>
      </c>
      <c r="H652" s="8"/>
      <c r="I652" s="50"/>
      <c r="J652" s="50"/>
      <c r="K652" s="50"/>
      <c r="L652" s="50"/>
      <c r="M652" s="8"/>
      <c r="N652" s="8"/>
      <c r="O652" s="9"/>
      <c r="P652" s="9"/>
      <c r="Q652" s="9"/>
    </row>
    <row r="653" spans="2:17" ht="30" x14ac:dyDescent="0.25">
      <c r="B653" s="44" t="s">
        <v>2165</v>
      </c>
      <c r="H653" s="8"/>
      <c r="I653" s="50"/>
      <c r="J653" s="50"/>
      <c r="K653" s="50"/>
      <c r="L653" s="50"/>
      <c r="M653" s="8"/>
      <c r="N653" s="8"/>
      <c r="O653" s="9"/>
      <c r="P653" s="9"/>
      <c r="Q653" s="9"/>
    </row>
    <row r="654" spans="2:17" ht="30" x14ac:dyDescent="0.25">
      <c r="B654" s="44" t="s">
        <v>2167</v>
      </c>
      <c r="H654" s="8"/>
      <c r="I654" s="50"/>
      <c r="J654" s="50"/>
      <c r="K654" s="50"/>
      <c r="L654" s="50"/>
      <c r="M654" s="8"/>
      <c r="N654" s="8"/>
      <c r="O654" s="9"/>
      <c r="P654" s="9"/>
      <c r="Q654" s="9"/>
    </row>
    <row r="655" spans="2:17" x14ac:dyDescent="0.25">
      <c r="B655" s="44" t="s">
        <v>2169</v>
      </c>
      <c r="H655" s="8"/>
      <c r="I655" s="50"/>
      <c r="J655" s="50"/>
      <c r="K655" s="50"/>
      <c r="L655" s="50"/>
      <c r="M655" s="8"/>
      <c r="N655" s="8"/>
      <c r="O655" s="9"/>
      <c r="P655" s="9"/>
      <c r="Q655" s="9"/>
    </row>
    <row r="656" spans="2:17" ht="30" x14ac:dyDescent="0.25">
      <c r="B656" s="44" t="s">
        <v>2171</v>
      </c>
      <c r="H656" s="8"/>
      <c r="I656" s="50"/>
      <c r="J656" s="50"/>
      <c r="K656" s="50"/>
      <c r="L656" s="50"/>
      <c r="M656" s="8"/>
      <c r="N656" s="8"/>
      <c r="O656" s="9"/>
      <c r="P656" s="9"/>
      <c r="Q656" s="9"/>
    </row>
    <row r="657" spans="2:17" x14ac:dyDescent="0.25">
      <c r="B657" s="44" t="s">
        <v>2173</v>
      </c>
      <c r="H657" s="8"/>
      <c r="I657" s="50"/>
      <c r="J657" s="50"/>
      <c r="K657" s="50"/>
      <c r="L657" s="50"/>
      <c r="M657" s="8"/>
      <c r="N657" s="8"/>
      <c r="O657" s="9"/>
      <c r="P657" s="9"/>
      <c r="Q657" s="9"/>
    </row>
    <row r="658" spans="2:17" ht="30" x14ac:dyDescent="0.25">
      <c r="B658" s="44" t="s">
        <v>2175</v>
      </c>
      <c r="H658" s="8"/>
      <c r="I658" s="50"/>
      <c r="J658" s="50"/>
      <c r="K658" s="50"/>
      <c r="L658" s="50"/>
      <c r="M658" s="8"/>
      <c r="N658" s="8"/>
      <c r="O658" s="9"/>
      <c r="P658" s="9"/>
      <c r="Q658" s="9"/>
    </row>
    <row r="659" spans="2:17" ht="30" x14ac:dyDescent="0.25">
      <c r="B659" s="44" t="s">
        <v>2177</v>
      </c>
      <c r="H659" s="8"/>
      <c r="I659" s="50"/>
      <c r="J659" s="50"/>
      <c r="K659" s="50"/>
      <c r="L659" s="50"/>
      <c r="M659" s="8"/>
      <c r="N659" s="8"/>
      <c r="O659" s="9"/>
      <c r="P659" s="9"/>
      <c r="Q659" s="9"/>
    </row>
    <row r="660" spans="2:17" ht="30" x14ac:dyDescent="0.25">
      <c r="B660" s="44" t="s">
        <v>2179</v>
      </c>
      <c r="H660" s="8"/>
      <c r="I660" s="50"/>
      <c r="J660" s="50"/>
      <c r="K660" s="50"/>
      <c r="L660" s="50"/>
      <c r="M660" s="8"/>
      <c r="N660" s="8"/>
      <c r="O660" s="9"/>
      <c r="P660" s="9"/>
      <c r="Q660" s="9"/>
    </row>
    <row r="661" spans="2:17" ht="30" x14ac:dyDescent="0.25">
      <c r="B661" s="44" t="s">
        <v>1486</v>
      </c>
      <c r="H661" s="8"/>
      <c r="I661" s="50"/>
      <c r="J661" s="50"/>
      <c r="K661" s="50"/>
      <c r="L661" s="50"/>
      <c r="M661" s="8"/>
      <c r="N661" s="8"/>
      <c r="O661" s="9"/>
      <c r="P661" s="9"/>
      <c r="Q661" s="9"/>
    </row>
    <row r="662" spans="2:17" ht="30" x14ac:dyDescent="0.25">
      <c r="B662" s="44" t="s">
        <v>2181</v>
      </c>
      <c r="H662" s="8"/>
      <c r="I662" s="50"/>
      <c r="J662" s="50"/>
      <c r="K662" s="50"/>
      <c r="L662" s="50"/>
      <c r="M662" s="8"/>
      <c r="N662" s="8"/>
      <c r="O662" s="9"/>
      <c r="P662" s="9"/>
      <c r="Q662" s="9"/>
    </row>
    <row r="663" spans="2:17" ht="45" x14ac:dyDescent="0.25">
      <c r="B663" s="44" t="s">
        <v>1758</v>
      </c>
      <c r="H663" s="8"/>
      <c r="I663" s="50"/>
      <c r="J663" s="50"/>
      <c r="K663" s="50"/>
      <c r="L663" s="50"/>
      <c r="M663" s="8"/>
      <c r="N663" s="8"/>
      <c r="O663" s="9"/>
      <c r="P663" s="9"/>
      <c r="Q663" s="9"/>
    </row>
    <row r="664" spans="2:17" x14ac:dyDescent="0.25">
      <c r="B664" s="44" t="s">
        <v>2183</v>
      </c>
      <c r="H664" s="8"/>
      <c r="I664" s="50"/>
      <c r="J664" s="50"/>
      <c r="K664" s="50"/>
      <c r="L664" s="50"/>
      <c r="M664" s="8"/>
      <c r="N664" s="8"/>
      <c r="O664" s="9"/>
      <c r="P664" s="9"/>
      <c r="Q664" s="9"/>
    </row>
    <row r="665" spans="2:17" ht="45" x14ac:dyDescent="0.25">
      <c r="B665" s="44" t="s">
        <v>2185</v>
      </c>
      <c r="H665" s="8"/>
      <c r="I665" s="50"/>
      <c r="J665" s="50"/>
      <c r="K665" s="50"/>
      <c r="L665" s="50"/>
      <c r="M665" s="8"/>
      <c r="N665" s="8"/>
      <c r="O665" s="9"/>
      <c r="P665" s="9"/>
      <c r="Q665" s="9"/>
    </row>
    <row r="666" spans="2:17" ht="30" x14ac:dyDescent="0.25">
      <c r="B666" s="44" t="s">
        <v>2187</v>
      </c>
      <c r="H666" s="8"/>
      <c r="I666" s="50"/>
      <c r="J666" s="50"/>
      <c r="K666" s="50"/>
      <c r="L666" s="50"/>
      <c r="M666" s="8"/>
      <c r="N666" s="8"/>
      <c r="O666" s="9"/>
      <c r="P666" s="9"/>
      <c r="Q666" s="9"/>
    </row>
    <row r="667" spans="2:17" ht="30" x14ac:dyDescent="0.25">
      <c r="B667" s="44" t="s">
        <v>2187</v>
      </c>
      <c r="H667" s="8"/>
      <c r="I667" s="50"/>
      <c r="J667" s="50"/>
      <c r="K667" s="50"/>
      <c r="L667" s="50"/>
      <c r="M667" s="8"/>
      <c r="N667" s="8"/>
      <c r="O667" s="9"/>
      <c r="P667" s="9"/>
      <c r="Q667" s="9"/>
    </row>
    <row r="668" spans="2:17" ht="30" x14ac:dyDescent="0.25">
      <c r="B668" s="44" t="s">
        <v>1766</v>
      </c>
      <c r="H668" s="8"/>
      <c r="I668" s="50"/>
      <c r="J668" s="50"/>
      <c r="K668" s="50"/>
      <c r="L668" s="50"/>
      <c r="M668" s="8"/>
      <c r="N668" s="8"/>
      <c r="O668" s="9"/>
      <c r="P668" s="9"/>
      <c r="Q668" s="9"/>
    </row>
    <row r="669" spans="2:17" ht="45" x14ac:dyDescent="0.25">
      <c r="B669" s="44" t="s">
        <v>2189</v>
      </c>
      <c r="H669" s="8"/>
      <c r="I669" s="50"/>
      <c r="J669" s="50"/>
      <c r="K669" s="50"/>
      <c r="L669" s="50"/>
      <c r="M669" s="8"/>
      <c r="N669" s="8"/>
      <c r="O669" s="9"/>
      <c r="P669" s="9"/>
      <c r="Q669" s="9"/>
    </row>
    <row r="670" spans="2:17" ht="30" x14ac:dyDescent="0.25">
      <c r="B670" s="44" t="s">
        <v>2191</v>
      </c>
      <c r="H670" s="8"/>
      <c r="I670" s="50"/>
      <c r="J670" s="50"/>
      <c r="K670" s="50"/>
      <c r="L670" s="50"/>
      <c r="M670" s="8"/>
      <c r="N670" s="8"/>
      <c r="O670" s="9"/>
      <c r="P670" s="9"/>
      <c r="Q670" s="9"/>
    </row>
    <row r="671" spans="2:17" ht="30" x14ac:dyDescent="0.25">
      <c r="B671" s="44" t="s">
        <v>2192</v>
      </c>
      <c r="H671" s="8"/>
      <c r="I671" s="50"/>
      <c r="J671" s="50"/>
      <c r="K671" s="50"/>
      <c r="L671" s="50"/>
      <c r="M671" s="8"/>
      <c r="N671" s="8"/>
      <c r="O671" s="9"/>
      <c r="P671" s="9"/>
      <c r="Q671" s="9"/>
    </row>
    <row r="672" spans="2:17" ht="30" x14ac:dyDescent="0.25">
      <c r="B672" s="44" t="s">
        <v>2192</v>
      </c>
      <c r="H672" s="8"/>
      <c r="I672" s="50"/>
      <c r="J672" s="50"/>
      <c r="K672" s="50"/>
      <c r="L672" s="50"/>
      <c r="M672" s="8"/>
      <c r="N672" s="8"/>
      <c r="O672" s="9"/>
      <c r="P672" s="9"/>
      <c r="Q672" s="9"/>
    </row>
    <row r="673" spans="2:17" ht="30" x14ac:dyDescent="0.25">
      <c r="B673" s="44" t="s">
        <v>2194</v>
      </c>
      <c r="H673" s="8"/>
      <c r="I673" s="50"/>
      <c r="J673" s="50"/>
      <c r="K673" s="50"/>
      <c r="L673" s="50"/>
      <c r="M673" s="8"/>
      <c r="N673" s="8"/>
      <c r="O673" s="9"/>
      <c r="P673" s="9"/>
      <c r="Q673" s="9"/>
    </row>
    <row r="674" spans="2:17" ht="30" x14ac:dyDescent="0.25">
      <c r="B674" s="44" t="s">
        <v>2196</v>
      </c>
      <c r="H674" s="8"/>
      <c r="I674" s="50"/>
      <c r="J674" s="50"/>
      <c r="K674" s="50"/>
      <c r="L674" s="50"/>
      <c r="M674" s="8"/>
      <c r="N674" s="8"/>
      <c r="O674" s="9"/>
      <c r="P674" s="9"/>
      <c r="Q674" s="9"/>
    </row>
    <row r="675" spans="2:17" ht="30" x14ac:dyDescent="0.25">
      <c r="B675" s="44" t="s">
        <v>2198</v>
      </c>
      <c r="H675" s="8"/>
      <c r="I675" s="50"/>
      <c r="J675" s="50"/>
      <c r="K675" s="50"/>
      <c r="L675" s="50"/>
      <c r="M675" s="8"/>
      <c r="N675" s="8"/>
      <c r="O675" s="9"/>
      <c r="P675" s="9"/>
      <c r="Q675" s="9"/>
    </row>
    <row r="676" spans="2:17" ht="30" x14ac:dyDescent="0.25">
      <c r="B676" s="44" t="s">
        <v>2199</v>
      </c>
      <c r="H676" s="8"/>
      <c r="I676" s="50"/>
      <c r="J676" s="50"/>
      <c r="K676" s="50"/>
      <c r="L676" s="50"/>
      <c r="M676" s="8"/>
      <c r="N676" s="8"/>
      <c r="O676" s="9"/>
      <c r="P676" s="9"/>
      <c r="Q676" s="9"/>
    </row>
    <row r="677" spans="2:17" ht="30" x14ac:dyDescent="0.25">
      <c r="B677" s="44" t="s">
        <v>2199</v>
      </c>
      <c r="H677" s="8"/>
      <c r="I677" s="50"/>
      <c r="J677" s="50"/>
      <c r="K677" s="50"/>
      <c r="L677" s="50"/>
      <c r="M677" s="8"/>
      <c r="N677" s="8"/>
      <c r="O677" s="9"/>
      <c r="P677" s="9"/>
      <c r="Q677" s="9"/>
    </row>
    <row r="678" spans="2:17" ht="30" x14ac:dyDescent="0.25">
      <c r="B678" s="44" t="s">
        <v>2199</v>
      </c>
      <c r="H678" s="8"/>
      <c r="I678" s="50"/>
      <c r="J678" s="50"/>
      <c r="K678" s="50"/>
      <c r="L678" s="50"/>
      <c r="M678" s="8"/>
      <c r="N678" s="8"/>
      <c r="O678" s="9"/>
      <c r="P678" s="9"/>
      <c r="Q678" s="9"/>
    </row>
    <row r="679" spans="2:17" ht="30" x14ac:dyDescent="0.25">
      <c r="B679" s="44" t="s">
        <v>2199</v>
      </c>
      <c r="H679" s="8"/>
      <c r="I679" s="50"/>
      <c r="J679" s="50"/>
      <c r="K679" s="50"/>
      <c r="L679" s="50"/>
      <c r="M679" s="8"/>
      <c r="N679" s="8"/>
      <c r="O679" s="9"/>
      <c r="P679" s="9"/>
      <c r="Q679" s="9"/>
    </row>
    <row r="680" spans="2:17" ht="30" x14ac:dyDescent="0.25">
      <c r="B680" s="44" t="s">
        <v>2199</v>
      </c>
      <c r="H680" s="8"/>
      <c r="I680" s="50"/>
      <c r="J680" s="50"/>
      <c r="K680" s="50"/>
      <c r="L680" s="50"/>
      <c r="M680" s="8"/>
      <c r="N680" s="8"/>
      <c r="O680" s="9"/>
      <c r="P680" s="9"/>
      <c r="Q680" s="9"/>
    </row>
    <row r="681" spans="2:17" ht="30" x14ac:dyDescent="0.25">
      <c r="B681" s="44" t="s">
        <v>2199</v>
      </c>
      <c r="H681" s="8"/>
      <c r="I681" s="50"/>
      <c r="J681" s="50"/>
      <c r="K681" s="50"/>
      <c r="L681" s="50"/>
      <c r="M681" s="8"/>
      <c r="N681" s="8"/>
      <c r="O681" s="9"/>
      <c r="P681" s="9"/>
      <c r="Q681" s="9"/>
    </row>
    <row r="682" spans="2:17" ht="30" x14ac:dyDescent="0.25">
      <c r="B682" s="44" t="s">
        <v>2199</v>
      </c>
      <c r="H682" s="8"/>
      <c r="I682" s="50"/>
      <c r="J682" s="50"/>
      <c r="K682" s="50"/>
      <c r="L682" s="50"/>
      <c r="M682" s="8"/>
      <c r="N682" s="8"/>
      <c r="O682" s="9"/>
      <c r="P682" s="9"/>
      <c r="Q682" s="9"/>
    </row>
    <row r="683" spans="2:17" ht="30" x14ac:dyDescent="0.25">
      <c r="B683" s="44" t="s">
        <v>2199</v>
      </c>
      <c r="H683" s="8"/>
      <c r="I683" s="50"/>
      <c r="J683" s="50"/>
      <c r="K683" s="50"/>
      <c r="L683" s="50"/>
      <c r="M683" s="8"/>
      <c r="N683" s="8"/>
      <c r="O683" s="9"/>
      <c r="P683" s="9"/>
      <c r="Q683" s="9"/>
    </row>
    <row r="684" spans="2:17" ht="30" x14ac:dyDescent="0.25">
      <c r="B684" s="44" t="s">
        <v>2199</v>
      </c>
      <c r="H684" s="8"/>
      <c r="I684" s="50"/>
      <c r="J684" s="50"/>
      <c r="K684" s="50"/>
      <c r="L684" s="50"/>
      <c r="M684" s="8"/>
      <c r="N684" s="8"/>
      <c r="O684" s="9"/>
      <c r="P684" s="9"/>
      <c r="Q684" s="9"/>
    </row>
    <row r="685" spans="2:17" ht="30" x14ac:dyDescent="0.25">
      <c r="B685" s="44" t="s">
        <v>2199</v>
      </c>
      <c r="H685" s="8"/>
      <c r="I685" s="50"/>
      <c r="J685" s="50"/>
      <c r="K685" s="50"/>
      <c r="L685" s="50"/>
      <c r="M685" s="8"/>
      <c r="N685" s="8"/>
      <c r="O685" s="9"/>
      <c r="P685" s="9"/>
      <c r="Q685" s="9"/>
    </row>
    <row r="686" spans="2:17" ht="30" x14ac:dyDescent="0.25">
      <c r="B686" s="44" t="s">
        <v>2199</v>
      </c>
      <c r="H686" s="8"/>
      <c r="I686" s="50"/>
      <c r="J686" s="50"/>
      <c r="K686" s="50"/>
      <c r="L686" s="50"/>
      <c r="M686" s="8"/>
      <c r="N686" s="8"/>
      <c r="O686" s="9"/>
      <c r="P686" s="9"/>
      <c r="Q686" s="9"/>
    </row>
    <row r="687" spans="2:17" ht="30" x14ac:dyDescent="0.25">
      <c r="B687" s="44" t="s">
        <v>2199</v>
      </c>
      <c r="H687" s="8"/>
      <c r="I687" s="50"/>
      <c r="J687" s="50"/>
      <c r="K687" s="50"/>
      <c r="L687" s="50"/>
      <c r="M687" s="8"/>
      <c r="N687" s="8"/>
      <c r="O687" s="9"/>
      <c r="P687" s="9"/>
      <c r="Q687" s="9"/>
    </row>
    <row r="688" spans="2:17" ht="30" x14ac:dyDescent="0.25">
      <c r="B688" s="44" t="s">
        <v>2201</v>
      </c>
      <c r="H688" s="8"/>
      <c r="I688" s="50"/>
      <c r="J688" s="50"/>
      <c r="K688" s="50"/>
      <c r="L688" s="50"/>
      <c r="M688" s="8"/>
      <c r="N688" s="8"/>
      <c r="O688" s="9"/>
      <c r="P688" s="9"/>
      <c r="Q688" s="9"/>
    </row>
    <row r="689" spans="2:17" ht="30" x14ac:dyDescent="0.25">
      <c r="B689" s="44" t="s">
        <v>2203</v>
      </c>
      <c r="H689" s="8"/>
      <c r="I689" s="50"/>
      <c r="J689" s="50"/>
      <c r="K689" s="50"/>
      <c r="L689" s="50"/>
      <c r="M689" s="8"/>
      <c r="N689" s="8"/>
      <c r="O689" s="9"/>
      <c r="P689" s="9"/>
      <c r="Q689" s="9"/>
    </row>
    <row r="690" spans="2:17" ht="30" x14ac:dyDescent="0.25">
      <c r="B690" s="44" t="s">
        <v>1495</v>
      </c>
      <c r="H690" s="8"/>
      <c r="I690" s="50"/>
      <c r="J690" s="50"/>
      <c r="K690" s="50"/>
      <c r="L690" s="50"/>
      <c r="M690" s="8"/>
      <c r="N690" s="8"/>
      <c r="O690" s="9"/>
      <c r="P690" s="9"/>
      <c r="Q690" s="9"/>
    </row>
    <row r="691" spans="2:17" x14ac:dyDescent="0.25">
      <c r="B691" s="44" t="s">
        <v>2205</v>
      </c>
      <c r="H691" s="8"/>
      <c r="I691" s="50"/>
      <c r="J691" s="50"/>
      <c r="K691" s="50"/>
      <c r="L691" s="50"/>
      <c r="M691" s="8"/>
      <c r="N691" s="8"/>
      <c r="O691" s="9"/>
      <c r="P691" s="9"/>
      <c r="Q691" s="9"/>
    </row>
    <row r="692" spans="2:17" ht="30" x14ac:dyDescent="0.25">
      <c r="B692" s="44" t="s">
        <v>2206</v>
      </c>
      <c r="H692" s="8"/>
      <c r="I692" s="50"/>
      <c r="J692" s="50"/>
      <c r="K692" s="50"/>
      <c r="L692" s="50"/>
      <c r="M692" s="8"/>
      <c r="N692" s="8"/>
      <c r="O692" s="9"/>
      <c r="P692" s="9"/>
      <c r="Q692" s="9"/>
    </row>
    <row r="693" spans="2:17" ht="30" x14ac:dyDescent="0.25">
      <c r="B693" s="44" t="s">
        <v>2208</v>
      </c>
      <c r="H693" s="8"/>
      <c r="I693" s="50"/>
      <c r="J693" s="50"/>
      <c r="K693" s="50"/>
      <c r="L693" s="50"/>
      <c r="M693" s="8"/>
      <c r="N693" s="8"/>
      <c r="O693" s="9"/>
      <c r="P693" s="9"/>
      <c r="Q693" s="9"/>
    </row>
    <row r="694" spans="2:17" ht="45" x14ac:dyDescent="0.25">
      <c r="B694" s="44" t="s">
        <v>2210</v>
      </c>
      <c r="H694" s="8"/>
      <c r="I694" s="50"/>
      <c r="J694" s="50"/>
      <c r="K694" s="50"/>
      <c r="L694" s="50"/>
      <c r="M694" s="8"/>
      <c r="N694" s="8"/>
      <c r="O694" s="9"/>
      <c r="P694" s="9"/>
      <c r="Q694" s="9"/>
    </row>
    <row r="695" spans="2:17" ht="30" x14ac:dyDescent="0.25">
      <c r="B695" s="44" t="s">
        <v>2211</v>
      </c>
      <c r="H695" s="8"/>
      <c r="I695" s="50"/>
      <c r="J695" s="50"/>
      <c r="K695" s="50"/>
      <c r="L695" s="50"/>
      <c r="M695" s="8"/>
      <c r="N695" s="8"/>
      <c r="O695" s="9"/>
      <c r="P695" s="9"/>
      <c r="Q695" s="9"/>
    </row>
    <row r="696" spans="2:17" x14ac:dyDescent="0.25">
      <c r="B696" s="44" t="s">
        <v>1782</v>
      </c>
      <c r="H696" s="8"/>
      <c r="I696" s="50"/>
      <c r="J696" s="50"/>
      <c r="K696" s="50"/>
      <c r="L696" s="50"/>
      <c r="M696" s="8"/>
      <c r="N696" s="8"/>
      <c r="O696" s="9"/>
      <c r="P696" s="9"/>
      <c r="Q696" s="9"/>
    </row>
    <row r="697" spans="2:17" ht="30" x14ac:dyDescent="0.25">
      <c r="B697" s="44" t="s">
        <v>2213</v>
      </c>
      <c r="H697" s="8"/>
      <c r="I697" s="50"/>
      <c r="J697" s="50"/>
      <c r="K697" s="50"/>
      <c r="L697" s="50"/>
      <c r="M697" s="8"/>
      <c r="N697" s="8"/>
      <c r="O697" s="9"/>
      <c r="P697" s="9"/>
      <c r="Q697" s="9"/>
    </row>
    <row r="698" spans="2:17" ht="30" x14ac:dyDescent="0.25">
      <c r="B698" s="44" t="s">
        <v>2215</v>
      </c>
      <c r="H698" s="8"/>
      <c r="I698" s="50"/>
      <c r="J698" s="50"/>
      <c r="K698" s="50"/>
      <c r="L698" s="50"/>
      <c r="M698" s="8"/>
      <c r="N698" s="8"/>
      <c r="O698" s="9"/>
      <c r="P698" s="9"/>
      <c r="Q698" s="9"/>
    </row>
    <row r="699" spans="2:17" ht="30" x14ac:dyDescent="0.25">
      <c r="B699" s="44" t="s">
        <v>2217</v>
      </c>
      <c r="H699" s="8"/>
      <c r="I699" s="50"/>
      <c r="J699" s="50"/>
      <c r="K699" s="50"/>
      <c r="L699" s="50"/>
      <c r="M699" s="8"/>
      <c r="N699" s="8"/>
      <c r="O699" s="9"/>
      <c r="P699" s="9"/>
      <c r="Q699" s="9"/>
    </row>
    <row r="700" spans="2:17" ht="30" x14ac:dyDescent="0.25">
      <c r="B700" s="44" t="s">
        <v>2219</v>
      </c>
      <c r="H700" s="8"/>
      <c r="I700" s="50"/>
      <c r="J700" s="50"/>
      <c r="K700" s="50"/>
      <c r="L700" s="50"/>
      <c r="M700" s="8"/>
      <c r="N700" s="8"/>
      <c r="O700" s="9"/>
      <c r="P700" s="9"/>
      <c r="Q700" s="9"/>
    </row>
    <row r="701" spans="2:17" ht="30" x14ac:dyDescent="0.25">
      <c r="B701" s="44" t="s">
        <v>2221</v>
      </c>
      <c r="H701" s="8"/>
      <c r="I701" s="50"/>
      <c r="J701" s="50"/>
      <c r="K701" s="50"/>
      <c r="L701" s="50"/>
      <c r="M701" s="8"/>
      <c r="N701" s="8"/>
      <c r="O701" s="9"/>
      <c r="P701" s="9"/>
      <c r="Q701" s="9"/>
    </row>
    <row r="702" spans="2:17" ht="30" x14ac:dyDescent="0.25">
      <c r="B702" s="44" t="s">
        <v>2223</v>
      </c>
      <c r="H702" s="8"/>
      <c r="I702" s="50"/>
      <c r="J702" s="50"/>
      <c r="K702" s="50"/>
      <c r="L702" s="50"/>
      <c r="M702" s="8"/>
      <c r="N702" s="8"/>
      <c r="O702" s="9"/>
      <c r="P702" s="9"/>
      <c r="Q702" s="9"/>
    </row>
    <row r="703" spans="2:17" ht="30" x14ac:dyDescent="0.25">
      <c r="B703" s="44" t="s">
        <v>2225</v>
      </c>
      <c r="H703" s="8"/>
      <c r="I703" s="50"/>
      <c r="J703" s="50"/>
      <c r="K703" s="50"/>
      <c r="L703" s="50"/>
      <c r="M703" s="8"/>
      <c r="N703" s="8"/>
      <c r="O703" s="9"/>
      <c r="P703" s="9"/>
      <c r="Q703" s="9"/>
    </row>
    <row r="704" spans="2:17" ht="30" x14ac:dyDescent="0.25">
      <c r="B704" s="44" t="s">
        <v>2226</v>
      </c>
      <c r="H704" s="8"/>
      <c r="I704" s="50"/>
      <c r="J704" s="50"/>
      <c r="K704" s="50"/>
      <c r="L704" s="50"/>
      <c r="M704" s="8"/>
      <c r="N704" s="8"/>
      <c r="O704" s="9"/>
      <c r="P704" s="9"/>
      <c r="Q704" s="9"/>
    </row>
    <row r="705" spans="2:17" x14ac:dyDescent="0.25">
      <c r="B705" s="44" t="s">
        <v>2227</v>
      </c>
      <c r="H705" s="8"/>
      <c r="I705" s="50"/>
      <c r="J705" s="50"/>
      <c r="K705" s="50"/>
      <c r="L705" s="50"/>
      <c r="M705" s="8"/>
      <c r="N705" s="8"/>
      <c r="O705" s="9"/>
      <c r="P705" s="9"/>
      <c r="Q705" s="9"/>
    </row>
    <row r="706" spans="2:17" ht="30" x14ac:dyDescent="0.25">
      <c r="B706" s="44" t="s">
        <v>2228</v>
      </c>
      <c r="H706" s="8"/>
      <c r="I706" s="50"/>
      <c r="J706" s="50"/>
      <c r="K706" s="50"/>
      <c r="L706" s="50"/>
      <c r="M706" s="8"/>
      <c r="N706" s="8"/>
      <c r="O706" s="9"/>
      <c r="P706" s="9"/>
      <c r="Q706" s="9"/>
    </row>
    <row r="707" spans="2:17" ht="30" x14ac:dyDescent="0.25">
      <c r="B707" s="44" t="s">
        <v>2231</v>
      </c>
      <c r="H707" s="8"/>
      <c r="I707" s="50"/>
      <c r="J707" s="50"/>
      <c r="K707" s="50"/>
      <c r="L707" s="50"/>
      <c r="M707" s="8"/>
      <c r="N707" s="8"/>
      <c r="O707" s="9"/>
      <c r="P707" s="9"/>
      <c r="Q707" s="9"/>
    </row>
    <row r="708" spans="2:17" ht="30" x14ac:dyDescent="0.25">
      <c r="B708" s="44" t="s">
        <v>2232</v>
      </c>
      <c r="H708" s="8"/>
      <c r="I708" s="50"/>
      <c r="J708" s="50"/>
      <c r="K708" s="50"/>
      <c r="L708" s="50"/>
      <c r="M708" s="8"/>
      <c r="N708" s="8"/>
      <c r="O708" s="9"/>
      <c r="P708" s="9"/>
      <c r="Q708" s="9"/>
    </row>
    <row r="709" spans="2:17" x14ac:dyDescent="0.25">
      <c r="B709" s="44" t="s">
        <v>980</v>
      </c>
      <c r="H709" s="8"/>
      <c r="I709" s="50"/>
      <c r="J709" s="50"/>
      <c r="K709" s="50"/>
      <c r="L709" s="50"/>
      <c r="M709" s="8"/>
      <c r="N709" s="8"/>
      <c r="O709" s="9"/>
      <c r="P709" s="9"/>
      <c r="Q709" s="9"/>
    </row>
    <row r="710" spans="2:17" x14ac:dyDescent="0.25">
      <c r="B710" s="44" t="s">
        <v>2233</v>
      </c>
      <c r="H710" s="8"/>
      <c r="I710" s="50"/>
      <c r="J710" s="50"/>
      <c r="K710" s="50"/>
      <c r="L710" s="50"/>
      <c r="M710" s="8"/>
      <c r="N710" s="8"/>
      <c r="O710" s="9"/>
      <c r="P710" s="9"/>
      <c r="Q710" s="9"/>
    </row>
    <row r="711" spans="2:17" ht="30" x14ac:dyDescent="0.25">
      <c r="B711" s="44" t="s">
        <v>976</v>
      </c>
      <c r="H711" s="8"/>
      <c r="I711" s="50"/>
      <c r="J711" s="50"/>
      <c r="K711" s="50"/>
      <c r="L711" s="50"/>
      <c r="M711" s="8"/>
      <c r="N711" s="8"/>
      <c r="O711" s="9"/>
      <c r="P711" s="9"/>
      <c r="Q711" s="9"/>
    </row>
    <row r="712" spans="2:17" x14ac:dyDescent="0.25">
      <c r="B712" s="44" t="s">
        <v>1511</v>
      </c>
      <c r="H712" s="8"/>
      <c r="I712" s="50"/>
      <c r="J712" s="50"/>
      <c r="K712" s="50"/>
      <c r="L712" s="50"/>
      <c r="M712" s="8"/>
      <c r="N712" s="8"/>
      <c r="O712" s="9"/>
      <c r="P712" s="9"/>
      <c r="Q712" s="9"/>
    </row>
    <row r="713" spans="2:17" x14ac:dyDescent="0.25">
      <c r="B713" s="44" t="s">
        <v>1511</v>
      </c>
      <c r="H713" s="8"/>
      <c r="I713" s="50"/>
      <c r="J713" s="50"/>
      <c r="K713" s="50"/>
      <c r="L713" s="50"/>
      <c r="M713" s="8"/>
      <c r="N713" s="8"/>
      <c r="O713" s="9"/>
      <c r="P713" s="9"/>
      <c r="Q713" s="9"/>
    </row>
    <row r="714" spans="2:17" x14ac:dyDescent="0.25">
      <c r="B714" s="44" t="s">
        <v>1513</v>
      </c>
      <c r="H714" s="8"/>
      <c r="I714" s="50"/>
      <c r="J714" s="50"/>
      <c r="K714" s="50"/>
      <c r="L714" s="50"/>
      <c r="M714" s="8"/>
      <c r="N714" s="8"/>
      <c r="O714" s="9"/>
      <c r="P714" s="9"/>
      <c r="Q714" s="9"/>
    </row>
    <row r="715" spans="2:17" x14ac:dyDescent="0.25">
      <c r="B715" s="44" t="s">
        <v>1513</v>
      </c>
      <c r="H715" s="8"/>
      <c r="I715" s="50"/>
      <c r="J715" s="50"/>
      <c r="K715" s="50"/>
      <c r="L715" s="50"/>
      <c r="M715" s="8"/>
      <c r="N715" s="8"/>
      <c r="O715" s="9"/>
      <c r="P715" s="9"/>
      <c r="Q715" s="9"/>
    </row>
    <row r="716" spans="2:17" x14ac:dyDescent="0.25">
      <c r="B716" s="44" t="s">
        <v>1513</v>
      </c>
      <c r="H716" s="8"/>
      <c r="I716" s="50"/>
      <c r="J716" s="50"/>
      <c r="K716" s="50"/>
      <c r="L716" s="50"/>
      <c r="M716" s="8"/>
      <c r="N716" s="8"/>
      <c r="O716" s="9"/>
      <c r="P716" s="9"/>
      <c r="Q716" s="9"/>
    </row>
    <row r="717" spans="2:17" x14ac:dyDescent="0.25">
      <c r="B717" s="44" t="s">
        <v>1513</v>
      </c>
      <c r="H717" s="8"/>
      <c r="I717" s="50"/>
      <c r="J717" s="50"/>
      <c r="K717" s="50"/>
      <c r="L717" s="50"/>
      <c r="M717" s="8"/>
      <c r="N717" s="8"/>
      <c r="O717" s="9"/>
      <c r="P717" s="9"/>
      <c r="Q717" s="9"/>
    </row>
    <row r="718" spans="2:17" x14ac:dyDescent="0.25">
      <c r="B718" s="44" t="s">
        <v>1513</v>
      </c>
      <c r="H718" s="8"/>
      <c r="I718" s="50"/>
      <c r="J718" s="50"/>
      <c r="K718" s="50"/>
      <c r="L718" s="50"/>
      <c r="M718" s="8"/>
      <c r="N718" s="8"/>
      <c r="O718" s="9"/>
      <c r="P718" s="9"/>
      <c r="Q718" s="9"/>
    </row>
    <row r="719" spans="2:17" x14ac:dyDescent="0.25">
      <c r="B719" s="44" t="s">
        <v>1513</v>
      </c>
      <c r="H719" s="8"/>
      <c r="I719" s="50"/>
      <c r="J719" s="50"/>
      <c r="K719" s="50"/>
      <c r="L719" s="50"/>
      <c r="M719" s="8"/>
      <c r="N719" s="8"/>
      <c r="O719" s="9"/>
      <c r="P719" s="9"/>
      <c r="Q719" s="9"/>
    </row>
    <row r="720" spans="2:17" ht="30" x14ac:dyDescent="0.25">
      <c r="B720" s="44" t="s">
        <v>979</v>
      </c>
      <c r="H720" s="8"/>
      <c r="I720" s="50"/>
      <c r="J720" s="50"/>
      <c r="K720" s="50"/>
      <c r="L720" s="50"/>
      <c r="M720" s="8"/>
      <c r="N720" s="8"/>
      <c r="O720" s="9"/>
      <c r="P720" s="9"/>
      <c r="Q720" s="9"/>
    </row>
    <row r="721" spans="2:17" ht="30" x14ac:dyDescent="0.25">
      <c r="B721" s="44" t="s">
        <v>979</v>
      </c>
      <c r="H721" s="8"/>
      <c r="I721" s="50"/>
      <c r="J721" s="50"/>
      <c r="K721" s="50"/>
      <c r="L721" s="50"/>
      <c r="M721" s="8"/>
      <c r="N721" s="8"/>
      <c r="O721" s="9"/>
      <c r="P721" s="9"/>
      <c r="Q721" s="9"/>
    </row>
    <row r="722" spans="2:17" ht="30" x14ac:dyDescent="0.25">
      <c r="B722" s="44" t="s">
        <v>979</v>
      </c>
      <c r="H722" s="8"/>
      <c r="I722" s="50"/>
      <c r="J722" s="50"/>
      <c r="K722" s="50"/>
      <c r="L722" s="50"/>
      <c r="M722" s="8"/>
      <c r="N722" s="8"/>
      <c r="O722" s="9"/>
      <c r="P722" s="9"/>
      <c r="Q722" s="9"/>
    </row>
    <row r="723" spans="2:17" ht="30" x14ac:dyDescent="0.25">
      <c r="B723" s="44" t="s">
        <v>979</v>
      </c>
      <c r="H723" s="8"/>
      <c r="I723" s="50"/>
      <c r="J723" s="50"/>
      <c r="K723" s="50"/>
      <c r="L723" s="50"/>
      <c r="M723" s="8"/>
      <c r="N723" s="8"/>
      <c r="O723" s="9"/>
      <c r="P723" s="9"/>
      <c r="Q723" s="9"/>
    </row>
    <row r="724" spans="2:17" ht="30" x14ac:dyDescent="0.25">
      <c r="B724" s="44" t="s">
        <v>979</v>
      </c>
      <c r="H724" s="8"/>
      <c r="I724" s="50"/>
      <c r="J724" s="50"/>
      <c r="K724" s="50"/>
      <c r="L724" s="50"/>
      <c r="M724" s="8"/>
      <c r="N724" s="8"/>
      <c r="O724" s="9"/>
      <c r="P724" s="9"/>
      <c r="Q724" s="9"/>
    </row>
    <row r="725" spans="2:17" x14ac:dyDescent="0.25">
      <c r="B725" s="44" t="s">
        <v>1517</v>
      </c>
      <c r="H725" s="8"/>
      <c r="I725" s="50"/>
      <c r="J725" s="50"/>
      <c r="K725" s="50"/>
      <c r="L725" s="50"/>
      <c r="M725" s="8"/>
      <c r="N725" s="8"/>
      <c r="O725" s="9"/>
      <c r="P725" s="9"/>
      <c r="Q725" s="9"/>
    </row>
    <row r="726" spans="2:17" x14ac:dyDescent="0.25">
      <c r="B726" s="44" t="s">
        <v>1519</v>
      </c>
      <c r="H726" s="8"/>
      <c r="I726" s="50"/>
      <c r="J726" s="50"/>
      <c r="K726" s="50"/>
      <c r="L726" s="50"/>
      <c r="M726" s="8"/>
      <c r="N726" s="8"/>
      <c r="O726" s="9"/>
      <c r="P726" s="9"/>
      <c r="Q726" s="9"/>
    </row>
    <row r="727" spans="2:17" x14ac:dyDescent="0.25">
      <c r="B727" s="44" t="s">
        <v>1521</v>
      </c>
      <c r="H727" s="8"/>
      <c r="I727" s="50"/>
      <c r="J727" s="50"/>
      <c r="K727" s="50"/>
      <c r="L727" s="50"/>
      <c r="M727" s="8"/>
      <c r="N727" s="8"/>
      <c r="O727" s="9"/>
      <c r="P727" s="9"/>
      <c r="Q727" s="9"/>
    </row>
    <row r="728" spans="2:17" x14ac:dyDescent="0.25">
      <c r="B728" s="44" t="s">
        <v>1521</v>
      </c>
      <c r="H728" s="8"/>
      <c r="I728" s="50"/>
      <c r="J728" s="50"/>
      <c r="K728" s="50"/>
      <c r="L728" s="50"/>
      <c r="M728" s="8"/>
      <c r="N728" s="8"/>
      <c r="O728" s="9"/>
      <c r="P728" s="9"/>
      <c r="Q728" s="9"/>
    </row>
    <row r="729" spans="2:17" x14ac:dyDescent="0.25">
      <c r="B729" s="44" t="s">
        <v>1521</v>
      </c>
      <c r="H729" s="8"/>
      <c r="I729" s="50"/>
      <c r="J729" s="50"/>
      <c r="K729" s="50"/>
      <c r="L729" s="50"/>
      <c r="M729" s="8"/>
      <c r="N729" s="8"/>
      <c r="O729" s="9"/>
      <c r="P729" s="9"/>
      <c r="Q729" s="9"/>
    </row>
    <row r="730" spans="2:17" x14ac:dyDescent="0.25">
      <c r="B730" s="44" t="s">
        <v>1526</v>
      </c>
      <c r="H730" s="8"/>
      <c r="I730" s="50"/>
      <c r="J730" s="50"/>
      <c r="K730" s="50"/>
      <c r="L730" s="50"/>
      <c r="M730" s="8"/>
      <c r="N730" s="8"/>
      <c r="O730" s="9"/>
      <c r="P730" s="9"/>
      <c r="Q730" s="9"/>
    </row>
    <row r="731" spans="2:17" x14ac:dyDescent="0.25">
      <c r="B731" s="44" t="s">
        <v>1526</v>
      </c>
      <c r="H731" s="8"/>
      <c r="I731" s="50"/>
      <c r="J731" s="50"/>
      <c r="K731" s="50"/>
      <c r="L731" s="50"/>
      <c r="M731" s="8"/>
      <c r="N731" s="8"/>
      <c r="O731" s="9"/>
      <c r="P731" s="9"/>
      <c r="Q731" s="9"/>
    </row>
    <row r="732" spans="2:17" x14ac:dyDescent="0.25">
      <c r="B732" s="44" t="s">
        <v>1526</v>
      </c>
      <c r="H732" s="8"/>
      <c r="I732" s="50"/>
      <c r="J732" s="50"/>
      <c r="K732" s="50"/>
      <c r="L732" s="50"/>
      <c r="M732" s="8"/>
      <c r="N732" s="8"/>
      <c r="O732" s="9"/>
      <c r="P732" s="9"/>
      <c r="Q732" s="9"/>
    </row>
    <row r="733" spans="2:17" ht="30" x14ac:dyDescent="0.25">
      <c r="B733" s="44" t="s">
        <v>1528</v>
      </c>
      <c r="H733" s="8"/>
      <c r="I733" s="50"/>
      <c r="J733" s="50"/>
      <c r="K733" s="50"/>
      <c r="L733" s="50"/>
      <c r="M733" s="8"/>
      <c r="N733" s="8"/>
      <c r="O733" s="9"/>
      <c r="P733" s="9"/>
      <c r="Q733" s="9"/>
    </row>
    <row r="734" spans="2:17" ht="30" x14ac:dyDescent="0.25">
      <c r="B734" s="44" t="s">
        <v>1528</v>
      </c>
      <c r="H734" s="8"/>
      <c r="I734" s="50"/>
      <c r="J734" s="50"/>
      <c r="K734" s="50"/>
      <c r="L734" s="50"/>
      <c r="M734" s="8"/>
      <c r="N734" s="8"/>
      <c r="O734" s="9"/>
      <c r="P734" s="9"/>
      <c r="Q734" s="9"/>
    </row>
    <row r="735" spans="2:17" ht="30" x14ac:dyDescent="0.25">
      <c r="B735" s="44" t="s">
        <v>1528</v>
      </c>
      <c r="H735" s="8"/>
      <c r="I735" s="50"/>
      <c r="J735" s="50"/>
      <c r="K735" s="50"/>
      <c r="L735" s="50"/>
      <c r="M735" s="8"/>
      <c r="N735" s="8"/>
      <c r="O735" s="9"/>
      <c r="P735" s="9"/>
      <c r="Q735" s="9"/>
    </row>
    <row r="736" spans="2:17" ht="30" x14ac:dyDescent="0.25">
      <c r="B736" s="44" t="s">
        <v>1528</v>
      </c>
      <c r="H736" s="8"/>
      <c r="I736" s="50"/>
      <c r="J736" s="50"/>
      <c r="K736" s="50"/>
      <c r="L736" s="50"/>
      <c r="M736" s="8"/>
      <c r="N736" s="8"/>
      <c r="O736" s="9"/>
      <c r="P736" s="9"/>
      <c r="Q736" s="9"/>
    </row>
    <row r="737" spans="2:17" ht="30" x14ac:dyDescent="0.25">
      <c r="B737" s="44" t="s">
        <v>1528</v>
      </c>
      <c r="H737" s="8"/>
      <c r="I737" s="50"/>
      <c r="J737" s="50"/>
      <c r="K737" s="50"/>
      <c r="L737" s="50"/>
      <c r="M737" s="8"/>
      <c r="N737" s="8"/>
      <c r="O737" s="9"/>
      <c r="P737" s="9"/>
      <c r="Q737" s="9"/>
    </row>
    <row r="738" spans="2:17" ht="30" x14ac:dyDescent="0.25">
      <c r="B738" s="44" t="s">
        <v>1530</v>
      </c>
      <c r="H738" s="8"/>
      <c r="I738" s="50"/>
      <c r="J738" s="50"/>
      <c r="K738" s="50"/>
      <c r="L738" s="50"/>
      <c r="M738" s="8"/>
      <c r="N738" s="8"/>
      <c r="O738" s="9"/>
      <c r="P738" s="9"/>
      <c r="Q738" s="9"/>
    </row>
    <row r="739" spans="2:17" ht="30" x14ac:dyDescent="0.25">
      <c r="B739" s="44" t="s">
        <v>1530</v>
      </c>
      <c r="H739" s="8"/>
      <c r="I739" s="50"/>
      <c r="J739" s="50"/>
      <c r="K739" s="50"/>
      <c r="L739" s="50"/>
      <c r="M739" s="8"/>
      <c r="N739" s="8"/>
      <c r="O739" s="9"/>
      <c r="P739" s="9"/>
      <c r="Q739" s="9"/>
    </row>
    <row r="740" spans="2:17" ht="30" x14ac:dyDescent="0.25">
      <c r="B740" s="44" t="s">
        <v>1530</v>
      </c>
      <c r="H740" s="8"/>
      <c r="I740" s="50"/>
      <c r="J740" s="50"/>
      <c r="K740" s="50"/>
      <c r="L740" s="50"/>
      <c r="M740" s="8"/>
      <c r="N740" s="8"/>
      <c r="O740" s="9"/>
      <c r="P740" s="9"/>
      <c r="Q740" s="9"/>
    </row>
    <row r="741" spans="2:17" x14ac:dyDescent="0.25">
      <c r="B741" s="44" t="s">
        <v>1533</v>
      </c>
      <c r="H741" s="8"/>
      <c r="I741" s="50"/>
      <c r="J741" s="50"/>
      <c r="K741" s="50"/>
      <c r="L741" s="50"/>
      <c r="M741" s="8"/>
      <c r="N741" s="8"/>
      <c r="O741" s="9"/>
      <c r="P741" s="9"/>
      <c r="Q741" s="9"/>
    </row>
    <row r="742" spans="2:17" x14ac:dyDescent="0.25">
      <c r="B742" s="44" t="s">
        <v>1537</v>
      </c>
      <c r="H742" s="8"/>
      <c r="I742" s="50"/>
      <c r="J742" s="50"/>
      <c r="K742" s="50"/>
      <c r="L742" s="50"/>
      <c r="M742" s="8"/>
      <c r="N742" s="8"/>
      <c r="O742" s="9"/>
      <c r="P742" s="9"/>
      <c r="Q742" s="9"/>
    </row>
    <row r="743" spans="2:17" x14ac:dyDescent="0.25">
      <c r="B743" s="44" t="s">
        <v>1537</v>
      </c>
      <c r="H743" s="8"/>
      <c r="I743" s="50"/>
      <c r="J743" s="50"/>
      <c r="K743" s="50"/>
      <c r="L743" s="50"/>
      <c r="M743" s="8"/>
      <c r="N743" s="8"/>
      <c r="O743" s="9"/>
      <c r="P743" s="9"/>
      <c r="Q743" s="9"/>
    </row>
    <row r="744" spans="2:17" x14ac:dyDescent="0.25">
      <c r="B744" s="44" t="s">
        <v>1537</v>
      </c>
      <c r="H744" s="8"/>
      <c r="I744" s="50"/>
      <c r="J744" s="50"/>
      <c r="K744" s="50"/>
      <c r="L744" s="50"/>
      <c r="M744" s="8"/>
      <c r="N744" s="8"/>
      <c r="O744" s="9"/>
      <c r="P744" s="9"/>
      <c r="Q744" s="9"/>
    </row>
    <row r="745" spans="2:17" x14ac:dyDescent="0.25">
      <c r="B745" s="44" t="s">
        <v>1537</v>
      </c>
      <c r="H745" s="8"/>
      <c r="I745" s="50"/>
      <c r="J745" s="50"/>
      <c r="K745" s="50"/>
      <c r="L745" s="50"/>
      <c r="M745" s="8"/>
      <c r="N745" s="8"/>
      <c r="O745" s="9"/>
      <c r="P745" s="9"/>
      <c r="Q745" s="9"/>
    </row>
    <row r="746" spans="2:17" ht="30" x14ac:dyDescent="0.25">
      <c r="B746" s="44" t="s">
        <v>2234</v>
      </c>
      <c r="H746" s="8"/>
      <c r="I746" s="50"/>
      <c r="J746" s="50"/>
      <c r="K746" s="50"/>
      <c r="L746" s="50"/>
      <c r="M746" s="8"/>
      <c r="N746" s="8"/>
      <c r="O746" s="9"/>
      <c r="P746" s="9"/>
      <c r="Q746" s="9"/>
    </row>
    <row r="747" spans="2:17" ht="30" x14ac:dyDescent="0.25">
      <c r="B747" s="44" t="s">
        <v>2234</v>
      </c>
      <c r="H747" s="8"/>
      <c r="I747" s="50"/>
      <c r="J747" s="50"/>
      <c r="K747" s="50"/>
      <c r="L747" s="50"/>
      <c r="M747" s="8"/>
      <c r="N747" s="8"/>
      <c r="O747" s="9"/>
      <c r="P747" s="9"/>
      <c r="Q747" s="9"/>
    </row>
    <row r="748" spans="2:17" ht="30" x14ac:dyDescent="0.25">
      <c r="B748" s="44" t="s">
        <v>1541</v>
      </c>
      <c r="H748" s="8"/>
      <c r="I748" s="50"/>
      <c r="J748" s="50"/>
      <c r="K748" s="50"/>
      <c r="L748" s="50"/>
      <c r="M748" s="8"/>
      <c r="N748" s="8"/>
      <c r="O748" s="9"/>
      <c r="P748" s="9"/>
      <c r="Q748" s="9"/>
    </row>
    <row r="749" spans="2:17" ht="30" x14ac:dyDescent="0.25">
      <c r="B749" s="44" t="s">
        <v>1541</v>
      </c>
      <c r="H749" s="8"/>
      <c r="I749" s="50"/>
      <c r="J749" s="50"/>
      <c r="K749" s="50"/>
      <c r="L749" s="50"/>
      <c r="M749" s="8"/>
      <c r="N749" s="8"/>
      <c r="O749" s="9"/>
      <c r="P749" s="9"/>
      <c r="Q749" s="9"/>
    </row>
    <row r="750" spans="2:17" ht="30" x14ac:dyDescent="0.25">
      <c r="B750" s="44" t="s">
        <v>1541</v>
      </c>
      <c r="H750" s="8"/>
      <c r="I750" s="50"/>
      <c r="J750" s="50"/>
      <c r="K750" s="50"/>
      <c r="L750" s="50"/>
      <c r="M750" s="8"/>
      <c r="N750" s="8"/>
      <c r="O750" s="9"/>
      <c r="P750" s="9"/>
      <c r="Q750" s="9"/>
    </row>
    <row r="751" spans="2:17" x14ac:dyDescent="0.25">
      <c r="B751" s="44" t="s">
        <v>2235</v>
      </c>
      <c r="H751" s="8"/>
      <c r="I751" s="50"/>
      <c r="J751" s="50"/>
      <c r="K751" s="50"/>
      <c r="L751" s="50"/>
      <c r="M751" s="8"/>
      <c r="N751" s="8"/>
      <c r="O751" s="9"/>
      <c r="P751" s="9"/>
      <c r="Q751" s="9"/>
    </row>
    <row r="752" spans="2:17" x14ac:dyDescent="0.25">
      <c r="B752" s="44" t="s">
        <v>2235</v>
      </c>
      <c r="H752" s="8"/>
      <c r="I752" s="50"/>
      <c r="J752" s="50"/>
      <c r="K752" s="50"/>
      <c r="L752" s="50"/>
      <c r="M752" s="8"/>
      <c r="N752" s="8"/>
      <c r="O752" s="9"/>
      <c r="P752" s="9"/>
      <c r="Q752" s="9"/>
    </row>
    <row r="753" spans="2:17" ht="30" x14ac:dyDescent="0.25">
      <c r="B753" s="44" t="s">
        <v>1545</v>
      </c>
      <c r="H753" s="8"/>
      <c r="I753" s="50"/>
      <c r="J753" s="50"/>
      <c r="K753" s="50"/>
      <c r="L753" s="50"/>
      <c r="M753" s="8"/>
      <c r="N753" s="8"/>
      <c r="O753" s="9"/>
      <c r="P753" s="9"/>
      <c r="Q753" s="9"/>
    </row>
    <row r="754" spans="2:17" ht="30" x14ac:dyDescent="0.25">
      <c r="B754" s="44" t="s">
        <v>1545</v>
      </c>
      <c r="H754" s="8"/>
      <c r="I754" s="50"/>
      <c r="J754" s="50"/>
      <c r="K754" s="50"/>
      <c r="L754" s="50"/>
      <c r="M754" s="8"/>
      <c r="N754" s="8"/>
      <c r="O754" s="9"/>
      <c r="P754" s="9"/>
      <c r="Q754" s="9"/>
    </row>
    <row r="755" spans="2:17" ht="30" x14ac:dyDescent="0.25">
      <c r="B755" s="44" t="s">
        <v>1548</v>
      </c>
      <c r="H755" s="8"/>
      <c r="I755" s="50"/>
      <c r="J755" s="50"/>
      <c r="K755" s="50"/>
      <c r="L755" s="50"/>
      <c r="M755" s="8"/>
      <c r="N755" s="8"/>
      <c r="O755" s="9"/>
      <c r="P755" s="9"/>
      <c r="Q755" s="9"/>
    </row>
    <row r="756" spans="2:17" ht="30" x14ac:dyDescent="0.25">
      <c r="B756" s="44" t="s">
        <v>1548</v>
      </c>
      <c r="H756" s="8"/>
      <c r="I756" s="50"/>
      <c r="J756" s="50"/>
      <c r="K756" s="50"/>
      <c r="L756" s="50"/>
      <c r="M756" s="8"/>
      <c r="N756" s="8"/>
      <c r="O756" s="9"/>
      <c r="P756" s="9"/>
      <c r="Q756" s="9"/>
    </row>
    <row r="757" spans="2:17" ht="30" x14ac:dyDescent="0.25">
      <c r="B757" s="44" t="s">
        <v>1548</v>
      </c>
      <c r="H757" s="8"/>
      <c r="I757" s="50"/>
      <c r="J757" s="50"/>
      <c r="K757" s="50"/>
      <c r="L757" s="50"/>
      <c r="M757" s="8"/>
      <c r="N757" s="8"/>
      <c r="O757" s="9"/>
      <c r="P757" s="9"/>
      <c r="Q757" s="9"/>
    </row>
    <row r="758" spans="2:17" ht="30" x14ac:dyDescent="0.25">
      <c r="B758" s="44" t="s">
        <v>1550</v>
      </c>
      <c r="H758" s="8"/>
      <c r="I758" s="50"/>
      <c r="J758" s="50"/>
      <c r="K758" s="50"/>
      <c r="L758" s="50"/>
      <c r="M758" s="8"/>
      <c r="N758" s="8"/>
      <c r="O758" s="9"/>
      <c r="P758" s="9"/>
      <c r="Q758" s="9"/>
    </row>
    <row r="759" spans="2:17" ht="30" x14ac:dyDescent="0.25">
      <c r="B759" s="44" t="s">
        <v>1550</v>
      </c>
      <c r="H759" s="8"/>
      <c r="I759" s="50"/>
      <c r="J759" s="50"/>
      <c r="K759" s="50"/>
      <c r="L759" s="50"/>
      <c r="M759" s="8"/>
      <c r="N759" s="8"/>
      <c r="O759" s="9"/>
      <c r="P759" s="9"/>
      <c r="Q759" s="9"/>
    </row>
    <row r="760" spans="2:17" ht="30" x14ac:dyDescent="0.25">
      <c r="B760" s="44" t="s">
        <v>1550</v>
      </c>
      <c r="H760" s="8"/>
      <c r="I760" s="50"/>
      <c r="J760" s="50"/>
      <c r="K760" s="50"/>
      <c r="L760" s="50"/>
      <c r="M760" s="8"/>
      <c r="N760" s="8"/>
      <c r="O760" s="9"/>
      <c r="P760" s="9"/>
      <c r="Q760" s="9"/>
    </row>
    <row r="761" spans="2:17" ht="30" x14ac:dyDescent="0.25">
      <c r="B761" s="44" t="s">
        <v>1550</v>
      </c>
      <c r="H761" s="8"/>
      <c r="I761" s="50"/>
      <c r="J761" s="50"/>
      <c r="K761" s="50"/>
      <c r="L761" s="50"/>
      <c r="M761" s="8"/>
      <c r="N761" s="8"/>
      <c r="O761" s="9"/>
      <c r="P761" s="9"/>
      <c r="Q761" s="9"/>
    </row>
    <row r="762" spans="2:17" ht="30" x14ac:dyDescent="0.25">
      <c r="B762" s="44" t="s">
        <v>1550</v>
      </c>
      <c r="H762" s="8"/>
      <c r="I762" s="50"/>
      <c r="J762" s="50"/>
      <c r="K762" s="50"/>
      <c r="L762" s="50"/>
      <c r="M762" s="8"/>
      <c r="N762" s="8"/>
      <c r="O762" s="9"/>
      <c r="P762" s="9"/>
      <c r="Q762" s="9"/>
    </row>
    <row r="763" spans="2:17" ht="30" x14ac:dyDescent="0.25">
      <c r="B763" s="44" t="s">
        <v>1552</v>
      </c>
      <c r="H763" s="8"/>
      <c r="I763" s="50"/>
      <c r="J763" s="50"/>
      <c r="K763" s="50"/>
      <c r="L763" s="50"/>
      <c r="M763" s="8"/>
      <c r="N763" s="8"/>
      <c r="O763" s="9"/>
      <c r="P763" s="9"/>
      <c r="Q763" s="9"/>
    </row>
    <row r="764" spans="2:17" ht="30" x14ac:dyDescent="0.25">
      <c r="B764" s="44" t="s">
        <v>1552</v>
      </c>
      <c r="H764" s="8"/>
      <c r="I764" s="50"/>
      <c r="J764" s="50"/>
      <c r="K764" s="50"/>
      <c r="L764" s="50"/>
      <c r="M764" s="8"/>
      <c r="N764" s="8"/>
      <c r="O764" s="9"/>
      <c r="P764" s="9"/>
      <c r="Q764" s="9"/>
    </row>
    <row r="765" spans="2:17" ht="30" x14ac:dyDescent="0.25">
      <c r="B765" s="44" t="s">
        <v>2236</v>
      </c>
      <c r="H765" s="8"/>
      <c r="I765" s="50"/>
      <c r="J765" s="50"/>
      <c r="K765" s="50"/>
      <c r="L765" s="50"/>
      <c r="M765" s="8"/>
      <c r="N765" s="8"/>
      <c r="O765" s="9"/>
      <c r="P765" s="9"/>
      <c r="Q765" s="9"/>
    </row>
    <row r="766" spans="2:17" ht="30" x14ac:dyDescent="0.25">
      <c r="B766" s="44" t="s">
        <v>2236</v>
      </c>
      <c r="H766" s="8"/>
      <c r="I766" s="50"/>
      <c r="J766" s="50"/>
      <c r="K766" s="50"/>
      <c r="L766" s="50"/>
      <c r="M766" s="8"/>
      <c r="N766" s="8"/>
      <c r="O766" s="9"/>
      <c r="P766" s="9"/>
      <c r="Q766" s="9"/>
    </row>
    <row r="767" spans="2:17" ht="30" x14ac:dyDescent="0.25">
      <c r="B767" s="44" t="s">
        <v>2236</v>
      </c>
      <c r="H767" s="8"/>
      <c r="I767" s="50"/>
      <c r="J767" s="50"/>
      <c r="K767" s="50"/>
      <c r="L767" s="50"/>
      <c r="M767" s="8"/>
      <c r="N767" s="8"/>
      <c r="O767" s="9"/>
      <c r="P767" s="9"/>
      <c r="Q767" s="9"/>
    </row>
    <row r="768" spans="2:17" x14ac:dyDescent="0.25">
      <c r="B768" s="44" t="s">
        <v>978</v>
      </c>
      <c r="H768" s="8"/>
      <c r="I768" s="50"/>
      <c r="J768" s="50"/>
      <c r="K768" s="50"/>
      <c r="L768" s="50"/>
      <c r="M768" s="8"/>
      <c r="N768" s="8"/>
      <c r="O768" s="9"/>
      <c r="P768" s="9"/>
      <c r="Q768" s="9"/>
    </row>
    <row r="769" spans="2:17" x14ac:dyDescent="0.25">
      <c r="B769" s="44" t="s">
        <v>978</v>
      </c>
      <c r="H769" s="8"/>
      <c r="I769" s="50"/>
      <c r="J769" s="50"/>
      <c r="K769" s="50"/>
      <c r="L769" s="50"/>
      <c r="M769" s="8"/>
      <c r="N769" s="8"/>
      <c r="O769" s="9"/>
      <c r="P769" s="9"/>
      <c r="Q769" s="9"/>
    </row>
    <row r="770" spans="2:17" x14ac:dyDescent="0.25">
      <c r="B770" s="44" t="s">
        <v>978</v>
      </c>
      <c r="H770" s="8"/>
      <c r="I770" s="50"/>
      <c r="J770" s="50"/>
      <c r="K770" s="50"/>
      <c r="L770" s="50"/>
      <c r="M770" s="8"/>
      <c r="N770" s="8"/>
      <c r="O770" s="9"/>
      <c r="P770" s="9"/>
      <c r="Q770" s="9"/>
    </row>
    <row r="771" spans="2:17" x14ac:dyDescent="0.25">
      <c r="B771" s="44" t="s">
        <v>978</v>
      </c>
      <c r="H771" s="8"/>
      <c r="I771" s="50"/>
      <c r="J771" s="50"/>
      <c r="K771" s="50"/>
      <c r="L771" s="50"/>
      <c r="M771" s="8"/>
      <c r="N771" s="8"/>
      <c r="O771" s="9"/>
      <c r="P771" s="9"/>
      <c r="Q771" s="9"/>
    </row>
    <row r="772" spans="2:17" x14ac:dyDescent="0.25">
      <c r="B772" s="44" t="s">
        <v>2237</v>
      </c>
      <c r="H772" s="8"/>
      <c r="I772" s="50"/>
      <c r="J772" s="50"/>
      <c r="K772" s="50"/>
      <c r="L772" s="50"/>
      <c r="M772" s="8"/>
      <c r="N772" s="8"/>
      <c r="O772" s="9"/>
      <c r="P772" s="9"/>
      <c r="Q772" s="9"/>
    </row>
    <row r="773" spans="2:17" x14ac:dyDescent="0.25">
      <c r="B773" s="44" t="s">
        <v>2237</v>
      </c>
      <c r="H773" s="8"/>
      <c r="I773" s="50"/>
      <c r="J773" s="50"/>
      <c r="K773" s="50"/>
      <c r="L773" s="50"/>
      <c r="M773" s="8"/>
      <c r="N773" s="8"/>
      <c r="O773" s="9"/>
      <c r="P773" s="9"/>
      <c r="Q773" s="9"/>
    </row>
    <row r="774" spans="2:17" x14ac:dyDescent="0.25">
      <c r="B774" s="44" t="s">
        <v>2237</v>
      </c>
      <c r="H774" s="8"/>
      <c r="I774" s="50"/>
      <c r="J774" s="50"/>
      <c r="K774" s="50"/>
      <c r="L774" s="50"/>
      <c r="M774" s="8"/>
      <c r="N774" s="8"/>
      <c r="O774" s="9"/>
      <c r="P774" s="9"/>
      <c r="Q774" s="9"/>
    </row>
    <row r="775" spans="2:17" x14ac:dyDescent="0.25">
      <c r="B775" s="44" t="s">
        <v>2237</v>
      </c>
      <c r="H775" s="8"/>
      <c r="I775" s="50"/>
      <c r="J775" s="50"/>
      <c r="K775" s="50"/>
      <c r="L775" s="50"/>
      <c r="M775" s="8"/>
      <c r="N775" s="8"/>
      <c r="O775" s="9"/>
      <c r="P775" s="9"/>
      <c r="Q775" s="9"/>
    </row>
    <row r="776" spans="2:17" x14ac:dyDescent="0.25">
      <c r="B776" s="44" t="s">
        <v>2237</v>
      </c>
      <c r="H776" s="8"/>
      <c r="I776" s="50"/>
      <c r="J776" s="50"/>
      <c r="K776" s="50"/>
      <c r="L776" s="50"/>
      <c r="M776" s="8"/>
      <c r="N776" s="8"/>
      <c r="O776" s="9"/>
      <c r="P776" s="9"/>
      <c r="Q776" s="9"/>
    </row>
    <row r="777" spans="2:17" ht="30" x14ac:dyDescent="0.25">
      <c r="B777" s="44" t="s">
        <v>2238</v>
      </c>
      <c r="H777" s="8"/>
      <c r="I777" s="50"/>
      <c r="J777" s="50"/>
      <c r="K777" s="50"/>
      <c r="L777" s="50"/>
      <c r="M777" s="8"/>
      <c r="N777" s="8"/>
      <c r="O777" s="9"/>
      <c r="P777" s="9"/>
      <c r="Q777" s="9"/>
    </row>
    <row r="778" spans="2:17" ht="30" x14ac:dyDescent="0.25">
      <c r="B778" s="44" t="s">
        <v>2238</v>
      </c>
      <c r="H778" s="8"/>
      <c r="I778" s="50"/>
      <c r="J778" s="50"/>
      <c r="K778" s="50"/>
      <c r="L778" s="50"/>
      <c r="M778" s="8"/>
      <c r="N778" s="8"/>
      <c r="O778" s="9"/>
      <c r="P778" s="9"/>
      <c r="Q778" s="9"/>
    </row>
    <row r="779" spans="2:17" ht="30" x14ac:dyDescent="0.25">
      <c r="B779" s="44" t="s">
        <v>2238</v>
      </c>
      <c r="H779" s="8"/>
      <c r="I779" s="50"/>
      <c r="J779" s="50"/>
      <c r="K779" s="50"/>
      <c r="L779" s="50"/>
      <c r="M779" s="8"/>
      <c r="N779" s="8"/>
      <c r="O779" s="9"/>
      <c r="P779" s="9"/>
      <c r="Q779" s="9"/>
    </row>
    <row r="780" spans="2:17" ht="30" x14ac:dyDescent="0.25">
      <c r="B780" s="44" t="s">
        <v>2238</v>
      </c>
      <c r="H780" s="8"/>
      <c r="I780" s="50"/>
      <c r="J780" s="50"/>
      <c r="K780" s="50"/>
      <c r="L780" s="50"/>
      <c r="M780" s="8"/>
      <c r="N780" s="8"/>
      <c r="O780" s="9"/>
      <c r="P780" s="9"/>
      <c r="Q780" s="9"/>
    </row>
    <row r="781" spans="2:17" ht="30" x14ac:dyDescent="0.25">
      <c r="B781" s="44" t="s">
        <v>2239</v>
      </c>
      <c r="H781" s="8"/>
      <c r="I781" s="50"/>
      <c r="J781" s="50"/>
      <c r="K781" s="50"/>
      <c r="L781" s="50"/>
      <c r="M781" s="8"/>
      <c r="N781" s="8"/>
      <c r="O781" s="9"/>
      <c r="P781" s="9"/>
      <c r="Q781" s="9"/>
    </row>
    <row r="782" spans="2:17" ht="30" x14ac:dyDescent="0.25">
      <c r="B782" s="44" t="s">
        <v>2240</v>
      </c>
      <c r="H782" s="8"/>
      <c r="I782" s="50"/>
      <c r="J782" s="50"/>
      <c r="K782" s="50"/>
      <c r="L782" s="50"/>
      <c r="M782" s="8"/>
      <c r="N782" s="8"/>
      <c r="O782" s="9"/>
      <c r="P782" s="9"/>
      <c r="Q782" s="9"/>
    </row>
    <row r="783" spans="2:17" ht="30" x14ac:dyDescent="0.25">
      <c r="B783" s="44" t="s">
        <v>2240</v>
      </c>
      <c r="H783" s="8"/>
      <c r="I783" s="50"/>
      <c r="J783" s="50"/>
      <c r="K783" s="50"/>
      <c r="L783" s="50"/>
      <c r="M783" s="8"/>
      <c r="N783" s="8"/>
      <c r="O783" s="9"/>
      <c r="P783" s="9"/>
      <c r="Q783" s="9"/>
    </row>
    <row r="784" spans="2:17" ht="30" x14ac:dyDescent="0.25">
      <c r="B784" s="44" t="s">
        <v>2241</v>
      </c>
      <c r="H784" s="8"/>
      <c r="I784" s="50"/>
      <c r="J784" s="50"/>
      <c r="K784" s="50"/>
      <c r="L784" s="50"/>
      <c r="M784" s="8"/>
      <c r="N784" s="8"/>
      <c r="O784" s="9"/>
      <c r="P784" s="9"/>
      <c r="Q784" s="9"/>
    </row>
    <row r="785" spans="2:17" ht="30" x14ac:dyDescent="0.25">
      <c r="B785" s="44" t="s">
        <v>1572</v>
      </c>
      <c r="H785" s="8"/>
      <c r="I785" s="50"/>
      <c r="J785" s="50"/>
      <c r="K785" s="50"/>
      <c r="L785" s="50"/>
      <c r="M785" s="8"/>
      <c r="N785" s="8"/>
      <c r="O785" s="9"/>
      <c r="P785" s="9"/>
      <c r="Q785" s="9"/>
    </row>
    <row r="786" spans="2:17" ht="30" x14ac:dyDescent="0.25">
      <c r="B786" s="44" t="s">
        <v>1572</v>
      </c>
      <c r="H786" s="8"/>
      <c r="I786" s="50"/>
      <c r="J786" s="50"/>
      <c r="K786" s="50"/>
      <c r="L786" s="50"/>
      <c r="M786" s="8"/>
      <c r="N786" s="8"/>
      <c r="O786" s="9"/>
      <c r="P786" s="9"/>
      <c r="Q786" s="9"/>
    </row>
    <row r="787" spans="2:17" ht="30" x14ac:dyDescent="0.25">
      <c r="B787" s="44" t="s">
        <v>2242</v>
      </c>
      <c r="H787" s="8"/>
      <c r="I787" s="50"/>
      <c r="J787" s="50"/>
      <c r="K787" s="50"/>
      <c r="L787" s="50"/>
      <c r="M787" s="8"/>
      <c r="N787" s="8"/>
      <c r="O787" s="9"/>
      <c r="P787" s="9"/>
      <c r="Q787" s="9"/>
    </row>
    <row r="788" spans="2:17" ht="30" x14ac:dyDescent="0.25">
      <c r="B788" s="44" t="s">
        <v>2242</v>
      </c>
      <c r="H788" s="8"/>
      <c r="I788" s="50"/>
      <c r="J788" s="50"/>
      <c r="K788" s="50"/>
      <c r="L788" s="50"/>
      <c r="M788" s="8"/>
      <c r="N788" s="8"/>
      <c r="O788" s="9"/>
      <c r="P788" s="9"/>
      <c r="Q788" s="9"/>
    </row>
    <row r="789" spans="2:17" ht="30" x14ac:dyDescent="0.25">
      <c r="B789" s="44" t="s">
        <v>2242</v>
      </c>
      <c r="H789" s="8"/>
      <c r="I789" s="50"/>
      <c r="J789" s="50"/>
      <c r="K789" s="50"/>
      <c r="L789" s="50"/>
      <c r="M789" s="8"/>
      <c r="N789" s="8"/>
      <c r="O789" s="9"/>
      <c r="P789" s="9"/>
      <c r="Q789" s="9"/>
    </row>
    <row r="790" spans="2:17" ht="30" x14ac:dyDescent="0.25">
      <c r="B790" s="44" t="s">
        <v>2242</v>
      </c>
      <c r="H790" s="8"/>
      <c r="I790" s="50"/>
      <c r="J790" s="50"/>
      <c r="K790" s="50"/>
      <c r="L790" s="50"/>
      <c r="M790" s="8"/>
      <c r="N790" s="8"/>
      <c r="O790" s="9"/>
      <c r="P790" s="9"/>
      <c r="Q790" s="9"/>
    </row>
    <row r="791" spans="2:17" x14ac:dyDescent="0.25">
      <c r="B791" s="44" t="s">
        <v>2243</v>
      </c>
      <c r="H791" s="8"/>
      <c r="I791" s="50"/>
      <c r="J791" s="50"/>
      <c r="K791" s="50"/>
      <c r="L791" s="50"/>
      <c r="M791" s="8"/>
      <c r="N791" s="8"/>
      <c r="O791" s="9"/>
      <c r="P791" s="9"/>
      <c r="Q791" s="9"/>
    </row>
    <row r="792" spans="2:17" x14ac:dyDescent="0.25">
      <c r="B792" s="44" t="s">
        <v>2243</v>
      </c>
      <c r="H792" s="8"/>
      <c r="I792" s="50"/>
      <c r="J792" s="50"/>
      <c r="K792" s="50"/>
      <c r="L792" s="50"/>
      <c r="M792" s="8"/>
      <c r="N792" s="8"/>
      <c r="O792" s="9"/>
      <c r="P792" s="9"/>
      <c r="Q792" s="9"/>
    </row>
    <row r="793" spans="2:17" ht="30" x14ac:dyDescent="0.25">
      <c r="B793" s="44" t="s">
        <v>2244</v>
      </c>
      <c r="H793" s="8"/>
      <c r="I793" s="50"/>
      <c r="J793" s="50"/>
      <c r="K793" s="50"/>
      <c r="L793" s="50"/>
      <c r="M793" s="8"/>
      <c r="N793" s="8"/>
      <c r="O793" s="9"/>
      <c r="P793" s="9"/>
      <c r="Q793" s="9"/>
    </row>
    <row r="794" spans="2:17" ht="30" x14ac:dyDescent="0.25">
      <c r="B794" s="44" t="s">
        <v>2244</v>
      </c>
      <c r="H794" s="8"/>
      <c r="I794" s="50"/>
      <c r="J794" s="50"/>
      <c r="K794" s="50"/>
      <c r="L794" s="50"/>
      <c r="M794" s="8"/>
      <c r="N794" s="8"/>
      <c r="O794" s="9"/>
      <c r="P794" s="9"/>
      <c r="Q794" s="9"/>
    </row>
    <row r="795" spans="2:17" ht="30" x14ac:dyDescent="0.25">
      <c r="B795" s="44" t="s">
        <v>2244</v>
      </c>
      <c r="H795" s="8"/>
      <c r="I795" s="50"/>
      <c r="J795" s="50"/>
      <c r="K795" s="50"/>
      <c r="L795" s="50"/>
      <c r="M795" s="8"/>
      <c r="N795" s="8"/>
      <c r="O795" s="9"/>
      <c r="P795" s="9"/>
      <c r="Q795" s="9"/>
    </row>
    <row r="796" spans="2:17" x14ac:dyDescent="0.25">
      <c r="B796" s="44" t="s">
        <v>2245</v>
      </c>
      <c r="H796" s="8"/>
      <c r="I796" s="50"/>
      <c r="J796" s="50"/>
      <c r="K796" s="50"/>
      <c r="L796" s="50"/>
      <c r="M796" s="8"/>
      <c r="N796" s="8"/>
      <c r="O796" s="9"/>
      <c r="P796" s="9"/>
      <c r="Q796" s="9"/>
    </row>
    <row r="797" spans="2:17" x14ac:dyDescent="0.25">
      <c r="B797" s="44" t="s">
        <v>2245</v>
      </c>
      <c r="H797" s="8"/>
      <c r="I797" s="50"/>
      <c r="J797" s="50"/>
      <c r="K797" s="50"/>
      <c r="L797" s="50"/>
      <c r="M797" s="8"/>
      <c r="N797" s="8"/>
      <c r="O797" s="9"/>
      <c r="P797" s="9"/>
      <c r="Q797" s="9"/>
    </row>
    <row r="798" spans="2:17" ht="30" x14ac:dyDescent="0.25">
      <c r="B798" s="44" t="s">
        <v>2246</v>
      </c>
      <c r="H798" s="8"/>
      <c r="I798" s="50"/>
      <c r="J798" s="50"/>
      <c r="K798" s="50"/>
      <c r="L798" s="50"/>
      <c r="M798" s="8"/>
      <c r="N798" s="8"/>
      <c r="O798" s="9"/>
      <c r="P798" s="9"/>
      <c r="Q798" s="9"/>
    </row>
    <row r="799" spans="2:17" ht="30" x14ac:dyDescent="0.25">
      <c r="B799" s="44" t="s">
        <v>974</v>
      </c>
      <c r="H799" s="8"/>
      <c r="I799" s="50"/>
      <c r="J799" s="50"/>
      <c r="K799" s="50"/>
      <c r="L799" s="50"/>
      <c r="M799" s="8"/>
      <c r="N799" s="8"/>
      <c r="O799" s="9"/>
      <c r="P799" s="9"/>
      <c r="Q799" s="9"/>
    </row>
    <row r="800" spans="2:17" ht="30" x14ac:dyDescent="0.25">
      <c r="B800" s="44" t="s">
        <v>974</v>
      </c>
      <c r="H800" s="8"/>
      <c r="I800" s="50"/>
      <c r="J800" s="50"/>
      <c r="K800" s="50"/>
      <c r="L800" s="50"/>
      <c r="M800" s="8"/>
      <c r="N800" s="8"/>
      <c r="O800" s="9"/>
      <c r="P800" s="9"/>
      <c r="Q800" s="9"/>
    </row>
    <row r="801" spans="2:17" ht="30" x14ac:dyDescent="0.25">
      <c r="B801" s="44" t="s">
        <v>1576</v>
      </c>
      <c r="H801" s="8"/>
      <c r="I801" s="50"/>
      <c r="J801" s="50"/>
      <c r="K801" s="50"/>
      <c r="L801" s="50"/>
      <c r="M801" s="8"/>
      <c r="N801" s="8"/>
      <c r="O801" s="9"/>
      <c r="P801" s="9"/>
      <c r="Q801" s="9"/>
    </row>
    <row r="802" spans="2:17" ht="30" x14ac:dyDescent="0.25">
      <c r="B802" s="44" t="s">
        <v>1577</v>
      </c>
      <c r="H802" s="8"/>
      <c r="I802" s="50"/>
      <c r="J802" s="50"/>
      <c r="K802" s="50"/>
      <c r="L802" s="50"/>
      <c r="M802" s="8"/>
      <c r="N802" s="8"/>
      <c r="O802" s="9"/>
      <c r="P802" s="9"/>
      <c r="Q802" s="9"/>
    </row>
    <row r="803" spans="2:17" ht="30" x14ac:dyDescent="0.25">
      <c r="B803" s="44" t="s">
        <v>1577</v>
      </c>
      <c r="H803" s="8"/>
      <c r="I803" s="50"/>
      <c r="J803" s="50"/>
      <c r="K803" s="50"/>
      <c r="L803" s="50"/>
      <c r="M803" s="8"/>
      <c r="N803" s="8"/>
      <c r="O803" s="9"/>
      <c r="P803" s="9"/>
      <c r="Q803" s="9"/>
    </row>
    <row r="804" spans="2:17" ht="30" x14ac:dyDescent="0.25">
      <c r="B804" s="44" t="s">
        <v>2247</v>
      </c>
      <c r="H804" s="8"/>
      <c r="I804" s="50"/>
      <c r="J804" s="50"/>
      <c r="K804" s="50"/>
      <c r="L804" s="50"/>
      <c r="M804" s="8"/>
      <c r="N804" s="8"/>
      <c r="O804" s="9"/>
      <c r="P804" s="9"/>
      <c r="Q804" s="9"/>
    </row>
    <row r="805" spans="2:17" ht="30" x14ac:dyDescent="0.25">
      <c r="B805" s="44" t="s">
        <v>2248</v>
      </c>
      <c r="H805" s="8"/>
      <c r="I805" s="50"/>
      <c r="J805" s="50"/>
      <c r="K805" s="50"/>
      <c r="L805" s="50"/>
      <c r="M805" s="8"/>
      <c r="N805" s="8"/>
      <c r="O805" s="9"/>
      <c r="P805" s="9"/>
      <c r="Q805" s="9"/>
    </row>
    <row r="806" spans="2:17" ht="30" x14ac:dyDescent="0.25">
      <c r="B806" s="44" t="s">
        <v>2250</v>
      </c>
      <c r="H806" s="8"/>
      <c r="I806" s="50"/>
      <c r="J806" s="50"/>
      <c r="K806" s="50"/>
      <c r="L806" s="50"/>
      <c r="M806" s="8"/>
      <c r="N806" s="8"/>
      <c r="O806" s="9"/>
      <c r="P806" s="9"/>
      <c r="Q806" s="9"/>
    </row>
    <row r="807" spans="2:17" x14ac:dyDescent="0.25">
      <c r="B807" s="44" t="s">
        <v>977</v>
      </c>
      <c r="H807" s="8"/>
      <c r="I807" s="50"/>
      <c r="J807" s="50"/>
      <c r="K807" s="50"/>
      <c r="L807" s="50"/>
      <c r="M807" s="8"/>
      <c r="N807" s="8"/>
      <c r="O807" s="9"/>
      <c r="P807" s="9"/>
      <c r="Q807" s="9"/>
    </row>
    <row r="808" spans="2:17" x14ac:dyDescent="0.25">
      <c r="B808" s="44" t="s">
        <v>977</v>
      </c>
      <c r="H808" s="8"/>
      <c r="I808" s="50"/>
      <c r="J808" s="50"/>
      <c r="K808" s="50"/>
      <c r="L808" s="50"/>
      <c r="M808" s="8"/>
      <c r="N808" s="8"/>
      <c r="O808" s="9"/>
      <c r="P808" s="9"/>
      <c r="Q808" s="9"/>
    </row>
    <row r="809" spans="2:17" x14ac:dyDescent="0.25">
      <c r="B809" s="44" t="s">
        <v>977</v>
      </c>
      <c r="H809" s="8"/>
      <c r="I809" s="50"/>
      <c r="J809" s="50"/>
      <c r="K809" s="50"/>
      <c r="L809" s="50"/>
      <c r="M809" s="8"/>
      <c r="N809" s="8"/>
      <c r="O809" s="9"/>
      <c r="P809" s="9"/>
      <c r="Q809" s="9"/>
    </row>
    <row r="810" spans="2:17" x14ac:dyDescent="0.25">
      <c r="B810" s="44" t="s">
        <v>1583</v>
      </c>
      <c r="H810" s="8"/>
      <c r="I810" s="50"/>
      <c r="J810" s="50"/>
      <c r="K810" s="50"/>
      <c r="L810" s="50"/>
      <c r="M810" s="8"/>
      <c r="N810" s="8"/>
      <c r="O810" s="9"/>
      <c r="P810" s="9"/>
      <c r="Q810" s="9"/>
    </row>
    <row r="811" spans="2:17" x14ac:dyDescent="0.25">
      <c r="B811" s="44" t="s">
        <v>1583</v>
      </c>
      <c r="H811" s="8"/>
      <c r="I811" s="50"/>
      <c r="J811" s="50"/>
      <c r="K811" s="50"/>
      <c r="L811" s="50"/>
      <c r="M811" s="8"/>
      <c r="N811" s="8"/>
      <c r="O811" s="9"/>
      <c r="P811" s="9"/>
      <c r="Q811" s="9"/>
    </row>
    <row r="812" spans="2:17" x14ac:dyDescent="0.25">
      <c r="B812" s="44" t="s">
        <v>1583</v>
      </c>
      <c r="H812" s="8"/>
      <c r="I812" s="50"/>
      <c r="J812" s="50"/>
      <c r="K812" s="50"/>
      <c r="L812" s="50"/>
      <c r="M812" s="8"/>
      <c r="N812" s="8"/>
      <c r="O812" s="9"/>
      <c r="P812" s="9"/>
      <c r="Q812" s="9"/>
    </row>
    <row r="813" spans="2:17" ht="30" x14ac:dyDescent="0.25">
      <c r="B813" s="44" t="s">
        <v>2251</v>
      </c>
      <c r="H813" s="8"/>
      <c r="I813" s="50"/>
      <c r="J813" s="50"/>
      <c r="K813" s="50"/>
      <c r="L813" s="50"/>
      <c r="M813" s="8"/>
      <c r="N813" s="8"/>
      <c r="O813" s="9"/>
      <c r="P813" s="9"/>
      <c r="Q813" s="9"/>
    </row>
    <row r="814" spans="2:17" ht="30" x14ac:dyDescent="0.25">
      <c r="B814" s="44" t="s">
        <v>2253</v>
      </c>
      <c r="H814" s="8"/>
      <c r="I814" s="50"/>
      <c r="J814" s="50"/>
      <c r="K814" s="50"/>
      <c r="L814" s="50"/>
      <c r="M814" s="8"/>
      <c r="N814" s="8"/>
      <c r="O814" s="9"/>
      <c r="P814" s="9"/>
      <c r="Q814" s="9"/>
    </row>
    <row r="815" spans="2:17" ht="30" x14ac:dyDescent="0.25">
      <c r="B815" s="44" t="s">
        <v>2254</v>
      </c>
      <c r="H815" s="8"/>
      <c r="I815" s="50"/>
      <c r="J815" s="50"/>
      <c r="K815" s="50"/>
      <c r="L815" s="50"/>
      <c r="M815" s="8"/>
      <c r="N815" s="8"/>
      <c r="O815" s="9"/>
      <c r="P815" s="9"/>
      <c r="Q815" s="9"/>
    </row>
    <row r="816" spans="2:17" ht="30" x14ac:dyDescent="0.25">
      <c r="B816" s="44" t="s">
        <v>2255</v>
      </c>
      <c r="H816" s="8"/>
      <c r="I816" s="50"/>
      <c r="J816" s="50"/>
      <c r="K816" s="50"/>
      <c r="L816" s="50"/>
      <c r="M816" s="8"/>
      <c r="N816" s="8"/>
      <c r="O816" s="9"/>
      <c r="P816" s="9"/>
      <c r="Q816" s="9"/>
    </row>
    <row r="817" spans="2:17" x14ac:dyDescent="0.25">
      <c r="B817" s="44" t="s">
        <v>2256</v>
      </c>
      <c r="H817" s="8"/>
      <c r="I817" s="50"/>
      <c r="J817" s="50"/>
      <c r="K817" s="50"/>
      <c r="L817" s="50"/>
      <c r="M817" s="8"/>
      <c r="N817" s="8"/>
      <c r="O817" s="9"/>
      <c r="P817" s="9"/>
      <c r="Q817" s="9"/>
    </row>
    <row r="818" spans="2:17" x14ac:dyDescent="0.25">
      <c r="H818" s="8"/>
      <c r="I818" s="50"/>
      <c r="J818" s="50"/>
      <c r="K818" s="50"/>
      <c r="L818" s="50"/>
      <c r="M818" s="8"/>
      <c r="N818" s="8"/>
      <c r="O818" s="9"/>
      <c r="P818" s="9"/>
      <c r="Q818"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M1407"/>
  <sheetViews>
    <sheetView workbookViewId="0">
      <selection activeCell="C33" sqref="C33"/>
    </sheetView>
  </sheetViews>
  <sheetFormatPr defaultRowHeight="15" x14ac:dyDescent="0.25"/>
  <cols>
    <col min="1" max="1" width="24.7109375" style="1" bestFit="1" customWidth="1"/>
    <col min="2" max="2" width="24.7109375" style="1" customWidth="1"/>
    <col min="3" max="3" width="10.28515625" style="33" bestFit="1" customWidth="1"/>
    <col min="4" max="4" width="9.7109375" customWidth="1"/>
    <col min="5" max="5" width="53.140625" bestFit="1" customWidth="1"/>
    <col min="7" max="7" width="8.7109375" bestFit="1" customWidth="1"/>
    <col min="8" max="8" width="32.140625" bestFit="1" customWidth="1"/>
    <col min="9" max="9" width="50" bestFit="1" customWidth="1"/>
    <col min="10" max="10" width="51.140625" bestFit="1" customWidth="1"/>
    <col min="11" max="11" width="9.28515625" bestFit="1" customWidth="1"/>
    <col min="12" max="12" width="48.7109375" bestFit="1" customWidth="1"/>
    <col min="13" max="13" width="9.85546875" bestFit="1" customWidth="1"/>
  </cols>
  <sheetData>
    <row r="1" spans="1:13" s="4" customFormat="1" x14ac:dyDescent="0.25">
      <c r="A1" s="35" t="s">
        <v>5213</v>
      </c>
      <c r="B1" s="35" t="s">
        <v>3020</v>
      </c>
      <c r="C1" s="35" t="s">
        <v>988</v>
      </c>
      <c r="E1" s="41" t="s">
        <v>1033</v>
      </c>
      <c r="G1" s="72" t="s">
        <v>811</v>
      </c>
      <c r="H1" s="72" t="s">
        <v>3024</v>
      </c>
      <c r="I1" s="72" t="s">
        <v>4915</v>
      </c>
      <c r="J1" s="72" t="s">
        <v>4913</v>
      </c>
      <c r="K1" s="72" t="s">
        <v>3026</v>
      </c>
      <c r="L1" s="73" t="s">
        <v>3025</v>
      </c>
      <c r="M1" s="74" t="s">
        <v>4914</v>
      </c>
    </row>
    <row r="2" spans="1:13" x14ac:dyDescent="0.25">
      <c r="A2" s="89" t="s">
        <v>5214</v>
      </c>
      <c r="B2" s="89" t="s">
        <v>5211</v>
      </c>
      <c r="C2" s="90">
        <v>1</v>
      </c>
      <c r="E2" s="42" t="s">
        <v>80</v>
      </c>
      <c r="G2" s="75" t="s">
        <v>4030</v>
      </c>
      <c r="H2" s="76" t="s">
        <v>3027</v>
      </c>
      <c r="I2" s="76" t="str">
        <f>IFERROR(_xlfn.XLOOKUP(Last_Pos[[#This Row],[NIK]],Data_Base_2[NIK],Data_Base_2[Current Position]),"")</f>
        <v/>
      </c>
      <c r="J2" s="76" t="s">
        <v>3727</v>
      </c>
      <c r="K2" s="77">
        <v>41973</v>
      </c>
      <c r="L2" s="76" t="s">
        <v>4723</v>
      </c>
      <c r="M2" s="78">
        <v>41743</v>
      </c>
    </row>
    <row r="3" spans="1:13" x14ac:dyDescent="0.25">
      <c r="A3" s="89" t="s">
        <v>5214</v>
      </c>
      <c r="B3" s="89" t="s">
        <v>5212</v>
      </c>
      <c r="C3" s="90">
        <v>1</v>
      </c>
      <c r="E3" s="42" t="s">
        <v>1032</v>
      </c>
      <c r="G3" s="75" t="s">
        <v>4031</v>
      </c>
      <c r="H3" s="75" t="s">
        <v>3028</v>
      </c>
      <c r="I3" s="75" t="str">
        <f>IFERROR(_xlfn.XLOOKUP(Last_Pos[[#This Row],[NIK]],Data_Base_2[NIK],Data_Base_2[Current Position]),"")</f>
        <v/>
      </c>
      <c r="J3" s="75" t="s">
        <v>884</v>
      </c>
      <c r="K3" s="79">
        <v>42248</v>
      </c>
      <c r="L3" s="76" t="s">
        <v>1638</v>
      </c>
      <c r="M3" s="78">
        <v>42064</v>
      </c>
    </row>
    <row r="4" spans="1:13" x14ac:dyDescent="0.25">
      <c r="A4" s="89" t="s">
        <v>5214</v>
      </c>
      <c r="B4" s="34" t="s">
        <v>37</v>
      </c>
      <c r="C4" s="31">
        <v>2</v>
      </c>
      <c r="E4" s="18"/>
      <c r="G4" s="75" t="s">
        <v>4032</v>
      </c>
      <c r="H4" s="75" t="s">
        <v>3029</v>
      </c>
      <c r="I4" s="75" t="str">
        <f>IFERROR(_xlfn.XLOOKUP(Last_Pos[[#This Row],[NIK]],Data_Base_2[NIK],Data_Base_2[Current Position]),"")</f>
        <v/>
      </c>
      <c r="J4" s="75" t="s">
        <v>28</v>
      </c>
      <c r="K4" s="79">
        <v>43435</v>
      </c>
      <c r="L4" s="76" t="s">
        <v>28</v>
      </c>
      <c r="M4" s="78">
        <v>41913</v>
      </c>
    </row>
    <row r="5" spans="1:13" x14ac:dyDescent="0.25">
      <c r="A5" s="89" t="s">
        <v>5214</v>
      </c>
      <c r="B5" s="89" t="s">
        <v>941</v>
      </c>
      <c r="C5" s="31">
        <v>2</v>
      </c>
      <c r="G5" s="75" t="s">
        <v>4033</v>
      </c>
      <c r="H5" s="75" t="s">
        <v>3030</v>
      </c>
      <c r="I5" s="75" t="str">
        <f>IFERROR(_xlfn.XLOOKUP(Last_Pos[[#This Row],[NIK]],Data_Base_2[NIK],Data_Base_2[Current Position]),"")</f>
        <v/>
      </c>
      <c r="J5" s="75" t="s">
        <v>3728</v>
      </c>
      <c r="K5" s="79">
        <v>42880</v>
      </c>
      <c r="L5" s="76" t="s">
        <v>3728</v>
      </c>
      <c r="M5" s="78">
        <v>42149</v>
      </c>
    </row>
    <row r="6" spans="1:13" x14ac:dyDescent="0.25">
      <c r="A6" s="89" t="s">
        <v>5214</v>
      </c>
      <c r="B6" s="11" t="s">
        <v>10</v>
      </c>
      <c r="C6" s="32">
        <v>2</v>
      </c>
      <c r="E6" t="str" cm="1">
        <f t="array" ref="E6:E92">_xlfn.UNIQUE(Data_Base_2[Job Title])</f>
        <v>Field Assistant</v>
      </c>
      <c r="G6" s="75" t="s">
        <v>2956</v>
      </c>
      <c r="H6" s="75" t="s">
        <v>122</v>
      </c>
      <c r="I6" s="75" t="str">
        <f>IFERROR(_xlfn.XLOOKUP(Last_Pos[[#This Row],[NIK]],Data_Base_2[NIK],Data_Base_2[Current Position]),"")</f>
        <v/>
      </c>
      <c r="J6" s="75" t="s">
        <v>1765</v>
      </c>
      <c r="K6" s="79">
        <v>41640</v>
      </c>
      <c r="L6" s="76" t="s">
        <v>4724</v>
      </c>
      <c r="M6" s="78">
        <v>40546</v>
      </c>
    </row>
    <row r="7" spans="1:13" x14ac:dyDescent="0.25">
      <c r="A7" s="89" t="s">
        <v>5215</v>
      </c>
      <c r="B7" s="11" t="s">
        <v>38</v>
      </c>
      <c r="C7" s="32">
        <v>3</v>
      </c>
      <c r="E7" t="str">
        <v>Shift Engineer</v>
      </c>
      <c r="G7" s="75" t="s">
        <v>2833</v>
      </c>
      <c r="H7" s="75" t="s">
        <v>460</v>
      </c>
      <c r="I7" s="75" t="str">
        <f>IFERROR(_xlfn.XLOOKUP(Last_Pos[[#This Row],[NIK]],Data_Base_2[NIK],Data_Base_2[Current Position]),"")</f>
        <v/>
      </c>
      <c r="J7" s="75" t="s">
        <v>1864</v>
      </c>
      <c r="K7" s="79">
        <v>39326</v>
      </c>
      <c r="L7" s="76" t="s">
        <v>4725</v>
      </c>
      <c r="M7" s="78">
        <v>38991</v>
      </c>
    </row>
    <row r="8" spans="1:13" x14ac:dyDescent="0.25">
      <c r="A8" s="89" t="s">
        <v>5215</v>
      </c>
      <c r="B8" s="89" t="s">
        <v>2053</v>
      </c>
      <c r="C8" s="32">
        <v>3</v>
      </c>
      <c r="E8" t="str">
        <v>Traksi Assistant</v>
      </c>
      <c r="G8" s="75" t="s">
        <v>2492</v>
      </c>
      <c r="H8" s="75" t="s">
        <v>303</v>
      </c>
      <c r="I8" s="75" t="str">
        <f>IFERROR(_xlfn.XLOOKUP(Last_Pos[[#This Row],[NIK]],Data_Base_2[NIK],Data_Base_2[Current Position]),"")</f>
        <v/>
      </c>
      <c r="J8" s="75" t="s">
        <v>28</v>
      </c>
      <c r="K8" s="79">
        <v>42809</v>
      </c>
      <c r="L8" s="76" t="s">
        <v>28</v>
      </c>
      <c r="M8" s="78">
        <v>41641</v>
      </c>
    </row>
    <row r="9" spans="1:13" x14ac:dyDescent="0.25">
      <c r="A9" s="89" t="s">
        <v>5215</v>
      </c>
      <c r="B9" s="11" t="s">
        <v>816</v>
      </c>
      <c r="C9" s="32">
        <v>3</v>
      </c>
      <c r="E9" t="str">
        <v>Environment Staff</v>
      </c>
      <c r="G9" s="75" t="s">
        <v>2688</v>
      </c>
      <c r="H9" s="75" t="s">
        <v>680</v>
      </c>
      <c r="I9" s="75" t="str">
        <f>IFERROR(_xlfn.XLOOKUP(Last_Pos[[#This Row],[NIK]],Data_Base_2[NIK],Data_Base_2[Current Position]),"")</f>
        <v/>
      </c>
      <c r="J9" s="75" t="s">
        <v>895</v>
      </c>
      <c r="K9" s="79">
        <v>43739</v>
      </c>
      <c r="L9" s="76" t="s">
        <v>895</v>
      </c>
      <c r="M9" s="78">
        <v>43567</v>
      </c>
    </row>
    <row r="10" spans="1:13" x14ac:dyDescent="0.25">
      <c r="A10" s="89" t="s">
        <v>5215</v>
      </c>
      <c r="B10" s="11" t="s">
        <v>840</v>
      </c>
      <c r="C10" s="32">
        <v>3</v>
      </c>
      <c r="E10" t="str">
        <v>Trainee</v>
      </c>
      <c r="G10" s="75" t="s">
        <v>2920</v>
      </c>
      <c r="H10" s="75" t="s">
        <v>1317</v>
      </c>
      <c r="I10" s="75" t="str">
        <f>IFERROR(_xlfn.XLOOKUP(Last_Pos[[#This Row],[NIK]],Data_Base_2[NIK],Data_Base_2[Current Position]),"")</f>
        <v/>
      </c>
      <c r="J10" s="75" t="s">
        <v>3729</v>
      </c>
      <c r="K10" s="79">
        <v>43661</v>
      </c>
      <c r="L10" s="76" t="s">
        <v>816</v>
      </c>
      <c r="M10" s="78">
        <v>43253</v>
      </c>
    </row>
    <row r="11" spans="1:13" x14ac:dyDescent="0.25">
      <c r="A11" s="89" t="s">
        <v>5216</v>
      </c>
      <c r="B11" s="11" t="s">
        <v>32</v>
      </c>
      <c r="C11" s="32">
        <v>4</v>
      </c>
      <c r="E11" t="str">
        <v>Civil Engineer Staff</v>
      </c>
      <c r="G11" s="75" t="s">
        <v>2874</v>
      </c>
      <c r="H11" s="75" t="s">
        <v>1188</v>
      </c>
      <c r="I11" s="75" t="str">
        <f>IFERROR(_xlfn.XLOOKUP(Last_Pos[[#This Row],[NIK]],Data_Base_2[NIK],Data_Base_2[Current Position]),"")</f>
        <v/>
      </c>
      <c r="J11" s="75" t="s">
        <v>1875</v>
      </c>
      <c r="K11" s="79">
        <v>42370</v>
      </c>
      <c r="L11" s="76" t="s">
        <v>4726</v>
      </c>
      <c r="M11" s="78">
        <v>39722</v>
      </c>
    </row>
    <row r="12" spans="1:13" x14ac:dyDescent="0.25">
      <c r="A12" s="89" t="s">
        <v>5216</v>
      </c>
      <c r="B12" s="11" t="s">
        <v>13</v>
      </c>
      <c r="C12" s="32">
        <v>4</v>
      </c>
      <c r="E12" t="str">
        <v>Financial Control Staff</v>
      </c>
      <c r="G12" s="75" t="s">
        <v>4034</v>
      </c>
      <c r="H12" s="75" t="s">
        <v>3031</v>
      </c>
      <c r="I12" s="75" t="str">
        <f>IFERROR(_xlfn.XLOOKUP(Last_Pos[[#This Row],[NIK]],Data_Base_2[NIK],Data_Base_2[Current Position]),"")</f>
        <v/>
      </c>
      <c r="J12" s="75" t="s">
        <v>3730</v>
      </c>
      <c r="K12" s="79">
        <v>42980</v>
      </c>
      <c r="L12" s="76" t="s">
        <v>3730</v>
      </c>
      <c r="M12" s="78">
        <v>41365</v>
      </c>
    </row>
    <row r="13" spans="1:13" x14ac:dyDescent="0.25">
      <c r="A13" s="89" t="s">
        <v>1977</v>
      </c>
      <c r="B13" s="89" t="s">
        <v>2077</v>
      </c>
      <c r="C13" s="32">
        <v>5</v>
      </c>
      <c r="E13" t="str">
        <v>Accounting  Staff</v>
      </c>
      <c r="G13" s="75" t="s">
        <v>2704</v>
      </c>
      <c r="H13" s="75" t="s">
        <v>211</v>
      </c>
      <c r="I13" s="75" t="str">
        <f>IFERROR(_xlfn.XLOOKUP(Last_Pos[[#This Row],[NIK]],Data_Base_2[NIK],Data_Base_2[Current Position]),"")</f>
        <v/>
      </c>
      <c r="J13" s="75" t="s">
        <v>2009</v>
      </c>
      <c r="K13" s="79">
        <v>43619</v>
      </c>
      <c r="L13" s="76" t="s">
        <v>28</v>
      </c>
      <c r="M13" s="78">
        <v>42522</v>
      </c>
    </row>
    <row r="14" spans="1:13" x14ac:dyDescent="0.25">
      <c r="A14" s="89" t="s">
        <v>1977</v>
      </c>
      <c r="B14" s="89" t="s">
        <v>2068</v>
      </c>
      <c r="C14" s="32">
        <v>5</v>
      </c>
      <c r="E14" t="str">
        <v>Tax Planning &amp; Administra</v>
      </c>
      <c r="G14" s="75" t="s">
        <v>2404</v>
      </c>
      <c r="H14" s="75" t="s">
        <v>360</v>
      </c>
      <c r="I14" s="75" t="str">
        <f>IFERROR(_xlfn.XLOOKUP(Last_Pos[[#This Row],[NIK]],Data_Base_2[NIK],Data_Base_2[Current Position]),"")</f>
        <v/>
      </c>
      <c r="J14" s="75" t="s">
        <v>1823</v>
      </c>
      <c r="K14" s="79">
        <v>42370</v>
      </c>
      <c r="L14" s="76" t="s">
        <v>4727</v>
      </c>
      <c r="M14" s="78">
        <v>40909</v>
      </c>
    </row>
    <row r="15" spans="1:13" x14ac:dyDescent="0.25">
      <c r="A15" s="89" t="s">
        <v>1977</v>
      </c>
      <c r="B15" s="89" t="s">
        <v>28</v>
      </c>
      <c r="C15" s="32">
        <v>5</v>
      </c>
      <c r="E15" t="str">
        <v>Procurement Staff</v>
      </c>
      <c r="G15" s="75" t="s">
        <v>2810</v>
      </c>
      <c r="H15" s="75" t="s">
        <v>383</v>
      </c>
      <c r="I15" s="75" t="str">
        <f>IFERROR(_xlfn.XLOOKUP(Last_Pos[[#This Row],[NIK]],Data_Base_2[NIK],Data_Base_2[Current Position]),"")</f>
        <v/>
      </c>
      <c r="J15" s="75" t="s">
        <v>3731</v>
      </c>
      <c r="K15" s="79">
        <v>42310</v>
      </c>
      <c r="L15" s="76" t="s">
        <v>7</v>
      </c>
      <c r="M15" s="78">
        <v>43647</v>
      </c>
    </row>
    <row r="16" spans="1:13" x14ac:dyDescent="0.25">
      <c r="A16" s="89" t="s">
        <v>1977</v>
      </c>
      <c r="B16" s="89" t="s">
        <v>1587</v>
      </c>
      <c r="C16" s="32">
        <v>5</v>
      </c>
      <c r="E16" t="str">
        <v>Civil Engineer</v>
      </c>
      <c r="G16" s="75" t="s">
        <v>2367</v>
      </c>
      <c r="H16" s="75" t="s">
        <v>635</v>
      </c>
      <c r="I16" s="75" t="str">
        <f>IFERROR(_xlfn.XLOOKUP(Last_Pos[[#This Row],[NIK]],Data_Base_2[NIK],Data_Base_2[Current Position]),"")</f>
        <v/>
      </c>
      <c r="J16" s="75" t="s">
        <v>1555</v>
      </c>
      <c r="K16" s="79">
        <v>43009</v>
      </c>
      <c r="L16" s="76" t="s">
        <v>1555</v>
      </c>
      <c r="M16" s="78">
        <v>43009</v>
      </c>
    </row>
    <row r="17" spans="1:13" x14ac:dyDescent="0.25">
      <c r="A17" s="89" t="s">
        <v>1977</v>
      </c>
      <c r="B17" s="89" t="s">
        <v>884</v>
      </c>
      <c r="C17" s="32">
        <v>5</v>
      </c>
      <c r="E17" t="str">
        <v>Security</v>
      </c>
      <c r="G17" s="75" t="s">
        <v>4035</v>
      </c>
      <c r="H17" s="75" t="s">
        <v>3032</v>
      </c>
      <c r="I17" s="75" t="str">
        <f>IFERROR(_xlfn.XLOOKUP(Last_Pos[[#This Row],[NIK]],Data_Base_2[NIK],Data_Base_2[Current Position]),"")</f>
        <v/>
      </c>
      <c r="J17" s="75" t="s">
        <v>3732</v>
      </c>
      <c r="K17" s="79">
        <v>43102</v>
      </c>
      <c r="L17" s="76" t="s">
        <v>3732</v>
      </c>
      <c r="M17" s="78">
        <v>42737</v>
      </c>
    </row>
    <row r="18" spans="1:13" x14ac:dyDescent="0.25">
      <c r="A18" s="89" t="s">
        <v>1977</v>
      </c>
      <c r="B18" s="89" t="s">
        <v>1638</v>
      </c>
      <c r="C18" s="103">
        <v>5</v>
      </c>
      <c r="E18" t="str">
        <v>Security Staff</v>
      </c>
      <c r="G18" s="75" t="s">
        <v>4036</v>
      </c>
      <c r="H18" s="75" t="s">
        <v>3033</v>
      </c>
      <c r="I18" s="75" t="str">
        <f>IFERROR(_xlfn.XLOOKUP(Last_Pos[[#This Row],[NIK]],Data_Base_2[NIK],Data_Base_2[Current Position]),"")</f>
        <v/>
      </c>
      <c r="J18" s="75" t="s">
        <v>3733</v>
      </c>
      <c r="K18" s="79">
        <v>43101</v>
      </c>
      <c r="L18" s="76" t="s">
        <v>3733</v>
      </c>
      <c r="M18" s="78">
        <v>43101</v>
      </c>
    </row>
    <row r="19" spans="1:13" x14ac:dyDescent="0.25">
      <c r="A19" s="89" t="s">
        <v>1977</v>
      </c>
      <c r="B19" s="89" t="s">
        <v>885</v>
      </c>
      <c r="C19" s="103">
        <v>5</v>
      </c>
      <c r="E19" t="str">
        <v>External Relation Supervi</v>
      </c>
      <c r="G19" s="75" t="s">
        <v>2725</v>
      </c>
      <c r="H19" s="75" t="s">
        <v>1284</v>
      </c>
      <c r="I19" s="75" t="str">
        <f>IFERROR(_xlfn.XLOOKUP(Last_Pos[[#This Row],[NIK]],Data_Base_2[NIK],Data_Base_2[Current Position]),"")</f>
        <v/>
      </c>
      <c r="J19" s="75" t="s">
        <v>3734</v>
      </c>
      <c r="K19" s="79">
        <v>43132</v>
      </c>
      <c r="L19" s="76" t="s">
        <v>4728</v>
      </c>
      <c r="M19" s="78">
        <v>41866</v>
      </c>
    </row>
    <row r="20" spans="1:13" x14ac:dyDescent="0.25">
      <c r="A20" s="89" t="s">
        <v>1977</v>
      </c>
      <c r="B20" s="11" t="s">
        <v>7</v>
      </c>
      <c r="C20" s="32">
        <v>5</v>
      </c>
      <c r="E20" t="str">
        <v>Business Development Offi</v>
      </c>
      <c r="G20" s="75" t="s">
        <v>2807</v>
      </c>
      <c r="H20" s="75" t="s">
        <v>522</v>
      </c>
      <c r="I20" s="75" t="str">
        <f>IFERROR(_xlfn.XLOOKUP(Last_Pos[[#This Row],[NIK]],Data_Base_2[NIK],Data_Base_2[Current Position]),"")</f>
        <v/>
      </c>
      <c r="J20" s="75" t="s">
        <v>7</v>
      </c>
      <c r="K20" s="79">
        <v>43102</v>
      </c>
      <c r="L20" s="76" t="s">
        <v>7</v>
      </c>
      <c r="M20" s="78">
        <v>41974</v>
      </c>
    </row>
    <row r="21" spans="1:13" x14ac:dyDescent="0.25">
      <c r="A21" s="89" t="s">
        <v>1977</v>
      </c>
      <c r="B21" s="89" t="s">
        <v>1631</v>
      </c>
      <c r="C21" s="32">
        <v>5</v>
      </c>
      <c r="E21" t="str">
        <v>Business Development Mana</v>
      </c>
      <c r="G21" s="75" t="s">
        <v>2931</v>
      </c>
      <c r="H21" s="75" t="s">
        <v>554</v>
      </c>
      <c r="I21" s="75" t="str">
        <f>IFERROR(_xlfn.XLOOKUP(Last_Pos[[#This Row],[NIK]],Data_Base_2[NIK],Data_Base_2[Current Position]),"")</f>
        <v/>
      </c>
      <c r="J21" s="75" t="s">
        <v>2134</v>
      </c>
      <c r="K21" s="79">
        <v>43784</v>
      </c>
      <c r="L21" s="76" t="s">
        <v>2134</v>
      </c>
      <c r="M21" s="78">
        <v>43466</v>
      </c>
    </row>
    <row r="22" spans="1:13" x14ac:dyDescent="0.25">
      <c r="A22" s="89"/>
      <c r="B22" s="89" t="s">
        <v>869</v>
      </c>
      <c r="C22" s="32"/>
      <c r="E22" t="str">
        <v>Business Development Cler</v>
      </c>
      <c r="G22" s="75" t="s">
        <v>4037</v>
      </c>
      <c r="H22" s="75" t="s">
        <v>3034</v>
      </c>
      <c r="I22" s="75" t="str">
        <f>IFERROR(_xlfn.XLOOKUP(Last_Pos[[#This Row],[NIK]],Data_Base_2[NIK],Data_Base_2[Current Position]),"")</f>
        <v/>
      </c>
      <c r="J22" s="75" t="s">
        <v>3735</v>
      </c>
      <c r="K22" s="79">
        <v>41640</v>
      </c>
      <c r="L22" s="76" t="s">
        <v>3735</v>
      </c>
      <c r="M22" s="78">
        <v>41276</v>
      </c>
    </row>
    <row r="23" spans="1:13" x14ac:dyDescent="0.25">
      <c r="A23" s="89"/>
      <c r="B23" s="89" t="s">
        <v>5</v>
      </c>
      <c r="C23" s="32">
        <v>5</v>
      </c>
      <c r="E23" t="str">
        <v>Business Process &amp; System</v>
      </c>
      <c r="G23" s="75" t="s">
        <v>4038</v>
      </c>
      <c r="H23" s="75" t="s">
        <v>3035</v>
      </c>
      <c r="I23" s="75" t="str">
        <f>IFERROR(_xlfn.XLOOKUP(Last_Pos[[#This Row],[NIK]],Data_Base_2[NIK],Data_Base_2[Current Position]),"")</f>
        <v/>
      </c>
      <c r="J23" s="75" t="s">
        <v>3736</v>
      </c>
      <c r="K23" s="79">
        <v>41597</v>
      </c>
      <c r="L23" s="76" t="s">
        <v>3736</v>
      </c>
      <c r="M23" s="78">
        <v>41505</v>
      </c>
    </row>
    <row r="24" spans="1:13" x14ac:dyDescent="0.25">
      <c r="A24" s="89"/>
      <c r="B24" s="89" t="s">
        <v>75</v>
      </c>
      <c r="C24" s="32">
        <v>3</v>
      </c>
      <c r="E24" t="str">
        <v>Business Development Staf</v>
      </c>
      <c r="G24" s="75" t="s">
        <v>4039</v>
      </c>
      <c r="H24" s="75" t="s">
        <v>3036</v>
      </c>
      <c r="I24" s="75" t="str">
        <f>IFERROR(_xlfn.XLOOKUP(Last_Pos[[#This Row],[NIK]],Data_Base_2[NIK],Data_Base_2[Current Position]),"")</f>
        <v/>
      </c>
      <c r="J24" s="75" t="s">
        <v>3737</v>
      </c>
      <c r="K24" s="79">
        <v>42339</v>
      </c>
      <c r="L24" s="76" t="s">
        <v>3737</v>
      </c>
      <c r="M24" s="78">
        <v>42278</v>
      </c>
    </row>
    <row r="25" spans="1:13" x14ac:dyDescent="0.25">
      <c r="A25" s="89"/>
      <c r="B25" s="89" t="s">
        <v>55</v>
      </c>
      <c r="C25" s="32">
        <v>5</v>
      </c>
      <c r="E25" t="str">
        <v>HR Manager</v>
      </c>
      <c r="G25" s="75" t="s">
        <v>2368</v>
      </c>
      <c r="H25" s="75" t="s">
        <v>661</v>
      </c>
      <c r="I25" s="75" t="str">
        <f>IFERROR(_xlfn.XLOOKUP(Last_Pos[[#This Row],[NIK]],Data_Base_2[NIK],Data_Base_2[Current Position]),"")</f>
        <v/>
      </c>
      <c r="J25" s="75" t="s">
        <v>1730</v>
      </c>
      <c r="K25" s="79">
        <v>43525</v>
      </c>
      <c r="L25" s="76" t="s">
        <v>1730</v>
      </c>
      <c r="M25" s="78">
        <v>43525</v>
      </c>
    </row>
    <row r="26" spans="1:13" x14ac:dyDescent="0.25">
      <c r="A26" s="89"/>
      <c r="B26" s="89" t="s">
        <v>967</v>
      </c>
      <c r="C26" s="32"/>
      <c r="E26" t="str">
        <v>Operation Administration</v>
      </c>
      <c r="G26" s="75" t="s">
        <v>2371</v>
      </c>
      <c r="H26" s="75" t="s">
        <v>637</v>
      </c>
      <c r="I26" s="75" t="str">
        <f>IFERROR(_xlfn.XLOOKUP(Last_Pos[[#This Row],[NIK]],Data_Base_2[NIK],Data_Base_2[Current Position]),"")</f>
        <v/>
      </c>
      <c r="J26" s="75" t="s">
        <v>1555</v>
      </c>
      <c r="K26" s="79">
        <v>43009</v>
      </c>
      <c r="L26" s="76" t="s">
        <v>1555</v>
      </c>
      <c r="M26" s="78">
        <v>43009</v>
      </c>
    </row>
    <row r="27" spans="1:13" x14ac:dyDescent="0.25">
      <c r="A27" s="89"/>
      <c r="B27" s="89" t="s">
        <v>986</v>
      </c>
      <c r="C27" s="32"/>
      <c r="D27" s="18"/>
      <c r="E27" t="str">
        <v>IT Manager</v>
      </c>
      <c r="G27" s="75" t="s">
        <v>2850</v>
      </c>
      <c r="H27" s="75" t="s">
        <v>146</v>
      </c>
      <c r="I27" s="75" t="str">
        <f>IFERROR(_xlfn.XLOOKUP(Last_Pos[[#This Row],[NIK]],Data_Base_2[NIK],Data_Base_2[Current Position]),"")</f>
        <v/>
      </c>
      <c r="J27" s="75" t="s">
        <v>1879</v>
      </c>
      <c r="K27" s="79">
        <v>42917</v>
      </c>
      <c r="L27" s="76" t="s">
        <v>3777</v>
      </c>
      <c r="M27" s="78">
        <v>42186</v>
      </c>
    </row>
    <row r="28" spans="1:13" x14ac:dyDescent="0.25">
      <c r="A28" s="89"/>
      <c r="B28" s="89" t="s">
        <v>17</v>
      </c>
      <c r="C28" s="32"/>
      <c r="D28" s="18"/>
      <c r="E28" t="str">
        <v>IT  Staff</v>
      </c>
      <c r="G28" s="75" t="s">
        <v>4040</v>
      </c>
      <c r="H28" s="75" t="s">
        <v>3037</v>
      </c>
      <c r="I28" s="75" t="str">
        <f>IFERROR(_xlfn.XLOOKUP(Last_Pos[[#This Row],[NIK]],Data_Base_2[NIK],Data_Base_2[Current Position]),"")</f>
        <v/>
      </c>
      <c r="J28" s="75" t="s">
        <v>3738</v>
      </c>
      <c r="K28" s="79">
        <v>41821</v>
      </c>
      <c r="L28" s="76" t="s">
        <v>4729</v>
      </c>
      <c r="M28" s="78">
        <v>40862</v>
      </c>
    </row>
    <row r="29" spans="1:13" x14ac:dyDescent="0.25">
      <c r="A29" s="89"/>
      <c r="B29" s="89" t="s">
        <v>987</v>
      </c>
      <c r="C29" s="32">
        <v>4</v>
      </c>
      <c r="D29" s="18"/>
      <c r="E29" t="str">
        <v>Information Tools Devlope</v>
      </c>
      <c r="G29" s="75" t="s">
        <v>2715</v>
      </c>
      <c r="H29" s="75" t="s">
        <v>562</v>
      </c>
      <c r="I29" s="75" t="str">
        <f>IFERROR(_xlfn.XLOOKUP(Last_Pos[[#This Row],[NIK]],Data_Base_2[NIK],Data_Base_2[Current Position]),"")</f>
        <v/>
      </c>
      <c r="J29" s="75" t="s">
        <v>28</v>
      </c>
      <c r="K29" s="79">
        <v>42809</v>
      </c>
      <c r="L29" s="76" t="s">
        <v>4730</v>
      </c>
      <c r="M29" s="78">
        <v>42125</v>
      </c>
    </row>
    <row r="30" spans="1:13" x14ac:dyDescent="0.25">
      <c r="A30" s="89"/>
      <c r="B30" s="89" t="s">
        <v>971</v>
      </c>
      <c r="C30" s="32">
        <v>5</v>
      </c>
      <c r="D30" s="18"/>
      <c r="E30" t="str">
        <v>Research Staff</v>
      </c>
      <c r="G30" s="75" t="s">
        <v>4041</v>
      </c>
      <c r="H30" s="75" t="s">
        <v>3038</v>
      </c>
      <c r="I30" s="75" t="str">
        <f>IFERROR(_xlfn.XLOOKUP(Last_Pos[[#This Row],[NIK]],Data_Base_2[NIK],Data_Base_2[Current Position]),"")</f>
        <v/>
      </c>
      <c r="J30" s="75" t="s">
        <v>3739</v>
      </c>
      <c r="K30" s="79">
        <v>42475</v>
      </c>
      <c r="L30" s="76" t="s">
        <v>2053</v>
      </c>
      <c r="M30" s="78">
        <v>41771</v>
      </c>
    </row>
    <row r="31" spans="1:13" x14ac:dyDescent="0.25">
      <c r="A31" s="89"/>
      <c r="B31" s="11" t="s">
        <v>30</v>
      </c>
      <c r="C31" s="32">
        <v>5</v>
      </c>
      <c r="D31" s="18"/>
      <c r="E31" t="str">
        <v>Legal Staff</v>
      </c>
      <c r="G31" s="75" t="s">
        <v>4042</v>
      </c>
      <c r="H31" s="75" t="s">
        <v>3039</v>
      </c>
      <c r="I31" s="75" t="str">
        <f>IFERROR(_xlfn.XLOOKUP(Last_Pos[[#This Row],[NIK]],Data_Base_2[NIK],Data_Base_2[Current Position]),"")</f>
        <v/>
      </c>
      <c r="J31" s="75" t="s">
        <v>3740</v>
      </c>
      <c r="K31" s="79">
        <v>41640</v>
      </c>
      <c r="L31" s="76" t="s">
        <v>3740</v>
      </c>
      <c r="M31" s="78">
        <v>41548</v>
      </c>
    </row>
    <row r="32" spans="1:13" x14ac:dyDescent="0.25">
      <c r="A32" s="89"/>
      <c r="B32" s="89" t="s">
        <v>1628</v>
      </c>
      <c r="C32" s="32">
        <v>5</v>
      </c>
      <c r="D32" s="18"/>
      <c r="E32" t="str">
        <v>Staff</v>
      </c>
      <c r="G32" s="75" t="s">
        <v>4043</v>
      </c>
      <c r="H32" s="75" t="s">
        <v>3040</v>
      </c>
      <c r="I32" s="75" t="str">
        <f>IFERROR(_xlfn.XLOOKUP(Last_Pos[[#This Row],[NIK]],Data_Base_2[NIK],Data_Base_2[Current Position]),"")</f>
        <v/>
      </c>
      <c r="J32" s="75" t="s">
        <v>3741</v>
      </c>
      <c r="K32" s="79">
        <v>42125</v>
      </c>
      <c r="L32" s="76" t="s">
        <v>1877</v>
      </c>
      <c r="M32" s="78">
        <v>41456</v>
      </c>
    </row>
    <row r="33" spans="1:13" x14ac:dyDescent="0.25">
      <c r="D33" s="18"/>
      <c r="E33" t="str">
        <v>Risk Management</v>
      </c>
      <c r="G33" s="75" t="s">
        <v>2818</v>
      </c>
      <c r="H33" s="75" t="s">
        <v>1159</v>
      </c>
      <c r="I33" s="75" t="str">
        <f>IFERROR(_xlfn.XLOOKUP(Last_Pos[[#This Row],[NIK]],Data_Base_2[NIK],Data_Base_2[Current Position]),"")</f>
        <v/>
      </c>
      <c r="J33" s="75" t="s">
        <v>3742</v>
      </c>
      <c r="K33" s="79">
        <v>44075</v>
      </c>
      <c r="L33" s="76" t="s">
        <v>4731</v>
      </c>
      <c r="M33" s="78">
        <v>43466</v>
      </c>
    </row>
    <row r="34" spans="1:13" x14ac:dyDescent="0.25">
      <c r="D34" s="18"/>
      <c r="E34" t="str">
        <v>Head Of Department</v>
      </c>
      <c r="G34" s="75" t="s">
        <v>4044</v>
      </c>
      <c r="H34" s="75" t="s">
        <v>3041</v>
      </c>
      <c r="I34" s="75" t="str">
        <f>IFERROR(_xlfn.XLOOKUP(Last_Pos[[#This Row],[NIK]],Data_Base_2[NIK],Data_Base_2[Current Position]),"")</f>
        <v/>
      </c>
      <c r="J34" s="75" t="s">
        <v>928</v>
      </c>
      <c r="K34" s="79">
        <v>43570</v>
      </c>
      <c r="L34" s="76" t="s">
        <v>928</v>
      </c>
      <c r="M34" s="78">
        <v>43071</v>
      </c>
    </row>
    <row r="35" spans="1:13" x14ac:dyDescent="0.25">
      <c r="A35" s="10" t="s">
        <v>1029</v>
      </c>
      <c r="B35" s="10" t="s">
        <v>973</v>
      </c>
      <c r="D35" s="18"/>
      <c r="E35" t="str">
        <v>Regional Accounting</v>
      </c>
      <c r="G35" s="75" t="s">
        <v>2435</v>
      </c>
      <c r="H35" s="75" t="s">
        <v>1012</v>
      </c>
      <c r="I35" s="75" t="str">
        <f>IFERROR(_xlfn.XLOOKUP(Last_Pos[[#This Row],[NIK]],Data_Base_2[NIK],Data_Base_2[Current Position]),"")</f>
        <v/>
      </c>
      <c r="J35" s="75" t="s">
        <v>3743</v>
      </c>
      <c r="K35" s="79">
        <v>43969</v>
      </c>
      <c r="L35" s="76" t="s">
        <v>3743</v>
      </c>
      <c r="M35" s="78">
        <v>43969</v>
      </c>
    </row>
    <row r="36" spans="1:13" x14ac:dyDescent="0.25">
      <c r="A36" s="1" t="str" cm="1">
        <f t="array" ref="A36:A117">_xlfn.UNIQUE(Data_Base_2[Business Area])</f>
        <v>LSIP - Turangie Estate</v>
      </c>
      <c r="B36" s="1" t="str" cm="1">
        <f t="array" ref="B36:B117">_xlfn.XLOOKUP(_xlfn.ANCHORARRAY(A36),Data_Base_2[Business Area],Data_Base_2[City/Province])</f>
        <v>Sumatera Utara</v>
      </c>
      <c r="D36" s="18"/>
      <c r="E36" t="str">
        <v>Accounting &amp; Tax Manager</v>
      </c>
      <c r="G36" s="75" t="s">
        <v>4045</v>
      </c>
      <c r="H36" s="75" t="s">
        <v>3042</v>
      </c>
      <c r="I36" s="75" t="str">
        <f>IFERROR(_xlfn.XLOOKUP(Last_Pos[[#This Row],[NIK]],Data_Base_2[NIK],Data_Base_2[Current Position]),"")</f>
        <v/>
      </c>
      <c r="J36" s="75" t="s">
        <v>28</v>
      </c>
      <c r="K36" s="79">
        <v>42269</v>
      </c>
      <c r="L36" s="76" t="s">
        <v>28</v>
      </c>
      <c r="M36" s="78">
        <v>42177</v>
      </c>
    </row>
    <row r="37" spans="1:13" x14ac:dyDescent="0.25">
      <c r="A37" s="1" t="str">
        <v>LSIP - Bungara Estate</v>
      </c>
      <c r="B37" s="1" t="str">
        <v>Sumatera Utara</v>
      </c>
      <c r="D37" s="18"/>
      <c r="E37" t="str">
        <v>Cash Management &amp; Payment</v>
      </c>
      <c r="G37" s="75" t="s">
        <v>2494</v>
      </c>
      <c r="H37" s="75" t="s">
        <v>668</v>
      </c>
      <c r="I37" s="75" t="str">
        <f>IFERROR(_xlfn.XLOOKUP(Last_Pos[[#This Row],[NIK]],Data_Base_2[NIK],Data_Base_2[Current Position]),"")</f>
        <v/>
      </c>
      <c r="J37" s="75" t="s">
        <v>28</v>
      </c>
      <c r="K37" s="79">
        <v>43577</v>
      </c>
      <c r="L37" s="76" t="s">
        <v>28</v>
      </c>
      <c r="M37" s="78">
        <v>43577</v>
      </c>
    </row>
    <row r="38" spans="1:13" x14ac:dyDescent="0.25">
      <c r="A38" s="1" t="str">
        <v>LSIP - Begerpang Estate</v>
      </c>
      <c r="B38" s="1" t="str">
        <v>Sumatera Utara</v>
      </c>
      <c r="D38" s="18"/>
      <c r="E38" t="str">
        <v>HR Staff</v>
      </c>
      <c r="G38" s="75" t="s">
        <v>2976</v>
      </c>
      <c r="H38" s="75" t="s">
        <v>1236</v>
      </c>
      <c r="I38" s="75" t="str">
        <f>IFERROR(_xlfn.XLOOKUP(Last_Pos[[#This Row],[NIK]],Data_Base_2[NIK],Data_Base_2[Current Position]),"")</f>
        <v/>
      </c>
      <c r="J38" s="75" t="s">
        <v>2200</v>
      </c>
      <c r="K38" s="79">
        <v>41821</v>
      </c>
      <c r="L38" s="76" t="s">
        <v>4732</v>
      </c>
      <c r="M38" s="78">
        <v>41275</v>
      </c>
    </row>
    <row r="39" spans="1:13" x14ac:dyDescent="0.25">
      <c r="A39" s="1" t="str">
        <v>LSIP - Dolok Estate</v>
      </c>
      <c r="B39" s="1" t="str">
        <v>Sumatera Utara</v>
      </c>
      <c r="D39" s="18"/>
      <c r="E39" t="str">
        <v>Community Development Off</v>
      </c>
      <c r="G39" s="75" t="s">
        <v>4046</v>
      </c>
      <c r="H39" s="75" t="s">
        <v>3043</v>
      </c>
      <c r="I39" s="75" t="str">
        <f>IFERROR(_xlfn.XLOOKUP(Last_Pos[[#This Row],[NIK]],Data_Base_2[NIK],Data_Base_2[Current Position]),"")</f>
        <v/>
      </c>
      <c r="J39" s="75" t="s">
        <v>3744</v>
      </c>
      <c r="K39" s="79">
        <v>41855</v>
      </c>
      <c r="L39" s="76" t="s">
        <v>3744</v>
      </c>
      <c r="M39" s="78">
        <v>41348</v>
      </c>
    </row>
    <row r="40" spans="1:13" x14ac:dyDescent="0.25">
      <c r="A40" s="1" t="str">
        <v>LSIP - Gunung Malayu Estate</v>
      </c>
      <c r="B40" s="1" t="str">
        <v>Sumatera Utara</v>
      </c>
      <c r="D40" s="18"/>
      <c r="E40" t="str">
        <v>Draftman</v>
      </c>
      <c r="G40" s="75" t="s">
        <v>2610</v>
      </c>
      <c r="H40" s="75" t="s">
        <v>340</v>
      </c>
      <c r="I40" s="75" t="str">
        <f>IFERROR(_xlfn.XLOOKUP(Last_Pos[[#This Row],[NIK]],Data_Base_2[NIK],Data_Base_2[Current Position]),"")</f>
        <v/>
      </c>
      <c r="J40" s="75" t="s">
        <v>13</v>
      </c>
      <c r="K40" s="79">
        <v>44102</v>
      </c>
      <c r="L40" s="76" t="s">
        <v>3788</v>
      </c>
      <c r="M40" s="78">
        <v>43832</v>
      </c>
    </row>
    <row r="41" spans="1:13" x14ac:dyDescent="0.25">
      <c r="A41" s="1" t="str">
        <v>LSIP - Sei Rumbiya Estate</v>
      </c>
      <c r="B41" s="1" t="str">
        <v>Sumatera Utara</v>
      </c>
      <c r="D41" s="18"/>
      <c r="E41" t="str">
        <v>Clerk</v>
      </c>
      <c r="G41" s="75" t="s">
        <v>4047</v>
      </c>
      <c r="H41" s="75" t="s">
        <v>3044</v>
      </c>
      <c r="I41" s="75" t="str">
        <f>IFERROR(_xlfn.XLOOKUP(Last_Pos[[#This Row],[NIK]],Data_Base_2[NIK],Data_Base_2[Current Position]),"")</f>
        <v/>
      </c>
      <c r="J41" s="75" t="s">
        <v>1454</v>
      </c>
      <c r="K41" s="79">
        <v>41426</v>
      </c>
      <c r="L41" s="76" t="s">
        <v>4733</v>
      </c>
      <c r="M41" s="78">
        <v>40422</v>
      </c>
    </row>
    <row r="42" spans="1:13" x14ac:dyDescent="0.25">
      <c r="A42" s="1" t="str">
        <v>LSIP - Belani Elok Palm Oil Mill</v>
      </c>
      <c r="B42" s="1" t="str">
        <v>Sumatera Selatan</v>
      </c>
      <c r="E42" t="str">
        <v>General Services Staff</v>
      </c>
      <c r="G42" s="75" t="s">
        <v>2776</v>
      </c>
      <c r="H42" s="75" t="s">
        <v>687</v>
      </c>
      <c r="I42" s="75" t="str">
        <f>IFERROR(_xlfn.XLOOKUP(Last_Pos[[#This Row],[NIK]],Data_Base_2[NIK],Data_Base_2[Current Position]),"")</f>
        <v/>
      </c>
      <c r="J42" s="75" t="s">
        <v>28</v>
      </c>
      <c r="K42" s="79">
        <v>43739</v>
      </c>
      <c r="L42" s="76" t="s">
        <v>28</v>
      </c>
      <c r="M42" s="78">
        <v>43567</v>
      </c>
    </row>
    <row r="43" spans="1:13" x14ac:dyDescent="0.25">
      <c r="A43" s="1" t="str">
        <v>LSIP - Sei Lakitan Palm Oil Mill</v>
      </c>
      <c r="B43" s="1" t="str">
        <v>Sumatera Selatan</v>
      </c>
      <c r="C43" s="96"/>
      <c r="E43" t="str">
        <v>Branch Office Supervisor</v>
      </c>
      <c r="G43" s="75" t="s">
        <v>2943</v>
      </c>
      <c r="H43" s="75" t="s">
        <v>485</v>
      </c>
      <c r="I43" s="75" t="str">
        <f>IFERROR(_xlfn.XLOOKUP(Last_Pos[[#This Row],[NIK]],Data_Base_2[NIK],Data_Base_2[Current Position]),"")</f>
        <v/>
      </c>
      <c r="J43" s="75" t="s">
        <v>2168</v>
      </c>
      <c r="K43" s="79">
        <v>43891</v>
      </c>
      <c r="L43" s="76" t="s">
        <v>928</v>
      </c>
      <c r="M43" s="78">
        <v>43466</v>
      </c>
    </row>
    <row r="44" spans="1:13" x14ac:dyDescent="0.25">
      <c r="A44" s="1" t="str">
        <v>LSIP - Palangisang Estate</v>
      </c>
      <c r="B44" s="1" t="str">
        <v>Sulawesi Selatan</v>
      </c>
      <c r="E44" t="str">
        <v>Accounting  Supervisor</v>
      </c>
      <c r="G44" s="75" t="s">
        <v>4048</v>
      </c>
      <c r="H44" s="75" t="s">
        <v>3045</v>
      </c>
      <c r="I44" s="75" t="str">
        <f>IFERROR(_xlfn.XLOOKUP(Last_Pos[[#This Row],[NIK]],Data_Base_2[NIK],Data_Base_2[Current Position]),"")</f>
        <v/>
      </c>
      <c r="J44" s="75" t="s">
        <v>1638</v>
      </c>
      <c r="K44" s="79">
        <v>42857</v>
      </c>
      <c r="L44" s="76" t="s">
        <v>1638</v>
      </c>
      <c r="M44" s="78">
        <v>42857</v>
      </c>
    </row>
    <row r="45" spans="1:13" x14ac:dyDescent="0.25">
      <c r="A45" s="1" t="str">
        <v>LSIP - Pulo Rambong Estate</v>
      </c>
      <c r="B45" s="1" t="str">
        <v>Sumatera Utara</v>
      </c>
      <c r="E45" t="str">
        <v>Accounting Manager</v>
      </c>
      <c r="G45" s="75" t="s">
        <v>2577</v>
      </c>
      <c r="H45" s="75" t="s">
        <v>401</v>
      </c>
      <c r="I45" s="75" t="str">
        <f>IFERROR(_xlfn.XLOOKUP(Last_Pos[[#This Row],[NIK]],Data_Base_2[NIK],Data_Base_2[Current Position]),"")</f>
        <v/>
      </c>
      <c r="J45" s="75" t="s">
        <v>55</v>
      </c>
      <c r="K45" s="79">
        <v>44277</v>
      </c>
      <c r="L45" s="76" t="s">
        <v>3755</v>
      </c>
      <c r="M45" s="78">
        <v>43435</v>
      </c>
    </row>
    <row r="46" spans="1:13" x14ac:dyDescent="0.25">
      <c r="A46" s="1" t="str">
        <v>LSIP - Treblasala Estate</v>
      </c>
      <c r="B46" s="1" t="str">
        <v>Jawa Timur</v>
      </c>
      <c r="E46" t="str">
        <v>Budget Staff</v>
      </c>
      <c r="G46" s="75" t="s">
        <v>2829</v>
      </c>
      <c r="H46" s="75" t="s">
        <v>293</v>
      </c>
      <c r="I46" s="75" t="str">
        <f>IFERROR(_xlfn.XLOOKUP(Last_Pos[[#This Row],[NIK]],Data_Base_2[NIK],Data_Base_2[Current Position]),"")</f>
        <v/>
      </c>
      <c r="J46" s="75" t="s">
        <v>1454</v>
      </c>
      <c r="K46" s="79">
        <v>40909</v>
      </c>
      <c r="L46" s="76" t="s">
        <v>1454</v>
      </c>
      <c r="M46" s="78">
        <v>39326</v>
      </c>
    </row>
    <row r="47" spans="1:13" x14ac:dyDescent="0.25">
      <c r="A47" s="1" t="str">
        <v>LSIP - Pahu Makmur Estate</v>
      </c>
      <c r="B47" s="1" t="str">
        <v>Kalimantan Timur</v>
      </c>
      <c r="E47" t="str">
        <v>Plasma Finance &amp; Administ</v>
      </c>
      <c r="G47" s="75" t="s">
        <v>4049</v>
      </c>
      <c r="H47" s="75" t="s">
        <v>3046</v>
      </c>
      <c r="I47" s="75" t="str">
        <f>IFERROR(_xlfn.XLOOKUP(Last_Pos[[#This Row],[NIK]],Data_Base_2[NIK],Data_Base_2[Current Position]),"")</f>
        <v/>
      </c>
      <c r="J47" s="75" t="s">
        <v>30</v>
      </c>
      <c r="K47" s="79">
        <v>42418</v>
      </c>
      <c r="L47" s="76" t="s">
        <v>1628</v>
      </c>
      <c r="M47" s="78">
        <v>42142</v>
      </c>
    </row>
    <row r="48" spans="1:13" x14ac:dyDescent="0.25">
      <c r="A48" s="1" t="str">
        <v>LSIP - Jelau Makmur Estate</v>
      </c>
      <c r="B48" s="1" t="str">
        <v>Kalimantan Timur</v>
      </c>
      <c r="E48" t="str">
        <v>Company Doctor</v>
      </c>
      <c r="G48" s="75" t="s">
        <v>4050</v>
      </c>
      <c r="H48" s="75" t="s">
        <v>3047</v>
      </c>
      <c r="I48" s="75" t="str">
        <f>IFERROR(_xlfn.XLOOKUP(Last_Pos[[#This Row],[NIK]],Data_Base_2[NIK],Data_Base_2[Current Position]),"")</f>
        <v/>
      </c>
      <c r="J48" s="75" t="s">
        <v>28</v>
      </c>
      <c r="K48" s="79">
        <v>43864</v>
      </c>
      <c r="L48" s="76" t="s">
        <v>28</v>
      </c>
      <c r="M48" s="78">
        <v>42492</v>
      </c>
    </row>
    <row r="49" spans="1:13" x14ac:dyDescent="0.25">
      <c r="A49" s="1" t="str">
        <v>LSIP - Kencana Sari Palm Oil Mill</v>
      </c>
      <c r="B49" s="1" t="str">
        <v>Sumatera Selatan</v>
      </c>
      <c r="E49" t="str">
        <v>Health Staff</v>
      </c>
      <c r="G49" s="75" t="s">
        <v>4051</v>
      </c>
      <c r="H49" s="75" t="s">
        <v>3048</v>
      </c>
      <c r="I49" s="75" t="str">
        <f>IFERROR(_xlfn.XLOOKUP(Last_Pos[[#This Row],[NIK]],Data_Base_2[NIK],Data_Base_2[Current Position]),"")</f>
        <v/>
      </c>
      <c r="J49" s="75" t="s">
        <v>928</v>
      </c>
      <c r="K49" s="79">
        <v>42795</v>
      </c>
      <c r="L49" s="76" t="s">
        <v>3970</v>
      </c>
      <c r="M49" s="78">
        <v>41821</v>
      </c>
    </row>
    <row r="50" spans="1:13" x14ac:dyDescent="0.25">
      <c r="A50" s="1" t="str">
        <v>LSIP - Suka Damai Estate</v>
      </c>
      <c r="B50" s="1" t="str">
        <v>Sumatera Selatan</v>
      </c>
      <c r="E50" t="str">
        <v>Internal Auditor</v>
      </c>
      <c r="G50" s="75" t="s">
        <v>2336</v>
      </c>
      <c r="H50" s="75" t="s">
        <v>138</v>
      </c>
      <c r="I50" s="75" t="str">
        <f>IFERROR(_xlfn.XLOOKUP(Last_Pos[[#This Row],[NIK]],Data_Base_2[NIK],Data_Base_2[Current Position]),"")</f>
        <v/>
      </c>
      <c r="J50" s="75" t="s">
        <v>1454</v>
      </c>
      <c r="K50" s="79">
        <v>44044</v>
      </c>
      <c r="L50" s="76" t="s">
        <v>1454</v>
      </c>
      <c r="M50" s="78">
        <v>44044</v>
      </c>
    </row>
    <row r="51" spans="1:13" x14ac:dyDescent="0.25">
      <c r="A51" s="1" t="str">
        <v>LSIP - Sei Rumbiya Rubber Factory</v>
      </c>
      <c r="B51" s="1" t="str">
        <v>Sumatera Utara</v>
      </c>
      <c r="E51" t="str">
        <v>Legal Officer</v>
      </c>
      <c r="G51" s="75" t="s">
        <v>2503</v>
      </c>
      <c r="H51" s="75" t="s">
        <v>620</v>
      </c>
      <c r="I51" s="75" t="str">
        <f>IFERROR(_xlfn.XLOOKUP(Last_Pos[[#This Row],[NIK]],Data_Base_2[NIK],Data_Base_2[Current Position]),"")</f>
        <v/>
      </c>
      <c r="J51" s="75" t="s">
        <v>28</v>
      </c>
      <c r="K51" s="79">
        <v>43132</v>
      </c>
      <c r="L51" s="76" t="s">
        <v>1638</v>
      </c>
      <c r="M51" s="78">
        <v>43040</v>
      </c>
    </row>
    <row r="52" spans="1:13" x14ac:dyDescent="0.25">
      <c r="A52" s="1" t="str">
        <v>LSIP - Kencana Sari Estate</v>
      </c>
      <c r="B52" s="1" t="str">
        <v>Sumatera Selatan</v>
      </c>
      <c r="E52" t="str">
        <v>Funding &amp; Insurance Staff</v>
      </c>
      <c r="G52" s="75" t="s">
        <v>2545</v>
      </c>
      <c r="H52" s="75" t="s">
        <v>200</v>
      </c>
      <c r="I52" s="75" t="str">
        <f>IFERROR(_xlfn.XLOOKUP(Last_Pos[[#This Row],[NIK]],Data_Base_2[NIK],Data_Base_2[Current Position]),"")</f>
        <v/>
      </c>
      <c r="J52" s="75" t="s">
        <v>28</v>
      </c>
      <c r="K52" s="79">
        <v>43801</v>
      </c>
      <c r="L52" s="76" t="s">
        <v>28</v>
      </c>
      <c r="M52" s="78">
        <v>42492</v>
      </c>
    </row>
    <row r="53" spans="1:13" x14ac:dyDescent="0.25">
      <c r="A53" s="1" t="str">
        <v>LSIP - Rep Office Medan</v>
      </c>
      <c r="B53" s="1" t="str">
        <v>Medan</v>
      </c>
      <c r="E53" t="str">
        <v>Treasury Supervisor</v>
      </c>
      <c r="G53" s="75" t="s">
        <v>2370</v>
      </c>
      <c r="H53" s="75" t="s">
        <v>643</v>
      </c>
      <c r="I53" s="75" t="str">
        <f>IFERROR(_xlfn.XLOOKUP(Last_Pos[[#This Row],[NIK]],Data_Base_2[NIK],Data_Base_2[Current Position]),"")</f>
        <v/>
      </c>
      <c r="J53" s="75" t="s">
        <v>3745</v>
      </c>
      <c r="K53" s="79">
        <v>43176</v>
      </c>
      <c r="L53" s="76" t="s">
        <v>3745</v>
      </c>
      <c r="M53" s="78">
        <v>43176</v>
      </c>
    </row>
    <row r="54" spans="1:13" x14ac:dyDescent="0.25">
      <c r="A54" s="1" t="str">
        <v>LSIP - Rep Office Palembang</v>
      </c>
      <c r="B54" s="1" t="str">
        <v>Palembang</v>
      </c>
      <c r="E54" t="str">
        <v>Treasury Staff</v>
      </c>
      <c r="G54" s="75" t="s">
        <v>2882</v>
      </c>
      <c r="H54" s="75" t="s">
        <v>1195</v>
      </c>
      <c r="I54" s="75" t="str">
        <f>IFERROR(_xlfn.XLOOKUP(Last_Pos[[#This Row],[NIK]],Data_Base_2[NIK],Data_Base_2[Current Position]),"")</f>
        <v/>
      </c>
      <c r="J54" s="75" t="s">
        <v>1922</v>
      </c>
      <c r="K54" s="79">
        <v>42370</v>
      </c>
      <c r="L54" s="76" t="s">
        <v>4734</v>
      </c>
      <c r="M54" s="78">
        <v>41579</v>
      </c>
    </row>
    <row r="55" spans="1:13" x14ac:dyDescent="0.25">
      <c r="A55" s="1" t="str">
        <v>LSIP - Head Office Jakarta</v>
      </c>
      <c r="B55" s="1" t="str">
        <v>Jakarta</v>
      </c>
      <c r="E55" t="str">
        <v>Area Manager Agronomy</v>
      </c>
      <c r="G55" s="75" t="s">
        <v>2753</v>
      </c>
      <c r="H55" s="75" t="s">
        <v>176</v>
      </c>
      <c r="I55" s="75" t="str">
        <f>IFERROR(_xlfn.XLOOKUP(Last_Pos[[#This Row],[NIK]],Data_Base_2[NIK],Data_Base_2[Current Position]),"")</f>
        <v/>
      </c>
      <c r="J55" s="75" t="s">
        <v>30</v>
      </c>
      <c r="K55" s="79">
        <v>44242</v>
      </c>
      <c r="L55" s="76" t="s">
        <v>30</v>
      </c>
      <c r="M55" s="78">
        <v>43374</v>
      </c>
    </row>
    <row r="56" spans="1:13" x14ac:dyDescent="0.25">
      <c r="A56" s="1" t="str">
        <v>LSIP - Rep Office Surabaya</v>
      </c>
      <c r="B56" s="1" t="str">
        <v>Jawa Timur</v>
      </c>
      <c r="E56" t="str">
        <v>Research Supervisor</v>
      </c>
      <c r="G56" s="75" t="s">
        <v>2957</v>
      </c>
      <c r="H56" s="75" t="s">
        <v>289</v>
      </c>
      <c r="I56" s="75" t="str">
        <f>IFERROR(_xlfn.XLOOKUP(Last_Pos[[#This Row],[NIK]],Data_Base_2[NIK],Data_Base_2[Current Position]),"")</f>
        <v/>
      </c>
      <c r="J56" s="75" t="s">
        <v>2188</v>
      </c>
      <c r="K56" s="79">
        <v>42370</v>
      </c>
      <c r="L56" s="76" t="s">
        <v>4735</v>
      </c>
      <c r="M56" s="78">
        <v>42139</v>
      </c>
    </row>
    <row r="57" spans="1:13" x14ac:dyDescent="0.25">
      <c r="A57" s="1" t="str">
        <v>LSIP - Bukit Hijau Estate</v>
      </c>
      <c r="B57" s="1" t="str">
        <v>Sumatera Selatan</v>
      </c>
      <c r="E57" t="str">
        <v>Quality Control Superviso</v>
      </c>
      <c r="G57" s="75" t="s">
        <v>4052</v>
      </c>
      <c r="H57" s="75" t="s">
        <v>3049</v>
      </c>
      <c r="I57" s="75" t="str">
        <f>IFERROR(_xlfn.XLOOKUP(Last_Pos[[#This Row],[NIK]],Data_Base_2[NIK],Data_Base_2[Current Position]),"")</f>
        <v/>
      </c>
      <c r="J57" s="75" t="s">
        <v>3746</v>
      </c>
      <c r="K57" s="79">
        <v>42064</v>
      </c>
      <c r="L57" s="76" t="s">
        <v>3746</v>
      </c>
      <c r="M57" s="78">
        <v>41974</v>
      </c>
    </row>
    <row r="58" spans="1:13" x14ac:dyDescent="0.25">
      <c r="A58" s="1" t="str">
        <v>LSIP - SumBio - NS</v>
      </c>
      <c r="B58" s="1" t="str">
        <v>Sumatera Utara</v>
      </c>
      <c r="E58" t="str">
        <v>Head Assistant</v>
      </c>
      <c r="G58" s="75" t="s">
        <v>2950</v>
      </c>
      <c r="H58" s="75" t="s">
        <v>452</v>
      </c>
      <c r="I58" s="75" t="str">
        <f>IFERROR(_xlfn.XLOOKUP(Last_Pos[[#This Row],[NIK]],Data_Base_2[NIK],Data_Base_2[Current Position]),"")</f>
        <v/>
      </c>
      <c r="J58" s="75" t="s">
        <v>2180</v>
      </c>
      <c r="K58" s="79">
        <v>41640</v>
      </c>
      <c r="L58" s="76" t="s">
        <v>4736</v>
      </c>
      <c r="M58" s="78">
        <v>41030</v>
      </c>
    </row>
    <row r="59" spans="1:13" x14ac:dyDescent="0.25">
      <c r="A59" s="1" t="str">
        <v>LSIP - Tulung Gelam Estate</v>
      </c>
      <c r="B59" s="1" t="str">
        <v>Sumatera Selatan</v>
      </c>
      <c r="E59" t="str">
        <v>Estate Manager</v>
      </c>
      <c r="G59" s="75" t="s">
        <v>4053</v>
      </c>
      <c r="H59" s="75" t="s">
        <v>3050</v>
      </c>
      <c r="I59" s="75" t="str">
        <f>IFERROR(_xlfn.XLOOKUP(Last_Pos[[#This Row],[NIK]],Data_Base_2[NIK],Data_Base_2[Current Position]),"")</f>
        <v/>
      </c>
      <c r="J59" s="75" t="s">
        <v>3747</v>
      </c>
      <c r="K59" s="79">
        <v>41456</v>
      </c>
      <c r="L59" s="76" t="s">
        <v>3747</v>
      </c>
      <c r="M59" s="78">
        <v>40544</v>
      </c>
    </row>
    <row r="60" spans="1:13" x14ac:dyDescent="0.25">
      <c r="A60" s="1" t="str">
        <v>LSIP - Pungkol Estate</v>
      </c>
      <c r="B60" s="1" t="str">
        <v>Sulawesi Utara</v>
      </c>
      <c r="E60" t="str">
        <v>Project Manager</v>
      </c>
      <c r="G60" s="75" t="s">
        <v>4054</v>
      </c>
      <c r="H60" s="75" t="s">
        <v>3051</v>
      </c>
      <c r="I60" s="75" t="str">
        <f>IFERROR(_xlfn.XLOOKUP(Last_Pos[[#This Row],[NIK]],Data_Base_2[NIK],Data_Base_2[Current Position]),"")</f>
        <v/>
      </c>
      <c r="J60" s="75" t="s">
        <v>28</v>
      </c>
      <c r="K60" s="79">
        <v>42522</v>
      </c>
      <c r="L60" s="76" t="s">
        <v>1638</v>
      </c>
      <c r="M60" s="78">
        <v>42248</v>
      </c>
    </row>
    <row r="61" spans="1:13" x14ac:dyDescent="0.25">
      <c r="A61" s="1" t="str">
        <v>LSIP - Arta Kencana Estate</v>
      </c>
      <c r="B61" s="1" t="str">
        <v>Sumatera Selatan</v>
      </c>
      <c r="E61" t="str">
        <v>Area Manager Engineering</v>
      </c>
      <c r="G61" s="75" t="s">
        <v>2498</v>
      </c>
      <c r="H61" s="75" t="s">
        <v>236</v>
      </c>
      <c r="I61" s="75" t="str">
        <f>IFERROR(_xlfn.XLOOKUP(Last_Pos[[#This Row],[NIK]],Data_Base_2[NIK],Data_Base_2[Current Position]),"")</f>
        <v/>
      </c>
      <c r="J61" s="75" t="s">
        <v>28</v>
      </c>
      <c r="K61" s="79">
        <v>44088</v>
      </c>
      <c r="L61" s="76" t="s">
        <v>28</v>
      </c>
      <c r="M61" s="78">
        <v>42492</v>
      </c>
    </row>
    <row r="62" spans="1:13" x14ac:dyDescent="0.25">
      <c r="A62" s="1" t="str">
        <v>LSIP - Riam Indah Estate</v>
      </c>
      <c r="B62" s="1" t="str">
        <v>Sumatera Selatan</v>
      </c>
      <c r="E62" t="str">
        <v>Mill Manager</v>
      </c>
      <c r="G62" s="75" t="s">
        <v>2489</v>
      </c>
      <c r="H62" s="75" t="s">
        <v>305</v>
      </c>
      <c r="I62" s="75" t="str">
        <f>IFERROR(_xlfn.XLOOKUP(Last_Pos[[#This Row],[NIK]],Data_Base_2[NIK],Data_Base_2[Current Position]),"")</f>
        <v/>
      </c>
      <c r="J62" s="75" t="s">
        <v>28</v>
      </c>
      <c r="K62" s="79">
        <v>43556</v>
      </c>
      <c r="L62" s="76" t="s">
        <v>28</v>
      </c>
      <c r="M62" s="78">
        <v>42128</v>
      </c>
    </row>
    <row r="63" spans="1:13" x14ac:dyDescent="0.25">
      <c r="A63" s="1" t="str">
        <v>LSIP - Rep Office Samarinda</v>
      </c>
      <c r="B63" s="1" t="str">
        <v>Samarinda</v>
      </c>
      <c r="E63" t="str">
        <v>Maintenance Engineer</v>
      </c>
      <c r="G63" s="75" t="s">
        <v>4055</v>
      </c>
      <c r="H63" s="75" t="s">
        <v>3052</v>
      </c>
      <c r="I63" s="75" t="str">
        <f>IFERROR(_xlfn.XLOOKUP(Last_Pos[[#This Row],[NIK]],Data_Base_2[NIK],Data_Base_2[Current Position]),"")</f>
        <v/>
      </c>
      <c r="J63" s="75" t="s">
        <v>3748</v>
      </c>
      <c r="K63" s="79">
        <v>43678</v>
      </c>
      <c r="L63" s="76" t="s">
        <v>3748</v>
      </c>
      <c r="M63" s="78">
        <v>43435</v>
      </c>
    </row>
    <row r="64" spans="1:13" x14ac:dyDescent="0.25">
      <c r="A64" s="1" t="str">
        <v>LSIP - IMF Limapuluh</v>
      </c>
      <c r="B64" s="1" t="str">
        <v>Sumatera Utara</v>
      </c>
      <c r="E64" t="str">
        <v>Factory Manager</v>
      </c>
      <c r="G64" s="75" t="s">
        <v>2928</v>
      </c>
      <c r="H64" s="75" t="s">
        <v>359</v>
      </c>
      <c r="I64" s="75" t="str">
        <f>IFERROR(_xlfn.XLOOKUP(Last_Pos[[#This Row],[NIK]],Data_Base_2[NIK],Data_Base_2[Current Position]),"")</f>
        <v/>
      </c>
      <c r="J64" s="75" t="s">
        <v>3749</v>
      </c>
      <c r="K64" s="79">
        <v>42736</v>
      </c>
      <c r="L64" s="76" t="s">
        <v>4737</v>
      </c>
      <c r="M64" s="78">
        <v>41640</v>
      </c>
    </row>
    <row r="65" spans="1:13" x14ac:dyDescent="0.25">
      <c r="A65" s="1" t="str">
        <v>LSIP - IMF Muara Rupit</v>
      </c>
      <c r="B65" s="1" t="str">
        <v>Sumatera Selatan</v>
      </c>
      <c r="E65" t="str">
        <v>Bulking Station Superviso</v>
      </c>
      <c r="G65" s="75" t="s">
        <v>4056</v>
      </c>
      <c r="H65" s="75" t="s">
        <v>3053</v>
      </c>
      <c r="I65" s="75" t="str">
        <f>IFERROR(_xlfn.XLOOKUP(Last_Pos[[#This Row],[NIK]],Data_Base_2[NIK],Data_Base_2[Current Position]),"")</f>
        <v/>
      </c>
      <c r="J65" s="75" t="s">
        <v>869</v>
      </c>
      <c r="K65" s="79">
        <v>41244</v>
      </c>
      <c r="L65" s="76" t="s">
        <v>869</v>
      </c>
      <c r="M65" s="78">
        <v>41244</v>
      </c>
    </row>
    <row r="66" spans="1:13" x14ac:dyDescent="0.25">
      <c r="A66" s="1" t="str">
        <v>LSIP - IMF MUBA Bengkel &amp; Sewa</v>
      </c>
      <c r="B66" s="1" t="str">
        <v>Sumatera Selatan</v>
      </c>
      <c r="E66" t="str">
        <v>Bulking Station Staff</v>
      </c>
      <c r="G66" s="75" t="s">
        <v>2312</v>
      </c>
      <c r="H66" s="75" t="s">
        <v>107</v>
      </c>
      <c r="I66" s="75" t="str">
        <f>IFERROR(_xlfn.XLOOKUP(Last_Pos[[#This Row],[NIK]],Data_Base_2[NIK],Data_Base_2[Current Position]),"")</f>
        <v/>
      </c>
      <c r="J66" s="75" t="s">
        <v>3750</v>
      </c>
      <c r="K66" s="79">
        <v>43040</v>
      </c>
      <c r="L66" s="76" t="s">
        <v>4738</v>
      </c>
      <c r="M66" s="78">
        <v>37926</v>
      </c>
    </row>
    <row r="67" spans="1:13" x14ac:dyDescent="0.25">
      <c r="A67" s="1" t="str">
        <v>LSIP - Tirta Agung Estate</v>
      </c>
      <c r="B67" s="1" t="str">
        <v>Sumatera Selatan</v>
      </c>
      <c r="E67" t="str">
        <v>Internal Transport Superv</v>
      </c>
      <c r="G67" s="75" t="s">
        <v>2825</v>
      </c>
      <c r="H67" s="75" t="s">
        <v>290</v>
      </c>
      <c r="I67" s="75" t="str">
        <f>IFERROR(_xlfn.XLOOKUP(Last_Pos[[#This Row],[NIK]],Data_Base_2[NIK],Data_Base_2[Current Position]),"")</f>
        <v/>
      </c>
      <c r="J67" s="75" t="s">
        <v>1856</v>
      </c>
      <c r="K67" s="79">
        <v>40909</v>
      </c>
      <c r="L67" s="76" t="s">
        <v>4739</v>
      </c>
      <c r="M67" s="78">
        <v>39326</v>
      </c>
    </row>
    <row r="68" spans="1:13" x14ac:dyDescent="0.25">
      <c r="A68" s="1" t="str">
        <v>LSIP - Sei Merah Estate</v>
      </c>
      <c r="B68" s="1" t="str">
        <v>Sumatera Utara</v>
      </c>
      <c r="E68" t="str">
        <v>Project &amp; Engineering Man</v>
      </c>
      <c r="G68" s="75" t="s">
        <v>2499</v>
      </c>
      <c r="H68" s="75" t="s">
        <v>579</v>
      </c>
      <c r="I68" s="75" t="str">
        <f>IFERROR(_xlfn.XLOOKUP(Last_Pos[[#This Row],[NIK]],Data_Base_2[NIK],Data_Base_2[Current Position]),"")</f>
        <v/>
      </c>
      <c r="J68" s="75" t="s">
        <v>28</v>
      </c>
      <c r="K68" s="79">
        <v>43724</v>
      </c>
      <c r="L68" s="76" t="s">
        <v>28</v>
      </c>
      <c r="M68" s="78">
        <v>42705</v>
      </c>
    </row>
    <row r="69" spans="1:13" x14ac:dyDescent="0.25">
      <c r="A69" s="1" t="str">
        <v>LSIP - SumBio - SS</v>
      </c>
      <c r="B69" s="1" t="str">
        <v>Sumatera Selatan</v>
      </c>
      <c r="E69" t="str">
        <v>Financial Control Manager</v>
      </c>
      <c r="G69" s="75" t="s">
        <v>2354</v>
      </c>
      <c r="H69" s="75" t="s">
        <v>265</v>
      </c>
      <c r="I69" s="75" t="str">
        <f>IFERROR(_xlfn.XLOOKUP(Last_Pos[[#This Row],[NIK]],Data_Base_2[NIK],Data_Base_2[Current Position]),"")</f>
        <v/>
      </c>
      <c r="J69" s="75" t="s">
        <v>3740</v>
      </c>
      <c r="K69" s="79">
        <v>43466</v>
      </c>
      <c r="L69" s="76" t="s">
        <v>3740</v>
      </c>
      <c r="M69" s="78">
        <v>42005</v>
      </c>
    </row>
    <row r="70" spans="1:13" x14ac:dyDescent="0.25">
      <c r="A70" s="1" t="str">
        <v>LSIP - Turangie Palm Oil Mill</v>
      </c>
      <c r="B70" s="1" t="str">
        <v>Sumatera Utara</v>
      </c>
      <c r="E70" t="str">
        <v>Budget Manager</v>
      </c>
      <c r="G70" s="75" t="s">
        <v>2897</v>
      </c>
      <c r="H70" s="75" t="s">
        <v>261</v>
      </c>
      <c r="I70" s="75" t="str">
        <f>IFERROR(_xlfn.XLOOKUP(Last_Pos[[#This Row],[NIK]],Data_Base_2[NIK],Data_Base_2[Current Position]),"")</f>
        <v/>
      </c>
      <c r="J70" s="75" t="s">
        <v>1941</v>
      </c>
      <c r="K70" s="79">
        <v>43282</v>
      </c>
      <c r="L70" s="76" t="s">
        <v>4740</v>
      </c>
      <c r="M70" s="78">
        <v>42948</v>
      </c>
    </row>
    <row r="71" spans="1:13" x14ac:dyDescent="0.25">
      <c r="A71" s="1" t="str">
        <v>LSIP - Begerpang Palm Oil Mill</v>
      </c>
      <c r="B71" s="1" t="str">
        <v>Sumatera Utara</v>
      </c>
      <c r="E71" t="str">
        <v>Core Support SAP</v>
      </c>
      <c r="G71" s="75" t="s">
        <v>2893</v>
      </c>
      <c r="H71" s="75" t="s">
        <v>251</v>
      </c>
      <c r="I71" s="75" t="str">
        <f>IFERROR(_xlfn.XLOOKUP(Last_Pos[[#This Row],[NIK]],Data_Base_2[NIK],Data_Base_2[Current Position]),"")</f>
        <v/>
      </c>
      <c r="J71" s="75" t="s">
        <v>3751</v>
      </c>
      <c r="K71" s="79">
        <v>43101</v>
      </c>
      <c r="L71" s="76" t="s">
        <v>3751</v>
      </c>
      <c r="M71" s="78">
        <v>43055</v>
      </c>
    </row>
    <row r="72" spans="1:13" x14ac:dyDescent="0.25">
      <c r="A72" s="1" t="str">
        <v>LSIP - Dolok Palm Oil Mill</v>
      </c>
      <c r="B72" s="1" t="str">
        <v>Sumatera Utara</v>
      </c>
      <c r="E72" t="str">
        <v>Sales Administration Staf</v>
      </c>
      <c r="G72" s="75" t="s">
        <v>4057</v>
      </c>
      <c r="H72" s="75" t="s">
        <v>3054</v>
      </c>
      <c r="I72" s="75" t="str">
        <f>IFERROR(_xlfn.XLOOKUP(Last_Pos[[#This Row],[NIK]],Data_Base_2[NIK],Data_Base_2[Current Position]),"")</f>
        <v/>
      </c>
      <c r="J72" s="75" t="s">
        <v>7</v>
      </c>
      <c r="K72" s="79">
        <v>41484</v>
      </c>
      <c r="L72" s="76" t="s">
        <v>1631</v>
      </c>
      <c r="M72" s="78">
        <v>41395</v>
      </c>
    </row>
    <row r="73" spans="1:13" x14ac:dyDescent="0.25">
      <c r="A73" s="1" t="str">
        <v>LSIP - Gunung Bais Palm Oil Mill</v>
      </c>
      <c r="B73" s="1" t="str">
        <v>Sumatera Selatan</v>
      </c>
      <c r="E73" t="str">
        <v>Safety Staff</v>
      </c>
      <c r="G73" s="75" t="s">
        <v>4058</v>
      </c>
      <c r="H73" s="75" t="s">
        <v>3055</v>
      </c>
      <c r="I73" s="75" t="str">
        <f>IFERROR(_xlfn.XLOOKUP(Last_Pos[[#This Row],[NIK]],Data_Base_2[NIK],Data_Base_2[Current Position]),"")</f>
        <v/>
      </c>
      <c r="J73" s="75" t="s">
        <v>13</v>
      </c>
      <c r="K73" s="79">
        <v>44102</v>
      </c>
      <c r="L73" s="76" t="s">
        <v>3788</v>
      </c>
      <c r="M73" s="78">
        <v>43678</v>
      </c>
    </row>
    <row r="74" spans="1:13" x14ac:dyDescent="0.25">
      <c r="A74" s="1" t="str">
        <v>LSIP - Rambong Sialang Estate</v>
      </c>
      <c r="B74" s="1" t="str">
        <v>Sumatera Utara</v>
      </c>
      <c r="E74" t="str">
        <v>Procurement Manager</v>
      </c>
      <c r="G74" s="75" t="s">
        <v>4059</v>
      </c>
      <c r="H74" s="75" t="s">
        <v>3056</v>
      </c>
      <c r="I74" s="75" t="str">
        <f>IFERROR(_xlfn.XLOOKUP(Last_Pos[[#This Row],[NIK]],Data_Base_2[NIK],Data_Base_2[Current Position]),"")</f>
        <v/>
      </c>
      <c r="J74" s="75" t="s">
        <v>3752</v>
      </c>
      <c r="K74" s="79">
        <v>42499</v>
      </c>
      <c r="L74" s="76" t="s">
        <v>3752</v>
      </c>
      <c r="M74" s="78">
        <v>42317</v>
      </c>
    </row>
    <row r="75" spans="1:13" x14ac:dyDescent="0.25">
      <c r="A75" s="1" t="str">
        <v>LSIP - Kertasarie Estate</v>
      </c>
      <c r="B75" s="1" t="str">
        <v>Jawa Barat</v>
      </c>
      <c r="E75" t="str">
        <v>Plasma Finance Administra</v>
      </c>
      <c r="G75" s="75" t="s">
        <v>2803</v>
      </c>
      <c r="H75" s="75" t="s">
        <v>374</v>
      </c>
      <c r="I75" s="75" t="str">
        <f>IFERROR(_xlfn.XLOOKUP(Last_Pos[[#This Row],[NIK]],Data_Base_2[NIK],Data_Base_2[Current Position]),"")</f>
        <v/>
      </c>
      <c r="J75" s="75" t="s">
        <v>928</v>
      </c>
      <c r="K75" s="79">
        <v>43570</v>
      </c>
      <c r="L75" s="76" t="s">
        <v>928</v>
      </c>
      <c r="M75" s="78">
        <v>41944</v>
      </c>
    </row>
    <row r="76" spans="1:13" x14ac:dyDescent="0.25">
      <c r="A76" s="1" t="str">
        <v>LSIP - QCTL</v>
      </c>
      <c r="B76" s="1" t="str">
        <v>Sumatera Utara</v>
      </c>
      <c r="E76" t="str">
        <v>Sales Administration Mana</v>
      </c>
      <c r="G76" s="75" t="s">
        <v>4060</v>
      </c>
      <c r="H76" s="75" t="s">
        <v>3057</v>
      </c>
      <c r="I76" s="75" t="str">
        <f>IFERROR(_xlfn.XLOOKUP(Last_Pos[[#This Row],[NIK]],Data_Base_2[NIK],Data_Base_2[Current Position]),"")</f>
        <v/>
      </c>
      <c r="J76" s="75" t="s">
        <v>28</v>
      </c>
      <c r="K76" s="79">
        <v>41304</v>
      </c>
      <c r="L76" s="76" t="s">
        <v>28</v>
      </c>
      <c r="M76" s="78">
        <v>41304</v>
      </c>
    </row>
    <row r="77" spans="1:13" x14ac:dyDescent="0.25">
      <c r="A77" s="1" t="str">
        <v>LSIP - Sibulan Estate</v>
      </c>
      <c r="B77" s="1" t="str">
        <v>Sumatera Utara</v>
      </c>
      <c r="E77" t="str">
        <v>Block Analyst Staff</v>
      </c>
      <c r="G77" s="75" t="s">
        <v>4061</v>
      </c>
      <c r="H77" s="75" t="s">
        <v>3058</v>
      </c>
      <c r="I77" s="75" t="str">
        <f>IFERROR(_xlfn.XLOOKUP(Last_Pos[[#This Row],[NIK]],Data_Base_2[NIK],Data_Base_2[Current Position]),"")</f>
        <v/>
      </c>
      <c r="J77" s="75" t="s">
        <v>1638</v>
      </c>
      <c r="K77" s="79">
        <v>42156</v>
      </c>
      <c r="L77" s="76" t="s">
        <v>1638</v>
      </c>
      <c r="M77" s="78">
        <v>42156</v>
      </c>
    </row>
    <row r="78" spans="1:13" x14ac:dyDescent="0.25">
      <c r="A78" s="1" t="str">
        <v>LSIP - Bah Bulian Estate</v>
      </c>
      <c r="B78" s="1" t="str">
        <v>Sumatera Utara</v>
      </c>
      <c r="E78" t="str">
        <v>General Service Manager</v>
      </c>
      <c r="G78" s="75" t="s">
        <v>4062</v>
      </c>
      <c r="H78" s="75" t="s">
        <v>3059</v>
      </c>
      <c r="I78" s="75" t="str">
        <f>IFERROR(_xlfn.XLOOKUP(Last_Pos[[#This Row],[NIK]],Data_Base_2[NIK],Data_Base_2[Current Position]),"")</f>
        <v/>
      </c>
      <c r="J78" s="75" t="s">
        <v>1638</v>
      </c>
      <c r="K78" s="79">
        <v>41813</v>
      </c>
      <c r="L78" s="76" t="s">
        <v>1638</v>
      </c>
      <c r="M78" s="78">
        <v>41813</v>
      </c>
    </row>
    <row r="79" spans="1:13" x14ac:dyDescent="0.25">
      <c r="A79" s="1" t="str">
        <v>LSIP - Bah Lias Estate</v>
      </c>
      <c r="B79" s="1" t="str">
        <v>Sumatera Utara</v>
      </c>
      <c r="E79" t="str">
        <v>Safety &amp; Health Staff</v>
      </c>
      <c r="G79" s="75" t="s">
        <v>2714</v>
      </c>
      <c r="H79" s="75" t="s">
        <v>1276</v>
      </c>
      <c r="I79" s="75" t="str">
        <f>IFERROR(_xlfn.XLOOKUP(Last_Pos[[#This Row],[NIK]],Data_Base_2[NIK],Data_Base_2[Current Position]),"")</f>
        <v/>
      </c>
      <c r="J79" s="75" t="s">
        <v>28</v>
      </c>
      <c r="K79" s="79">
        <v>44228</v>
      </c>
      <c r="L79" s="76" t="s">
        <v>28</v>
      </c>
      <c r="M79" s="78">
        <v>42736</v>
      </c>
    </row>
    <row r="80" spans="1:13" x14ac:dyDescent="0.25">
      <c r="A80" s="1" t="str">
        <v>LSIP - Isuy Makmur Estate</v>
      </c>
      <c r="B80" s="1" t="str">
        <v>Kalimantan Timur</v>
      </c>
      <c r="E80" t="str">
        <v>Executive Committee</v>
      </c>
      <c r="G80" s="75" t="s">
        <v>4063</v>
      </c>
      <c r="H80" s="75" t="s">
        <v>3060</v>
      </c>
      <c r="I80" s="75" t="str">
        <f>IFERROR(_xlfn.XLOOKUP(Last_Pos[[#This Row],[NIK]],Data_Base_2[NIK],Data_Base_2[Current Position]),"")</f>
        <v/>
      </c>
      <c r="J80" s="75" t="s">
        <v>1948</v>
      </c>
      <c r="K80" s="79">
        <v>42736</v>
      </c>
      <c r="L80" s="76" t="s">
        <v>4741</v>
      </c>
      <c r="M80" s="78">
        <v>39326</v>
      </c>
    </row>
    <row r="81" spans="1:13" x14ac:dyDescent="0.25">
      <c r="A81" s="1" t="str">
        <v>LSIP - Kedang Makmur Estate</v>
      </c>
      <c r="B81" s="1" t="str">
        <v>Kalimantan Timur</v>
      </c>
      <c r="E81" t="str">
        <v>Team Improvement</v>
      </c>
      <c r="G81" s="75" t="s">
        <v>2600</v>
      </c>
      <c r="H81" s="75" t="s">
        <v>413</v>
      </c>
      <c r="I81" s="75" t="str">
        <f>IFERROR(_xlfn.XLOOKUP(Last_Pos[[#This Row],[NIK]],Data_Base_2[NIK],Data_Base_2[Current Position]),"")</f>
        <v/>
      </c>
      <c r="J81" s="75" t="s">
        <v>13</v>
      </c>
      <c r="K81" s="79">
        <v>44102</v>
      </c>
      <c r="L81" s="76" t="s">
        <v>3788</v>
      </c>
      <c r="M81" s="78">
        <v>43668</v>
      </c>
    </row>
    <row r="82" spans="1:13" x14ac:dyDescent="0.25">
      <c r="A82" s="1" t="str">
        <v>LSIP - Tirta Agung Palm Oil Mill</v>
      </c>
      <c r="B82" s="1" t="str">
        <v>Sumatera Selatan</v>
      </c>
      <c r="E82" t="str">
        <v>Research Manager</v>
      </c>
      <c r="G82" s="75" t="s">
        <v>4064</v>
      </c>
      <c r="H82" s="75" t="s">
        <v>3061</v>
      </c>
      <c r="I82" s="75" t="str">
        <f>IFERROR(_xlfn.XLOOKUP(Last_Pos[[#This Row],[NIK]],Data_Base_2[NIK],Data_Base_2[Current Position]),"")</f>
        <v/>
      </c>
      <c r="J82" s="75" t="s">
        <v>28</v>
      </c>
      <c r="K82" s="79">
        <v>43815</v>
      </c>
      <c r="L82" s="76" t="s">
        <v>28</v>
      </c>
      <c r="M82" s="78">
        <v>43611</v>
      </c>
    </row>
    <row r="83" spans="1:13" x14ac:dyDescent="0.25">
      <c r="A83" s="1" t="str">
        <v>TAS - Pering Permai Estate</v>
      </c>
      <c r="B83" s="1" t="str">
        <v>Sumatera Selatan</v>
      </c>
      <c r="E83" t="str">
        <v>GIS Officer</v>
      </c>
      <c r="G83" s="75" t="s">
        <v>4065</v>
      </c>
      <c r="H83" s="75" t="s">
        <v>3062</v>
      </c>
      <c r="I83" s="75" t="str">
        <f>IFERROR(_xlfn.XLOOKUP(Last_Pos[[#This Row],[NIK]],Data_Base_2[NIK],Data_Base_2[Current Position]),"")</f>
        <v/>
      </c>
      <c r="J83" s="75" t="s">
        <v>7</v>
      </c>
      <c r="K83" s="79">
        <v>42226</v>
      </c>
      <c r="L83" s="76" t="s">
        <v>1631</v>
      </c>
      <c r="M83" s="78">
        <v>41953</v>
      </c>
    </row>
    <row r="84" spans="1:13" x14ac:dyDescent="0.25">
      <c r="A84" s="1" t="str">
        <v>LSIP - Gunung Bais Estate</v>
      </c>
      <c r="B84" s="1" t="str">
        <v>Sumatera Selatan</v>
      </c>
      <c r="E84" t="str">
        <v>GIS Staff</v>
      </c>
      <c r="G84" s="75" t="s">
        <v>4066</v>
      </c>
      <c r="H84" s="75" t="s">
        <v>3063</v>
      </c>
      <c r="I84" s="75" t="str">
        <f>IFERROR(_xlfn.XLOOKUP(Last_Pos[[#This Row],[NIK]],Data_Base_2[NIK],Data_Base_2[Current Position]),"")</f>
        <v/>
      </c>
      <c r="J84" s="75" t="s">
        <v>869</v>
      </c>
      <c r="K84" s="79">
        <v>41555</v>
      </c>
      <c r="L84" s="76" t="s">
        <v>869</v>
      </c>
      <c r="M84" s="78">
        <v>41463</v>
      </c>
    </row>
    <row r="85" spans="1:13" x14ac:dyDescent="0.25">
      <c r="A85" s="1" t="str">
        <v>LSIP - Kubu Pakaran Estate</v>
      </c>
      <c r="B85" s="1" t="str">
        <v>Sumatera Selatan</v>
      </c>
      <c r="E85" t="str">
        <v>Seed Production Staff</v>
      </c>
      <c r="G85" s="75" t="s">
        <v>2822</v>
      </c>
      <c r="H85" s="75" t="s">
        <v>1163</v>
      </c>
      <c r="I85" s="75" t="str">
        <f>IFERROR(_xlfn.XLOOKUP(Last_Pos[[#This Row],[NIK]],Data_Base_2[NIK],Data_Base_2[Current Position]),"")</f>
        <v/>
      </c>
      <c r="J85" s="75" t="s">
        <v>1854</v>
      </c>
      <c r="K85" s="79">
        <v>43080</v>
      </c>
      <c r="L85" s="76" t="s">
        <v>4742</v>
      </c>
      <c r="M85" s="78">
        <v>42370</v>
      </c>
    </row>
    <row r="86" spans="1:13" x14ac:dyDescent="0.25">
      <c r="A86" s="1" t="str">
        <v>LSIP - Budi Tirta Estate</v>
      </c>
      <c r="B86" s="1" t="str">
        <v>Sumatera Selatan</v>
      </c>
      <c r="E86" t="str">
        <v>Secretary</v>
      </c>
      <c r="G86" s="75" t="s">
        <v>2868</v>
      </c>
      <c r="H86" s="75" t="s">
        <v>464</v>
      </c>
      <c r="I86" s="75" t="str">
        <f>IFERROR(_xlfn.XLOOKUP(Last_Pos[[#This Row],[NIK]],Data_Base_2[NIK],Data_Base_2[Current Position]),"")</f>
        <v/>
      </c>
      <c r="J86" s="75" t="s">
        <v>1905</v>
      </c>
      <c r="K86" s="79">
        <v>40725</v>
      </c>
      <c r="L86" s="76" t="s">
        <v>2053</v>
      </c>
      <c r="M86" s="78">
        <v>39934</v>
      </c>
    </row>
    <row r="87" spans="1:13" x14ac:dyDescent="0.25">
      <c r="A87" s="1" t="str">
        <v>LSIP - Marga Sido Region</v>
      </c>
      <c r="B87" s="1" t="str">
        <v>Sumatera Selatan</v>
      </c>
      <c r="E87" t="str">
        <v>Compensation Manager</v>
      </c>
      <c r="G87" s="75" t="s">
        <v>4067</v>
      </c>
      <c r="H87" s="75" t="s">
        <v>3064</v>
      </c>
      <c r="I87" s="75" t="str">
        <f>IFERROR(_xlfn.XLOOKUP(Last_Pos[[#This Row],[NIK]],Data_Base_2[NIK],Data_Base_2[Current Position]),"")</f>
        <v/>
      </c>
      <c r="J87" s="75" t="s">
        <v>28</v>
      </c>
      <c r="K87" s="79">
        <v>41593</v>
      </c>
      <c r="L87" s="76" t="s">
        <v>1638</v>
      </c>
      <c r="M87" s="78">
        <v>41426</v>
      </c>
    </row>
    <row r="88" spans="1:13" x14ac:dyDescent="0.25">
      <c r="A88" s="1" t="str">
        <v>LSIP - Gunung Malayu Palm Oil Mill</v>
      </c>
      <c r="B88" s="1" t="str">
        <v>Sumatera Utara</v>
      </c>
      <c r="E88" t="str">
        <v>Treasury Manager    </v>
      </c>
      <c r="G88" s="75" t="s">
        <v>4068</v>
      </c>
      <c r="H88" s="75" t="s">
        <v>3065</v>
      </c>
      <c r="I88" s="75" t="str">
        <f>IFERROR(_xlfn.XLOOKUP(Last_Pos[[#This Row],[NIK]],Data_Base_2[NIK],Data_Base_2[Current Position]),"")</f>
        <v/>
      </c>
      <c r="J88" s="75" t="s">
        <v>3753</v>
      </c>
      <c r="K88" s="79">
        <v>42845</v>
      </c>
      <c r="L88" s="76" t="s">
        <v>3753</v>
      </c>
      <c r="M88" s="78">
        <v>42845</v>
      </c>
    </row>
    <row r="89" spans="1:13" x14ac:dyDescent="0.25">
      <c r="A89" s="1" t="str">
        <v>LSIP - Pelita Jaya Region</v>
      </c>
      <c r="B89" s="1" t="str">
        <v>Sumatera Selatan</v>
      </c>
      <c r="E89" t="str">
        <v>Project &amp; Engineering Sta</v>
      </c>
      <c r="G89" s="75" t="s">
        <v>2360</v>
      </c>
      <c r="H89" s="75" t="s">
        <v>478</v>
      </c>
      <c r="I89" s="75" t="str">
        <f>IFERROR(_xlfn.XLOOKUP(Last_Pos[[#This Row],[NIK]],Data_Base_2[NIK],Data_Base_2[Current Position]),"")</f>
        <v/>
      </c>
      <c r="J89" s="75" t="s">
        <v>1460</v>
      </c>
      <c r="K89" s="79">
        <v>42370</v>
      </c>
      <c r="L89" s="76" t="s">
        <v>869</v>
      </c>
      <c r="M89" s="78">
        <v>41800</v>
      </c>
    </row>
    <row r="90" spans="1:13" x14ac:dyDescent="0.25">
      <c r="A90" s="1" t="str">
        <v>LSIP - Ekasari Region</v>
      </c>
      <c r="B90" s="1" t="str">
        <v>Sumatera Selatan</v>
      </c>
      <c r="E90" t="str">
        <v>Inspection Services Staff</v>
      </c>
      <c r="G90" s="75" t="s">
        <v>4069</v>
      </c>
      <c r="H90" s="75" t="s">
        <v>3066</v>
      </c>
      <c r="I90" s="75" t="str">
        <f>IFERROR(_xlfn.XLOOKUP(Last_Pos[[#This Row],[NIK]],Data_Base_2[NIK],Data_Base_2[Current Position]),"")</f>
        <v/>
      </c>
      <c r="J90" s="75" t="s">
        <v>28</v>
      </c>
      <c r="K90" s="79">
        <v>43577</v>
      </c>
      <c r="L90" s="76" t="s">
        <v>28</v>
      </c>
      <c r="M90" s="78">
        <v>43577</v>
      </c>
    </row>
    <row r="91" spans="1:13" x14ac:dyDescent="0.25">
      <c r="A91" s="1" t="str">
        <v>LSIP - Arta Kencana Region</v>
      </c>
      <c r="B91" s="1" t="str">
        <v>Sumatera Selatan</v>
      </c>
      <c r="E91" t="str">
        <v>Chief Executive Officer</v>
      </c>
      <c r="G91" s="75" t="s">
        <v>2638</v>
      </c>
      <c r="H91" s="75" t="s">
        <v>315</v>
      </c>
      <c r="I91" s="75" t="str">
        <f>IFERROR(_xlfn.XLOOKUP(Last_Pos[[#This Row],[NIK]],Data_Base_2[NIK],Data_Base_2[Current Position]),"")</f>
        <v/>
      </c>
      <c r="J91" s="75" t="s">
        <v>32</v>
      </c>
      <c r="K91" s="79">
        <v>43692</v>
      </c>
      <c r="L91" s="76" t="s">
        <v>3771</v>
      </c>
      <c r="M91" s="78">
        <v>42705</v>
      </c>
    </row>
    <row r="92" spans="1:13" x14ac:dyDescent="0.25">
      <c r="A92" s="1" t="str">
        <v>LSIP - Sei Kepayang Estate</v>
      </c>
      <c r="B92" s="1" t="str">
        <v>Sumatera Selatan</v>
      </c>
      <c r="E92" t="str">
        <v>Director</v>
      </c>
      <c r="G92" s="75" t="s">
        <v>4070</v>
      </c>
      <c r="H92" s="75" t="s">
        <v>3067</v>
      </c>
      <c r="I92" s="75" t="str">
        <f>IFERROR(_xlfn.XLOOKUP(Last_Pos[[#This Row],[NIK]],Data_Base_2[NIK],Data_Base_2[Current Position]),"")</f>
        <v/>
      </c>
      <c r="J92" s="75" t="s">
        <v>28</v>
      </c>
      <c r="K92" s="79">
        <v>42492</v>
      </c>
      <c r="L92" s="76" t="s">
        <v>28</v>
      </c>
      <c r="M92" s="78">
        <v>41866</v>
      </c>
    </row>
    <row r="93" spans="1:13" x14ac:dyDescent="0.25">
      <c r="A93" s="1" t="str">
        <v>LSIP - Belani Elok Estate</v>
      </c>
      <c r="B93" s="1" t="str">
        <v>Sumatera Selatan</v>
      </c>
      <c r="G93" s="75" t="s">
        <v>4071</v>
      </c>
      <c r="H93" s="75" t="s">
        <v>3068</v>
      </c>
      <c r="I93" s="75" t="str">
        <f>IFERROR(_xlfn.XLOOKUP(Last_Pos[[#This Row],[NIK]],Data_Base_2[NIK],Data_Base_2[Current Position]),"")</f>
        <v/>
      </c>
      <c r="J93" s="75" t="s">
        <v>7</v>
      </c>
      <c r="K93" s="79">
        <v>42226</v>
      </c>
      <c r="L93" s="76" t="s">
        <v>1631</v>
      </c>
      <c r="M93" s="78">
        <v>41953</v>
      </c>
    </row>
    <row r="94" spans="1:13" x14ac:dyDescent="0.25">
      <c r="A94" s="1" t="str">
        <v>LSIP - Bebah Permata Estate</v>
      </c>
      <c r="B94" s="1" t="str">
        <v>Sumatera Selatan</v>
      </c>
      <c r="G94" s="75" t="s">
        <v>4072</v>
      </c>
      <c r="H94" s="75" t="s">
        <v>3069</v>
      </c>
      <c r="I94" s="75" t="str">
        <f>IFERROR(_xlfn.XLOOKUP(Last_Pos[[#This Row],[NIK]],Data_Base_2[NIK],Data_Base_2[Current Position]),"")</f>
        <v/>
      </c>
      <c r="J94" s="75" t="s">
        <v>3754</v>
      </c>
      <c r="K94" s="79">
        <v>41593</v>
      </c>
      <c r="L94" s="76" t="s">
        <v>3754</v>
      </c>
      <c r="M94" s="78">
        <v>41501</v>
      </c>
    </row>
    <row r="95" spans="1:13" x14ac:dyDescent="0.25">
      <c r="A95" s="1" t="str">
        <v>PL - Pasir Luhur Estate</v>
      </c>
      <c r="B95" s="1" t="str">
        <v>Jawa Barat</v>
      </c>
      <c r="G95" s="75" t="s">
        <v>2827</v>
      </c>
      <c r="H95" s="75" t="s">
        <v>287</v>
      </c>
      <c r="I95" s="75" t="str">
        <f>IFERROR(_xlfn.XLOOKUP(Last_Pos[[#This Row],[NIK]],Data_Base_2[NIK],Data_Base_2[Current Position]),"")</f>
        <v/>
      </c>
      <c r="J95" s="75" t="s">
        <v>1669</v>
      </c>
      <c r="K95" s="79">
        <v>43101</v>
      </c>
      <c r="L95" s="76" t="s">
        <v>1669</v>
      </c>
      <c r="M95" s="78">
        <v>41640</v>
      </c>
    </row>
    <row r="96" spans="1:13" x14ac:dyDescent="0.25">
      <c r="A96" s="1" t="str">
        <v>LSIP - Tanjung Makmur Estate</v>
      </c>
      <c r="B96" s="1" t="str">
        <v>Kalimantan Timur</v>
      </c>
      <c r="G96" s="75" t="s">
        <v>2454</v>
      </c>
      <c r="H96" s="75" t="s">
        <v>684</v>
      </c>
      <c r="I96" s="75" t="str">
        <f>IFERROR(_xlfn.XLOOKUP(Last_Pos[[#This Row],[NIK]],Data_Base_2[NIK],Data_Base_2[Current Position]),"")</f>
        <v/>
      </c>
      <c r="J96" s="75" t="s">
        <v>28</v>
      </c>
      <c r="K96" s="79">
        <v>43739</v>
      </c>
      <c r="L96" s="76" t="s">
        <v>28</v>
      </c>
      <c r="M96" s="78">
        <v>43567</v>
      </c>
    </row>
    <row r="97" spans="1:13" x14ac:dyDescent="0.25">
      <c r="A97" s="1" t="str">
        <v>LSIP - Sei Lakitan Estate</v>
      </c>
      <c r="B97" s="1" t="str">
        <v>Sumatera Selatan</v>
      </c>
      <c r="G97" s="75" t="s">
        <v>2306</v>
      </c>
      <c r="H97" s="75" t="s">
        <v>697</v>
      </c>
      <c r="I97" s="75" t="str">
        <f>IFERROR(_xlfn.XLOOKUP(Last_Pos[[#This Row],[NIK]],Data_Base_2[NIK],Data_Base_2[Current Position]),"")</f>
        <v/>
      </c>
      <c r="J97" s="75" t="s">
        <v>7</v>
      </c>
      <c r="K97" s="79">
        <v>43845</v>
      </c>
      <c r="L97" s="76" t="s">
        <v>1631</v>
      </c>
      <c r="M97" s="78">
        <v>43661</v>
      </c>
    </row>
    <row r="98" spans="1:13" x14ac:dyDescent="0.25">
      <c r="A98" s="1" t="str">
        <v>LSIP - Sei Gemang Estate</v>
      </c>
      <c r="B98" s="1" t="str">
        <v>Sumatera Selatan</v>
      </c>
      <c r="G98" s="75" t="s">
        <v>2969</v>
      </c>
      <c r="H98" s="75" t="s">
        <v>1229</v>
      </c>
      <c r="I98" s="75" t="str">
        <f>IFERROR(_xlfn.XLOOKUP(Last_Pos[[#This Row],[NIK]],Data_Base_2[NIK],Data_Base_2[Current Position]),"")</f>
        <v/>
      </c>
      <c r="J98" s="75" t="s">
        <v>1879</v>
      </c>
      <c r="K98" s="79">
        <v>41620</v>
      </c>
      <c r="L98" s="76" t="s">
        <v>1879</v>
      </c>
      <c r="M98" s="78">
        <v>41620</v>
      </c>
    </row>
    <row r="99" spans="1:13" x14ac:dyDescent="0.25">
      <c r="A99" s="1" t="str">
        <v>LSIP - Mentari Kulim Estate</v>
      </c>
      <c r="B99" s="1" t="str">
        <v>Sumatera Selatan</v>
      </c>
      <c r="G99" s="75" t="s">
        <v>2547</v>
      </c>
      <c r="H99" s="75" t="s">
        <v>371</v>
      </c>
      <c r="I99" s="75" t="str">
        <f>IFERROR(_xlfn.XLOOKUP(Last_Pos[[#This Row],[NIK]],Data_Base_2[NIK],Data_Base_2[Current Position]),"")</f>
        <v/>
      </c>
      <c r="J99" s="75" t="s">
        <v>3755</v>
      </c>
      <c r="K99" s="79">
        <v>43467</v>
      </c>
      <c r="L99" s="76" t="s">
        <v>32</v>
      </c>
      <c r="M99" s="78">
        <v>42370</v>
      </c>
    </row>
    <row r="100" spans="1:13" x14ac:dyDescent="0.25">
      <c r="A100" s="1" t="str">
        <v>LSIP - Dwi Makmur Region</v>
      </c>
      <c r="B100" s="1" t="str">
        <v>Sumatera Selatan</v>
      </c>
      <c r="G100" s="75" t="s">
        <v>4073</v>
      </c>
      <c r="H100" s="75" t="s">
        <v>3070</v>
      </c>
      <c r="I100" s="75" t="str">
        <f>IFERROR(_xlfn.XLOOKUP(Last_Pos[[#This Row],[NIK]],Data_Base_2[NIK],Data_Base_2[Current Position]),"")</f>
        <v/>
      </c>
      <c r="J100" s="75" t="s">
        <v>1763</v>
      </c>
      <c r="K100" s="79">
        <v>43467</v>
      </c>
      <c r="L100" s="76" t="s">
        <v>1763</v>
      </c>
      <c r="M100" s="78">
        <v>43467</v>
      </c>
    </row>
    <row r="101" spans="1:13" x14ac:dyDescent="0.25">
      <c r="A101" s="1" t="str">
        <v>LSIP - Ketapat Bening Estate</v>
      </c>
      <c r="B101" s="1" t="str">
        <v>Sumatera Selatan</v>
      </c>
      <c r="G101" s="75" t="s">
        <v>4074</v>
      </c>
      <c r="H101" s="75" t="s">
        <v>3071</v>
      </c>
      <c r="I101" s="75" t="str">
        <f>IFERROR(_xlfn.XLOOKUP(Last_Pos[[#This Row],[NIK]],Data_Base_2[NIK],Data_Base_2[Current Position]),"")</f>
        <v/>
      </c>
      <c r="J101" s="75" t="s">
        <v>13</v>
      </c>
      <c r="K101" s="79">
        <v>43466</v>
      </c>
      <c r="L101" s="76" t="s">
        <v>13</v>
      </c>
      <c r="M101" s="78">
        <v>43102</v>
      </c>
    </row>
    <row r="102" spans="1:13" x14ac:dyDescent="0.25">
      <c r="A102" s="1" t="str">
        <v>LSIP - Batu Cemerlang Estate</v>
      </c>
      <c r="B102" s="1" t="str">
        <v>Sumatera Selatan</v>
      </c>
      <c r="G102" s="75" t="s">
        <v>4075</v>
      </c>
      <c r="H102" s="75" t="s">
        <v>3072</v>
      </c>
      <c r="I102" s="75" t="str">
        <f>IFERROR(_xlfn.XLOOKUP(Last_Pos[[#This Row],[NIK]],Data_Base_2[NIK],Data_Base_2[Current Position]),"")</f>
        <v/>
      </c>
      <c r="J102" s="75" t="s">
        <v>28</v>
      </c>
      <c r="K102" s="79">
        <v>43922</v>
      </c>
      <c r="L102" s="76" t="s">
        <v>28</v>
      </c>
      <c r="M102" s="78">
        <v>43101</v>
      </c>
    </row>
    <row r="103" spans="1:13" x14ac:dyDescent="0.25">
      <c r="A103" s="1" t="str">
        <v>LSIP - Suka Bangun Estate</v>
      </c>
      <c r="B103" s="1" t="str">
        <v>Sumatera Selatan</v>
      </c>
      <c r="G103" s="75" t="s">
        <v>4076</v>
      </c>
      <c r="H103" s="75" t="s">
        <v>3073</v>
      </c>
      <c r="I103" s="75" t="str">
        <f>IFERROR(_xlfn.XLOOKUP(Last_Pos[[#This Row],[NIK]],Data_Base_2[NIK],Data_Base_2[Current Position]),"")</f>
        <v/>
      </c>
      <c r="J103" s="75" t="s">
        <v>3756</v>
      </c>
      <c r="K103" s="79">
        <v>42258</v>
      </c>
      <c r="L103" s="76" t="s">
        <v>3756</v>
      </c>
      <c r="M103" s="78">
        <v>42166</v>
      </c>
    </row>
    <row r="104" spans="1:13" x14ac:dyDescent="0.25">
      <c r="A104" s="1" t="str">
        <v>LSIP - Bangun Harjo Estate</v>
      </c>
      <c r="B104" s="1" t="str">
        <v>Sumatera Selatan</v>
      </c>
      <c r="G104" s="75" t="s">
        <v>2510</v>
      </c>
      <c r="H104" s="75" t="s">
        <v>182</v>
      </c>
      <c r="I104" s="75" t="str">
        <f>IFERROR(_xlfn.XLOOKUP(Last_Pos[[#This Row],[NIK]],Data_Base_2[NIK],Data_Base_2[Current Position]),"")</f>
        <v/>
      </c>
      <c r="J104" s="75" t="s">
        <v>32</v>
      </c>
      <c r="K104" s="79">
        <v>43115</v>
      </c>
      <c r="L104" s="76" t="s">
        <v>32</v>
      </c>
      <c r="M104" s="78">
        <v>41275</v>
      </c>
    </row>
    <row r="105" spans="1:13" x14ac:dyDescent="0.25">
      <c r="A105" s="1" t="str">
        <v>LSIP - Terawas Indah Palm Oil Mill</v>
      </c>
      <c r="B105" s="1" t="str">
        <v>Sumatera Selatan</v>
      </c>
      <c r="G105" s="75" t="s">
        <v>4077</v>
      </c>
      <c r="H105" s="75" t="s">
        <v>3074</v>
      </c>
      <c r="I105" s="75" t="str">
        <f>IFERROR(_xlfn.XLOOKUP(Last_Pos[[#This Row],[NIK]],Data_Base_2[NIK],Data_Base_2[Current Position]),"")</f>
        <v/>
      </c>
      <c r="J105" s="75" t="s">
        <v>38</v>
      </c>
      <c r="K105" s="79">
        <v>42128</v>
      </c>
      <c r="L105" s="76" t="s">
        <v>3755</v>
      </c>
      <c r="M105" s="78">
        <v>40634</v>
      </c>
    </row>
    <row r="106" spans="1:13" x14ac:dyDescent="0.25">
      <c r="A106" s="1" t="str">
        <v>LSIP - Cengal Rubber Factory</v>
      </c>
      <c r="B106" s="1" t="str">
        <v>Sumatera Selatan</v>
      </c>
      <c r="G106" s="75" t="s">
        <v>4078</v>
      </c>
      <c r="H106" s="75" t="s">
        <v>3075</v>
      </c>
      <c r="I106" s="75" t="str">
        <f>IFERROR(_xlfn.XLOOKUP(Last_Pos[[#This Row],[NIK]],Data_Base_2[NIK],Data_Base_2[Current Position]),"")</f>
        <v/>
      </c>
      <c r="J106" s="75" t="s">
        <v>30</v>
      </c>
      <c r="K106" s="79">
        <v>43692</v>
      </c>
      <c r="L106" s="76" t="s">
        <v>30</v>
      </c>
      <c r="M106" s="78">
        <v>42857</v>
      </c>
    </row>
    <row r="107" spans="1:13" x14ac:dyDescent="0.25">
      <c r="A107" s="1" t="str">
        <v>LSIP - Pahu Makmur Palm Oil Mill</v>
      </c>
      <c r="B107" s="1" t="str">
        <v>Kalimantan Timur</v>
      </c>
      <c r="G107" s="75" t="s">
        <v>4079</v>
      </c>
      <c r="H107" s="75" t="s">
        <v>3076</v>
      </c>
      <c r="I107" s="75" t="str">
        <f>IFERROR(_xlfn.XLOOKUP(Last_Pos[[#This Row],[NIK]],Data_Base_2[NIK],Data_Base_2[Current Position]),"")</f>
        <v/>
      </c>
      <c r="J107" s="75" t="s">
        <v>1791</v>
      </c>
      <c r="K107" s="79">
        <v>42069</v>
      </c>
      <c r="L107" s="76" t="s">
        <v>1791</v>
      </c>
      <c r="M107" s="78">
        <v>42069</v>
      </c>
    </row>
    <row r="108" spans="1:13" x14ac:dyDescent="0.25">
      <c r="A108" s="1" t="str">
        <v>LSIP - Isuy Makmur Palm Oil Mill</v>
      </c>
      <c r="B108" s="1" t="str">
        <v>Kalimantan Timur</v>
      </c>
      <c r="G108" s="75" t="s">
        <v>4080</v>
      </c>
      <c r="H108" s="75" t="s">
        <v>3077</v>
      </c>
      <c r="I108" s="75" t="str">
        <f>IFERROR(_xlfn.XLOOKUP(Last_Pos[[#This Row],[NIK]],Data_Base_2[NIK],Data_Base_2[Current Position]),"")</f>
        <v/>
      </c>
      <c r="J108" s="75" t="s">
        <v>928</v>
      </c>
      <c r="K108" s="79">
        <v>43570</v>
      </c>
      <c r="L108" s="76" t="s">
        <v>928</v>
      </c>
      <c r="M108" s="78">
        <v>41791</v>
      </c>
    </row>
    <row r="109" spans="1:13" x14ac:dyDescent="0.25">
      <c r="A109" s="1" t="str">
        <v>LSIP - Palangisang Rubber Factory</v>
      </c>
      <c r="B109" s="1" t="str">
        <v>Sulawesi Selatan</v>
      </c>
      <c r="G109" s="75" t="s">
        <v>4081</v>
      </c>
      <c r="H109" s="75" t="s">
        <v>3078</v>
      </c>
      <c r="I109" s="75" t="str">
        <f>IFERROR(_xlfn.XLOOKUP(Last_Pos[[#This Row],[NIK]],Data_Base_2[NIK],Data_Base_2[Current Position]),"")</f>
        <v/>
      </c>
      <c r="J109" s="75" t="s">
        <v>1791</v>
      </c>
      <c r="K109" s="79">
        <v>42005</v>
      </c>
      <c r="L109" s="76" t="s">
        <v>869</v>
      </c>
      <c r="M109" s="78">
        <v>40523</v>
      </c>
    </row>
    <row r="110" spans="1:13" x14ac:dyDescent="0.25">
      <c r="A110" s="1" t="str">
        <v>LSIP - Treblasala Cocoa Factory</v>
      </c>
      <c r="B110" s="1" t="str">
        <v>Jawa Timur</v>
      </c>
      <c r="G110" s="75" t="s">
        <v>4082</v>
      </c>
      <c r="H110" s="75" t="s">
        <v>3079</v>
      </c>
      <c r="I110" s="75" t="str">
        <f>IFERROR(_xlfn.XLOOKUP(Last_Pos[[#This Row],[NIK]],Data_Base_2[NIK],Data_Base_2[Current Position]),"")</f>
        <v/>
      </c>
      <c r="J110" s="75" t="s">
        <v>3757</v>
      </c>
      <c r="K110" s="79">
        <v>43661</v>
      </c>
      <c r="L110" s="76" t="s">
        <v>3759</v>
      </c>
      <c r="M110" s="78">
        <v>43374</v>
      </c>
    </row>
    <row r="111" spans="1:13" x14ac:dyDescent="0.25">
      <c r="A111" s="1" t="str">
        <v>LSIP - Balombessie Estate</v>
      </c>
      <c r="B111" s="1" t="str">
        <v>Sulawesi Selatan</v>
      </c>
      <c r="G111" s="75" t="s">
        <v>4083</v>
      </c>
      <c r="H111" s="75" t="s">
        <v>3080</v>
      </c>
      <c r="I111" s="75" t="str">
        <f>IFERROR(_xlfn.XLOOKUP(Last_Pos[[#This Row],[NIK]],Data_Base_2[NIK],Data_Base_2[Current Position]),"")</f>
        <v/>
      </c>
      <c r="J111" s="75" t="s">
        <v>1759</v>
      </c>
      <c r="K111" s="79">
        <v>41848</v>
      </c>
      <c r="L111" s="76" t="s">
        <v>1759</v>
      </c>
      <c r="M111" s="78">
        <v>41757</v>
      </c>
    </row>
    <row r="112" spans="1:13" x14ac:dyDescent="0.25">
      <c r="A112" s="1" t="str">
        <v>LSIP - IMF Kaltim</v>
      </c>
      <c r="B112" s="1" t="str">
        <v>Kalimantan Timur</v>
      </c>
      <c r="G112" s="75" t="s">
        <v>2397</v>
      </c>
      <c r="H112" s="75" t="s">
        <v>527</v>
      </c>
      <c r="I112" s="75" t="str">
        <f>IFERROR(_xlfn.XLOOKUP(Last_Pos[[#This Row],[NIK]],Data_Base_2[NIK],Data_Base_2[Current Position]),"")</f>
        <v/>
      </c>
      <c r="J112" s="75" t="s">
        <v>1809</v>
      </c>
      <c r="K112" s="79">
        <v>43466</v>
      </c>
      <c r="L112" s="76" t="s">
        <v>1809</v>
      </c>
      <c r="M112" s="78">
        <v>42031</v>
      </c>
    </row>
    <row r="113" spans="1:13" x14ac:dyDescent="0.25">
      <c r="A113" s="1" t="str">
        <v>SAS - Kelingi Lestari Estate</v>
      </c>
      <c r="B113" s="1" t="str">
        <v>Sumatera Utara</v>
      </c>
      <c r="G113" s="75" t="s">
        <v>4084</v>
      </c>
      <c r="H113" s="75" t="s">
        <v>3081</v>
      </c>
      <c r="I113" s="75" t="str">
        <f>IFERROR(_xlfn.XLOOKUP(Last_Pos[[#This Row],[NIK]],Data_Base_2[NIK],Data_Base_2[Current Position]),"")</f>
        <v/>
      </c>
      <c r="J113" s="75" t="s">
        <v>3747</v>
      </c>
      <c r="K113" s="79">
        <v>41248</v>
      </c>
      <c r="L113" s="76" t="s">
        <v>3747</v>
      </c>
      <c r="M113" s="78">
        <v>41248</v>
      </c>
    </row>
    <row r="114" spans="1:13" x14ac:dyDescent="0.25">
      <c r="A114" s="1" t="str">
        <v>LSIP - Air Bening Region</v>
      </c>
      <c r="B114" s="1" t="str">
        <v>Sumatera Selatan</v>
      </c>
      <c r="G114" s="75" t="s">
        <v>2537</v>
      </c>
      <c r="H114" s="75" t="s">
        <v>173</v>
      </c>
      <c r="I114" s="75" t="str">
        <f>IFERROR(_xlfn.XLOOKUP(Last_Pos[[#This Row],[NIK]],Data_Base_2[NIK],Data_Base_2[Current Position]),"")</f>
        <v/>
      </c>
      <c r="J114" s="75" t="s">
        <v>38</v>
      </c>
      <c r="K114" s="79">
        <v>44228</v>
      </c>
      <c r="L114" s="76" t="s">
        <v>3799</v>
      </c>
      <c r="M114" s="78">
        <v>43770</v>
      </c>
    </row>
    <row r="115" spans="1:13" x14ac:dyDescent="0.25">
      <c r="A115" s="1" t="str">
        <v>TMP - Sei Punjung Estate</v>
      </c>
      <c r="B115" s="1" t="str">
        <v>Sumatera Selatan</v>
      </c>
      <c r="G115" s="75" t="s">
        <v>4085</v>
      </c>
      <c r="H115" s="75" t="s">
        <v>3082</v>
      </c>
      <c r="I115" s="75" t="str">
        <f>IFERROR(_xlfn.XLOOKUP(Last_Pos[[#This Row],[NIK]],Data_Base_2[NIK],Data_Base_2[Current Position]),"")</f>
        <v/>
      </c>
      <c r="J115" s="75" t="s">
        <v>3758</v>
      </c>
      <c r="K115" s="79">
        <v>43192</v>
      </c>
      <c r="L115" s="76" t="s">
        <v>32</v>
      </c>
      <c r="M115" s="78">
        <v>42614</v>
      </c>
    </row>
    <row r="116" spans="1:13" x14ac:dyDescent="0.25">
      <c r="A116" s="1" t="str">
        <v>LSIP - Muara Kelingi Region</v>
      </c>
      <c r="B116" s="1" t="str">
        <v>Sumatera Selatan</v>
      </c>
      <c r="G116" s="75" t="s">
        <v>2970</v>
      </c>
      <c r="H116" s="75" t="s">
        <v>1230</v>
      </c>
      <c r="I116" s="75" t="str">
        <f>IFERROR(_xlfn.XLOOKUP(Last_Pos[[#This Row],[NIK]],Data_Base_2[NIK],Data_Base_2[Current Position]),"")</f>
        <v/>
      </c>
      <c r="J116" s="75" t="s">
        <v>1879</v>
      </c>
      <c r="K116" s="79">
        <v>42718</v>
      </c>
      <c r="L116" s="76" t="s">
        <v>1879</v>
      </c>
      <c r="M116" s="78">
        <v>42718</v>
      </c>
    </row>
    <row r="117" spans="1:13" x14ac:dyDescent="0.25">
      <c r="A117" s="1" t="str">
        <v>LSIP - Kertasarie Tea Factory</v>
      </c>
      <c r="B117" s="1" t="str">
        <v>Jawa Barat</v>
      </c>
      <c r="G117" s="75" t="s">
        <v>4086</v>
      </c>
      <c r="H117" s="75" t="s">
        <v>3083</v>
      </c>
      <c r="I117" s="75" t="str">
        <f>IFERROR(_xlfn.XLOOKUP(Last_Pos[[#This Row],[NIK]],Data_Base_2[NIK],Data_Base_2[Current Position]),"")</f>
        <v/>
      </c>
      <c r="J117" s="75" t="s">
        <v>3759</v>
      </c>
      <c r="K117" s="79">
        <v>42430</v>
      </c>
      <c r="L117" s="76" t="s">
        <v>3759</v>
      </c>
      <c r="M117" s="78">
        <v>42370</v>
      </c>
    </row>
    <row r="118" spans="1:13" x14ac:dyDescent="0.25">
      <c r="G118" s="75" t="s">
        <v>2328</v>
      </c>
      <c r="H118" s="75" t="s">
        <v>387</v>
      </c>
      <c r="I118" s="75" t="str">
        <f>IFERROR(_xlfn.XLOOKUP(Last_Pos[[#This Row],[NIK]],Data_Base_2[NIK],Data_Base_2[Current Position]),"")</f>
        <v/>
      </c>
      <c r="J118" s="75" t="s">
        <v>1477</v>
      </c>
      <c r="K118" s="79">
        <v>43009</v>
      </c>
      <c r="L118" s="76" t="s">
        <v>1477</v>
      </c>
      <c r="M118" s="78">
        <v>43009</v>
      </c>
    </row>
    <row r="119" spans="1:13" x14ac:dyDescent="0.25">
      <c r="G119" s="75" t="s">
        <v>2572</v>
      </c>
      <c r="H119" s="75" t="s">
        <v>189</v>
      </c>
      <c r="I119" s="75" t="str">
        <f>IFERROR(_xlfn.XLOOKUP(Last_Pos[[#This Row],[NIK]],Data_Base_2[NIK],Data_Base_2[Current Position]),"")</f>
        <v/>
      </c>
      <c r="J119" s="75" t="s">
        <v>2053</v>
      </c>
      <c r="K119" s="79">
        <v>44211</v>
      </c>
      <c r="L119" s="76" t="s">
        <v>3755</v>
      </c>
      <c r="M119" s="78">
        <v>43221</v>
      </c>
    </row>
    <row r="120" spans="1:13" x14ac:dyDescent="0.25">
      <c r="G120" s="75" t="s">
        <v>4087</v>
      </c>
      <c r="H120" s="75" t="s">
        <v>3084</v>
      </c>
      <c r="I120" s="75" t="str">
        <f>IFERROR(_xlfn.XLOOKUP(Last_Pos[[#This Row],[NIK]],Data_Base_2[NIK],Data_Base_2[Current Position]),"")</f>
        <v/>
      </c>
      <c r="J120" s="75" t="s">
        <v>1638</v>
      </c>
      <c r="K120" s="79">
        <v>42163</v>
      </c>
      <c r="L120" s="76" t="s">
        <v>1638</v>
      </c>
      <c r="M120" s="78">
        <v>42163</v>
      </c>
    </row>
    <row r="121" spans="1:13" x14ac:dyDescent="0.25">
      <c r="G121" s="75" t="s">
        <v>4088</v>
      </c>
      <c r="H121" s="75" t="s">
        <v>3085</v>
      </c>
      <c r="I121" s="75" t="str">
        <f>IFERROR(_xlfn.XLOOKUP(Last_Pos[[#This Row],[NIK]],Data_Base_2[NIK],Data_Base_2[Current Position]),"")</f>
        <v/>
      </c>
      <c r="J121" s="75" t="s">
        <v>1638</v>
      </c>
      <c r="K121" s="79">
        <v>42614</v>
      </c>
      <c r="L121" s="76" t="s">
        <v>1638</v>
      </c>
      <c r="M121" s="78">
        <v>42310</v>
      </c>
    </row>
    <row r="122" spans="1:13" x14ac:dyDescent="0.25">
      <c r="G122" s="75" t="s">
        <v>2620</v>
      </c>
      <c r="H122" s="75" t="s">
        <v>379</v>
      </c>
      <c r="I122" s="75" t="str">
        <f>IFERROR(_xlfn.XLOOKUP(Last_Pos[[#This Row],[NIK]],Data_Base_2[NIK],Data_Base_2[Current Position]),"")</f>
        <v/>
      </c>
      <c r="J122" s="75" t="s">
        <v>3755</v>
      </c>
      <c r="K122" s="79">
        <v>43466</v>
      </c>
      <c r="L122" s="76" t="s">
        <v>3755</v>
      </c>
      <c r="M122" s="78">
        <v>43115</v>
      </c>
    </row>
    <row r="123" spans="1:13" x14ac:dyDescent="0.25">
      <c r="G123" s="75" t="s">
        <v>4089</v>
      </c>
      <c r="H123" s="75" t="s">
        <v>3086</v>
      </c>
      <c r="I123" s="75" t="str">
        <f>IFERROR(_xlfn.XLOOKUP(Last_Pos[[#This Row],[NIK]],Data_Base_2[NIK],Data_Base_2[Current Position]),"")</f>
        <v/>
      </c>
      <c r="J123" s="75" t="s">
        <v>28</v>
      </c>
      <c r="K123" s="79">
        <v>41372</v>
      </c>
      <c r="L123" s="76" t="s">
        <v>28</v>
      </c>
      <c r="M123" s="78">
        <v>41334</v>
      </c>
    </row>
    <row r="124" spans="1:13" x14ac:dyDescent="0.25">
      <c r="G124" s="75" t="s">
        <v>4090</v>
      </c>
      <c r="H124" s="75" t="s">
        <v>3087</v>
      </c>
      <c r="I124" s="75" t="str">
        <f>IFERROR(_xlfn.XLOOKUP(Last_Pos[[#This Row],[NIK]],Data_Base_2[NIK],Data_Base_2[Current Position]),"")</f>
        <v/>
      </c>
      <c r="J124" s="75" t="s">
        <v>3760</v>
      </c>
      <c r="K124" s="79">
        <v>43282</v>
      </c>
      <c r="L124" s="76" t="s">
        <v>3760</v>
      </c>
      <c r="M124" s="78">
        <v>43282</v>
      </c>
    </row>
    <row r="125" spans="1:13" x14ac:dyDescent="0.25">
      <c r="G125" s="75" t="s">
        <v>2441</v>
      </c>
      <c r="H125" s="75" t="s">
        <v>529</v>
      </c>
      <c r="I125" s="75" t="str">
        <f>IFERROR(_xlfn.XLOOKUP(Last_Pos[[#This Row],[NIK]],Data_Base_2[NIK],Data_Base_2[Current Position]),"")</f>
        <v/>
      </c>
      <c r="J125" s="75" t="s">
        <v>7</v>
      </c>
      <c r="K125" s="79">
        <v>43466</v>
      </c>
      <c r="L125" s="76" t="s">
        <v>7</v>
      </c>
      <c r="M125" s="78">
        <v>42226</v>
      </c>
    </row>
    <row r="126" spans="1:13" x14ac:dyDescent="0.25">
      <c r="G126" s="75" t="s">
        <v>4091</v>
      </c>
      <c r="H126" s="75" t="s">
        <v>3088</v>
      </c>
      <c r="I126" s="75" t="str">
        <f>IFERROR(_xlfn.XLOOKUP(Last_Pos[[#This Row],[NIK]],Data_Base_2[NIK],Data_Base_2[Current Position]),"")</f>
        <v/>
      </c>
      <c r="J126" s="75" t="s">
        <v>28</v>
      </c>
      <c r="K126" s="79">
        <v>42156</v>
      </c>
      <c r="L126" s="76" t="s">
        <v>1638</v>
      </c>
      <c r="M126" s="78">
        <v>42016</v>
      </c>
    </row>
    <row r="127" spans="1:13" x14ac:dyDescent="0.25">
      <c r="G127" s="75" t="s">
        <v>2461</v>
      </c>
      <c r="H127" s="75" t="s">
        <v>546</v>
      </c>
      <c r="I127" s="75" t="str">
        <f>IFERROR(_xlfn.XLOOKUP(Last_Pos[[#This Row],[NIK]],Data_Base_2[NIK],Data_Base_2[Current Position]),"")</f>
        <v/>
      </c>
      <c r="J127" s="75" t="s">
        <v>30</v>
      </c>
      <c r="K127" s="79">
        <v>42226</v>
      </c>
      <c r="L127" s="76" t="s">
        <v>1628</v>
      </c>
      <c r="M127" s="78">
        <v>42051</v>
      </c>
    </row>
    <row r="128" spans="1:13" x14ac:dyDescent="0.25">
      <c r="G128" s="75" t="s">
        <v>4092</v>
      </c>
      <c r="H128" s="75" t="s">
        <v>3089</v>
      </c>
      <c r="I128" s="75" t="str">
        <f>IFERROR(_xlfn.XLOOKUP(Last_Pos[[#This Row],[NIK]],Data_Base_2[NIK],Data_Base_2[Current Position]),"")</f>
        <v/>
      </c>
      <c r="J128" s="75" t="s">
        <v>1638</v>
      </c>
      <c r="K128" s="79">
        <v>42310</v>
      </c>
      <c r="L128" s="76" t="s">
        <v>1638</v>
      </c>
      <c r="M128" s="78">
        <v>42310</v>
      </c>
    </row>
    <row r="129" spans="7:13" x14ac:dyDescent="0.25">
      <c r="G129" s="75" t="s">
        <v>2751</v>
      </c>
      <c r="H129" s="75" t="s">
        <v>601</v>
      </c>
      <c r="I129" s="75" t="str">
        <f>IFERROR(_xlfn.XLOOKUP(Last_Pos[[#This Row],[NIK]],Data_Base_2[NIK],Data_Base_2[Current Position]),"")</f>
        <v/>
      </c>
      <c r="J129" s="75" t="s">
        <v>30</v>
      </c>
      <c r="K129" s="79">
        <v>42842</v>
      </c>
      <c r="L129" s="76" t="s">
        <v>1628</v>
      </c>
      <c r="M129" s="78">
        <v>42660</v>
      </c>
    </row>
    <row r="130" spans="7:13" x14ac:dyDescent="0.25">
      <c r="G130" s="75" t="s">
        <v>4093</v>
      </c>
      <c r="H130" s="75" t="s">
        <v>3090</v>
      </c>
      <c r="I130" s="75" t="str">
        <f>IFERROR(_xlfn.XLOOKUP(Last_Pos[[#This Row],[NIK]],Data_Base_2[NIK],Data_Base_2[Current Position]),"")</f>
        <v/>
      </c>
      <c r="J130" s="75" t="s">
        <v>30</v>
      </c>
      <c r="K130" s="79">
        <v>43466</v>
      </c>
      <c r="L130" s="76" t="s">
        <v>30</v>
      </c>
      <c r="M130" s="78">
        <v>41855</v>
      </c>
    </row>
    <row r="131" spans="7:13" x14ac:dyDescent="0.25">
      <c r="G131" s="75" t="s">
        <v>2532</v>
      </c>
      <c r="H131" s="75" t="s">
        <v>573</v>
      </c>
      <c r="I131" s="75" t="str">
        <f>IFERROR(_xlfn.XLOOKUP(Last_Pos[[#This Row],[NIK]],Data_Base_2[NIK],Data_Base_2[Current Position]),"")</f>
        <v/>
      </c>
      <c r="J131" s="75" t="s">
        <v>28</v>
      </c>
      <c r="K131" s="79">
        <v>43724</v>
      </c>
      <c r="L131" s="76" t="s">
        <v>1587</v>
      </c>
      <c r="M131" s="78">
        <v>42705</v>
      </c>
    </row>
    <row r="132" spans="7:13" x14ac:dyDescent="0.25">
      <c r="G132" s="75" t="s">
        <v>4094</v>
      </c>
      <c r="H132" s="75" t="s">
        <v>3091</v>
      </c>
      <c r="I132" s="75" t="str">
        <f>IFERROR(_xlfn.XLOOKUP(Last_Pos[[#This Row],[NIK]],Data_Base_2[NIK],Data_Base_2[Current Position]),"")</f>
        <v/>
      </c>
      <c r="J132" s="75" t="s">
        <v>30</v>
      </c>
      <c r="K132" s="79">
        <v>43374</v>
      </c>
      <c r="L132" s="76" t="s">
        <v>30</v>
      </c>
      <c r="M132" s="78">
        <v>42248</v>
      </c>
    </row>
    <row r="133" spans="7:13" x14ac:dyDescent="0.25">
      <c r="G133" s="75" t="s">
        <v>2840</v>
      </c>
      <c r="H133" s="75" t="s">
        <v>284</v>
      </c>
      <c r="I133" s="75" t="str">
        <f>IFERROR(_xlfn.XLOOKUP(Last_Pos[[#This Row],[NIK]],Data_Base_2[NIK],Data_Base_2[Current Position]),"")</f>
        <v/>
      </c>
      <c r="J133" s="75" t="s">
        <v>1441</v>
      </c>
      <c r="K133" s="79">
        <v>43466</v>
      </c>
      <c r="L133" s="76" t="s">
        <v>4743</v>
      </c>
      <c r="M133" s="78">
        <v>41030</v>
      </c>
    </row>
    <row r="134" spans="7:13" x14ac:dyDescent="0.25">
      <c r="G134" s="75" t="s">
        <v>2325</v>
      </c>
      <c r="H134" s="75" t="s">
        <v>604</v>
      </c>
      <c r="I134" s="75" t="str">
        <f>IFERROR(_xlfn.XLOOKUP(Last_Pos[[#This Row],[NIK]],Data_Base_2[NIK],Data_Base_2[Current Position]),"")</f>
        <v/>
      </c>
      <c r="J134" s="75" t="s">
        <v>3761</v>
      </c>
      <c r="K134" s="79">
        <v>43376</v>
      </c>
      <c r="L134" s="76" t="s">
        <v>1795</v>
      </c>
      <c r="M134" s="78">
        <v>42646</v>
      </c>
    </row>
    <row r="135" spans="7:13" x14ac:dyDescent="0.25">
      <c r="G135" s="75" t="s">
        <v>4095</v>
      </c>
      <c r="H135" s="75" t="s">
        <v>3092</v>
      </c>
      <c r="I135" s="75" t="str">
        <f>IFERROR(_xlfn.XLOOKUP(Last_Pos[[#This Row],[NIK]],Data_Base_2[NIK],Data_Base_2[Current Position]),"")</f>
        <v/>
      </c>
      <c r="J135" s="75" t="s">
        <v>3762</v>
      </c>
      <c r="K135" s="79">
        <v>43466</v>
      </c>
      <c r="L135" s="76" t="s">
        <v>4744</v>
      </c>
      <c r="M135" s="78">
        <v>43132</v>
      </c>
    </row>
    <row r="136" spans="7:13" x14ac:dyDescent="0.25">
      <c r="G136" s="75" t="s">
        <v>2865</v>
      </c>
      <c r="H136" s="75" t="s">
        <v>159</v>
      </c>
      <c r="I136" s="75" t="str">
        <f>IFERROR(_xlfn.XLOOKUP(Last_Pos[[#This Row],[NIK]],Data_Base_2[NIK],Data_Base_2[Current Position]),"")</f>
        <v/>
      </c>
      <c r="J136" s="75" t="s">
        <v>1454</v>
      </c>
      <c r="K136" s="79">
        <v>43101</v>
      </c>
      <c r="L136" s="76" t="s">
        <v>3950</v>
      </c>
      <c r="M136" s="78">
        <v>41640</v>
      </c>
    </row>
    <row r="137" spans="7:13" x14ac:dyDescent="0.25">
      <c r="G137" s="75" t="s">
        <v>2345</v>
      </c>
      <c r="H137" s="75" t="s">
        <v>275</v>
      </c>
      <c r="I137" s="75" t="str">
        <f>IFERROR(_xlfn.XLOOKUP(Last_Pos[[#This Row],[NIK]],Data_Base_2[NIK],Data_Base_2[Current Position]),"")</f>
        <v/>
      </c>
      <c r="J137" s="75" t="s">
        <v>1500</v>
      </c>
      <c r="K137" s="79">
        <v>43101</v>
      </c>
      <c r="L137" s="76" t="s">
        <v>1500</v>
      </c>
      <c r="M137" s="78">
        <v>41275</v>
      </c>
    </row>
    <row r="138" spans="7:13" x14ac:dyDescent="0.25">
      <c r="G138" s="75" t="s">
        <v>2358</v>
      </c>
      <c r="H138" s="75" t="s">
        <v>1190</v>
      </c>
      <c r="I138" s="75" t="str">
        <f>IFERROR(_xlfn.XLOOKUP(Last_Pos[[#This Row],[NIK]],Data_Base_2[NIK],Data_Base_2[Current Position]),"")</f>
        <v/>
      </c>
      <c r="J138" s="75" t="s">
        <v>1696</v>
      </c>
      <c r="K138" s="79">
        <v>41640</v>
      </c>
      <c r="L138" s="76" t="s">
        <v>3777</v>
      </c>
      <c r="M138" s="78">
        <v>40118</v>
      </c>
    </row>
    <row r="139" spans="7:13" x14ac:dyDescent="0.25">
      <c r="G139" s="75" t="s">
        <v>2465</v>
      </c>
      <c r="H139" s="75" t="s">
        <v>683</v>
      </c>
      <c r="I139" s="75" t="str">
        <f>IFERROR(_xlfn.XLOOKUP(Last_Pos[[#This Row],[NIK]],Data_Base_2[NIK],Data_Base_2[Current Position]),"")</f>
        <v/>
      </c>
      <c r="J139" s="75" t="s">
        <v>28</v>
      </c>
      <c r="K139" s="79">
        <v>43739</v>
      </c>
      <c r="L139" s="76" t="s">
        <v>28</v>
      </c>
      <c r="M139" s="78">
        <v>43567</v>
      </c>
    </row>
    <row r="140" spans="7:13" x14ac:dyDescent="0.25">
      <c r="G140" s="75" t="s">
        <v>4096</v>
      </c>
      <c r="H140" s="75" t="s">
        <v>3093</v>
      </c>
      <c r="I140" s="75" t="str">
        <f>IFERROR(_xlfn.XLOOKUP(Last_Pos[[#This Row],[NIK]],Data_Base_2[NIK],Data_Base_2[Current Position]),"")</f>
        <v/>
      </c>
      <c r="J140" s="75" t="s">
        <v>1457</v>
      </c>
      <c r="K140" s="79">
        <v>41430</v>
      </c>
      <c r="L140" s="76" t="s">
        <v>1457</v>
      </c>
      <c r="M140" s="78">
        <v>41338</v>
      </c>
    </row>
    <row r="141" spans="7:13" x14ac:dyDescent="0.25">
      <c r="G141" s="75" t="s">
        <v>2413</v>
      </c>
      <c r="H141" s="75" t="s">
        <v>541</v>
      </c>
      <c r="I141" s="75" t="str">
        <f>IFERROR(_xlfn.XLOOKUP(Last_Pos[[#This Row],[NIK]],Data_Base_2[NIK],Data_Base_2[Current Position]),"")</f>
        <v/>
      </c>
      <c r="J141" s="75" t="s">
        <v>1835</v>
      </c>
      <c r="K141" s="79">
        <v>43101</v>
      </c>
      <c r="L141" s="76" t="s">
        <v>4745</v>
      </c>
      <c r="M141" s="78">
        <v>42106</v>
      </c>
    </row>
    <row r="142" spans="7:13" x14ac:dyDescent="0.25">
      <c r="G142" s="75" t="s">
        <v>4097</v>
      </c>
      <c r="H142" s="75" t="s">
        <v>3094</v>
      </c>
      <c r="I142" s="75" t="str">
        <f>IFERROR(_xlfn.XLOOKUP(Last_Pos[[#This Row],[NIK]],Data_Base_2[NIK],Data_Base_2[Current Position]),"")</f>
        <v/>
      </c>
      <c r="J142" s="75" t="s">
        <v>3763</v>
      </c>
      <c r="K142" s="79">
        <v>41456</v>
      </c>
      <c r="L142" s="76" t="s">
        <v>3763</v>
      </c>
      <c r="M142" s="78">
        <v>40787</v>
      </c>
    </row>
    <row r="143" spans="7:13" x14ac:dyDescent="0.25">
      <c r="G143" s="75" t="s">
        <v>2935</v>
      </c>
      <c r="H143" s="75" t="s">
        <v>123</v>
      </c>
      <c r="I143" s="75" t="str">
        <f>IFERROR(_xlfn.XLOOKUP(Last_Pos[[#This Row],[NIK]],Data_Base_2[NIK],Data_Base_2[Current Position]),"")</f>
        <v/>
      </c>
      <c r="J143" s="75" t="s">
        <v>3764</v>
      </c>
      <c r="K143" s="79">
        <v>43776</v>
      </c>
      <c r="L143" s="76" t="s">
        <v>4746</v>
      </c>
      <c r="M143" s="78">
        <v>43040</v>
      </c>
    </row>
    <row r="144" spans="7:13" x14ac:dyDescent="0.25">
      <c r="G144" s="75" t="s">
        <v>2353</v>
      </c>
      <c r="H144" s="75" t="s">
        <v>259</v>
      </c>
      <c r="I144" s="75" t="str">
        <f>IFERROR(_xlfn.XLOOKUP(Last_Pos[[#This Row],[NIK]],Data_Base_2[NIK],Data_Base_2[Current Position]),"")</f>
        <v/>
      </c>
      <c r="J144" s="75" t="s">
        <v>1688</v>
      </c>
      <c r="K144" s="79">
        <v>42005</v>
      </c>
      <c r="L144" s="76" t="s">
        <v>1688</v>
      </c>
      <c r="M144" s="78">
        <v>40544</v>
      </c>
    </row>
    <row r="145" spans="7:13" x14ac:dyDescent="0.25">
      <c r="G145" s="75" t="s">
        <v>4098</v>
      </c>
      <c r="H145" s="75" t="s">
        <v>3095</v>
      </c>
      <c r="I145" s="75" t="str">
        <f>IFERROR(_xlfn.XLOOKUP(Last_Pos[[#This Row],[NIK]],Data_Base_2[NIK],Data_Base_2[Current Position]),"")</f>
        <v/>
      </c>
      <c r="J145" s="75" t="s">
        <v>3765</v>
      </c>
      <c r="K145" s="79">
        <v>42799</v>
      </c>
      <c r="L145" s="76" t="s">
        <v>3935</v>
      </c>
      <c r="M145" s="78">
        <v>42618</v>
      </c>
    </row>
    <row r="146" spans="7:13" x14ac:dyDescent="0.25">
      <c r="G146" s="75" t="s">
        <v>4099</v>
      </c>
      <c r="H146" s="75" t="s">
        <v>3096</v>
      </c>
      <c r="I146" s="75" t="str">
        <f>IFERROR(_xlfn.XLOOKUP(Last_Pos[[#This Row],[NIK]],Data_Base_2[NIK],Data_Base_2[Current Position]),"")</f>
        <v/>
      </c>
      <c r="J146" s="75" t="s">
        <v>3766</v>
      </c>
      <c r="K146" s="79">
        <v>41862</v>
      </c>
      <c r="L146" s="76" t="s">
        <v>3766</v>
      </c>
      <c r="M146" s="78">
        <v>41862</v>
      </c>
    </row>
    <row r="147" spans="7:13" x14ac:dyDescent="0.25">
      <c r="G147" s="75" t="s">
        <v>2964</v>
      </c>
      <c r="H147" s="75" t="s">
        <v>1224</v>
      </c>
      <c r="I147" s="75" t="str">
        <f>IFERROR(_xlfn.XLOOKUP(Last_Pos[[#This Row],[NIK]],Data_Base_2[NIK],Data_Base_2[Current Position]),"")</f>
        <v/>
      </c>
      <c r="J147" s="75" t="s">
        <v>1879</v>
      </c>
      <c r="K147" s="79">
        <v>41526</v>
      </c>
      <c r="L147" s="76" t="s">
        <v>1879</v>
      </c>
      <c r="M147" s="78">
        <v>41526</v>
      </c>
    </row>
    <row r="148" spans="7:13" x14ac:dyDescent="0.25">
      <c r="G148" s="75" t="s">
        <v>4100</v>
      </c>
      <c r="H148" s="75" t="s">
        <v>3097</v>
      </c>
      <c r="I148" s="75" t="str">
        <f>IFERROR(_xlfn.XLOOKUP(Last_Pos[[#This Row],[NIK]],Data_Base_2[NIK],Data_Base_2[Current Position]),"")</f>
        <v/>
      </c>
      <c r="J148" s="75" t="s">
        <v>928</v>
      </c>
      <c r="K148" s="79">
        <v>42795</v>
      </c>
      <c r="L148" s="76" t="s">
        <v>928</v>
      </c>
      <c r="M148" s="78">
        <v>41792</v>
      </c>
    </row>
    <row r="149" spans="7:13" x14ac:dyDescent="0.25">
      <c r="G149" s="75" t="s">
        <v>2525</v>
      </c>
      <c r="H149" s="75" t="s">
        <v>1282</v>
      </c>
      <c r="I149" s="75" t="str">
        <f>IFERROR(_xlfn.XLOOKUP(Last_Pos[[#This Row],[NIK]],Data_Base_2[NIK],Data_Base_2[Current Position]),"")</f>
        <v/>
      </c>
      <c r="J149" s="75" t="s">
        <v>3767</v>
      </c>
      <c r="K149" s="79">
        <v>42980</v>
      </c>
      <c r="L149" s="76" t="s">
        <v>884</v>
      </c>
      <c r="M149" s="78">
        <v>41771</v>
      </c>
    </row>
    <row r="150" spans="7:13" x14ac:dyDescent="0.25">
      <c r="G150" s="75" t="s">
        <v>4101</v>
      </c>
      <c r="H150" s="75" t="s">
        <v>3098</v>
      </c>
      <c r="I150" s="75" t="str">
        <f>IFERROR(_xlfn.XLOOKUP(Last_Pos[[#This Row],[NIK]],Data_Base_2[NIK],Data_Base_2[Current Position]),"")</f>
        <v/>
      </c>
      <c r="J150" s="75" t="s">
        <v>1638</v>
      </c>
      <c r="K150" s="79">
        <v>41869</v>
      </c>
      <c r="L150" s="76" t="s">
        <v>1638</v>
      </c>
      <c r="M150" s="78">
        <v>41813</v>
      </c>
    </row>
    <row r="151" spans="7:13" x14ac:dyDescent="0.25">
      <c r="G151" s="75" t="s">
        <v>2324</v>
      </c>
      <c r="H151" s="75" t="s">
        <v>1198</v>
      </c>
      <c r="I151" s="75" t="str">
        <f>IFERROR(_xlfn.XLOOKUP(Last_Pos[[#This Row],[NIK]],Data_Base_2[NIK],Data_Base_2[Current Position]),"")</f>
        <v/>
      </c>
      <c r="J151" s="75" t="s">
        <v>1465</v>
      </c>
      <c r="K151" s="79">
        <v>43466</v>
      </c>
      <c r="L151" s="76" t="s">
        <v>1465</v>
      </c>
      <c r="M151" s="78">
        <v>43466</v>
      </c>
    </row>
    <row r="152" spans="7:13" x14ac:dyDescent="0.25">
      <c r="G152" s="75" t="s">
        <v>2856</v>
      </c>
      <c r="H152" s="75" t="s">
        <v>530</v>
      </c>
      <c r="I152" s="75" t="str">
        <f>IFERROR(_xlfn.XLOOKUP(Last_Pos[[#This Row],[NIK]],Data_Base_2[NIK],Data_Base_2[Current Position]),"")</f>
        <v/>
      </c>
      <c r="J152" s="75" t="s">
        <v>3768</v>
      </c>
      <c r="K152" s="79">
        <v>44153</v>
      </c>
      <c r="L152" s="76" t="s">
        <v>1554</v>
      </c>
      <c r="M152" s="78">
        <v>43770</v>
      </c>
    </row>
    <row r="153" spans="7:13" x14ac:dyDescent="0.25">
      <c r="G153" s="75" t="s">
        <v>4102</v>
      </c>
      <c r="H153" s="75" t="s">
        <v>3099</v>
      </c>
      <c r="I153" s="75" t="str">
        <f>IFERROR(_xlfn.XLOOKUP(Last_Pos[[#This Row],[NIK]],Data_Base_2[NIK],Data_Base_2[Current Position]),"")</f>
        <v/>
      </c>
      <c r="J153" s="75" t="s">
        <v>3769</v>
      </c>
      <c r="K153" s="79">
        <v>42186</v>
      </c>
      <c r="L153" s="76" t="s">
        <v>2123</v>
      </c>
      <c r="M153" s="78">
        <v>41730</v>
      </c>
    </row>
    <row r="154" spans="7:13" x14ac:dyDescent="0.25">
      <c r="G154" s="75" t="s">
        <v>2647</v>
      </c>
      <c r="H154" s="75" t="s">
        <v>181</v>
      </c>
      <c r="I154" s="75" t="str">
        <f>IFERROR(_xlfn.XLOOKUP(Last_Pos[[#This Row],[NIK]],Data_Base_2[NIK],Data_Base_2[Current Position]),"")</f>
        <v/>
      </c>
      <c r="J154" s="75" t="s">
        <v>3770</v>
      </c>
      <c r="K154" s="79">
        <v>43570</v>
      </c>
      <c r="L154" s="76" t="s">
        <v>3770</v>
      </c>
      <c r="M154" s="78">
        <v>42795</v>
      </c>
    </row>
    <row r="155" spans="7:13" x14ac:dyDescent="0.25">
      <c r="G155" s="75" t="s">
        <v>2642</v>
      </c>
      <c r="H155" s="75" t="s">
        <v>196</v>
      </c>
      <c r="I155" s="75" t="str">
        <f>IFERROR(_xlfn.XLOOKUP(Last_Pos[[#This Row],[NIK]],Data_Base_2[NIK],Data_Base_2[Current Position]),"")</f>
        <v/>
      </c>
      <c r="J155" s="75" t="s">
        <v>3771</v>
      </c>
      <c r="K155" s="79">
        <v>43467</v>
      </c>
      <c r="L155" s="76" t="s">
        <v>3771</v>
      </c>
      <c r="M155" s="78">
        <v>42492</v>
      </c>
    </row>
    <row r="156" spans="7:13" x14ac:dyDescent="0.25">
      <c r="G156" s="75" t="s">
        <v>2594</v>
      </c>
      <c r="H156" s="75" t="s">
        <v>249</v>
      </c>
      <c r="I156" s="75" t="str">
        <f>IFERROR(_xlfn.XLOOKUP(Last_Pos[[#This Row],[NIK]],Data_Base_2[NIK],Data_Base_2[Current Position]),"")</f>
        <v/>
      </c>
      <c r="J156" s="75" t="s">
        <v>3772</v>
      </c>
      <c r="K156" s="79">
        <v>43832</v>
      </c>
      <c r="L156" s="76" t="s">
        <v>13</v>
      </c>
      <c r="M156" s="78">
        <v>42614</v>
      </c>
    </row>
    <row r="157" spans="7:13" x14ac:dyDescent="0.25">
      <c r="G157" s="75" t="s">
        <v>4103</v>
      </c>
      <c r="H157" s="75" t="s">
        <v>3100</v>
      </c>
      <c r="I157" s="75" t="str">
        <f>IFERROR(_xlfn.XLOOKUP(Last_Pos[[#This Row],[NIK]],Data_Base_2[NIK],Data_Base_2[Current Position]),"")</f>
        <v/>
      </c>
      <c r="J157" s="75" t="s">
        <v>1462</v>
      </c>
      <c r="K157" s="79">
        <v>41275</v>
      </c>
      <c r="L157" s="76" t="s">
        <v>1462</v>
      </c>
      <c r="M157" s="78">
        <v>40118</v>
      </c>
    </row>
    <row r="158" spans="7:13" x14ac:dyDescent="0.25">
      <c r="G158" s="75" t="s">
        <v>2904</v>
      </c>
      <c r="H158" s="75" t="s">
        <v>642</v>
      </c>
      <c r="I158" s="75" t="str">
        <f>IFERROR(_xlfn.XLOOKUP(Last_Pos[[#This Row],[NIK]],Data_Base_2[NIK],Data_Base_2[Current Position]),"")</f>
        <v/>
      </c>
      <c r="J158" s="75" t="s">
        <v>3773</v>
      </c>
      <c r="K158" s="79">
        <v>43313</v>
      </c>
      <c r="L158" s="76" t="s">
        <v>3773</v>
      </c>
      <c r="M158" s="78">
        <v>43313</v>
      </c>
    </row>
    <row r="159" spans="7:13" x14ac:dyDescent="0.25">
      <c r="G159" s="75" t="s">
        <v>2648</v>
      </c>
      <c r="H159" s="75" t="s">
        <v>605</v>
      </c>
      <c r="I159" s="75" t="str">
        <f>IFERROR(_xlfn.XLOOKUP(Last_Pos[[#This Row],[NIK]],Data_Base_2[NIK],Data_Base_2[Current Position]),"")</f>
        <v/>
      </c>
      <c r="J159" s="75" t="s">
        <v>928</v>
      </c>
      <c r="K159" s="79">
        <v>43253</v>
      </c>
      <c r="L159" s="76" t="s">
        <v>4747</v>
      </c>
      <c r="M159" s="78">
        <v>43060</v>
      </c>
    </row>
    <row r="160" spans="7:13" x14ac:dyDescent="0.25">
      <c r="G160" s="75" t="s">
        <v>2762</v>
      </c>
      <c r="H160" s="75" t="s">
        <v>1305</v>
      </c>
      <c r="I160" s="75" t="str">
        <f>IFERROR(_xlfn.XLOOKUP(Last_Pos[[#This Row],[NIK]],Data_Base_2[NIK],Data_Base_2[Current Position]),"")</f>
        <v/>
      </c>
      <c r="J160" s="75" t="s">
        <v>895</v>
      </c>
      <c r="K160" s="79">
        <v>43962</v>
      </c>
      <c r="L160" s="76" t="s">
        <v>895</v>
      </c>
      <c r="M160" s="78">
        <v>43962</v>
      </c>
    </row>
    <row r="161" spans="7:13" x14ac:dyDescent="0.25">
      <c r="G161" s="75" t="s">
        <v>4104</v>
      </c>
      <c r="H161" s="75" t="s">
        <v>3101</v>
      </c>
      <c r="I161" s="75" t="str">
        <f>IFERROR(_xlfn.XLOOKUP(Last_Pos[[#This Row],[NIK]],Data_Base_2[NIK],Data_Base_2[Current Position]),"")</f>
        <v/>
      </c>
      <c r="J161" s="75" t="s">
        <v>28</v>
      </c>
      <c r="K161" s="79">
        <v>42065</v>
      </c>
      <c r="L161" s="76" t="s">
        <v>28</v>
      </c>
      <c r="M161" s="78">
        <v>41518</v>
      </c>
    </row>
    <row r="162" spans="7:13" x14ac:dyDescent="0.25">
      <c r="G162" s="75" t="s">
        <v>2302</v>
      </c>
      <c r="H162" s="75" t="s">
        <v>640</v>
      </c>
      <c r="I162" s="75" t="str">
        <f>IFERROR(_xlfn.XLOOKUP(Last_Pos[[#This Row],[NIK]],Data_Base_2[NIK],Data_Base_2[Current Position]),"")</f>
        <v/>
      </c>
      <c r="J162" s="75" t="s">
        <v>1728</v>
      </c>
      <c r="K162" s="79">
        <v>43252</v>
      </c>
      <c r="L162" s="76" t="s">
        <v>4748</v>
      </c>
      <c r="M162" s="78">
        <v>43101</v>
      </c>
    </row>
    <row r="163" spans="7:13" x14ac:dyDescent="0.25">
      <c r="G163" s="75" t="s">
        <v>4105</v>
      </c>
      <c r="H163" s="75" t="s">
        <v>3102</v>
      </c>
      <c r="I163" s="75" t="str">
        <f>IFERROR(_xlfn.XLOOKUP(Last_Pos[[#This Row],[NIK]],Data_Base_2[NIK],Data_Base_2[Current Position]),"")</f>
        <v/>
      </c>
      <c r="J163" s="75" t="s">
        <v>3774</v>
      </c>
      <c r="K163" s="79">
        <v>41641</v>
      </c>
      <c r="L163" s="76" t="s">
        <v>3774</v>
      </c>
      <c r="M163" s="78">
        <v>41641</v>
      </c>
    </row>
    <row r="164" spans="7:13" x14ac:dyDescent="0.25">
      <c r="G164" s="75" t="s">
        <v>2713</v>
      </c>
      <c r="H164" s="75" t="s">
        <v>501</v>
      </c>
      <c r="I164" s="75" t="str">
        <f>IFERROR(_xlfn.XLOOKUP(Last_Pos[[#This Row],[NIK]],Data_Base_2[NIK],Data_Base_2[Current Position]),"")</f>
        <v/>
      </c>
      <c r="J164" s="75" t="s">
        <v>28</v>
      </c>
      <c r="K164" s="79">
        <v>43864</v>
      </c>
      <c r="L164" s="76" t="s">
        <v>28</v>
      </c>
      <c r="M164" s="78">
        <v>42492</v>
      </c>
    </row>
    <row r="165" spans="7:13" x14ac:dyDescent="0.25">
      <c r="G165" s="75" t="s">
        <v>2455</v>
      </c>
      <c r="H165" s="75" t="s">
        <v>645</v>
      </c>
      <c r="I165" s="75" t="str">
        <f>IFERROR(_xlfn.XLOOKUP(Last_Pos[[#This Row],[NIK]],Data_Base_2[NIK],Data_Base_2[Current Position]),"")</f>
        <v/>
      </c>
      <c r="J165" s="75" t="s">
        <v>884</v>
      </c>
      <c r="K165" s="79">
        <v>43405</v>
      </c>
      <c r="L165" s="76" t="s">
        <v>884</v>
      </c>
      <c r="M165" s="78">
        <v>43405</v>
      </c>
    </row>
    <row r="166" spans="7:13" x14ac:dyDescent="0.25">
      <c r="G166" s="75" t="s">
        <v>4106</v>
      </c>
      <c r="H166" s="75" t="s">
        <v>3103</v>
      </c>
      <c r="I166" s="75" t="str">
        <f>IFERROR(_xlfn.XLOOKUP(Last_Pos[[#This Row],[NIK]],Data_Base_2[NIK],Data_Base_2[Current Position]),"")</f>
        <v/>
      </c>
      <c r="J166" s="75" t="s">
        <v>1638</v>
      </c>
      <c r="K166" s="79">
        <v>42065</v>
      </c>
      <c r="L166" s="76" t="s">
        <v>1638</v>
      </c>
      <c r="M166" s="78">
        <v>42065</v>
      </c>
    </row>
    <row r="167" spans="7:13" x14ac:dyDescent="0.25">
      <c r="G167" s="75" t="s">
        <v>2745</v>
      </c>
      <c r="H167" s="75" t="s">
        <v>446</v>
      </c>
      <c r="I167" s="75" t="str">
        <f>IFERROR(_xlfn.XLOOKUP(Last_Pos[[#This Row],[NIK]],Data_Base_2[NIK],Data_Base_2[Current Position]),"")</f>
        <v/>
      </c>
      <c r="J167" s="75" t="s">
        <v>3775</v>
      </c>
      <c r="K167" s="79">
        <v>43221</v>
      </c>
      <c r="L167" s="76" t="s">
        <v>38</v>
      </c>
      <c r="M167" s="78">
        <v>41771</v>
      </c>
    </row>
    <row r="168" spans="7:13" x14ac:dyDescent="0.25">
      <c r="G168" s="75" t="s">
        <v>4107</v>
      </c>
      <c r="H168" s="75" t="s">
        <v>701</v>
      </c>
      <c r="I168" s="75" t="str">
        <f>IFERROR(_xlfn.XLOOKUP(Last_Pos[[#This Row],[NIK]],Data_Base_2[NIK],Data_Base_2[Current Position]),"")</f>
        <v/>
      </c>
      <c r="J168" s="75" t="s">
        <v>3761</v>
      </c>
      <c r="K168" s="79">
        <v>43045</v>
      </c>
      <c r="L168" s="76" t="s">
        <v>3761</v>
      </c>
      <c r="M168" s="78">
        <v>43045</v>
      </c>
    </row>
    <row r="169" spans="7:13" x14ac:dyDescent="0.25">
      <c r="G169" s="75" t="s">
        <v>4108</v>
      </c>
      <c r="H169" s="75" t="s">
        <v>3104</v>
      </c>
      <c r="I169" s="75" t="str">
        <f>IFERROR(_xlfn.XLOOKUP(Last_Pos[[#This Row],[NIK]],Data_Base_2[NIK],Data_Base_2[Current Position]),"")</f>
        <v/>
      </c>
      <c r="J169" s="75" t="s">
        <v>1628</v>
      </c>
      <c r="K169" s="79">
        <v>42310</v>
      </c>
      <c r="L169" s="76" t="s">
        <v>1628</v>
      </c>
      <c r="M169" s="78">
        <v>42310</v>
      </c>
    </row>
    <row r="170" spans="7:13" x14ac:dyDescent="0.25">
      <c r="G170" s="75" t="s">
        <v>4109</v>
      </c>
      <c r="H170" s="75" t="s">
        <v>3105</v>
      </c>
      <c r="I170" s="75" t="str">
        <f>IFERROR(_xlfn.XLOOKUP(Last_Pos[[#This Row],[NIK]],Data_Base_2[NIK],Data_Base_2[Current Position]),"")</f>
        <v/>
      </c>
      <c r="J170" s="75" t="s">
        <v>3776</v>
      </c>
      <c r="K170" s="79">
        <v>43101</v>
      </c>
      <c r="L170" s="76" t="s">
        <v>3776</v>
      </c>
      <c r="M170" s="78">
        <v>41426</v>
      </c>
    </row>
    <row r="171" spans="7:13" x14ac:dyDescent="0.25">
      <c r="G171" s="75" t="s">
        <v>4110</v>
      </c>
      <c r="H171" s="75" t="s">
        <v>3106</v>
      </c>
      <c r="I171" s="75" t="str">
        <f>IFERROR(_xlfn.XLOOKUP(Last_Pos[[#This Row],[NIK]],Data_Base_2[NIK],Data_Base_2[Current Position]),"")</f>
        <v/>
      </c>
      <c r="J171" s="75" t="s">
        <v>3777</v>
      </c>
      <c r="K171" s="79">
        <v>41821</v>
      </c>
      <c r="L171" s="76" t="s">
        <v>3777</v>
      </c>
      <c r="M171" s="78">
        <v>40544</v>
      </c>
    </row>
    <row r="172" spans="7:13" x14ac:dyDescent="0.25">
      <c r="G172" s="75" t="s">
        <v>2921</v>
      </c>
      <c r="H172" s="75" t="s">
        <v>1320</v>
      </c>
      <c r="I172" s="75" t="str">
        <f>IFERROR(_xlfn.XLOOKUP(Last_Pos[[#This Row],[NIK]],Data_Base_2[NIK],Data_Base_2[Current Position]),"")</f>
        <v/>
      </c>
      <c r="J172" s="75" t="s">
        <v>7</v>
      </c>
      <c r="K172" s="79">
        <v>43221</v>
      </c>
      <c r="L172" s="76" t="s">
        <v>1631</v>
      </c>
      <c r="M172" s="78">
        <v>43040</v>
      </c>
    </row>
    <row r="173" spans="7:13" x14ac:dyDescent="0.25">
      <c r="G173" s="75" t="s">
        <v>2819</v>
      </c>
      <c r="H173" s="75" t="s">
        <v>266</v>
      </c>
      <c r="I173" s="75" t="str">
        <f>IFERROR(_xlfn.XLOOKUP(Last_Pos[[#This Row],[NIK]],Data_Base_2[NIK],Data_Base_2[Current Position]),"")</f>
        <v/>
      </c>
      <c r="J173" s="75" t="s">
        <v>3778</v>
      </c>
      <c r="K173" s="79">
        <v>43040</v>
      </c>
      <c r="L173" s="76" t="s">
        <v>4749</v>
      </c>
      <c r="M173" s="78">
        <v>42736</v>
      </c>
    </row>
    <row r="174" spans="7:13" x14ac:dyDescent="0.25">
      <c r="G174" s="75" t="s">
        <v>2747</v>
      </c>
      <c r="H174" s="75" t="s">
        <v>592</v>
      </c>
      <c r="I174" s="75" t="str">
        <f>IFERROR(_xlfn.XLOOKUP(Last_Pos[[#This Row],[NIK]],Data_Base_2[NIK],Data_Base_2[Current Position]),"")</f>
        <v/>
      </c>
      <c r="J174" s="75" t="s">
        <v>928</v>
      </c>
      <c r="K174" s="79">
        <v>42795</v>
      </c>
      <c r="L174" s="76" t="s">
        <v>928</v>
      </c>
      <c r="M174" s="78">
        <v>42522</v>
      </c>
    </row>
    <row r="175" spans="7:13" x14ac:dyDescent="0.25">
      <c r="G175" s="75" t="s">
        <v>4111</v>
      </c>
      <c r="H175" s="75" t="s">
        <v>3107</v>
      </c>
      <c r="I175" s="75" t="str">
        <f>IFERROR(_xlfn.XLOOKUP(Last_Pos[[#This Row],[NIK]],Data_Base_2[NIK],Data_Base_2[Current Position]),"")</f>
        <v/>
      </c>
      <c r="J175" s="75" t="s">
        <v>28</v>
      </c>
      <c r="K175" s="79">
        <v>41304</v>
      </c>
      <c r="L175" s="76" t="s">
        <v>28</v>
      </c>
      <c r="M175" s="78">
        <v>41304</v>
      </c>
    </row>
    <row r="176" spans="7:13" x14ac:dyDescent="0.25">
      <c r="G176" s="75" t="s">
        <v>4112</v>
      </c>
      <c r="H176" s="75" t="s">
        <v>3108</v>
      </c>
      <c r="I176" s="75" t="str">
        <f>IFERROR(_xlfn.XLOOKUP(Last_Pos[[#This Row],[NIK]],Data_Base_2[NIK],Data_Base_2[Current Position]),"")</f>
        <v/>
      </c>
      <c r="J176" s="75" t="s">
        <v>1791</v>
      </c>
      <c r="K176" s="79">
        <v>43327</v>
      </c>
      <c r="L176" s="76" t="s">
        <v>869</v>
      </c>
      <c r="M176" s="78">
        <v>42583</v>
      </c>
    </row>
    <row r="177" spans="7:13" x14ac:dyDescent="0.25">
      <c r="G177" s="75" t="s">
        <v>4113</v>
      </c>
      <c r="H177" s="75" t="s">
        <v>3109</v>
      </c>
      <c r="I177" s="75" t="str">
        <f>IFERROR(_xlfn.XLOOKUP(Last_Pos[[#This Row],[NIK]],Data_Base_2[NIK],Data_Base_2[Current Position]),"")</f>
        <v/>
      </c>
      <c r="J177" s="75" t="s">
        <v>30</v>
      </c>
      <c r="K177" s="79">
        <v>42278</v>
      </c>
      <c r="L177" s="76" t="s">
        <v>30</v>
      </c>
      <c r="M177" s="78">
        <v>41713</v>
      </c>
    </row>
    <row r="178" spans="7:13" x14ac:dyDescent="0.25">
      <c r="G178" s="75" t="s">
        <v>4114</v>
      </c>
      <c r="H178" s="75" t="s">
        <v>3110</v>
      </c>
      <c r="I178" s="75" t="str">
        <f>IFERROR(_xlfn.XLOOKUP(Last_Pos[[#This Row],[NIK]],Data_Base_2[NIK],Data_Base_2[Current Position]),"")</f>
        <v/>
      </c>
      <c r="J178" s="75" t="s">
        <v>28</v>
      </c>
      <c r="K178" s="79">
        <v>43040</v>
      </c>
      <c r="L178" s="76" t="s">
        <v>1554</v>
      </c>
      <c r="M178" s="78">
        <v>42705</v>
      </c>
    </row>
    <row r="179" spans="7:13" x14ac:dyDescent="0.25">
      <c r="G179" s="75" t="s">
        <v>4115</v>
      </c>
      <c r="H179" s="75" t="s">
        <v>3111</v>
      </c>
      <c r="I179" s="75" t="str">
        <f>IFERROR(_xlfn.XLOOKUP(Last_Pos[[#This Row],[NIK]],Data_Base_2[NIK],Data_Base_2[Current Position]),"")</f>
        <v/>
      </c>
      <c r="J179" s="75" t="s">
        <v>28</v>
      </c>
      <c r="K179" s="79">
        <v>42401</v>
      </c>
      <c r="L179" s="76" t="s">
        <v>28</v>
      </c>
      <c r="M179" s="78">
        <v>42248</v>
      </c>
    </row>
    <row r="180" spans="7:13" x14ac:dyDescent="0.25">
      <c r="G180" s="75" t="s">
        <v>4116</v>
      </c>
      <c r="H180" s="75" t="s">
        <v>3112</v>
      </c>
      <c r="I180" s="75" t="str">
        <f>IFERROR(_xlfn.XLOOKUP(Last_Pos[[#This Row],[NIK]],Data_Base_2[NIK],Data_Base_2[Current Position]),"")</f>
        <v/>
      </c>
      <c r="J180" s="75" t="s">
        <v>1638</v>
      </c>
      <c r="K180" s="79">
        <v>41813</v>
      </c>
      <c r="L180" s="76" t="s">
        <v>1638</v>
      </c>
      <c r="M180" s="78">
        <v>41813</v>
      </c>
    </row>
    <row r="181" spans="7:13" x14ac:dyDescent="0.25">
      <c r="G181" s="75" t="s">
        <v>2888</v>
      </c>
      <c r="H181" s="75" t="s">
        <v>1197</v>
      </c>
      <c r="I181" s="75" t="str">
        <f>IFERROR(_xlfn.XLOOKUP(Last_Pos[[#This Row],[NIK]],Data_Base_2[NIK],Data_Base_2[Current Position]),"")</f>
        <v/>
      </c>
      <c r="J181" s="75" t="s">
        <v>1932</v>
      </c>
      <c r="K181" s="79">
        <v>42628</v>
      </c>
      <c r="L181" s="76" t="s">
        <v>3826</v>
      </c>
      <c r="M181" s="78">
        <v>40634</v>
      </c>
    </row>
    <row r="182" spans="7:13" x14ac:dyDescent="0.25">
      <c r="G182" s="75" t="s">
        <v>4117</v>
      </c>
      <c r="H182" s="75" t="s">
        <v>3113</v>
      </c>
      <c r="I182" s="75" t="str">
        <f>IFERROR(_xlfn.XLOOKUP(Last_Pos[[#This Row],[NIK]],Data_Base_2[NIK],Data_Base_2[Current Position]),"")</f>
        <v/>
      </c>
      <c r="J182" s="75" t="s">
        <v>3779</v>
      </c>
      <c r="K182" s="79">
        <v>42100</v>
      </c>
      <c r="L182" s="76" t="s">
        <v>3779</v>
      </c>
      <c r="M182" s="78">
        <v>42100</v>
      </c>
    </row>
    <row r="183" spans="7:13" x14ac:dyDescent="0.25">
      <c r="G183" s="75" t="s">
        <v>2496</v>
      </c>
      <c r="H183" s="75" t="s">
        <v>207</v>
      </c>
      <c r="I183" s="75" t="str">
        <f>IFERROR(_xlfn.XLOOKUP(Last_Pos[[#This Row],[NIK]],Data_Base_2[NIK],Data_Base_2[Current Position]),"")</f>
        <v/>
      </c>
      <c r="J183" s="75" t="s">
        <v>28</v>
      </c>
      <c r="K183" s="79">
        <v>44109</v>
      </c>
      <c r="L183" s="76" t="s">
        <v>28</v>
      </c>
      <c r="M183" s="78">
        <v>42492</v>
      </c>
    </row>
    <row r="184" spans="7:13" x14ac:dyDescent="0.25">
      <c r="G184" s="75" t="s">
        <v>2643</v>
      </c>
      <c r="H184" s="75" t="s">
        <v>331</v>
      </c>
      <c r="I184" s="75" t="str">
        <f>IFERROR(_xlfn.XLOOKUP(Last_Pos[[#This Row],[NIK]],Data_Base_2[NIK],Data_Base_2[Current Position]),"")</f>
        <v/>
      </c>
      <c r="J184" s="75" t="s">
        <v>37</v>
      </c>
      <c r="K184" s="79">
        <v>43647</v>
      </c>
      <c r="L184" s="76" t="s">
        <v>3955</v>
      </c>
      <c r="M184" s="78">
        <v>43115</v>
      </c>
    </row>
    <row r="185" spans="7:13" x14ac:dyDescent="0.25">
      <c r="G185" s="75" t="s">
        <v>2912</v>
      </c>
      <c r="H185" s="75" t="s">
        <v>467</v>
      </c>
      <c r="I185" s="75" t="str">
        <f>IFERROR(_xlfn.XLOOKUP(Last_Pos[[#This Row],[NIK]],Data_Base_2[NIK],Data_Base_2[Current Position]),"")</f>
        <v/>
      </c>
      <c r="J185" s="75" t="s">
        <v>3780</v>
      </c>
      <c r="K185" s="79">
        <v>43221</v>
      </c>
      <c r="L185" s="76" t="s">
        <v>38</v>
      </c>
      <c r="M185" s="78">
        <v>43115</v>
      </c>
    </row>
    <row r="186" spans="7:13" x14ac:dyDescent="0.25">
      <c r="G186" s="75" t="s">
        <v>2841</v>
      </c>
      <c r="H186" s="75" t="s">
        <v>288</v>
      </c>
      <c r="I186" s="75" t="str">
        <f>IFERROR(_xlfn.XLOOKUP(Last_Pos[[#This Row],[NIK]],Data_Base_2[NIK],Data_Base_2[Current Position]),"")</f>
        <v/>
      </c>
      <c r="J186" s="75" t="s">
        <v>1441</v>
      </c>
      <c r="K186" s="79">
        <v>42370</v>
      </c>
      <c r="L186" s="76" t="s">
        <v>4750</v>
      </c>
      <c r="M186" s="78">
        <v>41518</v>
      </c>
    </row>
    <row r="187" spans="7:13" x14ac:dyDescent="0.25">
      <c r="G187" s="75" t="s">
        <v>4118</v>
      </c>
      <c r="H187" s="75" t="s">
        <v>3114</v>
      </c>
      <c r="I187" s="75" t="str">
        <f>IFERROR(_xlfn.XLOOKUP(Last_Pos[[#This Row],[NIK]],Data_Base_2[NIK],Data_Base_2[Current Position]),"")</f>
        <v/>
      </c>
      <c r="J187" s="75" t="s">
        <v>1628</v>
      </c>
      <c r="K187" s="79">
        <v>41821</v>
      </c>
      <c r="L187" s="76" t="s">
        <v>1628</v>
      </c>
      <c r="M187" s="78">
        <v>41736</v>
      </c>
    </row>
    <row r="188" spans="7:13" x14ac:dyDescent="0.25">
      <c r="G188" s="75" t="s">
        <v>2322</v>
      </c>
      <c r="H188" s="75" t="s">
        <v>1193</v>
      </c>
      <c r="I188" s="75" t="str">
        <f>IFERROR(_xlfn.XLOOKUP(Last_Pos[[#This Row],[NIK]],Data_Base_2[NIK],Data_Base_2[Current Position]),"")</f>
        <v/>
      </c>
      <c r="J188" s="75" t="s">
        <v>1457</v>
      </c>
      <c r="K188" s="79">
        <v>43466</v>
      </c>
      <c r="L188" s="76" t="s">
        <v>1457</v>
      </c>
      <c r="M188" s="78">
        <v>43466</v>
      </c>
    </row>
    <row r="189" spans="7:13" x14ac:dyDescent="0.25">
      <c r="G189" s="75" t="s">
        <v>2402</v>
      </c>
      <c r="H189" s="75" t="s">
        <v>482</v>
      </c>
      <c r="I189" s="75" t="str">
        <f>IFERROR(_xlfn.XLOOKUP(Last_Pos[[#This Row],[NIK]],Data_Base_2[NIK],Data_Base_2[Current Position]),"")</f>
        <v/>
      </c>
      <c r="J189" s="75" t="s">
        <v>1819</v>
      </c>
      <c r="K189" s="79">
        <v>43466</v>
      </c>
      <c r="L189" s="76" t="s">
        <v>1819</v>
      </c>
      <c r="M189" s="78">
        <v>41749</v>
      </c>
    </row>
    <row r="190" spans="7:13" x14ac:dyDescent="0.25">
      <c r="G190" s="75" t="s">
        <v>2719</v>
      </c>
      <c r="H190" s="75" t="s">
        <v>310</v>
      </c>
      <c r="I190" s="75" t="str">
        <f>IFERROR(_xlfn.XLOOKUP(Last_Pos[[#This Row],[NIK]],Data_Base_2[NIK],Data_Base_2[Current Position]),"")</f>
        <v/>
      </c>
      <c r="J190" s="75" t="s">
        <v>28</v>
      </c>
      <c r="K190" s="79">
        <v>43832</v>
      </c>
      <c r="L190" s="76" t="s">
        <v>28</v>
      </c>
      <c r="M190" s="78">
        <v>42736</v>
      </c>
    </row>
    <row r="191" spans="7:13" x14ac:dyDescent="0.25">
      <c r="G191" s="75" t="s">
        <v>2569</v>
      </c>
      <c r="H191" s="75" t="s">
        <v>377</v>
      </c>
      <c r="I191" s="75" t="str">
        <f>IFERROR(_xlfn.XLOOKUP(Last_Pos[[#This Row],[NIK]],Data_Base_2[NIK],Data_Base_2[Current Position]),"")</f>
        <v/>
      </c>
      <c r="J191" s="75" t="s">
        <v>32</v>
      </c>
      <c r="K191" s="79">
        <v>43815</v>
      </c>
      <c r="L191" s="76" t="s">
        <v>2230</v>
      </c>
      <c r="M191" s="78">
        <v>43235</v>
      </c>
    </row>
    <row r="192" spans="7:13" x14ac:dyDescent="0.25">
      <c r="G192" s="75" t="s">
        <v>4119</v>
      </c>
      <c r="H192" s="75" t="s">
        <v>3115</v>
      </c>
      <c r="I192" s="75" t="str">
        <f>IFERROR(_xlfn.XLOOKUP(Last_Pos[[#This Row],[NIK]],Data_Base_2[NIK],Data_Base_2[Current Position]),"")</f>
        <v/>
      </c>
      <c r="J192" s="75" t="s">
        <v>1628</v>
      </c>
      <c r="K192" s="79">
        <v>42163</v>
      </c>
      <c r="L192" s="76" t="s">
        <v>1628</v>
      </c>
      <c r="M192" s="78">
        <v>42163</v>
      </c>
    </row>
    <row r="193" spans="7:13" x14ac:dyDescent="0.25">
      <c r="G193" s="75" t="s">
        <v>2761</v>
      </c>
      <c r="H193" s="75" t="s">
        <v>405</v>
      </c>
      <c r="I193" s="75" t="str">
        <f>IFERROR(_xlfn.XLOOKUP(Last_Pos[[#This Row],[NIK]],Data_Base_2[NIK],Data_Base_2[Current Position]),"")</f>
        <v/>
      </c>
      <c r="J193" s="75" t="s">
        <v>28</v>
      </c>
      <c r="K193" s="79">
        <v>44109</v>
      </c>
      <c r="L193" s="76" t="s">
        <v>28</v>
      </c>
      <c r="M193" s="78">
        <v>42809</v>
      </c>
    </row>
    <row r="194" spans="7:13" x14ac:dyDescent="0.25">
      <c r="G194" s="75" t="s">
        <v>2694</v>
      </c>
      <c r="H194" s="75" t="s">
        <v>440</v>
      </c>
      <c r="I194" s="75" t="str">
        <f>IFERROR(_xlfn.XLOOKUP(Last_Pos[[#This Row],[NIK]],Data_Base_2[NIK],Data_Base_2[Current Position]),"")</f>
        <v/>
      </c>
      <c r="J194" s="75" t="s">
        <v>28</v>
      </c>
      <c r="K194" s="79">
        <v>43864</v>
      </c>
      <c r="L194" s="76" t="s">
        <v>28</v>
      </c>
      <c r="M194" s="78">
        <v>43101</v>
      </c>
    </row>
    <row r="195" spans="7:13" x14ac:dyDescent="0.25">
      <c r="G195" s="75" t="s">
        <v>4120</v>
      </c>
      <c r="H195" s="75" t="s">
        <v>3116</v>
      </c>
      <c r="I195" s="75" t="str">
        <f>IFERROR(_xlfn.XLOOKUP(Last_Pos[[#This Row],[NIK]],Data_Base_2[NIK],Data_Base_2[Current Position]),"")</f>
        <v/>
      </c>
      <c r="J195" s="75" t="s">
        <v>3781</v>
      </c>
      <c r="K195" s="79">
        <v>40909</v>
      </c>
      <c r="L195" s="76" t="s">
        <v>4751</v>
      </c>
      <c r="M195" s="78">
        <v>39722</v>
      </c>
    </row>
    <row r="196" spans="7:13" x14ac:dyDescent="0.25">
      <c r="G196" s="75" t="s">
        <v>2689</v>
      </c>
      <c r="H196" s="75" t="s">
        <v>3117</v>
      </c>
      <c r="I196" s="75" t="str">
        <f>IFERROR(_xlfn.XLOOKUP(Last_Pos[[#This Row],[NIK]],Data_Base_2[NIK],Data_Base_2[Current Position]),"")</f>
        <v/>
      </c>
      <c r="J196" s="75" t="s">
        <v>28</v>
      </c>
      <c r="K196" s="79">
        <v>42278</v>
      </c>
      <c r="L196" s="76" t="s">
        <v>28</v>
      </c>
      <c r="M196" s="78">
        <v>42186</v>
      </c>
    </row>
    <row r="197" spans="7:13" x14ac:dyDescent="0.25">
      <c r="G197" s="75" t="s">
        <v>2783</v>
      </c>
      <c r="H197" s="75" t="s">
        <v>188</v>
      </c>
      <c r="I197" s="75" t="str">
        <f>IFERROR(_xlfn.XLOOKUP(Last_Pos[[#This Row],[NIK]],Data_Base_2[NIK],Data_Base_2[Current Position]),"")</f>
        <v/>
      </c>
      <c r="J197" s="75" t="s">
        <v>28</v>
      </c>
      <c r="K197" s="79">
        <v>44158</v>
      </c>
      <c r="L197" s="76" t="s">
        <v>28</v>
      </c>
      <c r="M197" s="78">
        <v>43556</v>
      </c>
    </row>
    <row r="198" spans="7:13" x14ac:dyDescent="0.25">
      <c r="G198" s="75" t="s">
        <v>2717</v>
      </c>
      <c r="H198" s="75" t="s">
        <v>651</v>
      </c>
      <c r="I198" s="75" t="str">
        <f>IFERROR(_xlfn.XLOOKUP(Last_Pos[[#This Row],[NIK]],Data_Base_2[NIK],Data_Base_2[Current Position]),"")</f>
        <v/>
      </c>
      <c r="J198" s="75" t="s">
        <v>28</v>
      </c>
      <c r="K198" s="79">
        <v>43405</v>
      </c>
      <c r="L198" s="76" t="s">
        <v>28</v>
      </c>
      <c r="M198" s="78">
        <v>43405</v>
      </c>
    </row>
    <row r="199" spans="7:13" x14ac:dyDescent="0.25">
      <c r="G199" s="75" t="s">
        <v>4121</v>
      </c>
      <c r="H199" s="75" t="s">
        <v>3118</v>
      </c>
      <c r="I199" s="75" t="str">
        <f>IFERROR(_xlfn.XLOOKUP(Last_Pos[[#This Row],[NIK]],Data_Base_2[NIK],Data_Base_2[Current Position]),"")</f>
        <v/>
      </c>
      <c r="J199" s="75" t="s">
        <v>28</v>
      </c>
      <c r="K199" s="79">
        <v>42492</v>
      </c>
      <c r="L199" s="76" t="s">
        <v>28</v>
      </c>
      <c r="M199" s="78">
        <v>42128</v>
      </c>
    </row>
    <row r="200" spans="7:13" x14ac:dyDescent="0.25">
      <c r="G200" s="75" t="s">
        <v>2517</v>
      </c>
      <c r="H200" s="75" t="s">
        <v>1273</v>
      </c>
      <c r="I200" s="75" t="str">
        <f>IFERROR(_xlfn.XLOOKUP(Last_Pos[[#This Row],[NIK]],Data_Base_2[NIK],Data_Base_2[Current Position]),"")</f>
        <v/>
      </c>
      <c r="J200" s="75" t="s">
        <v>32</v>
      </c>
      <c r="K200" s="79">
        <v>43467</v>
      </c>
      <c r="L200" s="76" t="s">
        <v>3755</v>
      </c>
      <c r="M200" s="78">
        <v>42475</v>
      </c>
    </row>
    <row r="201" spans="7:13" x14ac:dyDescent="0.25">
      <c r="G201" s="75" t="s">
        <v>2598</v>
      </c>
      <c r="H201" s="75" t="s">
        <v>345</v>
      </c>
      <c r="I201" s="75" t="str">
        <f>IFERROR(_xlfn.XLOOKUP(Last_Pos[[#This Row],[NIK]],Data_Base_2[NIK],Data_Base_2[Current Position]),"")</f>
        <v/>
      </c>
      <c r="J201" s="75" t="s">
        <v>3759</v>
      </c>
      <c r="K201" s="79">
        <v>43678</v>
      </c>
      <c r="L201" s="76" t="s">
        <v>3759</v>
      </c>
      <c r="M201" s="78">
        <v>43253</v>
      </c>
    </row>
    <row r="202" spans="7:13" x14ac:dyDescent="0.25">
      <c r="G202" s="75" t="s">
        <v>2629</v>
      </c>
      <c r="H202" s="75" t="s">
        <v>1254</v>
      </c>
      <c r="I202" s="75" t="str">
        <f>IFERROR(_xlfn.XLOOKUP(Last_Pos[[#This Row],[NIK]],Data_Base_2[NIK],Data_Base_2[Current Position]),"")</f>
        <v/>
      </c>
      <c r="J202" s="75" t="s">
        <v>3755</v>
      </c>
      <c r="K202" s="79">
        <v>43222</v>
      </c>
      <c r="L202" s="76" t="s">
        <v>3755</v>
      </c>
      <c r="M202" s="78">
        <v>42826</v>
      </c>
    </row>
    <row r="203" spans="7:13" x14ac:dyDescent="0.25">
      <c r="G203" s="75" t="s">
        <v>2685</v>
      </c>
      <c r="H203" s="75" t="s">
        <v>591</v>
      </c>
      <c r="I203" s="75" t="str">
        <f>IFERROR(_xlfn.XLOOKUP(Last_Pos[[#This Row],[NIK]],Data_Base_2[NIK],Data_Base_2[Current Position]),"")</f>
        <v/>
      </c>
      <c r="J203" s="75" t="s">
        <v>30</v>
      </c>
      <c r="K203" s="79">
        <v>43892</v>
      </c>
      <c r="L203" s="76" t="s">
        <v>30</v>
      </c>
      <c r="M203" s="78">
        <v>42522</v>
      </c>
    </row>
    <row r="204" spans="7:13" x14ac:dyDescent="0.25">
      <c r="G204" s="75" t="s">
        <v>4122</v>
      </c>
      <c r="H204" s="75" t="s">
        <v>3119</v>
      </c>
      <c r="I204" s="75" t="str">
        <f>IFERROR(_xlfn.XLOOKUP(Last_Pos[[#This Row],[NIK]],Data_Base_2[NIK],Data_Base_2[Current Position]),"")</f>
        <v/>
      </c>
      <c r="J204" s="75" t="s">
        <v>3782</v>
      </c>
      <c r="K204" s="79">
        <v>40909</v>
      </c>
      <c r="L204" s="76" t="s">
        <v>3782</v>
      </c>
      <c r="M204" s="78">
        <v>39326</v>
      </c>
    </row>
    <row r="205" spans="7:13" x14ac:dyDescent="0.25">
      <c r="G205" s="75" t="s">
        <v>4123</v>
      </c>
      <c r="H205" s="75" t="s">
        <v>3120</v>
      </c>
      <c r="I205" s="75" t="str">
        <f>IFERROR(_xlfn.XLOOKUP(Last_Pos[[#This Row],[NIK]],Data_Base_2[NIK],Data_Base_2[Current Position]),"")</f>
        <v/>
      </c>
      <c r="J205" s="75" t="s">
        <v>3780</v>
      </c>
      <c r="K205" s="79">
        <v>42843</v>
      </c>
      <c r="L205" s="76" t="s">
        <v>3780</v>
      </c>
      <c r="M205" s="78">
        <v>41743</v>
      </c>
    </row>
    <row r="206" spans="7:13" x14ac:dyDescent="0.25">
      <c r="G206" s="75" t="s">
        <v>2597</v>
      </c>
      <c r="H206" s="75" t="s">
        <v>341</v>
      </c>
      <c r="I206" s="75" t="str">
        <f>IFERROR(_xlfn.XLOOKUP(Last_Pos[[#This Row],[NIK]],Data_Base_2[NIK],Data_Base_2[Current Position]),"")</f>
        <v/>
      </c>
      <c r="J206" s="75" t="s">
        <v>3759</v>
      </c>
      <c r="K206" s="79">
        <v>43253</v>
      </c>
      <c r="L206" s="76" t="s">
        <v>4752</v>
      </c>
      <c r="M206" s="78">
        <v>42736</v>
      </c>
    </row>
    <row r="207" spans="7:13" x14ac:dyDescent="0.25">
      <c r="G207" s="75" t="s">
        <v>2730</v>
      </c>
      <c r="H207" s="75" t="s">
        <v>233</v>
      </c>
      <c r="I207" s="75" t="str">
        <f>IFERROR(_xlfn.XLOOKUP(Last_Pos[[#This Row],[NIK]],Data_Base_2[NIK],Data_Base_2[Current Position]),"")</f>
        <v/>
      </c>
      <c r="J207" s="75" t="s">
        <v>38</v>
      </c>
      <c r="K207" s="79">
        <v>43539</v>
      </c>
      <c r="L207" s="76" t="s">
        <v>38</v>
      </c>
      <c r="M207" s="78">
        <v>42736</v>
      </c>
    </row>
    <row r="208" spans="7:13" x14ac:dyDescent="0.25">
      <c r="G208" s="75" t="s">
        <v>2684</v>
      </c>
      <c r="H208" s="75" t="s">
        <v>3121</v>
      </c>
      <c r="I208" s="75" t="str">
        <f>IFERROR(_xlfn.XLOOKUP(Last_Pos[[#This Row],[NIK]],Data_Base_2[NIK],Data_Base_2[Current Position]),"")</f>
        <v/>
      </c>
      <c r="J208" s="75" t="s">
        <v>28</v>
      </c>
      <c r="K208" s="79">
        <v>43692</v>
      </c>
      <c r="L208" s="76" t="s">
        <v>28</v>
      </c>
      <c r="M208" s="78">
        <v>43132</v>
      </c>
    </row>
    <row r="209" spans="7:13" x14ac:dyDescent="0.25">
      <c r="G209" s="75" t="s">
        <v>2585</v>
      </c>
      <c r="H209" s="75" t="s">
        <v>248</v>
      </c>
      <c r="I209" s="75" t="str">
        <f>IFERROR(_xlfn.XLOOKUP(Last_Pos[[#This Row],[NIK]],Data_Base_2[NIK],Data_Base_2[Current Position]),"")</f>
        <v/>
      </c>
      <c r="J209" s="75" t="s">
        <v>2077</v>
      </c>
      <c r="K209" s="79">
        <v>44102</v>
      </c>
      <c r="L209" s="76" t="s">
        <v>13</v>
      </c>
      <c r="M209" s="78">
        <v>43770</v>
      </c>
    </row>
    <row r="210" spans="7:13" x14ac:dyDescent="0.25">
      <c r="G210" s="75" t="s">
        <v>2534</v>
      </c>
      <c r="H210" s="75" t="s">
        <v>325</v>
      </c>
      <c r="I210" s="75" t="str">
        <f>IFERROR(_xlfn.XLOOKUP(Last_Pos[[#This Row],[NIK]],Data_Base_2[NIK],Data_Base_2[Current Position]),"")</f>
        <v/>
      </c>
      <c r="J210" s="75" t="s">
        <v>38</v>
      </c>
      <c r="K210" s="79">
        <v>43770</v>
      </c>
      <c r="L210" s="76" t="s">
        <v>3755</v>
      </c>
      <c r="M210" s="78">
        <v>42475</v>
      </c>
    </row>
    <row r="211" spans="7:13" x14ac:dyDescent="0.25">
      <c r="G211" s="75" t="s">
        <v>3783</v>
      </c>
      <c r="H211" s="75" t="s">
        <v>3122</v>
      </c>
      <c r="I211" s="75" t="str">
        <f>IFERROR(_xlfn.XLOOKUP(Last_Pos[[#This Row],[NIK]],Data_Base_2[NIK],Data_Base_2[Current Position]),"")</f>
        <v/>
      </c>
      <c r="J211" s="75" t="s">
        <v>3784</v>
      </c>
      <c r="K211" s="79">
        <v>31858</v>
      </c>
      <c r="L211" s="76" t="s">
        <v>3784</v>
      </c>
      <c r="M211" s="78">
        <v>31858</v>
      </c>
    </row>
    <row r="212" spans="7:13" x14ac:dyDescent="0.25">
      <c r="G212" s="75" t="s">
        <v>2930</v>
      </c>
      <c r="H212" s="75" t="s">
        <v>352</v>
      </c>
      <c r="I212" s="75" t="str">
        <f>IFERROR(_xlfn.XLOOKUP(Last_Pos[[#This Row],[NIK]],Data_Base_2[NIK],Data_Base_2[Current Position]),"")</f>
        <v/>
      </c>
      <c r="J212" s="75" t="s">
        <v>3785</v>
      </c>
      <c r="K212" s="79">
        <v>43283</v>
      </c>
      <c r="L212" s="76" t="s">
        <v>2134</v>
      </c>
      <c r="M212" s="78">
        <v>40909</v>
      </c>
    </row>
    <row r="213" spans="7:13" x14ac:dyDescent="0.25">
      <c r="G213" s="75" t="s">
        <v>2839</v>
      </c>
      <c r="H213" s="75" t="s">
        <v>283</v>
      </c>
      <c r="I213" s="75" t="str">
        <f>IFERROR(_xlfn.XLOOKUP(Last_Pos[[#This Row],[NIK]],Data_Base_2[NIK],Data_Base_2[Current Position]),"")</f>
        <v/>
      </c>
      <c r="J213" s="75" t="s">
        <v>1441</v>
      </c>
      <c r="K213" s="79">
        <v>42736</v>
      </c>
      <c r="L213" s="76" t="s">
        <v>4753</v>
      </c>
      <c r="M213" s="78">
        <v>41030</v>
      </c>
    </row>
    <row r="214" spans="7:13" x14ac:dyDescent="0.25">
      <c r="G214" s="75" t="s">
        <v>4124</v>
      </c>
      <c r="H214" s="75" t="s">
        <v>3123</v>
      </c>
      <c r="I214" s="75" t="str">
        <f>IFERROR(_xlfn.XLOOKUP(Last_Pos[[#This Row],[NIK]],Data_Base_2[NIK],Data_Base_2[Current Position]),"")</f>
        <v/>
      </c>
      <c r="J214" s="75" t="s">
        <v>1490</v>
      </c>
      <c r="K214" s="79">
        <v>42736</v>
      </c>
      <c r="L214" s="76" t="s">
        <v>1490</v>
      </c>
      <c r="M214" s="78">
        <v>40909</v>
      </c>
    </row>
    <row r="215" spans="7:13" x14ac:dyDescent="0.25">
      <c r="G215" s="75" t="s">
        <v>2639</v>
      </c>
      <c r="H215" s="75" t="s">
        <v>317</v>
      </c>
      <c r="I215" s="75" t="str">
        <f>IFERROR(_xlfn.XLOOKUP(Last_Pos[[#This Row],[NIK]],Data_Base_2[NIK],Data_Base_2[Current Position]),"")</f>
        <v/>
      </c>
      <c r="J215" s="75" t="s">
        <v>38</v>
      </c>
      <c r="K215" s="79">
        <v>43115</v>
      </c>
      <c r="L215" s="76" t="s">
        <v>38</v>
      </c>
      <c r="M215" s="78">
        <v>42005</v>
      </c>
    </row>
    <row r="216" spans="7:13" x14ac:dyDescent="0.25">
      <c r="G216" s="75" t="s">
        <v>2932</v>
      </c>
      <c r="H216" s="75" t="s">
        <v>544</v>
      </c>
      <c r="I216" s="75" t="str">
        <f>IFERROR(_xlfn.XLOOKUP(Last_Pos[[#This Row],[NIK]],Data_Base_2[NIK],Data_Base_2[Current Position]),"")</f>
        <v/>
      </c>
      <c r="J216" s="75" t="s">
        <v>3785</v>
      </c>
      <c r="K216" s="79">
        <v>43283</v>
      </c>
      <c r="L216" s="76" t="s">
        <v>4754</v>
      </c>
      <c r="M216" s="78">
        <v>42133</v>
      </c>
    </row>
    <row r="217" spans="7:13" x14ac:dyDescent="0.25">
      <c r="G217" s="75" t="s">
        <v>2990</v>
      </c>
      <c r="H217" s="75" t="s">
        <v>1240</v>
      </c>
      <c r="I217" s="75" t="str">
        <f>IFERROR(_xlfn.XLOOKUP(Last_Pos[[#This Row],[NIK]],Data_Base_2[NIK],Data_Base_2[Current Position]),"")</f>
        <v/>
      </c>
      <c r="J217" s="75" t="s">
        <v>3786</v>
      </c>
      <c r="K217" s="79">
        <v>44088</v>
      </c>
      <c r="L217" s="76" t="s">
        <v>3763</v>
      </c>
      <c r="M217" s="78">
        <v>43466</v>
      </c>
    </row>
    <row r="218" spans="7:13" x14ac:dyDescent="0.25">
      <c r="G218" s="75" t="s">
        <v>2766</v>
      </c>
      <c r="H218" s="75" t="s">
        <v>632</v>
      </c>
      <c r="I218" s="75" t="str">
        <f>IFERROR(_xlfn.XLOOKUP(Last_Pos[[#This Row],[NIK]],Data_Base_2[NIK],Data_Base_2[Current Position]),"")</f>
        <v/>
      </c>
      <c r="J218" s="75" t="s">
        <v>1587</v>
      </c>
      <c r="K218" s="79">
        <v>44167</v>
      </c>
      <c r="L218" s="76" t="s">
        <v>28</v>
      </c>
      <c r="M218" s="78">
        <v>43221</v>
      </c>
    </row>
    <row r="219" spans="7:13" x14ac:dyDescent="0.25">
      <c r="G219" s="75" t="s">
        <v>2511</v>
      </c>
      <c r="H219" s="75" t="s">
        <v>392</v>
      </c>
      <c r="I219" s="75" t="str">
        <f>IFERROR(_xlfn.XLOOKUP(Last_Pos[[#This Row],[NIK]],Data_Base_2[NIK],Data_Base_2[Current Position]),"")</f>
        <v/>
      </c>
      <c r="J219" s="75" t="s">
        <v>3755</v>
      </c>
      <c r="K219" s="79">
        <v>43983</v>
      </c>
      <c r="L219" s="76" t="s">
        <v>3755</v>
      </c>
      <c r="M219" s="78">
        <v>43192</v>
      </c>
    </row>
    <row r="220" spans="7:13" x14ac:dyDescent="0.25">
      <c r="G220" s="75" t="s">
        <v>4125</v>
      </c>
      <c r="H220" s="75" t="s">
        <v>3124</v>
      </c>
      <c r="I220" s="75" t="str">
        <f>IFERROR(_xlfn.XLOOKUP(Last_Pos[[#This Row],[NIK]],Data_Base_2[NIK],Data_Base_2[Current Position]),"")</f>
        <v/>
      </c>
      <c r="J220" s="75" t="s">
        <v>28</v>
      </c>
      <c r="K220" s="79">
        <v>41304</v>
      </c>
      <c r="L220" s="76" t="s">
        <v>28</v>
      </c>
      <c r="M220" s="78">
        <v>41304</v>
      </c>
    </row>
    <row r="221" spans="7:13" x14ac:dyDescent="0.25">
      <c r="G221" s="75" t="s">
        <v>4126</v>
      </c>
      <c r="H221" s="75" t="s">
        <v>3125</v>
      </c>
      <c r="I221" s="75" t="str">
        <f>IFERROR(_xlfn.XLOOKUP(Last_Pos[[#This Row],[NIK]],Data_Base_2[NIK],Data_Base_2[Current Position]),"")</f>
        <v/>
      </c>
      <c r="J221" s="75" t="s">
        <v>28</v>
      </c>
      <c r="K221" s="79">
        <v>41676</v>
      </c>
      <c r="L221" s="76" t="s">
        <v>28</v>
      </c>
      <c r="M221" s="78">
        <v>41584</v>
      </c>
    </row>
    <row r="222" spans="7:13" x14ac:dyDescent="0.25">
      <c r="G222" s="75" t="s">
        <v>2965</v>
      </c>
      <c r="H222" s="75" t="s">
        <v>1225</v>
      </c>
      <c r="I222" s="75" t="str">
        <f>IFERROR(_xlfn.XLOOKUP(Last_Pos[[#This Row],[NIK]],Data_Base_2[NIK],Data_Base_2[Current Position]),"")</f>
        <v/>
      </c>
      <c r="J222" s="75" t="s">
        <v>1879</v>
      </c>
      <c r="K222" s="79">
        <v>41554</v>
      </c>
      <c r="L222" s="76" t="s">
        <v>1879</v>
      </c>
      <c r="M222" s="78">
        <v>41554</v>
      </c>
    </row>
    <row r="223" spans="7:13" x14ac:dyDescent="0.25">
      <c r="G223" s="75" t="s">
        <v>4127</v>
      </c>
      <c r="H223" s="75" t="s">
        <v>3126</v>
      </c>
      <c r="I223" s="75" t="str">
        <f>IFERROR(_xlfn.XLOOKUP(Last_Pos[[#This Row],[NIK]],Data_Base_2[NIK],Data_Base_2[Current Position]),"")</f>
        <v/>
      </c>
      <c r="J223" s="75" t="s">
        <v>28</v>
      </c>
      <c r="K223" s="79">
        <v>41155</v>
      </c>
      <c r="L223" s="76" t="s">
        <v>28</v>
      </c>
      <c r="M223" s="78">
        <v>41155</v>
      </c>
    </row>
    <row r="224" spans="7:13" x14ac:dyDescent="0.25">
      <c r="G224" s="75" t="s">
        <v>4128</v>
      </c>
      <c r="H224" s="75" t="s">
        <v>571</v>
      </c>
      <c r="I224" s="75" t="str">
        <f>IFERROR(_xlfn.XLOOKUP(Last_Pos[[#This Row],[NIK]],Data_Base_2[NIK],Data_Base_2[Current Position]),"")</f>
        <v/>
      </c>
      <c r="J224" s="75" t="s">
        <v>4755</v>
      </c>
      <c r="K224" s="79" t="s">
        <v>4756</v>
      </c>
      <c r="L224" s="76" t="s">
        <v>4755</v>
      </c>
      <c r="M224" s="78" t="s">
        <v>4756</v>
      </c>
    </row>
    <row r="225" spans="7:13" x14ac:dyDescent="0.25">
      <c r="G225" s="75" t="s">
        <v>4129</v>
      </c>
      <c r="H225" s="75" t="s">
        <v>3127</v>
      </c>
      <c r="I225" s="75" t="str">
        <f>IFERROR(_xlfn.XLOOKUP(Last_Pos[[#This Row],[NIK]],Data_Base_2[NIK],Data_Base_2[Current Position]),"")</f>
        <v/>
      </c>
      <c r="J225" s="75" t="s">
        <v>3787</v>
      </c>
      <c r="K225" s="79">
        <v>41855</v>
      </c>
      <c r="L225" s="76" t="s">
        <v>4757</v>
      </c>
      <c r="M225" s="78">
        <v>40817</v>
      </c>
    </row>
    <row r="226" spans="7:13" x14ac:dyDescent="0.25">
      <c r="G226" s="75" t="s">
        <v>2448</v>
      </c>
      <c r="H226" s="75" t="s">
        <v>663</v>
      </c>
      <c r="I226" s="75" t="str">
        <f>IFERROR(_xlfn.XLOOKUP(Last_Pos[[#This Row],[NIK]],Data_Base_2[NIK],Data_Base_2[Current Position]),"")</f>
        <v/>
      </c>
      <c r="J226" s="75" t="s">
        <v>28</v>
      </c>
      <c r="K226" s="79">
        <v>43876</v>
      </c>
      <c r="L226" s="76" t="s">
        <v>28</v>
      </c>
      <c r="M226" s="78">
        <v>43110</v>
      </c>
    </row>
    <row r="227" spans="7:13" x14ac:dyDescent="0.25">
      <c r="G227" s="75" t="s">
        <v>4130</v>
      </c>
      <c r="H227" s="75" t="s">
        <v>3128</v>
      </c>
      <c r="I227" s="75" t="str">
        <f>IFERROR(_xlfn.XLOOKUP(Last_Pos[[#This Row],[NIK]],Data_Base_2[NIK],Data_Base_2[Current Position]),"")</f>
        <v/>
      </c>
      <c r="J227" s="75" t="s">
        <v>28</v>
      </c>
      <c r="K227" s="79">
        <v>42492</v>
      </c>
      <c r="L227" s="76" t="s">
        <v>28</v>
      </c>
      <c r="M227" s="78">
        <v>42186</v>
      </c>
    </row>
    <row r="228" spans="7:13" x14ac:dyDescent="0.25">
      <c r="G228" s="75" t="s">
        <v>2580</v>
      </c>
      <c r="H228" s="75" t="s">
        <v>380</v>
      </c>
      <c r="I228" s="75" t="str">
        <f>IFERROR(_xlfn.XLOOKUP(Last_Pos[[#This Row],[NIK]],Data_Base_2[NIK],Data_Base_2[Current Position]),"")</f>
        <v/>
      </c>
      <c r="J228" s="75" t="s">
        <v>3788</v>
      </c>
      <c r="K228" s="79">
        <v>43784</v>
      </c>
      <c r="L228" s="76" t="s">
        <v>837</v>
      </c>
      <c r="M228" s="78">
        <v>42217</v>
      </c>
    </row>
    <row r="229" spans="7:13" x14ac:dyDescent="0.25">
      <c r="G229" s="75" t="s">
        <v>2706</v>
      </c>
      <c r="H229" s="75" t="s">
        <v>1274</v>
      </c>
      <c r="I229" s="75" t="str">
        <f>IFERROR(_xlfn.XLOOKUP(Last_Pos[[#This Row],[NIK]],Data_Base_2[NIK],Data_Base_2[Current Position]),"")</f>
        <v/>
      </c>
      <c r="J229" s="75" t="s">
        <v>1948</v>
      </c>
      <c r="K229" s="79">
        <v>43570</v>
      </c>
      <c r="L229" s="76" t="s">
        <v>1948</v>
      </c>
      <c r="M229" s="78">
        <v>42795</v>
      </c>
    </row>
    <row r="230" spans="7:13" x14ac:dyDescent="0.25">
      <c r="G230" s="75" t="s">
        <v>4131</v>
      </c>
      <c r="H230" s="75" t="s">
        <v>3129</v>
      </c>
      <c r="I230" s="75" t="str">
        <f>IFERROR(_xlfn.XLOOKUP(Last_Pos[[#This Row],[NIK]],Data_Base_2[NIK],Data_Base_2[Current Position]),"")</f>
        <v/>
      </c>
      <c r="J230" s="75" t="s">
        <v>28</v>
      </c>
      <c r="K230" s="79">
        <v>43055</v>
      </c>
      <c r="L230" s="76" t="s">
        <v>28</v>
      </c>
      <c r="M230" s="78">
        <v>42781</v>
      </c>
    </row>
    <row r="231" spans="7:13" x14ac:dyDescent="0.25">
      <c r="G231" s="75" t="s">
        <v>2961</v>
      </c>
      <c r="H231" s="75" t="s">
        <v>1221</v>
      </c>
      <c r="I231" s="75" t="str">
        <f>IFERROR(_xlfn.XLOOKUP(Last_Pos[[#This Row],[NIK]],Data_Base_2[NIK],Data_Base_2[Current Position]),"")</f>
        <v/>
      </c>
      <c r="J231" s="75" t="s">
        <v>1877</v>
      </c>
      <c r="K231" s="79">
        <v>40422</v>
      </c>
      <c r="L231" s="76" t="s">
        <v>1877</v>
      </c>
      <c r="M231" s="78">
        <v>40422</v>
      </c>
    </row>
    <row r="232" spans="7:13" x14ac:dyDescent="0.25">
      <c r="G232" s="75" t="s">
        <v>2622</v>
      </c>
      <c r="H232" s="75" t="s">
        <v>576</v>
      </c>
      <c r="I232" s="75" t="str">
        <f>IFERROR(_xlfn.XLOOKUP(Last_Pos[[#This Row],[NIK]],Data_Base_2[NIK],Data_Base_2[Current Position]),"")</f>
        <v/>
      </c>
      <c r="J232" s="75" t="s">
        <v>17</v>
      </c>
      <c r="K232" s="79">
        <v>44153</v>
      </c>
      <c r="L232" s="76" t="s">
        <v>7</v>
      </c>
      <c r="M232" s="78">
        <v>42705</v>
      </c>
    </row>
    <row r="233" spans="7:13" x14ac:dyDescent="0.25">
      <c r="G233" s="75" t="s">
        <v>4132</v>
      </c>
      <c r="H233" s="75" t="s">
        <v>3130</v>
      </c>
      <c r="I233" s="75" t="str">
        <f>IFERROR(_xlfn.XLOOKUP(Last_Pos[[#This Row],[NIK]],Data_Base_2[NIK],Data_Base_2[Current Position]),"")</f>
        <v/>
      </c>
      <c r="J233" s="75" t="s">
        <v>1638</v>
      </c>
      <c r="K233" s="79">
        <v>42310</v>
      </c>
      <c r="L233" s="76" t="s">
        <v>1638</v>
      </c>
      <c r="M233" s="78">
        <v>42310</v>
      </c>
    </row>
    <row r="234" spans="7:13" x14ac:dyDescent="0.25">
      <c r="G234" s="75" t="s">
        <v>4133</v>
      </c>
      <c r="H234" s="75" t="s">
        <v>3131</v>
      </c>
      <c r="I234" s="75" t="str">
        <f>IFERROR(_xlfn.XLOOKUP(Last_Pos[[#This Row],[NIK]],Data_Base_2[NIK],Data_Base_2[Current Position]),"")</f>
        <v/>
      </c>
      <c r="J234" s="75" t="s">
        <v>884</v>
      </c>
      <c r="K234" s="79">
        <v>43876</v>
      </c>
      <c r="L234" s="76" t="s">
        <v>28</v>
      </c>
      <c r="M234" s="78">
        <v>42887</v>
      </c>
    </row>
    <row r="235" spans="7:13" x14ac:dyDescent="0.25">
      <c r="G235" s="75" t="s">
        <v>4134</v>
      </c>
      <c r="H235" s="75" t="s">
        <v>3132</v>
      </c>
      <c r="I235" s="75" t="str">
        <f>IFERROR(_xlfn.XLOOKUP(Last_Pos[[#This Row],[NIK]],Data_Base_2[NIK],Data_Base_2[Current Position]),"")</f>
        <v/>
      </c>
      <c r="J235" s="75" t="s">
        <v>3771</v>
      </c>
      <c r="K235" s="79">
        <v>43539</v>
      </c>
      <c r="L235" s="76" t="s">
        <v>28</v>
      </c>
      <c r="M235" s="78">
        <v>42809</v>
      </c>
    </row>
    <row r="236" spans="7:13" x14ac:dyDescent="0.25">
      <c r="G236" s="75" t="s">
        <v>2732</v>
      </c>
      <c r="H236" s="75" t="s">
        <v>1287</v>
      </c>
      <c r="I236" s="75" t="str">
        <f>IFERROR(_xlfn.XLOOKUP(Last_Pos[[#This Row],[NIK]],Data_Base_2[NIK],Data_Base_2[Current Position]),"")</f>
        <v/>
      </c>
      <c r="J236" s="75" t="s">
        <v>1791</v>
      </c>
      <c r="K236" s="79">
        <v>43327</v>
      </c>
      <c r="L236" s="76" t="s">
        <v>869</v>
      </c>
      <c r="M236" s="78">
        <v>41334</v>
      </c>
    </row>
    <row r="237" spans="7:13" x14ac:dyDescent="0.25">
      <c r="G237" s="75" t="s">
        <v>2663</v>
      </c>
      <c r="H237" s="75" t="s">
        <v>508</v>
      </c>
      <c r="I237" s="75" t="str">
        <f>IFERROR(_xlfn.XLOOKUP(Last_Pos[[#This Row],[NIK]],Data_Base_2[NIK],Data_Base_2[Current Position]),"")</f>
        <v/>
      </c>
      <c r="J237" s="75" t="s">
        <v>928</v>
      </c>
      <c r="K237" s="79">
        <v>42795</v>
      </c>
      <c r="L237" s="76" t="s">
        <v>928</v>
      </c>
      <c r="M237" s="78">
        <v>41791</v>
      </c>
    </row>
    <row r="238" spans="7:13" x14ac:dyDescent="0.25">
      <c r="G238" s="75" t="s">
        <v>4135</v>
      </c>
      <c r="H238" s="75" t="s">
        <v>3133</v>
      </c>
      <c r="I238" s="75" t="str">
        <f>IFERROR(_xlfn.XLOOKUP(Last_Pos[[#This Row],[NIK]],Data_Base_2[NIK],Data_Base_2[Current Position]),"")</f>
        <v/>
      </c>
      <c r="J238" s="75" t="s">
        <v>3756</v>
      </c>
      <c r="K238" s="79">
        <v>42166</v>
      </c>
      <c r="L238" s="76" t="s">
        <v>3756</v>
      </c>
      <c r="M238" s="78">
        <v>42166</v>
      </c>
    </row>
    <row r="239" spans="7:13" x14ac:dyDescent="0.25">
      <c r="G239" s="75" t="s">
        <v>2735</v>
      </c>
      <c r="H239" s="75" t="s">
        <v>316</v>
      </c>
      <c r="I239" s="75" t="str">
        <f>IFERROR(_xlfn.XLOOKUP(Last_Pos[[#This Row],[NIK]],Data_Base_2[NIK],Data_Base_2[Current Position]),"")</f>
        <v/>
      </c>
      <c r="J239" s="75" t="s">
        <v>928</v>
      </c>
      <c r="K239" s="79">
        <v>43570</v>
      </c>
      <c r="L239" s="76" t="s">
        <v>3770</v>
      </c>
      <c r="M239" s="78">
        <v>42795</v>
      </c>
    </row>
    <row r="240" spans="7:13" x14ac:dyDescent="0.25">
      <c r="G240" s="75" t="s">
        <v>2908</v>
      </c>
      <c r="H240" s="75" t="s">
        <v>578</v>
      </c>
      <c r="I240" s="75" t="str">
        <f>IFERROR(_xlfn.XLOOKUP(Last_Pos[[#This Row],[NIK]],Data_Base_2[NIK],Data_Base_2[Current Position]),"")</f>
        <v/>
      </c>
      <c r="J240" s="75" t="s">
        <v>30</v>
      </c>
      <c r="K240" s="79">
        <v>42644</v>
      </c>
      <c r="L240" s="76" t="s">
        <v>1628</v>
      </c>
      <c r="M240" s="78">
        <v>42522</v>
      </c>
    </row>
    <row r="241" spans="7:13" x14ac:dyDescent="0.25">
      <c r="G241" s="75" t="s">
        <v>4136</v>
      </c>
      <c r="H241" s="75" t="s">
        <v>3134</v>
      </c>
      <c r="I241" s="75" t="str">
        <f>IFERROR(_xlfn.XLOOKUP(Last_Pos[[#This Row],[NIK]],Data_Base_2[NIK],Data_Base_2[Current Position]),"")</f>
        <v/>
      </c>
      <c r="J241" s="75" t="s">
        <v>3734</v>
      </c>
      <c r="K241" s="79">
        <v>42492</v>
      </c>
      <c r="L241" s="76" t="s">
        <v>28</v>
      </c>
      <c r="M241" s="78">
        <v>41974</v>
      </c>
    </row>
    <row r="242" spans="7:13" x14ac:dyDescent="0.25">
      <c r="G242" s="75" t="s">
        <v>2417</v>
      </c>
      <c r="H242" s="75" t="s">
        <v>628</v>
      </c>
      <c r="I242" s="75" t="str">
        <f>IFERROR(_xlfn.XLOOKUP(Last_Pos[[#This Row],[NIK]],Data_Base_2[NIK],Data_Base_2[Current Position]),"")</f>
        <v/>
      </c>
      <c r="J242" s="75" t="s">
        <v>7</v>
      </c>
      <c r="K242" s="79">
        <v>43221</v>
      </c>
      <c r="L242" s="76" t="s">
        <v>1631</v>
      </c>
      <c r="M242" s="78">
        <v>43040</v>
      </c>
    </row>
    <row r="243" spans="7:13" x14ac:dyDescent="0.25">
      <c r="G243" s="75" t="s">
        <v>4137</v>
      </c>
      <c r="H243" s="75" t="s">
        <v>3135</v>
      </c>
      <c r="I243" s="75" t="str">
        <f>IFERROR(_xlfn.XLOOKUP(Last_Pos[[#This Row],[NIK]],Data_Base_2[NIK],Data_Base_2[Current Position]),"")</f>
        <v/>
      </c>
      <c r="J243" s="75" t="s">
        <v>883</v>
      </c>
      <c r="K243" s="79">
        <v>42826</v>
      </c>
      <c r="L243" s="76" t="s">
        <v>884</v>
      </c>
      <c r="M243" s="78">
        <v>42767</v>
      </c>
    </row>
    <row r="244" spans="7:13" x14ac:dyDescent="0.25">
      <c r="G244" s="75" t="s">
        <v>4138</v>
      </c>
      <c r="H244" s="75" t="s">
        <v>3136</v>
      </c>
      <c r="I244" s="75" t="str">
        <f>IFERROR(_xlfn.XLOOKUP(Last_Pos[[#This Row],[NIK]],Data_Base_2[NIK],Data_Base_2[Current Position]),"")</f>
        <v/>
      </c>
      <c r="J244" s="75" t="s">
        <v>28</v>
      </c>
      <c r="K244" s="79">
        <v>42795</v>
      </c>
      <c r="L244" s="76" t="s">
        <v>28</v>
      </c>
      <c r="M244" s="78">
        <v>41214</v>
      </c>
    </row>
    <row r="245" spans="7:13" x14ac:dyDescent="0.25">
      <c r="G245" s="75" t="s">
        <v>2584</v>
      </c>
      <c r="H245" s="75" t="s">
        <v>245</v>
      </c>
      <c r="I245" s="75" t="str">
        <f>IFERROR(_xlfn.XLOOKUP(Last_Pos[[#This Row],[NIK]],Data_Base_2[NIK],Data_Base_2[Current Position]),"")</f>
        <v/>
      </c>
      <c r="J245" s="75" t="s">
        <v>13</v>
      </c>
      <c r="K245" s="79">
        <v>44137</v>
      </c>
      <c r="L245" s="76" t="s">
        <v>2077</v>
      </c>
      <c r="M245" s="78">
        <v>43832</v>
      </c>
    </row>
    <row r="246" spans="7:13" x14ac:dyDescent="0.25">
      <c r="G246" s="75" t="s">
        <v>2681</v>
      </c>
      <c r="H246" s="75" t="s">
        <v>212</v>
      </c>
      <c r="I246" s="75" t="str">
        <f>IFERROR(_xlfn.XLOOKUP(Last_Pos[[#This Row],[NIK]],Data_Base_2[NIK],Data_Base_2[Current Position]),"")</f>
        <v/>
      </c>
      <c r="J246" s="75" t="s">
        <v>1990</v>
      </c>
      <c r="K246" s="79">
        <v>44088</v>
      </c>
      <c r="L246" s="76" t="s">
        <v>928</v>
      </c>
      <c r="M246" s="78">
        <v>42795</v>
      </c>
    </row>
    <row r="247" spans="7:13" x14ac:dyDescent="0.25">
      <c r="G247" s="75" t="s">
        <v>4139</v>
      </c>
      <c r="H247" s="75" t="s">
        <v>3137</v>
      </c>
      <c r="I247" s="75" t="str">
        <f>IFERROR(_xlfn.XLOOKUP(Last_Pos[[#This Row],[NIK]],Data_Base_2[NIK],Data_Base_2[Current Position]),"")</f>
        <v/>
      </c>
      <c r="J247" s="75" t="s">
        <v>28</v>
      </c>
      <c r="K247" s="79">
        <v>41641</v>
      </c>
      <c r="L247" s="76" t="s">
        <v>4758</v>
      </c>
      <c r="M247" s="78">
        <v>41548</v>
      </c>
    </row>
    <row r="248" spans="7:13" x14ac:dyDescent="0.25">
      <c r="G248" s="75" t="s">
        <v>4140</v>
      </c>
      <c r="H248" s="75" t="s">
        <v>3138</v>
      </c>
      <c r="I248" s="75" t="str">
        <f>IFERROR(_xlfn.XLOOKUP(Last_Pos[[#This Row],[NIK]],Data_Base_2[NIK],Data_Base_2[Current Position]),"")</f>
        <v/>
      </c>
      <c r="J248" s="75" t="s">
        <v>32</v>
      </c>
      <c r="K248" s="79">
        <v>42888</v>
      </c>
      <c r="L248" s="76" t="s">
        <v>32</v>
      </c>
      <c r="M248" s="78">
        <v>42576</v>
      </c>
    </row>
    <row r="249" spans="7:13" x14ac:dyDescent="0.25">
      <c r="G249" s="75" t="s">
        <v>4141</v>
      </c>
      <c r="H249" s="75" t="s">
        <v>3139</v>
      </c>
      <c r="I249" s="75" t="str">
        <f>IFERROR(_xlfn.XLOOKUP(Last_Pos[[#This Row],[NIK]],Data_Base_2[NIK],Data_Base_2[Current Position]),"")</f>
        <v/>
      </c>
      <c r="J249" s="75" t="s">
        <v>3789</v>
      </c>
      <c r="K249" s="79">
        <v>42005</v>
      </c>
      <c r="L249" s="76" t="s">
        <v>4759</v>
      </c>
      <c r="M249" s="78">
        <v>40787</v>
      </c>
    </row>
    <row r="250" spans="7:13" x14ac:dyDescent="0.25">
      <c r="G250" s="75" t="s">
        <v>2646</v>
      </c>
      <c r="H250" s="75" t="s">
        <v>311</v>
      </c>
      <c r="I250" s="75" t="str">
        <f>IFERROR(_xlfn.XLOOKUP(Last_Pos[[#This Row],[NIK]],Data_Base_2[NIK],Data_Base_2[Current Position]),"")</f>
        <v/>
      </c>
      <c r="J250" s="75" t="s">
        <v>38</v>
      </c>
      <c r="K250" s="79">
        <v>44211</v>
      </c>
      <c r="L250" s="76" t="s">
        <v>3755</v>
      </c>
      <c r="M250" s="78">
        <v>42751</v>
      </c>
    </row>
    <row r="251" spans="7:13" x14ac:dyDescent="0.25">
      <c r="G251" s="75" t="s">
        <v>4142</v>
      </c>
      <c r="H251" s="75" t="s">
        <v>3140</v>
      </c>
      <c r="I251" s="75" t="str">
        <f>IFERROR(_xlfn.XLOOKUP(Last_Pos[[#This Row],[NIK]],Data_Base_2[NIK],Data_Base_2[Current Position]),"")</f>
        <v/>
      </c>
      <c r="J251" s="75" t="s">
        <v>928</v>
      </c>
      <c r="K251" s="79">
        <v>41791</v>
      </c>
      <c r="L251" s="76" t="s">
        <v>884</v>
      </c>
      <c r="M251" s="78">
        <v>41078</v>
      </c>
    </row>
    <row r="252" spans="7:13" x14ac:dyDescent="0.25">
      <c r="G252" s="75" t="s">
        <v>2393</v>
      </c>
      <c r="H252" s="75" t="s">
        <v>553</v>
      </c>
      <c r="I252" s="75" t="str">
        <f>IFERROR(_xlfn.XLOOKUP(Last_Pos[[#This Row],[NIK]],Data_Base_2[NIK],Data_Base_2[Current Position]),"")</f>
        <v/>
      </c>
      <c r="J252" s="75" t="s">
        <v>3790</v>
      </c>
      <c r="K252" s="79">
        <v>43101</v>
      </c>
      <c r="L252" s="76" t="s">
        <v>4760</v>
      </c>
      <c r="M252" s="78">
        <v>42125</v>
      </c>
    </row>
    <row r="253" spans="7:13" x14ac:dyDescent="0.25">
      <c r="G253" s="75" t="s">
        <v>2483</v>
      </c>
      <c r="H253" s="75" t="s">
        <v>180</v>
      </c>
      <c r="I253" s="75" t="str">
        <f>IFERROR(_xlfn.XLOOKUP(Last_Pos[[#This Row],[NIK]],Data_Base_2[NIK],Data_Base_2[Current Position]),"")</f>
        <v/>
      </c>
      <c r="J253" s="75" t="s">
        <v>3771</v>
      </c>
      <c r="K253" s="79">
        <v>43115</v>
      </c>
      <c r="L253" s="76" t="s">
        <v>3771</v>
      </c>
      <c r="M253" s="78">
        <v>42614</v>
      </c>
    </row>
    <row r="254" spans="7:13" x14ac:dyDescent="0.25">
      <c r="G254" s="75" t="s">
        <v>4143</v>
      </c>
      <c r="H254" s="75" t="s">
        <v>3141</v>
      </c>
      <c r="I254" s="75" t="str">
        <f>IFERROR(_xlfn.XLOOKUP(Last_Pos[[#This Row],[NIK]],Data_Base_2[NIK],Data_Base_2[Current Position]),"")</f>
        <v/>
      </c>
      <c r="J254" s="75" t="s">
        <v>28</v>
      </c>
      <c r="K254" s="79">
        <v>43419</v>
      </c>
      <c r="L254" s="76" t="s">
        <v>4761</v>
      </c>
      <c r="M254" s="78">
        <v>42583</v>
      </c>
    </row>
    <row r="255" spans="7:13" x14ac:dyDescent="0.25">
      <c r="G255" s="75" t="s">
        <v>2914</v>
      </c>
      <c r="H255" s="75" t="s">
        <v>433</v>
      </c>
      <c r="I255" s="75" t="str">
        <f>IFERROR(_xlfn.XLOOKUP(Last_Pos[[#This Row],[NIK]],Data_Base_2[NIK],Data_Base_2[Current Position]),"")</f>
        <v/>
      </c>
      <c r="J255" s="75" t="s">
        <v>3791</v>
      </c>
      <c r="K255" s="79">
        <v>42736</v>
      </c>
      <c r="L255" s="76" t="s">
        <v>3863</v>
      </c>
      <c r="M255" s="78">
        <v>41487</v>
      </c>
    </row>
    <row r="256" spans="7:13" x14ac:dyDescent="0.25">
      <c r="G256" s="75" t="s">
        <v>2599</v>
      </c>
      <c r="H256" s="75" t="s">
        <v>338</v>
      </c>
      <c r="I256" s="75" t="str">
        <f>IFERROR(_xlfn.XLOOKUP(Last_Pos[[#This Row],[NIK]],Data_Base_2[NIK],Data_Base_2[Current Position]),"")</f>
        <v/>
      </c>
      <c r="J256" s="75" t="s">
        <v>75</v>
      </c>
      <c r="K256" s="79">
        <v>43724</v>
      </c>
      <c r="L256" s="76" t="s">
        <v>3759</v>
      </c>
      <c r="M256" s="78">
        <v>43071</v>
      </c>
    </row>
    <row r="257" spans="7:13" x14ac:dyDescent="0.25">
      <c r="G257" s="75" t="s">
        <v>2891</v>
      </c>
      <c r="H257" s="75" t="s">
        <v>150</v>
      </c>
      <c r="I257" s="75" t="str">
        <f>IFERROR(_xlfn.XLOOKUP(Last_Pos[[#This Row],[NIK]],Data_Base_2[NIK],Data_Base_2[Current Position]),"")</f>
        <v/>
      </c>
      <c r="J257" s="75" t="s">
        <v>3792</v>
      </c>
      <c r="K257" s="79">
        <v>41275</v>
      </c>
      <c r="L257" s="76" t="s">
        <v>1472</v>
      </c>
      <c r="M257" s="78">
        <v>40035</v>
      </c>
    </row>
    <row r="258" spans="7:13" x14ac:dyDescent="0.25">
      <c r="G258" s="75" t="s">
        <v>4144</v>
      </c>
      <c r="H258" s="75" t="s">
        <v>3142</v>
      </c>
      <c r="I258" s="75" t="str">
        <f>IFERROR(_xlfn.XLOOKUP(Last_Pos[[#This Row],[NIK]],Data_Base_2[NIK],Data_Base_2[Current Position]),"")</f>
        <v/>
      </c>
      <c r="J258" s="75" t="s">
        <v>7</v>
      </c>
      <c r="K258" s="79">
        <v>43449</v>
      </c>
      <c r="L258" s="76" t="s">
        <v>7</v>
      </c>
      <c r="M258" s="78">
        <v>43221</v>
      </c>
    </row>
    <row r="259" spans="7:13" x14ac:dyDescent="0.25">
      <c r="G259" s="75" t="s">
        <v>2493</v>
      </c>
      <c r="H259" s="75" t="s">
        <v>330</v>
      </c>
      <c r="I259" s="75" t="str">
        <f>IFERROR(_xlfn.XLOOKUP(Last_Pos[[#This Row],[NIK]],Data_Base_2[NIK],Data_Base_2[Current Position]),"")</f>
        <v/>
      </c>
      <c r="J259" s="75" t="s">
        <v>28</v>
      </c>
      <c r="K259" s="79">
        <v>42751</v>
      </c>
      <c r="L259" s="76" t="s">
        <v>28</v>
      </c>
      <c r="M259" s="78">
        <v>41533</v>
      </c>
    </row>
    <row r="260" spans="7:13" x14ac:dyDescent="0.25">
      <c r="G260" s="75" t="s">
        <v>4145</v>
      </c>
      <c r="H260" s="75" t="s">
        <v>3143</v>
      </c>
      <c r="I260" s="75" t="str">
        <f>IFERROR(_xlfn.XLOOKUP(Last_Pos[[#This Row],[NIK]],Data_Base_2[NIK],Data_Base_2[Current Position]),"")</f>
        <v/>
      </c>
      <c r="J260" s="75" t="s">
        <v>3793</v>
      </c>
      <c r="K260" s="79">
        <v>41821</v>
      </c>
      <c r="L260" s="76" t="s">
        <v>3793</v>
      </c>
      <c r="M260" s="78">
        <v>41428</v>
      </c>
    </row>
    <row r="261" spans="7:13" x14ac:dyDescent="0.25">
      <c r="G261" s="75" t="s">
        <v>2554</v>
      </c>
      <c r="H261" s="75" t="s">
        <v>174</v>
      </c>
      <c r="I261" s="75" t="str">
        <f>IFERROR(_xlfn.XLOOKUP(Last_Pos[[#This Row],[NIK]],Data_Base_2[NIK],Data_Base_2[Current Position]),"")</f>
        <v/>
      </c>
      <c r="J261" s="75" t="s">
        <v>3755</v>
      </c>
      <c r="K261" s="79">
        <v>43009</v>
      </c>
      <c r="L261" s="76" t="s">
        <v>3755</v>
      </c>
      <c r="M261" s="78">
        <v>42475</v>
      </c>
    </row>
    <row r="262" spans="7:13" x14ac:dyDescent="0.25">
      <c r="G262" s="75" t="s">
        <v>4146</v>
      </c>
      <c r="H262" s="75" t="s">
        <v>3144</v>
      </c>
      <c r="I262" s="75" t="str">
        <f>IFERROR(_xlfn.XLOOKUP(Last_Pos[[#This Row],[NIK]],Data_Base_2[NIK],Data_Base_2[Current Position]),"")</f>
        <v/>
      </c>
      <c r="J262" s="75" t="s">
        <v>3794</v>
      </c>
      <c r="K262" s="79">
        <v>42862</v>
      </c>
      <c r="L262" s="76" t="s">
        <v>4762</v>
      </c>
      <c r="M262" s="78">
        <v>42681</v>
      </c>
    </row>
    <row r="263" spans="7:13" x14ac:dyDescent="0.25">
      <c r="G263" s="75" t="s">
        <v>2418</v>
      </c>
      <c r="H263" s="75" t="s">
        <v>629</v>
      </c>
      <c r="I263" s="75" t="str">
        <f>IFERROR(_xlfn.XLOOKUP(Last_Pos[[#This Row],[NIK]],Data_Base_2[NIK],Data_Base_2[Current Position]),"")</f>
        <v/>
      </c>
      <c r="J263" s="75" t="s">
        <v>7</v>
      </c>
      <c r="K263" s="79">
        <v>43313</v>
      </c>
      <c r="L263" s="76" t="s">
        <v>1631</v>
      </c>
      <c r="M263" s="78">
        <v>43040</v>
      </c>
    </row>
    <row r="264" spans="7:13" x14ac:dyDescent="0.25">
      <c r="G264" s="75" t="s">
        <v>2323</v>
      </c>
      <c r="H264" s="75" t="s">
        <v>255</v>
      </c>
      <c r="I264" s="75" t="str">
        <f>IFERROR(_xlfn.XLOOKUP(Last_Pos[[#This Row],[NIK]],Data_Base_2[NIK],Data_Base_2[Current Position]),"")</f>
        <v/>
      </c>
      <c r="J264" s="75" t="s">
        <v>1462</v>
      </c>
      <c r="K264" s="79">
        <v>43466</v>
      </c>
      <c r="L264" s="76" t="s">
        <v>1462</v>
      </c>
      <c r="M264" s="78">
        <v>43466</v>
      </c>
    </row>
    <row r="265" spans="7:13" x14ac:dyDescent="0.25">
      <c r="G265" s="75" t="s">
        <v>2972</v>
      </c>
      <c r="H265" s="75" t="s">
        <v>1232</v>
      </c>
      <c r="I265" s="75" t="str">
        <f>IFERROR(_xlfn.XLOOKUP(Last_Pos[[#This Row],[NIK]],Data_Base_2[NIK],Data_Base_2[Current Position]),"")</f>
        <v/>
      </c>
      <c r="J265" s="75" t="s">
        <v>1879</v>
      </c>
      <c r="K265" s="79">
        <v>42718</v>
      </c>
      <c r="L265" s="76" t="s">
        <v>1879</v>
      </c>
      <c r="M265" s="78">
        <v>42718</v>
      </c>
    </row>
    <row r="266" spans="7:13" x14ac:dyDescent="0.25">
      <c r="G266" s="75" t="s">
        <v>2703</v>
      </c>
      <c r="H266" s="75" t="s">
        <v>1271</v>
      </c>
      <c r="I266" s="75" t="str">
        <f>IFERROR(_xlfn.XLOOKUP(Last_Pos[[#This Row],[NIK]],Data_Base_2[NIK],Data_Base_2[Current Position]),"")</f>
        <v/>
      </c>
      <c r="J266" s="75" t="s">
        <v>3780</v>
      </c>
      <c r="K266" s="79">
        <v>42401</v>
      </c>
      <c r="L266" s="76" t="s">
        <v>38</v>
      </c>
      <c r="M266" s="78">
        <v>40909</v>
      </c>
    </row>
    <row r="267" spans="7:13" x14ac:dyDescent="0.25">
      <c r="G267" s="75" t="s">
        <v>4147</v>
      </c>
      <c r="H267" s="75" t="s">
        <v>3145</v>
      </c>
      <c r="I267" s="75" t="str">
        <f>IFERROR(_xlfn.XLOOKUP(Last_Pos[[#This Row],[NIK]],Data_Base_2[NIK],Data_Base_2[Current Position]),"")</f>
        <v/>
      </c>
      <c r="J267" s="75" t="s">
        <v>3795</v>
      </c>
      <c r="K267" s="79">
        <v>41806</v>
      </c>
      <c r="L267" s="76" t="s">
        <v>3795</v>
      </c>
      <c r="M267" s="78">
        <v>41806</v>
      </c>
    </row>
    <row r="268" spans="7:13" x14ac:dyDescent="0.25">
      <c r="G268" s="75" t="s">
        <v>2975</v>
      </c>
      <c r="H268" s="75" t="s">
        <v>1235</v>
      </c>
      <c r="I268" s="75" t="str">
        <f>IFERROR(_xlfn.XLOOKUP(Last_Pos[[#This Row],[NIK]],Data_Base_2[NIK],Data_Base_2[Current Position]),"")</f>
        <v/>
      </c>
      <c r="J268" s="75" t="s">
        <v>1879</v>
      </c>
      <c r="K268" s="79">
        <v>43290</v>
      </c>
      <c r="L268" s="76" t="s">
        <v>1879</v>
      </c>
      <c r="M268" s="78">
        <v>43290</v>
      </c>
    </row>
    <row r="269" spans="7:13" x14ac:dyDescent="0.25">
      <c r="G269" s="75" t="s">
        <v>2767</v>
      </c>
      <c r="H269" s="75" t="s">
        <v>686</v>
      </c>
      <c r="I269" s="75" t="str">
        <f>IFERROR(_xlfn.XLOOKUP(Last_Pos[[#This Row],[NIK]],Data_Base_2[NIK],Data_Base_2[Current Position]),"")</f>
        <v/>
      </c>
      <c r="J269" s="75" t="s">
        <v>884</v>
      </c>
      <c r="K269" s="79">
        <v>43739</v>
      </c>
      <c r="L269" s="76" t="s">
        <v>884</v>
      </c>
      <c r="M269" s="78">
        <v>43567</v>
      </c>
    </row>
    <row r="270" spans="7:13" x14ac:dyDescent="0.25">
      <c r="G270" s="75" t="s">
        <v>4148</v>
      </c>
      <c r="H270" s="75" t="s">
        <v>3146</v>
      </c>
      <c r="I270" s="75" t="str">
        <f>IFERROR(_xlfn.XLOOKUP(Last_Pos[[#This Row],[NIK]],Data_Base_2[NIK],Data_Base_2[Current Position]),"")</f>
        <v/>
      </c>
      <c r="J270" s="75" t="s">
        <v>3796</v>
      </c>
      <c r="K270" s="79">
        <v>41463</v>
      </c>
      <c r="L270" s="76" t="s">
        <v>3796</v>
      </c>
      <c r="M270" s="78">
        <v>41372</v>
      </c>
    </row>
    <row r="271" spans="7:13" x14ac:dyDescent="0.25">
      <c r="G271" s="75" t="s">
        <v>2749</v>
      </c>
      <c r="H271" s="75" t="s">
        <v>606</v>
      </c>
      <c r="I271" s="75" t="str">
        <f>IFERROR(_xlfn.XLOOKUP(Last_Pos[[#This Row],[NIK]],Data_Base_2[NIK],Data_Base_2[Current Position]),"")</f>
        <v/>
      </c>
      <c r="J271" s="75" t="s">
        <v>928</v>
      </c>
      <c r="K271" s="79">
        <v>43587</v>
      </c>
      <c r="L271" s="76" t="s">
        <v>928</v>
      </c>
      <c r="M271" s="78">
        <v>42876</v>
      </c>
    </row>
    <row r="272" spans="7:13" x14ac:dyDescent="0.25">
      <c r="G272" s="75" t="s">
        <v>4149</v>
      </c>
      <c r="H272" s="75" t="s">
        <v>3147</v>
      </c>
      <c r="I272" s="75" t="str">
        <f>IFERROR(_xlfn.XLOOKUP(Last_Pos[[#This Row],[NIK]],Data_Base_2[NIK],Data_Base_2[Current Position]),"")</f>
        <v/>
      </c>
      <c r="J272" s="75" t="s">
        <v>30</v>
      </c>
      <c r="K272" s="79">
        <v>42217</v>
      </c>
      <c r="L272" s="76" t="s">
        <v>30</v>
      </c>
      <c r="M272" s="78">
        <v>41863</v>
      </c>
    </row>
    <row r="273" spans="7:13" x14ac:dyDescent="0.25">
      <c r="G273" s="75" t="s">
        <v>2562</v>
      </c>
      <c r="H273" s="75" t="s">
        <v>228</v>
      </c>
      <c r="I273" s="75" t="str">
        <f>IFERROR(_xlfn.XLOOKUP(Last_Pos[[#This Row],[NIK]],Data_Base_2[NIK],Data_Base_2[Current Position]),"")</f>
        <v/>
      </c>
      <c r="J273" s="75" t="s">
        <v>38</v>
      </c>
      <c r="K273" s="79">
        <v>43374</v>
      </c>
      <c r="L273" s="76" t="s">
        <v>38</v>
      </c>
      <c r="M273" s="78">
        <v>42931</v>
      </c>
    </row>
    <row r="274" spans="7:13" x14ac:dyDescent="0.25">
      <c r="G274" s="75" t="s">
        <v>4150</v>
      </c>
      <c r="H274" s="75" t="s">
        <v>3148</v>
      </c>
      <c r="I274" s="75" t="str">
        <f>IFERROR(_xlfn.XLOOKUP(Last_Pos[[#This Row],[NIK]],Data_Base_2[NIK],Data_Base_2[Current Position]),"")</f>
        <v/>
      </c>
      <c r="J274" s="75" t="s">
        <v>17</v>
      </c>
      <c r="K274" s="79">
        <v>40909</v>
      </c>
      <c r="L274" s="76" t="s">
        <v>17</v>
      </c>
      <c r="M274" s="78">
        <v>38384</v>
      </c>
    </row>
    <row r="275" spans="7:13" x14ac:dyDescent="0.25">
      <c r="G275" s="75" t="s">
        <v>2971</v>
      </c>
      <c r="H275" s="75" t="s">
        <v>1231</v>
      </c>
      <c r="I275" s="75" t="str">
        <f>IFERROR(_xlfn.XLOOKUP(Last_Pos[[#This Row],[NIK]],Data_Base_2[NIK],Data_Base_2[Current Position]),"")</f>
        <v/>
      </c>
      <c r="J275" s="75" t="s">
        <v>1879</v>
      </c>
      <c r="K275" s="79">
        <v>42718</v>
      </c>
      <c r="L275" s="76" t="s">
        <v>1879</v>
      </c>
      <c r="M275" s="78">
        <v>42718</v>
      </c>
    </row>
    <row r="276" spans="7:13" x14ac:dyDescent="0.25">
      <c r="G276" s="75" t="s">
        <v>2954</v>
      </c>
      <c r="H276" s="75" t="s">
        <v>281</v>
      </c>
      <c r="I276" s="75" t="str">
        <f>IFERROR(_xlfn.XLOOKUP(Last_Pos[[#This Row],[NIK]],Data_Base_2[NIK],Data_Base_2[Current Position]),"")</f>
        <v/>
      </c>
      <c r="J276" s="75" t="s">
        <v>1672</v>
      </c>
      <c r="K276" s="79">
        <v>42736</v>
      </c>
      <c r="L276" s="76" t="s">
        <v>3935</v>
      </c>
      <c r="M276" s="78">
        <v>42370</v>
      </c>
    </row>
    <row r="277" spans="7:13" x14ac:dyDescent="0.25">
      <c r="G277" s="75" t="s">
        <v>2837</v>
      </c>
      <c r="H277" s="75" t="s">
        <v>131</v>
      </c>
      <c r="I277" s="75" t="str">
        <f>IFERROR(_xlfn.XLOOKUP(Last_Pos[[#This Row],[NIK]],Data_Base_2[NIK],Data_Base_2[Current Position]),"")</f>
        <v/>
      </c>
      <c r="J277" s="75" t="s">
        <v>1672</v>
      </c>
      <c r="K277" s="79">
        <v>43101</v>
      </c>
      <c r="L277" s="76" t="s">
        <v>3935</v>
      </c>
      <c r="M277" s="78">
        <v>42919</v>
      </c>
    </row>
    <row r="278" spans="7:13" x14ac:dyDescent="0.25">
      <c r="G278" s="75" t="s">
        <v>4151</v>
      </c>
      <c r="H278" s="75" t="s">
        <v>3149</v>
      </c>
      <c r="I278" s="75" t="str">
        <f>IFERROR(_xlfn.XLOOKUP(Last_Pos[[#This Row],[NIK]],Data_Base_2[NIK],Data_Base_2[Current Position]),"")</f>
        <v/>
      </c>
      <c r="J278" s="75" t="s">
        <v>3797</v>
      </c>
      <c r="K278" s="79">
        <v>43070</v>
      </c>
      <c r="L278" s="76" t="s">
        <v>3797</v>
      </c>
      <c r="M278" s="78">
        <v>42888</v>
      </c>
    </row>
    <row r="279" spans="7:13" x14ac:dyDescent="0.25">
      <c r="G279" s="75" t="s">
        <v>2966</v>
      </c>
      <c r="H279" s="75" t="s">
        <v>1226</v>
      </c>
      <c r="I279" s="75" t="str">
        <f>IFERROR(_xlfn.XLOOKUP(Last_Pos[[#This Row],[NIK]],Data_Base_2[NIK],Data_Base_2[Current Position]),"")</f>
        <v/>
      </c>
      <c r="J279" s="75" t="s">
        <v>1879</v>
      </c>
      <c r="K279" s="79">
        <v>41974</v>
      </c>
      <c r="L279" s="76" t="s">
        <v>1879</v>
      </c>
      <c r="M279" s="78">
        <v>41974</v>
      </c>
    </row>
    <row r="280" spans="7:13" x14ac:dyDescent="0.25">
      <c r="G280" s="75" t="s">
        <v>4152</v>
      </c>
      <c r="H280" s="75" t="s">
        <v>3150</v>
      </c>
      <c r="I280" s="75" t="str">
        <f>IFERROR(_xlfn.XLOOKUP(Last_Pos[[#This Row],[NIK]],Data_Base_2[NIK],Data_Base_2[Current Position]),"")</f>
        <v/>
      </c>
      <c r="J280" s="75" t="s">
        <v>1500</v>
      </c>
      <c r="K280" s="79">
        <v>42552</v>
      </c>
      <c r="L280" s="76" t="s">
        <v>3839</v>
      </c>
      <c r="M280" s="78">
        <v>41334</v>
      </c>
    </row>
    <row r="281" spans="7:13" x14ac:dyDescent="0.25">
      <c r="G281" s="75" t="s">
        <v>4153</v>
      </c>
      <c r="H281" s="75" t="s">
        <v>3151</v>
      </c>
      <c r="I281" s="75" t="str">
        <f>IFERROR(_xlfn.XLOOKUP(Last_Pos[[#This Row],[NIK]],Data_Base_2[NIK],Data_Base_2[Current Position]),"")</f>
        <v/>
      </c>
      <c r="J281" s="75" t="s">
        <v>3798</v>
      </c>
      <c r="K281" s="79">
        <v>42736</v>
      </c>
      <c r="L281" s="76" t="s">
        <v>4742</v>
      </c>
      <c r="M281" s="78">
        <v>42506</v>
      </c>
    </row>
    <row r="282" spans="7:13" x14ac:dyDescent="0.25">
      <c r="G282" s="75" t="s">
        <v>4154</v>
      </c>
      <c r="H282" s="75" t="s">
        <v>3152</v>
      </c>
      <c r="I282" s="75" t="str">
        <f>IFERROR(_xlfn.XLOOKUP(Last_Pos[[#This Row],[NIK]],Data_Base_2[NIK],Data_Base_2[Current Position]),"")</f>
        <v/>
      </c>
      <c r="J282" s="75" t="s">
        <v>28</v>
      </c>
      <c r="K282" s="79">
        <v>43692</v>
      </c>
      <c r="L282" s="76" t="s">
        <v>28</v>
      </c>
      <c r="M282" s="78">
        <v>43040</v>
      </c>
    </row>
    <row r="283" spans="7:13" x14ac:dyDescent="0.25">
      <c r="G283" s="75" t="s">
        <v>4155</v>
      </c>
      <c r="H283" s="75" t="s">
        <v>3153</v>
      </c>
      <c r="I283" s="75" t="str">
        <f>IFERROR(_xlfn.XLOOKUP(Last_Pos[[#This Row],[NIK]],Data_Base_2[NIK],Data_Base_2[Current Position]),"")</f>
        <v/>
      </c>
      <c r="J283" s="75" t="s">
        <v>28</v>
      </c>
      <c r="K283" s="79">
        <v>42005</v>
      </c>
      <c r="L283" s="76" t="s">
        <v>28</v>
      </c>
      <c r="M283" s="78">
        <v>41659</v>
      </c>
    </row>
    <row r="284" spans="7:13" x14ac:dyDescent="0.25">
      <c r="G284" s="75" t="s">
        <v>2568</v>
      </c>
      <c r="H284" s="75" t="s">
        <v>198</v>
      </c>
      <c r="I284" s="75" t="str">
        <f>IFERROR(_xlfn.XLOOKUP(Last_Pos[[#This Row],[NIK]],Data_Base_2[NIK],Data_Base_2[Current Position]),"")</f>
        <v/>
      </c>
      <c r="J284" s="75" t="s">
        <v>38</v>
      </c>
      <c r="K284" s="79">
        <v>42475</v>
      </c>
      <c r="L284" s="76" t="s">
        <v>38</v>
      </c>
      <c r="M284" s="78">
        <v>41821</v>
      </c>
    </row>
    <row r="285" spans="7:13" x14ac:dyDescent="0.25">
      <c r="G285" s="75" t="s">
        <v>2800</v>
      </c>
      <c r="H285" s="75" t="s">
        <v>1318</v>
      </c>
      <c r="I285" s="75" t="str">
        <f>IFERROR(_xlfn.XLOOKUP(Last_Pos[[#This Row],[NIK]],Data_Base_2[NIK],Data_Base_2[Current Position]),"")</f>
        <v/>
      </c>
      <c r="J285" s="75" t="s">
        <v>928</v>
      </c>
      <c r="K285" s="79">
        <v>43570</v>
      </c>
      <c r="L285" s="76" t="s">
        <v>3970</v>
      </c>
      <c r="M285" s="78">
        <v>41791</v>
      </c>
    </row>
    <row r="286" spans="7:13" x14ac:dyDescent="0.25">
      <c r="G286" s="75" t="s">
        <v>4156</v>
      </c>
      <c r="H286" s="75" t="s">
        <v>3154</v>
      </c>
      <c r="I286" s="75" t="str">
        <f>IFERROR(_xlfn.XLOOKUP(Last_Pos[[#This Row],[NIK]],Data_Base_2[NIK],Data_Base_2[Current Position]),"")</f>
        <v/>
      </c>
      <c r="J286" s="75" t="s">
        <v>3747</v>
      </c>
      <c r="K286" s="79">
        <v>41338</v>
      </c>
      <c r="L286" s="76" t="s">
        <v>3747</v>
      </c>
      <c r="M286" s="78">
        <v>41248</v>
      </c>
    </row>
    <row r="287" spans="7:13" x14ac:dyDescent="0.25">
      <c r="G287" s="75" t="s">
        <v>4157</v>
      </c>
      <c r="H287" s="75" t="s">
        <v>3155</v>
      </c>
      <c r="I287" s="75" t="str">
        <f>IFERROR(_xlfn.XLOOKUP(Last_Pos[[#This Row],[NIK]],Data_Base_2[NIK],Data_Base_2[Current Position]),"")</f>
        <v/>
      </c>
      <c r="J287" s="75" t="s">
        <v>1631</v>
      </c>
      <c r="K287" s="79">
        <v>41036</v>
      </c>
      <c r="L287" s="76" t="s">
        <v>1631</v>
      </c>
      <c r="M287" s="78">
        <v>41036</v>
      </c>
    </row>
    <row r="288" spans="7:13" x14ac:dyDescent="0.25">
      <c r="G288" s="75" t="s">
        <v>4158</v>
      </c>
      <c r="H288" s="75" t="s">
        <v>3156</v>
      </c>
      <c r="I288" s="75" t="str">
        <f>IFERROR(_xlfn.XLOOKUP(Last_Pos[[#This Row],[NIK]],Data_Base_2[NIK],Data_Base_2[Current Position]),"")</f>
        <v/>
      </c>
      <c r="J288" s="75" t="s">
        <v>895</v>
      </c>
      <c r="K288" s="79">
        <v>44054</v>
      </c>
      <c r="L288" s="76" t="s">
        <v>895</v>
      </c>
      <c r="M288" s="78">
        <v>44054</v>
      </c>
    </row>
    <row r="289" spans="7:13" x14ac:dyDescent="0.25">
      <c r="G289" s="75" t="s">
        <v>2820</v>
      </c>
      <c r="H289" s="75" t="s">
        <v>1160</v>
      </c>
      <c r="I289" s="75" t="str">
        <f>IFERROR(_xlfn.XLOOKUP(Last_Pos[[#This Row],[NIK]],Data_Base_2[NIK],Data_Base_2[Current Position]),"")</f>
        <v/>
      </c>
      <c r="J289" s="75" t="s">
        <v>1849</v>
      </c>
      <c r="K289" s="79">
        <v>44044</v>
      </c>
      <c r="L289" s="76" t="s">
        <v>1849</v>
      </c>
      <c r="M289" s="78">
        <v>44044</v>
      </c>
    </row>
    <row r="290" spans="7:13" x14ac:dyDescent="0.25">
      <c r="G290" s="75" t="s">
        <v>2712</v>
      </c>
      <c r="H290" s="75" t="s">
        <v>535</v>
      </c>
      <c r="I290" s="75" t="str">
        <f>IFERROR(_xlfn.XLOOKUP(Last_Pos[[#This Row],[NIK]],Data_Base_2[NIK],Data_Base_2[Current Position]),"")</f>
        <v/>
      </c>
      <c r="J290" s="75" t="s">
        <v>28</v>
      </c>
      <c r="K290" s="79">
        <v>43692</v>
      </c>
      <c r="L290" s="76" t="s">
        <v>28</v>
      </c>
      <c r="M290" s="78">
        <v>42278</v>
      </c>
    </row>
    <row r="291" spans="7:13" x14ac:dyDescent="0.25">
      <c r="G291" s="75" t="s">
        <v>2582</v>
      </c>
      <c r="H291" s="75" t="s">
        <v>242</v>
      </c>
      <c r="I291" s="75" t="str">
        <f>IFERROR(_xlfn.XLOOKUP(Last_Pos[[#This Row],[NIK]],Data_Base_2[NIK],Data_Base_2[Current Position]),"")</f>
        <v/>
      </c>
      <c r="J291" s="75" t="s">
        <v>816</v>
      </c>
      <c r="K291" s="79">
        <v>43253</v>
      </c>
      <c r="L291" s="76" t="s">
        <v>816</v>
      </c>
      <c r="M291" s="78">
        <v>42005</v>
      </c>
    </row>
    <row r="292" spans="7:13" x14ac:dyDescent="0.25">
      <c r="G292" s="75" t="s">
        <v>2557</v>
      </c>
      <c r="H292" s="75" t="s">
        <v>304</v>
      </c>
      <c r="I292" s="75" t="str">
        <f>IFERROR(_xlfn.XLOOKUP(Last_Pos[[#This Row],[NIK]],Data_Base_2[NIK],Data_Base_2[Current Position]),"")</f>
        <v/>
      </c>
      <c r="J292" s="75" t="s">
        <v>3799</v>
      </c>
      <c r="K292" s="79">
        <v>43770</v>
      </c>
      <c r="L292" s="76" t="s">
        <v>4763</v>
      </c>
      <c r="M292" s="78">
        <v>43435</v>
      </c>
    </row>
    <row r="293" spans="7:13" x14ac:dyDescent="0.25">
      <c r="G293" s="75" t="s">
        <v>4159</v>
      </c>
      <c r="H293" s="75" t="s">
        <v>3157</v>
      </c>
      <c r="I293" s="75" t="str">
        <f>IFERROR(_xlfn.XLOOKUP(Last_Pos[[#This Row],[NIK]],Data_Base_2[NIK],Data_Base_2[Current Position]),"")</f>
        <v/>
      </c>
      <c r="J293" s="75" t="s">
        <v>28</v>
      </c>
      <c r="K293" s="79">
        <v>41091</v>
      </c>
      <c r="L293" s="76" t="s">
        <v>1638</v>
      </c>
      <c r="M293" s="78">
        <v>40969</v>
      </c>
    </row>
    <row r="294" spans="7:13" x14ac:dyDescent="0.25">
      <c r="G294" s="75" t="s">
        <v>2350</v>
      </c>
      <c r="H294" s="75" t="s">
        <v>270</v>
      </c>
      <c r="I294" s="75" t="str">
        <f>IFERROR(_xlfn.XLOOKUP(Last_Pos[[#This Row],[NIK]],Data_Base_2[NIK],Data_Base_2[Current Position]),"")</f>
        <v/>
      </c>
      <c r="J294" s="75" t="s">
        <v>3800</v>
      </c>
      <c r="K294" s="79">
        <v>43466</v>
      </c>
      <c r="L294" s="76" t="s">
        <v>3800</v>
      </c>
      <c r="M294" s="78">
        <v>42370</v>
      </c>
    </row>
    <row r="295" spans="7:13" x14ac:dyDescent="0.25">
      <c r="G295" s="75" t="s">
        <v>2440</v>
      </c>
      <c r="H295" s="75" t="s">
        <v>1008</v>
      </c>
      <c r="I295" s="75" t="str">
        <f>IFERROR(_xlfn.XLOOKUP(Last_Pos[[#This Row],[NIK]],Data_Base_2[NIK],Data_Base_2[Current Position]),"")</f>
        <v/>
      </c>
      <c r="J295" s="75" t="s">
        <v>28</v>
      </c>
      <c r="K295" s="79">
        <v>43931</v>
      </c>
      <c r="L295" s="76" t="s">
        <v>28</v>
      </c>
      <c r="M295" s="78">
        <v>43931</v>
      </c>
    </row>
    <row r="296" spans="7:13" x14ac:dyDescent="0.25">
      <c r="G296" s="75" t="s">
        <v>2478</v>
      </c>
      <c r="H296" s="75" t="s">
        <v>488</v>
      </c>
      <c r="I296" s="75" t="str">
        <f>IFERROR(_xlfn.XLOOKUP(Last_Pos[[#This Row],[NIK]],Data_Base_2[NIK],Data_Base_2[Current Position]),"")</f>
        <v/>
      </c>
      <c r="J296" s="75" t="s">
        <v>28</v>
      </c>
      <c r="K296" s="79">
        <v>43467</v>
      </c>
      <c r="L296" s="76" t="s">
        <v>28</v>
      </c>
      <c r="M296" s="78">
        <v>42736</v>
      </c>
    </row>
    <row r="297" spans="7:13" x14ac:dyDescent="0.25">
      <c r="G297" s="75" t="s">
        <v>2539</v>
      </c>
      <c r="H297" s="75" t="s">
        <v>3158</v>
      </c>
      <c r="I297" s="75" t="str">
        <f>IFERROR(_xlfn.XLOOKUP(Last_Pos[[#This Row],[NIK]],Data_Base_2[NIK],Data_Base_2[Current Position]),"")</f>
        <v/>
      </c>
      <c r="J297" s="75" t="s">
        <v>3755</v>
      </c>
      <c r="K297" s="79">
        <v>43770</v>
      </c>
      <c r="L297" s="76" t="s">
        <v>3755</v>
      </c>
      <c r="M297" s="78">
        <v>43539</v>
      </c>
    </row>
    <row r="298" spans="7:13" x14ac:dyDescent="0.25">
      <c r="G298" s="75" t="s">
        <v>2867</v>
      </c>
      <c r="H298" s="75" t="s">
        <v>1185</v>
      </c>
      <c r="I298" s="75" t="str">
        <f>IFERROR(_xlfn.XLOOKUP(Last_Pos[[#This Row],[NIK]],Data_Base_2[NIK],Data_Base_2[Current Position]),"")</f>
        <v/>
      </c>
      <c r="J298" s="75" t="s">
        <v>1903</v>
      </c>
      <c r="K298" s="79">
        <v>42736</v>
      </c>
      <c r="L298" s="76" t="s">
        <v>4764</v>
      </c>
      <c r="M298" s="78">
        <v>42359</v>
      </c>
    </row>
    <row r="299" spans="7:13" x14ac:dyDescent="0.25">
      <c r="G299" s="75" t="s">
        <v>4160</v>
      </c>
      <c r="H299" s="75" t="s">
        <v>3159</v>
      </c>
      <c r="I299" s="75" t="str">
        <f>IFERROR(_xlfn.XLOOKUP(Last_Pos[[#This Row],[NIK]],Data_Base_2[NIK],Data_Base_2[Current Position]),"")</f>
        <v/>
      </c>
      <c r="J299" s="75" t="s">
        <v>7</v>
      </c>
      <c r="K299" s="79">
        <v>43115</v>
      </c>
      <c r="L299" s="76" t="s">
        <v>7</v>
      </c>
      <c r="M299" s="78">
        <v>41593</v>
      </c>
    </row>
    <row r="300" spans="7:13" x14ac:dyDescent="0.25">
      <c r="G300" s="75" t="s">
        <v>2816</v>
      </c>
      <c r="H300" s="75" t="s">
        <v>710</v>
      </c>
      <c r="I300" s="75" t="str">
        <f>IFERROR(_xlfn.XLOOKUP(Last_Pos[[#This Row],[NIK]],Data_Base_2[NIK],Data_Base_2[Current Position]),"")</f>
        <v/>
      </c>
      <c r="J300" s="75" t="s">
        <v>28</v>
      </c>
      <c r="K300" s="79">
        <v>44277</v>
      </c>
      <c r="L300" s="76" t="s">
        <v>28</v>
      </c>
      <c r="M300" s="78">
        <v>44277</v>
      </c>
    </row>
    <row r="301" spans="7:13" x14ac:dyDescent="0.25">
      <c r="G301" s="75" t="s">
        <v>4161</v>
      </c>
      <c r="H301" s="75" t="s">
        <v>3160</v>
      </c>
      <c r="I301" s="75" t="str">
        <f>IFERROR(_xlfn.XLOOKUP(Last_Pos[[#This Row],[NIK]],Data_Base_2[NIK],Data_Base_2[Current Position]),"")</f>
        <v/>
      </c>
      <c r="J301" s="75" t="s">
        <v>28</v>
      </c>
      <c r="K301" s="79">
        <v>41334</v>
      </c>
      <c r="L301" s="76" t="s">
        <v>28</v>
      </c>
      <c r="M301" s="78">
        <v>41334</v>
      </c>
    </row>
    <row r="302" spans="7:13" x14ac:dyDescent="0.25">
      <c r="G302" s="75" t="s">
        <v>4162</v>
      </c>
      <c r="H302" s="75" t="s">
        <v>3161</v>
      </c>
      <c r="I302" s="75" t="str">
        <f>IFERROR(_xlfn.XLOOKUP(Last_Pos[[#This Row],[NIK]],Data_Base_2[NIK],Data_Base_2[Current Position]),"")</f>
        <v/>
      </c>
      <c r="J302" s="75" t="s">
        <v>3801</v>
      </c>
      <c r="K302" s="79">
        <v>42736</v>
      </c>
      <c r="L302" s="76" t="s">
        <v>3801</v>
      </c>
      <c r="M302" s="78">
        <v>42736</v>
      </c>
    </row>
    <row r="303" spans="7:13" x14ac:dyDescent="0.25">
      <c r="G303" s="75" t="s">
        <v>2295</v>
      </c>
      <c r="H303" s="75" t="s">
        <v>496</v>
      </c>
      <c r="I303" s="75" t="str">
        <f>IFERROR(_xlfn.XLOOKUP(Last_Pos[[#This Row],[NIK]],Data_Base_2[NIK],Data_Base_2[Current Position]),"")</f>
        <v/>
      </c>
      <c r="J303" s="75" t="s">
        <v>1678</v>
      </c>
      <c r="K303" s="79">
        <v>41852</v>
      </c>
      <c r="L303" s="76" t="s">
        <v>869</v>
      </c>
      <c r="M303" s="78">
        <v>41761</v>
      </c>
    </row>
    <row r="304" spans="7:13" x14ac:dyDescent="0.25">
      <c r="G304" s="75" t="s">
        <v>4163</v>
      </c>
      <c r="H304" s="75" t="s">
        <v>3162</v>
      </c>
      <c r="I304" s="75" t="str">
        <f>IFERROR(_xlfn.XLOOKUP(Last_Pos[[#This Row],[NIK]],Data_Base_2[NIK],Data_Base_2[Current Position]),"")</f>
        <v/>
      </c>
      <c r="J304" s="75" t="s">
        <v>1628</v>
      </c>
      <c r="K304" s="79">
        <v>42310</v>
      </c>
      <c r="L304" s="76" t="s">
        <v>1628</v>
      </c>
      <c r="M304" s="78">
        <v>42310</v>
      </c>
    </row>
    <row r="305" spans="7:13" x14ac:dyDescent="0.25">
      <c r="G305" s="75" t="s">
        <v>2823</v>
      </c>
      <c r="H305" s="75" t="s">
        <v>157</v>
      </c>
      <c r="I305" s="75" t="str">
        <f>IFERROR(_xlfn.XLOOKUP(Last_Pos[[#This Row],[NIK]],Data_Base_2[NIK],Data_Base_2[Current Position]),"")</f>
        <v/>
      </c>
      <c r="J305" s="75" t="s">
        <v>1454</v>
      </c>
      <c r="K305" s="79">
        <v>43525</v>
      </c>
      <c r="L305" s="76" t="s">
        <v>3950</v>
      </c>
      <c r="M305" s="78">
        <v>42736</v>
      </c>
    </row>
    <row r="306" spans="7:13" x14ac:dyDescent="0.25">
      <c r="G306" s="75" t="s">
        <v>2848</v>
      </c>
      <c r="H306" s="75" t="s">
        <v>256</v>
      </c>
      <c r="I306" s="75" t="str">
        <f>IFERROR(_xlfn.XLOOKUP(Last_Pos[[#This Row],[NIK]],Data_Base_2[NIK],Data_Base_2[Current Position]),"")</f>
        <v/>
      </c>
      <c r="J306" s="75" t="s">
        <v>1877</v>
      </c>
      <c r="K306" s="79">
        <v>42370</v>
      </c>
      <c r="L306" s="76" t="s">
        <v>3938</v>
      </c>
      <c r="M306" s="78">
        <v>41456</v>
      </c>
    </row>
    <row r="307" spans="7:13" x14ac:dyDescent="0.25">
      <c r="G307" s="75" t="s">
        <v>4164</v>
      </c>
      <c r="H307" s="75" t="s">
        <v>3163</v>
      </c>
      <c r="I307" s="75" t="str">
        <f>IFERROR(_xlfn.XLOOKUP(Last_Pos[[#This Row],[NIK]],Data_Base_2[NIK],Data_Base_2[Current Position]),"")</f>
        <v/>
      </c>
      <c r="J307" s="75" t="s">
        <v>884</v>
      </c>
      <c r="K307" s="79">
        <v>42461</v>
      </c>
      <c r="L307" s="76" t="s">
        <v>28</v>
      </c>
      <c r="M307" s="78">
        <v>41944</v>
      </c>
    </row>
    <row r="308" spans="7:13" x14ac:dyDescent="0.25">
      <c r="G308" s="75" t="s">
        <v>4165</v>
      </c>
      <c r="H308" s="75" t="s">
        <v>3164</v>
      </c>
      <c r="I308" s="75" t="str">
        <f>IFERROR(_xlfn.XLOOKUP(Last_Pos[[#This Row],[NIK]],Data_Base_2[NIK],Data_Base_2[Current Position]),"")</f>
        <v/>
      </c>
      <c r="J308" s="75" t="s">
        <v>1638</v>
      </c>
      <c r="K308" s="79">
        <v>42569</v>
      </c>
      <c r="L308" s="76" t="s">
        <v>1638</v>
      </c>
      <c r="M308" s="78">
        <v>42569</v>
      </c>
    </row>
    <row r="309" spans="7:13" x14ac:dyDescent="0.25">
      <c r="G309" s="75" t="s">
        <v>2838</v>
      </c>
      <c r="H309" s="75" t="s">
        <v>1174</v>
      </c>
      <c r="I309" s="75" t="str">
        <f>IFERROR(_xlfn.XLOOKUP(Last_Pos[[#This Row],[NIK]],Data_Base_2[NIK],Data_Base_2[Current Position]),"")</f>
        <v/>
      </c>
      <c r="J309" s="75" t="s">
        <v>1868</v>
      </c>
      <c r="K309" s="79">
        <v>43101</v>
      </c>
      <c r="L309" s="76" t="s">
        <v>4765</v>
      </c>
      <c r="M309" s="78">
        <v>42522</v>
      </c>
    </row>
    <row r="310" spans="7:13" x14ac:dyDescent="0.25">
      <c r="G310" s="75" t="s">
        <v>4166</v>
      </c>
      <c r="H310" s="75" t="s">
        <v>3165</v>
      </c>
      <c r="I310" s="75" t="str">
        <f>IFERROR(_xlfn.XLOOKUP(Last_Pos[[#This Row],[NIK]],Data_Base_2[NIK],Data_Base_2[Current Position]),"")</f>
        <v/>
      </c>
      <c r="J310" s="75" t="s">
        <v>1487</v>
      </c>
      <c r="K310" s="79">
        <v>42736</v>
      </c>
      <c r="L310" s="76" t="s">
        <v>1487</v>
      </c>
      <c r="M310" s="78">
        <v>42005</v>
      </c>
    </row>
    <row r="311" spans="7:13" x14ac:dyDescent="0.25">
      <c r="G311" s="75" t="s">
        <v>4167</v>
      </c>
      <c r="H311" s="75" t="s">
        <v>3166</v>
      </c>
      <c r="I311" s="75" t="str">
        <f>IFERROR(_xlfn.XLOOKUP(Last_Pos[[#This Row],[NIK]],Data_Base_2[NIK],Data_Base_2[Current Position]),"")</f>
        <v/>
      </c>
      <c r="J311" s="75" t="s">
        <v>3802</v>
      </c>
      <c r="K311" s="79">
        <v>43563</v>
      </c>
      <c r="L311" s="76" t="s">
        <v>3802</v>
      </c>
      <c r="M311" s="78">
        <v>43563</v>
      </c>
    </row>
    <row r="312" spans="7:13" x14ac:dyDescent="0.25">
      <c r="G312" s="75" t="s">
        <v>2844</v>
      </c>
      <c r="H312" s="75" t="s">
        <v>273</v>
      </c>
      <c r="I312" s="75" t="str">
        <f>IFERROR(_xlfn.XLOOKUP(Last_Pos[[#This Row],[NIK]],Data_Base_2[NIK],Data_Base_2[Current Position]),"")</f>
        <v/>
      </c>
      <c r="J312" s="75" t="s">
        <v>1873</v>
      </c>
      <c r="K312" s="79">
        <v>40118</v>
      </c>
      <c r="L312" s="76" t="s">
        <v>4766</v>
      </c>
      <c r="M312" s="78">
        <v>39539</v>
      </c>
    </row>
    <row r="313" spans="7:13" x14ac:dyDescent="0.25">
      <c r="G313" s="75" t="s">
        <v>4168</v>
      </c>
      <c r="H313" s="75" t="s">
        <v>3167</v>
      </c>
      <c r="I313" s="75" t="str">
        <f>IFERROR(_xlfn.XLOOKUP(Last_Pos[[#This Row],[NIK]],Data_Base_2[NIK],Data_Base_2[Current Position]),"")</f>
        <v/>
      </c>
      <c r="J313" s="75" t="s">
        <v>3803</v>
      </c>
      <c r="K313" s="79">
        <v>42186</v>
      </c>
      <c r="L313" s="76" t="s">
        <v>3803</v>
      </c>
      <c r="M313" s="78">
        <v>41883</v>
      </c>
    </row>
    <row r="314" spans="7:13" x14ac:dyDescent="0.25">
      <c r="G314" s="75" t="s">
        <v>2320</v>
      </c>
      <c r="H314" s="75" t="s">
        <v>362</v>
      </c>
      <c r="I314" s="75" t="str">
        <f>IFERROR(_xlfn.XLOOKUP(Last_Pos[[#This Row],[NIK]],Data_Base_2[NIK],Data_Base_2[Current Position]),"")</f>
        <v/>
      </c>
      <c r="J314" s="75" t="s">
        <v>1449</v>
      </c>
      <c r="K314" s="79">
        <v>42125</v>
      </c>
      <c r="L314" s="76" t="s">
        <v>104</v>
      </c>
      <c r="M314" s="78">
        <v>38231</v>
      </c>
    </row>
    <row r="315" spans="7:13" x14ac:dyDescent="0.25">
      <c r="G315" s="75" t="s">
        <v>2619</v>
      </c>
      <c r="H315" s="75" t="s">
        <v>384</v>
      </c>
      <c r="I315" s="75" t="str">
        <f>IFERROR(_xlfn.XLOOKUP(Last_Pos[[#This Row],[NIK]],Data_Base_2[NIK],Data_Base_2[Current Position]),"")</f>
        <v/>
      </c>
      <c r="J315" s="75" t="s">
        <v>3755</v>
      </c>
      <c r="K315" s="79">
        <v>43374</v>
      </c>
      <c r="L315" s="76" t="s">
        <v>3771</v>
      </c>
      <c r="M315" s="78">
        <v>42888</v>
      </c>
    </row>
    <row r="316" spans="7:13" x14ac:dyDescent="0.25">
      <c r="G316" s="75" t="s">
        <v>2552</v>
      </c>
      <c r="H316" s="75" t="s">
        <v>1297</v>
      </c>
      <c r="I316" s="75" t="str">
        <f>IFERROR(_xlfn.XLOOKUP(Last_Pos[[#This Row],[NIK]],Data_Base_2[NIK],Data_Base_2[Current Position]),"")</f>
        <v/>
      </c>
      <c r="J316" s="75" t="s">
        <v>28</v>
      </c>
      <c r="K316" s="79">
        <v>42492</v>
      </c>
      <c r="L316" s="76" t="s">
        <v>28</v>
      </c>
      <c r="M316" s="78">
        <v>41426</v>
      </c>
    </row>
    <row r="317" spans="7:13" x14ac:dyDescent="0.25">
      <c r="G317" s="75" t="s">
        <v>2917</v>
      </c>
      <c r="H317" s="75" t="s">
        <v>1309</v>
      </c>
      <c r="I317" s="75" t="str">
        <f>IFERROR(_xlfn.XLOOKUP(Last_Pos[[#This Row],[NIK]],Data_Base_2[NIK],Data_Base_2[Current Position]),"")</f>
        <v/>
      </c>
      <c r="J317" s="75" t="s">
        <v>2053</v>
      </c>
      <c r="K317" s="79">
        <v>44211</v>
      </c>
      <c r="L317" s="76" t="s">
        <v>2053</v>
      </c>
      <c r="M317" s="78">
        <v>42475</v>
      </c>
    </row>
    <row r="318" spans="7:13" x14ac:dyDescent="0.25">
      <c r="G318" s="75" t="s">
        <v>2453</v>
      </c>
      <c r="H318" s="75" t="s">
        <v>670</v>
      </c>
      <c r="I318" s="75" t="str">
        <f>IFERROR(_xlfn.XLOOKUP(Last_Pos[[#This Row],[NIK]],Data_Base_2[NIK],Data_Base_2[Current Position]),"")</f>
        <v/>
      </c>
      <c r="J318" s="75" t="s">
        <v>28</v>
      </c>
      <c r="K318" s="79">
        <v>43577</v>
      </c>
      <c r="L318" s="76" t="s">
        <v>28</v>
      </c>
      <c r="M318" s="78">
        <v>43577</v>
      </c>
    </row>
    <row r="319" spans="7:13" x14ac:dyDescent="0.25">
      <c r="G319" s="75" t="s">
        <v>2533</v>
      </c>
      <c r="H319" s="75" t="s">
        <v>619</v>
      </c>
      <c r="I319" s="75" t="str">
        <f>IFERROR(_xlfn.XLOOKUP(Last_Pos[[#This Row],[NIK]],Data_Base_2[NIK],Data_Base_2[Current Position]),"")</f>
        <v/>
      </c>
      <c r="J319" s="75" t="s">
        <v>28</v>
      </c>
      <c r="K319" s="79">
        <v>43132</v>
      </c>
      <c r="L319" s="76" t="s">
        <v>1638</v>
      </c>
      <c r="M319" s="78">
        <v>43040</v>
      </c>
    </row>
    <row r="320" spans="7:13" x14ac:dyDescent="0.25">
      <c r="G320" s="75" t="s">
        <v>4169</v>
      </c>
      <c r="H320" s="75" t="s">
        <v>3168</v>
      </c>
      <c r="I320" s="75" t="str">
        <f>IFERROR(_xlfn.XLOOKUP(Last_Pos[[#This Row],[NIK]],Data_Base_2[NIK],Data_Base_2[Current Position]),"")</f>
        <v/>
      </c>
      <c r="J320" s="75" t="s">
        <v>7</v>
      </c>
      <c r="K320" s="79">
        <v>42736</v>
      </c>
      <c r="L320" s="76" t="s">
        <v>7</v>
      </c>
      <c r="M320" s="78">
        <v>42317</v>
      </c>
    </row>
    <row r="321" spans="7:13" x14ac:dyDescent="0.25">
      <c r="G321" s="75" t="s">
        <v>2658</v>
      </c>
      <c r="H321" s="75" t="s">
        <v>507</v>
      </c>
      <c r="I321" s="75" t="str">
        <f>IFERROR(_xlfn.XLOOKUP(Last_Pos[[#This Row],[NIK]],Data_Base_2[NIK],Data_Base_2[Current Position]),"")</f>
        <v/>
      </c>
      <c r="J321" s="75" t="s">
        <v>928</v>
      </c>
      <c r="K321" s="79">
        <v>43466</v>
      </c>
      <c r="L321" s="76" t="s">
        <v>928</v>
      </c>
      <c r="M321" s="78">
        <v>43253</v>
      </c>
    </row>
    <row r="322" spans="7:13" x14ac:dyDescent="0.25">
      <c r="G322" s="75" t="s">
        <v>4170</v>
      </c>
      <c r="H322" s="75" t="s">
        <v>3169</v>
      </c>
      <c r="I322" s="75" t="str">
        <f>IFERROR(_xlfn.XLOOKUP(Last_Pos[[#This Row],[NIK]],Data_Base_2[NIK],Data_Base_2[Current Position]),"")</f>
        <v/>
      </c>
      <c r="J322" s="75" t="s">
        <v>3804</v>
      </c>
      <c r="K322" s="79">
        <v>42736</v>
      </c>
      <c r="L322" s="76" t="s">
        <v>3804</v>
      </c>
      <c r="M322" s="78">
        <v>41821</v>
      </c>
    </row>
    <row r="323" spans="7:13" x14ac:dyDescent="0.25">
      <c r="G323" s="75" t="s">
        <v>4171</v>
      </c>
      <c r="H323" s="75" t="s">
        <v>3170</v>
      </c>
      <c r="I323" s="75" t="str">
        <f>IFERROR(_xlfn.XLOOKUP(Last_Pos[[#This Row],[NIK]],Data_Base_2[NIK],Data_Base_2[Current Position]),"")</f>
        <v/>
      </c>
      <c r="J323" s="75" t="s">
        <v>1638</v>
      </c>
      <c r="K323" s="79">
        <v>42156</v>
      </c>
      <c r="L323" s="76" t="s">
        <v>1638</v>
      </c>
      <c r="M323" s="78">
        <v>42051</v>
      </c>
    </row>
    <row r="324" spans="7:13" x14ac:dyDescent="0.25">
      <c r="G324" s="75" t="s">
        <v>4172</v>
      </c>
      <c r="H324" s="75" t="s">
        <v>3171</v>
      </c>
      <c r="I324" s="75" t="str">
        <f>IFERROR(_xlfn.XLOOKUP(Last_Pos[[#This Row],[NIK]],Data_Base_2[NIK],Data_Base_2[Current Position]),"")</f>
        <v/>
      </c>
      <c r="J324" s="75" t="s">
        <v>1877</v>
      </c>
      <c r="K324" s="79">
        <v>42005</v>
      </c>
      <c r="L324" s="76" t="s">
        <v>1877</v>
      </c>
      <c r="M324" s="78">
        <v>41456</v>
      </c>
    </row>
    <row r="325" spans="7:13" x14ac:dyDescent="0.25">
      <c r="G325" s="75" t="s">
        <v>2596</v>
      </c>
      <c r="H325" s="75" t="s">
        <v>627</v>
      </c>
      <c r="I325" s="75" t="str">
        <f>IFERROR(_xlfn.XLOOKUP(Last_Pos[[#This Row],[NIK]],Data_Base_2[NIK],Data_Base_2[Current Position]),"")</f>
        <v/>
      </c>
      <c r="J325" s="75" t="s">
        <v>7</v>
      </c>
      <c r="K325" s="79">
        <v>43221</v>
      </c>
      <c r="L325" s="76" t="s">
        <v>1631</v>
      </c>
      <c r="M325" s="78">
        <v>43040</v>
      </c>
    </row>
    <row r="326" spans="7:13" x14ac:dyDescent="0.25">
      <c r="G326" s="75" t="s">
        <v>4173</v>
      </c>
      <c r="H326" s="75" t="s">
        <v>3172</v>
      </c>
      <c r="I326" s="75" t="str">
        <f>IFERROR(_xlfn.XLOOKUP(Last_Pos[[#This Row],[NIK]],Data_Base_2[NIK],Data_Base_2[Current Position]),"")</f>
        <v/>
      </c>
      <c r="J326" s="75" t="s">
        <v>28</v>
      </c>
      <c r="K326" s="79">
        <v>43801</v>
      </c>
      <c r="L326" s="76" t="s">
        <v>2230</v>
      </c>
      <c r="M326" s="78">
        <v>43160</v>
      </c>
    </row>
    <row r="327" spans="7:13" x14ac:dyDescent="0.25">
      <c r="G327" s="75" t="s">
        <v>2796</v>
      </c>
      <c r="H327" s="75" t="s">
        <v>662</v>
      </c>
      <c r="I327" s="75" t="str">
        <f>IFERROR(_xlfn.XLOOKUP(Last_Pos[[#This Row],[NIK]],Data_Base_2[NIK],Data_Base_2[Current Position]),"")</f>
        <v/>
      </c>
      <c r="J327" s="75" t="s">
        <v>928</v>
      </c>
      <c r="K327" s="79">
        <v>44256</v>
      </c>
      <c r="L327" s="76" t="s">
        <v>928</v>
      </c>
      <c r="M327" s="78">
        <v>43344</v>
      </c>
    </row>
    <row r="328" spans="7:13" x14ac:dyDescent="0.25">
      <c r="G328" s="75" t="s">
        <v>2861</v>
      </c>
      <c r="H328" s="75" t="s">
        <v>3173</v>
      </c>
      <c r="I328" s="75" t="str">
        <f>IFERROR(_xlfn.XLOOKUP(Last_Pos[[#This Row],[NIK]],Data_Base_2[NIK],Data_Base_2[Current Position]),"")</f>
        <v/>
      </c>
      <c r="J328" s="75" t="s">
        <v>1849</v>
      </c>
      <c r="K328" s="79">
        <v>42917</v>
      </c>
      <c r="L328" s="76" t="s">
        <v>4749</v>
      </c>
      <c r="M328" s="78">
        <v>41091</v>
      </c>
    </row>
    <row r="329" spans="7:13" x14ac:dyDescent="0.25">
      <c r="G329" s="75" t="s">
        <v>4174</v>
      </c>
      <c r="H329" s="75" t="s">
        <v>3174</v>
      </c>
      <c r="I329" s="75" t="str">
        <f>IFERROR(_xlfn.XLOOKUP(Last_Pos[[#This Row],[NIK]],Data_Base_2[NIK],Data_Base_2[Current Position]),"")</f>
        <v/>
      </c>
      <c r="J329" s="75" t="s">
        <v>3805</v>
      </c>
      <c r="K329" s="79">
        <v>42614</v>
      </c>
      <c r="L329" s="76" t="s">
        <v>3805</v>
      </c>
      <c r="M329" s="78">
        <v>42436</v>
      </c>
    </row>
    <row r="330" spans="7:13" x14ac:dyDescent="0.25">
      <c r="G330" s="75" t="s">
        <v>4175</v>
      </c>
      <c r="H330" s="75" t="s">
        <v>3175</v>
      </c>
      <c r="I330" s="75" t="str">
        <f>IFERROR(_xlfn.XLOOKUP(Last_Pos[[#This Row],[NIK]],Data_Base_2[NIK],Data_Base_2[Current Position]),"")</f>
        <v/>
      </c>
      <c r="J330" s="75" t="s">
        <v>1638</v>
      </c>
      <c r="K330" s="79">
        <v>42046</v>
      </c>
      <c r="L330" s="76" t="s">
        <v>1638</v>
      </c>
      <c r="M330" s="78">
        <v>42046</v>
      </c>
    </row>
    <row r="331" spans="7:13" x14ac:dyDescent="0.25">
      <c r="G331" s="75" t="s">
        <v>2645</v>
      </c>
      <c r="H331" s="75" t="s">
        <v>144</v>
      </c>
      <c r="I331" s="75" t="str">
        <f>IFERROR(_xlfn.XLOOKUP(Last_Pos[[#This Row],[NIK]],Data_Base_2[NIK],Data_Base_2[Current Position]),"")</f>
        <v/>
      </c>
      <c r="J331" s="75" t="s">
        <v>3806</v>
      </c>
      <c r="K331" s="79">
        <v>44166</v>
      </c>
      <c r="L331" s="76" t="s">
        <v>928</v>
      </c>
      <c r="M331" s="78">
        <v>43040</v>
      </c>
    </row>
    <row r="332" spans="7:13" x14ac:dyDescent="0.25">
      <c r="G332" s="75" t="s">
        <v>2882</v>
      </c>
      <c r="H332" s="75" t="s">
        <v>3176</v>
      </c>
      <c r="I332" s="75" t="str">
        <f>IFERROR(_xlfn.XLOOKUP(Last_Pos[[#This Row],[NIK]],Data_Base_2[NIK],Data_Base_2[Current Position]),"")</f>
        <v/>
      </c>
      <c r="J332" s="75" t="s">
        <v>3807</v>
      </c>
      <c r="K332" s="79">
        <v>38777</v>
      </c>
      <c r="L332" s="76" t="s">
        <v>3807</v>
      </c>
      <c r="M332" s="78">
        <v>38777</v>
      </c>
    </row>
    <row r="333" spans="7:13" x14ac:dyDescent="0.25">
      <c r="G333" s="75" t="s">
        <v>4176</v>
      </c>
      <c r="H333" s="75" t="s">
        <v>3177</v>
      </c>
      <c r="I333" s="75" t="str">
        <f>IFERROR(_xlfn.XLOOKUP(Last_Pos[[#This Row],[NIK]],Data_Base_2[NIK],Data_Base_2[Current Position]),"")</f>
        <v/>
      </c>
      <c r="J333" s="75" t="s">
        <v>851</v>
      </c>
      <c r="K333" s="79">
        <v>42310</v>
      </c>
      <c r="L333" s="76" t="s">
        <v>4767</v>
      </c>
      <c r="M333" s="78">
        <v>41691</v>
      </c>
    </row>
    <row r="334" spans="7:13" x14ac:dyDescent="0.25">
      <c r="G334" s="75" t="s">
        <v>4177</v>
      </c>
      <c r="H334" s="75" t="s">
        <v>3178</v>
      </c>
      <c r="I334" s="75" t="str">
        <f>IFERROR(_xlfn.XLOOKUP(Last_Pos[[#This Row],[NIK]],Data_Base_2[NIK],Data_Base_2[Current Position]),"")</f>
        <v/>
      </c>
      <c r="J334" s="75" t="s">
        <v>28</v>
      </c>
      <c r="K334" s="79">
        <v>43899</v>
      </c>
      <c r="L334" s="76" t="s">
        <v>28</v>
      </c>
      <c r="M334" s="78">
        <v>42536</v>
      </c>
    </row>
    <row r="335" spans="7:13" x14ac:dyDescent="0.25">
      <c r="G335" s="75" t="s">
        <v>2445</v>
      </c>
      <c r="H335" s="75" t="s">
        <v>693</v>
      </c>
      <c r="I335" s="75" t="str">
        <f>IFERROR(_xlfn.XLOOKUP(Last_Pos[[#This Row],[NIK]],Data_Base_2[NIK],Data_Base_2[Current Position]),"")</f>
        <v/>
      </c>
      <c r="J335" s="75" t="s">
        <v>7</v>
      </c>
      <c r="K335" s="79">
        <v>43845</v>
      </c>
      <c r="L335" s="76" t="s">
        <v>1631</v>
      </c>
      <c r="M335" s="78">
        <v>43661</v>
      </c>
    </row>
    <row r="336" spans="7:13" x14ac:dyDescent="0.25">
      <c r="G336" s="75" t="s">
        <v>4178</v>
      </c>
      <c r="H336" s="75" t="s">
        <v>3179</v>
      </c>
      <c r="I336" s="75" t="str">
        <f>IFERROR(_xlfn.XLOOKUP(Last_Pos[[#This Row],[NIK]],Data_Base_2[NIK],Data_Base_2[Current Position]),"")</f>
        <v/>
      </c>
      <c r="J336" s="75" t="s">
        <v>28</v>
      </c>
      <c r="K336" s="79">
        <v>42826</v>
      </c>
      <c r="L336" s="76" t="s">
        <v>1638</v>
      </c>
      <c r="M336" s="78">
        <v>42569</v>
      </c>
    </row>
    <row r="337" spans="7:13" x14ac:dyDescent="0.25">
      <c r="G337" s="75" t="s">
        <v>2421</v>
      </c>
      <c r="H337" s="75" t="s">
        <v>664</v>
      </c>
      <c r="I337" s="75" t="str">
        <f>IFERROR(_xlfn.XLOOKUP(Last_Pos[[#This Row],[NIK]],Data_Base_2[NIK],Data_Base_2[Current Position]),"")</f>
        <v/>
      </c>
      <c r="J337" s="75" t="s">
        <v>28</v>
      </c>
      <c r="K337" s="79">
        <v>43611</v>
      </c>
      <c r="L337" s="76" t="s">
        <v>1638</v>
      </c>
      <c r="M337" s="78">
        <v>43395</v>
      </c>
    </row>
    <row r="338" spans="7:13" x14ac:dyDescent="0.25">
      <c r="G338" s="75" t="s">
        <v>4179</v>
      </c>
      <c r="H338" s="75" t="s">
        <v>3180</v>
      </c>
      <c r="I338" s="75" t="str">
        <f>IFERROR(_xlfn.XLOOKUP(Last_Pos[[#This Row],[NIK]],Data_Base_2[NIK],Data_Base_2[Current Position]),"")</f>
        <v/>
      </c>
      <c r="J338" s="75" t="s">
        <v>30</v>
      </c>
      <c r="K338" s="79">
        <v>42857</v>
      </c>
      <c r="L338" s="76" t="s">
        <v>1628</v>
      </c>
      <c r="M338" s="78">
        <v>41813</v>
      </c>
    </row>
    <row r="339" spans="7:13" x14ac:dyDescent="0.25">
      <c r="G339" s="75" t="s">
        <v>4180</v>
      </c>
      <c r="H339" s="75" t="s">
        <v>3181</v>
      </c>
      <c r="I339" s="75" t="str">
        <f>IFERROR(_xlfn.XLOOKUP(Last_Pos[[#This Row],[NIK]],Data_Base_2[NIK],Data_Base_2[Current Position]),"")</f>
        <v/>
      </c>
      <c r="J339" s="75" t="s">
        <v>28</v>
      </c>
      <c r="K339" s="79">
        <v>42415</v>
      </c>
      <c r="L339" s="76" t="s">
        <v>28</v>
      </c>
      <c r="M339" s="78">
        <v>41944</v>
      </c>
    </row>
    <row r="340" spans="7:13" x14ac:dyDescent="0.25">
      <c r="G340" s="75" t="s">
        <v>4181</v>
      </c>
      <c r="H340" s="75" t="s">
        <v>3182</v>
      </c>
      <c r="I340" s="75" t="str">
        <f>IFERROR(_xlfn.XLOOKUP(Last_Pos[[#This Row],[NIK]],Data_Base_2[NIK],Data_Base_2[Current Position]),"")</f>
        <v/>
      </c>
      <c r="J340" s="75" t="s">
        <v>1791</v>
      </c>
      <c r="K340" s="79">
        <v>42857</v>
      </c>
      <c r="L340" s="76" t="s">
        <v>4768</v>
      </c>
      <c r="M340" s="78">
        <v>42723</v>
      </c>
    </row>
    <row r="341" spans="7:13" x14ac:dyDescent="0.25">
      <c r="G341" s="75" t="s">
        <v>4182</v>
      </c>
      <c r="H341" s="75" t="s">
        <v>3183</v>
      </c>
      <c r="I341" s="75" t="str">
        <f>IFERROR(_xlfn.XLOOKUP(Last_Pos[[#This Row],[NIK]],Data_Base_2[NIK],Data_Base_2[Current Position]),"")</f>
        <v/>
      </c>
      <c r="J341" s="75" t="s">
        <v>28</v>
      </c>
      <c r="K341" s="79">
        <v>41813</v>
      </c>
      <c r="L341" s="76" t="s">
        <v>28</v>
      </c>
      <c r="M341" s="78">
        <v>41813</v>
      </c>
    </row>
    <row r="342" spans="7:13" x14ac:dyDescent="0.25">
      <c r="G342" s="75" t="s">
        <v>4183</v>
      </c>
      <c r="H342" s="75" t="s">
        <v>3184</v>
      </c>
      <c r="I342" s="75" t="str">
        <f>IFERROR(_xlfn.XLOOKUP(Last_Pos[[#This Row],[NIK]],Data_Base_2[NIK],Data_Base_2[Current Position]),"")</f>
        <v/>
      </c>
      <c r="J342" s="75" t="s">
        <v>7</v>
      </c>
      <c r="K342" s="79">
        <v>42430</v>
      </c>
      <c r="L342" s="76" t="s">
        <v>1631</v>
      </c>
      <c r="M342" s="78">
        <v>42212</v>
      </c>
    </row>
    <row r="343" spans="7:13" x14ac:dyDescent="0.25">
      <c r="G343" s="75" t="s">
        <v>2446</v>
      </c>
      <c r="H343" s="75" t="s">
        <v>805</v>
      </c>
      <c r="I343" s="75" t="str">
        <f>IFERROR(_xlfn.XLOOKUP(Last_Pos[[#This Row],[NIK]],Data_Base_2[NIK],Data_Base_2[Current Position]),"")</f>
        <v/>
      </c>
      <c r="J343" s="75" t="s">
        <v>928</v>
      </c>
      <c r="K343" s="79">
        <v>43647</v>
      </c>
      <c r="L343" s="76" t="s">
        <v>928</v>
      </c>
      <c r="M343" s="78">
        <v>43647</v>
      </c>
    </row>
    <row r="344" spans="7:13" x14ac:dyDescent="0.25">
      <c r="G344" s="75" t="s">
        <v>2698</v>
      </c>
      <c r="H344" s="75" t="s">
        <v>230</v>
      </c>
      <c r="I344" s="75" t="str">
        <f>IFERROR(_xlfn.XLOOKUP(Last_Pos[[#This Row],[NIK]],Data_Base_2[NIK],Data_Base_2[Current Position]),"")</f>
        <v/>
      </c>
      <c r="J344" s="75" t="s">
        <v>28</v>
      </c>
      <c r="K344" s="79">
        <v>43405</v>
      </c>
      <c r="L344" s="76" t="s">
        <v>55</v>
      </c>
      <c r="M344" s="78">
        <v>43115</v>
      </c>
    </row>
    <row r="345" spans="7:13" x14ac:dyDescent="0.25">
      <c r="G345" s="75" t="s">
        <v>2416</v>
      </c>
      <c r="H345" s="75" t="s">
        <v>694</v>
      </c>
      <c r="I345" s="75" t="str">
        <f>IFERROR(_xlfn.XLOOKUP(Last_Pos[[#This Row],[NIK]],Data_Base_2[NIK],Data_Base_2[Current Position]),"")</f>
        <v/>
      </c>
      <c r="J345" s="75" t="s">
        <v>7</v>
      </c>
      <c r="K345" s="79">
        <v>43845</v>
      </c>
      <c r="L345" s="76" t="s">
        <v>1631</v>
      </c>
      <c r="M345" s="78">
        <v>43661</v>
      </c>
    </row>
    <row r="346" spans="7:13" x14ac:dyDescent="0.25">
      <c r="G346" s="75" t="s">
        <v>2701</v>
      </c>
      <c r="H346" s="75" t="s">
        <v>398</v>
      </c>
      <c r="I346" s="75" t="str">
        <f>IFERROR(_xlfn.XLOOKUP(Last_Pos[[#This Row],[NIK]],Data_Base_2[NIK],Data_Base_2[Current Position]),"")</f>
        <v/>
      </c>
      <c r="J346" s="75" t="s">
        <v>28</v>
      </c>
      <c r="K346" s="79">
        <v>43983</v>
      </c>
      <c r="L346" s="76" t="s">
        <v>28</v>
      </c>
      <c r="M346" s="78">
        <v>43405</v>
      </c>
    </row>
    <row r="347" spans="7:13" x14ac:dyDescent="0.25">
      <c r="G347" s="75" t="s">
        <v>2978</v>
      </c>
      <c r="H347" s="75" t="s">
        <v>3185</v>
      </c>
      <c r="I347" s="75" t="str">
        <f>IFERROR(_xlfn.XLOOKUP(Last_Pos[[#This Row],[NIK]],Data_Base_2[NIK],Data_Base_2[Current Position]),"")</f>
        <v/>
      </c>
      <c r="J347" s="75" t="s">
        <v>3808</v>
      </c>
      <c r="K347" s="79">
        <v>43466</v>
      </c>
      <c r="L347" s="76" t="s">
        <v>1472</v>
      </c>
      <c r="M347" s="78">
        <v>42370</v>
      </c>
    </row>
    <row r="348" spans="7:13" x14ac:dyDescent="0.25">
      <c r="G348" s="75" t="s">
        <v>4184</v>
      </c>
      <c r="H348" s="75" t="s">
        <v>3186</v>
      </c>
      <c r="I348" s="75" t="str">
        <f>IFERROR(_xlfn.XLOOKUP(Last_Pos[[#This Row],[NIK]],Data_Base_2[NIK],Data_Base_2[Current Position]),"")</f>
        <v/>
      </c>
      <c r="J348" s="75" t="s">
        <v>3809</v>
      </c>
      <c r="K348" s="79">
        <v>44228</v>
      </c>
      <c r="L348" s="76" t="s">
        <v>3788</v>
      </c>
      <c r="M348" s="78">
        <v>43466</v>
      </c>
    </row>
    <row r="349" spans="7:13" x14ac:dyDescent="0.25">
      <c r="G349" s="75" t="s">
        <v>4185</v>
      </c>
      <c r="H349" s="75" t="s">
        <v>3187</v>
      </c>
      <c r="I349" s="75" t="str">
        <f>IFERROR(_xlfn.XLOOKUP(Last_Pos[[#This Row],[NIK]],Data_Base_2[NIK],Data_Base_2[Current Position]),"")</f>
        <v/>
      </c>
      <c r="J349" s="75" t="s">
        <v>1554</v>
      </c>
      <c r="K349" s="79">
        <v>41275</v>
      </c>
      <c r="L349" s="76" t="s">
        <v>4769</v>
      </c>
      <c r="M349" s="78">
        <v>40787</v>
      </c>
    </row>
    <row r="350" spans="7:13" x14ac:dyDescent="0.25">
      <c r="G350" s="75" t="s">
        <v>4186</v>
      </c>
      <c r="H350" s="75" t="s">
        <v>3188</v>
      </c>
      <c r="I350" s="75" t="str">
        <f>IFERROR(_xlfn.XLOOKUP(Last_Pos[[#This Row],[NIK]],Data_Base_2[NIK],Data_Base_2[Current Position]),"")</f>
        <v/>
      </c>
      <c r="J350" s="75" t="s">
        <v>3810</v>
      </c>
      <c r="K350" s="79">
        <v>43040</v>
      </c>
      <c r="L350" s="76" t="s">
        <v>3810</v>
      </c>
      <c r="M350" s="78">
        <v>43040</v>
      </c>
    </row>
    <row r="351" spans="7:13" x14ac:dyDescent="0.25">
      <c r="G351" s="75" t="s">
        <v>2379</v>
      </c>
      <c r="H351" s="75" t="s">
        <v>1218</v>
      </c>
      <c r="I351" s="75" t="str">
        <f>IFERROR(_xlfn.XLOOKUP(Last_Pos[[#This Row],[NIK]],Data_Base_2[NIK],Data_Base_2[Current Position]),"")</f>
        <v/>
      </c>
      <c r="J351" s="75" t="s">
        <v>1754</v>
      </c>
      <c r="K351" s="79">
        <v>42278</v>
      </c>
      <c r="L351" s="76" t="s">
        <v>4770</v>
      </c>
      <c r="M351" s="78">
        <v>40725</v>
      </c>
    </row>
    <row r="352" spans="7:13" x14ac:dyDescent="0.25">
      <c r="G352" s="75" t="s">
        <v>2989</v>
      </c>
      <c r="H352" s="75" t="s">
        <v>1239</v>
      </c>
      <c r="I352" s="75" t="str">
        <f>IFERROR(_xlfn.XLOOKUP(Last_Pos[[#This Row],[NIK]],Data_Base_2[NIK],Data_Base_2[Current Position]),"")</f>
        <v/>
      </c>
      <c r="J352" s="75" t="s">
        <v>2220</v>
      </c>
      <c r="K352" s="79">
        <v>42736</v>
      </c>
      <c r="L352" s="76" t="s">
        <v>4771</v>
      </c>
      <c r="M352" s="78">
        <v>42646</v>
      </c>
    </row>
    <row r="353" spans="7:13" x14ac:dyDescent="0.25">
      <c r="G353" s="75" t="s">
        <v>4187</v>
      </c>
      <c r="H353" s="75" t="s">
        <v>3189</v>
      </c>
      <c r="I353" s="75" t="str">
        <f>IFERROR(_xlfn.XLOOKUP(Last_Pos[[#This Row],[NIK]],Data_Base_2[NIK],Data_Base_2[Current Position]),"")</f>
        <v/>
      </c>
      <c r="J353" s="75" t="s">
        <v>3728</v>
      </c>
      <c r="K353" s="79">
        <v>41395</v>
      </c>
      <c r="L353" s="76" t="s">
        <v>3728</v>
      </c>
      <c r="M353" s="78">
        <v>41030</v>
      </c>
    </row>
    <row r="354" spans="7:13" x14ac:dyDescent="0.25">
      <c r="G354" s="75" t="s">
        <v>4188</v>
      </c>
      <c r="H354" s="75" t="s">
        <v>3190</v>
      </c>
      <c r="I354" s="75" t="str">
        <f>IFERROR(_xlfn.XLOOKUP(Last_Pos[[#This Row],[NIK]],Data_Base_2[NIK],Data_Base_2[Current Position]),"")</f>
        <v/>
      </c>
      <c r="J354" s="75" t="s">
        <v>3811</v>
      </c>
      <c r="K354" s="79">
        <v>42430</v>
      </c>
      <c r="L354" s="76" t="s">
        <v>3811</v>
      </c>
      <c r="M354" s="78">
        <v>42430</v>
      </c>
    </row>
    <row r="355" spans="7:13" x14ac:dyDescent="0.25">
      <c r="G355" s="75" t="s">
        <v>4189</v>
      </c>
      <c r="H355" s="75" t="s">
        <v>3191</v>
      </c>
      <c r="I355" s="75" t="str">
        <f>IFERROR(_xlfn.XLOOKUP(Last_Pos[[#This Row],[NIK]],Data_Base_2[NIK],Data_Base_2[Current Position]),"")</f>
        <v/>
      </c>
      <c r="J355" s="75" t="s">
        <v>3812</v>
      </c>
      <c r="K355" s="79">
        <v>41476</v>
      </c>
      <c r="L355" s="76" t="s">
        <v>3812</v>
      </c>
      <c r="M355" s="78">
        <v>41334</v>
      </c>
    </row>
    <row r="356" spans="7:13" x14ac:dyDescent="0.25">
      <c r="G356" s="75" t="s">
        <v>2727</v>
      </c>
      <c r="H356" s="75" t="s">
        <v>1286</v>
      </c>
      <c r="I356" s="75" t="str">
        <f>IFERROR(_xlfn.XLOOKUP(Last_Pos[[#This Row],[NIK]],Data_Base_2[NIK],Data_Base_2[Current Position]),"")</f>
        <v/>
      </c>
      <c r="J356" s="75" t="s">
        <v>28</v>
      </c>
      <c r="K356" s="79">
        <v>43710</v>
      </c>
      <c r="L356" s="76" t="s">
        <v>28</v>
      </c>
      <c r="M356" s="78">
        <v>42522</v>
      </c>
    </row>
    <row r="357" spans="7:13" x14ac:dyDescent="0.25">
      <c r="G357" s="75" t="s">
        <v>4190</v>
      </c>
      <c r="H357" s="75" t="s">
        <v>3192</v>
      </c>
      <c r="I357" s="75" t="str">
        <f>IFERROR(_xlfn.XLOOKUP(Last_Pos[[#This Row],[NIK]],Data_Base_2[NIK],Data_Base_2[Current Position]),"")</f>
        <v/>
      </c>
      <c r="J357" s="75" t="s">
        <v>869</v>
      </c>
      <c r="K357" s="79">
        <v>41730</v>
      </c>
      <c r="L357" s="76" t="s">
        <v>869</v>
      </c>
      <c r="M357" s="78">
        <v>41641</v>
      </c>
    </row>
    <row r="358" spans="7:13" x14ac:dyDescent="0.25">
      <c r="G358" s="75" t="s">
        <v>4191</v>
      </c>
      <c r="H358" s="75" t="s">
        <v>3193</v>
      </c>
      <c r="I358" s="75" t="str">
        <f>IFERROR(_xlfn.XLOOKUP(Last_Pos[[#This Row],[NIK]],Data_Base_2[NIK],Data_Base_2[Current Position]),"")</f>
        <v/>
      </c>
      <c r="J358" s="75" t="s">
        <v>1457</v>
      </c>
      <c r="K358" s="79">
        <v>41275</v>
      </c>
      <c r="L358" s="76" t="s">
        <v>1457</v>
      </c>
      <c r="M358" s="78">
        <v>41275</v>
      </c>
    </row>
    <row r="359" spans="7:13" x14ac:dyDescent="0.25">
      <c r="G359" s="75" t="s">
        <v>2926</v>
      </c>
      <c r="H359" s="75" t="s">
        <v>355</v>
      </c>
      <c r="I359" s="75" t="str">
        <f>IFERROR(_xlfn.XLOOKUP(Last_Pos[[#This Row],[NIK]],Data_Base_2[NIK],Data_Base_2[Current Position]),"")</f>
        <v/>
      </c>
      <c r="J359" s="75" t="s">
        <v>3813</v>
      </c>
      <c r="K359" s="79">
        <v>42370</v>
      </c>
      <c r="L359" s="76" t="s">
        <v>1554</v>
      </c>
      <c r="M359" s="78">
        <v>40817</v>
      </c>
    </row>
    <row r="360" spans="7:13" x14ac:dyDescent="0.25">
      <c r="G360" s="75" t="s">
        <v>2992</v>
      </c>
      <c r="H360" s="75" t="s">
        <v>366</v>
      </c>
      <c r="I360" s="75" t="str">
        <f>IFERROR(_xlfn.XLOOKUP(Last_Pos[[#This Row],[NIK]],Data_Base_2[NIK],Data_Base_2[Current Position]),"")</f>
        <v/>
      </c>
      <c r="J360" s="75" t="s">
        <v>1875</v>
      </c>
      <c r="K360" s="79">
        <v>42370</v>
      </c>
      <c r="L360" s="76" t="s">
        <v>4772</v>
      </c>
      <c r="M360" s="78">
        <v>42125</v>
      </c>
    </row>
    <row r="361" spans="7:13" x14ac:dyDescent="0.25">
      <c r="G361" s="75" t="s">
        <v>4192</v>
      </c>
      <c r="H361" s="75" t="s">
        <v>3194</v>
      </c>
      <c r="I361" s="75" t="str">
        <f>IFERROR(_xlfn.XLOOKUP(Last_Pos[[#This Row],[NIK]],Data_Base_2[NIK],Data_Base_2[Current Position]),"")</f>
        <v/>
      </c>
      <c r="J361" s="75" t="s">
        <v>3814</v>
      </c>
      <c r="K361" s="79">
        <v>43115</v>
      </c>
      <c r="L361" s="76" t="s">
        <v>4773</v>
      </c>
      <c r="M361" s="78">
        <v>42371</v>
      </c>
    </row>
    <row r="362" spans="7:13" x14ac:dyDescent="0.25">
      <c r="G362" s="75" t="s">
        <v>4193</v>
      </c>
      <c r="H362" s="75" t="s">
        <v>3195</v>
      </c>
      <c r="I362" s="75" t="str">
        <f>IFERROR(_xlfn.XLOOKUP(Last_Pos[[#This Row],[NIK]],Data_Base_2[NIK],Data_Base_2[Current Position]),"")</f>
        <v/>
      </c>
      <c r="J362" s="75" t="s">
        <v>3815</v>
      </c>
      <c r="K362" s="79">
        <v>41640</v>
      </c>
      <c r="L362" s="76" t="s">
        <v>3815</v>
      </c>
      <c r="M362" s="78">
        <v>40118</v>
      </c>
    </row>
    <row r="363" spans="7:13" x14ac:dyDescent="0.25">
      <c r="G363" s="75" t="s">
        <v>4194</v>
      </c>
      <c r="H363" s="75" t="s">
        <v>3196</v>
      </c>
      <c r="I363" s="75" t="str">
        <f>IFERROR(_xlfn.XLOOKUP(Last_Pos[[#This Row],[NIK]],Data_Base_2[NIK],Data_Base_2[Current Position]),"")</f>
        <v/>
      </c>
      <c r="J363" s="75" t="s">
        <v>38</v>
      </c>
      <c r="K363" s="79">
        <v>42475</v>
      </c>
      <c r="L363" s="76" t="s">
        <v>38</v>
      </c>
      <c r="M363" s="78">
        <v>42005</v>
      </c>
    </row>
    <row r="364" spans="7:13" x14ac:dyDescent="0.25">
      <c r="G364" s="75" t="s">
        <v>4195</v>
      </c>
      <c r="H364" s="75" t="s">
        <v>3197</v>
      </c>
      <c r="I364" s="75" t="str">
        <f>IFERROR(_xlfn.XLOOKUP(Last_Pos[[#This Row],[NIK]],Data_Base_2[NIK],Data_Base_2[Current Position]),"")</f>
        <v/>
      </c>
      <c r="J364" s="75" t="s">
        <v>3759</v>
      </c>
      <c r="K364" s="79">
        <v>43071</v>
      </c>
      <c r="L364" s="76" t="s">
        <v>3759</v>
      </c>
      <c r="M364" s="78">
        <v>42614</v>
      </c>
    </row>
    <row r="365" spans="7:13" x14ac:dyDescent="0.25">
      <c r="G365" s="75" t="s">
        <v>2863</v>
      </c>
      <c r="H365" s="75" t="s">
        <v>559</v>
      </c>
      <c r="I365" s="75" t="str">
        <f>IFERROR(_xlfn.XLOOKUP(Last_Pos[[#This Row],[NIK]],Data_Base_2[NIK],Data_Base_2[Current Position]),"")</f>
        <v/>
      </c>
      <c r="J365" s="75" t="s">
        <v>3816</v>
      </c>
      <c r="K365" s="79">
        <v>43941</v>
      </c>
      <c r="L365" s="76" t="s">
        <v>4774</v>
      </c>
      <c r="M365" s="78">
        <v>43876</v>
      </c>
    </row>
    <row r="366" spans="7:13" x14ac:dyDescent="0.25">
      <c r="G366" s="75" t="s">
        <v>2915</v>
      </c>
      <c r="H366" s="75" t="s">
        <v>521</v>
      </c>
      <c r="I366" s="75" t="str">
        <f>IFERROR(_xlfn.XLOOKUP(Last_Pos[[#This Row],[NIK]],Data_Base_2[NIK],Data_Base_2[Current Position]),"")</f>
        <v/>
      </c>
      <c r="J366" s="75" t="s">
        <v>3817</v>
      </c>
      <c r="K366" s="79">
        <v>41852</v>
      </c>
      <c r="L366" s="76" t="s">
        <v>3817</v>
      </c>
      <c r="M366" s="78">
        <v>41852</v>
      </c>
    </row>
    <row r="367" spans="7:13" x14ac:dyDescent="0.25">
      <c r="G367" s="75" t="s">
        <v>4196</v>
      </c>
      <c r="H367" s="75" t="s">
        <v>3198</v>
      </c>
      <c r="I367" s="75" t="str">
        <f>IFERROR(_xlfn.XLOOKUP(Last_Pos[[#This Row],[NIK]],Data_Base_2[NIK],Data_Base_2[Current Position]),"")</f>
        <v/>
      </c>
      <c r="J367" s="75" t="s">
        <v>3818</v>
      </c>
      <c r="K367" s="79">
        <v>43221</v>
      </c>
      <c r="L367" s="76" t="s">
        <v>28</v>
      </c>
      <c r="M367" s="78">
        <v>42736</v>
      </c>
    </row>
    <row r="368" spans="7:13" x14ac:dyDescent="0.25">
      <c r="G368" s="75" t="s">
        <v>2842</v>
      </c>
      <c r="H368" s="75" t="s">
        <v>280</v>
      </c>
      <c r="I368" s="75" t="str">
        <f>IFERROR(_xlfn.XLOOKUP(Last_Pos[[#This Row],[NIK]],Data_Base_2[NIK],Data_Base_2[Current Position]),"")</f>
        <v/>
      </c>
      <c r="J368" s="75" t="s">
        <v>1870</v>
      </c>
      <c r="K368" s="79">
        <v>41791</v>
      </c>
      <c r="L368" s="76" t="s">
        <v>4775</v>
      </c>
      <c r="M368" s="78">
        <v>41134</v>
      </c>
    </row>
    <row r="369" spans="7:13" x14ac:dyDescent="0.25">
      <c r="G369" s="75" t="s">
        <v>2400</v>
      </c>
      <c r="H369" s="75" t="s">
        <v>170</v>
      </c>
      <c r="I369" s="75" t="str">
        <f>IFERROR(_xlfn.XLOOKUP(Last_Pos[[#This Row],[NIK]],Data_Base_2[NIK],Data_Base_2[Current Position]),"")</f>
        <v/>
      </c>
      <c r="J369" s="75" t="s">
        <v>3819</v>
      </c>
      <c r="K369" s="79">
        <v>42736</v>
      </c>
      <c r="L369" s="76" t="s">
        <v>2123</v>
      </c>
      <c r="M369" s="78">
        <v>41609</v>
      </c>
    </row>
    <row r="370" spans="7:13" x14ac:dyDescent="0.25">
      <c r="G370" s="75" t="s">
        <v>2898</v>
      </c>
      <c r="H370" s="75" t="s">
        <v>114</v>
      </c>
      <c r="I370" s="75" t="str">
        <f>IFERROR(_xlfn.XLOOKUP(Last_Pos[[#This Row],[NIK]],Data_Base_2[NIK],Data_Base_2[Current Position]),"")</f>
        <v/>
      </c>
      <c r="J370" s="75" t="s">
        <v>1781</v>
      </c>
      <c r="K370" s="79">
        <v>42005</v>
      </c>
      <c r="L370" s="76" t="s">
        <v>4776</v>
      </c>
      <c r="M370" s="78">
        <v>40634</v>
      </c>
    </row>
    <row r="371" spans="7:13" x14ac:dyDescent="0.25">
      <c r="G371" s="75" t="s">
        <v>4197</v>
      </c>
      <c r="H371" s="75" t="s">
        <v>3199</v>
      </c>
      <c r="I371" s="75" t="str">
        <f>IFERROR(_xlfn.XLOOKUP(Last_Pos[[#This Row],[NIK]],Data_Base_2[NIK],Data_Base_2[Current Position]),"")</f>
        <v/>
      </c>
      <c r="J371" s="75" t="s">
        <v>3755</v>
      </c>
      <c r="K371" s="79">
        <v>41153</v>
      </c>
      <c r="L371" s="76" t="s">
        <v>3755</v>
      </c>
      <c r="M371" s="78">
        <v>40009</v>
      </c>
    </row>
    <row r="372" spans="7:13" x14ac:dyDescent="0.25">
      <c r="G372" s="75" t="s">
        <v>2693</v>
      </c>
      <c r="H372" s="75" t="s">
        <v>203</v>
      </c>
      <c r="I372" s="75" t="str">
        <f>IFERROR(_xlfn.XLOOKUP(Last_Pos[[#This Row],[NIK]],Data_Base_2[NIK],Data_Base_2[Current Position]),"")</f>
        <v/>
      </c>
      <c r="J372" s="75" t="s">
        <v>28</v>
      </c>
      <c r="K372" s="79">
        <v>42980</v>
      </c>
      <c r="L372" s="76" t="s">
        <v>28</v>
      </c>
      <c r="M372" s="78">
        <v>42370</v>
      </c>
    </row>
    <row r="373" spans="7:13" x14ac:dyDescent="0.25">
      <c r="G373" s="75" t="s">
        <v>4198</v>
      </c>
      <c r="H373" s="75" t="s">
        <v>3200</v>
      </c>
      <c r="I373" s="75" t="str">
        <f>IFERROR(_xlfn.XLOOKUP(Last_Pos[[#This Row],[NIK]],Data_Base_2[NIK],Data_Base_2[Current Position]),"")</f>
        <v/>
      </c>
      <c r="J373" s="75" t="e">
        <v>#N/A</v>
      </c>
      <c r="K373" s="79">
        <v>43419</v>
      </c>
      <c r="L373" s="76" t="s">
        <v>7</v>
      </c>
      <c r="M373" s="78">
        <v>43313</v>
      </c>
    </row>
    <row r="374" spans="7:13" x14ac:dyDescent="0.25">
      <c r="G374" s="75" t="s">
        <v>4199</v>
      </c>
      <c r="H374" s="75" t="s">
        <v>3201</v>
      </c>
      <c r="I374" s="75" t="str">
        <f>IFERROR(_xlfn.XLOOKUP(Last_Pos[[#This Row],[NIK]],Data_Base_2[NIK],Data_Base_2[Current Position]),"")</f>
        <v/>
      </c>
      <c r="J374" s="75" t="s">
        <v>5</v>
      </c>
      <c r="K374" s="79">
        <v>42128</v>
      </c>
      <c r="L374" s="76" t="s">
        <v>928</v>
      </c>
      <c r="M374" s="78">
        <v>41791</v>
      </c>
    </row>
    <row r="375" spans="7:13" x14ac:dyDescent="0.25">
      <c r="G375" s="75" t="s">
        <v>4200</v>
      </c>
      <c r="H375" s="75" t="s">
        <v>3202</v>
      </c>
      <c r="I375" s="75" t="str">
        <f>IFERROR(_xlfn.XLOOKUP(Last_Pos[[#This Row],[NIK]],Data_Base_2[NIK],Data_Base_2[Current Position]),"")</f>
        <v/>
      </c>
      <c r="J375" s="75" t="s">
        <v>3820</v>
      </c>
      <c r="K375" s="79">
        <v>43466</v>
      </c>
      <c r="L375" s="76" t="s">
        <v>4777</v>
      </c>
      <c r="M375" s="78">
        <v>43160</v>
      </c>
    </row>
    <row r="376" spans="7:13" x14ac:dyDescent="0.25">
      <c r="G376" s="75" t="s">
        <v>4201</v>
      </c>
      <c r="H376" s="75" t="s">
        <v>3203</v>
      </c>
      <c r="I376" s="75" t="str">
        <f>IFERROR(_xlfn.XLOOKUP(Last_Pos[[#This Row],[NIK]],Data_Base_2[NIK],Data_Base_2[Current Position]),"")</f>
        <v/>
      </c>
      <c r="J376" s="75" t="s">
        <v>3821</v>
      </c>
      <c r="K376" s="79">
        <v>41153</v>
      </c>
      <c r="L376" s="76" t="s">
        <v>4778</v>
      </c>
      <c r="M376" s="78">
        <v>41001</v>
      </c>
    </row>
    <row r="377" spans="7:13" x14ac:dyDescent="0.25">
      <c r="G377" s="75" t="s">
        <v>2420</v>
      </c>
      <c r="H377" s="75" t="s">
        <v>589</v>
      </c>
      <c r="I377" s="75" t="str">
        <f>IFERROR(_xlfn.XLOOKUP(Last_Pos[[#This Row],[NIK]],Data_Base_2[NIK],Data_Base_2[Current Position]),"")</f>
        <v/>
      </c>
      <c r="J377" s="75" t="s">
        <v>1505</v>
      </c>
      <c r="K377" s="79">
        <v>42522</v>
      </c>
      <c r="L377" s="76" t="s">
        <v>1505</v>
      </c>
      <c r="M377" s="78">
        <v>42522</v>
      </c>
    </row>
    <row r="378" spans="7:13" x14ac:dyDescent="0.25">
      <c r="G378" s="75" t="s">
        <v>2518</v>
      </c>
      <c r="H378" s="75" t="s">
        <v>194</v>
      </c>
      <c r="I378" s="75" t="str">
        <f>IFERROR(_xlfn.XLOOKUP(Last_Pos[[#This Row],[NIK]],Data_Base_2[NIK],Data_Base_2[Current Position]),"")</f>
        <v/>
      </c>
      <c r="J378" s="75" t="s">
        <v>3755</v>
      </c>
      <c r="K378" s="79">
        <v>43770</v>
      </c>
      <c r="L378" s="76" t="s">
        <v>3755</v>
      </c>
      <c r="M378" s="78">
        <v>43466</v>
      </c>
    </row>
    <row r="379" spans="7:13" x14ac:dyDescent="0.25">
      <c r="G379" s="75" t="s">
        <v>2591</v>
      </c>
      <c r="H379" s="75" t="s">
        <v>449</v>
      </c>
      <c r="I379" s="75" t="str">
        <f>IFERROR(_xlfn.XLOOKUP(Last_Pos[[#This Row],[NIK]],Data_Base_2[NIK],Data_Base_2[Current Position]),"")</f>
        <v/>
      </c>
      <c r="J379" s="75" t="s">
        <v>10</v>
      </c>
      <c r="K379" s="79">
        <v>44119</v>
      </c>
      <c r="L379" s="76" t="s">
        <v>10</v>
      </c>
      <c r="M379" s="78">
        <v>43661</v>
      </c>
    </row>
    <row r="380" spans="7:13" x14ac:dyDescent="0.25">
      <c r="G380" s="75" t="s">
        <v>2927</v>
      </c>
      <c r="H380" s="75" t="s">
        <v>169</v>
      </c>
      <c r="I380" s="75" t="str">
        <f>IFERROR(_xlfn.XLOOKUP(Last_Pos[[#This Row],[NIK]],Data_Base_2[NIK],Data_Base_2[Current Position]),"")</f>
        <v/>
      </c>
      <c r="J380" s="75" t="s">
        <v>3806</v>
      </c>
      <c r="K380" s="79">
        <v>44256</v>
      </c>
      <c r="L380" s="76" t="s">
        <v>928</v>
      </c>
      <c r="M380" s="78">
        <v>42795</v>
      </c>
    </row>
    <row r="381" spans="7:13" x14ac:dyDescent="0.25">
      <c r="G381" s="75" t="s">
        <v>2573</v>
      </c>
      <c r="H381" s="75" t="s">
        <v>199</v>
      </c>
      <c r="I381" s="75" t="str">
        <f>IFERROR(_xlfn.XLOOKUP(Last_Pos[[#This Row],[NIK]],Data_Base_2[NIK],Data_Base_2[Current Position]),"")</f>
        <v/>
      </c>
      <c r="J381" s="75" t="s">
        <v>2057</v>
      </c>
      <c r="K381" s="79">
        <v>43467</v>
      </c>
      <c r="L381" s="76" t="s">
        <v>3771</v>
      </c>
      <c r="M381" s="78">
        <v>42492</v>
      </c>
    </row>
    <row r="382" spans="7:13" x14ac:dyDescent="0.25">
      <c r="G382" s="75" t="s">
        <v>4202</v>
      </c>
      <c r="H382" s="75" t="s">
        <v>3204</v>
      </c>
      <c r="I382" s="75" t="str">
        <f>IFERROR(_xlfn.XLOOKUP(Last_Pos[[#This Row],[NIK]],Data_Base_2[NIK],Data_Base_2[Current Position]),"")</f>
        <v/>
      </c>
      <c r="J382" s="75" t="s">
        <v>1487</v>
      </c>
      <c r="K382" s="79">
        <v>41609</v>
      </c>
      <c r="L382" s="76" t="s">
        <v>1487</v>
      </c>
      <c r="M382" s="78">
        <v>41501</v>
      </c>
    </row>
    <row r="383" spans="7:13" x14ac:dyDescent="0.25">
      <c r="G383" s="75" t="s">
        <v>4203</v>
      </c>
      <c r="H383" s="75" t="s">
        <v>3205</v>
      </c>
      <c r="I383" s="75" t="str">
        <f>IFERROR(_xlfn.XLOOKUP(Last_Pos[[#This Row],[NIK]],Data_Base_2[NIK],Data_Base_2[Current Position]),"")</f>
        <v/>
      </c>
      <c r="J383" s="75" t="s">
        <v>38</v>
      </c>
      <c r="K383" s="79">
        <v>42401</v>
      </c>
      <c r="L383" s="76" t="s">
        <v>3780</v>
      </c>
      <c r="M383" s="78">
        <v>41519</v>
      </c>
    </row>
    <row r="384" spans="7:13" x14ac:dyDescent="0.25">
      <c r="G384" s="75" t="s">
        <v>4204</v>
      </c>
      <c r="H384" s="75" t="s">
        <v>3206</v>
      </c>
      <c r="I384" s="75" t="str">
        <f>IFERROR(_xlfn.XLOOKUP(Last_Pos[[#This Row],[NIK]],Data_Base_2[NIK],Data_Base_2[Current Position]),"")</f>
        <v/>
      </c>
      <c r="J384" s="75" t="s">
        <v>28</v>
      </c>
      <c r="K384" s="79">
        <v>43692</v>
      </c>
      <c r="L384" s="76" t="s">
        <v>28</v>
      </c>
      <c r="M384" s="78">
        <v>42491</v>
      </c>
    </row>
    <row r="385" spans="7:13" x14ac:dyDescent="0.25">
      <c r="G385" s="75" t="s">
        <v>4205</v>
      </c>
      <c r="H385" s="75" t="s">
        <v>3207</v>
      </c>
      <c r="I385" s="75" t="str">
        <f>IFERROR(_xlfn.XLOOKUP(Last_Pos[[#This Row],[NIK]],Data_Base_2[NIK],Data_Base_2[Current Position]),"")</f>
        <v/>
      </c>
      <c r="J385" s="75" t="s">
        <v>3766</v>
      </c>
      <c r="K385" s="79">
        <v>41687</v>
      </c>
      <c r="L385" s="76" t="s">
        <v>3766</v>
      </c>
      <c r="M385" s="78">
        <v>41687</v>
      </c>
    </row>
    <row r="386" spans="7:13" x14ac:dyDescent="0.25">
      <c r="G386" s="75" t="s">
        <v>4206</v>
      </c>
      <c r="H386" s="75" t="s">
        <v>3208</v>
      </c>
      <c r="I386" s="75" t="str">
        <f>IFERROR(_xlfn.XLOOKUP(Last_Pos[[#This Row],[NIK]],Data_Base_2[NIK],Data_Base_2[Current Position]),"")</f>
        <v/>
      </c>
      <c r="J386" s="75" t="s">
        <v>2053</v>
      </c>
      <c r="K386" s="79">
        <v>42186</v>
      </c>
      <c r="L386" s="76" t="s">
        <v>38</v>
      </c>
      <c r="M386" s="78">
        <v>42095</v>
      </c>
    </row>
    <row r="387" spans="7:13" x14ac:dyDescent="0.25">
      <c r="G387" s="75" t="s">
        <v>2743</v>
      </c>
      <c r="H387" s="75" t="s">
        <v>593</v>
      </c>
      <c r="I387" s="75" t="str">
        <f>IFERROR(_xlfn.XLOOKUP(Last_Pos[[#This Row],[NIK]],Data_Base_2[NIK],Data_Base_2[Current Position]),"")</f>
        <v/>
      </c>
      <c r="J387" s="75" t="s">
        <v>3822</v>
      </c>
      <c r="K387" s="79">
        <v>42522</v>
      </c>
      <c r="L387" s="76" t="s">
        <v>3822</v>
      </c>
      <c r="M387" s="78">
        <v>42522</v>
      </c>
    </row>
    <row r="388" spans="7:13" x14ac:dyDescent="0.25">
      <c r="G388" s="75" t="s">
        <v>4207</v>
      </c>
      <c r="H388" s="75" t="s">
        <v>3209</v>
      </c>
      <c r="I388" s="75" t="str">
        <f>IFERROR(_xlfn.XLOOKUP(Last_Pos[[#This Row],[NIK]],Data_Base_2[NIK],Data_Base_2[Current Position]),"")</f>
        <v/>
      </c>
      <c r="J388" s="75" t="s">
        <v>884</v>
      </c>
      <c r="K388" s="79">
        <v>43466</v>
      </c>
      <c r="L388" s="76" t="s">
        <v>884</v>
      </c>
      <c r="M388" s="78">
        <v>43466</v>
      </c>
    </row>
    <row r="389" spans="7:13" x14ac:dyDescent="0.25">
      <c r="G389" s="75" t="s">
        <v>2736</v>
      </c>
      <c r="H389" s="75" t="s">
        <v>545</v>
      </c>
      <c r="I389" s="75" t="str">
        <f>IFERROR(_xlfn.XLOOKUP(Last_Pos[[#This Row],[NIK]],Data_Base_2[NIK],Data_Base_2[Current Position]),"")</f>
        <v/>
      </c>
      <c r="J389" s="75" t="s">
        <v>30</v>
      </c>
      <c r="K389" s="79">
        <v>43374</v>
      </c>
      <c r="L389" s="76" t="s">
        <v>30</v>
      </c>
      <c r="M389" s="78">
        <v>42781</v>
      </c>
    </row>
    <row r="390" spans="7:13" x14ac:dyDescent="0.25">
      <c r="G390" s="75" t="s">
        <v>2699</v>
      </c>
      <c r="H390" s="75" t="s">
        <v>514</v>
      </c>
      <c r="I390" s="75" t="str">
        <f>IFERROR(_xlfn.XLOOKUP(Last_Pos[[#This Row],[NIK]],Data_Base_2[NIK],Data_Base_2[Current Position]),"")</f>
        <v/>
      </c>
      <c r="J390" s="75" t="s">
        <v>28</v>
      </c>
      <c r="K390" s="79">
        <v>43692</v>
      </c>
      <c r="L390" s="76" t="s">
        <v>28</v>
      </c>
      <c r="M390" s="78">
        <v>42310</v>
      </c>
    </row>
    <row r="391" spans="7:13" x14ac:dyDescent="0.25">
      <c r="G391" s="75" t="s">
        <v>4208</v>
      </c>
      <c r="H391" s="75" t="s">
        <v>3210</v>
      </c>
      <c r="I391" s="75" t="str">
        <f>IFERROR(_xlfn.XLOOKUP(Last_Pos[[#This Row],[NIK]],Data_Base_2[NIK],Data_Base_2[Current Position]),"")</f>
        <v/>
      </c>
      <c r="J391" s="75" t="s">
        <v>28</v>
      </c>
      <c r="K391" s="79">
        <v>41835</v>
      </c>
      <c r="L391" s="76" t="s">
        <v>28</v>
      </c>
      <c r="M391" s="78">
        <v>41730</v>
      </c>
    </row>
    <row r="392" spans="7:13" x14ac:dyDescent="0.25">
      <c r="G392" s="75" t="s">
        <v>4209</v>
      </c>
      <c r="H392" s="75" t="s">
        <v>3211</v>
      </c>
      <c r="I392" s="75" t="str">
        <f>IFERROR(_xlfn.XLOOKUP(Last_Pos[[#This Row],[NIK]],Data_Base_2[NIK],Data_Base_2[Current Position]),"")</f>
        <v/>
      </c>
      <c r="J392" s="75" t="s">
        <v>3823</v>
      </c>
      <c r="K392" s="79">
        <v>42036</v>
      </c>
      <c r="L392" s="76" t="s">
        <v>3823</v>
      </c>
      <c r="M392" s="78">
        <v>42036</v>
      </c>
    </row>
    <row r="393" spans="7:13" x14ac:dyDescent="0.25">
      <c r="G393" s="75" t="s">
        <v>2789</v>
      </c>
      <c r="H393" s="75" t="s">
        <v>626</v>
      </c>
      <c r="I393" s="75" t="str">
        <f>IFERROR(_xlfn.XLOOKUP(Last_Pos[[#This Row],[NIK]],Data_Base_2[NIK],Data_Base_2[Current Position]),"")</f>
        <v/>
      </c>
      <c r="J393" s="75" t="s">
        <v>832</v>
      </c>
      <c r="K393" s="79">
        <v>44242</v>
      </c>
      <c r="L393" s="76" t="s">
        <v>7</v>
      </c>
      <c r="M393" s="78">
        <v>43313</v>
      </c>
    </row>
    <row r="394" spans="7:13" x14ac:dyDescent="0.25">
      <c r="G394" s="75" t="s">
        <v>2894</v>
      </c>
      <c r="H394" s="75" t="s">
        <v>1204</v>
      </c>
      <c r="I394" s="75" t="str">
        <f>IFERROR(_xlfn.XLOOKUP(Last_Pos[[#This Row],[NIK]],Data_Base_2[NIK],Data_Base_2[Current Position]),"")</f>
        <v/>
      </c>
      <c r="J394" s="75" t="s">
        <v>1449</v>
      </c>
      <c r="K394" s="79">
        <v>40544</v>
      </c>
      <c r="L394" s="76" t="s">
        <v>3849</v>
      </c>
      <c r="M394" s="78">
        <v>39804</v>
      </c>
    </row>
    <row r="395" spans="7:13" x14ac:dyDescent="0.25">
      <c r="G395" s="75" t="s">
        <v>2318</v>
      </c>
      <c r="H395" s="75" t="s">
        <v>1162</v>
      </c>
      <c r="I395" s="75" t="str">
        <f>IFERROR(_xlfn.XLOOKUP(Last_Pos[[#This Row],[NIK]],Data_Base_2[NIK],Data_Base_2[Current Position]),"")</f>
        <v/>
      </c>
      <c r="J395" s="75" t="s">
        <v>1626</v>
      </c>
      <c r="K395" s="79">
        <v>43101</v>
      </c>
      <c r="L395" s="76" t="s">
        <v>1626</v>
      </c>
      <c r="M395" s="78">
        <v>41640</v>
      </c>
    </row>
    <row r="396" spans="7:13" x14ac:dyDescent="0.25">
      <c r="G396" s="75" t="s">
        <v>2396</v>
      </c>
      <c r="H396" s="75" t="s">
        <v>1325</v>
      </c>
      <c r="I396" s="75" t="str">
        <f>IFERROR(_xlfn.XLOOKUP(Last_Pos[[#This Row],[NIK]],Data_Base_2[NIK],Data_Base_2[Current Position]),"")</f>
        <v/>
      </c>
      <c r="J396" s="75" t="s">
        <v>1807</v>
      </c>
      <c r="K396" s="79">
        <v>43101</v>
      </c>
      <c r="L396" s="76" t="s">
        <v>4779</v>
      </c>
      <c r="M396" s="78">
        <v>41456</v>
      </c>
    </row>
    <row r="397" spans="7:13" x14ac:dyDescent="0.25">
      <c r="G397" s="75" t="s">
        <v>4210</v>
      </c>
      <c r="H397" s="75" t="s">
        <v>3212</v>
      </c>
      <c r="I397" s="75" t="str">
        <f>IFERROR(_xlfn.XLOOKUP(Last_Pos[[#This Row],[NIK]],Data_Base_2[NIK],Data_Base_2[Current Position]),"")</f>
        <v/>
      </c>
      <c r="J397" s="75" t="s">
        <v>3824</v>
      </c>
      <c r="K397" s="79">
        <v>39417</v>
      </c>
      <c r="L397" s="76" t="s">
        <v>4780</v>
      </c>
      <c r="M397" s="78">
        <v>39052</v>
      </c>
    </row>
    <row r="398" spans="7:13" x14ac:dyDescent="0.25">
      <c r="G398" s="75" t="s">
        <v>2385</v>
      </c>
      <c r="H398" s="75" t="s">
        <v>457</v>
      </c>
      <c r="I398" s="75" t="str">
        <f>IFERROR(_xlfn.XLOOKUP(Last_Pos[[#This Row],[NIK]],Data_Base_2[NIK],Data_Base_2[Current Position]),"")</f>
        <v/>
      </c>
      <c r="J398" s="75" t="s">
        <v>1769</v>
      </c>
      <c r="K398" s="79">
        <v>39692</v>
      </c>
      <c r="L398" s="76" t="s">
        <v>4781</v>
      </c>
      <c r="M398" s="78">
        <v>39326</v>
      </c>
    </row>
    <row r="399" spans="7:13" x14ac:dyDescent="0.25">
      <c r="G399" s="75" t="s">
        <v>2821</v>
      </c>
      <c r="H399" s="75" t="s">
        <v>1161</v>
      </c>
      <c r="I399" s="75" t="str">
        <f>IFERROR(_xlfn.XLOOKUP(Last_Pos[[#This Row],[NIK]],Data_Base_2[NIK],Data_Base_2[Current Position]),"")</f>
        <v/>
      </c>
      <c r="J399" s="75" t="s">
        <v>3825</v>
      </c>
      <c r="K399" s="79">
        <v>42736</v>
      </c>
      <c r="L399" s="76" t="s">
        <v>4782</v>
      </c>
      <c r="M399" s="78">
        <v>41091</v>
      </c>
    </row>
    <row r="400" spans="7:13" x14ac:dyDescent="0.25">
      <c r="G400" s="75" t="s">
        <v>2872</v>
      </c>
      <c r="H400" s="75" t="s">
        <v>162</v>
      </c>
      <c r="I400" s="75" t="str">
        <f>IFERROR(_xlfn.XLOOKUP(Last_Pos[[#This Row],[NIK]],Data_Base_2[NIK],Data_Base_2[Current Position]),"")</f>
        <v/>
      </c>
      <c r="J400" s="75" t="s">
        <v>3826</v>
      </c>
      <c r="K400" s="79">
        <v>43466</v>
      </c>
      <c r="L400" s="76" t="s">
        <v>3826</v>
      </c>
      <c r="M400" s="78">
        <v>42005</v>
      </c>
    </row>
    <row r="401" spans="7:13" x14ac:dyDescent="0.25">
      <c r="G401" s="75" t="s">
        <v>2892</v>
      </c>
      <c r="H401" s="75" t="s">
        <v>166</v>
      </c>
      <c r="I401" s="75" t="str">
        <f>IFERROR(_xlfn.XLOOKUP(Last_Pos[[#This Row],[NIK]],Data_Base_2[NIK],Data_Base_2[Current Position]),"")</f>
        <v/>
      </c>
      <c r="J401" s="75" t="s">
        <v>3747</v>
      </c>
      <c r="K401" s="79">
        <v>41716</v>
      </c>
      <c r="L401" s="76" t="s">
        <v>3747</v>
      </c>
      <c r="M401" s="78">
        <v>41535</v>
      </c>
    </row>
    <row r="402" spans="7:13" x14ac:dyDescent="0.25">
      <c r="G402" s="75" t="s">
        <v>2365</v>
      </c>
      <c r="H402" s="75" t="s">
        <v>388</v>
      </c>
      <c r="I402" s="75" t="str">
        <f>IFERROR(_xlfn.XLOOKUP(Last_Pos[[#This Row],[NIK]],Data_Base_2[NIK],Data_Base_2[Current Position]),"")</f>
        <v/>
      </c>
      <c r="J402" s="75" t="s">
        <v>3827</v>
      </c>
      <c r="K402" s="79">
        <v>42370</v>
      </c>
      <c r="L402" s="76" t="s">
        <v>1472</v>
      </c>
      <c r="M402" s="78">
        <v>40634</v>
      </c>
    </row>
    <row r="403" spans="7:13" x14ac:dyDescent="0.25">
      <c r="G403" s="75" t="s">
        <v>4211</v>
      </c>
      <c r="H403" s="75" t="s">
        <v>3213</v>
      </c>
      <c r="I403" s="75" t="str">
        <f>IFERROR(_xlfn.XLOOKUP(Last_Pos[[#This Row],[NIK]],Data_Base_2[NIK],Data_Base_2[Current Position]),"")</f>
        <v/>
      </c>
      <c r="J403" s="75" t="s">
        <v>928</v>
      </c>
      <c r="K403" s="79">
        <v>41791</v>
      </c>
      <c r="L403" s="76" t="s">
        <v>4783</v>
      </c>
      <c r="M403" s="78">
        <v>41760</v>
      </c>
    </row>
    <row r="404" spans="7:13" x14ac:dyDescent="0.25">
      <c r="G404" s="75" t="s">
        <v>4212</v>
      </c>
      <c r="H404" s="75" t="s">
        <v>3214</v>
      </c>
      <c r="I404" s="75" t="str">
        <f>IFERROR(_xlfn.XLOOKUP(Last_Pos[[#This Row],[NIK]],Data_Base_2[NIK],Data_Base_2[Current Position]),"")</f>
        <v/>
      </c>
      <c r="J404" s="75" t="s">
        <v>3828</v>
      </c>
      <c r="K404" s="79">
        <v>42552</v>
      </c>
      <c r="L404" s="76" t="s">
        <v>3828</v>
      </c>
      <c r="M404" s="78">
        <v>42371</v>
      </c>
    </row>
    <row r="405" spans="7:13" x14ac:dyDescent="0.25">
      <c r="G405" s="75" t="s">
        <v>2442</v>
      </c>
      <c r="H405" s="75" t="s">
        <v>655</v>
      </c>
      <c r="I405" s="75" t="str">
        <f>IFERROR(_xlfn.XLOOKUP(Last_Pos[[#This Row],[NIK]],Data_Base_2[NIK],Data_Base_2[Current Position]),"")</f>
        <v/>
      </c>
      <c r="J405" s="75" t="s">
        <v>28</v>
      </c>
      <c r="K405" s="79">
        <v>43474</v>
      </c>
      <c r="L405" s="76" t="s">
        <v>28</v>
      </c>
      <c r="M405" s="78">
        <v>43474</v>
      </c>
    </row>
    <row r="406" spans="7:13" x14ac:dyDescent="0.25">
      <c r="G406" s="75" t="s">
        <v>2988</v>
      </c>
      <c r="H406" s="75" t="s">
        <v>279</v>
      </c>
      <c r="I406" s="75" t="str">
        <f>IFERROR(_xlfn.XLOOKUP(Last_Pos[[#This Row],[NIK]],Data_Base_2[NIK],Data_Base_2[Current Position]),"")</f>
        <v/>
      </c>
      <c r="J406" s="75" t="s">
        <v>3829</v>
      </c>
      <c r="K406" s="79">
        <v>42552</v>
      </c>
      <c r="L406" s="76" t="s">
        <v>4784</v>
      </c>
      <c r="M406" s="78">
        <v>41855</v>
      </c>
    </row>
    <row r="407" spans="7:13" x14ac:dyDescent="0.25">
      <c r="G407" s="75" t="s">
        <v>4213</v>
      </c>
      <c r="H407" s="75" t="s">
        <v>3215</v>
      </c>
      <c r="I407" s="75" t="str">
        <f>IFERROR(_xlfn.XLOOKUP(Last_Pos[[#This Row],[NIK]],Data_Base_2[NIK],Data_Base_2[Current Position]),"")</f>
        <v/>
      </c>
      <c r="J407" s="75" t="s">
        <v>884</v>
      </c>
      <c r="K407" s="79">
        <v>43405</v>
      </c>
      <c r="L407" s="76" t="s">
        <v>28</v>
      </c>
      <c r="M407" s="78">
        <v>42522</v>
      </c>
    </row>
    <row r="408" spans="7:13" x14ac:dyDescent="0.25">
      <c r="G408" s="75" t="s">
        <v>4214</v>
      </c>
      <c r="H408" s="75" t="s">
        <v>3216</v>
      </c>
      <c r="I408" s="75" t="str">
        <f>IFERROR(_xlfn.XLOOKUP(Last_Pos[[#This Row],[NIK]],Data_Base_2[NIK],Data_Base_2[Current Position]),"")</f>
        <v/>
      </c>
      <c r="J408" s="75" t="s">
        <v>7</v>
      </c>
      <c r="K408" s="79">
        <v>43770</v>
      </c>
      <c r="L408" s="76" t="s">
        <v>7</v>
      </c>
      <c r="M408" s="78">
        <v>43435</v>
      </c>
    </row>
    <row r="409" spans="7:13" x14ac:dyDescent="0.25">
      <c r="G409" s="75" t="s">
        <v>2879</v>
      </c>
      <c r="H409" s="75" t="s">
        <v>1192</v>
      </c>
      <c r="I409" s="75" t="str">
        <f>IFERROR(_xlfn.XLOOKUP(Last_Pos[[#This Row],[NIK]],Data_Base_2[NIK],Data_Base_2[Current Position]),"")</f>
        <v/>
      </c>
      <c r="J409" s="75" t="s">
        <v>1917</v>
      </c>
      <c r="K409" s="79">
        <v>43101</v>
      </c>
      <c r="L409" s="76" t="s">
        <v>1457</v>
      </c>
      <c r="M409" s="78">
        <v>41852</v>
      </c>
    </row>
    <row r="410" spans="7:13" x14ac:dyDescent="0.25">
      <c r="G410" s="75" t="s">
        <v>4215</v>
      </c>
      <c r="H410" s="75" t="s">
        <v>3217</v>
      </c>
      <c r="I410" s="75" t="str">
        <f>IFERROR(_xlfn.XLOOKUP(Last_Pos[[#This Row],[NIK]],Data_Base_2[NIK],Data_Base_2[Current Position]),"")</f>
        <v/>
      </c>
      <c r="J410" s="75" t="s">
        <v>1638</v>
      </c>
      <c r="K410" s="79">
        <v>42046</v>
      </c>
      <c r="L410" s="76" t="s">
        <v>1638</v>
      </c>
      <c r="M410" s="78">
        <v>42046</v>
      </c>
    </row>
    <row r="411" spans="7:13" x14ac:dyDescent="0.25">
      <c r="G411" s="75" t="s">
        <v>4216</v>
      </c>
      <c r="H411" s="75" t="s">
        <v>3218</v>
      </c>
      <c r="I411" s="75" t="str">
        <f>IFERROR(_xlfn.XLOOKUP(Last_Pos[[#This Row],[NIK]],Data_Base_2[NIK],Data_Base_2[Current Position]),"")</f>
        <v/>
      </c>
      <c r="J411" s="75" t="s">
        <v>884</v>
      </c>
      <c r="K411" s="79">
        <v>41078</v>
      </c>
      <c r="L411" s="76" t="s">
        <v>884</v>
      </c>
      <c r="M411" s="78">
        <v>40909</v>
      </c>
    </row>
    <row r="412" spans="7:13" x14ac:dyDescent="0.25">
      <c r="G412" s="75" t="s">
        <v>4217</v>
      </c>
      <c r="H412" s="75" t="s">
        <v>3219</v>
      </c>
      <c r="I412" s="75" t="str">
        <f>IFERROR(_xlfn.XLOOKUP(Last_Pos[[#This Row],[NIK]],Data_Base_2[NIK],Data_Base_2[Current Position]),"")</f>
        <v/>
      </c>
      <c r="J412" s="75" t="s">
        <v>3830</v>
      </c>
      <c r="K412" s="79">
        <v>42736</v>
      </c>
      <c r="L412" s="76" t="s">
        <v>4785</v>
      </c>
      <c r="M412" s="78">
        <v>41365</v>
      </c>
    </row>
    <row r="413" spans="7:13" x14ac:dyDescent="0.25">
      <c r="G413" s="75" t="s">
        <v>2795</v>
      </c>
      <c r="H413" s="75" t="s">
        <v>1316</v>
      </c>
      <c r="I413" s="75" t="str">
        <f>IFERROR(_xlfn.XLOOKUP(Last_Pos[[#This Row],[NIK]],Data_Base_2[NIK],Data_Base_2[Current Position]),"")</f>
        <v/>
      </c>
      <c r="J413" s="75" t="s">
        <v>7</v>
      </c>
      <c r="K413" s="79">
        <v>42948</v>
      </c>
      <c r="L413" s="76" t="s">
        <v>7</v>
      </c>
      <c r="M413" s="78">
        <v>42005</v>
      </c>
    </row>
    <row r="414" spans="7:13" x14ac:dyDescent="0.25">
      <c r="G414" s="75" t="s">
        <v>4218</v>
      </c>
      <c r="H414" s="75" t="s">
        <v>3220</v>
      </c>
      <c r="I414" s="75" t="str">
        <f>IFERROR(_xlfn.XLOOKUP(Last_Pos[[#This Row],[NIK]],Data_Base_2[NIK],Data_Base_2[Current Position]),"")</f>
        <v/>
      </c>
      <c r="J414" s="75" t="s">
        <v>3831</v>
      </c>
      <c r="K414" s="79">
        <v>43191</v>
      </c>
      <c r="L414" s="76" t="s">
        <v>3831</v>
      </c>
      <c r="M414" s="78">
        <v>43191</v>
      </c>
    </row>
    <row r="415" spans="7:13" x14ac:dyDescent="0.25">
      <c r="G415" s="75" t="s">
        <v>4219</v>
      </c>
      <c r="H415" s="75" t="s">
        <v>3221</v>
      </c>
      <c r="I415" s="75" t="str">
        <f>IFERROR(_xlfn.XLOOKUP(Last_Pos[[#This Row],[NIK]],Data_Base_2[NIK],Data_Base_2[Current Position]),"")</f>
        <v/>
      </c>
      <c r="J415" s="75" t="s">
        <v>1877</v>
      </c>
      <c r="K415" s="79">
        <v>40441</v>
      </c>
      <c r="L415" s="76" t="s">
        <v>1877</v>
      </c>
      <c r="M415" s="78">
        <v>39895</v>
      </c>
    </row>
    <row r="416" spans="7:13" x14ac:dyDescent="0.25">
      <c r="G416" s="75" t="s">
        <v>2890</v>
      </c>
      <c r="H416" s="75" t="s">
        <v>443</v>
      </c>
      <c r="I416" s="75" t="str">
        <f>IFERROR(_xlfn.XLOOKUP(Last_Pos[[#This Row],[NIK]],Data_Base_2[NIK],Data_Base_2[Current Position]),"")</f>
        <v/>
      </c>
      <c r="J416" s="75" t="s">
        <v>1934</v>
      </c>
      <c r="K416" s="79">
        <v>42888</v>
      </c>
      <c r="L416" s="76" t="s">
        <v>38</v>
      </c>
      <c r="M416" s="78">
        <v>41519</v>
      </c>
    </row>
    <row r="417" spans="7:13" x14ac:dyDescent="0.25">
      <c r="G417" s="75" t="s">
        <v>4220</v>
      </c>
      <c r="H417" s="75" t="s">
        <v>3222</v>
      </c>
      <c r="I417" s="75" t="str">
        <f>IFERROR(_xlfn.XLOOKUP(Last_Pos[[#This Row],[NIK]],Data_Base_2[NIK],Data_Base_2[Current Position]),"")</f>
        <v/>
      </c>
      <c r="J417" s="75" t="s">
        <v>28</v>
      </c>
      <c r="K417" s="79">
        <v>41001</v>
      </c>
      <c r="L417" s="76" t="s">
        <v>28</v>
      </c>
      <c r="M417" s="78">
        <v>40118</v>
      </c>
    </row>
    <row r="418" spans="7:13" x14ac:dyDescent="0.25">
      <c r="G418" s="75" t="s">
        <v>4221</v>
      </c>
      <c r="H418" s="75" t="s">
        <v>3223</v>
      </c>
      <c r="I418" s="75" t="str">
        <f>IFERROR(_xlfn.XLOOKUP(Last_Pos[[#This Row],[NIK]],Data_Base_2[NIK],Data_Base_2[Current Position]),"")</f>
        <v/>
      </c>
      <c r="J418" s="75" t="s">
        <v>869</v>
      </c>
      <c r="K418" s="79">
        <v>41735</v>
      </c>
      <c r="L418" s="76" t="s">
        <v>869</v>
      </c>
      <c r="M418" s="78">
        <v>41645</v>
      </c>
    </row>
    <row r="419" spans="7:13" x14ac:dyDescent="0.25">
      <c r="G419" s="75" t="s">
        <v>2625</v>
      </c>
      <c r="H419" s="75" t="s">
        <v>465</v>
      </c>
      <c r="I419" s="75" t="str">
        <f>IFERROR(_xlfn.XLOOKUP(Last_Pos[[#This Row],[NIK]],Data_Base_2[NIK],Data_Base_2[Current Position]),"")</f>
        <v/>
      </c>
      <c r="J419" s="75" t="s">
        <v>37</v>
      </c>
      <c r="K419" s="79">
        <v>42675</v>
      </c>
      <c r="L419" s="76" t="s">
        <v>4786</v>
      </c>
      <c r="M419" s="78">
        <v>42005</v>
      </c>
    </row>
    <row r="420" spans="7:13" x14ac:dyDescent="0.25">
      <c r="G420" s="75" t="s">
        <v>2885</v>
      </c>
      <c r="H420" s="75" t="s">
        <v>164</v>
      </c>
      <c r="I420" s="75" t="str">
        <f>IFERROR(_xlfn.XLOOKUP(Last_Pos[[#This Row],[NIK]],Data_Base_2[NIK],Data_Base_2[Current Position]),"")</f>
        <v/>
      </c>
      <c r="J420" s="75" t="s">
        <v>1927</v>
      </c>
      <c r="K420" s="79">
        <v>42186</v>
      </c>
      <c r="L420" s="76" t="s">
        <v>4787</v>
      </c>
      <c r="M420" s="78">
        <v>40118</v>
      </c>
    </row>
    <row r="421" spans="7:13" x14ac:dyDescent="0.25">
      <c r="G421" s="75" t="s">
        <v>2362</v>
      </c>
      <c r="H421" s="75" t="s">
        <v>151</v>
      </c>
      <c r="I421" s="75" t="str">
        <f>IFERROR(_xlfn.XLOOKUP(Last_Pos[[#This Row],[NIK]],Data_Base_2[NIK],Data_Base_2[Current Position]),"")</f>
        <v/>
      </c>
      <c r="J421" s="75" t="s">
        <v>3792</v>
      </c>
      <c r="K421" s="79">
        <v>43101</v>
      </c>
      <c r="L421" s="76" t="s">
        <v>3989</v>
      </c>
      <c r="M421" s="78">
        <v>41275</v>
      </c>
    </row>
    <row r="422" spans="7:13" x14ac:dyDescent="0.25">
      <c r="G422" s="75" t="s">
        <v>3832</v>
      </c>
      <c r="H422" s="75" t="s">
        <v>3224</v>
      </c>
      <c r="I422" s="75" t="str">
        <f>IFERROR(_xlfn.XLOOKUP(Last_Pos[[#This Row],[NIK]],Data_Base_2[NIK],Data_Base_2[Current Position]),"")</f>
        <v/>
      </c>
      <c r="J422" s="75" t="s">
        <v>28</v>
      </c>
      <c r="K422" s="79">
        <v>41944</v>
      </c>
      <c r="L422" s="76" t="s">
        <v>1638</v>
      </c>
      <c r="M422" s="78">
        <v>41869</v>
      </c>
    </row>
    <row r="423" spans="7:13" x14ac:dyDescent="0.25">
      <c r="G423" s="75" t="s">
        <v>4222</v>
      </c>
      <c r="H423" s="75" t="s">
        <v>3225</v>
      </c>
      <c r="I423" s="75" t="str">
        <f>IFERROR(_xlfn.XLOOKUP(Last_Pos[[#This Row],[NIK]],Data_Base_2[NIK],Data_Base_2[Current Position]),"")</f>
        <v/>
      </c>
      <c r="J423" s="75" t="s">
        <v>3833</v>
      </c>
      <c r="K423" s="79">
        <v>41275</v>
      </c>
      <c r="L423" s="76" t="s">
        <v>3833</v>
      </c>
      <c r="M423" s="78">
        <v>39753</v>
      </c>
    </row>
    <row r="424" spans="7:13" x14ac:dyDescent="0.25">
      <c r="G424" s="75" t="s">
        <v>4223</v>
      </c>
      <c r="H424" s="75" t="s">
        <v>3226</v>
      </c>
      <c r="I424" s="75" t="str">
        <f>IFERROR(_xlfn.XLOOKUP(Last_Pos[[#This Row],[NIK]],Data_Base_2[NIK],Data_Base_2[Current Position]),"")</f>
        <v/>
      </c>
      <c r="J424" s="75" t="s">
        <v>3834</v>
      </c>
      <c r="K424" s="79">
        <v>39326</v>
      </c>
      <c r="L424" s="76" t="s">
        <v>4788</v>
      </c>
      <c r="M424" s="78">
        <v>38384</v>
      </c>
    </row>
    <row r="425" spans="7:13" x14ac:dyDescent="0.25">
      <c r="G425" s="75" t="s">
        <v>4224</v>
      </c>
      <c r="H425" s="75" t="s">
        <v>3227</v>
      </c>
      <c r="I425" s="75" t="str">
        <f>IFERROR(_xlfn.XLOOKUP(Last_Pos[[#This Row],[NIK]],Data_Base_2[NIK],Data_Base_2[Current Position]),"")</f>
        <v/>
      </c>
      <c r="J425" s="75" t="s">
        <v>28</v>
      </c>
      <c r="K425" s="79">
        <v>42186</v>
      </c>
      <c r="L425" s="76" t="s">
        <v>1638</v>
      </c>
      <c r="M425" s="78">
        <v>42156</v>
      </c>
    </row>
    <row r="426" spans="7:13" x14ac:dyDescent="0.25">
      <c r="G426" s="75" t="s">
        <v>4225</v>
      </c>
      <c r="H426" s="75" t="s">
        <v>3228</v>
      </c>
      <c r="I426" s="75" t="str">
        <f>IFERROR(_xlfn.XLOOKUP(Last_Pos[[#This Row],[NIK]],Data_Base_2[NIK],Data_Base_2[Current Position]),"")</f>
        <v/>
      </c>
      <c r="J426" s="75" t="s">
        <v>28</v>
      </c>
      <c r="K426" s="79">
        <v>42767</v>
      </c>
      <c r="L426" s="76" t="s">
        <v>1638</v>
      </c>
      <c r="M426" s="78">
        <v>42569</v>
      </c>
    </row>
    <row r="427" spans="7:13" x14ac:dyDescent="0.25">
      <c r="G427" s="75" t="s">
        <v>3835</v>
      </c>
      <c r="H427" s="75" t="s">
        <v>1333</v>
      </c>
      <c r="I427" s="75" t="str">
        <f>IFERROR(_xlfn.XLOOKUP(Last_Pos[[#This Row],[NIK]],Data_Base_2[NIK],Data_Base_2[Current Position]),"")</f>
        <v/>
      </c>
      <c r="J427" s="75" t="e">
        <v>#N/A</v>
      </c>
      <c r="K427" s="79">
        <v>33664</v>
      </c>
      <c r="L427" s="76" t="e">
        <v>#N/A</v>
      </c>
      <c r="M427" s="78">
        <v>33664</v>
      </c>
    </row>
    <row r="428" spans="7:13" x14ac:dyDescent="0.25">
      <c r="G428" s="75" t="s">
        <v>4226</v>
      </c>
      <c r="H428" s="75" t="s">
        <v>3229</v>
      </c>
      <c r="I428" s="75" t="str">
        <f>IFERROR(_xlfn.XLOOKUP(Last_Pos[[#This Row],[NIK]],Data_Base_2[NIK],Data_Base_2[Current Position]),"")</f>
        <v/>
      </c>
      <c r="J428" s="75" t="s">
        <v>816</v>
      </c>
      <c r="K428" s="79">
        <v>43071</v>
      </c>
      <c r="L428" s="76" t="s">
        <v>816</v>
      </c>
      <c r="M428" s="78">
        <v>42370</v>
      </c>
    </row>
    <row r="429" spans="7:13" x14ac:dyDescent="0.25">
      <c r="G429" s="75" t="s">
        <v>2470</v>
      </c>
      <c r="H429" s="75" t="s">
        <v>458</v>
      </c>
      <c r="I429" s="75" t="str">
        <f>IFERROR(_xlfn.XLOOKUP(Last_Pos[[#This Row],[NIK]],Data_Base_2[NIK],Data_Base_2[Current Position]),"")</f>
        <v/>
      </c>
      <c r="J429" s="75" t="s">
        <v>38</v>
      </c>
      <c r="K429" s="79">
        <v>44211</v>
      </c>
      <c r="L429" s="76" t="s">
        <v>38</v>
      </c>
      <c r="M429" s="78">
        <v>43374</v>
      </c>
    </row>
    <row r="430" spans="7:13" x14ac:dyDescent="0.25">
      <c r="G430" s="75" t="s">
        <v>4227</v>
      </c>
      <c r="H430" s="75" t="s">
        <v>3230</v>
      </c>
      <c r="I430" s="75" t="str">
        <f>IFERROR(_xlfn.XLOOKUP(Last_Pos[[#This Row],[NIK]],Data_Base_2[NIK],Data_Base_2[Current Position]),"")</f>
        <v/>
      </c>
      <c r="J430" s="75" t="s">
        <v>3755</v>
      </c>
      <c r="K430" s="79">
        <v>42888</v>
      </c>
      <c r="L430" s="76" t="s">
        <v>3771</v>
      </c>
      <c r="M430" s="78">
        <v>42186</v>
      </c>
    </row>
    <row r="431" spans="7:13" x14ac:dyDescent="0.25">
      <c r="G431" s="75" t="s">
        <v>4228</v>
      </c>
      <c r="H431" s="75" t="s">
        <v>3231</v>
      </c>
      <c r="I431" s="75" t="str">
        <f>IFERROR(_xlfn.XLOOKUP(Last_Pos[[#This Row],[NIK]],Data_Base_2[NIK],Data_Base_2[Current Position]),"")</f>
        <v/>
      </c>
      <c r="J431" s="75" t="s">
        <v>2230</v>
      </c>
      <c r="K431" s="79">
        <v>43040</v>
      </c>
      <c r="L431" s="76" t="s">
        <v>1638</v>
      </c>
      <c r="M431" s="78">
        <v>42857</v>
      </c>
    </row>
    <row r="432" spans="7:13" x14ac:dyDescent="0.25">
      <c r="G432" s="75" t="s">
        <v>2389</v>
      </c>
      <c r="H432" s="75" t="s">
        <v>117</v>
      </c>
      <c r="I432" s="75" t="str">
        <f>IFERROR(_xlfn.XLOOKUP(Last_Pos[[#This Row],[NIK]],Data_Base_2[NIK],Data_Base_2[Current Position]),"")</f>
        <v/>
      </c>
      <c r="J432" s="75" t="s">
        <v>1779</v>
      </c>
      <c r="K432" s="79">
        <v>43101</v>
      </c>
      <c r="L432" s="76" t="s">
        <v>4789</v>
      </c>
      <c r="M432" s="78">
        <v>41534</v>
      </c>
    </row>
    <row r="433" spans="7:13" x14ac:dyDescent="0.25">
      <c r="G433" s="75" t="s">
        <v>2614</v>
      </c>
      <c r="H433" s="75" t="s">
        <v>385</v>
      </c>
      <c r="I433" s="75" t="str">
        <f>IFERROR(_xlfn.XLOOKUP(Last_Pos[[#This Row],[NIK]],Data_Base_2[NIK],Data_Base_2[Current Position]),"")</f>
        <v/>
      </c>
      <c r="J433" s="75" t="s">
        <v>3809</v>
      </c>
      <c r="K433" s="79">
        <v>44228</v>
      </c>
      <c r="L433" s="76" t="s">
        <v>13</v>
      </c>
      <c r="M433" s="78">
        <v>44102</v>
      </c>
    </row>
    <row r="434" spans="7:13" x14ac:dyDescent="0.25">
      <c r="G434" s="75" t="s">
        <v>2718</v>
      </c>
      <c r="H434" s="75" t="s">
        <v>533</v>
      </c>
      <c r="I434" s="75" t="str">
        <f>IFERROR(_xlfn.XLOOKUP(Last_Pos[[#This Row],[NIK]],Data_Base_2[NIK],Data_Base_2[Current Position]),"")</f>
        <v/>
      </c>
      <c r="J434" s="75" t="s">
        <v>28</v>
      </c>
      <c r="K434" s="79">
        <v>43556</v>
      </c>
      <c r="L434" s="76" t="s">
        <v>28</v>
      </c>
      <c r="M434" s="78">
        <v>42248</v>
      </c>
    </row>
    <row r="435" spans="7:13" x14ac:dyDescent="0.25">
      <c r="G435" s="75" t="s">
        <v>2480</v>
      </c>
      <c r="H435" s="75" t="s">
        <v>580</v>
      </c>
      <c r="I435" s="75" t="str">
        <f>IFERROR(_xlfn.XLOOKUP(Last_Pos[[#This Row],[NIK]],Data_Base_2[NIK],Data_Base_2[Current Position]),"")</f>
        <v/>
      </c>
      <c r="J435" s="75" t="s">
        <v>28</v>
      </c>
      <c r="K435" s="79">
        <v>43724</v>
      </c>
      <c r="L435" s="76" t="s">
        <v>4790</v>
      </c>
      <c r="M435" s="78">
        <v>43539</v>
      </c>
    </row>
    <row r="436" spans="7:13" x14ac:dyDescent="0.25">
      <c r="G436" s="75" t="s">
        <v>4229</v>
      </c>
      <c r="H436" s="75" t="s">
        <v>3232</v>
      </c>
      <c r="I436" s="75" t="str">
        <f>IFERROR(_xlfn.XLOOKUP(Last_Pos[[#This Row],[NIK]],Data_Base_2[NIK],Data_Base_2[Current Position]),"")</f>
        <v/>
      </c>
      <c r="J436" s="75" t="s">
        <v>3836</v>
      </c>
      <c r="K436" s="79">
        <v>40909</v>
      </c>
      <c r="L436" s="76" t="s">
        <v>3836</v>
      </c>
      <c r="M436" s="78">
        <v>40739</v>
      </c>
    </row>
    <row r="437" spans="7:13" x14ac:dyDescent="0.25">
      <c r="G437" s="75" t="s">
        <v>2359</v>
      </c>
      <c r="H437" s="75" t="s">
        <v>142</v>
      </c>
      <c r="I437" s="75" t="str">
        <f>IFERROR(_xlfn.XLOOKUP(Last_Pos[[#This Row],[NIK]],Data_Base_2[NIK],Data_Base_2[Current Position]),"")</f>
        <v/>
      </c>
      <c r="J437" s="75" t="s">
        <v>3837</v>
      </c>
      <c r="K437" s="79">
        <v>43101</v>
      </c>
      <c r="L437" s="76" t="s">
        <v>1457</v>
      </c>
      <c r="M437" s="78">
        <v>41640</v>
      </c>
    </row>
    <row r="438" spans="7:13" x14ac:dyDescent="0.25">
      <c r="G438" s="75" t="s">
        <v>2984</v>
      </c>
      <c r="H438" s="75" t="s">
        <v>424</v>
      </c>
      <c r="I438" s="75" t="str">
        <f>IFERROR(_xlfn.XLOOKUP(Last_Pos[[#This Row],[NIK]],Data_Base_2[NIK],Data_Base_2[Current Position]),"")</f>
        <v/>
      </c>
      <c r="J438" s="75" t="s">
        <v>1781</v>
      </c>
      <c r="K438" s="79">
        <v>42522</v>
      </c>
      <c r="L438" s="76" t="s">
        <v>1781</v>
      </c>
      <c r="M438" s="78">
        <v>42522</v>
      </c>
    </row>
    <row r="439" spans="7:13" x14ac:dyDescent="0.25">
      <c r="G439" s="75" t="s">
        <v>4230</v>
      </c>
      <c r="H439" s="75" t="s">
        <v>3233</v>
      </c>
      <c r="I439" s="75" t="str">
        <f>IFERROR(_xlfn.XLOOKUP(Last_Pos[[#This Row],[NIK]],Data_Base_2[NIK],Data_Base_2[Current Position]),"")</f>
        <v/>
      </c>
      <c r="J439" s="75" t="s">
        <v>3838</v>
      </c>
      <c r="K439" s="79">
        <v>41814</v>
      </c>
      <c r="L439" s="76" t="s">
        <v>3838</v>
      </c>
      <c r="M439" s="78">
        <v>41814</v>
      </c>
    </row>
    <row r="440" spans="7:13" x14ac:dyDescent="0.25">
      <c r="G440" s="75" t="s">
        <v>2464</v>
      </c>
      <c r="H440" s="75" t="s">
        <v>389</v>
      </c>
      <c r="I440" s="75" t="str">
        <f>IFERROR(_xlfn.XLOOKUP(Last_Pos[[#This Row],[NIK]],Data_Base_2[NIK],Data_Base_2[Current Position]),"")</f>
        <v/>
      </c>
      <c r="J440" s="75" t="s">
        <v>32</v>
      </c>
      <c r="K440" s="79">
        <v>42826</v>
      </c>
      <c r="L440" s="76" t="s">
        <v>883</v>
      </c>
      <c r="M440" s="78">
        <v>40634</v>
      </c>
    </row>
    <row r="441" spans="7:13" x14ac:dyDescent="0.25">
      <c r="G441" s="75" t="s">
        <v>4231</v>
      </c>
      <c r="H441" s="75" t="s">
        <v>3234</v>
      </c>
      <c r="I441" s="75" t="str">
        <f>IFERROR(_xlfn.XLOOKUP(Last_Pos[[#This Row],[NIK]],Data_Base_2[NIK],Data_Base_2[Current Position]),"")</f>
        <v/>
      </c>
      <c r="J441" s="75" t="s">
        <v>3826</v>
      </c>
      <c r="K441" s="79">
        <v>42005</v>
      </c>
      <c r="L441" s="76" t="s">
        <v>3826</v>
      </c>
      <c r="M441" s="78">
        <v>40634</v>
      </c>
    </row>
    <row r="442" spans="7:13" x14ac:dyDescent="0.25">
      <c r="G442" s="75" t="s">
        <v>4232</v>
      </c>
      <c r="H442" s="75" t="s">
        <v>3235</v>
      </c>
      <c r="I442" s="75" t="str">
        <f>IFERROR(_xlfn.XLOOKUP(Last_Pos[[#This Row],[NIK]],Data_Base_2[NIK],Data_Base_2[Current Position]),"")</f>
        <v/>
      </c>
      <c r="J442" s="75" t="s">
        <v>2230</v>
      </c>
      <c r="K442" s="79">
        <v>43577</v>
      </c>
      <c r="L442" s="76" t="s">
        <v>2230</v>
      </c>
      <c r="M442" s="78">
        <v>43577</v>
      </c>
    </row>
    <row r="443" spans="7:13" x14ac:dyDescent="0.25">
      <c r="G443" s="75" t="s">
        <v>4233</v>
      </c>
      <c r="H443" s="75" t="s">
        <v>3236</v>
      </c>
      <c r="I443" s="75" t="str">
        <f>IFERROR(_xlfn.XLOOKUP(Last_Pos[[#This Row],[NIK]],Data_Base_2[NIK],Data_Base_2[Current Position]),"")</f>
        <v/>
      </c>
      <c r="J443" s="75" t="s">
        <v>3773</v>
      </c>
      <c r="K443" s="79">
        <v>43040</v>
      </c>
      <c r="L443" s="76" t="s">
        <v>1638</v>
      </c>
      <c r="M443" s="78">
        <v>42857</v>
      </c>
    </row>
    <row r="444" spans="7:13" x14ac:dyDescent="0.25">
      <c r="G444" s="75" t="s">
        <v>4234</v>
      </c>
      <c r="H444" s="75" t="s">
        <v>3237</v>
      </c>
      <c r="I444" s="75" t="str">
        <f>IFERROR(_xlfn.XLOOKUP(Last_Pos[[#This Row],[NIK]],Data_Base_2[NIK],Data_Base_2[Current Position]),"")</f>
        <v/>
      </c>
      <c r="J444" s="75" t="s">
        <v>3839</v>
      </c>
      <c r="K444" s="79">
        <v>42552</v>
      </c>
      <c r="L444" s="76" t="s">
        <v>3839</v>
      </c>
      <c r="M444" s="78">
        <v>41974</v>
      </c>
    </row>
    <row r="445" spans="7:13" x14ac:dyDescent="0.25">
      <c r="G445" s="75" t="s">
        <v>2786</v>
      </c>
      <c r="H445" s="75" t="s">
        <v>575</v>
      </c>
      <c r="I445" s="75" t="str">
        <f>IFERROR(_xlfn.XLOOKUP(Last_Pos[[#This Row],[NIK]],Data_Base_2[NIK],Data_Base_2[Current Position]),"")</f>
        <v/>
      </c>
      <c r="J445" s="75" t="s">
        <v>928</v>
      </c>
      <c r="K445" s="79">
        <v>43801</v>
      </c>
      <c r="L445" s="76" t="s">
        <v>928</v>
      </c>
      <c r="M445" s="78">
        <v>43055</v>
      </c>
    </row>
    <row r="446" spans="7:13" x14ac:dyDescent="0.25">
      <c r="G446" s="75" t="s">
        <v>4235</v>
      </c>
      <c r="H446" s="75" t="s">
        <v>3238</v>
      </c>
      <c r="I446" s="75" t="str">
        <f>IFERROR(_xlfn.XLOOKUP(Last_Pos[[#This Row],[NIK]],Data_Base_2[NIK],Data_Base_2[Current Position]),"")</f>
        <v/>
      </c>
      <c r="J446" s="75" t="s">
        <v>1841</v>
      </c>
      <c r="K446" s="79">
        <v>41792</v>
      </c>
      <c r="L446" s="76" t="s">
        <v>4791</v>
      </c>
      <c r="M446" s="78">
        <v>40544</v>
      </c>
    </row>
    <row r="447" spans="7:13" x14ac:dyDescent="0.25">
      <c r="G447" s="75" t="s">
        <v>4236</v>
      </c>
      <c r="H447" s="75" t="s">
        <v>3239</v>
      </c>
      <c r="I447" s="75" t="str">
        <f>IFERROR(_xlfn.XLOOKUP(Last_Pos[[#This Row],[NIK]],Data_Base_2[NIK],Data_Base_2[Current Position]),"")</f>
        <v/>
      </c>
      <c r="J447" s="75" t="s">
        <v>28</v>
      </c>
      <c r="K447" s="79">
        <v>41774</v>
      </c>
      <c r="L447" s="76" t="s">
        <v>1638</v>
      </c>
      <c r="M447" s="78">
        <v>41654</v>
      </c>
    </row>
    <row r="448" spans="7:13" x14ac:dyDescent="0.25">
      <c r="G448" s="75" t="s">
        <v>4237</v>
      </c>
      <c r="H448" s="75" t="s">
        <v>3240</v>
      </c>
      <c r="I448" s="75" t="str">
        <f>IFERROR(_xlfn.XLOOKUP(Last_Pos[[#This Row],[NIK]],Data_Base_2[NIK],Data_Base_2[Current Position]),"")</f>
        <v/>
      </c>
      <c r="J448" s="75" t="s">
        <v>3753</v>
      </c>
      <c r="K448" s="79">
        <v>42472</v>
      </c>
      <c r="L448" s="76" t="s">
        <v>3753</v>
      </c>
      <c r="M448" s="78">
        <v>42472</v>
      </c>
    </row>
    <row r="449" spans="7:13" x14ac:dyDescent="0.25">
      <c r="G449" s="75" t="s">
        <v>2463</v>
      </c>
      <c r="H449" s="75" t="s">
        <v>564</v>
      </c>
      <c r="I449" s="75" t="str">
        <f>IFERROR(_xlfn.XLOOKUP(Last_Pos[[#This Row],[NIK]],Data_Base_2[NIK],Data_Base_2[Current Position]),"")</f>
        <v/>
      </c>
      <c r="J449" s="75" t="s">
        <v>28</v>
      </c>
      <c r="K449" s="79">
        <v>43864</v>
      </c>
      <c r="L449" s="76" t="s">
        <v>28</v>
      </c>
      <c r="M449" s="78">
        <v>42552</v>
      </c>
    </row>
    <row r="450" spans="7:13" x14ac:dyDescent="0.25">
      <c r="G450" s="75" t="s">
        <v>4238</v>
      </c>
      <c r="H450" s="75" t="s">
        <v>3241</v>
      </c>
      <c r="I450" s="75" t="str">
        <f>IFERROR(_xlfn.XLOOKUP(Last_Pos[[#This Row],[NIK]],Data_Base_2[NIK],Data_Base_2[Current Position]),"")</f>
        <v/>
      </c>
      <c r="J450" s="75" t="s">
        <v>3840</v>
      </c>
      <c r="K450" s="79">
        <v>40763</v>
      </c>
      <c r="L450" s="76" t="s">
        <v>4792</v>
      </c>
      <c r="M450" s="78">
        <v>40665</v>
      </c>
    </row>
    <row r="451" spans="7:13" x14ac:dyDescent="0.25">
      <c r="G451" s="75" t="s">
        <v>4239</v>
      </c>
      <c r="H451" s="75" t="s">
        <v>3242</v>
      </c>
      <c r="I451" s="75" t="str">
        <f>IFERROR(_xlfn.XLOOKUP(Last_Pos[[#This Row],[NIK]],Data_Base_2[NIK],Data_Base_2[Current Position]),"")</f>
        <v/>
      </c>
      <c r="J451" s="75" t="s">
        <v>28</v>
      </c>
      <c r="K451" s="79">
        <v>42156</v>
      </c>
      <c r="L451" s="76" t="s">
        <v>1638</v>
      </c>
      <c r="M451" s="78">
        <v>41974</v>
      </c>
    </row>
    <row r="452" spans="7:13" x14ac:dyDescent="0.25">
      <c r="G452" s="75" t="s">
        <v>4240</v>
      </c>
      <c r="H452" s="75" t="s">
        <v>3243</v>
      </c>
      <c r="I452" s="75" t="str">
        <f>IFERROR(_xlfn.XLOOKUP(Last_Pos[[#This Row],[NIK]],Data_Base_2[NIK],Data_Base_2[Current Position]),"")</f>
        <v/>
      </c>
      <c r="J452" s="75" t="s">
        <v>30</v>
      </c>
      <c r="K452" s="79">
        <v>42065</v>
      </c>
      <c r="L452" s="76" t="s">
        <v>30</v>
      </c>
      <c r="M452" s="78">
        <v>42065</v>
      </c>
    </row>
    <row r="453" spans="7:13" x14ac:dyDescent="0.25">
      <c r="G453" s="75" t="s">
        <v>2355</v>
      </c>
      <c r="H453" s="75" t="s">
        <v>3244</v>
      </c>
      <c r="I453" s="75" t="str">
        <f>IFERROR(_xlfn.XLOOKUP(Last_Pos[[#This Row],[NIK]],Data_Base_2[NIK],Data_Base_2[Current Position]),"")</f>
        <v/>
      </c>
      <c r="J453" s="75" t="s">
        <v>1490</v>
      </c>
      <c r="K453" s="79">
        <v>41275</v>
      </c>
      <c r="L453" s="76" t="s">
        <v>4793</v>
      </c>
      <c r="M453" s="78">
        <v>39326</v>
      </c>
    </row>
    <row r="454" spans="7:13" x14ac:dyDescent="0.25">
      <c r="G454" s="75" t="s">
        <v>2382</v>
      </c>
      <c r="H454" s="75" t="s">
        <v>588</v>
      </c>
      <c r="I454" s="75" t="str">
        <f>IFERROR(_xlfn.XLOOKUP(Last_Pos[[#This Row],[NIK]],Data_Base_2[NIK],Data_Base_2[Current Position]),"")</f>
        <v/>
      </c>
      <c r="J454" s="75" t="s">
        <v>1438</v>
      </c>
      <c r="K454" s="79">
        <v>42675</v>
      </c>
      <c r="L454" s="76" t="s">
        <v>1759</v>
      </c>
      <c r="M454" s="78">
        <v>42492</v>
      </c>
    </row>
    <row r="455" spans="7:13" x14ac:dyDescent="0.25">
      <c r="G455" s="75" t="s">
        <v>2878</v>
      </c>
      <c r="H455" s="75" t="s">
        <v>1191</v>
      </c>
      <c r="I455" s="75" t="str">
        <f>IFERROR(_xlfn.XLOOKUP(Last_Pos[[#This Row],[NIK]],Data_Base_2[NIK],Data_Base_2[Current Position]),"")</f>
        <v/>
      </c>
      <c r="J455" s="75" t="s">
        <v>1696</v>
      </c>
      <c r="K455" s="79">
        <v>43075</v>
      </c>
      <c r="L455" s="76" t="s">
        <v>1696</v>
      </c>
      <c r="M455" s="78">
        <v>43075</v>
      </c>
    </row>
    <row r="456" spans="7:13" x14ac:dyDescent="0.25">
      <c r="G456" s="75" t="s">
        <v>2653</v>
      </c>
      <c r="H456" s="75" t="s">
        <v>547</v>
      </c>
      <c r="I456" s="75" t="str">
        <f>IFERROR(_xlfn.XLOOKUP(Last_Pos[[#This Row],[NIK]],Data_Base_2[NIK],Data_Base_2[Current Position]),"")</f>
        <v/>
      </c>
      <c r="J456" s="75" t="s">
        <v>30</v>
      </c>
      <c r="K456" s="79">
        <v>43374</v>
      </c>
      <c r="L456" s="76" t="s">
        <v>30</v>
      </c>
      <c r="M456" s="78">
        <v>43101</v>
      </c>
    </row>
    <row r="457" spans="7:13" x14ac:dyDescent="0.25">
      <c r="G457" s="75" t="s">
        <v>2430</v>
      </c>
      <c r="H457" s="75" t="s">
        <v>612</v>
      </c>
      <c r="I457" s="75" t="str">
        <f>IFERROR(_xlfn.XLOOKUP(Last_Pos[[#This Row],[NIK]],Data_Base_2[NIK],Data_Base_2[Current Position]),"")</f>
        <v/>
      </c>
      <c r="J457" s="75" t="s">
        <v>972</v>
      </c>
      <c r="K457" s="79">
        <v>42826</v>
      </c>
      <c r="L457" s="76" t="s">
        <v>972</v>
      </c>
      <c r="M457" s="78">
        <v>42826</v>
      </c>
    </row>
    <row r="458" spans="7:13" x14ac:dyDescent="0.25">
      <c r="G458" s="75" t="s">
        <v>2500</v>
      </c>
      <c r="H458" s="75" t="s">
        <v>403</v>
      </c>
      <c r="I458" s="75" t="str">
        <f>IFERROR(_xlfn.XLOOKUP(Last_Pos[[#This Row],[NIK]],Data_Base_2[NIK],Data_Base_2[Current Position]),"")</f>
        <v/>
      </c>
      <c r="J458" s="75" t="s">
        <v>28</v>
      </c>
      <c r="K458" s="79">
        <v>43864</v>
      </c>
      <c r="L458" s="76" t="s">
        <v>28</v>
      </c>
      <c r="M458" s="78">
        <v>43101</v>
      </c>
    </row>
    <row r="459" spans="7:13" x14ac:dyDescent="0.25">
      <c r="G459" s="75" t="s">
        <v>4241</v>
      </c>
      <c r="H459" s="75" t="s">
        <v>3245</v>
      </c>
      <c r="I459" s="75" t="str">
        <f>IFERROR(_xlfn.XLOOKUP(Last_Pos[[#This Row],[NIK]],Data_Base_2[NIK],Data_Base_2[Current Position]),"")</f>
        <v/>
      </c>
      <c r="J459" s="75" t="s">
        <v>2077</v>
      </c>
      <c r="K459" s="79">
        <v>43678</v>
      </c>
      <c r="L459" s="76" t="s">
        <v>7</v>
      </c>
      <c r="M459" s="78">
        <v>42078</v>
      </c>
    </row>
    <row r="460" spans="7:13" x14ac:dyDescent="0.25">
      <c r="G460" s="75" t="s">
        <v>4242</v>
      </c>
      <c r="H460" s="75" t="s">
        <v>3246</v>
      </c>
      <c r="I460" s="75" t="str">
        <f>IFERROR(_xlfn.XLOOKUP(Last_Pos[[#This Row],[NIK]],Data_Base_2[NIK],Data_Base_2[Current Position]),"")</f>
        <v/>
      </c>
      <c r="J460" s="75" t="s">
        <v>1877</v>
      </c>
      <c r="K460" s="79">
        <v>41019</v>
      </c>
      <c r="L460" s="76" t="s">
        <v>1877</v>
      </c>
      <c r="M460" s="78">
        <v>41019</v>
      </c>
    </row>
    <row r="461" spans="7:13" x14ac:dyDescent="0.25">
      <c r="G461" s="75" t="s">
        <v>2665</v>
      </c>
      <c r="H461" s="75" t="s">
        <v>1258</v>
      </c>
      <c r="I461" s="75" t="str">
        <f>IFERROR(_xlfn.XLOOKUP(Last_Pos[[#This Row],[NIK]],Data_Base_2[NIK],Data_Base_2[Current Position]),"")</f>
        <v/>
      </c>
      <c r="J461" s="75" t="s">
        <v>928</v>
      </c>
      <c r="K461" s="79">
        <v>42795</v>
      </c>
      <c r="L461" s="76" t="s">
        <v>928</v>
      </c>
      <c r="M461" s="78">
        <v>42552</v>
      </c>
    </row>
    <row r="462" spans="7:13" x14ac:dyDescent="0.25">
      <c r="G462" s="75" t="s">
        <v>4243</v>
      </c>
      <c r="H462" s="75" t="s">
        <v>3247</v>
      </c>
      <c r="I462" s="75" t="str">
        <f>IFERROR(_xlfn.XLOOKUP(Last_Pos[[#This Row],[NIK]],Data_Base_2[NIK],Data_Base_2[Current Position]),"")</f>
        <v/>
      </c>
      <c r="J462" s="75" t="s">
        <v>3841</v>
      </c>
      <c r="K462" s="79">
        <v>42370</v>
      </c>
      <c r="L462" s="76" t="s">
        <v>4794</v>
      </c>
      <c r="M462" s="78">
        <v>41640</v>
      </c>
    </row>
    <row r="463" spans="7:13" x14ac:dyDescent="0.25">
      <c r="G463" s="75" t="s">
        <v>4244</v>
      </c>
      <c r="H463" s="75" t="s">
        <v>3248</v>
      </c>
      <c r="I463" s="75" t="str">
        <f>IFERROR(_xlfn.XLOOKUP(Last_Pos[[#This Row],[NIK]],Data_Base_2[NIK],Data_Base_2[Current Position]),"")</f>
        <v/>
      </c>
      <c r="J463" s="75" t="s">
        <v>1811</v>
      </c>
      <c r="K463" s="79">
        <v>43101</v>
      </c>
      <c r="L463" s="76" t="s">
        <v>1811</v>
      </c>
      <c r="M463" s="78">
        <v>42031</v>
      </c>
    </row>
    <row r="464" spans="7:13" x14ac:dyDescent="0.25">
      <c r="G464" s="75" t="s">
        <v>4245</v>
      </c>
      <c r="H464" s="75" t="s">
        <v>3249</v>
      </c>
      <c r="I464" s="75" t="str">
        <f>IFERROR(_xlfn.XLOOKUP(Last_Pos[[#This Row],[NIK]],Data_Base_2[NIK],Data_Base_2[Current Position]),"")</f>
        <v/>
      </c>
      <c r="J464" s="75" t="s">
        <v>1638</v>
      </c>
      <c r="K464" s="79">
        <v>41813</v>
      </c>
      <c r="L464" s="76" t="s">
        <v>1638</v>
      </c>
      <c r="M464" s="78">
        <v>41813</v>
      </c>
    </row>
    <row r="465" spans="7:13" x14ac:dyDescent="0.25">
      <c r="G465" s="75" t="s">
        <v>4246</v>
      </c>
      <c r="H465" s="75" t="s">
        <v>3250</v>
      </c>
      <c r="I465" s="75" t="str">
        <f>IFERROR(_xlfn.XLOOKUP(Last_Pos[[#This Row],[NIK]],Data_Base_2[NIK],Data_Base_2[Current Position]),"")</f>
        <v/>
      </c>
      <c r="J465" s="75" t="s">
        <v>3842</v>
      </c>
      <c r="K465" s="79">
        <v>41275</v>
      </c>
      <c r="L465" s="76" t="s">
        <v>3842</v>
      </c>
      <c r="M465" s="78">
        <v>40118</v>
      </c>
    </row>
    <row r="466" spans="7:13" x14ac:dyDescent="0.25">
      <c r="G466" s="75" t="s">
        <v>2896</v>
      </c>
      <c r="H466" s="75" t="s">
        <v>148</v>
      </c>
      <c r="I466" s="75" t="str">
        <f>IFERROR(_xlfn.XLOOKUP(Last_Pos[[#This Row],[NIK]],Data_Base_2[NIK],Data_Base_2[Current Position]),"")</f>
        <v/>
      </c>
      <c r="J466" s="75" t="s">
        <v>1688</v>
      </c>
      <c r="K466" s="79">
        <v>40909</v>
      </c>
      <c r="L466" s="76" t="s">
        <v>4795</v>
      </c>
      <c r="M466" s="78">
        <v>40861</v>
      </c>
    </row>
    <row r="467" spans="7:13" x14ac:dyDescent="0.25">
      <c r="G467" s="75" t="s">
        <v>4247</v>
      </c>
      <c r="H467" s="75" t="s">
        <v>3251</v>
      </c>
      <c r="I467" s="75" t="str">
        <f>IFERROR(_xlfn.XLOOKUP(Last_Pos[[#This Row],[NIK]],Data_Base_2[NIK],Data_Base_2[Current Position]),"")</f>
        <v/>
      </c>
      <c r="J467" s="75" t="s">
        <v>1879</v>
      </c>
      <c r="K467" s="79">
        <v>41821</v>
      </c>
      <c r="L467" s="76" t="s">
        <v>3777</v>
      </c>
      <c r="M467" s="78">
        <v>40544</v>
      </c>
    </row>
    <row r="468" spans="7:13" x14ac:dyDescent="0.25">
      <c r="G468" s="75" t="s">
        <v>4248</v>
      </c>
      <c r="H468" s="75" t="s">
        <v>3252</v>
      </c>
      <c r="I468" s="75" t="str">
        <f>IFERROR(_xlfn.XLOOKUP(Last_Pos[[#This Row],[NIK]],Data_Base_2[NIK],Data_Base_2[Current Position]),"")</f>
        <v/>
      </c>
      <c r="J468" s="75" t="s">
        <v>3843</v>
      </c>
      <c r="K468" s="79">
        <v>41456</v>
      </c>
      <c r="L468" s="76" t="s">
        <v>4742</v>
      </c>
      <c r="M468" s="78">
        <v>41365</v>
      </c>
    </row>
    <row r="469" spans="7:13" x14ac:dyDescent="0.25">
      <c r="G469" s="75" t="s">
        <v>2802</v>
      </c>
      <c r="H469" s="75" t="s">
        <v>583</v>
      </c>
      <c r="I469" s="75" t="str">
        <f>IFERROR(_xlfn.XLOOKUP(Last_Pos[[#This Row],[NIK]],Data_Base_2[NIK],Data_Base_2[Current Position]),"")</f>
        <v/>
      </c>
      <c r="J469" s="75" t="s">
        <v>7</v>
      </c>
      <c r="K469" s="79">
        <v>43071</v>
      </c>
      <c r="L469" s="76" t="s">
        <v>7</v>
      </c>
      <c r="M469" s="78">
        <v>42826</v>
      </c>
    </row>
    <row r="470" spans="7:13" x14ac:dyDescent="0.25">
      <c r="G470" s="75" t="s">
        <v>2466</v>
      </c>
      <c r="H470" s="75" t="s">
        <v>235</v>
      </c>
      <c r="I470" s="75" t="str">
        <f>IFERROR(_xlfn.XLOOKUP(Last_Pos[[#This Row],[NIK]],Data_Base_2[NIK],Data_Base_2[Current Position]),"")</f>
        <v/>
      </c>
      <c r="J470" s="75" t="s">
        <v>32</v>
      </c>
      <c r="K470" s="79">
        <v>44198</v>
      </c>
      <c r="L470" s="76" t="s">
        <v>3771</v>
      </c>
      <c r="M470" s="78">
        <v>43313</v>
      </c>
    </row>
    <row r="471" spans="7:13" x14ac:dyDescent="0.25">
      <c r="G471" s="75" t="s">
        <v>2774</v>
      </c>
      <c r="H471" s="75" t="s">
        <v>184</v>
      </c>
      <c r="I471" s="75" t="str">
        <f>IFERROR(_xlfn.XLOOKUP(Last_Pos[[#This Row],[NIK]],Data_Base_2[NIK],Data_Base_2[Current Position]),"")</f>
        <v/>
      </c>
      <c r="J471" s="75" t="s">
        <v>884</v>
      </c>
      <c r="K471" s="79">
        <v>44088</v>
      </c>
      <c r="L471" s="76" t="s">
        <v>28</v>
      </c>
      <c r="M471" s="78">
        <v>42128</v>
      </c>
    </row>
    <row r="472" spans="7:13" x14ac:dyDescent="0.25">
      <c r="G472" s="75" t="s">
        <v>4249</v>
      </c>
      <c r="H472" s="75" t="s">
        <v>3253</v>
      </c>
      <c r="I472" s="75" t="str">
        <f>IFERROR(_xlfn.XLOOKUP(Last_Pos[[#This Row],[NIK]],Data_Base_2[NIK],Data_Base_2[Current Position]),"")</f>
        <v/>
      </c>
      <c r="J472" s="75" t="s">
        <v>1638</v>
      </c>
      <c r="K472" s="79">
        <v>41091</v>
      </c>
      <c r="L472" s="76" t="s">
        <v>1638</v>
      </c>
      <c r="M472" s="78">
        <v>41015</v>
      </c>
    </row>
    <row r="473" spans="7:13" x14ac:dyDescent="0.25">
      <c r="G473" s="75" t="s">
        <v>2940</v>
      </c>
      <c r="H473" s="75" t="s">
        <v>705</v>
      </c>
      <c r="I473" s="75" t="str">
        <f>IFERROR(_xlfn.XLOOKUP(Last_Pos[[#This Row],[NIK]],Data_Base_2[NIK],Data_Base_2[Current Position]),"")</f>
        <v/>
      </c>
      <c r="J473" s="75" t="s">
        <v>3844</v>
      </c>
      <c r="K473" s="79">
        <v>44090</v>
      </c>
      <c r="L473" s="76" t="s">
        <v>3844</v>
      </c>
      <c r="M473" s="78">
        <v>44090</v>
      </c>
    </row>
    <row r="474" spans="7:13" x14ac:dyDescent="0.25">
      <c r="G474" s="75" t="s">
        <v>2940</v>
      </c>
      <c r="H474" s="75" t="s">
        <v>3254</v>
      </c>
      <c r="I474" s="75" t="str">
        <f>IFERROR(_xlfn.XLOOKUP(Last_Pos[[#This Row],[NIK]],Data_Base_2[NIK],Data_Base_2[Current Position]),"")</f>
        <v/>
      </c>
      <c r="J474" s="75" t="s">
        <v>3845</v>
      </c>
      <c r="K474" s="79">
        <v>44211</v>
      </c>
      <c r="L474" s="76" t="s">
        <v>3845</v>
      </c>
      <c r="M474" s="78">
        <v>44211</v>
      </c>
    </row>
    <row r="475" spans="7:13" x14ac:dyDescent="0.25">
      <c r="G475" s="75" t="s">
        <v>2905</v>
      </c>
      <c r="H475" s="75" t="s">
        <v>669</v>
      </c>
      <c r="I475" s="75" t="str">
        <f>IFERROR(_xlfn.XLOOKUP(Last_Pos[[#This Row],[NIK]],Data_Base_2[NIK],Data_Base_2[Current Position]),"")</f>
        <v/>
      </c>
      <c r="J475" s="75" t="s">
        <v>28</v>
      </c>
      <c r="K475" s="79">
        <v>43668</v>
      </c>
      <c r="L475" s="76" t="s">
        <v>1638</v>
      </c>
      <c r="M475" s="78">
        <v>43395</v>
      </c>
    </row>
    <row r="476" spans="7:13" x14ac:dyDescent="0.25">
      <c r="G476" s="75" t="s">
        <v>2460</v>
      </c>
      <c r="H476" s="75" t="s">
        <v>625</v>
      </c>
      <c r="I476" s="75" t="str">
        <f>IFERROR(_xlfn.XLOOKUP(Last_Pos[[#This Row],[NIK]],Data_Base_2[NIK],Data_Base_2[Current Position]),"")</f>
        <v/>
      </c>
      <c r="J476" s="75" t="s">
        <v>7</v>
      </c>
      <c r="K476" s="79">
        <v>43221</v>
      </c>
      <c r="L476" s="76" t="s">
        <v>1631</v>
      </c>
      <c r="M476" s="78">
        <v>43040</v>
      </c>
    </row>
    <row r="477" spans="7:13" x14ac:dyDescent="0.25">
      <c r="G477" s="75" t="s">
        <v>2941</v>
      </c>
      <c r="H477" s="75" t="s">
        <v>454</v>
      </c>
      <c r="I477" s="75" t="str">
        <f>IFERROR(_xlfn.XLOOKUP(Last_Pos[[#This Row],[NIK]],Data_Base_2[NIK],Data_Base_2[Current Position]),"")</f>
        <v/>
      </c>
      <c r="J477" s="75" t="s">
        <v>2164</v>
      </c>
      <c r="K477" s="79">
        <v>41030</v>
      </c>
      <c r="L477" s="76" t="s">
        <v>4796</v>
      </c>
      <c r="M477" s="78">
        <v>40909</v>
      </c>
    </row>
    <row r="478" spans="7:13" x14ac:dyDescent="0.25">
      <c r="G478" s="75" t="s">
        <v>4250</v>
      </c>
      <c r="H478" s="75" t="s">
        <v>3255</v>
      </c>
      <c r="I478" s="75" t="str">
        <f>IFERROR(_xlfn.XLOOKUP(Last_Pos[[#This Row],[NIK]],Data_Base_2[NIK],Data_Base_2[Current Position]),"")</f>
        <v/>
      </c>
      <c r="J478" s="75" t="s">
        <v>3846</v>
      </c>
      <c r="K478" s="79">
        <v>42738</v>
      </c>
      <c r="L478" s="76" t="s">
        <v>3846</v>
      </c>
      <c r="M478" s="78">
        <v>42738</v>
      </c>
    </row>
    <row r="479" spans="7:13" x14ac:dyDescent="0.25">
      <c r="G479" s="75" t="s">
        <v>2515</v>
      </c>
      <c r="H479" s="75" t="s">
        <v>409</v>
      </c>
      <c r="I479" s="75" t="str">
        <f>IFERROR(_xlfn.XLOOKUP(Last_Pos[[#This Row],[NIK]],Data_Base_2[NIK],Data_Base_2[Current Position]),"")</f>
        <v/>
      </c>
      <c r="J479" s="75" t="s">
        <v>3771</v>
      </c>
      <c r="K479" s="79">
        <v>43405</v>
      </c>
      <c r="L479" s="76" t="s">
        <v>28</v>
      </c>
      <c r="M479" s="78">
        <v>42461</v>
      </c>
    </row>
    <row r="480" spans="7:13" x14ac:dyDescent="0.25">
      <c r="G480" s="75" t="s">
        <v>4251</v>
      </c>
      <c r="H480" s="75" t="s">
        <v>3256</v>
      </c>
      <c r="I480" s="75" t="str">
        <f>IFERROR(_xlfn.XLOOKUP(Last_Pos[[#This Row],[NIK]],Data_Base_2[NIK],Data_Base_2[Current Position]),"")</f>
        <v/>
      </c>
      <c r="J480" s="75" t="s">
        <v>28</v>
      </c>
      <c r="K480" s="79">
        <v>41744</v>
      </c>
      <c r="L480" s="76" t="s">
        <v>1638</v>
      </c>
      <c r="M480" s="78">
        <v>41654</v>
      </c>
    </row>
    <row r="481" spans="7:13" x14ac:dyDescent="0.25">
      <c r="G481" s="75" t="s">
        <v>4252</v>
      </c>
      <c r="H481" s="75" t="s">
        <v>3257</v>
      </c>
      <c r="I481" s="75" t="str">
        <f>IFERROR(_xlfn.XLOOKUP(Last_Pos[[#This Row],[NIK]],Data_Base_2[NIK],Data_Base_2[Current Position]),"")</f>
        <v/>
      </c>
      <c r="J481" s="75" t="s">
        <v>3847</v>
      </c>
      <c r="K481" s="79">
        <v>42045</v>
      </c>
      <c r="L481" s="76" t="s">
        <v>3847</v>
      </c>
      <c r="M481" s="78">
        <v>41953</v>
      </c>
    </row>
    <row r="482" spans="7:13" x14ac:dyDescent="0.25">
      <c r="G482" s="75" t="s">
        <v>2949</v>
      </c>
      <c r="H482" s="75" t="s">
        <v>133</v>
      </c>
      <c r="I482" s="75" t="str">
        <f>IFERROR(_xlfn.XLOOKUP(Last_Pos[[#This Row],[NIK]],Data_Base_2[NIK],Data_Base_2[Current Position]),"")</f>
        <v/>
      </c>
      <c r="J482" s="75" t="s">
        <v>1485</v>
      </c>
      <c r="K482" s="79">
        <v>42370</v>
      </c>
      <c r="L482" s="76" t="s">
        <v>4797</v>
      </c>
      <c r="M482" s="78">
        <v>41806</v>
      </c>
    </row>
    <row r="483" spans="7:13" x14ac:dyDescent="0.25">
      <c r="G483" s="75" t="s">
        <v>4253</v>
      </c>
      <c r="H483" s="75" t="s">
        <v>3258</v>
      </c>
      <c r="I483" s="75" t="str">
        <f>IFERROR(_xlfn.XLOOKUP(Last_Pos[[#This Row],[NIK]],Data_Base_2[NIK],Data_Base_2[Current Position]),"")</f>
        <v/>
      </c>
      <c r="J483" s="75" t="s">
        <v>28</v>
      </c>
      <c r="K483" s="79">
        <v>43577</v>
      </c>
      <c r="L483" s="76" t="s">
        <v>28</v>
      </c>
      <c r="M483" s="78">
        <v>43577</v>
      </c>
    </row>
    <row r="484" spans="7:13" x14ac:dyDescent="0.25">
      <c r="G484" s="75" t="s">
        <v>2337</v>
      </c>
      <c r="H484" s="75" t="s">
        <v>369</v>
      </c>
      <c r="I484" s="75" t="str">
        <f>IFERROR(_xlfn.XLOOKUP(Last_Pos[[#This Row],[NIK]],Data_Base_2[NIK],Data_Base_2[Current Position]),"")</f>
        <v/>
      </c>
      <c r="J484" s="75" t="s">
        <v>1672</v>
      </c>
      <c r="K484" s="79">
        <v>43101</v>
      </c>
      <c r="L484" s="76" t="s">
        <v>3935</v>
      </c>
      <c r="M484" s="78">
        <v>42186</v>
      </c>
    </row>
    <row r="485" spans="7:13" x14ac:dyDescent="0.25">
      <c r="G485" s="75" t="s">
        <v>4254</v>
      </c>
      <c r="H485" s="75" t="s">
        <v>3259</v>
      </c>
      <c r="I485" s="75" t="str">
        <f>IFERROR(_xlfn.XLOOKUP(Last_Pos[[#This Row],[NIK]],Data_Base_2[NIK],Data_Base_2[Current Position]),"")</f>
        <v/>
      </c>
      <c r="J485" s="75" t="s">
        <v>3848</v>
      </c>
      <c r="K485" s="79">
        <v>42370</v>
      </c>
      <c r="L485" s="76" t="s">
        <v>2204</v>
      </c>
      <c r="M485" s="78">
        <v>42107</v>
      </c>
    </row>
    <row r="486" spans="7:13" x14ac:dyDescent="0.25">
      <c r="G486" s="75" t="s">
        <v>4255</v>
      </c>
      <c r="H486" s="75" t="s">
        <v>3260</v>
      </c>
      <c r="I486" s="75" t="str">
        <f>IFERROR(_xlfn.XLOOKUP(Last_Pos[[#This Row],[NIK]],Data_Base_2[NIK],Data_Base_2[Current Position]),"")</f>
        <v/>
      </c>
      <c r="J486" s="75" t="s">
        <v>28</v>
      </c>
      <c r="K486" s="79">
        <v>42492</v>
      </c>
      <c r="L486" s="76" t="s">
        <v>28</v>
      </c>
      <c r="M486" s="78">
        <v>41821</v>
      </c>
    </row>
    <row r="487" spans="7:13" x14ac:dyDescent="0.25">
      <c r="G487" s="75" t="s">
        <v>4256</v>
      </c>
      <c r="H487" s="75" t="s">
        <v>3261</v>
      </c>
      <c r="I487" s="75" t="str">
        <f>IFERROR(_xlfn.XLOOKUP(Last_Pos[[#This Row],[NIK]],Data_Base_2[NIK],Data_Base_2[Current Position]),"")</f>
        <v/>
      </c>
      <c r="J487" s="75" t="s">
        <v>3849</v>
      </c>
      <c r="K487" s="79">
        <v>41640</v>
      </c>
      <c r="L487" s="76" t="s">
        <v>3849</v>
      </c>
      <c r="M487" s="78">
        <v>41122</v>
      </c>
    </row>
    <row r="488" spans="7:13" x14ac:dyDescent="0.25">
      <c r="G488" s="75" t="s">
        <v>4257</v>
      </c>
      <c r="H488" s="75" t="s">
        <v>3262</v>
      </c>
      <c r="I488" s="75" t="str">
        <f>IFERROR(_xlfn.XLOOKUP(Last_Pos[[#This Row],[NIK]],Data_Base_2[NIK],Data_Base_2[Current Position]),"")</f>
        <v/>
      </c>
      <c r="J488" s="75" t="s">
        <v>28</v>
      </c>
      <c r="K488" s="79">
        <v>42492</v>
      </c>
      <c r="L488" s="76" t="s">
        <v>28</v>
      </c>
      <c r="M488" s="78">
        <v>41749</v>
      </c>
    </row>
    <row r="489" spans="7:13" x14ac:dyDescent="0.25">
      <c r="G489" s="75" t="s">
        <v>4258</v>
      </c>
      <c r="H489" s="75" t="s">
        <v>3263</v>
      </c>
      <c r="I489" s="75" t="str">
        <f>IFERROR(_xlfn.XLOOKUP(Last_Pos[[#This Row],[NIK]],Data_Base_2[NIK],Data_Base_2[Current Position]),"")</f>
        <v/>
      </c>
      <c r="J489" s="75" t="s">
        <v>28</v>
      </c>
      <c r="K489" s="79">
        <v>42888</v>
      </c>
      <c r="L489" s="76" t="s">
        <v>28</v>
      </c>
      <c r="M489" s="78">
        <v>42888</v>
      </c>
    </row>
    <row r="490" spans="7:13" x14ac:dyDescent="0.25">
      <c r="G490" s="75" t="s">
        <v>4259</v>
      </c>
      <c r="H490" s="75" t="s">
        <v>3264</v>
      </c>
      <c r="I490" s="75" t="str">
        <f>IFERROR(_xlfn.XLOOKUP(Last_Pos[[#This Row],[NIK]],Data_Base_2[NIK],Data_Base_2[Current Position]),"")</f>
        <v/>
      </c>
      <c r="J490" s="75" t="s">
        <v>3850</v>
      </c>
      <c r="K490" s="79">
        <v>43466</v>
      </c>
      <c r="L490" s="76" t="s">
        <v>3850</v>
      </c>
      <c r="M490" s="78">
        <v>42370</v>
      </c>
    </row>
    <row r="491" spans="7:13" x14ac:dyDescent="0.25">
      <c r="G491" s="75" t="s">
        <v>2705</v>
      </c>
      <c r="H491" s="75" t="s">
        <v>500</v>
      </c>
      <c r="I491" s="75" t="str">
        <f>IFERROR(_xlfn.XLOOKUP(Last_Pos[[#This Row],[NIK]],Data_Base_2[NIK],Data_Base_2[Current Position]),"")</f>
        <v/>
      </c>
      <c r="J491" s="75" t="s">
        <v>28</v>
      </c>
      <c r="K491" s="79">
        <v>43678</v>
      </c>
      <c r="L491" s="76" t="s">
        <v>28</v>
      </c>
      <c r="M491" s="78">
        <v>42736</v>
      </c>
    </row>
    <row r="492" spans="7:13" x14ac:dyDescent="0.25">
      <c r="G492" s="75" t="s">
        <v>2305</v>
      </c>
      <c r="H492" s="75" t="s">
        <v>659</v>
      </c>
      <c r="I492" s="75" t="str">
        <f>IFERROR(_xlfn.XLOOKUP(Last_Pos[[#This Row],[NIK]],Data_Base_2[NIK],Data_Base_2[Current Position]),"")</f>
        <v/>
      </c>
      <c r="J492" s="75" t="s">
        <v>1457</v>
      </c>
      <c r="K492" s="79">
        <v>43497</v>
      </c>
      <c r="L492" s="76" t="s">
        <v>1457</v>
      </c>
      <c r="M492" s="78">
        <v>43497</v>
      </c>
    </row>
    <row r="493" spans="7:13" x14ac:dyDescent="0.25">
      <c r="G493" s="75" t="s">
        <v>2903</v>
      </c>
      <c r="H493" s="75" t="s">
        <v>1427</v>
      </c>
      <c r="I493" s="75" t="str">
        <f>IFERROR(_xlfn.XLOOKUP(Last_Pos[[#This Row],[NIK]],Data_Base_2[NIK],Data_Base_2[Current Position]),"")</f>
        <v/>
      </c>
      <c r="J493" s="75" t="s">
        <v>28</v>
      </c>
      <c r="K493" s="79">
        <v>43864</v>
      </c>
      <c r="L493" s="76" t="s">
        <v>28</v>
      </c>
      <c r="M493" s="78">
        <v>42491</v>
      </c>
    </row>
    <row r="494" spans="7:13" x14ac:dyDescent="0.25">
      <c r="G494" s="75" t="s">
        <v>4260</v>
      </c>
      <c r="H494" s="75" t="s">
        <v>3265</v>
      </c>
      <c r="I494" s="75" t="str">
        <f>IFERROR(_xlfn.XLOOKUP(Last_Pos[[#This Row],[NIK]],Data_Base_2[NIK],Data_Base_2[Current Position]),"")</f>
        <v/>
      </c>
      <c r="J494" s="75" t="s">
        <v>3851</v>
      </c>
      <c r="K494" s="79">
        <v>42795</v>
      </c>
      <c r="L494" s="76" t="s">
        <v>3851</v>
      </c>
      <c r="M494" s="78">
        <v>42795</v>
      </c>
    </row>
    <row r="495" spans="7:13" x14ac:dyDescent="0.25">
      <c r="G495" s="75" t="s">
        <v>4261</v>
      </c>
      <c r="H495" s="75" t="s">
        <v>3266</v>
      </c>
      <c r="I495" s="75" t="str">
        <f>IFERROR(_xlfn.XLOOKUP(Last_Pos[[#This Row],[NIK]],Data_Base_2[NIK],Data_Base_2[Current Position]),"")</f>
        <v/>
      </c>
      <c r="J495" s="75" t="s">
        <v>1638</v>
      </c>
      <c r="K495" s="79">
        <v>41680</v>
      </c>
      <c r="L495" s="76" t="s">
        <v>1638</v>
      </c>
      <c r="M495" s="78">
        <v>41641</v>
      </c>
    </row>
    <row r="496" spans="7:13" x14ac:dyDescent="0.25">
      <c r="G496" s="75" t="s">
        <v>2636</v>
      </c>
      <c r="H496" s="75" t="s">
        <v>216</v>
      </c>
      <c r="I496" s="75" t="str">
        <f>IFERROR(_xlfn.XLOOKUP(Last_Pos[[#This Row],[NIK]],Data_Base_2[NIK],Data_Base_2[Current Position]),"")</f>
        <v/>
      </c>
      <c r="J496" s="75" t="s">
        <v>38</v>
      </c>
      <c r="K496" s="79">
        <v>43115</v>
      </c>
      <c r="L496" s="76" t="s">
        <v>38</v>
      </c>
      <c r="M496" s="78">
        <v>42387</v>
      </c>
    </row>
    <row r="497" spans="7:13" x14ac:dyDescent="0.25">
      <c r="G497" s="75" t="s">
        <v>2641</v>
      </c>
      <c r="H497" s="75" t="s">
        <v>510</v>
      </c>
      <c r="I497" s="75" t="str">
        <f>IFERROR(_xlfn.XLOOKUP(Last_Pos[[#This Row],[NIK]],Data_Base_2[NIK],Data_Base_2[Current Position]),"")</f>
        <v/>
      </c>
      <c r="J497" s="75" t="s">
        <v>3770</v>
      </c>
      <c r="K497" s="79">
        <v>42795</v>
      </c>
      <c r="L497" s="76" t="s">
        <v>928</v>
      </c>
      <c r="M497" s="78">
        <v>42736</v>
      </c>
    </row>
    <row r="498" spans="7:13" x14ac:dyDescent="0.25">
      <c r="G498" s="75" t="s">
        <v>2924</v>
      </c>
      <c r="H498" s="75" t="s">
        <v>613</v>
      </c>
      <c r="I498" s="75" t="str">
        <f>IFERROR(_xlfn.XLOOKUP(Last_Pos[[#This Row],[NIK]],Data_Base_2[NIK],Data_Base_2[Current Position]),"")</f>
        <v/>
      </c>
      <c r="J498" s="75" t="s">
        <v>3819</v>
      </c>
      <c r="K498" s="79">
        <v>42736</v>
      </c>
      <c r="L498" s="76" t="s">
        <v>3819</v>
      </c>
      <c r="M498" s="78">
        <v>42736</v>
      </c>
    </row>
    <row r="499" spans="7:13" x14ac:dyDescent="0.25">
      <c r="G499" s="75" t="s">
        <v>4262</v>
      </c>
      <c r="H499" s="75" t="s">
        <v>3267</v>
      </c>
      <c r="I499" s="75" t="str">
        <f>IFERROR(_xlfn.XLOOKUP(Last_Pos[[#This Row],[NIK]],Data_Base_2[NIK],Data_Base_2[Current Position]),"")</f>
        <v/>
      </c>
      <c r="J499" s="75" t="s">
        <v>1631</v>
      </c>
      <c r="K499" s="79">
        <v>41953</v>
      </c>
      <c r="L499" s="76" t="s">
        <v>1631</v>
      </c>
      <c r="M499" s="78">
        <v>41953</v>
      </c>
    </row>
    <row r="500" spans="7:13" x14ac:dyDescent="0.25">
      <c r="G500" s="75" t="s">
        <v>2398</v>
      </c>
      <c r="H500" s="75" t="s">
        <v>526</v>
      </c>
      <c r="I500" s="75" t="str">
        <f>IFERROR(_xlfn.XLOOKUP(Last_Pos[[#This Row],[NIK]],Data_Base_2[NIK],Data_Base_2[Current Position]),"")</f>
        <v/>
      </c>
      <c r="J500" s="75" t="s">
        <v>1811</v>
      </c>
      <c r="K500" s="79">
        <v>42736</v>
      </c>
      <c r="L500" s="76" t="s">
        <v>1811</v>
      </c>
      <c r="M500" s="78">
        <v>42024</v>
      </c>
    </row>
    <row r="501" spans="7:13" x14ac:dyDescent="0.25">
      <c r="G501" s="75" t="s">
        <v>4263</v>
      </c>
      <c r="H501" s="75" t="s">
        <v>3268</v>
      </c>
      <c r="I501" s="75" t="str">
        <f>IFERROR(_xlfn.XLOOKUP(Last_Pos[[#This Row],[NIK]],Data_Base_2[NIK],Data_Base_2[Current Position]),"")</f>
        <v/>
      </c>
      <c r="J501" s="75" t="s">
        <v>1638</v>
      </c>
      <c r="K501" s="79">
        <v>42310</v>
      </c>
      <c r="L501" s="76" t="s">
        <v>1638</v>
      </c>
      <c r="M501" s="78">
        <v>42310</v>
      </c>
    </row>
    <row r="502" spans="7:13" x14ac:dyDescent="0.25">
      <c r="G502" s="75" t="s">
        <v>2386</v>
      </c>
      <c r="H502" s="75" t="s">
        <v>1237</v>
      </c>
      <c r="I502" s="75" t="str">
        <f>IFERROR(_xlfn.XLOOKUP(Last_Pos[[#This Row],[NIK]],Data_Base_2[NIK],Data_Base_2[Current Position]),"")</f>
        <v/>
      </c>
      <c r="J502" s="75" t="s">
        <v>1771</v>
      </c>
      <c r="K502" s="79">
        <v>42005</v>
      </c>
      <c r="L502" s="76" t="s">
        <v>1457</v>
      </c>
      <c r="M502" s="78">
        <v>41641</v>
      </c>
    </row>
    <row r="503" spans="7:13" x14ac:dyDescent="0.25">
      <c r="G503" s="75" t="s">
        <v>4264</v>
      </c>
      <c r="H503" s="75" t="s">
        <v>3269</v>
      </c>
      <c r="I503" s="75" t="str">
        <f>IFERROR(_xlfn.XLOOKUP(Last_Pos[[#This Row],[NIK]],Data_Base_2[NIK],Data_Base_2[Current Position]),"")</f>
        <v/>
      </c>
      <c r="J503" s="75" t="s">
        <v>1638</v>
      </c>
      <c r="K503" s="79">
        <v>42156</v>
      </c>
      <c r="L503" s="76" t="s">
        <v>1638</v>
      </c>
      <c r="M503" s="78">
        <v>42156</v>
      </c>
    </row>
    <row r="504" spans="7:13" x14ac:dyDescent="0.25">
      <c r="G504" s="75" t="s">
        <v>2315</v>
      </c>
      <c r="H504" s="75" t="s">
        <v>364</v>
      </c>
      <c r="I504" s="75" t="str">
        <f>IFERROR(_xlfn.XLOOKUP(Last_Pos[[#This Row],[NIK]],Data_Base_2[NIK],Data_Base_2[Current Position]),"")</f>
        <v/>
      </c>
      <c r="J504" s="75" t="s">
        <v>1854</v>
      </c>
      <c r="K504" s="79">
        <v>43466</v>
      </c>
      <c r="L504" s="76" t="s">
        <v>1854</v>
      </c>
      <c r="M504" s="78">
        <v>43466</v>
      </c>
    </row>
    <row r="505" spans="7:13" x14ac:dyDescent="0.25">
      <c r="G505" s="75" t="s">
        <v>2457</v>
      </c>
      <c r="H505" s="75" t="s">
        <v>657</v>
      </c>
      <c r="I505" s="75" t="str">
        <f>IFERROR(_xlfn.XLOOKUP(Last_Pos[[#This Row],[NIK]],Data_Base_2[NIK],Data_Base_2[Current Position]),"")</f>
        <v/>
      </c>
      <c r="J505" s="75" t="s">
        <v>1587</v>
      </c>
      <c r="K505" s="79">
        <v>43282</v>
      </c>
      <c r="L505" s="76" t="s">
        <v>1587</v>
      </c>
      <c r="M505" s="78">
        <v>43282</v>
      </c>
    </row>
    <row r="506" spans="7:13" x14ac:dyDescent="0.25">
      <c r="G506" s="75" t="s">
        <v>2556</v>
      </c>
      <c r="H506" s="75" t="s">
        <v>534</v>
      </c>
      <c r="I506" s="75" t="str">
        <f>IFERROR(_xlfn.XLOOKUP(Last_Pos[[#This Row],[NIK]],Data_Base_2[NIK],Data_Base_2[Current Position]),"")</f>
        <v/>
      </c>
      <c r="J506" s="75" t="s">
        <v>28</v>
      </c>
      <c r="K506" s="79">
        <v>43556</v>
      </c>
      <c r="L506" s="76" t="s">
        <v>28</v>
      </c>
      <c r="M506" s="78">
        <v>42278</v>
      </c>
    </row>
    <row r="507" spans="7:13" x14ac:dyDescent="0.25">
      <c r="G507" s="75" t="s">
        <v>4265</v>
      </c>
      <c r="H507" s="75" t="s">
        <v>3270</v>
      </c>
      <c r="I507" s="75" t="str">
        <f>IFERROR(_xlfn.XLOOKUP(Last_Pos[[#This Row],[NIK]],Data_Base_2[NIK],Data_Base_2[Current Position]),"")</f>
        <v/>
      </c>
      <c r="J507" s="75" t="s">
        <v>28</v>
      </c>
      <c r="K507" s="79">
        <v>42461</v>
      </c>
      <c r="L507" s="76" t="s">
        <v>28</v>
      </c>
      <c r="M507" s="78">
        <v>42248</v>
      </c>
    </row>
    <row r="508" spans="7:13" x14ac:dyDescent="0.25">
      <c r="G508" s="75" t="s">
        <v>4266</v>
      </c>
      <c r="H508" s="75" t="s">
        <v>3271</v>
      </c>
      <c r="I508" s="75" t="str">
        <f>IFERROR(_xlfn.XLOOKUP(Last_Pos[[#This Row],[NIK]],Data_Base_2[NIK],Data_Base_2[Current Position]),"")</f>
        <v/>
      </c>
      <c r="J508" s="75" t="s">
        <v>30</v>
      </c>
      <c r="K508" s="79">
        <v>41996</v>
      </c>
      <c r="L508" s="76" t="s">
        <v>1628</v>
      </c>
      <c r="M508" s="78">
        <v>41813</v>
      </c>
    </row>
    <row r="509" spans="7:13" x14ac:dyDescent="0.25">
      <c r="G509" s="75" t="s">
        <v>2877</v>
      </c>
      <c r="H509" s="75" t="s">
        <v>707</v>
      </c>
      <c r="I509" s="75" t="str">
        <f>IFERROR(_xlfn.XLOOKUP(Last_Pos[[#This Row],[NIK]],Data_Base_2[NIK],Data_Base_2[Current Position]),"")</f>
        <v/>
      </c>
      <c r="J509" s="75" t="s">
        <v>1696</v>
      </c>
      <c r="K509" s="79">
        <v>41778</v>
      </c>
      <c r="L509" s="76" t="s">
        <v>1696</v>
      </c>
      <c r="M509" s="78">
        <v>41778</v>
      </c>
    </row>
    <row r="510" spans="7:13" x14ac:dyDescent="0.25">
      <c r="G510" s="75" t="s">
        <v>4267</v>
      </c>
      <c r="H510" s="75" t="s">
        <v>3272</v>
      </c>
      <c r="I510" s="75" t="str">
        <f>IFERROR(_xlfn.XLOOKUP(Last_Pos[[#This Row],[NIK]],Data_Base_2[NIK],Data_Base_2[Current Position]),"")</f>
        <v/>
      </c>
      <c r="J510" s="75" t="s">
        <v>1628</v>
      </c>
      <c r="K510" s="79">
        <v>42065</v>
      </c>
      <c r="L510" s="76" t="s">
        <v>1628</v>
      </c>
      <c r="M510" s="78">
        <v>42065</v>
      </c>
    </row>
    <row r="511" spans="7:13" x14ac:dyDescent="0.25">
      <c r="G511" s="75" t="s">
        <v>2523</v>
      </c>
      <c r="H511" s="75" t="s">
        <v>193</v>
      </c>
      <c r="I511" s="75" t="str">
        <f>IFERROR(_xlfn.XLOOKUP(Last_Pos[[#This Row],[NIK]],Data_Base_2[NIK],Data_Base_2[Current Position]),"")</f>
        <v/>
      </c>
      <c r="J511" s="75" t="s">
        <v>3755</v>
      </c>
      <c r="K511" s="79">
        <v>43374</v>
      </c>
      <c r="L511" s="76" t="s">
        <v>32</v>
      </c>
      <c r="M511" s="78">
        <v>42492</v>
      </c>
    </row>
    <row r="512" spans="7:13" x14ac:dyDescent="0.25">
      <c r="G512" s="75" t="s">
        <v>4268</v>
      </c>
      <c r="H512" s="75" t="s">
        <v>3273</v>
      </c>
      <c r="I512" s="75" t="str">
        <f>IFERROR(_xlfn.XLOOKUP(Last_Pos[[#This Row],[NIK]],Data_Base_2[NIK],Data_Base_2[Current Position]),"")</f>
        <v/>
      </c>
      <c r="J512" s="75" t="s">
        <v>3852</v>
      </c>
      <c r="K512" s="79">
        <v>42186</v>
      </c>
      <c r="L512" s="76" t="s">
        <v>4013</v>
      </c>
      <c r="M512" s="78">
        <v>40909</v>
      </c>
    </row>
    <row r="513" spans="7:13" x14ac:dyDescent="0.25">
      <c r="G513" s="75" t="s">
        <v>2407</v>
      </c>
      <c r="H513" s="75" t="s">
        <v>353</v>
      </c>
      <c r="I513" s="75" t="str">
        <f>IFERROR(_xlfn.XLOOKUP(Last_Pos[[#This Row],[NIK]],Data_Base_2[NIK],Data_Base_2[Current Position]),"")</f>
        <v/>
      </c>
      <c r="J513" s="75" t="s">
        <v>1829</v>
      </c>
      <c r="K513" s="79">
        <v>43101</v>
      </c>
      <c r="L513" s="76" t="s">
        <v>4727</v>
      </c>
      <c r="M513" s="78">
        <v>40909</v>
      </c>
    </row>
    <row r="514" spans="7:13" x14ac:dyDescent="0.25">
      <c r="G514" s="75" t="s">
        <v>2352</v>
      </c>
      <c r="H514" s="75" t="s">
        <v>260</v>
      </c>
      <c r="I514" s="75" t="str">
        <f>IFERROR(_xlfn.XLOOKUP(Last_Pos[[#This Row],[NIK]],Data_Base_2[NIK],Data_Base_2[Current Position]),"")</f>
        <v/>
      </c>
      <c r="J514" s="75" t="s">
        <v>1688</v>
      </c>
      <c r="K514" s="79">
        <v>40909</v>
      </c>
      <c r="L514" s="76" t="s">
        <v>1688</v>
      </c>
      <c r="M514" s="78">
        <v>39326</v>
      </c>
    </row>
    <row r="515" spans="7:13" x14ac:dyDescent="0.25">
      <c r="G515" s="75" t="s">
        <v>4269</v>
      </c>
      <c r="H515" s="75" t="s">
        <v>3274</v>
      </c>
      <c r="I515" s="75" t="str">
        <f>IFERROR(_xlfn.XLOOKUP(Last_Pos[[#This Row],[NIK]],Data_Base_2[NIK],Data_Base_2[Current Position]),"")</f>
        <v/>
      </c>
      <c r="J515" s="75" t="s">
        <v>1628</v>
      </c>
      <c r="K515" s="79">
        <v>41821</v>
      </c>
      <c r="L515" s="76" t="s">
        <v>1628</v>
      </c>
      <c r="M515" s="78">
        <v>41736</v>
      </c>
    </row>
    <row r="516" spans="7:13" x14ac:dyDescent="0.25">
      <c r="G516" s="75" t="s">
        <v>4270</v>
      </c>
      <c r="H516" s="75" t="s">
        <v>3275</v>
      </c>
      <c r="I516" s="75" t="str">
        <f>IFERROR(_xlfn.XLOOKUP(Last_Pos[[#This Row],[NIK]],Data_Base_2[NIK],Data_Base_2[Current Position]),"")</f>
        <v/>
      </c>
      <c r="J516" s="75" t="s">
        <v>28</v>
      </c>
      <c r="K516" s="79">
        <v>43235</v>
      </c>
      <c r="L516" s="76" t="s">
        <v>4798</v>
      </c>
      <c r="M516" s="78">
        <v>42628</v>
      </c>
    </row>
    <row r="517" spans="7:13" x14ac:dyDescent="0.25">
      <c r="G517" s="75" t="s">
        <v>4271</v>
      </c>
      <c r="H517" s="75" t="s">
        <v>3276</v>
      </c>
      <c r="I517" s="75" t="str">
        <f>IFERROR(_xlfn.XLOOKUP(Last_Pos[[#This Row],[NIK]],Data_Base_2[NIK],Data_Base_2[Current Position]),"")</f>
        <v/>
      </c>
      <c r="J517" s="75" t="s">
        <v>1587</v>
      </c>
      <c r="K517" s="79">
        <v>42583</v>
      </c>
      <c r="L517" s="76" t="s">
        <v>28</v>
      </c>
      <c r="M517" s="78">
        <v>42278</v>
      </c>
    </row>
    <row r="518" spans="7:13" x14ac:dyDescent="0.25">
      <c r="G518" s="75" t="s">
        <v>2664</v>
      </c>
      <c r="H518" s="75" t="s">
        <v>653</v>
      </c>
      <c r="I518" s="75" t="str">
        <f>IFERROR(_xlfn.XLOOKUP(Last_Pos[[#This Row],[NIK]],Data_Base_2[NIK],Data_Base_2[Current Position]),"")</f>
        <v/>
      </c>
      <c r="J518" s="75" t="s">
        <v>30</v>
      </c>
      <c r="K518" s="79">
        <v>43455</v>
      </c>
      <c r="L518" s="76" t="s">
        <v>30</v>
      </c>
      <c r="M518" s="78">
        <v>43455</v>
      </c>
    </row>
    <row r="519" spans="7:13" x14ac:dyDescent="0.25">
      <c r="G519" s="75" t="s">
        <v>4272</v>
      </c>
      <c r="H519" s="75" t="s">
        <v>3277</v>
      </c>
      <c r="I519" s="75" t="str">
        <f>IFERROR(_xlfn.XLOOKUP(Last_Pos[[#This Row],[NIK]],Data_Base_2[NIK],Data_Base_2[Current Position]),"")</f>
        <v/>
      </c>
      <c r="J519" s="75" t="s">
        <v>3771</v>
      </c>
      <c r="K519" s="79">
        <v>42492</v>
      </c>
      <c r="L519" s="76" t="s">
        <v>28</v>
      </c>
      <c r="M519" s="78">
        <v>40973</v>
      </c>
    </row>
    <row r="520" spans="7:13" x14ac:dyDescent="0.25">
      <c r="G520" s="75" t="s">
        <v>2588</v>
      </c>
      <c r="H520" s="75" t="s">
        <v>346</v>
      </c>
      <c r="I520" s="75" t="str">
        <f>IFERROR(_xlfn.XLOOKUP(Last_Pos[[#This Row],[NIK]],Data_Base_2[NIK],Data_Base_2[Current Position]),"")</f>
        <v/>
      </c>
      <c r="J520" s="75" t="s">
        <v>3759</v>
      </c>
      <c r="K520" s="79">
        <v>43374</v>
      </c>
      <c r="L520" s="76" t="s">
        <v>3759</v>
      </c>
      <c r="M520" s="78">
        <v>43101</v>
      </c>
    </row>
    <row r="521" spans="7:13" x14ac:dyDescent="0.25">
      <c r="G521" s="75" t="s">
        <v>4273</v>
      </c>
      <c r="H521" s="75" t="s">
        <v>3278</v>
      </c>
      <c r="I521" s="75" t="str">
        <f>IFERROR(_xlfn.XLOOKUP(Last_Pos[[#This Row],[NIK]],Data_Base_2[NIK],Data_Base_2[Current Position]),"")</f>
        <v/>
      </c>
      <c r="J521" s="75" t="s">
        <v>1903</v>
      </c>
      <c r="K521" s="79">
        <v>42387</v>
      </c>
      <c r="L521" s="76" t="s">
        <v>4764</v>
      </c>
      <c r="M521" s="78">
        <v>42370</v>
      </c>
    </row>
    <row r="522" spans="7:13" x14ac:dyDescent="0.25">
      <c r="G522" s="75" t="s">
        <v>4274</v>
      </c>
      <c r="H522" s="75" t="s">
        <v>3279</v>
      </c>
      <c r="I522" s="75" t="str">
        <f>IFERROR(_xlfn.XLOOKUP(Last_Pos[[#This Row],[NIK]],Data_Base_2[NIK],Data_Base_2[Current Position]),"")</f>
        <v/>
      </c>
      <c r="J522" s="75" t="s">
        <v>3853</v>
      </c>
      <c r="K522" s="79">
        <v>42217</v>
      </c>
      <c r="L522" s="76" t="s">
        <v>4799</v>
      </c>
      <c r="M522" s="78">
        <v>41214</v>
      </c>
    </row>
    <row r="523" spans="7:13" x14ac:dyDescent="0.25">
      <c r="G523" s="75" t="s">
        <v>2401</v>
      </c>
      <c r="H523" s="75" t="s">
        <v>1328</v>
      </c>
      <c r="I523" s="75" t="str">
        <f>IFERROR(_xlfn.XLOOKUP(Last_Pos[[#This Row],[NIK]],Data_Base_2[NIK],Data_Base_2[Current Position]),"")</f>
        <v/>
      </c>
      <c r="J523" s="75" t="s">
        <v>1817</v>
      </c>
      <c r="K523" s="79">
        <v>42370</v>
      </c>
      <c r="L523" s="76" t="s">
        <v>4800</v>
      </c>
      <c r="M523" s="78">
        <v>40909</v>
      </c>
    </row>
    <row r="524" spans="7:13" x14ac:dyDescent="0.25">
      <c r="G524" s="75" t="s">
        <v>2431</v>
      </c>
      <c r="H524" s="75" t="s">
        <v>681</v>
      </c>
      <c r="I524" s="75" t="str">
        <f>IFERROR(_xlfn.XLOOKUP(Last_Pos[[#This Row],[NIK]],Data_Base_2[NIK],Data_Base_2[Current Position]),"")</f>
        <v/>
      </c>
      <c r="J524" s="75" t="s">
        <v>28</v>
      </c>
      <c r="K524" s="79">
        <v>43567</v>
      </c>
      <c r="L524" s="76" t="s">
        <v>28</v>
      </c>
      <c r="M524" s="78">
        <v>43567</v>
      </c>
    </row>
    <row r="525" spans="7:13" x14ac:dyDescent="0.25">
      <c r="G525" s="75" t="s">
        <v>4275</v>
      </c>
      <c r="H525" s="75" t="s">
        <v>3280</v>
      </c>
      <c r="I525" s="75" t="str">
        <f>IFERROR(_xlfn.XLOOKUP(Last_Pos[[#This Row],[NIK]],Data_Base_2[NIK],Data_Base_2[Current Position]),"")</f>
        <v/>
      </c>
      <c r="J525" s="75" t="s">
        <v>28</v>
      </c>
      <c r="K525" s="79">
        <v>43115</v>
      </c>
      <c r="L525" s="76" t="s">
        <v>28</v>
      </c>
      <c r="M525" s="78">
        <v>41699</v>
      </c>
    </row>
    <row r="526" spans="7:13" x14ac:dyDescent="0.25">
      <c r="G526" s="75" t="s">
        <v>2601</v>
      </c>
      <c r="H526" s="75" t="s">
        <v>349</v>
      </c>
      <c r="I526" s="75" t="str">
        <f>IFERROR(_xlfn.XLOOKUP(Last_Pos[[#This Row],[NIK]],Data_Base_2[NIK],Data_Base_2[Current Position]),"")</f>
        <v/>
      </c>
      <c r="J526" s="75" t="s">
        <v>3788</v>
      </c>
      <c r="K526" s="79">
        <v>43419</v>
      </c>
      <c r="L526" s="76" t="s">
        <v>7</v>
      </c>
      <c r="M526" s="78">
        <v>43101</v>
      </c>
    </row>
    <row r="527" spans="7:13" x14ac:dyDescent="0.25">
      <c r="G527" s="75" t="s">
        <v>2411</v>
      </c>
      <c r="H527" s="75" t="s">
        <v>356</v>
      </c>
      <c r="I527" s="75" t="str">
        <f>IFERROR(_xlfn.XLOOKUP(Last_Pos[[#This Row],[NIK]],Data_Base_2[NIK],Data_Base_2[Current Position]),"")</f>
        <v/>
      </c>
      <c r="J527" s="75" t="s">
        <v>1833</v>
      </c>
      <c r="K527" s="79">
        <v>43466</v>
      </c>
      <c r="L527" s="76" t="s">
        <v>4801</v>
      </c>
      <c r="M527" s="78">
        <v>42370</v>
      </c>
    </row>
    <row r="528" spans="7:13" x14ac:dyDescent="0.25">
      <c r="G528" s="75" t="s">
        <v>2570</v>
      </c>
      <c r="H528" s="75" t="s">
        <v>439</v>
      </c>
      <c r="I528" s="75" t="str">
        <f>IFERROR(_xlfn.XLOOKUP(Last_Pos[[#This Row],[NIK]],Data_Base_2[NIK],Data_Base_2[Current Position]),"")</f>
        <v/>
      </c>
      <c r="J528" s="75" t="s">
        <v>28</v>
      </c>
      <c r="K528" s="79">
        <v>43102</v>
      </c>
      <c r="L528" s="76" t="s">
        <v>28</v>
      </c>
      <c r="M528" s="78">
        <v>42492</v>
      </c>
    </row>
    <row r="529" spans="7:13" x14ac:dyDescent="0.25">
      <c r="G529" s="75" t="s">
        <v>2471</v>
      </c>
      <c r="H529" s="75" t="s">
        <v>499</v>
      </c>
      <c r="I529" s="75" t="str">
        <f>IFERROR(_xlfn.XLOOKUP(Last_Pos[[#This Row],[NIK]],Data_Base_2[NIK],Data_Base_2[Current Position]),"")</f>
        <v/>
      </c>
      <c r="J529" s="75" t="s">
        <v>28</v>
      </c>
      <c r="K529" s="79">
        <v>43692</v>
      </c>
      <c r="L529" s="76" t="s">
        <v>28</v>
      </c>
      <c r="M529" s="78">
        <v>41996</v>
      </c>
    </row>
    <row r="530" spans="7:13" x14ac:dyDescent="0.25">
      <c r="G530" s="75" t="s">
        <v>2438</v>
      </c>
      <c r="H530" s="75" t="s">
        <v>671</v>
      </c>
      <c r="I530" s="75" t="str">
        <f>IFERROR(_xlfn.XLOOKUP(Last_Pos[[#This Row],[NIK]],Data_Base_2[NIK],Data_Base_2[Current Position]),"")</f>
        <v/>
      </c>
      <c r="J530" s="75" t="s">
        <v>28</v>
      </c>
      <c r="K530" s="79">
        <v>43668</v>
      </c>
      <c r="L530" s="76" t="s">
        <v>1638</v>
      </c>
      <c r="M530" s="78">
        <v>43395</v>
      </c>
    </row>
    <row r="531" spans="7:13" x14ac:dyDescent="0.25">
      <c r="G531" s="75" t="s">
        <v>4276</v>
      </c>
      <c r="H531" s="75" t="s">
        <v>3281</v>
      </c>
      <c r="I531" s="75" t="str">
        <f>IFERROR(_xlfn.XLOOKUP(Last_Pos[[#This Row],[NIK]],Data_Base_2[NIK],Data_Base_2[Current Position]),"")</f>
        <v/>
      </c>
      <c r="J531" s="75" t="s">
        <v>928</v>
      </c>
      <c r="K531" s="79">
        <v>42795</v>
      </c>
      <c r="L531" s="76" t="s">
        <v>928</v>
      </c>
      <c r="M531" s="78">
        <v>42005</v>
      </c>
    </row>
    <row r="532" spans="7:13" x14ac:dyDescent="0.25">
      <c r="G532" s="75" t="s">
        <v>4277</v>
      </c>
      <c r="H532" s="75" t="s">
        <v>3282</v>
      </c>
      <c r="I532" s="75" t="str">
        <f>IFERROR(_xlfn.XLOOKUP(Last_Pos[[#This Row],[NIK]],Data_Base_2[NIK],Data_Base_2[Current Position]),"")</f>
        <v/>
      </c>
      <c r="J532" s="75" t="s">
        <v>28</v>
      </c>
      <c r="K532" s="79">
        <v>42492</v>
      </c>
      <c r="L532" s="76" t="s">
        <v>1638</v>
      </c>
      <c r="M532" s="78">
        <v>41913</v>
      </c>
    </row>
    <row r="533" spans="7:13" x14ac:dyDescent="0.25">
      <c r="G533" s="75" t="s">
        <v>2339</v>
      </c>
      <c r="H533" s="75" t="s">
        <v>567</v>
      </c>
      <c r="I533" s="75" t="str">
        <f>IFERROR(_xlfn.XLOOKUP(Last_Pos[[#This Row],[NIK]],Data_Base_2[NIK],Data_Base_2[Current Position]),"")</f>
        <v/>
      </c>
      <c r="J533" s="75" t="s">
        <v>1493</v>
      </c>
      <c r="K533" s="79">
        <v>42826</v>
      </c>
      <c r="L533" s="76" t="s">
        <v>1493</v>
      </c>
      <c r="M533" s="78">
        <v>42826</v>
      </c>
    </row>
    <row r="534" spans="7:13" x14ac:dyDescent="0.25">
      <c r="G534" s="75" t="s">
        <v>2673</v>
      </c>
      <c r="H534" s="75" t="s">
        <v>561</v>
      </c>
      <c r="I534" s="75" t="str">
        <f>IFERROR(_xlfn.XLOOKUP(Last_Pos[[#This Row],[NIK]],Data_Base_2[NIK],Data_Base_2[Current Position]),"")</f>
        <v/>
      </c>
      <c r="J534" s="75" t="s">
        <v>28</v>
      </c>
      <c r="K534" s="79">
        <v>43556</v>
      </c>
      <c r="L534" s="76" t="s">
        <v>28</v>
      </c>
      <c r="M534" s="78">
        <v>42339</v>
      </c>
    </row>
    <row r="535" spans="7:13" x14ac:dyDescent="0.25">
      <c r="G535" s="75" t="s">
        <v>2883</v>
      </c>
      <c r="H535" s="75" t="s">
        <v>163</v>
      </c>
      <c r="I535" s="75" t="str">
        <f>IFERROR(_xlfn.XLOOKUP(Last_Pos[[#This Row],[NIK]],Data_Base_2[NIK],Data_Base_2[Current Position]),"")</f>
        <v/>
      </c>
      <c r="J535" s="75" t="s">
        <v>3854</v>
      </c>
      <c r="K535" s="79">
        <v>41821</v>
      </c>
      <c r="L535" s="76" t="s">
        <v>4802</v>
      </c>
      <c r="M535" s="78">
        <v>40665</v>
      </c>
    </row>
    <row r="536" spans="7:13" x14ac:dyDescent="0.25">
      <c r="G536" s="75" t="s">
        <v>2692</v>
      </c>
      <c r="H536" s="75" t="s">
        <v>1269</v>
      </c>
      <c r="I536" s="75" t="str">
        <f>IFERROR(_xlfn.XLOOKUP(Last_Pos[[#This Row],[NIK]],Data_Base_2[NIK],Data_Base_2[Current Position]),"")</f>
        <v/>
      </c>
      <c r="J536" s="75" t="s">
        <v>28</v>
      </c>
      <c r="K536" s="79">
        <v>44109</v>
      </c>
      <c r="L536" s="76" t="s">
        <v>884</v>
      </c>
      <c r="M536" s="78">
        <v>42980</v>
      </c>
    </row>
    <row r="537" spans="7:13" x14ac:dyDescent="0.25">
      <c r="G537" s="75" t="s">
        <v>2974</v>
      </c>
      <c r="H537" s="75" t="s">
        <v>1234</v>
      </c>
      <c r="I537" s="75" t="str">
        <f>IFERROR(_xlfn.XLOOKUP(Last_Pos[[#This Row],[NIK]],Data_Base_2[NIK],Data_Base_2[Current Position]),"")</f>
        <v/>
      </c>
      <c r="J537" s="75" t="s">
        <v>1879</v>
      </c>
      <c r="K537" s="79">
        <v>43075</v>
      </c>
      <c r="L537" s="76" t="s">
        <v>1879</v>
      </c>
      <c r="M537" s="78">
        <v>43075</v>
      </c>
    </row>
    <row r="538" spans="7:13" x14ac:dyDescent="0.25">
      <c r="G538" s="75" t="s">
        <v>2919</v>
      </c>
      <c r="H538" s="75" t="s">
        <v>1315</v>
      </c>
      <c r="I538" s="75" t="str">
        <f>IFERROR(_xlfn.XLOOKUP(Last_Pos[[#This Row],[NIK]],Data_Base_2[NIK],Data_Base_2[Current Position]),"")</f>
        <v/>
      </c>
      <c r="J538" s="75" t="s">
        <v>7</v>
      </c>
      <c r="K538" s="79">
        <v>44044</v>
      </c>
      <c r="L538" s="76" t="s">
        <v>7</v>
      </c>
      <c r="M538" s="78">
        <v>44044</v>
      </c>
    </row>
    <row r="539" spans="7:13" x14ac:dyDescent="0.25">
      <c r="G539" s="75" t="s">
        <v>2512</v>
      </c>
      <c r="H539" s="75" t="s">
        <v>1268</v>
      </c>
      <c r="I539" s="75" t="str">
        <f>IFERROR(_xlfn.XLOOKUP(Last_Pos[[#This Row],[NIK]],Data_Base_2[NIK],Data_Base_2[Current Position]),"")</f>
        <v/>
      </c>
      <c r="J539" s="75" t="s">
        <v>3771</v>
      </c>
      <c r="K539" s="79">
        <v>43466</v>
      </c>
      <c r="L539" s="76" t="s">
        <v>3771</v>
      </c>
      <c r="M539" s="78">
        <v>43115</v>
      </c>
    </row>
    <row r="540" spans="7:13" x14ac:dyDescent="0.25">
      <c r="G540" s="75" t="s">
        <v>4278</v>
      </c>
      <c r="H540" s="75" t="s">
        <v>3283</v>
      </c>
      <c r="I540" s="75" t="str">
        <f>IFERROR(_xlfn.XLOOKUP(Last_Pos[[#This Row],[NIK]],Data_Base_2[NIK],Data_Base_2[Current Position]),"")</f>
        <v/>
      </c>
      <c r="J540" s="75" t="s">
        <v>3855</v>
      </c>
      <c r="K540" s="79">
        <v>42522</v>
      </c>
      <c r="L540" s="76" t="s">
        <v>3855</v>
      </c>
      <c r="M540" s="78">
        <v>42339</v>
      </c>
    </row>
    <row r="541" spans="7:13" x14ac:dyDescent="0.25">
      <c r="G541" s="75" t="s">
        <v>2843</v>
      </c>
      <c r="H541" s="75" t="s">
        <v>368</v>
      </c>
      <c r="I541" s="75" t="str">
        <f>IFERROR(_xlfn.XLOOKUP(Last_Pos[[#This Row],[NIK]],Data_Base_2[NIK],Data_Base_2[Current Position]),"")</f>
        <v/>
      </c>
      <c r="J541" s="75" t="s">
        <v>1870</v>
      </c>
      <c r="K541" s="79">
        <v>43101</v>
      </c>
      <c r="L541" s="76" t="s">
        <v>4803</v>
      </c>
      <c r="M541" s="78">
        <v>41791</v>
      </c>
    </row>
    <row r="542" spans="7:13" x14ac:dyDescent="0.25">
      <c r="G542" s="75" t="s">
        <v>2412</v>
      </c>
      <c r="H542" s="75" t="s">
        <v>524</v>
      </c>
      <c r="I542" s="75" t="str">
        <f>IFERROR(_xlfn.XLOOKUP(Last_Pos[[#This Row],[NIK]],Data_Base_2[NIK],Data_Base_2[Current Position]),"")</f>
        <v/>
      </c>
      <c r="J542" s="75" t="s">
        <v>1833</v>
      </c>
      <c r="K542" s="79">
        <v>42736</v>
      </c>
      <c r="L542" s="76" t="s">
        <v>4804</v>
      </c>
      <c r="M542" s="78">
        <v>41913</v>
      </c>
    </row>
    <row r="543" spans="7:13" x14ac:dyDescent="0.25">
      <c r="G543" s="75" t="s">
        <v>4279</v>
      </c>
      <c r="H543" s="75" t="s">
        <v>700</v>
      </c>
      <c r="I543" s="75" t="str">
        <f>IFERROR(_xlfn.XLOOKUP(Last_Pos[[#This Row],[NIK]],Data_Base_2[NIK],Data_Base_2[Current Position]),"")</f>
        <v/>
      </c>
      <c r="J543" s="75" t="s">
        <v>1662</v>
      </c>
      <c r="K543" s="79">
        <v>40179</v>
      </c>
      <c r="L543" s="76" t="s">
        <v>3950</v>
      </c>
      <c r="M543" s="78">
        <v>39326</v>
      </c>
    </row>
    <row r="544" spans="7:13" x14ac:dyDescent="0.25">
      <c r="G544" s="75" t="s">
        <v>4280</v>
      </c>
      <c r="H544" s="75" t="s">
        <v>704</v>
      </c>
      <c r="I544" s="75" t="str">
        <f>IFERROR(_xlfn.XLOOKUP(Last_Pos[[#This Row],[NIK]],Data_Base_2[NIK],Data_Base_2[Current Position]),"")</f>
        <v/>
      </c>
      <c r="J544" s="75" t="s">
        <v>3761</v>
      </c>
      <c r="K544" s="79">
        <v>43983</v>
      </c>
      <c r="L544" s="76" t="s">
        <v>1534</v>
      </c>
      <c r="M544" s="78">
        <v>42226</v>
      </c>
    </row>
    <row r="545" spans="7:13" x14ac:dyDescent="0.25">
      <c r="G545" s="75" t="s">
        <v>2513</v>
      </c>
      <c r="H545" s="75" t="s">
        <v>420</v>
      </c>
      <c r="I545" s="75" t="str">
        <f>IFERROR(_xlfn.XLOOKUP(Last_Pos[[#This Row],[NIK]],Data_Base_2[NIK],Data_Base_2[Current Position]),"")</f>
        <v/>
      </c>
      <c r="J545" s="75" t="s">
        <v>32</v>
      </c>
      <c r="K545" s="79">
        <v>42278</v>
      </c>
      <c r="L545" s="76" t="s">
        <v>893</v>
      </c>
      <c r="M545" s="78">
        <v>42186</v>
      </c>
    </row>
    <row r="546" spans="7:13" x14ac:dyDescent="0.25">
      <c r="G546" s="75" t="s">
        <v>2469</v>
      </c>
      <c r="H546" s="75" t="s">
        <v>321</v>
      </c>
      <c r="I546" s="75" t="str">
        <f>IFERROR(_xlfn.XLOOKUP(Last_Pos[[#This Row],[NIK]],Data_Base_2[NIK],Data_Base_2[Current Position]),"")</f>
        <v/>
      </c>
      <c r="J546" s="75" t="s">
        <v>3771</v>
      </c>
      <c r="K546" s="79">
        <v>43466</v>
      </c>
      <c r="L546" s="76" t="s">
        <v>3771</v>
      </c>
      <c r="M546" s="78">
        <v>43222</v>
      </c>
    </row>
    <row r="547" spans="7:13" x14ac:dyDescent="0.25">
      <c r="G547" s="75" t="s">
        <v>4281</v>
      </c>
      <c r="H547" s="75" t="s">
        <v>3284</v>
      </c>
      <c r="I547" s="75" t="str">
        <f>IFERROR(_xlfn.XLOOKUP(Last_Pos[[#This Row],[NIK]],Data_Base_2[NIK],Data_Base_2[Current Position]),"")</f>
        <v/>
      </c>
      <c r="J547" s="75" t="s">
        <v>928</v>
      </c>
      <c r="K547" s="79">
        <v>44088</v>
      </c>
      <c r="L547" s="76" t="s">
        <v>928</v>
      </c>
      <c r="M547" s="78">
        <v>43199</v>
      </c>
    </row>
    <row r="548" spans="7:13" x14ac:dyDescent="0.25">
      <c r="G548" s="75" t="s">
        <v>4282</v>
      </c>
      <c r="H548" s="75" t="s">
        <v>3285</v>
      </c>
      <c r="I548" s="75" t="str">
        <f>IFERROR(_xlfn.XLOOKUP(Last_Pos[[#This Row],[NIK]],Data_Base_2[NIK],Data_Base_2[Current Position]),"")</f>
        <v/>
      </c>
      <c r="J548" s="75" t="s">
        <v>32</v>
      </c>
      <c r="K548" s="79">
        <v>41771</v>
      </c>
      <c r="L548" s="76" t="s">
        <v>32</v>
      </c>
      <c r="M548" s="78">
        <v>40009</v>
      </c>
    </row>
    <row r="549" spans="7:13" x14ac:dyDescent="0.25">
      <c r="G549" s="75" t="s">
        <v>2782</v>
      </c>
      <c r="H549" s="75" t="s">
        <v>1312</v>
      </c>
      <c r="I549" s="75" t="str">
        <f>IFERROR(_xlfn.XLOOKUP(Last_Pos[[#This Row],[NIK]],Data_Base_2[NIK],Data_Base_2[Current Position]),"")</f>
        <v/>
      </c>
      <c r="J549" s="75" t="s">
        <v>1587</v>
      </c>
      <c r="K549" s="79">
        <v>44228</v>
      </c>
      <c r="L549" s="76" t="s">
        <v>28</v>
      </c>
      <c r="M549" s="78">
        <v>43864</v>
      </c>
    </row>
    <row r="550" spans="7:13" x14ac:dyDescent="0.25">
      <c r="G550" s="75" t="s">
        <v>4283</v>
      </c>
      <c r="H550" s="75" t="s">
        <v>3286</v>
      </c>
      <c r="I550" s="75" t="str">
        <f>IFERROR(_xlfn.XLOOKUP(Last_Pos[[#This Row],[NIK]],Data_Base_2[NIK],Data_Base_2[Current Position]),"")</f>
        <v/>
      </c>
      <c r="J550" s="75" t="s">
        <v>38</v>
      </c>
      <c r="K550" s="79">
        <v>43770</v>
      </c>
      <c r="L550" s="76" t="s">
        <v>3755</v>
      </c>
      <c r="M550" s="78">
        <v>42736</v>
      </c>
    </row>
    <row r="551" spans="7:13" x14ac:dyDescent="0.25">
      <c r="G551" s="75" t="s">
        <v>2824</v>
      </c>
      <c r="H551" s="75" t="s">
        <v>1166</v>
      </c>
      <c r="I551" s="75" t="str">
        <f>IFERROR(_xlfn.XLOOKUP(Last_Pos[[#This Row],[NIK]],Data_Base_2[NIK],Data_Base_2[Current Position]),"")</f>
        <v/>
      </c>
      <c r="J551" s="75" t="s">
        <v>1454</v>
      </c>
      <c r="K551" s="79">
        <v>40634</v>
      </c>
      <c r="L551" s="76" t="s">
        <v>4805</v>
      </c>
      <c r="M551" s="78">
        <v>39508</v>
      </c>
    </row>
    <row r="552" spans="7:13" x14ac:dyDescent="0.25">
      <c r="G552" s="75" t="s">
        <v>2586</v>
      </c>
      <c r="H552" s="75" t="s">
        <v>382</v>
      </c>
      <c r="I552" s="75" t="str">
        <f>IFERROR(_xlfn.XLOOKUP(Last_Pos[[#This Row],[NIK]],Data_Base_2[NIK],Data_Base_2[Current Position]),"")</f>
        <v/>
      </c>
      <c r="J552" s="75" t="s">
        <v>7</v>
      </c>
      <c r="K552" s="79">
        <v>43055</v>
      </c>
      <c r="L552" s="76" t="s">
        <v>7</v>
      </c>
      <c r="M552" s="78">
        <v>41548</v>
      </c>
    </row>
    <row r="553" spans="7:13" x14ac:dyDescent="0.25">
      <c r="G553" s="75" t="s">
        <v>2377</v>
      </c>
      <c r="H553" s="75" t="s">
        <v>125</v>
      </c>
      <c r="I553" s="75" t="str">
        <f>IFERROR(_xlfn.XLOOKUP(Last_Pos[[#This Row],[NIK]],Data_Base_2[NIK],Data_Base_2[Current Position]),"")</f>
        <v/>
      </c>
      <c r="J553" s="75" t="s">
        <v>1490</v>
      </c>
      <c r="K553" s="79">
        <v>42736</v>
      </c>
      <c r="L553" s="76" t="s">
        <v>1490</v>
      </c>
      <c r="M553" s="78">
        <v>39326</v>
      </c>
    </row>
    <row r="554" spans="7:13" x14ac:dyDescent="0.25">
      <c r="G554" s="75" t="s">
        <v>4284</v>
      </c>
      <c r="H554" s="75" t="s">
        <v>780</v>
      </c>
      <c r="I554" s="75" t="str">
        <f>IFERROR(_xlfn.XLOOKUP(Last_Pos[[#This Row],[NIK]],Data_Base_2[NIK],Data_Base_2[Current Position]),"")</f>
        <v/>
      </c>
      <c r="J554" s="75" t="s">
        <v>1534</v>
      </c>
      <c r="K554" s="79">
        <v>42226</v>
      </c>
      <c r="L554" s="76" t="s">
        <v>1534</v>
      </c>
      <c r="M554" s="78">
        <v>42226</v>
      </c>
    </row>
    <row r="555" spans="7:13" x14ac:dyDescent="0.25">
      <c r="G555" s="75" t="s">
        <v>4285</v>
      </c>
      <c r="H555" s="75" t="s">
        <v>3287</v>
      </c>
      <c r="I555" s="75" t="str">
        <f>IFERROR(_xlfn.XLOOKUP(Last_Pos[[#This Row],[NIK]],Data_Base_2[NIK],Data_Base_2[Current Position]),"")</f>
        <v/>
      </c>
      <c r="J555" s="75" t="s">
        <v>28</v>
      </c>
      <c r="K555" s="79">
        <v>41214</v>
      </c>
      <c r="L555" s="76" t="s">
        <v>28</v>
      </c>
      <c r="M555" s="78">
        <v>41214</v>
      </c>
    </row>
    <row r="556" spans="7:13" x14ac:dyDescent="0.25">
      <c r="G556" s="75" t="s">
        <v>2876</v>
      </c>
      <c r="H556" s="75" t="s">
        <v>145</v>
      </c>
      <c r="I556" s="75" t="str">
        <f>IFERROR(_xlfn.XLOOKUP(Last_Pos[[#This Row],[NIK]],Data_Base_2[NIK],Data_Base_2[Current Position]),"")</f>
        <v/>
      </c>
      <c r="J556" s="75" t="s">
        <v>1696</v>
      </c>
      <c r="K556" s="79">
        <v>42736</v>
      </c>
      <c r="L556" s="76" t="s">
        <v>3777</v>
      </c>
      <c r="M556" s="78">
        <v>40909</v>
      </c>
    </row>
    <row r="557" spans="7:13" x14ac:dyDescent="0.25">
      <c r="G557" s="75" t="s">
        <v>2618</v>
      </c>
      <c r="H557" s="75" t="s">
        <v>1182</v>
      </c>
      <c r="I557" s="75" t="str">
        <f>IFERROR(_xlfn.XLOOKUP(Last_Pos[[#This Row],[NIK]],Data_Base_2[NIK],Data_Base_2[Current Position]),"")</f>
        <v/>
      </c>
      <c r="J557" s="75" t="s">
        <v>3856</v>
      </c>
      <c r="K557" s="79">
        <v>43374</v>
      </c>
      <c r="L557" s="76" t="s">
        <v>816</v>
      </c>
      <c r="M557" s="78">
        <v>42736</v>
      </c>
    </row>
    <row r="558" spans="7:13" x14ac:dyDescent="0.25">
      <c r="G558" s="75" t="s">
        <v>2419</v>
      </c>
      <c r="H558" s="75" t="s">
        <v>237</v>
      </c>
      <c r="I558" s="75" t="str">
        <f>IFERROR(_xlfn.XLOOKUP(Last_Pos[[#This Row],[NIK]],Data_Base_2[NIK],Data_Base_2[Current Position]),"")</f>
        <v/>
      </c>
      <c r="J558" s="75" t="s">
        <v>928</v>
      </c>
      <c r="K558" s="79">
        <v>44044</v>
      </c>
      <c r="L558" s="76" t="s">
        <v>928</v>
      </c>
      <c r="M558" s="78">
        <v>44044</v>
      </c>
    </row>
    <row r="559" spans="7:13" x14ac:dyDescent="0.25">
      <c r="G559" s="75" t="s">
        <v>2716</v>
      </c>
      <c r="H559" s="75" t="s">
        <v>1279</v>
      </c>
      <c r="I559" s="75" t="str">
        <f>IFERROR(_xlfn.XLOOKUP(Last_Pos[[#This Row],[NIK]],Data_Base_2[NIK],Data_Base_2[Current Position]),"")</f>
        <v/>
      </c>
      <c r="J559" s="75" t="s">
        <v>928</v>
      </c>
      <c r="K559" s="79">
        <v>43101</v>
      </c>
      <c r="L559" s="76" t="s">
        <v>928</v>
      </c>
      <c r="M559" s="78">
        <v>42795</v>
      </c>
    </row>
    <row r="560" spans="7:13" x14ac:dyDescent="0.25">
      <c r="G560" s="75" t="s">
        <v>2708</v>
      </c>
      <c r="H560" s="75" t="s">
        <v>654</v>
      </c>
      <c r="I560" s="75" t="str">
        <f>IFERROR(_xlfn.XLOOKUP(Last_Pos[[#This Row],[NIK]],Data_Base_2[NIK],Data_Base_2[Current Position]),"")</f>
        <v/>
      </c>
      <c r="J560" s="75" t="s">
        <v>28</v>
      </c>
      <c r="K560" s="79">
        <v>44228</v>
      </c>
      <c r="L560" s="76" t="s">
        <v>28</v>
      </c>
      <c r="M560" s="78">
        <v>43474</v>
      </c>
    </row>
    <row r="561" spans="7:13" x14ac:dyDescent="0.25">
      <c r="G561" s="75" t="s">
        <v>4286</v>
      </c>
      <c r="H561" s="75" t="s">
        <v>723</v>
      </c>
      <c r="I561" s="75" t="str">
        <f>IFERROR(_xlfn.XLOOKUP(Last_Pos[[#This Row],[NIK]],Data_Base_2[NIK],Data_Base_2[Current Position]),"")</f>
        <v/>
      </c>
      <c r="J561" s="75" t="s">
        <v>1523</v>
      </c>
      <c r="K561" s="79">
        <v>44044</v>
      </c>
      <c r="L561" s="76" t="s">
        <v>4806</v>
      </c>
      <c r="M561" s="78">
        <v>43388</v>
      </c>
    </row>
    <row r="562" spans="7:13" x14ac:dyDescent="0.25">
      <c r="G562" s="75" t="s">
        <v>4287</v>
      </c>
      <c r="H562" s="75" t="s">
        <v>3288</v>
      </c>
      <c r="I562" s="75" t="str">
        <f>IFERROR(_xlfn.XLOOKUP(Last_Pos[[#This Row],[NIK]],Data_Base_2[NIK],Data_Base_2[Current Position]),"")</f>
        <v/>
      </c>
      <c r="J562" s="75" t="s">
        <v>3857</v>
      </c>
      <c r="K562" s="79">
        <v>42795</v>
      </c>
      <c r="L562" s="76" t="s">
        <v>3857</v>
      </c>
      <c r="M562" s="78">
        <v>42370</v>
      </c>
    </row>
    <row r="563" spans="7:13" x14ac:dyDescent="0.25">
      <c r="G563" s="75" t="s">
        <v>3858</v>
      </c>
      <c r="H563" s="75" t="s">
        <v>1334</v>
      </c>
      <c r="I563" s="75" t="str">
        <f>IFERROR(_xlfn.XLOOKUP(Last_Pos[[#This Row],[NIK]],Data_Base_2[NIK],Data_Base_2[Current Position]),"")</f>
        <v/>
      </c>
      <c r="J563" s="75" t="e">
        <v>#N/A</v>
      </c>
      <c r="K563" s="79">
        <v>36723</v>
      </c>
      <c r="L563" s="76" t="e">
        <v>#N/A</v>
      </c>
      <c r="M563" s="78">
        <v>36723</v>
      </c>
    </row>
    <row r="564" spans="7:13" x14ac:dyDescent="0.25">
      <c r="G564" s="75" t="s">
        <v>4288</v>
      </c>
      <c r="H564" s="75" t="s">
        <v>3289</v>
      </c>
      <c r="I564" s="75" t="str">
        <f>IFERROR(_xlfn.XLOOKUP(Last_Pos[[#This Row],[NIK]],Data_Base_2[NIK],Data_Base_2[Current Position]),"")</f>
        <v/>
      </c>
      <c r="J564" s="75" t="s">
        <v>3859</v>
      </c>
      <c r="K564" s="79">
        <v>42005</v>
      </c>
      <c r="L564" s="76" t="s">
        <v>4807</v>
      </c>
      <c r="M564" s="78">
        <v>41275</v>
      </c>
    </row>
    <row r="565" spans="7:13" x14ac:dyDescent="0.25">
      <c r="G565" s="75" t="s">
        <v>2487</v>
      </c>
      <c r="H565" s="75" t="s">
        <v>396</v>
      </c>
      <c r="I565" s="75" t="str">
        <f>IFERROR(_xlfn.XLOOKUP(Last_Pos[[#This Row],[NIK]],Data_Base_2[NIK],Data_Base_2[Current Position]),"")</f>
        <v/>
      </c>
      <c r="J565" s="75" t="s">
        <v>28</v>
      </c>
      <c r="K565" s="79">
        <v>44198</v>
      </c>
      <c r="L565" s="76" t="s">
        <v>28</v>
      </c>
      <c r="M565" s="78">
        <v>43466</v>
      </c>
    </row>
    <row r="566" spans="7:13" x14ac:dyDescent="0.25">
      <c r="G566" s="75" t="s">
        <v>4289</v>
      </c>
      <c r="H566" s="75" t="s">
        <v>3290</v>
      </c>
      <c r="I566" s="75" t="str">
        <f>IFERROR(_xlfn.XLOOKUP(Last_Pos[[#This Row],[NIK]],Data_Base_2[NIK],Data_Base_2[Current Position]),"")</f>
        <v/>
      </c>
      <c r="J566" s="75" t="s">
        <v>1631</v>
      </c>
      <c r="K566" s="79">
        <v>41610</v>
      </c>
      <c r="L566" s="76" t="s">
        <v>1631</v>
      </c>
      <c r="M566" s="78">
        <v>41610</v>
      </c>
    </row>
    <row r="567" spans="7:13" x14ac:dyDescent="0.25">
      <c r="G567" s="75" t="s">
        <v>2936</v>
      </c>
      <c r="H567" s="75" t="s">
        <v>523</v>
      </c>
      <c r="I567" s="75" t="str">
        <f>IFERROR(_xlfn.XLOOKUP(Last_Pos[[#This Row],[NIK]],Data_Base_2[NIK],Data_Base_2[Current Position]),"")</f>
        <v/>
      </c>
      <c r="J567" s="75" t="s">
        <v>2145</v>
      </c>
      <c r="K567" s="79">
        <v>41913</v>
      </c>
      <c r="L567" s="76" t="s">
        <v>2145</v>
      </c>
      <c r="M567" s="78">
        <v>41913</v>
      </c>
    </row>
    <row r="568" spans="7:13" x14ac:dyDescent="0.25">
      <c r="G568" s="75" t="s">
        <v>4290</v>
      </c>
      <c r="H568" s="75" t="s">
        <v>3291</v>
      </c>
      <c r="I568" s="75" t="str">
        <f>IFERROR(_xlfn.XLOOKUP(Last_Pos[[#This Row],[NIK]],Data_Base_2[NIK],Data_Base_2[Current Position]),"")</f>
        <v/>
      </c>
      <c r="J568" s="75" t="s">
        <v>7</v>
      </c>
      <c r="K568" s="79">
        <v>41640</v>
      </c>
      <c r="L568" s="76" t="s">
        <v>1631</v>
      </c>
      <c r="M568" s="78">
        <v>41435</v>
      </c>
    </row>
    <row r="569" spans="7:13" x14ac:dyDescent="0.25">
      <c r="G569" s="75" t="s">
        <v>2348</v>
      </c>
      <c r="H569" s="75" t="s">
        <v>519</v>
      </c>
      <c r="I569" s="75" t="str">
        <f>IFERROR(_xlfn.XLOOKUP(Last_Pos[[#This Row],[NIK]],Data_Base_2[NIK],Data_Base_2[Current Position]),"")</f>
        <v/>
      </c>
      <c r="J569" s="75" t="s">
        <v>3860</v>
      </c>
      <c r="K569" s="79">
        <v>43101</v>
      </c>
      <c r="L569" s="76" t="s">
        <v>3860</v>
      </c>
      <c r="M569" s="78">
        <v>42036</v>
      </c>
    </row>
    <row r="570" spans="7:13" x14ac:dyDescent="0.25">
      <c r="G570" s="75" t="s">
        <v>2310</v>
      </c>
      <c r="H570" s="75" t="s">
        <v>677</v>
      </c>
      <c r="I570" s="75" t="str">
        <f>IFERROR(_xlfn.XLOOKUP(Last_Pos[[#This Row],[NIK]],Data_Base_2[NIK],Data_Base_2[Current Position]),"")</f>
        <v/>
      </c>
      <c r="J570" s="75" t="s">
        <v>1775</v>
      </c>
      <c r="K570" s="79">
        <v>43886</v>
      </c>
      <c r="L570" s="76" t="s">
        <v>1775</v>
      </c>
      <c r="M570" s="78">
        <v>43886</v>
      </c>
    </row>
    <row r="571" spans="7:13" x14ac:dyDescent="0.25">
      <c r="G571" s="75" t="s">
        <v>2948</v>
      </c>
      <c r="H571" s="75" t="s">
        <v>1216</v>
      </c>
      <c r="I571" s="75" t="str">
        <f>IFERROR(_xlfn.XLOOKUP(Last_Pos[[#This Row],[NIK]],Data_Base_2[NIK],Data_Base_2[Current Position]),"")</f>
        <v/>
      </c>
      <c r="J571" s="75" t="s">
        <v>2178</v>
      </c>
      <c r="K571" s="79">
        <v>42736</v>
      </c>
      <c r="L571" s="76" t="s">
        <v>4785</v>
      </c>
      <c r="M571" s="78">
        <v>41030</v>
      </c>
    </row>
    <row r="572" spans="7:13" x14ac:dyDescent="0.25">
      <c r="G572" s="75" t="s">
        <v>2852</v>
      </c>
      <c r="H572" s="75" t="s">
        <v>1177</v>
      </c>
      <c r="I572" s="75" t="str">
        <f>IFERROR(_xlfn.XLOOKUP(Last_Pos[[#This Row],[NIK]],Data_Base_2[NIK],Data_Base_2[Current Position]),"")</f>
        <v/>
      </c>
      <c r="J572" s="75" t="s">
        <v>1879</v>
      </c>
      <c r="K572" s="79">
        <v>42718</v>
      </c>
      <c r="L572" s="76" t="s">
        <v>1879</v>
      </c>
      <c r="M572" s="78">
        <v>42718</v>
      </c>
    </row>
    <row r="573" spans="7:13" x14ac:dyDescent="0.25">
      <c r="G573" s="75" t="s">
        <v>4291</v>
      </c>
      <c r="H573" s="75" t="s">
        <v>3292</v>
      </c>
      <c r="I573" s="75" t="str">
        <f>IFERROR(_xlfn.XLOOKUP(Last_Pos[[#This Row],[NIK]],Data_Base_2[NIK],Data_Base_2[Current Position]),"")</f>
        <v/>
      </c>
      <c r="J573" s="75" t="s">
        <v>1472</v>
      </c>
      <c r="K573" s="79">
        <v>43101</v>
      </c>
      <c r="L573" s="76" t="s">
        <v>1472</v>
      </c>
      <c r="M573" s="78">
        <v>41275</v>
      </c>
    </row>
    <row r="574" spans="7:13" x14ac:dyDescent="0.25">
      <c r="G574" s="75" t="s">
        <v>2615</v>
      </c>
      <c r="H574" s="75" t="s">
        <v>375</v>
      </c>
      <c r="I574" s="75" t="str">
        <f>IFERROR(_xlfn.XLOOKUP(Last_Pos[[#This Row],[NIK]],Data_Base_2[NIK],Data_Base_2[Current Position]),"")</f>
        <v/>
      </c>
      <c r="J574" s="75" t="s">
        <v>3755</v>
      </c>
      <c r="K574" s="79">
        <v>43497</v>
      </c>
      <c r="L574" s="76" t="s">
        <v>3755</v>
      </c>
      <c r="M574" s="78">
        <v>43466</v>
      </c>
    </row>
    <row r="575" spans="7:13" x14ac:dyDescent="0.25">
      <c r="G575" s="75" t="s">
        <v>4292</v>
      </c>
      <c r="H575" s="75" t="s">
        <v>3293</v>
      </c>
      <c r="I575" s="75" t="str">
        <f>IFERROR(_xlfn.XLOOKUP(Last_Pos[[#This Row],[NIK]],Data_Base_2[NIK],Data_Base_2[Current Position]),"")</f>
        <v/>
      </c>
      <c r="J575" s="75" t="s">
        <v>1948</v>
      </c>
      <c r="K575" s="79">
        <v>42795</v>
      </c>
      <c r="L575" s="76" t="s">
        <v>1948</v>
      </c>
      <c r="M575" s="78">
        <v>42736</v>
      </c>
    </row>
    <row r="576" spans="7:13" x14ac:dyDescent="0.25">
      <c r="G576" s="75" t="s">
        <v>4293</v>
      </c>
      <c r="H576" s="75" t="s">
        <v>3294</v>
      </c>
      <c r="I576" s="75" t="str">
        <f>IFERROR(_xlfn.XLOOKUP(Last_Pos[[#This Row],[NIK]],Data_Base_2[NIK],Data_Base_2[Current Position]),"")</f>
        <v/>
      </c>
      <c r="J576" s="75" t="s">
        <v>1795</v>
      </c>
      <c r="K576" s="79">
        <v>43376</v>
      </c>
      <c r="L576" s="76" t="s">
        <v>1795</v>
      </c>
      <c r="M576" s="78">
        <v>42646</v>
      </c>
    </row>
    <row r="577" spans="7:13" x14ac:dyDescent="0.25">
      <c r="G577" s="75" t="s">
        <v>2298</v>
      </c>
      <c r="H577" s="75" t="s">
        <v>3295</v>
      </c>
      <c r="I577" s="75" t="str">
        <f>IFERROR(_xlfn.XLOOKUP(Last_Pos[[#This Row],[NIK]],Data_Base_2[NIK],Data_Base_2[Current Position]),"")</f>
        <v/>
      </c>
      <c r="J577" s="75" t="s">
        <v>3861</v>
      </c>
      <c r="K577" s="79">
        <v>42226</v>
      </c>
      <c r="L577" s="76" t="s">
        <v>3861</v>
      </c>
      <c r="M577" s="78">
        <v>42226</v>
      </c>
    </row>
    <row r="578" spans="7:13" x14ac:dyDescent="0.25">
      <c r="G578" s="75" t="s">
        <v>2853</v>
      </c>
      <c r="H578" s="75" t="s">
        <v>483</v>
      </c>
      <c r="I578" s="75" t="str">
        <f>IFERROR(_xlfn.XLOOKUP(Last_Pos[[#This Row],[NIK]],Data_Base_2[NIK],Data_Base_2[Current Position]),"")</f>
        <v/>
      </c>
      <c r="J578" s="75" t="s">
        <v>1881</v>
      </c>
      <c r="K578" s="79">
        <v>43344</v>
      </c>
      <c r="L578" s="76" t="s">
        <v>869</v>
      </c>
      <c r="M578" s="78">
        <v>41579</v>
      </c>
    </row>
    <row r="579" spans="7:13" x14ac:dyDescent="0.25">
      <c r="G579" s="75" t="s">
        <v>4294</v>
      </c>
      <c r="H579" s="75" t="s">
        <v>3296</v>
      </c>
      <c r="I579" s="75" t="str">
        <f>IFERROR(_xlfn.XLOOKUP(Last_Pos[[#This Row],[NIK]],Data_Base_2[NIK],Data_Base_2[Current Position]),"")</f>
        <v/>
      </c>
      <c r="J579" s="75" t="s">
        <v>1638</v>
      </c>
      <c r="K579" s="79">
        <v>42030</v>
      </c>
      <c r="L579" s="76" t="s">
        <v>1638</v>
      </c>
      <c r="M579" s="78">
        <v>42030</v>
      </c>
    </row>
    <row r="580" spans="7:13" x14ac:dyDescent="0.25">
      <c r="G580" s="75" t="s">
        <v>4295</v>
      </c>
      <c r="H580" s="75" t="s">
        <v>3297</v>
      </c>
      <c r="I580" s="75" t="str">
        <f>IFERROR(_xlfn.XLOOKUP(Last_Pos[[#This Row],[NIK]],Data_Base_2[NIK],Data_Base_2[Current Position]),"")</f>
        <v/>
      </c>
      <c r="J580" s="75" t="s">
        <v>3862</v>
      </c>
      <c r="K580" s="79">
        <v>41640</v>
      </c>
      <c r="L580" s="76" t="s">
        <v>3862</v>
      </c>
      <c r="M580" s="78">
        <v>41640</v>
      </c>
    </row>
    <row r="581" spans="7:13" x14ac:dyDescent="0.25">
      <c r="G581" s="75" t="s">
        <v>4296</v>
      </c>
      <c r="H581" s="75" t="s">
        <v>3298</v>
      </c>
      <c r="I581" s="75" t="str">
        <f>IFERROR(_xlfn.XLOOKUP(Last_Pos[[#This Row],[NIK]],Data_Base_2[NIK],Data_Base_2[Current Position]),"")</f>
        <v/>
      </c>
      <c r="J581" s="75" t="s">
        <v>3863</v>
      </c>
      <c r="K581" s="79">
        <v>41821</v>
      </c>
      <c r="L581" s="76" t="s">
        <v>4808</v>
      </c>
      <c r="M581" s="78">
        <v>40848</v>
      </c>
    </row>
    <row r="582" spans="7:13" x14ac:dyDescent="0.25">
      <c r="G582" s="75" t="s">
        <v>4297</v>
      </c>
      <c r="H582" s="75" t="s">
        <v>3299</v>
      </c>
      <c r="I582" s="75" t="str">
        <f>IFERROR(_xlfn.XLOOKUP(Last_Pos[[#This Row],[NIK]],Data_Base_2[NIK],Data_Base_2[Current Position]),"")</f>
        <v/>
      </c>
      <c r="J582" s="75" t="s">
        <v>7</v>
      </c>
      <c r="K582" s="79">
        <v>41091</v>
      </c>
      <c r="L582" s="76" t="s">
        <v>2077</v>
      </c>
      <c r="M582" s="78">
        <v>40909</v>
      </c>
    </row>
    <row r="583" spans="7:13" x14ac:dyDescent="0.25">
      <c r="G583" s="75" t="s">
        <v>4298</v>
      </c>
      <c r="H583" s="75" t="s">
        <v>3300</v>
      </c>
      <c r="I583" s="75" t="str">
        <f>IFERROR(_xlfn.XLOOKUP(Last_Pos[[#This Row],[NIK]],Data_Base_2[NIK],Data_Base_2[Current Position]),"")</f>
        <v/>
      </c>
      <c r="J583" s="75" t="s">
        <v>3761</v>
      </c>
      <c r="K583" s="79">
        <v>43983</v>
      </c>
      <c r="L583" s="76" t="s">
        <v>3761</v>
      </c>
      <c r="M583" s="78">
        <v>43045</v>
      </c>
    </row>
    <row r="584" spans="7:13" x14ac:dyDescent="0.25">
      <c r="G584" s="75" t="s">
        <v>4299</v>
      </c>
      <c r="H584" s="75" t="s">
        <v>3301</v>
      </c>
      <c r="I584" s="75" t="str">
        <f>IFERROR(_xlfn.XLOOKUP(Last_Pos[[#This Row],[NIK]],Data_Base_2[NIK],Data_Base_2[Current Position]),"")</f>
        <v/>
      </c>
      <c r="J584" s="75" t="s">
        <v>928</v>
      </c>
      <c r="K584" s="79">
        <v>42795</v>
      </c>
      <c r="L584" s="76" t="s">
        <v>4809</v>
      </c>
      <c r="M584" s="78">
        <v>41791</v>
      </c>
    </row>
    <row r="585" spans="7:13" x14ac:dyDescent="0.25">
      <c r="G585" s="75" t="s">
        <v>2660</v>
      </c>
      <c r="H585" s="75" t="s">
        <v>509</v>
      </c>
      <c r="I585" s="75" t="str">
        <f>IFERROR(_xlfn.XLOOKUP(Last_Pos[[#This Row],[NIK]],Data_Base_2[NIK],Data_Base_2[Current Position]),"")</f>
        <v/>
      </c>
      <c r="J585" s="75" t="s">
        <v>928</v>
      </c>
      <c r="K585" s="79">
        <v>44166</v>
      </c>
      <c r="L585" s="76" t="s">
        <v>3770</v>
      </c>
      <c r="M585" s="78">
        <v>43587</v>
      </c>
    </row>
    <row r="586" spans="7:13" x14ac:dyDescent="0.25">
      <c r="G586" s="75" t="s">
        <v>4300</v>
      </c>
      <c r="H586" s="75" t="s">
        <v>3302</v>
      </c>
      <c r="I586" s="75" t="str">
        <f>IFERROR(_xlfn.XLOOKUP(Last_Pos[[#This Row],[NIK]],Data_Base_2[NIK],Data_Base_2[Current Position]),"")</f>
        <v/>
      </c>
      <c r="J586" s="75" t="s">
        <v>1638</v>
      </c>
      <c r="K586" s="79">
        <v>42142</v>
      </c>
      <c r="L586" s="76" t="s">
        <v>1638</v>
      </c>
      <c r="M586" s="78">
        <v>42142</v>
      </c>
    </row>
    <row r="587" spans="7:13" x14ac:dyDescent="0.25">
      <c r="G587" s="75" t="s">
        <v>2314</v>
      </c>
      <c r="H587" s="75" t="s">
        <v>1186</v>
      </c>
      <c r="I587" s="75" t="str">
        <f>IFERROR(_xlfn.XLOOKUP(Last_Pos[[#This Row],[NIK]],Data_Base_2[NIK],Data_Base_2[Current Position]),"")</f>
        <v/>
      </c>
      <c r="J587" s="75" t="s">
        <v>1438</v>
      </c>
      <c r="K587" s="79">
        <v>42736</v>
      </c>
      <c r="L587" s="76" t="s">
        <v>1759</v>
      </c>
      <c r="M587" s="78">
        <v>41426</v>
      </c>
    </row>
    <row r="588" spans="7:13" x14ac:dyDescent="0.25">
      <c r="G588" s="75" t="s">
        <v>2759</v>
      </c>
      <c r="H588" s="75" t="s">
        <v>726</v>
      </c>
      <c r="I588" s="75" t="str">
        <f>IFERROR(_xlfn.XLOOKUP(Last_Pos[[#This Row],[NIK]],Data_Base_2[NIK],Data_Base_2[Current Position]),"")</f>
        <v/>
      </c>
      <c r="J588" s="75" t="s">
        <v>30</v>
      </c>
      <c r="K588" s="79">
        <v>44242</v>
      </c>
      <c r="L588" s="76" t="s">
        <v>30</v>
      </c>
      <c r="M588" s="78">
        <v>44044</v>
      </c>
    </row>
    <row r="589" spans="7:13" x14ac:dyDescent="0.25">
      <c r="G589" s="75" t="s">
        <v>4301</v>
      </c>
      <c r="H589" s="75" t="s">
        <v>3303</v>
      </c>
      <c r="I589" s="75" t="str">
        <f>IFERROR(_xlfn.XLOOKUP(Last_Pos[[#This Row],[NIK]],Data_Base_2[NIK],Data_Base_2[Current Position]),"")</f>
        <v/>
      </c>
      <c r="J589" s="75" t="s">
        <v>3796</v>
      </c>
      <c r="K589" s="79">
        <v>40909</v>
      </c>
      <c r="L589" s="76" t="s">
        <v>3796</v>
      </c>
      <c r="M589" s="78">
        <v>39326</v>
      </c>
    </row>
    <row r="590" spans="7:13" x14ac:dyDescent="0.25">
      <c r="G590" s="75" t="s">
        <v>4302</v>
      </c>
      <c r="H590" s="75" t="s">
        <v>3304</v>
      </c>
      <c r="I590" s="75" t="str">
        <f>IFERROR(_xlfn.XLOOKUP(Last_Pos[[#This Row],[NIK]],Data_Base_2[NIK],Data_Base_2[Current Position]),"")</f>
        <v/>
      </c>
      <c r="J590" s="75" t="s">
        <v>1628</v>
      </c>
      <c r="K590" s="79">
        <v>41821</v>
      </c>
      <c r="L590" s="76" t="s">
        <v>1628</v>
      </c>
      <c r="M590" s="78">
        <v>41736</v>
      </c>
    </row>
    <row r="591" spans="7:13" x14ac:dyDescent="0.25">
      <c r="G591" s="75" t="s">
        <v>2859</v>
      </c>
      <c r="H591" s="75" t="s">
        <v>1181</v>
      </c>
      <c r="I591" s="75" t="str">
        <f>IFERROR(_xlfn.XLOOKUP(Last_Pos[[#This Row],[NIK]],Data_Base_2[NIK],Data_Base_2[Current Position]),"")</f>
        <v/>
      </c>
      <c r="J591" s="75" t="s">
        <v>1889</v>
      </c>
      <c r="K591" s="79">
        <v>43017</v>
      </c>
      <c r="L591" s="76" t="s">
        <v>1775</v>
      </c>
      <c r="M591" s="78">
        <v>39722</v>
      </c>
    </row>
    <row r="592" spans="7:13" x14ac:dyDescent="0.25">
      <c r="G592" s="75" t="s">
        <v>4303</v>
      </c>
      <c r="H592" s="75" t="s">
        <v>3305</v>
      </c>
      <c r="I592" s="75" t="str">
        <f>IFERROR(_xlfn.XLOOKUP(Last_Pos[[#This Row],[NIK]],Data_Base_2[NIK],Data_Base_2[Current Position]),"")</f>
        <v/>
      </c>
      <c r="J592" s="75" t="s">
        <v>1948</v>
      </c>
      <c r="K592" s="79">
        <v>43253</v>
      </c>
      <c r="L592" s="76" t="s">
        <v>1948</v>
      </c>
      <c r="M592" s="78">
        <v>41699</v>
      </c>
    </row>
    <row r="593" spans="7:13" x14ac:dyDescent="0.25">
      <c r="G593" s="75" t="s">
        <v>2726</v>
      </c>
      <c r="H593" s="75" t="s">
        <v>306</v>
      </c>
      <c r="I593" s="75" t="str">
        <f>IFERROR(_xlfn.XLOOKUP(Last_Pos[[#This Row],[NIK]],Data_Base_2[NIK],Data_Base_2[Current Position]),"")</f>
        <v/>
      </c>
      <c r="J593" s="75" t="s">
        <v>928</v>
      </c>
      <c r="K593" s="79">
        <v>44088</v>
      </c>
      <c r="L593" s="76" t="s">
        <v>928</v>
      </c>
      <c r="M593" s="78">
        <v>42795</v>
      </c>
    </row>
    <row r="594" spans="7:13" x14ac:dyDescent="0.25">
      <c r="G594" s="75" t="s">
        <v>4304</v>
      </c>
      <c r="H594" s="75" t="s">
        <v>3306</v>
      </c>
      <c r="I594" s="75" t="str">
        <f>IFERROR(_xlfn.XLOOKUP(Last_Pos[[#This Row],[NIK]],Data_Base_2[NIK],Data_Base_2[Current Position]),"")</f>
        <v/>
      </c>
      <c r="J594" s="75" t="s">
        <v>28</v>
      </c>
      <c r="K594" s="79">
        <v>42705</v>
      </c>
      <c r="L594" s="76" t="s">
        <v>1638</v>
      </c>
      <c r="M594" s="78">
        <v>42522</v>
      </c>
    </row>
    <row r="595" spans="7:13" x14ac:dyDescent="0.25">
      <c r="G595" s="75" t="s">
        <v>4305</v>
      </c>
      <c r="H595" s="75" t="s">
        <v>3307</v>
      </c>
      <c r="I595" s="75" t="str">
        <f>IFERROR(_xlfn.XLOOKUP(Last_Pos[[#This Row],[NIK]],Data_Base_2[NIK],Data_Base_2[Current Position]),"")</f>
        <v/>
      </c>
      <c r="J595" s="75" t="s">
        <v>7</v>
      </c>
      <c r="K595" s="79">
        <v>41334</v>
      </c>
      <c r="L595" s="76" t="s">
        <v>7</v>
      </c>
      <c r="M595" s="78">
        <v>41334</v>
      </c>
    </row>
    <row r="596" spans="7:13" x14ac:dyDescent="0.25">
      <c r="G596" s="75" t="s">
        <v>4306</v>
      </c>
      <c r="H596" s="75" t="s">
        <v>3308</v>
      </c>
      <c r="I596" s="75" t="str">
        <f>IFERROR(_xlfn.XLOOKUP(Last_Pos[[#This Row],[NIK]],Data_Base_2[NIK],Data_Base_2[Current Position]),"")</f>
        <v/>
      </c>
      <c r="J596" s="75" t="s">
        <v>894</v>
      </c>
      <c r="K596" s="79">
        <v>42156</v>
      </c>
      <c r="L596" s="76" t="s">
        <v>4810</v>
      </c>
      <c r="M596" s="78">
        <v>41610</v>
      </c>
    </row>
    <row r="597" spans="7:13" x14ac:dyDescent="0.25">
      <c r="G597" s="75" t="s">
        <v>2845</v>
      </c>
      <c r="H597" s="75" t="s">
        <v>271</v>
      </c>
      <c r="I597" s="75" t="str">
        <f>IFERROR(_xlfn.XLOOKUP(Last_Pos[[#This Row],[NIK]],Data_Base_2[NIK],Data_Base_2[Current Position]),"")</f>
        <v/>
      </c>
      <c r="J597" s="75" t="s">
        <v>1873</v>
      </c>
      <c r="K597" s="79">
        <v>40118</v>
      </c>
      <c r="L597" s="76" t="s">
        <v>4811</v>
      </c>
      <c r="M597" s="78">
        <v>38443</v>
      </c>
    </row>
    <row r="598" spans="7:13" x14ac:dyDescent="0.25">
      <c r="G598" s="75" t="s">
        <v>4307</v>
      </c>
      <c r="H598" s="75" t="s">
        <v>3309</v>
      </c>
      <c r="I598" s="75" t="str">
        <f>IFERROR(_xlfn.XLOOKUP(Last_Pos[[#This Row],[NIK]],Data_Base_2[NIK],Data_Base_2[Current Position]),"")</f>
        <v/>
      </c>
      <c r="J598" s="75" t="s">
        <v>1638</v>
      </c>
      <c r="K598" s="79">
        <v>42065</v>
      </c>
      <c r="L598" s="76" t="s">
        <v>1638</v>
      </c>
      <c r="M598" s="78">
        <v>42065</v>
      </c>
    </row>
    <row r="599" spans="7:13" x14ac:dyDescent="0.25">
      <c r="G599" s="75" t="s">
        <v>4308</v>
      </c>
      <c r="H599" s="75" t="s">
        <v>3310</v>
      </c>
      <c r="I599" s="75" t="str">
        <f>IFERROR(_xlfn.XLOOKUP(Last_Pos[[#This Row],[NIK]],Data_Base_2[NIK],Data_Base_2[Current Position]),"")</f>
        <v/>
      </c>
      <c r="J599" s="75" t="s">
        <v>28</v>
      </c>
      <c r="K599" s="79">
        <v>41078</v>
      </c>
      <c r="L599" s="76" t="s">
        <v>28</v>
      </c>
      <c r="M599" s="78">
        <v>40892</v>
      </c>
    </row>
    <row r="600" spans="7:13" x14ac:dyDescent="0.25">
      <c r="G600" s="75" t="s">
        <v>2835</v>
      </c>
      <c r="H600" s="75" t="s">
        <v>1171</v>
      </c>
      <c r="I600" s="75" t="str">
        <f>IFERROR(_xlfn.XLOOKUP(Last_Pos[[#This Row],[NIK]],Data_Base_2[NIK],Data_Base_2[Current Position]),"")</f>
        <v/>
      </c>
      <c r="J600" s="75" t="s">
        <v>1866</v>
      </c>
      <c r="K600" s="79">
        <v>42736</v>
      </c>
      <c r="L600" s="76" t="s">
        <v>4812</v>
      </c>
      <c r="M600" s="78">
        <v>41395</v>
      </c>
    </row>
    <row r="601" spans="7:13" x14ac:dyDescent="0.25">
      <c r="G601" s="75" t="s">
        <v>4309</v>
      </c>
      <c r="H601" s="75" t="s">
        <v>3311</v>
      </c>
      <c r="I601" s="75" t="str">
        <f>IFERROR(_xlfn.XLOOKUP(Last_Pos[[#This Row],[NIK]],Data_Base_2[NIK],Data_Base_2[Current Position]),"")</f>
        <v/>
      </c>
      <c r="J601" s="75" t="s">
        <v>1500</v>
      </c>
      <c r="K601" s="79">
        <v>40374</v>
      </c>
      <c r="L601" s="76" t="s">
        <v>1500</v>
      </c>
      <c r="M601" s="78">
        <v>40374</v>
      </c>
    </row>
    <row r="602" spans="7:13" x14ac:dyDescent="0.25">
      <c r="G602" s="75" t="s">
        <v>4310</v>
      </c>
      <c r="H602" s="75" t="s">
        <v>3312</v>
      </c>
      <c r="I602" s="75" t="str">
        <f>IFERROR(_xlfn.XLOOKUP(Last_Pos[[#This Row],[NIK]],Data_Base_2[NIK],Data_Base_2[Current Position]),"")</f>
        <v/>
      </c>
      <c r="J602" s="75" t="s">
        <v>3864</v>
      </c>
      <c r="K602" s="79">
        <v>42896</v>
      </c>
      <c r="L602" s="76" t="s">
        <v>3864</v>
      </c>
      <c r="M602" s="78">
        <v>39295</v>
      </c>
    </row>
    <row r="603" spans="7:13" x14ac:dyDescent="0.25">
      <c r="G603" s="75" t="s">
        <v>2632</v>
      </c>
      <c r="H603" s="75" t="s">
        <v>328</v>
      </c>
      <c r="I603" s="75" t="str">
        <f>IFERROR(_xlfn.XLOOKUP(Last_Pos[[#This Row],[NIK]],Data_Base_2[NIK],Data_Base_2[Current Position]),"")</f>
        <v/>
      </c>
      <c r="J603" s="75" t="s">
        <v>3755</v>
      </c>
      <c r="K603" s="79">
        <v>43222</v>
      </c>
      <c r="L603" s="76" t="s">
        <v>32</v>
      </c>
      <c r="M603" s="78">
        <v>42736</v>
      </c>
    </row>
    <row r="604" spans="7:13" x14ac:dyDescent="0.25">
      <c r="G604" s="75" t="s">
        <v>2383</v>
      </c>
      <c r="H604" s="75" t="s">
        <v>112</v>
      </c>
      <c r="I604" s="75" t="str">
        <f>IFERROR(_xlfn.XLOOKUP(Last_Pos[[#This Row],[NIK]],Data_Base_2[NIK],Data_Base_2[Current Position]),"")</f>
        <v/>
      </c>
      <c r="J604" s="75" t="s">
        <v>1767</v>
      </c>
      <c r="K604" s="79">
        <v>40909</v>
      </c>
      <c r="L604" s="76" t="s">
        <v>4813</v>
      </c>
      <c r="M604" s="78">
        <v>39027</v>
      </c>
    </row>
    <row r="605" spans="7:13" x14ac:dyDescent="0.25">
      <c r="G605" s="75" t="s">
        <v>2933</v>
      </c>
      <c r="H605" s="75" t="s">
        <v>1326</v>
      </c>
      <c r="I605" s="75" t="str">
        <f>IFERROR(_xlfn.XLOOKUP(Last_Pos[[#This Row],[NIK]],Data_Base_2[NIK],Data_Base_2[Current Position]),"")</f>
        <v/>
      </c>
      <c r="J605" s="75" t="s">
        <v>1811</v>
      </c>
      <c r="K605" s="79">
        <v>42736</v>
      </c>
      <c r="L605" s="76" t="s">
        <v>1811</v>
      </c>
      <c r="M605" s="78">
        <v>41699</v>
      </c>
    </row>
    <row r="606" spans="7:13" x14ac:dyDescent="0.25">
      <c r="G606" s="75" t="s">
        <v>2349</v>
      </c>
      <c r="H606" s="75" t="s">
        <v>269</v>
      </c>
      <c r="I606" s="75" t="str">
        <f>IFERROR(_xlfn.XLOOKUP(Last_Pos[[#This Row],[NIK]],Data_Base_2[NIK],Data_Base_2[Current Position]),"")</f>
        <v/>
      </c>
      <c r="J606" s="75" t="s">
        <v>1681</v>
      </c>
      <c r="K606" s="79">
        <v>42370</v>
      </c>
      <c r="L606" s="76" t="s">
        <v>4814</v>
      </c>
      <c r="M606" s="78">
        <v>41640</v>
      </c>
    </row>
    <row r="607" spans="7:13" x14ac:dyDescent="0.25">
      <c r="G607" s="75" t="s">
        <v>4311</v>
      </c>
      <c r="H607" s="75" t="s">
        <v>3313</v>
      </c>
      <c r="I607" s="75" t="str">
        <f>IFERROR(_xlfn.XLOOKUP(Last_Pos[[#This Row],[NIK]],Data_Base_2[NIK],Data_Base_2[Current Position]),"")</f>
        <v/>
      </c>
      <c r="J607" s="75" t="s">
        <v>1638</v>
      </c>
      <c r="K607" s="79">
        <v>42569</v>
      </c>
      <c r="L607" s="76" t="s">
        <v>1638</v>
      </c>
      <c r="M607" s="78">
        <v>42569</v>
      </c>
    </row>
    <row r="608" spans="7:13" x14ac:dyDescent="0.25">
      <c r="G608" s="75" t="s">
        <v>2497</v>
      </c>
      <c r="H608" s="75" t="s">
        <v>487</v>
      </c>
      <c r="I608" s="75" t="str">
        <f>IFERROR(_xlfn.XLOOKUP(Last_Pos[[#This Row],[NIK]],Data_Base_2[NIK],Data_Base_2[Current Position]),"")</f>
        <v/>
      </c>
      <c r="J608" s="75" t="s">
        <v>28</v>
      </c>
      <c r="K608" s="79">
        <v>43556</v>
      </c>
      <c r="L608" s="76" t="s">
        <v>28</v>
      </c>
      <c r="M608" s="78">
        <v>42736</v>
      </c>
    </row>
    <row r="609" spans="7:13" x14ac:dyDescent="0.25">
      <c r="G609" s="75" t="s">
        <v>4312</v>
      </c>
      <c r="H609" s="75" t="s">
        <v>3314</v>
      </c>
      <c r="I609" s="75" t="str">
        <f>IFERROR(_xlfn.XLOOKUP(Last_Pos[[#This Row],[NIK]],Data_Base_2[NIK],Data_Base_2[Current Position]),"")</f>
        <v/>
      </c>
      <c r="J609" s="75" t="s">
        <v>1638</v>
      </c>
      <c r="K609" s="79">
        <v>41976</v>
      </c>
      <c r="L609" s="76" t="s">
        <v>1638</v>
      </c>
      <c r="M609" s="78">
        <v>41976</v>
      </c>
    </row>
    <row r="610" spans="7:13" x14ac:dyDescent="0.25">
      <c r="G610" s="75" t="s">
        <v>2834</v>
      </c>
      <c r="H610" s="75" t="s">
        <v>431</v>
      </c>
      <c r="I610" s="75" t="str">
        <f>IFERROR(_xlfn.XLOOKUP(Last_Pos[[#This Row],[NIK]],Data_Base_2[NIK],Data_Base_2[Current Position]),"")</f>
        <v/>
      </c>
      <c r="J610" s="75" t="s">
        <v>1438</v>
      </c>
      <c r="K610" s="79">
        <v>43101</v>
      </c>
      <c r="L610" s="76" t="s">
        <v>1438</v>
      </c>
      <c r="M610" s="78">
        <v>42005</v>
      </c>
    </row>
    <row r="611" spans="7:13" x14ac:dyDescent="0.25">
      <c r="G611" s="75" t="s">
        <v>4313</v>
      </c>
      <c r="H611" s="75" t="s">
        <v>3315</v>
      </c>
      <c r="I611" s="75" t="str">
        <f>IFERROR(_xlfn.XLOOKUP(Last_Pos[[#This Row],[NIK]],Data_Base_2[NIK],Data_Base_2[Current Position]),"")</f>
        <v/>
      </c>
      <c r="J611" s="75" t="s">
        <v>1631</v>
      </c>
      <c r="K611" s="79">
        <v>42016</v>
      </c>
      <c r="L611" s="76" t="s">
        <v>1631</v>
      </c>
      <c r="M611" s="78">
        <v>42016</v>
      </c>
    </row>
    <row r="612" spans="7:13" x14ac:dyDescent="0.25">
      <c r="G612" s="75" t="s">
        <v>2911</v>
      </c>
      <c r="H612" s="75" t="s">
        <v>444</v>
      </c>
      <c r="I612" s="75" t="str">
        <f>IFERROR(_xlfn.XLOOKUP(Last_Pos[[#This Row],[NIK]],Data_Base_2[NIK],Data_Base_2[Current Position]),"")</f>
        <v/>
      </c>
      <c r="J612" s="75" t="s">
        <v>3865</v>
      </c>
      <c r="K612" s="79">
        <v>43669</v>
      </c>
      <c r="L612" s="76" t="s">
        <v>3865</v>
      </c>
      <c r="M612" s="78">
        <v>43221</v>
      </c>
    </row>
    <row r="613" spans="7:13" x14ac:dyDescent="0.25">
      <c r="G613" s="75" t="s">
        <v>4314</v>
      </c>
      <c r="H613" s="75" t="s">
        <v>3316</v>
      </c>
      <c r="I613" s="75" t="str">
        <f>IFERROR(_xlfn.XLOOKUP(Last_Pos[[#This Row],[NIK]],Data_Base_2[NIK],Data_Base_2[Current Position]),"")</f>
        <v/>
      </c>
      <c r="J613" s="75" t="s">
        <v>3831</v>
      </c>
      <c r="K613" s="79">
        <v>42370</v>
      </c>
      <c r="L613" s="76" t="s">
        <v>4815</v>
      </c>
      <c r="M613" s="78">
        <v>41365</v>
      </c>
    </row>
    <row r="614" spans="7:13" x14ac:dyDescent="0.25">
      <c r="G614" s="75" t="s">
        <v>2707</v>
      </c>
      <c r="H614" s="75" t="s">
        <v>699</v>
      </c>
      <c r="I614" s="75" t="str">
        <f>IFERROR(_xlfn.XLOOKUP(Last_Pos[[#This Row],[NIK]],Data_Base_2[NIK],Data_Base_2[Current Position]),"")</f>
        <v/>
      </c>
      <c r="J614" s="75" t="s">
        <v>28</v>
      </c>
      <c r="K614" s="79">
        <v>43931</v>
      </c>
      <c r="L614" s="76" t="s">
        <v>28</v>
      </c>
      <c r="M614" s="78">
        <v>43931</v>
      </c>
    </row>
    <row r="615" spans="7:13" x14ac:dyDescent="0.25">
      <c r="G615" s="75" t="s">
        <v>4315</v>
      </c>
      <c r="H615" s="75" t="s">
        <v>3317</v>
      </c>
      <c r="I615" s="75" t="str">
        <f>IFERROR(_xlfn.XLOOKUP(Last_Pos[[#This Row],[NIK]],Data_Base_2[NIK],Data_Base_2[Current Position]),"")</f>
        <v/>
      </c>
      <c r="J615" s="75" t="s">
        <v>3866</v>
      </c>
      <c r="K615" s="79">
        <v>42614</v>
      </c>
      <c r="L615" s="76" t="s">
        <v>3866</v>
      </c>
      <c r="M615" s="78">
        <v>42603</v>
      </c>
    </row>
    <row r="616" spans="7:13" x14ac:dyDescent="0.25">
      <c r="G616" s="75" t="s">
        <v>4316</v>
      </c>
      <c r="H616" s="75" t="s">
        <v>3318</v>
      </c>
      <c r="I616" s="75" t="str">
        <f>IFERROR(_xlfn.XLOOKUP(Last_Pos[[#This Row],[NIK]],Data_Base_2[NIK],Data_Base_2[Current Position]),"")</f>
        <v/>
      </c>
      <c r="J616" s="75" t="s">
        <v>28</v>
      </c>
      <c r="K616" s="79">
        <v>43405</v>
      </c>
      <c r="L616" s="76" t="s">
        <v>28</v>
      </c>
      <c r="M616" s="78">
        <v>43405</v>
      </c>
    </row>
    <row r="617" spans="7:13" x14ac:dyDescent="0.25">
      <c r="G617" s="75" t="s">
        <v>2405</v>
      </c>
      <c r="H617" s="75" t="s">
        <v>497</v>
      </c>
      <c r="I617" s="75" t="str">
        <f>IFERROR(_xlfn.XLOOKUP(Last_Pos[[#This Row],[NIK]],Data_Base_2[NIK],Data_Base_2[Current Position]),"")</f>
        <v/>
      </c>
      <c r="J617" s="75" t="s">
        <v>3867</v>
      </c>
      <c r="K617" s="79">
        <v>43466</v>
      </c>
      <c r="L617" s="76" t="s">
        <v>1825</v>
      </c>
      <c r="M617" s="78">
        <v>41883</v>
      </c>
    </row>
    <row r="618" spans="7:13" x14ac:dyDescent="0.25">
      <c r="G618" s="75" t="s">
        <v>2491</v>
      </c>
      <c r="H618" s="75" t="s">
        <v>614</v>
      </c>
      <c r="I618" s="75" t="str">
        <f>IFERROR(_xlfn.XLOOKUP(Last_Pos[[#This Row],[NIK]],Data_Base_2[NIK],Data_Base_2[Current Position]),"")</f>
        <v/>
      </c>
      <c r="J618" s="75" t="s">
        <v>28</v>
      </c>
      <c r="K618" s="79">
        <v>44228</v>
      </c>
      <c r="L618" s="76" t="s">
        <v>28</v>
      </c>
      <c r="M618" s="78">
        <v>43040</v>
      </c>
    </row>
    <row r="619" spans="7:13" x14ac:dyDescent="0.25">
      <c r="G619" s="75" t="s">
        <v>4317</v>
      </c>
      <c r="H619" s="75" t="s">
        <v>3319</v>
      </c>
      <c r="I619" s="75" t="str">
        <f>IFERROR(_xlfn.XLOOKUP(Last_Pos[[#This Row],[NIK]],Data_Base_2[NIK],Data_Base_2[Current Position]),"")</f>
        <v/>
      </c>
      <c r="J619" s="75" t="s">
        <v>28</v>
      </c>
      <c r="K619" s="79">
        <v>42887</v>
      </c>
      <c r="L619" s="76" t="s">
        <v>1638</v>
      </c>
      <c r="M619" s="78">
        <v>42705</v>
      </c>
    </row>
    <row r="620" spans="7:13" x14ac:dyDescent="0.25">
      <c r="G620" s="75" t="s">
        <v>2341</v>
      </c>
      <c r="H620" s="75" t="s">
        <v>490</v>
      </c>
      <c r="I620" s="75" t="str">
        <f>IFERROR(_xlfn.XLOOKUP(Last_Pos[[#This Row],[NIK]],Data_Base_2[NIK],Data_Base_2[Current Position]),"")</f>
        <v/>
      </c>
      <c r="J620" s="75" t="s">
        <v>3868</v>
      </c>
      <c r="K620" s="79">
        <v>43101</v>
      </c>
      <c r="L620" s="76" t="s">
        <v>3868</v>
      </c>
      <c r="M620" s="78">
        <v>43101</v>
      </c>
    </row>
    <row r="621" spans="7:13" x14ac:dyDescent="0.25">
      <c r="G621" s="75" t="s">
        <v>2462</v>
      </c>
      <c r="H621" s="75" t="s">
        <v>1252</v>
      </c>
      <c r="I621" s="75" t="str">
        <f>IFERROR(_xlfn.XLOOKUP(Last_Pos[[#This Row],[NIK]],Data_Base_2[NIK],Data_Base_2[Current Position]),"")</f>
        <v/>
      </c>
      <c r="J621" s="75" t="s">
        <v>1791</v>
      </c>
      <c r="K621" s="79">
        <v>42005</v>
      </c>
      <c r="L621" s="76" t="s">
        <v>869</v>
      </c>
      <c r="M621" s="78">
        <v>41487</v>
      </c>
    </row>
    <row r="622" spans="7:13" x14ac:dyDescent="0.25">
      <c r="G622" s="75" t="s">
        <v>2422</v>
      </c>
      <c r="H622" s="75" t="s">
        <v>631</v>
      </c>
      <c r="I622" s="75" t="str">
        <f>IFERROR(_xlfn.XLOOKUP(Last_Pos[[#This Row],[NIK]],Data_Base_2[NIK],Data_Base_2[Current Position]),"")</f>
        <v/>
      </c>
      <c r="J622" s="75" t="s">
        <v>28</v>
      </c>
      <c r="K622" s="79">
        <v>43221</v>
      </c>
      <c r="L622" s="76" t="s">
        <v>1638</v>
      </c>
      <c r="M622" s="78">
        <v>43040</v>
      </c>
    </row>
    <row r="623" spans="7:13" x14ac:dyDescent="0.25">
      <c r="G623" s="75" t="s">
        <v>2486</v>
      </c>
      <c r="H623" s="75" t="s">
        <v>607</v>
      </c>
      <c r="I623" s="75" t="str">
        <f>IFERROR(_xlfn.XLOOKUP(Last_Pos[[#This Row],[NIK]],Data_Base_2[NIK],Data_Base_2[Current Position]),"")</f>
        <v/>
      </c>
      <c r="J623" s="75" t="s">
        <v>28</v>
      </c>
      <c r="K623" s="79">
        <v>43864</v>
      </c>
      <c r="L623" s="76" t="s">
        <v>28</v>
      </c>
      <c r="M623" s="78">
        <v>42979</v>
      </c>
    </row>
    <row r="624" spans="7:13" x14ac:dyDescent="0.25">
      <c r="G624" s="75" t="s">
        <v>2501</v>
      </c>
      <c r="H624" s="75" t="s">
        <v>1259</v>
      </c>
      <c r="I624" s="75" t="str">
        <f>IFERROR(_xlfn.XLOOKUP(Last_Pos[[#This Row],[NIK]],Data_Base_2[NIK],Data_Base_2[Current Position]),"")</f>
        <v/>
      </c>
      <c r="J624" s="75" t="s">
        <v>28</v>
      </c>
      <c r="K624" s="79">
        <v>42767</v>
      </c>
      <c r="L624" s="76" t="s">
        <v>28</v>
      </c>
      <c r="M624" s="78">
        <v>42371</v>
      </c>
    </row>
    <row r="625" spans="7:13" x14ac:dyDescent="0.25">
      <c r="G625" s="75" t="s">
        <v>4318</v>
      </c>
      <c r="H625" s="75" t="s">
        <v>3320</v>
      </c>
      <c r="I625" s="75" t="str">
        <f>IFERROR(_xlfn.XLOOKUP(Last_Pos[[#This Row],[NIK]],Data_Base_2[NIK],Data_Base_2[Current Position]),"")</f>
        <v/>
      </c>
      <c r="J625" s="75" t="s">
        <v>3755</v>
      </c>
      <c r="K625" s="79">
        <v>43770</v>
      </c>
      <c r="L625" s="76" t="s">
        <v>3767</v>
      </c>
      <c r="M625" s="78">
        <v>42737</v>
      </c>
    </row>
    <row r="626" spans="7:13" x14ac:dyDescent="0.25">
      <c r="G626" s="75" t="s">
        <v>2321</v>
      </c>
      <c r="H626" s="75" t="s">
        <v>1027</v>
      </c>
      <c r="I626" s="75" t="str">
        <f>IFERROR(_xlfn.XLOOKUP(Last_Pos[[#This Row],[NIK]],Data_Base_2[NIK],Data_Base_2[Current Position]),"")</f>
        <v/>
      </c>
      <c r="J626" s="75" t="s">
        <v>1454</v>
      </c>
      <c r="K626" s="79">
        <v>43101</v>
      </c>
      <c r="L626" s="76" t="s">
        <v>1454</v>
      </c>
      <c r="M626" s="78">
        <v>43101</v>
      </c>
    </row>
    <row r="627" spans="7:13" x14ac:dyDescent="0.25">
      <c r="G627" s="75" t="s">
        <v>2937</v>
      </c>
      <c r="H627" s="75" t="s">
        <v>599</v>
      </c>
      <c r="I627" s="75" t="str">
        <f>IFERROR(_xlfn.XLOOKUP(Last_Pos[[#This Row],[NIK]],Data_Base_2[NIK],Data_Base_2[Current Position]),"")</f>
        <v/>
      </c>
      <c r="J627" s="75" t="s">
        <v>1730</v>
      </c>
      <c r="K627" s="79">
        <v>44013</v>
      </c>
      <c r="L627" s="76" t="s">
        <v>1730</v>
      </c>
      <c r="M627" s="78">
        <v>43647</v>
      </c>
    </row>
    <row r="628" spans="7:13" x14ac:dyDescent="0.25">
      <c r="G628" s="75" t="s">
        <v>2589</v>
      </c>
      <c r="H628" s="75" t="s">
        <v>344</v>
      </c>
      <c r="I628" s="75" t="str">
        <f>IFERROR(_xlfn.XLOOKUP(Last_Pos[[#This Row],[NIK]],Data_Base_2[NIK],Data_Base_2[Current Position]),"")</f>
        <v/>
      </c>
      <c r="J628" s="75" t="s">
        <v>13</v>
      </c>
      <c r="K628" s="79">
        <v>44228</v>
      </c>
      <c r="L628" s="76" t="s">
        <v>3772</v>
      </c>
      <c r="M628" s="78">
        <v>43739</v>
      </c>
    </row>
    <row r="629" spans="7:13" x14ac:dyDescent="0.25">
      <c r="G629" s="75" t="s">
        <v>4319</v>
      </c>
      <c r="H629" s="75" t="s">
        <v>3321</v>
      </c>
      <c r="I629" s="75" t="str">
        <f>IFERROR(_xlfn.XLOOKUP(Last_Pos[[#This Row],[NIK]],Data_Base_2[NIK],Data_Base_2[Current Position]),"")</f>
        <v/>
      </c>
      <c r="J629" s="75" t="s">
        <v>28</v>
      </c>
      <c r="K629" s="79">
        <v>43899</v>
      </c>
      <c r="L629" s="76" t="s">
        <v>28</v>
      </c>
      <c r="M629" s="78">
        <v>42552</v>
      </c>
    </row>
    <row r="630" spans="7:13" x14ac:dyDescent="0.25">
      <c r="G630" s="75" t="s">
        <v>2357</v>
      </c>
      <c r="H630" s="75" t="s">
        <v>154</v>
      </c>
      <c r="I630" s="75" t="str">
        <f>IFERROR(_xlfn.XLOOKUP(Last_Pos[[#This Row],[NIK]],Data_Base_2[NIK],Data_Base_2[Current Position]),"")</f>
        <v/>
      </c>
      <c r="J630" s="75" t="s">
        <v>1676</v>
      </c>
      <c r="K630" s="79">
        <v>43101</v>
      </c>
      <c r="L630" s="76" t="s">
        <v>4765</v>
      </c>
      <c r="M630" s="78">
        <v>41091</v>
      </c>
    </row>
    <row r="631" spans="7:13" x14ac:dyDescent="0.25">
      <c r="G631" s="75" t="s">
        <v>4320</v>
      </c>
      <c r="H631" s="75" t="s">
        <v>3322</v>
      </c>
      <c r="I631" s="75" t="str">
        <f>IFERROR(_xlfn.XLOOKUP(Last_Pos[[#This Row],[NIK]],Data_Base_2[NIK],Data_Base_2[Current Position]),"")</f>
        <v/>
      </c>
      <c r="J631" s="75" t="s">
        <v>3771</v>
      </c>
      <c r="K631" s="79">
        <v>43405</v>
      </c>
      <c r="L631" s="76" t="s">
        <v>28</v>
      </c>
      <c r="M631" s="78">
        <v>42736</v>
      </c>
    </row>
    <row r="632" spans="7:13" x14ac:dyDescent="0.25">
      <c r="G632" s="75" t="s">
        <v>4321</v>
      </c>
      <c r="H632" s="75" t="s">
        <v>365</v>
      </c>
      <c r="I632" s="75" t="str">
        <f>IFERROR(_xlfn.XLOOKUP(Last_Pos[[#This Row],[NIK]],Data_Base_2[NIK],Data_Base_2[Current Position]),"")</f>
        <v/>
      </c>
      <c r="J632" s="75" t="s">
        <v>3869</v>
      </c>
      <c r="K632" s="79">
        <v>41883</v>
      </c>
      <c r="L632" s="76" t="s">
        <v>1948</v>
      </c>
      <c r="M632" s="78">
        <v>41791</v>
      </c>
    </row>
    <row r="633" spans="7:13" x14ac:dyDescent="0.25">
      <c r="G633" s="75" t="s">
        <v>2741</v>
      </c>
      <c r="H633" s="75" t="s">
        <v>602</v>
      </c>
      <c r="I633" s="75" t="str">
        <f>IFERROR(_xlfn.XLOOKUP(Last_Pos[[#This Row],[NIK]],Data_Base_2[NIK],Data_Base_2[Current Position]),"")</f>
        <v/>
      </c>
      <c r="J633" s="75" t="s">
        <v>30</v>
      </c>
      <c r="K633" s="79">
        <v>43892</v>
      </c>
      <c r="L633" s="76" t="s">
        <v>30</v>
      </c>
      <c r="M633" s="78">
        <v>42842</v>
      </c>
    </row>
    <row r="634" spans="7:13" x14ac:dyDescent="0.25">
      <c r="G634" s="75" t="s">
        <v>4322</v>
      </c>
      <c r="H634" s="75" t="s">
        <v>3323</v>
      </c>
      <c r="I634" s="75" t="str">
        <f>IFERROR(_xlfn.XLOOKUP(Last_Pos[[#This Row],[NIK]],Data_Base_2[NIK],Data_Base_2[Current Position]),"")</f>
        <v/>
      </c>
      <c r="J634" s="75" t="s">
        <v>3767</v>
      </c>
      <c r="K634" s="79">
        <v>43770</v>
      </c>
      <c r="L634" s="76" t="s">
        <v>32</v>
      </c>
      <c r="M634" s="78">
        <v>43539</v>
      </c>
    </row>
    <row r="635" spans="7:13" x14ac:dyDescent="0.25">
      <c r="G635" s="75" t="s">
        <v>2579</v>
      </c>
      <c r="H635" s="75" t="s">
        <v>471</v>
      </c>
      <c r="I635" s="75" t="str">
        <f>IFERROR(_xlfn.XLOOKUP(Last_Pos[[#This Row],[NIK]],Data_Base_2[NIK],Data_Base_2[Current Position]),"")</f>
        <v/>
      </c>
      <c r="J635" s="75" t="s">
        <v>816</v>
      </c>
      <c r="K635" s="79">
        <v>42614</v>
      </c>
      <c r="L635" s="76" t="s">
        <v>816</v>
      </c>
      <c r="M635" s="78">
        <v>41091</v>
      </c>
    </row>
    <row r="636" spans="7:13" x14ac:dyDescent="0.25">
      <c r="G636" s="75" t="s">
        <v>2678</v>
      </c>
      <c r="H636" s="75" t="s">
        <v>312</v>
      </c>
      <c r="I636" s="75" t="str">
        <f>IFERROR(_xlfn.XLOOKUP(Last_Pos[[#This Row],[NIK]],Data_Base_2[NIK],Data_Base_2[Current Position]),"")</f>
        <v/>
      </c>
      <c r="J636" s="75" t="s">
        <v>28</v>
      </c>
      <c r="K636" s="79">
        <v>42492</v>
      </c>
      <c r="L636" s="76" t="s">
        <v>28</v>
      </c>
      <c r="M636" s="78">
        <v>40969</v>
      </c>
    </row>
    <row r="637" spans="7:13" x14ac:dyDescent="0.25">
      <c r="G637" s="75" t="s">
        <v>4323</v>
      </c>
      <c r="H637" s="75" t="s">
        <v>3324</v>
      </c>
      <c r="I637" s="75" t="str">
        <f>IFERROR(_xlfn.XLOOKUP(Last_Pos[[#This Row],[NIK]],Data_Base_2[NIK],Data_Base_2[Current Position]),"")</f>
        <v/>
      </c>
      <c r="J637" s="75" t="s">
        <v>30</v>
      </c>
      <c r="K637" s="79">
        <v>41944</v>
      </c>
      <c r="L637" s="76" t="s">
        <v>30</v>
      </c>
      <c r="M637" s="78">
        <v>41821</v>
      </c>
    </row>
    <row r="638" spans="7:13" x14ac:dyDescent="0.25">
      <c r="G638" s="75" t="s">
        <v>4324</v>
      </c>
      <c r="H638" s="75" t="s">
        <v>3325</v>
      </c>
      <c r="I638" s="75" t="str">
        <f>IFERROR(_xlfn.XLOOKUP(Last_Pos[[#This Row],[NIK]],Data_Base_2[NIK],Data_Base_2[Current Position]),"")</f>
        <v/>
      </c>
      <c r="J638" s="75" t="s">
        <v>30</v>
      </c>
      <c r="K638" s="79">
        <v>41913</v>
      </c>
      <c r="L638" s="76" t="s">
        <v>1628</v>
      </c>
      <c r="M638" s="78">
        <v>41821</v>
      </c>
    </row>
    <row r="639" spans="7:13" x14ac:dyDescent="0.25">
      <c r="G639" s="75" t="s">
        <v>4325</v>
      </c>
      <c r="H639" s="75" t="s">
        <v>3326</v>
      </c>
      <c r="I639" s="75" t="str">
        <f>IFERROR(_xlfn.XLOOKUP(Last_Pos[[#This Row],[NIK]],Data_Base_2[NIK],Data_Base_2[Current Position]),"")</f>
        <v/>
      </c>
      <c r="J639" s="75" t="s">
        <v>3870</v>
      </c>
      <c r="K639" s="79">
        <v>41477</v>
      </c>
      <c r="L639" s="76" t="s">
        <v>3870</v>
      </c>
      <c r="M639" s="78">
        <v>41386</v>
      </c>
    </row>
    <row r="640" spans="7:13" x14ac:dyDescent="0.25">
      <c r="G640" s="75" t="s">
        <v>2947</v>
      </c>
      <c r="H640" s="75" t="s">
        <v>476</v>
      </c>
      <c r="I640" s="75" t="str">
        <f>IFERROR(_xlfn.XLOOKUP(Last_Pos[[#This Row],[NIK]],Data_Base_2[NIK],Data_Base_2[Current Position]),"")</f>
        <v/>
      </c>
      <c r="J640" s="75" t="s">
        <v>1849</v>
      </c>
      <c r="K640" s="79">
        <v>44044</v>
      </c>
      <c r="L640" s="76" t="s">
        <v>1849</v>
      </c>
      <c r="M640" s="78">
        <v>44044</v>
      </c>
    </row>
    <row r="641" spans="7:13" x14ac:dyDescent="0.25">
      <c r="G641" s="75" t="s">
        <v>4326</v>
      </c>
      <c r="H641" s="75" t="s">
        <v>3327</v>
      </c>
      <c r="I641" s="75" t="str">
        <f>IFERROR(_xlfn.XLOOKUP(Last_Pos[[#This Row],[NIK]],Data_Base_2[NIK],Data_Base_2[Current Position]),"")</f>
        <v/>
      </c>
      <c r="J641" s="75" t="s">
        <v>28</v>
      </c>
      <c r="K641" s="79">
        <v>43405</v>
      </c>
      <c r="L641" s="76" t="s">
        <v>28</v>
      </c>
      <c r="M641" s="78">
        <v>42948</v>
      </c>
    </row>
    <row r="642" spans="7:13" x14ac:dyDescent="0.25">
      <c r="G642" s="75" t="s">
        <v>4327</v>
      </c>
      <c r="H642" s="75" t="s">
        <v>3328</v>
      </c>
      <c r="I642" s="75" t="str">
        <f>IFERROR(_xlfn.XLOOKUP(Last_Pos[[#This Row],[NIK]],Data_Base_2[NIK],Data_Base_2[Current Position]),"")</f>
        <v/>
      </c>
      <c r="J642" s="75" t="s">
        <v>3871</v>
      </c>
      <c r="K642" s="79">
        <v>40544</v>
      </c>
      <c r="L642" s="76" t="s">
        <v>3871</v>
      </c>
      <c r="M642" s="78">
        <v>39722</v>
      </c>
    </row>
    <row r="643" spans="7:13" x14ac:dyDescent="0.25">
      <c r="G643" s="75" t="s">
        <v>2437</v>
      </c>
      <c r="H643" s="75" t="s">
        <v>648</v>
      </c>
      <c r="I643" s="75" t="str">
        <f>IFERROR(_xlfn.XLOOKUP(Last_Pos[[#This Row],[NIK]],Data_Base_2[NIK],Data_Base_2[Current Position]),"")</f>
        <v/>
      </c>
      <c r="J643" s="75" t="s">
        <v>28</v>
      </c>
      <c r="K643" s="79">
        <v>43405</v>
      </c>
      <c r="L643" s="76" t="s">
        <v>28</v>
      </c>
      <c r="M643" s="78">
        <v>43405</v>
      </c>
    </row>
    <row r="644" spans="7:13" x14ac:dyDescent="0.25">
      <c r="G644" s="75" t="s">
        <v>4328</v>
      </c>
      <c r="H644" s="75" t="s">
        <v>3329</v>
      </c>
      <c r="I644" s="75" t="str">
        <f>IFERROR(_xlfn.XLOOKUP(Last_Pos[[#This Row],[NIK]],Data_Base_2[NIK],Data_Base_2[Current Position]),"")</f>
        <v/>
      </c>
      <c r="J644" s="75" t="s">
        <v>1554</v>
      </c>
      <c r="K644" s="79">
        <v>40391</v>
      </c>
      <c r="L644" s="76" t="s">
        <v>4816</v>
      </c>
      <c r="M644" s="78">
        <v>39326</v>
      </c>
    </row>
    <row r="645" spans="7:13" x14ac:dyDescent="0.25">
      <c r="G645" s="75" t="s">
        <v>2702</v>
      </c>
      <c r="H645" s="75" t="s">
        <v>1270</v>
      </c>
      <c r="I645" s="75" t="str">
        <f>IFERROR(_xlfn.XLOOKUP(Last_Pos[[#This Row],[NIK]],Data_Base_2[NIK],Data_Base_2[Current Position]),"")</f>
        <v/>
      </c>
      <c r="J645" s="75" t="s">
        <v>928</v>
      </c>
      <c r="K645" s="79">
        <v>41791</v>
      </c>
      <c r="L645" s="76" t="s">
        <v>928</v>
      </c>
      <c r="M645" s="78">
        <v>41091</v>
      </c>
    </row>
    <row r="646" spans="7:13" x14ac:dyDescent="0.25">
      <c r="G646" s="75" t="s">
        <v>2415</v>
      </c>
      <c r="H646" s="75" t="s">
        <v>624</v>
      </c>
      <c r="I646" s="75" t="str">
        <f>IFERROR(_xlfn.XLOOKUP(Last_Pos[[#This Row],[NIK]],Data_Base_2[NIK],Data_Base_2[Current Position]),"")</f>
        <v/>
      </c>
      <c r="J646" s="75" t="s">
        <v>7</v>
      </c>
      <c r="K646" s="79">
        <v>43221</v>
      </c>
      <c r="L646" s="76" t="s">
        <v>1631</v>
      </c>
      <c r="M646" s="78">
        <v>43040</v>
      </c>
    </row>
    <row r="647" spans="7:13" x14ac:dyDescent="0.25">
      <c r="G647" s="75" t="s">
        <v>2873</v>
      </c>
      <c r="H647" s="75" t="s">
        <v>153</v>
      </c>
      <c r="I647" s="75" t="str">
        <f>IFERROR(_xlfn.XLOOKUP(Last_Pos[[#This Row],[NIK]],Data_Base_2[NIK],Data_Base_2[Current Position]),"")</f>
        <v/>
      </c>
      <c r="J647" s="75" t="s">
        <v>1910</v>
      </c>
      <c r="K647" s="79">
        <v>42278</v>
      </c>
      <c r="L647" s="76" t="s">
        <v>4817</v>
      </c>
      <c r="M647" s="78">
        <v>41944</v>
      </c>
    </row>
    <row r="648" spans="7:13" x14ac:dyDescent="0.25">
      <c r="G648" s="75" t="s">
        <v>4329</v>
      </c>
      <c r="H648" s="75" t="s">
        <v>3330</v>
      </c>
      <c r="I648" s="75" t="str">
        <f>IFERROR(_xlfn.XLOOKUP(Last_Pos[[#This Row],[NIK]],Data_Base_2[NIK],Data_Base_2[Current Position]),"")</f>
        <v/>
      </c>
      <c r="J648" s="75" t="s">
        <v>28</v>
      </c>
      <c r="K648" s="79">
        <v>42888</v>
      </c>
      <c r="L648" s="76" t="s">
        <v>28</v>
      </c>
      <c r="M648" s="78">
        <v>42248</v>
      </c>
    </row>
    <row r="649" spans="7:13" x14ac:dyDescent="0.25">
      <c r="G649" s="75" t="s">
        <v>4330</v>
      </c>
      <c r="H649" s="75" t="s">
        <v>3331</v>
      </c>
      <c r="I649" s="75" t="str">
        <f>IFERROR(_xlfn.XLOOKUP(Last_Pos[[#This Row],[NIK]],Data_Base_2[NIK],Data_Base_2[Current Position]),"")</f>
        <v/>
      </c>
      <c r="J649" s="75" t="s">
        <v>3872</v>
      </c>
      <c r="K649" s="79">
        <v>42993</v>
      </c>
      <c r="L649" s="76" t="s">
        <v>4818</v>
      </c>
      <c r="M649" s="78">
        <v>42186</v>
      </c>
    </row>
    <row r="650" spans="7:13" x14ac:dyDescent="0.25">
      <c r="G650" s="75" t="s">
        <v>2851</v>
      </c>
      <c r="H650" s="75" t="s">
        <v>1176</v>
      </c>
      <c r="I650" s="75" t="str">
        <f>IFERROR(_xlfn.XLOOKUP(Last_Pos[[#This Row],[NIK]],Data_Base_2[NIK],Data_Base_2[Current Position]),"")</f>
        <v/>
      </c>
      <c r="J650" s="75" t="s">
        <v>1879</v>
      </c>
      <c r="K650" s="79">
        <v>41821</v>
      </c>
      <c r="L650" s="76" t="s">
        <v>1879</v>
      </c>
      <c r="M650" s="78">
        <v>41821</v>
      </c>
    </row>
    <row r="651" spans="7:13" x14ac:dyDescent="0.25">
      <c r="G651" s="75" t="s">
        <v>2922</v>
      </c>
      <c r="H651" s="75" t="s">
        <v>472</v>
      </c>
      <c r="I651" s="75" t="str">
        <f>IFERROR(_xlfn.XLOOKUP(Last_Pos[[#This Row],[NIK]],Data_Base_2[NIK],Data_Base_2[Current Position]),"")</f>
        <v/>
      </c>
      <c r="J651" s="75" t="s">
        <v>3873</v>
      </c>
      <c r="K651" s="79">
        <v>42005</v>
      </c>
      <c r="L651" s="76" t="s">
        <v>4819</v>
      </c>
      <c r="M651" s="78">
        <v>41456</v>
      </c>
    </row>
    <row r="652" spans="7:13" x14ac:dyDescent="0.25">
      <c r="G652" s="75" t="s">
        <v>2484</v>
      </c>
      <c r="H652" s="75" t="s">
        <v>1249</v>
      </c>
      <c r="I652" s="75" t="str">
        <f>IFERROR(_xlfn.XLOOKUP(Last_Pos[[#This Row],[NIK]],Data_Base_2[NIK],Data_Base_2[Current Position]),"")</f>
        <v/>
      </c>
      <c r="J652" s="75" t="s">
        <v>28</v>
      </c>
      <c r="K652" s="79">
        <v>43556</v>
      </c>
      <c r="L652" s="76" t="s">
        <v>28</v>
      </c>
      <c r="M652" s="78">
        <v>42128</v>
      </c>
    </row>
    <row r="653" spans="7:13" x14ac:dyDescent="0.25">
      <c r="G653" s="75" t="s">
        <v>4331</v>
      </c>
      <c r="H653" s="75" t="s">
        <v>3332</v>
      </c>
      <c r="I653" s="75" t="str">
        <f>IFERROR(_xlfn.XLOOKUP(Last_Pos[[#This Row],[NIK]],Data_Base_2[NIK],Data_Base_2[Current Position]),"")</f>
        <v/>
      </c>
      <c r="J653" s="75" t="s">
        <v>3874</v>
      </c>
      <c r="K653" s="79">
        <v>39722</v>
      </c>
      <c r="L653" s="76" t="s">
        <v>4820</v>
      </c>
      <c r="M653" s="78">
        <v>37316</v>
      </c>
    </row>
    <row r="654" spans="7:13" x14ac:dyDescent="0.25">
      <c r="G654" s="75" t="s">
        <v>4332</v>
      </c>
      <c r="H654" s="75" t="s">
        <v>3333</v>
      </c>
      <c r="I654" s="75" t="str">
        <f>IFERROR(_xlfn.XLOOKUP(Last_Pos[[#This Row],[NIK]],Data_Base_2[NIK],Data_Base_2[Current Position]),"")</f>
        <v/>
      </c>
      <c r="J654" s="75" t="s">
        <v>3875</v>
      </c>
      <c r="K654" s="79">
        <v>44039</v>
      </c>
      <c r="L654" s="76" t="s">
        <v>4821</v>
      </c>
      <c r="M654" s="78">
        <v>41640</v>
      </c>
    </row>
    <row r="655" spans="7:13" x14ac:dyDescent="0.25">
      <c r="G655" s="75" t="s">
        <v>2546</v>
      </c>
      <c r="H655" s="75" t="s">
        <v>190</v>
      </c>
      <c r="I655" s="75" t="str">
        <f>IFERROR(_xlfn.XLOOKUP(Last_Pos[[#This Row],[NIK]],Data_Base_2[NIK],Data_Base_2[Current Position]),"")</f>
        <v/>
      </c>
      <c r="J655" s="75" t="s">
        <v>3780</v>
      </c>
      <c r="K655" s="79">
        <v>43647</v>
      </c>
      <c r="L655" s="76" t="s">
        <v>4822</v>
      </c>
      <c r="M655" s="78">
        <v>43374</v>
      </c>
    </row>
    <row r="656" spans="7:13" x14ac:dyDescent="0.25">
      <c r="G656" s="75" t="s">
        <v>2543</v>
      </c>
      <c r="H656" s="75" t="s">
        <v>489</v>
      </c>
      <c r="I656" s="75" t="str">
        <f>IFERROR(_xlfn.XLOOKUP(Last_Pos[[#This Row],[NIK]],Data_Base_2[NIK],Data_Base_2[Current Position]),"")</f>
        <v/>
      </c>
      <c r="J656" s="75" t="s">
        <v>28</v>
      </c>
      <c r="K656" s="79">
        <v>43864</v>
      </c>
      <c r="L656" s="76" t="s">
        <v>28</v>
      </c>
      <c r="M656" s="78">
        <v>43101</v>
      </c>
    </row>
    <row r="657" spans="7:13" x14ac:dyDescent="0.25">
      <c r="G657" s="75" t="s">
        <v>4333</v>
      </c>
      <c r="H657" s="75" t="s">
        <v>3334</v>
      </c>
      <c r="I657" s="75" t="str">
        <f>IFERROR(_xlfn.XLOOKUP(Last_Pos[[#This Row],[NIK]],Data_Base_2[NIK],Data_Base_2[Current Position]),"")</f>
        <v/>
      </c>
      <c r="J657" s="75" t="s">
        <v>1638</v>
      </c>
      <c r="K657" s="79">
        <v>42065</v>
      </c>
      <c r="L657" s="76" t="s">
        <v>1638</v>
      </c>
      <c r="M657" s="78">
        <v>42065</v>
      </c>
    </row>
    <row r="658" spans="7:13" x14ac:dyDescent="0.25">
      <c r="G658" s="75" t="s">
        <v>2628</v>
      </c>
      <c r="H658" s="75" t="s">
        <v>406</v>
      </c>
      <c r="I658" s="75" t="str">
        <f>IFERROR(_xlfn.XLOOKUP(Last_Pos[[#This Row],[NIK]],Data_Base_2[NIK],Data_Base_2[Current Position]),"")</f>
        <v/>
      </c>
      <c r="J658" s="75" t="s">
        <v>55</v>
      </c>
      <c r="K658" s="79">
        <v>43405</v>
      </c>
      <c r="L658" s="76" t="s">
        <v>28</v>
      </c>
      <c r="M658" s="78">
        <v>42370</v>
      </c>
    </row>
    <row r="659" spans="7:13" x14ac:dyDescent="0.25">
      <c r="G659" s="75" t="s">
        <v>2344</v>
      </c>
      <c r="H659" s="75" t="s">
        <v>137</v>
      </c>
      <c r="I659" s="75" t="str">
        <f>IFERROR(_xlfn.XLOOKUP(Last_Pos[[#This Row],[NIK]],Data_Base_2[NIK],Data_Base_2[Current Position]),"")</f>
        <v/>
      </c>
      <c r="J659" s="75" t="s">
        <v>3876</v>
      </c>
      <c r="K659" s="79">
        <v>43101</v>
      </c>
      <c r="L659" s="76" t="s">
        <v>3876</v>
      </c>
      <c r="M659" s="78">
        <v>43101</v>
      </c>
    </row>
    <row r="660" spans="7:13" x14ac:dyDescent="0.25">
      <c r="G660" s="75" t="s">
        <v>2433</v>
      </c>
      <c r="H660" s="75" t="s">
        <v>633</v>
      </c>
      <c r="I660" s="75" t="str">
        <f>IFERROR(_xlfn.XLOOKUP(Last_Pos[[#This Row],[NIK]],Data_Base_2[NIK],Data_Base_2[Current Position]),"")</f>
        <v/>
      </c>
      <c r="J660" s="75" t="s">
        <v>28</v>
      </c>
      <c r="K660" s="79">
        <v>43374</v>
      </c>
      <c r="L660" s="76" t="s">
        <v>1638</v>
      </c>
      <c r="M660" s="78">
        <v>43040</v>
      </c>
    </row>
    <row r="661" spans="7:13" x14ac:dyDescent="0.25">
      <c r="G661" s="75" t="s">
        <v>4334</v>
      </c>
      <c r="H661" s="75" t="s">
        <v>3335</v>
      </c>
      <c r="I661" s="75" t="str">
        <f>IFERROR(_xlfn.XLOOKUP(Last_Pos[[#This Row],[NIK]],Data_Base_2[NIK],Data_Base_2[Current Position]),"")</f>
        <v/>
      </c>
      <c r="J661" s="75" t="s">
        <v>30</v>
      </c>
      <c r="K661" s="79">
        <v>43017</v>
      </c>
      <c r="L661" s="76" t="s">
        <v>30</v>
      </c>
      <c r="M661" s="78">
        <v>42644</v>
      </c>
    </row>
    <row r="662" spans="7:13" x14ac:dyDescent="0.25">
      <c r="G662" s="75" t="s">
        <v>2425</v>
      </c>
      <c r="H662" s="75" t="s">
        <v>674</v>
      </c>
      <c r="I662" s="75" t="str">
        <f>IFERROR(_xlfn.XLOOKUP(Last_Pos[[#This Row],[NIK]],Data_Base_2[NIK],Data_Base_2[Current Position]),"")</f>
        <v/>
      </c>
      <c r="J662" s="75" t="s">
        <v>928</v>
      </c>
      <c r="K662" s="79">
        <v>43344</v>
      </c>
      <c r="L662" s="76" t="s">
        <v>928</v>
      </c>
      <c r="M662" s="78">
        <v>43344</v>
      </c>
    </row>
    <row r="663" spans="7:13" x14ac:dyDescent="0.25">
      <c r="G663" s="75" t="s">
        <v>2434</v>
      </c>
      <c r="H663" s="75" t="s">
        <v>667</v>
      </c>
      <c r="I663" s="75" t="str">
        <f>IFERROR(_xlfn.XLOOKUP(Last_Pos[[#This Row],[NIK]],Data_Base_2[NIK],Data_Base_2[Current Position]),"")</f>
        <v/>
      </c>
      <c r="J663" s="75" t="s">
        <v>28</v>
      </c>
      <c r="K663" s="79">
        <v>43577</v>
      </c>
      <c r="L663" s="76" t="s">
        <v>28</v>
      </c>
      <c r="M663" s="78">
        <v>43577</v>
      </c>
    </row>
    <row r="664" spans="7:13" x14ac:dyDescent="0.25">
      <c r="G664" s="75" t="s">
        <v>4335</v>
      </c>
      <c r="H664" s="75" t="s">
        <v>3336</v>
      </c>
      <c r="I664" s="75" t="str">
        <f>IFERROR(_xlfn.XLOOKUP(Last_Pos[[#This Row],[NIK]],Data_Base_2[NIK],Data_Base_2[Current Position]),"")</f>
        <v/>
      </c>
      <c r="J664" s="75" t="s">
        <v>28</v>
      </c>
      <c r="K664" s="79">
        <v>44088</v>
      </c>
      <c r="L664" s="76" t="s">
        <v>28</v>
      </c>
      <c r="M664" s="78">
        <v>43040</v>
      </c>
    </row>
    <row r="665" spans="7:13" x14ac:dyDescent="0.25">
      <c r="G665" s="75" t="s">
        <v>4336</v>
      </c>
      <c r="H665" s="75" t="s">
        <v>3337</v>
      </c>
      <c r="I665" s="75" t="str">
        <f>IFERROR(_xlfn.XLOOKUP(Last_Pos[[#This Row],[NIK]],Data_Base_2[NIK],Data_Base_2[Current Position]),"")</f>
        <v/>
      </c>
      <c r="J665" s="75" t="s">
        <v>7</v>
      </c>
      <c r="K665" s="79">
        <v>41791</v>
      </c>
      <c r="L665" s="76" t="s">
        <v>1631</v>
      </c>
      <c r="M665" s="78">
        <v>41700</v>
      </c>
    </row>
    <row r="666" spans="7:13" x14ac:dyDescent="0.25">
      <c r="G666" s="75" t="s">
        <v>3877</v>
      </c>
      <c r="H666" s="75" t="s">
        <v>1332</v>
      </c>
      <c r="I666" s="75" t="str">
        <f>IFERROR(_xlfn.XLOOKUP(Last_Pos[[#This Row],[NIK]],Data_Base_2[NIK],Data_Base_2[Current Position]),"")</f>
        <v/>
      </c>
      <c r="J666" s="75" t="s">
        <v>1837</v>
      </c>
      <c r="K666" s="79">
        <v>43182</v>
      </c>
      <c r="L666" s="76" t="s">
        <v>1837</v>
      </c>
      <c r="M666" s="78">
        <v>40544</v>
      </c>
    </row>
    <row r="667" spans="7:13" x14ac:dyDescent="0.25">
      <c r="G667" s="75" t="s">
        <v>4337</v>
      </c>
      <c r="H667" s="75" t="s">
        <v>3338</v>
      </c>
      <c r="I667" s="75" t="str">
        <f>IFERROR(_xlfn.XLOOKUP(Last_Pos[[#This Row],[NIK]],Data_Base_2[NIK],Data_Base_2[Current Position]),"")</f>
        <v/>
      </c>
      <c r="J667" s="75" t="s">
        <v>28</v>
      </c>
      <c r="K667" s="79">
        <v>42979</v>
      </c>
      <c r="L667" s="76" t="s">
        <v>1638</v>
      </c>
      <c r="M667" s="78">
        <v>42705</v>
      </c>
    </row>
    <row r="668" spans="7:13" x14ac:dyDescent="0.25">
      <c r="G668" s="75" t="s">
        <v>4338</v>
      </c>
      <c r="H668" s="75" t="s">
        <v>572</v>
      </c>
      <c r="I668" s="75" t="str">
        <f>IFERROR(_xlfn.XLOOKUP(Last_Pos[[#This Row],[NIK]],Data_Base_2[NIK],Data_Base_2[Current Position]),"")</f>
        <v/>
      </c>
      <c r="J668" s="75" t="s">
        <v>4002</v>
      </c>
      <c r="K668" s="79" t="s">
        <v>4756</v>
      </c>
      <c r="L668" s="76" t="s">
        <v>4002</v>
      </c>
      <c r="M668" s="78" t="s">
        <v>4756</v>
      </c>
    </row>
    <row r="669" spans="7:13" x14ac:dyDescent="0.25">
      <c r="G669" s="75" t="s">
        <v>2458</v>
      </c>
      <c r="H669" s="75" t="s">
        <v>656</v>
      </c>
      <c r="I669" s="75" t="str">
        <f>IFERROR(_xlfn.XLOOKUP(Last_Pos[[#This Row],[NIK]],Data_Base_2[NIK],Data_Base_2[Current Position]),"")</f>
        <v/>
      </c>
      <c r="J669" s="75" t="s">
        <v>928</v>
      </c>
      <c r="K669" s="79">
        <v>43282</v>
      </c>
      <c r="L669" s="76" t="s">
        <v>928</v>
      </c>
      <c r="M669" s="78">
        <v>43282</v>
      </c>
    </row>
    <row r="670" spans="7:13" x14ac:dyDescent="0.25">
      <c r="G670" s="75" t="s">
        <v>2558</v>
      </c>
      <c r="H670" s="75" t="s">
        <v>597</v>
      </c>
      <c r="I670" s="75" t="str">
        <f>IFERROR(_xlfn.XLOOKUP(Last_Pos[[#This Row],[NIK]],Data_Base_2[NIK],Data_Base_2[Current Position]),"")</f>
        <v/>
      </c>
      <c r="J670" s="75" t="s">
        <v>884</v>
      </c>
      <c r="K670" s="79">
        <v>42767</v>
      </c>
      <c r="L670" s="76" t="s">
        <v>1638</v>
      </c>
      <c r="M670" s="78">
        <v>42569</v>
      </c>
    </row>
    <row r="671" spans="7:13" x14ac:dyDescent="0.25">
      <c r="G671" s="75" t="s">
        <v>4339</v>
      </c>
      <c r="H671" s="75" t="s">
        <v>3339</v>
      </c>
      <c r="I671" s="75" t="str">
        <f>IFERROR(_xlfn.XLOOKUP(Last_Pos[[#This Row],[NIK]],Data_Base_2[NIK],Data_Base_2[Current Position]),"")</f>
        <v/>
      </c>
      <c r="J671" s="75" t="s">
        <v>30</v>
      </c>
      <c r="K671" s="79">
        <v>41771</v>
      </c>
      <c r="L671" s="76" t="s">
        <v>30</v>
      </c>
      <c r="M671" s="78">
        <v>41771</v>
      </c>
    </row>
    <row r="672" spans="7:13" x14ac:dyDescent="0.25">
      <c r="G672" s="75" t="s">
        <v>4340</v>
      </c>
      <c r="H672" s="75" t="s">
        <v>3340</v>
      </c>
      <c r="I672" s="75" t="str">
        <f>IFERROR(_xlfn.XLOOKUP(Last_Pos[[#This Row],[NIK]],Data_Base_2[NIK],Data_Base_2[Current Position]),"")</f>
        <v/>
      </c>
      <c r="J672" s="75" t="s">
        <v>3878</v>
      </c>
      <c r="K672" s="79">
        <v>41640</v>
      </c>
      <c r="L672" s="76" t="s">
        <v>3878</v>
      </c>
      <c r="M672" s="78">
        <v>41091</v>
      </c>
    </row>
    <row r="673" spans="7:13" x14ac:dyDescent="0.25">
      <c r="G673" s="75" t="s">
        <v>4341</v>
      </c>
      <c r="H673" s="75" t="s">
        <v>3341</v>
      </c>
      <c r="I673" s="75" t="str">
        <f>IFERROR(_xlfn.XLOOKUP(Last_Pos[[#This Row],[NIK]],Data_Base_2[NIK],Data_Base_2[Current Position]),"")</f>
        <v/>
      </c>
      <c r="J673" s="75" t="s">
        <v>3879</v>
      </c>
      <c r="K673" s="79">
        <v>43160</v>
      </c>
      <c r="L673" s="76" t="s">
        <v>4823</v>
      </c>
      <c r="M673" s="78">
        <v>41275</v>
      </c>
    </row>
    <row r="674" spans="7:13" x14ac:dyDescent="0.25">
      <c r="G674" s="75" t="s">
        <v>2406</v>
      </c>
      <c r="H674" s="75" t="s">
        <v>361</v>
      </c>
      <c r="I674" s="75" t="str">
        <f>IFERROR(_xlfn.XLOOKUP(Last_Pos[[#This Row],[NIK]],Data_Base_2[NIK],Data_Base_2[Current Position]),"")</f>
        <v/>
      </c>
      <c r="J674" s="75" t="s">
        <v>1827</v>
      </c>
      <c r="K674" s="79">
        <v>42736</v>
      </c>
      <c r="L674" s="76" t="s">
        <v>1827</v>
      </c>
      <c r="M674" s="78">
        <v>42005</v>
      </c>
    </row>
    <row r="675" spans="7:13" x14ac:dyDescent="0.25">
      <c r="G675" s="75" t="s">
        <v>2595</v>
      </c>
      <c r="H675" s="75" t="s">
        <v>430</v>
      </c>
      <c r="I675" s="75" t="str">
        <f>IFERROR(_xlfn.XLOOKUP(Last_Pos[[#This Row],[NIK]],Data_Base_2[NIK],Data_Base_2[Current Position]),"")</f>
        <v/>
      </c>
      <c r="J675" s="75" t="s">
        <v>3880</v>
      </c>
      <c r="K675" s="79">
        <v>44242</v>
      </c>
      <c r="L675" s="76" t="s">
        <v>1554</v>
      </c>
      <c r="M675" s="78">
        <v>43101</v>
      </c>
    </row>
    <row r="676" spans="7:13" x14ac:dyDescent="0.25">
      <c r="G676" s="75" t="s">
        <v>2333</v>
      </c>
      <c r="H676" s="75" t="s">
        <v>1167</v>
      </c>
      <c r="I676" s="75" t="str">
        <f>IFERROR(_xlfn.XLOOKUP(Last_Pos[[#This Row],[NIK]],Data_Base_2[NIK],Data_Base_2[Current Position]),"")</f>
        <v/>
      </c>
      <c r="J676" s="75" t="s">
        <v>1454</v>
      </c>
      <c r="K676" s="79">
        <v>43466</v>
      </c>
      <c r="L676" s="76" t="s">
        <v>1454</v>
      </c>
      <c r="M676" s="78">
        <v>41640</v>
      </c>
    </row>
    <row r="677" spans="7:13" x14ac:dyDescent="0.25">
      <c r="G677" s="75" t="s">
        <v>2982</v>
      </c>
      <c r="H677" s="75" t="s">
        <v>1238</v>
      </c>
      <c r="I677" s="75" t="str">
        <f>IFERROR(_xlfn.XLOOKUP(Last_Pos[[#This Row],[NIK]],Data_Base_2[NIK],Data_Base_2[Current Position]),"")</f>
        <v/>
      </c>
      <c r="J677" s="75" t="s">
        <v>2209</v>
      </c>
      <c r="K677" s="79">
        <v>39873</v>
      </c>
      <c r="L677" s="76" t="s">
        <v>4824</v>
      </c>
      <c r="M677" s="78">
        <v>38808</v>
      </c>
    </row>
    <row r="678" spans="7:13" x14ac:dyDescent="0.25">
      <c r="G678" s="75" t="s">
        <v>2791</v>
      </c>
      <c r="H678" s="75" t="s">
        <v>503</v>
      </c>
      <c r="I678" s="75" t="str">
        <f>IFERROR(_xlfn.XLOOKUP(Last_Pos[[#This Row],[NIK]],Data_Base_2[NIK],Data_Base_2[Current Position]),"")</f>
        <v/>
      </c>
      <c r="J678" s="75" t="s">
        <v>928</v>
      </c>
      <c r="K678" s="79">
        <v>43101</v>
      </c>
      <c r="L678" s="76" t="s">
        <v>928</v>
      </c>
      <c r="M678" s="78">
        <v>42795</v>
      </c>
    </row>
    <row r="679" spans="7:13" x14ac:dyDescent="0.25">
      <c r="G679" s="75" t="s">
        <v>4342</v>
      </c>
      <c r="H679" s="75" t="s">
        <v>3342</v>
      </c>
      <c r="I679" s="75" t="str">
        <f>IFERROR(_xlfn.XLOOKUP(Last_Pos[[#This Row],[NIK]],Data_Base_2[NIK],Data_Base_2[Current Position]),"")</f>
        <v/>
      </c>
      <c r="J679" s="75" t="s">
        <v>888</v>
      </c>
      <c r="K679" s="79">
        <v>41974</v>
      </c>
      <c r="L679" s="76" t="s">
        <v>888</v>
      </c>
      <c r="M679" s="78">
        <v>41974</v>
      </c>
    </row>
    <row r="680" spans="7:13" x14ac:dyDescent="0.25">
      <c r="G680" s="75" t="s">
        <v>2700</v>
      </c>
      <c r="H680" s="75" t="s">
        <v>215</v>
      </c>
      <c r="I680" s="75" t="str">
        <f>IFERROR(_xlfn.XLOOKUP(Last_Pos[[#This Row],[NIK]],Data_Base_2[NIK],Data_Base_2[Current Position]),"")</f>
        <v/>
      </c>
      <c r="J680" s="75" t="s">
        <v>28</v>
      </c>
      <c r="K680" s="79">
        <v>43922</v>
      </c>
      <c r="L680" s="76" t="s">
        <v>28</v>
      </c>
      <c r="M680" s="78">
        <v>43724</v>
      </c>
    </row>
    <row r="681" spans="7:13" x14ac:dyDescent="0.25">
      <c r="G681" s="75" t="s">
        <v>4343</v>
      </c>
      <c r="H681" s="75" t="s">
        <v>3343</v>
      </c>
      <c r="I681" s="75" t="str">
        <f>IFERROR(_xlfn.XLOOKUP(Last_Pos[[#This Row],[NIK]],Data_Base_2[NIK],Data_Base_2[Current Position]),"")</f>
        <v/>
      </c>
      <c r="J681" s="75" t="s">
        <v>32</v>
      </c>
      <c r="K681" s="79">
        <v>41276</v>
      </c>
      <c r="L681" s="76" t="s">
        <v>32</v>
      </c>
      <c r="M681" s="78">
        <v>40634</v>
      </c>
    </row>
    <row r="682" spans="7:13" x14ac:dyDescent="0.25">
      <c r="G682" s="75" t="s">
        <v>2488</v>
      </c>
      <c r="H682" s="75" t="s">
        <v>1253</v>
      </c>
      <c r="I682" s="75" t="str">
        <f>IFERROR(_xlfn.XLOOKUP(Last_Pos[[#This Row],[NIK]],Data_Base_2[NIK],Data_Base_2[Current Position]),"")</f>
        <v/>
      </c>
      <c r="J682" s="75" t="s">
        <v>28</v>
      </c>
      <c r="K682" s="79">
        <v>44109</v>
      </c>
      <c r="L682" s="76" t="s">
        <v>28</v>
      </c>
      <c r="M682" s="78">
        <v>42492</v>
      </c>
    </row>
    <row r="683" spans="7:13" x14ac:dyDescent="0.25">
      <c r="G683" s="75" t="s">
        <v>2765</v>
      </c>
      <c r="H683" s="75" t="s">
        <v>223</v>
      </c>
      <c r="I683" s="75" t="str">
        <f>IFERROR(_xlfn.XLOOKUP(Last_Pos[[#This Row],[NIK]],Data_Base_2[NIK],Data_Base_2[Current Position]),"")</f>
        <v/>
      </c>
      <c r="J683" s="75" t="s">
        <v>3818</v>
      </c>
      <c r="K683" s="79">
        <v>43344</v>
      </c>
      <c r="L683" s="76" t="s">
        <v>1587</v>
      </c>
      <c r="M683" s="78">
        <v>42310</v>
      </c>
    </row>
    <row r="684" spans="7:13" x14ac:dyDescent="0.25">
      <c r="G684" s="75" t="s">
        <v>2331</v>
      </c>
      <c r="H684" s="75" t="s">
        <v>294</v>
      </c>
      <c r="I684" s="75" t="str">
        <f>IFERROR(_xlfn.XLOOKUP(Last_Pos[[#This Row],[NIK]],Data_Base_2[NIK],Data_Base_2[Current Position]),"")</f>
        <v/>
      </c>
      <c r="J684" s="75" t="s">
        <v>1664</v>
      </c>
      <c r="K684" s="79">
        <v>42736</v>
      </c>
      <c r="L684" s="76" t="s">
        <v>1664</v>
      </c>
      <c r="M684" s="78">
        <v>40544</v>
      </c>
    </row>
    <row r="685" spans="7:13" x14ac:dyDescent="0.25">
      <c r="G685" s="75" t="s">
        <v>2728</v>
      </c>
      <c r="H685" s="75" t="s">
        <v>1016</v>
      </c>
      <c r="I685" s="75" t="str">
        <f>IFERROR(_xlfn.XLOOKUP(Last_Pos[[#This Row],[NIK]],Data_Base_2[NIK],Data_Base_2[Current Position]),"")</f>
        <v/>
      </c>
      <c r="J685" s="75" t="s">
        <v>28</v>
      </c>
      <c r="K685" s="79">
        <v>43931</v>
      </c>
      <c r="L685" s="76" t="s">
        <v>28</v>
      </c>
      <c r="M685" s="78">
        <v>43931</v>
      </c>
    </row>
    <row r="686" spans="7:13" x14ac:dyDescent="0.25">
      <c r="G686" s="75" t="s">
        <v>4344</v>
      </c>
      <c r="H686" s="75" t="s">
        <v>3344</v>
      </c>
      <c r="I686" s="75" t="str">
        <f>IFERROR(_xlfn.XLOOKUP(Last_Pos[[#This Row],[NIK]],Data_Base_2[NIK],Data_Base_2[Current Position]),"")</f>
        <v/>
      </c>
      <c r="J686" s="75" t="s">
        <v>28</v>
      </c>
      <c r="K686" s="79">
        <v>44270</v>
      </c>
      <c r="L686" s="76" t="s">
        <v>28</v>
      </c>
      <c r="M686" s="78">
        <v>42767</v>
      </c>
    </row>
    <row r="687" spans="7:13" x14ac:dyDescent="0.25">
      <c r="G687" s="75" t="s">
        <v>4345</v>
      </c>
      <c r="H687" s="75" t="s">
        <v>3345</v>
      </c>
      <c r="I687" s="75" t="str">
        <f>IFERROR(_xlfn.XLOOKUP(Last_Pos[[#This Row],[NIK]],Data_Base_2[NIK],Data_Base_2[Current Position]),"")</f>
        <v/>
      </c>
      <c r="J687" s="75" t="s">
        <v>3881</v>
      </c>
      <c r="K687" s="79">
        <v>42744</v>
      </c>
      <c r="L687" s="76" t="s">
        <v>3881</v>
      </c>
      <c r="M687" s="78">
        <v>42744</v>
      </c>
    </row>
    <row r="688" spans="7:13" x14ac:dyDescent="0.25">
      <c r="G688" s="75" t="s">
        <v>4346</v>
      </c>
      <c r="H688" s="75" t="s">
        <v>3346</v>
      </c>
      <c r="I688" s="75" t="str">
        <f>IFERROR(_xlfn.XLOOKUP(Last_Pos[[#This Row],[NIK]],Data_Base_2[NIK],Data_Base_2[Current Position]),"")</f>
        <v/>
      </c>
      <c r="J688" s="75" t="s">
        <v>30</v>
      </c>
      <c r="K688" s="79">
        <v>43374</v>
      </c>
      <c r="L688" s="76" t="s">
        <v>30</v>
      </c>
      <c r="M688" s="78">
        <v>42278</v>
      </c>
    </row>
    <row r="689" spans="7:13" x14ac:dyDescent="0.25">
      <c r="G689" s="75" t="s">
        <v>4347</v>
      </c>
      <c r="H689" s="75" t="s">
        <v>3347</v>
      </c>
      <c r="I689" s="75" t="str">
        <f>IFERROR(_xlfn.XLOOKUP(Last_Pos[[#This Row],[NIK]],Data_Base_2[NIK],Data_Base_2[Current Position]),"")</f>
        <v/>
      </c>
      <c r="J689" s="75" t="s">
        <v>3882</v>
      </c>
      <c r="K689" s="79">
        <v>41641</v>
      </c>
      <c r="L689" s="76" t="s">
        <v>3882</v>
      </c>
      <c r="M689" s="78">
        <v>41641</v>
      </c>
    </row>
    <row r="690" spans="7:13" x14ac:dyDescent="0.25">
      <c r="G690" s="75" t="s">
        <v>4348</v>
      </c>
      <c r="H690" s="75" t="s">
        <v>3348</v>
      </c>
      <c r="I690" s="75" t="str">
        <f>IFERROR(_xlfn.XLOOKUP(Last_Pos[[#This Row],[NIK]],Data_Base_2[NIK],Data_Base_2[Current Position]),"")</f>
        <v/>
      </c>
      <c r="J690" s="75" t="s">
        <v>28</v>
      </c>
      <c r="K690" s="79">
        <v>41641</v>
      </c>
      <c r="L690" s="76" t="s">
        <v>28</v>
      </c>
      <c r="M690" s="78">
        <v>41641</v>
      </c>
    </row>
    <row r="691" spans="7:13" x14ac:dyDescent="0.25">
      <c r="G691" s="75" t="s">
        <v>4349</v>
      </c>
      <c r="H691" s="75" t="s">
        <v>3349</v>
      </c>
      <c r="I691" s="75" t="str">
        <f>IFERROR(_xlfn.XLOOKUP(Last_Pos[[#This Row],[NIK]],Data_Base_2[NIK],Data_Base_2[Current Position]),"")</f>
        <v/>
      </c>
      <c r="J691" s="75" t="s">
        <v>1587</v>
      </c>
      <c r="K691" s="79">
        <v>42583</v>
      </c>
      <c r="L691" s="76" t="s">
        <v>884</v>
      </c>
      <c r="M691" s="78">
        <v>41275</v>
      </c>
    </row>
    <row r="692" spans="7:13" x14ac:dyDescent="0.25">
      <c r="G692" s="75" t="s">
        <v>4350</v>
      </c>
      <c r="H692" s="75" t="s">
        <v>3350</v>
      </c>
      <c r="I692" s="75" t="str">
        <f>IFERROR(_xlfn.XLOOKUP(Last_Pos[[#This Row],[NIK]],Data_Base_2[NIK],Data_Base_2[Current Position]),"")</f>
        <v/>
      </c>
      <c r="J692" s="75" t="s">
        <v>10</v>
      </c>
      <c r="K692" s="79">
        <v>42736</v>
      </c>
      <c r="L692" s="76" t="s">
        <v>10</v>
      </c>
      <c r="M692" s="78">
        <v>41764</v>
      </c>
    </row>
    <row r="693" spans="7:13" x14ac:dyDescent="0.25">
      <c r="G693" s="75" t="s">
        <v>2329</v>
      </c>
      <c r="H693" s="75" t="s">
        <v>1165</v>
      </c>
      <c r="I693" s="75" t="str">
        <f>IFERROR(_xlfn.XLOOKUP(Last_Pos[[#This Row],[NIK]],Data_Base_2[NIK],Data_Base_2[Current Position]),"")</f>
        <v/>
      </c>
      <c r="J693" s="75" t="s">
        <v>1662</v>
      </c>
      <c r="K693" s="79">
        <v>43101</v>
      </c>
      <c r="L693" s="76" t="s">
        <v>1662</v>
      </c>
      <c r="M693" s="78">
        <v>41275</v>
      </c>
    </row>
    <row r="694" spans="7:13" x14ac:dyDescent="0.25">
      <c r="G694" s="75" t="s">
        <v>2384</v>
      </c>
      <c r="H694" s="75" t="s">
        <v>434</v>
      </c>
      <c r="I694" s="75" t="str">
        <f>IFERROR(_xlfn.XLOOKUP(Last_Pos[[#This Row],[NIK]],Data_Base_2[NIK],Data_Base_2[Current Position]),"")</f>
        <v/>
      </c>
      <c r="J694" s="75" t="s">
        <v>3769</v>
      </c>
      <c r="K694" s="79">
        <v>41579</v>
      </c>
      <c r="L694" s="76" t="s">
        <v>4825</v>
      </c>
      <c r="M694" s="78">
        <v>40269</v>
      </c>
    </row>
    <row r="695" spans="7:13" x14ac:dyDescent="0.25">
      <c r="G695" s="75" t="s">
        <v>2724</v>
      </c>
      <c r="H695" s="75" t="s">
        <v>1283</v>
      </c>
      <c r="I695" s="75" t="str">
        <f>IFERROR(_xlfn.XLOOKUP(Last_Pos[[#This Row],[NIK]],Data_Base_2[NIK],Data_Base_2[Current Position]),"")</f>
        <v/>
      </c>
      <c r="J695" s="75" t="s">
        <v>3734</v>
      </c>
      <c r="K695" s="79">
        <v>43556</v>
      </c>
      <c r="L695" s="76" t="s">
        <v>28</v>
      </c>
      <c r="M695" s="78">
        <v>41807</v>
      </c>
    </row>
    <row r="696" spans="7:13" x14ac:dyDescent="0.25">
      <c r="G696" s="75" t="s">
        <v>4351</v>
      </c>
      <c r="H696" s="75" t="s">
        <v>3351</v>
      </c>
      <c r="I696" s="75" t="str">
        <f>IFERROR(_xlfn.XLOOKUP(Last_Pos[[#This Row],[NIK]],Data_Base_2[NIK],Data_Base_2[Current Position]),"")</f>
        <v/>
      </c>
      <c r="J696" s="75" t="s">
        <v>3771</v>
      </c>
      <c r="K696" s="79">
        <v>42751</v>
      </c>
      <c r="L696" s="76" t="s">
        <v>28</v>
      </c>
      <c r="M696" s="78">
        <v>42370</v>
      </c>
    </row>
    <row r="697" spans="7:13" x14ac:dyDescent="0.25">
      <c r="G697" s="75" t="s">
        <v>2801</v>
      </c>
      <c r="H697" s="75" t="s">
        <v>252</v>
      </c>
      <c r="I697" s="75" t="str">
        <f>IFERROR(_xlfn.XLOOKUP(Last_Pos[[#This Row],[NIK]],Data_Base_2[NIK],Data_Base_2[Current Position]),"")</f>
        <v/>
      </c>
      <c r="J697" s="75" t="s">
        <v>7</v>
      </c>
      <c r="K697" s="79">
        <v>44153</v>
      </c>
      <c r="L697" s="76" t="s">
        <v>7</v>
      </c>
      <c r="M697" s="78">
        <v>43071</v>
      </c>
    </row>
    <row r="698" spans="7:13" x14ac:dyDescent="0.25">
      <c r="G698" s="75" t="s">
        <v>4352</v>
      </c>
      <c r="H698" s="75" t="s">
        <v>3352</v>
      </c>
      <c r="I698" s="75" t="str">
        <f>IFERROR(_xlfn.XLOOKUP(Last_Pos[[#This Row],[NIK]],Data_Base_2[NIK],Data_Base_2[Current Position]),"")</f>
        <v/>
      </c>
      <c r="J698" s="75" t="s">
        <v>3772</v>
      </c>
      <c r="K698" s="79">
        <v>43374</v>
      </c>
      <c r="L698" s="76" t="s">
        <v>3772</v>
      </c>
      <c r="M698" s="78">
        <v>42736</v>
      </c>
    </row>
    <row r="699" spans="7:13" x14ac:dyDescent="0.25">
      <c r="G699" s="75" t="s">
        <v>4353</v>
      </c>
      <c r="H699" s="75" t="s">
        <v>3353</v>
      </c>
      <c r="I699" s="75" t="str">
        <f>IFERROR(_xlfn.XLOOKUP(Last_Pos[[#This Row],[NIK]],Data_Base_2[NIK],Data_Base_2[Current Position]),"")</f>
        <v/>
      </c>
      <c r="J699" s="75" t="s">
        <v>28</v>
      </c>
      <c r="K699" s="79">
        <v>42211</v>
      </c>
      <c r="L699" s="76" t="s">
        <v>1638</v>
      </c>
      <c r="M699" s="78">
        <v>42030</v>
      </c>
    </row>
    <row r="700" spans="7:13" x14ac:dyDescent="0.25">
      <c r="G700" s="75" t="s">
        <v>4354</v>
      </c>
      <c r="H700" s="75" t="s">
        <v>3354</v>
      </c>
      <c r="I700" s="75" t="str">
        <f>IFERROR(_xlfn.XLOOKUP(Last_Pos[[#This Row],[NIK]],Data_Base_2[NIK],Data_Base_2[Current Position]),"")</f>
        <v/>
      </c>
      <c r="J700" s="75" t="s">
        <v>3761</v>
      </c>
      <c r="K700" s="79">
        <v>43045</v>
      </c>
      <c r="L700" s="76" t="s">
        <v>3761</v>
      </c>
      <c r="M700" s="78">
        <v>43045</v>
      </c>
    </row>
    <row r="701" spans="7:13" x14ac:dyDescent="0.25">
      <c r="G701" s="75" t="s">
        <v>4355</v>
      </c>
      <c r="H701" s="75" t="s">
        <v>3355</v>
      </c>
      <c r="I701" s="75" t="str">
        <f>IFERROR(_xlfn.XLOOKUP(Last_Pos[[#This Row],[NIK]],Data_Base_2[NIK],Data_Base_2[Current Position]),"")</f>
        <v/>
      </c>
      <c r="J701" s="75" t="s">
        <v>28</v>
      </c>
      <c r="K701" s="79">
        <v>43556</v>
      </c>
      <c r="L701" s="76" t="s">
        <v>28</v>
      </c>
      <c r="M701" s="78">
        <v>42736</v>
      </c>
    </row>
    <row r="702" spans="7:13" x14ac:dyDescent="0.25">
      <c r="G702" s="75" t="s">
        <v>2981</v>
      </c>
      <c r="H702" s="75" t="s">
        <v>147</v>
      </c>
      <c r="I702" s="75" t="str">
        <f>IFERROR(_xlfn.XLOOKUP(Last_Pos[[#This Row],[NIK]],Data_Base_2[NIK],Data_Base_2[Current Position]),"")</f>
        <v/>
      </c>
      <c r="J702" s="75" t="s">
        <v>2207</v>
      </c>
      <c r="K702" s="79">
        <v>43055</v>
      </c>
      <c r="L702" s="76" t="s">
        <v>1891</v>
      </c>
      <c r="M702" s="78">
        <v>41821</v>
      </c>
    </row>
    <row r="703" spans="7:13" x14ac:dyDescent="0.25">
      <c r="G703" s="75" t="s">
        <v>4356</v>
      </c>
      <c r="H703" s="75" t="s">
        <v>3356</v>
      </c>
      <c r="I703" s="75" t="str">
        <f>IFERROR(_xlfn.XLOOKUP(Last_Pos[[#This Row],[NIK]],Data_Base_2[NIK],Data_Base_2[Current Position]),"")</f>
        <v/>
      </c>
      <c r="J703" s="75" t="s">
        <v>1638</v>
      </c>
      <c r="K703" s="79">
        <v>41715</v>
      </c>
      <c r="L703" s="76" t="s">
        <v>1638</v>
      </c>
      <c r="M703" s="78">
        <v>41715</v>
      </c>
    </row>
    <row r="704" spans="7:13" x14ac:dyDescent="0.25">
      <c r="G704" s="75" t="s">
        <v>2650</v>
      </c>
      <c r="H704" s="75" t="s">
        <v>1242</v>
      </c>
      <c r="I704" s="75" t="str">
        <f>IFERROR(_xlfn.XLOOKUP(Last_Pos[[#This Row],[NIK]],Data_Base_2[NIK],Data_Base_2[Current Position]),"")</f>
        <v/>
      </c>
      <c r="J704" s="75" t="s">
        <v>928</v>
      </c>
      <c r="K704" s="79">
        <v>44166</v>
      </c>
      <c r="L704" s="76" t="s">
        <v>928</v>
      </c>
      <c r="M704" s="78">
        <v>43101</v>
      </c>
    </row>
    <row r="705" spans="7:13" x14ac:dyDescent="0.25">
      <c r="G705" s="75" t="s">
        <v>2566</v>
      </c>
      <c r="H705" s="75" t="s">
        <v>299</v>
      </c>
      <c r="I705" s="75" t="str">
        <f>IFERROR(_xlfn.XLOOKUP(Last_Pos[[#This Row],[NIK]],Data_Base_2[NIK],Data_Base_2[Current Position]),"")</f>
        <v/>
      </c>
      <c r="J705" s="75" t="s">
        <v>3883</v>
      </c>
      <c r="K705" s="79">
        <v>44198</v>
      </c>
      <c r="L705" s="76" t="s">
        <v>32</v>
      </c>
      <c r="M705" s="78">
        <v>42826</v>
      </c>
    </row>
    <row r="706" spans="7:13" x14ac:dyDescent="0.25">
      <c r="G706" s="75" t="s">
        <v>4357</v>
      </c>
      <c r="H706" s="75" t="s">
        <v>3357</v>
      </c>
      <c r="I706" s="75" t="str">
        <f>IFERROR(_xlfn.XLOOKUP(Last_Pos[[#This Row],[NIK]],Data_Base_2[NIK],Data_Base_2[Current Position]),"")</f>
        <v/>
      </c>
      <c r="J706" s="75" t="s">
        <v>1498</v>
      </c>
      <c r="K706" s="79">
        <v>42552</v>
      </c>
      <c r="L706" s="76" t="s">
        <v>4826</v>
      </c>
      <c r="M706" s="78">
        <v>41275</v>
      </c>
    </row>
    <row r="707" spans="7:13" x14ac:dyDescent="0.25">
      <c r="G707" s="75" t="s">
        <v>2292</v>
      </c>
      <c r="H707" s="75" t="s">
        <v>587</v>
      </c>
      <c r="I707" s="75" t="str">
        <f>IFERROR(_xlfn.XLOOKUP(Last_Pos[[#This Row],[NIK]],Data_Base_2[NIK],Data_Base_2[Current Position]),"")</f>
        <v/>
      </c>
      <c r="J707" s="75" t="s">
        <v>1485</v>
      </c>
      <c r="K707" s="79">
        <v>42826</v>
      </c>
      <c r="L707" s="76" t="s">
        <v>4827</v>
      </c>
      <c r="M707" s="78">
        <v>42461</v>
      </c>
    </row>
    <row r="708" spans="7:13" x14ac:dyDescent="0.25">
      <c r="G708" s="75" t="s">
        <v>2720</v>
      </c>
      <c r="H708" s="75" t="s">
        <v>630</v>
      </c>
      <c r="I708" s="75" t="str">
        <f>IFERROR(_xlfn.XLOOKUP(Last_Pos[[#This Row],[NIK]],Data_Base_2[NIK],Data_Base_2[Current Position]),"")</f>
        <v/>
      </c>
      <c r="J708" s="75" t="s">
        <v>28</v>
      </c>
      <c r="K708" s="79">
        <v>43221</v>
      </c>
      <c r="L708" s="76" t="s">
        <v>1638</v>
      </c>
      <c r="M708" s="78">
        <v>43040</v>
      </c>
    </row>
    <row r="709" spans="7:13" x14ac:dyDescent="0.25">
      <c r="G709" s="75" t="s">
        <v>4358</v>
      </c>
      <c r="H709" s="75" t="s">
        <v>3358</v>
      </c>
      <c r="I709" s="75" t="str">
        <f>IFERROR(_xlfn.XLOOKUP(Last_Pos[[#This Row],[NIK]],Data_Base_2[NIK],Data_Base_2[Current Position]),"")</f>
        <v/>
      </c>
      <c r="J709" s="75" t="s">
        <v>3884</v>
      </c>
      <c r="K709" s="79">
        <v>41640</v>
      </c>
      <c r="L709" s="76" t="s">
        <v>3884</v>
      </c>
      <c r="M709" s="78">
        <v>39783</v>
      </c>
    </row>
    <row r="710" spans="7:13" x14ac:dyDescent="0.25">
      <c r="G710" s="75" t="s">
        <v>2659</v>
      </c>
      <c r="H710" s="75" t="s">
        <v>504</v>
      </c>
      <c r="I710" s="75" t="str">
        <f>IFERROR(_xlfn.XLOOKUP(Last_Pos[[#This Row],[NIK]],Data_Base_2[NIK],Data_Base_2[Current Position]),"")</f>
        <v/>
      </c>
      <c r="J710" s="75" t="s">
        <v>3885</v>
      </c>
      <c r="K710" s="79">
        <v>43466</v>
      </c>
      <c r="L710" s="76" t="s">
        <v>4828</v>
      </c>
      <c r="M710" s="78">
        <v>42736</v>
      </c>
    </row>
    <row r="711" spans="7:13" x14ac:dyDescent="0.25">
      <c r="G711" s="75" t="s">
        <v>4359</v>
      </c>
      <c r="H711" s="75" t="s">
        <v>3359</v>
      </c>
      <c r="I711" s="75" t="str">
        <f>IFERROR(_xlfn.XLOOKUP(Last_Pos[[#This Row],[NIK]],Data_Base_2[NIK],Data_Base_2[Current Position]),"")</f>
        <v/>
      </c>
      <c r="J711" s="75" t="s">
        <v>28</v>
      </c>
      <c r="K711" s="79">
        <v>42492</v>
      </c>
      <c r="L711" s="76" t="s">
        <v>28</v>
      </c>
      <c r="M711" s="78">
        <v>41699</v>
      </c>
    </row>
    <row r="712" spans="7:13" x14ac:dyDescent="0.25">
      <c r="G712" s="75" t="s">
        <v>2799</v>
      </c>
      <c r="H712" s="75" t="s">
        <v>581</v>
      </c>
      <c r="I712" s="75" t="str">
        <f>IFERROR(_xlfn.XLOOKUP(Last_Pos[[#This Row],[NIK]],Data_Base_2[NIK],Data_Base_2[Current Position]),"")</f>
        <v/>
      </c>
      <c r="J712" s="75" t="s">
        <v>1554</v>
      </c>
      <c r="K712" s="79">
        <v>43770</v>
      </c>
      <c r="L712" s="76" t="s">
        <v>7</v>
      </c>
      <c r="M712" s="78">
        <v>42705</v>
      </c>
    </row>
    <row r="713" spans="7:13" x14ac:dyDescent="0.25">
      <c r="G713" s="75" t="s">
        <v>4360</v>
      </c>
      <c r="H713" s="75" t="s">
        <v>3360</v>
      </c>
      <c r="I713" s="75" t="str">
        <f>IFERROR(_xlfn.XLOOKUP(Last_Pos[[#This Row],[NIK]],Data_Base_2[NIK],Data_Base_2[Current Position]),"")</f>
        <v/>
      </c>
      <c r="J713" s="75" t="s">
        <v>28</v>
      </c>
      <c r="K713" s="79">
        <v>41974</v>
      </c>
      <c r="L713" s="76" t="s">
        <v>1638</v>
      </c>
      <c r="M713" s="78">
        <v>41883</v>
      </c>
    </row>
    <row r="714" spans="7:13" x14ac:dyDescent="0.25">
      <c r="G714" s="75" t="s">
        <v>4361</v>
      </c>
      <c r="H714" s="75" t="s">
        <v>3361</v>
      </c>
      <c r="I714" s="75" t="str">
        <f>IFERROR(_xlfn.XLOOKUP(Last_Pos[[#This Row],[NIK]],Data_Base_2[NIK],Data_Base_2[Current Position]),"")</f>
        <v/>
      </c>
      <c r="J714" s="75" t="s">
        <v>30</v>
      </c>
      <c r="K714" s="79">
        <v>43101</v>
      </c>
      <c r="L714" s="76" t="s">
        <v>30</v>
      </c>
      <c r="M714" s="78">
        <v>42857</v>
      </c>
    </row>
    <row r="715" spans="7:13" x14ac:dyDescent="0.25">
      <c r="G715" s="75" t="s">
        <v>4362</v>
      </c>
      <c r="H715" s="75" t="s">
        <v>3362</v>
      </c>
      <c r="I715" s="75" t="str">
        <f>IFERROR(_xlfn.XLOOKUP(Last_Pos[[#This Row],[NIK]],Data_Base_2[NIK],Data_Base_2[Current Position]),"")</f>
        <v/>
      </c>
      <c r="J715" s="75" t="s">
        <v>10</v>
      </c>
      <c r="K715" s="79">
        <v>42614</v>
      </c>
      <c r="L715" s="76" t="s">
        <v>10</v>
      </c>
      <c r="M715" s="78">
        <v>40360</v>
      </c>
    </row>
    <row r="716" spans="7:13" x14ac:dyDescent="0.25">
      <c r="G716" s="75" t="s">
        <v>2388</v>
      </c>
      <c r="H716" s="75" t="s">
        <v>113</v>
      </c>
      <c r="I716" s="75" t="str">
        <f>IFERROR(_xlfn.XLOOKUP(Last_Pos[[#This Row],[NIK]],Data_Base_2[NIK],Data_Base_2[Current Position]),"")</f>
        <v/>
      </c>
      <c r="J716" s="75" t="s">
        <v>1777</v>
      </c>
      <c r="K716" s="79">
        <v>40909</v>
      </c>
      <c r="L716" s="76" t="s">
        <v>3849</v>
      </c>
      <c r="M716" s="78">
        <v>40817</v>
      </c>
    </row>
    <row r="717" spans="7:13" x14ac:dyDescent="0.25">
      <c r="G717" s="75" t="s">
        <v>2307</v>
      </c>
      <c r="H717" s="75" t="s">
        <v>358</v>
      </c>
      <c r="I717" s="75" t="str">
        <f>IFERROR(_xlfn.XLOOKUP(Last_Pos[[#This Row],[NIK]],Data_Base_2[NIK],Data_Base_2[Current Position]),"")</f>
        <v/>
      </c>
      <c r="J717" s="75" t="s">
        <v>1622</v>
      </c>
      <c r="K717" s="79">
        <v>41597</v>
      </c>
      <c r="L717" s="76" t="s">
        <v>1819</v>
      </c>
      <c r="M717" s="78">
        <v>41533</v>
      </c>
    </row>
    <row r="718" spans="7:13" x14ac:dyDescent="0.25">
      <c r="G718" s="75" t="s">
        <v>4363</v>
      </c>
      <c r="H718" s="75" t="s">
        <v>3363</v>
      </c>
      <c r="I718" s="75" t="str">
        <f>IFERROR(_xlfn.XLOOKUP(Last_Pos[[#This Row],[NIK]],Data_Base_2[NIK],Data_Base_2[Current Position]),"")</f>
        <v/>
      </c>
      <c r="J718" s="75" t="s">
        <v>3886</v>
      </c>
      <c r="K718" s="79">
        <v>43190</v>
      </c>
      <c r="L718" s="76" t="s">
        <v>4829</v>
      </c>
      <c r="M718" s="78">
        <v>42982</v>
      </c>
    </row>
    <row r="719" spans="7:13" x14ac:dyDescent="0.25">
      <c r="G719" s="75" t="s">
        <v>2514</v>
      </c>
      <c r="H719" s="75" t="s">
        <v>217</v>
      </c>
      <c r="I719" s="75" t="str">
        <f>IFERROR(_xlfn.XLOOKUP(Last_Pos[[#This Row],[NIK]],Data_Base_2[NIK],Data_Base_2[Current Position]),"")</f>
        <v/>
      </c>
      <c r="J719" s="75" t="s">
        <v>38</v>
      </c>
      <c r="K719" s="79">
        <v>42826</v>
      </c>
      <c r="L719" s="76" t="s">
        <v>927</v>
      </c>
      <c r="M719" s="78">
        <v>42186</v>
      </c>
    </row>
    <row r="720" spans="7:13" x14ac:dyDescent="0.25">
      <c r="G720" s="75" t="s">
        <v>2490</v>
      </c>
      <c r="H720" s="75" t="s">
        <v>520</v>
      </c>
      <c r="I720" s="75" t="str">
        <f>IFERROR(_xlfn.XLOOKUP(Last_Pos[[#This Row],[NIK]],Data_Base_2[NIK],Data_Base_2[Current Position]),"")</f>
        <v/>
      </c>
      <c r="J720" s="75" t="s">
        <v>28</v>
      </c>
      <c r="K720" s="79">
        <v>44088</v>
      </c>
      <c r="L720" s="76" t="s">
        <v>1587</v>
      </c>
      <c r="M720" s="78">
        <v>42809</v>
      </c>
    </row>
    <row r="721" spans="7:13" x14ac:dyDescent="0.25">
      <c r="G721" s="75" t="s">
        <v>2721</v>
      </c>
      <c r="H721" s="75" t="s">
        <v>557</v>
      </c>
      <c r="I721" s="75" t="str">
        <f>IFERROR(_xlfn.XLOOKUP(Last_Pos[[#This Row],[NIK]],Data_Base_2[NIK],Data_Base_2[Current Position]),"")</f>
        <v/>
      </c>
      <c r="J721" s="75" t="s">
        <v>30</v>
      </c>
      <c r="K721" s="79">
        <v>43892</v>
      </c>
      <c r="L721" s="76" t="s">
        <v>30</v>
      </c>
      <c r="M721" s="78">
        <v>42522</v>
      </c>
    </row>
    <row r="722" spans="7:13" x14ac:dyDescent="0.25">
      <c r="G722" s="75" t="s">
        <v>4364</v>
      </c>
      <c r="H722" s="75" t="s">
        <v>3364</v>
      </c>
      <c r="I722" s="75" t="str">
        <f>IFERROR(_xlfn.XLOOKUP(Last_Pos[[#This Row],[NIK]],Data_Base_2[NIK],Data_Base_2[Current Position]),"")</f>
        <v/>
      </c>
      <c r="J722" s="75" t="s">
        <v>1759</v>
      </c>
      <c r="K722" s="79">
        <v>42471</v>
      </c>
      <c r="L722" s="76" t="s">
        <v>4830</v>
      </c>
      <c r="M722" s="78">
        <v>39326</v>
      </c>
    </row>
    <row r="723" spans="7:13" x14ac:dyDescent="0.25">
      <c r="G723" s="75" t="s">
        <v>2473</v>
      </c>
      <c r="H723" s="75" t="s">
        <v>447</v>
      </c>
      <c r="I723" s="75" t="str">
        <f>IFERROR(_xlfn.XLOOKUP(Last_Pos[[#This Row],[NIK]],Data_Base_2[NIK],Data_Base_2[Current Position]),"")</f>
        <v/>
      </c>
      <c r="J723" s="75" t="s">
        <v>38</v>
      </c>
      <c r="K723" s="79">
        <v>44211</v>
      </c>
      <c r="L723" s="76" t="s">
        <v>38</v>
      </c>
      <c r="M723" s="78">
        <v>43647</v>
      </c>
    </row>
    <row r="724" spans="7:13" x14ac:dyDescent="0.25">
      <c r="G724" s="75" t="s">
        <v>4365</v>
      </c>
      <c r="H724" s="75" t="s">
        <v>3365</v>
      </c>
      <c r="I724" s="75" t="str">
        <f>IFERROR(_xlfn.XLOOKUP(Last_Pos[[#This Row],[NIK]],Data_Base_2[NIK],Data_Base_2[Current Position]),"")</f>
        <v/>
      </c>
      <c r="J724" s="75" t="s">
        <v>3887</v>
      </c>
      <c r="K724" s="79">
        <v>43146</v>
      </c>
      <c r="L724" s="76" t="s">
        <v>4831</v>
      </c>
      <c r="M724" s="78">
        <v>42962</v>
      </c>
    </row>
    <row r="725" spans="7:13" x14ac:dyDescent="0.25">
      <c r="G725" s="75" t="s">
        <v>2862</v>
      </c>
      <c r="H725" s="75" t="s">
        <v>556</v>
      </c>
      <c r="I725" s="75" t="str">
        <f>IFERROR(_xlfn.XLOOKUP(Last_Pos[[#This Row],[NIK]],Data_Base_2[NIK],Data_Base_2[Current Position]),"")</f>
        <v/>
      </c>
      <c r="J725" s="75" t="s">
        <v>3888</v>
      </c>
      <c r="K725" s="79">
        <v>44044</v>
      </c>
      <c r="L725" s="76" t="s">
        <v>3888</v>
      </c>
      <c r="M725" s="78">
        <v>44044</v>
      </c>
    </row>
    <row r="726" spans="7:13" x14ac:dyDescent="0.25">
      <c r="G726" s="75" t="s">
        <v>4366</v>
      </c>
      <c r="H726" s="75" t="s">
        <v>3366</v>
      </c>
      <c r="I726" s="75" t="str">
        <f>IFERROR(_xlfn.XLOOKUP(Last_Pos[[#This Row],[NIK]],Data_Base_2[NIK],Data_Base_2[Current Position]),"")</f>
        <v/>
      </c>
      <c r="J726" s="75" t="s">
        <v>3889</v>
      </c>
      <c r="K726" s="79">
        <v>41791</v>
      </c>
      <c r="L726" s="76" t="s">
        <v>3812</v>
      </c>
      <c r="M726" s="78">
        <v>41671</v>
      </c>
    </row>
    <row r="727" spans="7:13" x14ac:dyDescent="0.25">
      <c r="G727" s="75" t="s">
        <v>4367</v>
      </c>
      <c r="H727" s="75" t="s">
        <v>3367</v>
      </c>
      <c r="I727" s="75" t="str">
        <f>IFERROR(_xlfn.XLOOKUP(Last_Pos[[#This Row],[NIK]],Data_Base_2[NIK],Data_Base_2[Current Position]),"")</f>
        <v/>
      </c>
      <c r="J727" s="75" t="s">
        <v>3890</v>
      </c>
      <c r="K727" s="79">
        <v>41640</v>
      </c>
      <c r="L727" s="76" t="s">
        <v>3890</v>
      </c>
      <c r="M727" s="78">
        <v>39326</v>
      </c>
    </row>
    <row r="728" spans="7:13" x14ac:dyDescent="0.25">
      <c r="G728" s="75" t="s">
        <v>2409</v>
      </c>
      <c r="H728" s="75" t="s">
        <v>351</v>
      </c>
      <c r="I728" s="75" t="str">
        <f>IFERROR(_xlfn.XLOOKUP(Last_Pos[[#This Row],[NIK]],Data_Base_2[NIK],Data_Base_2[Current Position]),"")</f>
        <v/>
      </c>
      <c r="J728" s="75" t="s">
        <v>1624</v>
      </c>
      <c r="K728" s="79">
        <v>42736</v>
      </c>
      <c r="L728" s="76" t="s">
        <v>4832</v>
      </c>
      <c r="M728" s="78">
        <v>40909</v>
      </c>
    </row>
    <row r="729" spans="7:13" x14ac:dyDescent="0.25">
      <c r="G729" s="75" t="s">
        <v>4368</v>
      </c>
      <c r="H729" s="75" t="s">
        <v>3368</v>
      </c>
      <c r="I729" s="75" t="str">
        <f>IFERROR(_xlfn.XLOOKUP(Last_Pos[[#This Row],[NIK]],Data_Base_2[NIK],Data_Base_2[Current Position]),"")</f>
        <v/>
      </c>
      <c r="J729" s="75" t="s">
        <v>1759</v>
      </c>
      <c r="K729" s="79">
        <v>42018</v>
      </c>
      <c r="L729" s="76" t="s">
        <v>1759</v>
      </c>
      <c r="M729" s="78">
        <v>41834</v>
      </c>
    </row>
    <row r="730" spans="7:13" x14ac:dyDescent="0.25">
      <c r="G730" s="75" t="s">
        <v>2880</v>
      </c>
      <c r="H730" s="75" t="s">
        <v>143</v>
      </c>
      <c r="I730" s="75" t="str">
        <f>IFERROR(_xlfn.XLOOKUP(Last_Pos[[#This Row],[NIK]],Data_Base_2[NIK],Data_Base_2[Current Position]),"")</f>
        <v/>
      </c>
      <c r="J730" s="75" t="s">
        <v>883</v>
      </c>
      <c r="K730" s="79">
        <v>41640</v>
      </c>
      <c r="L730" s="76" t="s">
        <v>1457</v>
      </c>
      <c r="M730" s="78">
        <v>39888</v>
      </c>
    </row>
    <row r="731" spans="7:13" x14ac:dyDescent="0.25">
      <c r="G731" s="75" t="s">
        <v>2509</v>
      </c>
      <c r="H731" s="75" t="s">
        <v>399</v>
      </c>
      <c r="I731" s="75" t="str">
        <f>IFERROR(_xlfn.XLOOKUP(Last_Pos[[#This Row],[NIK]],Data_Base_2[NIK],Data_Base_2[Current Position]),"")</f>
        <v/>
      </c>
      <c r="J731" s="75" t="s">
        <v>3755</v>
      </c>
      <c r="K731" s="79">
        <v>43405</v>
      </c>
      <c r="L731" s="76" t="s">
        <v>32</v>
      </c>
      <c r="M731" s="78">
        <v>42401</v>
      </c>
    </row>
    <row r="732" spans="7:13" x14ac:dyDescent="0.25">
      <c r="G732" s="75" t="s">
        <v>4369</v>
      </c>
      <c r="H732" s="75" t="s">
        <v>3369</v>
      </c>
      <c r="I732" s="75" t="str">
        <f>IFERROR(_xlfn.XLOOKUP(Last_Pos[[#This Row],[NIK]],Data_Base_2[NIK],Data_Base_2[Current Position]),"")</f>
        <v/>
      </c>
      <c r="J732" s="75" t="s">
        <v>1811</v>
      </c>
      <c r="K732" s="79">
        <v>42736</v>
      </c>
      <c r="L732" s="76" t="s">
        <v>3891</v>
      </c>
      <c r="M732" s="78">
        <v>40909</v>
      </c>
    </row>
    <row r="733" spans="7:13" x14ac:dyDescent="0.25">
      <c r="G733" s="75" t="s">
        <v>4370</v>
      </c>
      <c r="H733" s="75" t="s">
        <v>3370</v>
      </c>
      <c r="I733" s="75" t="str">
        <f>IFERROR(_xlfn.XLOOKUP(Last_Pos[[#This Row],[NIK]],Data_Base_2[NIK],Data_Base_2[Current Position]),"")</f>
        <v/>
      </c>
      <c r="J733" s="75" t="s">
        <v>28</v>
      </c>
      <c r="K733" s="79">
        <v>42809</v>
      </c>
      <c r="L733" s="76" t="s">
        <v>1554</v>
      </c>
      <c r="M733" s="78">
        <v>42644</v>
      </c>
    </row>
    <row r="734" spans="7:13" x14ac:dyDescent="0.25">
      <c r="G734" s="75" t="s">
        <v>4371</v>
      </c>
      <c r="H734" s="75" t="s">
        <v>3371</v>
      </c>
      <c r="I734" s="75" t="str">
        <f>IFERROR(_xlfn.XLOOKUP(Last_Pos[[#This Row],[NIK]],Data_Base_2[NIK],Data_Base_2[Current Position]),"")</f>
        <v/>
      </c>
      <c r="J734" s="75" t="s">
        <v>3891</v>
      </c>
      <c r="K734" s="79">
        <v>41640</v>
      </c>
      <c r="L734" s="76" t="s">
        <v>3891</v>
      </c>
      <c r="M734" s="78">
        <v>39722</v>
      </c>
    </row>
    <row r="735" spans="7:13" x14ac:dyDescent="0.25">
      <c r="G735" s="75" t="s">
        <v>2945</v>
      </c>
      <c r="H735" s="75" t="s">
        <v>1213</v>
      </c>
      <c r="I735" s="75" t="str">
        <f>IFERROR(_xlfn.XLOOKUP(Last_Pos[[#This Row],[NIK]],Data_Base_2[NIK],Data_Base_2[Current Position]),"")</f>
        <v/>
      </c>
      <c r="J735" s="75" t="s">
        <v>3892</v>
      </c>
      <c r="K735" s="79">
        <v>43776</v>
      </c>
      <c r="L735" s="76" t="s">
        <v>4833</v>
      </c>
      <c r="M735" s="78">
        <v>42217</v>
      </c>
    </row>
    <row r="736" spans="7:13" x14ac:dyDescent="0.25">
      <c r="G736" s="75" t="s">
        <v>4372</v>
      </c>
      <c r="H736" s="75" t="s">
        <v>3372</v>
      </c>
      <c r="I736" s="75" t="str">
        <f>IFERROR(_xlfn.XLOOKUP(Last_Pos[[#This Row],[NIK]],Data_Base_2[NIK],Data_Base_2[Current Position]),"")</f>
        <v/>
      </c>
      <c r="J736" s="75" t="s">
        <v>37</v>
      </c>
      <c r="K736" s="79">
        <v>41548</v>
      </c>
      <c r="L736" s="76" t="s">
        <v>37</v>
      </c>
      <c r="M736" s="78">
        <v>41548</v>
      </c>
    </row>
    <row r="737" spans="7:13" x14ac:dyDescent="0.25">
      <c r="G737" s="75" t="s">
        <v>4373</v>
      </c>
      <c r="H737" s="75" t="s">
        <v>3373</v>
      </c>
      <c r="I737" s="75" t="str">
        <f>IFERROR(_xlfn.XLOOKUP(Last_Pos[[#This Row],[NIK]],Data_Base_2[NIK],Data_Base_2[Current Position]),"")</f>
        <v/>
      </c>
      <c r="J737" s="75" t="s">
        <v>3893</v>
      </c>
      <c r="K737" s="79">
        <v>41063</v>
      </c>
      <c r="L737" s="76" t="s">
        <v>3893</v>
      </c>
      <c r="M737" s="78">
        <v>39569</v>
      </c>
    </row>
    <row r="738" spans="7:13" x14ac:dyDescent="0.25">
      <c r="G738" s="75" t="s">
        <v>4374</v>
      </c>
      <c r="H738" s="75" t="s">
        <v>3374</v>
      </c>
      <c r="I738" s="75" t="str">
        <f>IFERROR(_xlfn.XLOOKUP(Last_Pos[[#This Row],[NIK]],Data_Base_2[NIK],Data_Base_2[Current Position]),"")</f>
        <v/>
      </c>
      <c r="J738" s="75" t="s">
        <v>3755</v>
      </c>
      <c r="K738" s="79">
        <v>41730</v>
      </c>
      <c r="L738" s="76" t="s">
        <v>3771</v>
      </c>
      <c r="M738" s="78">
        <v>41275</v>
      </c>
    </row>
    <row r="739" spans="7:13" x14ac:dyDescent="0.25">
      <c r="G739" s="75" t="s">
        <v>2709</v>
      </c>
      <c r="H739" s="75" t="s">
        <v>1275</v>
      </c>
      <c r="I739" s="75" t="str">
        <f>IFERROR(_xlfn.XLOOKUP(Last_Pos[[#This Row],[NIK]],Data_Base_2[NIK],Data_Base_2[Current Position]),"")</f>
        <v/>
      </c>
      <c r="J739" s="75" t="s">
        <v>895</v>
      </c>
      <c r="K739" s="79">
        <v>43962</v>
      </c>
      <c r="L739" s="76" t="s">
        <v>895</v>
      </c>
      <c r="M739" s="78">
        <v>43962</v>
      </c>
    </row>
    <row r="740" spans="7:13" x14ac:dyDescent="0.25">
      <c r="G740" s="75" t="s">
        <v>4375</v>
      </c>
      <c r="H740" s="75" t="s">
        <v>3375</v>
      </c>
      <c r="I740" s="75" t="str">
        <f>IFERROR(_xlfn.XLOOKUP(Last_Pos[[#This Row],[NIK]],Data_Base_2[NIK],Data_Base_2[Current Position]),"")</f>
        <v/>
      </c>
      <c r="J740" s="75" t="s">
        <v>3771</v>
      </c>
      <c r="K740" s="79">
        <v>43466</v>
      </c>
      <c r="L740" s="76" t="s">
        <v>3771</v>
      </c>
      <c r="M740" s="78">
        <v>43115</v>
      </c>
    </row>
    <row r="741" spans="7:13" x14ac:dyDescent="0.25">
      <c r="G741" s="75" t="s">
        <v>2390</v>
      </c>
      <c r="H741" s="75" t="s">
        <v>132</v>
      </c>
      <c r="I741" s="75" t="str">
        <f>IFERROR(_xlfn.XLOOKUP(Last_Pos[[#This Row],[NIK]],Data_Base_2[NIK],Data_Base_2[Current Position]),"")</f>
        <v/>
      </c>
      <c r="J741" s="75" t="s">
        <v>3839</v>
      </c>
      <c r="K741" s="79">
        <v>42552</v>
      </c>
      <c r="L741" s="76" t="s">
        <v>3839</v>
      </c>
      <c r="M741" s="78">
        <v>41883</v>
      </c>
    </row>
    <row r="742" spans="7:13" x14ac:dyDescent="0.25">
      <c r="G742" s="75" t="s">
        <v>2871</v>
      </c>
      <c r="H742" s="75" t="s">
        <v>161</v>
      </c>
      <c r="I742" s="75" t="str">
        <f>IFERROR(_xlfn.XLOOKUP(Last_Pos[[#This Row],[NIK]],Data_Base_2[NIK],Data_Base_2[Current Position]),"")</f>
        <v/>
      </c>
      <c r="J742" s="75" t="s">
        <v>3894</v>
      </c>
      <c r="K742" s="79">
        <v>43466</v>
      </c>
      <c r="L742" s="76" t="s">
        <v>3894</v>
      </c>
      <c r="M742" s="78">
        <v>40544</v>
      </c>
    </row>
    <row r="743" spans="7:13" x14ac:dyDescent="0.25">
      <c r="G743" s="75" t="s">
        <v>4376</v>
      </c>
      <c r="H743" s="75" t="s">
        <v>3376</v>
      </c>
      <c r="I743" s="75" t="str">
        <f>IFERROR(_xlfn.XLOOKUP(Last_Pos[[#This Row],[NIK]],Data_Base_2[NIK],Data_Base_2[Current Position]),"")</f>
        <v/>
      </c>
      <c r="J743" s="75" t="s">
        <v>28</v>
      </c>
      <c r="K743" s="79">
        <v>42128</v>
      </c>
      <c r="L743" s="76" t="s">
        <v>28</v>
      </c>
      <c r="M743" s="78">
        <v>40787</v>
      </c>
    </row>
    <row r="744" spans="7:13" x14ac:dyDescent="0.25">
      <c r="G744" s="75" t="s">
        <v>4377</v>
      </c>
      <c r="H744" s="75" t="s">
        <v>3377</v>
      </c>
      <c r="I744" s="75" t="str">
        <f>IFERROR(_xlfn.XLOOKUP(Last_Pos[[#This Row],[NIK]],Data_Base_2[NIK],Data_Base_2[Current Position]),"")</f>
        <v/>
      </c>
      <c r="J744" s="75" t="s">
        <v>3895</v>
      </c>
      <c r="K744" s="79">
        <v>43282</v>
      </c>
      <c r="L744" s="76" t="s">
        <v>3895</v>
      </c>
      <c r="M744" s="78">
        <v>43108</v>
      </c>
    </row>
    <row r="745" spans="7:13" x14ac:dyDescent="0.25">
      <c r="G745" s="75" t="s">
        <v>4378</v>
      </c>
      <c r="H745" s="75" t="s">
        <v>3378</v>
      </c>
      <c r="I745" s="75" t="str">
        <f>IFERROR(_xlfn.XLOOKUP(Last_Pos[[#This Row],[NIK]],Data_Base_2[NIK],Data_Base_2[Current Position]),"")</f>
        <v/>
      </c>
      <c r="J745" s="75" t="s">
        <v>1791</v>
      </c>
      <c r="K745" s="79">
        <v>42795</v>
      </c>
      <c r="L745" s="76" t="s">
        <v>1791</v>
      </c>
      <c r="M745" s="78">
        <v>42403</v>
      </c>
    </row>
    <row r="746" spans="7:13" x14ac:dyDescent="0.25">
      <c r="G746" s="75" t="s">
        <v>2760</v>
      </c>
      <c r="H746" s="75" t="s">
        <v>3379</v>
      </c>
      <c r="I746" s="75" t="str">
        <f>IFERROR(_xlfn.XLOOKUP(Last_Pos[[#This Row],[NIK]],Data_Base_2[NIK],Data_Base_2[Current Position]),"")</f>
        <v/>
      </c>
      <c r="J746" s="75" t="s">
        <v>928</v>
      </c>
      <c r="K746" s="79">
        <v>43199</v>
      </c>
      <c r="L746" s="76" t="s">
        <v>3770</v>
      </c>
      <c r="M746" s="78">
        <v>43101</v>
      </c>
    </row>
    <row r="747" spans="7:13" x14ac:dyDescent="0.25">
      <c r="G747" s="75" t="s">
        <v>4379</v>
      </c>
      <c r="H747" s="75" t="s">
        <v>3380</v>
      </c>
      <c r="I747" s="75" t="str">
        <f>IFERROR(_xlfn.XLOOKUP(Last_Pos[[#This Row],[NIK]],Data_Base_2[NIK],Data_Base_2[Current Position]),"")</f>
        <v/>
      </c>
      <c r="J747" s="75" t="s">
        <v>3896</v>
      </c>
      <c r="K747" s="79">
        <v>42887</v>
      </c>
      <c r="L747" s="76" t="s">
        <v>3896</v>
      </c>
      <c r="M747" s="78">
        <v>42705</v>
      </c>
    </row>
    <row r="748" spans="7:13" x14ac:dyDescent="0.25">
      <c r="G748" s="75" t="s">
        <v>2675</v>
      </c>
      <c r="H748" s="75" t="s">
        <v>1003</v>
      </c>
      <c r="I748" s="75" t="str">
        <f>IFERROR(_xlfn.XLOOKUP(Last_Pos[[#This Row],[NIK]],Data_Base_2[NIK],Data_Base_2[Current Position]),"")</f>
        <v/>
      </c>
      <c r="J748" s="75" t="s">
        <v>28</v>
      </c>
      <c r="K748" s="79">
        <v>43931</v>
      </c>
      <c r="L748" s="76" t="s">
        <v>28</v>
      </c>
      <c r="M748" s="78">
        <v>43931</v>
      </c>
    </row>
    <row r="749" spans="7:13" x14ac:dyDescent="0.25">
      <c r="G749" s="75" t="s">
        <v>2436</v>
      </c>
      <c r="H749" s="75" t="s">
        <v>666</v>
      </c>
      <c r="I749" s="75" t="str">
        <f>IFERROR(_xlfn.XLOOKUP(Last_Pos[[#This Row],[NIK]],Data_Base_2[NIK],Data_Base_2[Current Position]),"")</f>
        <v/>
      </c>
      <c r="J749" s="75" t="s">
        <v>28</v>
      </c>
      <c r="K749" s="79">
        <v>43668</v>
      </c>
      <c r="L749" s="76" t="s">
        <v>1638</v>
      </c>
      <c r="M749" s="78">
        <v>43395</v>
      </c>
    </row>
    <row r="750" spans="7:13" x14ac:dyDescent="0.25">
      <c r="G750" s="75" t="s">
        <v>2902</v>
      </c>
      <c r="H750" s="75" t="s">
        <v>1241</v>
      </c>
      <c r="I750" s="75" t="str">
        <f>IFERROR(_xlfn.XLOOKUP(Last_Pos[[#This Row],[NIK]],Data_Base_2[NIK],Data_Base_2[Current Position]),"")</f>
        <v/>
      </c>
      <c r="J750" s="75" t="s">
        <v>3897</v>
      </c>
      <c r="K750" s="79">
        <v>43101</v>
      </c>
      <c r="L750" s="76" t="s">
        <v>3897</v>
      </c>
      <c r="M750" s="78">
        <v>41883</v>
      </c>
    </row>
    <row r="751" spans="7:13" x14ac:dyDescent="0.25">
      <c r="G751" s="75" t="s">
        <v>4380</v>
      </c>
      <c r="H751" s="75" t="s">
        <v>3381</v>
      </c>
      <c r="I751" s="75" t="str">
        <f>IFERROR(_xlfn.XLOOKUP(Last_Pos[[#This Row],[NIK]],Data_Base_2[NIK],Data_Base_2[Current Position]),"")</f>
        <v/>
      </c>
      <c r="J751" s="75" t="s">
        <v>928</v>
      </c>
      <c r="K751" s="79">
        <v>42795</v>
      </c>
      <c r="L751" s="76" t="s">
        <v>928</v>
      </c>
      <c r="M751" s="78">
        <v>42296</v>
      </c>
    </row>
    <row r="752" spans="7:13" x14ac:dyDescent="0.25">
      <c r="G752" s="75" t="s">
        <v>4381</v>
      </c>
      <c r="H752" s="75" t="s">
        <v>3382</v>
      </c>
      <c r="I752" s="75" t="str">
        <f>IFERROR(_xlfn.XLOOKUP(Last_Pos[[#This Row],[NIK]],Data_Base_2[NIK],Data_Base_2[Current Position]),"")</f>
        <v/>
      </c>
      <c r="J752" s="75" t="s">
        <v>38</v>
      </c>
      <c r="K752" s="79">
        <v>43285</v>
      </c>
      <c r="L752" s="76" t="s">
        <v>38</v>
      </c>
      <c r="M752" s="78">
        <v>42128</v>
      </c>
    </row>
    <row r="753" spans="7:13" x14ac:dyDescent="0.25">
      <c r="G753" s="75" t="s">
        <v>2828</v>
      </c>
      <c r="H753" s="75" t="s">
        <v>291</v>
      </c>
      <c r="I753" s="75" t="str">
        <f>IFERROR(_xlfn.XLOOKUP(Last_Pos[[#This Row],[NIK]],Data_Base_2[NIK],Data_Base_2[Current Position]),"")</f>
        <v/>
      </c>
      <c r="J753" s="75" t="s">
        <v>1858</v>
      </c>
      <c r="K753" s="79">
        <v>41428</v>
      </c>
      <c r="L753" s="76" t="s">
        <v>4743</v>
      </c>
      <c r="M753" s="78">
        <v>41030</v>
      </c>
    </row>
    <row r="754" spans="7:13" x14ac:dyDescent="0.25">
      <c r="G754" s="75" t="s">
        <v>2495</v>
      </c>
      <c r="H754" s="75" t="s">
        <v>1256</v>
      </c>
      <c r="I754" s="75" t="str">
        <f>IFERROR(_xlfn.XLOOKUP(Last_Pos[[#This Row],[NIK]],Data_Base_2[NIK],Data_Base_2[Current Position]),"")</f>
        <v/>
      </c>
      <c r="J754" s="75" t="s">
        <v>28</v>
      </c>
      <c r="K754" s="79">
        <v>43899</v>
      </c>
      <c r="L754" s="76" t="s">
        <v>28</v>
      </c>
      <c r="M754" s="78">
        <v>42492</v>
      </c>
    </row>
    <row r="755" spans="7:13" x14ac:dyDescent="0.25">
      <c r="G755" s="75" t="s">
        <v>2555</v>
      </c>
      <c r="H755" s="75" t="s">
        <v>1299</v>
      </c>
      <c r="I755" s="75" t="str">
        <f>IFERROR(_xlfn.XLOOKUP(Last_Pos[[#This Row],[NIK]],Data_Base_2[NIK],Data_Base_2[Current Position]),"")</f>
        <v/>
      </c>
      <c r="J755" s="75" t="s">
        <v>38</v>
      </c>
      <c r="K755" s="79">
        <v>44211</v>
      </c>
      <c r="L755" s="76" t="s">
        <v>3767</v>
      </c>
      <c r="M755" s="78">
        <v>43770</v>
      </c>
    </row>
    <row r="756" spans="7:13" x14ac:dyDescent="0.25">
      <c r="G756" s="75" t="s">
        <v>2756</v>
      </c>
      <c r="H756" s="75" t="s">
        <v>208</v>
      </c>
      <c r="I756" s="75" t="str">
        <f>IFERROR(_xlfn.XLOOKUP(Last_Pos[[#This Row],[NIK]],Data_Base_2[NIK],Data_Base_2[Current Position]),"")</f>
        <v/>
      </c>
      <c r="J756" s="75" t="s">
        <v>3898</v>
      </c>
      <c r="K756" s="79">
        <v>43570</v>
      </c>
      <c r="L756" s="76" t="s">
        <v>3898</v>
      </c>
      <c r="M756" s="78">
        <v>42795</v>
      </c>
    </row>
    <row r="757" spans="7:13" x14ac:dyDescent="0.25">
      <c r="G757" s="75" t="s">
        <v>2881</v>
      </c>
      <c r="H757" s="75" t="s">
        <v>1194</v>
      </c>
      <c r="I757" s="75" t="str">
        <f>IFERROR(_xlfn.XLOOKUP(Last_Pos[[#This Row],[NIK]],Data_Base_2[NIK],Data_Base_2[Current Position]),"")</f>
        <v/>
      </c>
      <c r="J757" s="75" t="s">
        <v>1920</v>
      </c>
      <c r="K757" s="79">
        <v>41640</v>
      </c>
      <c r="L757" s="76" t="s">
        <v>4834</v>
      </c>
      <c r="M757" s="78">
        <v>41332</v>
      </c>
    </row>
    <row r="758" spans="7:13" x14ac:dyDescent="0.25">
      <c r="G758" s="75" t="s">
        <v>2682</v>
      </c>
      <c r="H758" s="75" t="s">
        <v>329</v>
      </c>
      <c r="I758" s="75" t="str">
        <f>IFERROR(_xlfn.XLOOKUP(Last_Pos[[#This Row],[NIK]],Data_Base_2[NIK],Data_Base_2[Current Position]),"")</f>
        <v/>
      </c>
      <c r="J758" s="75" t="s">
        <v>1948</v>
      </c>
      <c r="K758" s="79">
        <v>42795</v>
      </c>
      <c r="L758" s="76" t="s">
        <v>1948</v>
      </c>
      <c r="M758" s="78">
        <v>42736</v>
      </c>
    </row>
    <row r="759" spans="7:13" x14ac:dyDescent="0.25">
      <c r="G759" s="75" t="s">
        <v>4382</v>
      </c>
      <c r="H759" s="75" t="s">
        <v>3383</v>
      </c>
      <c r="I759" s="75" t="str">
        <f>IFERROR(_xlfn.XLOOKUP(Last_Pos[[#This Row],[NIK]],Data_Base_2[NIK],Data_Base_2[Current Position]),"")</f>
        <v/>
      </c>
      <c r="J759" s="75" t="s">
        <v>928</v>
      </c>
      <c r="K759" s="79">
        <v>41791</v>
      </c>
      <c r="L759" s="76" t="s">
        <v>928</v>
      </c>
      <c r="M759" s="78">
        <v>41791</v>
      </c>
    </row>
    <row r="760" spans="7:13" x14ac:dyDescent="0.25">
      <c r="G760" s="75" t="s">
        <v>2777</v>
      </c>
      <c r="H760" s="75" t="s">
        <v>1310</v>
      </c>
      <c r="I760" s="75" t="str">
        <f>IFERROR(_xlfn.XLOOKUP(Last_Pos[[#This Row],[NIK]],Data_Base_2[NIK],Data_Base_2[Current Position]),"")</f>
        <v/>
      </c>
      <c r="J760" s="75" t="s">
        <v>928</v>
      </c>
      <c r="K760" s="79">
        <v>42795</v>
      </c>
      <c r="L760" s="76" t="s">
        <v>928</v>
      </c>
      <c r="M760" s="78">
        <v>42736</v>
      </c>
    </row>
    <row r="761" spans="7:13" x14ac:dyDescent="0.25">
      <c r="G761" s="75" t="s">
        <v>2983</v>
      </c>
      <c r="H761" s="75" t="s">
        <v>116</v>
      </c>
      <c r="I761" s="75" t="str">
        <f>IFERROR(_xlfn.XLOOKUP(Last_Pos[[#This Row],[NIK]],Data_Base_2[NIK],Data_Base_2[Current Position]),"")</f>
        <v/>
      </c>
      <c r="J761" s="75" t="s">
        <v>3899</v>
      </c>
      <c r="K761" s="79">
        <v>42005</v>
      </c>
      <c r="L761" s="76" t="s">
        <v>3911</v>
      </c>
      <c r="M761" s="78">
        <v>40634</v>
      </c>
    </row>
    <row r="762" spans="7:13" x14ac:dyDescent="0.25">
      <c r="G762" s="75" t="s">
        <v>4383</v>
      </c>
      <c r="H762" s="75" t="s">
        <v>3384</v>
      </c>
      <c r="I762" s="75" t="str">
        <f>IFERROR(_xlfn.XLOOKUP(Last_Pos[[#This Row],[NIK]],Data_Base_2[NIK],Data_Base_2[Current Position]),"")</f>
        <v/>
      </c>
      <c r="J762" s="75" t="s">
        <v>28</v>
      </c>
      <c r="K762" s="79">
        <v>41609</v>
      </c>
      <c r="L762" s="76" t="s">
        <v>28</v>
      </c>
      <c r="M762" s="78">
        <v>41456</v>
      </c>
    </row>
    <row r="763" spans="7:13" x14ac:dyDescent="0.25">
      <c r="G763" s="75" t="s">
        <v>4384</v>
      </c>
      <c r="H763" s="75" t="s">
        <v>3385</v>
      </c>
      <c r="I763" s="75" t="str">
        <f>IFERROR(_xlfn.XLOOKUP(Last_Pos[[#This Row],[NIK]],Data_Base_2[NIK],Data_Base_2[Current Position]),"")</f>
        <v/>
      </c>
      <c r="J763" s="75" t="s">
        <v>3900</v>
      </c>
      <c r="K763" s="79">
        <v>41944</v>
      </c>
      <c r="L763" s="76" t="s">
        <v>4835</v>
      </c>
      <c r="M763" s="78">
        <v>41306</v>
      </c>
    </row>
    <row r="764" spans="7:13" x14ac:dyDescent="0.25">
      <c r="G764" s="75" t="s">
        <v>4385</v>
      </c>
      <c r="H764" s="75" t="s">
        <v>3386</v>
      </c>
      <c r="I764" s="75" t="str">
        <f>IFERROR(_xlfn.XLOOKUP(Last_Pos[[#This Row],[NIK]],Data_Base_2[NIK],Data_Base_2[Current Position]),"")</f>
        <v/>
      </c>
      <c r="J764" s="75" t="s">
        <v>28</v>
      </c>
      <c r="K764" s="79">
        <v>43405</v>
      </c>
      <c r="L764" s="76" t="s">
        <v>28</v>
      </c>
      <c r="M764" s="78">
        <v>43405</v>
      </c>
    </row>
    <row r="765" spans="7:13" x14ac:dyDescent="0.25">
      <c r="G765" s="75" t="s">
        <v>2394</v>
      </c>
      <c r="H765" s="75" t="s">
        <v>528</v>
      </c>
      <c r="I765" s="75" t="str">
        <f>IFERROR(_xlfn.XLOOKUP(Last_Pos[[#This Row],[NIK]],Data_Base_2[NIK],Data_Base_2[Current Position]),"")</f>
        <v/>
      </c>
      <c r="J765" s="75" t="s">
        <v>3847</v>
      </c>
      <c r="K765" s="79">
        <v>42045</v>
      </c>
      <c r="L765" s="76" t="s">
        <v>3847</v>
      </c>
      <c r="M765" s="78">
        <v>41953</v>
      </c>
    </row>
    <row r="766" spans="7:13" x14ac:dyDescent="0.25">
      <c r="G766" s="75" t="s">
        <v>4386</v>
      </c>
      <c r="H766" s="75" t="s">
        <v>3387</v>
      </c>
      <c r="I766" s="75" t="str">
        <f>IFERROR(_xlfn.XLOOKUP(Last_Pos[[#This Row],[NIK]],Data_Base_2[NIK],Data_Base_2[Current Position]),"")</f>
        <v/>
      </c>
      <c r="J766" s="75" t="s">
        <v>3901</v>
      </c>
      <c r="K766" s="79">
        <v>42125</v>
      </c>
      <c r="L766" s="76" t="s">
        <v>104</v>
      </c>
      <c r="M766" s="78">
        <v>34790</v>
      </c>
    </row>
    <row r="767" spans="7:13" x14ac:dyDescent="0.25">
      <c r="G767" s="75" t="s">
        <v>4387</v>
      </c>
      <c r="H767" s="75" t="s">
        <v>3388</v>
      </c>
      <c r="I767" s="75" t="str">
        <f>IFERROR(_xlfn.XLOOKUP(Last_Pos[[#This Row],[NIK]],Data_Base_2[NIK],Data_Base_2[Current Position]),"")</f>
        <v/>
      </c>
      <c r="J767" s="75" t="s">
        <v>3902</v>
      </c>
      <c r="K767" s="79">
        <v>41855</v>
      </c>
      <c r="L767" s="76" t="s">
        <v>4836</v>
      </c>
      <c r="M767" s="78">
        <v>41519</v>
      </c>
    </row>
    <row r="768" spans="7:13" x14ac:dyDescent="0.25">
      <c r="G768" s="75" t="s">
        <v>2468</v>
      </c>
      <c r="H768" s="75" t="s">
        <v>468</v>
      </c>
      <c r="I768" s="75" t="str">
        <f>IFERROR(_xlfn.XLOOKUP(Last_Pos[[#This Row],[NIK]],Data_Base_2[NIK],Data_Base_2[Current Position]),"")</f>
        <v/>
      </c>
      <c r="J768" s="75" t="s">
        <v>38</v>
      </c>
      <c r="K768" s="79">
        <v>43405</v>
      </c>
      <c r="L768" s="76" t="s">
        <v>38</v>
      </c>
      <c r="M768" s="78">
        <v>41771</v>
      </c>
    </row>
    <row r="769" spans="7:13" x14ac:dyDescent="0.25">
      <c r="G769" s="75" t="s">
        <v>4388</v>
      </c>
      <c r="H769" s="75" t="s">
        <v>3389</v>
      </c>
      <c r="I769" s="75" t="str">
        <f>IFERROR(_xlfn.XLOOKUP(Last_Pos[[#This Row],[NIK]],Data_Base_2[NIK],Data_Base_2[Current Position]),"")</f>
        <v/>
      </c>
      <c r="J769" s="75" t="s">
        <v>3760</v>
      </c>
      <c r="K769" s="79">
        <v>40634</v>
      </c>
      <c r="L769" s="76" t="s">
        <v>3760</v>
      </c>
      <c r="M769" s="78">
        <v>40634</v>
      </c>
    </row>
    <row r="770" spans="7:13" x14ac:dyDescent="0.25">
      <c r="G770" s="75" t="s">
        <v>2316</v>
      </c>
      <c r="H770" s="75" t="s">
        <v>1170</v>
      </c>
      <c r="I770" s="75" t="str">
        <f>IFERROR(_xlfn.XLOOKUP(Last_Pos[[#This Row],[NIK]],Data_Base_2[NIK],Data_Base_2[Current Position]),"")</f>
        <v/>
      </c>
      <c r="J770" s="75" t="s">
        <v>1438</v>
      </c>
      <c r="K770" s="79">
        <v>43009</v>
      </c>
      <c r="L770" s="76" t="s">
        <v>1438</v>
      </c>
      <c r="M770" s="78">
        <v>43009</v>
      </c>
    </row>
    <row r="771" spans="7:13" x14ac:dyDescent="0.25">
      <c r="G771" s="75" t="s">
        <v>4389</v>
      </c>
      <c r="H771" s="75" t="s">
        <v>3390</v>
      </c>
      <c r="I771" s="75" t="str">
        <f>IFERROR(_xlfn.XLOOKUP(Last_Pos[[#This Row],[NIK]],Data_Base_2[NIK],Data_Base_2[Current Position]),"")</f>
        <v/>
      </c>
      <c r="J771" s="75" t="s">
        <v>928</v>
      </c>
      <c r="K771" s="79">
        <v>43570</v>
      </c>
      <c r="L771" s="76" t="s">
        <v>928</v>
      </c>
      <c r="M771" s="78">
        <v>42795</v>
      </c>
    </row>
    <row r="772" spans="7:13" x14ac:dyDescent="0.25">
      <c r="G772" s="75" t="s">
        <v>4390</v>
      </c>
      <c r="H772" s="75" t="s">
        <v>3391</v>
      </c>
      <c r="I772" s="75" t="str">
        <f>IFERROR(_xlfn.XLOOKUP(Last_Pos[[#This Row],[NIK]],Data_Base_2[NIK],Data_Base_2[Current Position]),"")</f>
        <v/>
      </c>
      <c r="J772" s="75" t="s">
        <v>3903</v>
      </c>
      <c r="K772" s="79">
        <v>42719</v>
      </c>
      <c r="L772" s="76" t="s">
        <v>4837</v>
      </c>
      <c r="M772" s="78">
        <v>40154</v>
      </c>
    </row>
    <row r="773" spans="7:13" x14ac:dyDescent="0.25">
      <c r="G773" s="75" t="s">
        <v>2654</v>
      </c>
      <c r="H773" s="75" t="s">
        <v>3392</v>
      </c>
      <c r="I773" s="75" t="str">
        <f>IFERROR(_xlfn.XLOOKUP(Last_Pos[[#This Row],[NIK]],Data_Base_2[NIK],Data_Base_2[Current Position]),"")</f>
        <v/>
      </c>
      <c r="J773" s="75" t="s">
        <v>1948</v>
      </c>
      <c r="K773" s="79">
        <v>43466</v>
      </c>
      <c r="L773" s="76" t="s">
        <v>1948</v>
      </c>
      <c r="M773" s="78">
        <v>42795</v>
      </c>
    </row>
    <row r="774" spans="7:13" x14ac:dyDescent="0.25">
      <c r="G774" s="75" t="s">
        <v>2395</v>
      </c>
      <c r="H774" s="75" t="s">
        <v>1324</v>
      </c>
      <c r="I774" s="75" t="str">
        <f>IFERROR(_xlfn.XLOOKUP(Last_Pos[[#This Row],[NIK]],Data_Base_2[NIK],Data_Base_2[Current Position]),"")</f>
        <v/>
      </c>
      <c r="J774" s="75" t="s">
        <v>1803</v>
      </c>
      <c r="K774" s="79">
        <v>42736</v>
      </c>
      <c r="L774" s="76" t="s">
        <v>4006</v>
      </c>
      <c r="M774" s="78">
        <v>40909</v>
      </c>
    </row>
    <row r="775" spans="7:13" x14ac:dyDescent="0.25">
      <c r="G775" s="75" t="s">
        <v>2481</v>
      </c>
      <c r="H775" s="75" t="s">
        <v>324</v>
      </c>
      <c r="I775" s="75" t="str">
        <f>IFERROR(_xlfn.XLOOKUP(Last_Pos[[#This Row],[NIK]],Data_Base_2[NIK],Data_Base_2[Current Position]),"")</f>
        <v/>
      </c>
      <c r="J775" s="75" t="s">
        <v>38</v>
      </c>
      <c r="K775" s="79">
        <v>43647</v>
      </c>
      <c r="L775" s="76" t="s">
        <v>3755</v>
      </c>
      <c r="M775" s="78">
        <v>43115</v>
      </c>
    </row>
    <row r="776" spans="7:13" x14ac:dyDescent="0.25">
      <c r="G776" s="75" t="s">
        <v>2662</v>
      </c>
      <c r="H776" s="75" t="s">
        <v>555</v>
      </c>
      <c r="I776" s="75" t="str">
        <f>IFERROR(_xlfn.XLOOKUP(Last_Pos[[#This Row],[NIK]],Data_Base_2[NIK],Data_Base_2[Current Position]),"")</f>
        <v/>
      </c>
      <c r="J776" s="75" t="s">
        <v>30</v>
      </c>
      <c r="K776" s="79">
        <v>43466</v>
      </c>
      <c r="L776" s="76" t="s">
        <v>30</v>
      </c>
      <c r="M776" s="78">
        <v>42857</v>
      </c>
    </row>
    <row r="777" spans="7:13" x14ac:dyDescent="0.25">
      <c r="G777" s="75" t="s">
        <v>2907</v>
      </c>
      <c r="H777" s="75" t="s">
        <v>297</v>
      </c>
      <c r="I777" s="75" t="str">
        <f>IFERROR(_xlfn.XLOOKUP(Last_Pos[[#This Row],[NIK]],Data_Base_2[NIK],Data_Base_2[Current Position]),"")</f>
        <v/>
      </c>
      <c r="J777" s="75" t="s">
        <v>3904</v>
      </c>
      <c r="K777" s="79">
        <v>41275</v>
      </c>
      <c r="L777" s="76" t="s">
        <v>3870</v>
      </c>
      <c r="M777" s="78">
        <v>40875</v>
      </c>
    </row>
    <row r="778" spans="7:13" x14ac:dyDescent="0.25">
      <c r="G778" s="75" t="s">
        <v>4391</v>
      </c>
      <c r="H778" s="75" t="s">
        <v>3393</v>
      </c>
      <c r="I778" s="75" t="str">
        <f>IFERROR(_xlfn.XLOOKUP(Last_Pos[[#This Row],[NIK]],Data_Base_2[NIK],Data_Base_2[Current Position]),"")</f>
        <v/>
      </c>
      <c r="J778" s="75" t="s">
        <v>3905</v>
      </c>
      <c r="K778" s="79">
        <v>39326</v>
      </c>
      <c r="L778" s="76" t="s">
        <v>4838</v>
      </c>
      <c r="M778" s="78">
        <v>38859</v>
      </c>
    </row>
    <row r="779" spans="7:13" x14ac:dyDescent="0.25">
      <c r="G779" s="75" t="s">
        <v>4392</v>
      </c>
      <c r="H779" s="75" t="s">
        <v>3394</v>
      </c>
      <c r="I779" s="75" t="str">
        <f>IFERROR(_xlfn.XLOOKUP(Last_Pos[[#This Row],[NIK]],Data_Base_2[NIK],Data_Base_2[Current Position]),"")</f>
        <v/>
      </c>
      <c r="J779" s="75" t="s">
        <v>1454</v>
      </c>
      <c r="K779" s="79">
        <v>43009</v>
      </c>
      <c r="L779" s="76" t="s">
        <v>1490</v>
      </c>
      <c r="M779" s="78">
        <v>39326</v>
      </c>
    </row>
    <row r="780" spans="7:13" x14ac:dyDescent="0.25">
      <c r="G780" s="75" t="s">
        <v>2590</v>
      </c>
      <c r="H780" s="75" t="s">
        <v>411</v>
      </c>
      <c r="I780" s="75" t="str">
        <f>IFERROR(_xlfn.XLOOKUP(Last_Pos[[#This Row],[NIK]],Data_Base_2[NIK],Data_Base_2[Current Position]),"")</f>
        <v/>
      </c>
      <c r="J780" s="75" t="s">
        <v>3772</v>
      </c>
      <c r="K780" s="79">
        <v>43661</v>
      </c>
      <c r="L780" s="76" t="s">
        <v>13</v>
      </c>
      <c r="M780" s="78">
        <v>43388</v>
      </c>
    </row>
    <row r="781" spans="7:13" x14ac:dyDescent="0.25">
      <c r="G781" s="75" t="s">
        <v>4393</v>
      </c>
      <c r="H781" s="75" t="s">
        <v>3395</v>
      </c>
      <c r="I781" s="75" t="str">
        <f>IFERROR(_xlfn.XLOOKUP(Last_Pos[[#This Row],[NIK]],Data_Base_2[NIK],Data_Base_2[Current Position]),"")</f>
        <v/>
      </c>
      <c r="J781" s="75" t="s">
        <v>38</v>
      </c>
      <c r="K781" s="79">
        <v>42826</v>
      </c>
      <c r="L781" s="76" t="s">
        <v>38</v>
      </c>
      <c r="M781" s="78">
        <v>42007</v>
      </c>
    </row>
    <row r="782" spans="7:13" x14ac:dyDescent="0.25">
      <c r="G782" s="75" t="s">
        <v>4394</v>
      </c>
      <c r="H782" s="75" t="s">
        <v>3396</v>
      </c>
      <c r="I782" s="75" t="str">
        <f>IFERROR(_xlfn.XLOOKUP(Last_Pos[[#This Row],[NIK]],Data_Base_2[NIK],Data_Base_2[Current Position]),"")</f>
        <v/>
      </c>
      <c r="J782" s="75" t="s">
        <v>1444</v>
      </c>
      <c r="K782" s="79">
        <v>41673</v>
      </c>
      <c r="L782" s="76" t="s">
        <v>1444</v>
      </c>
      <c r="M782" s="78">
        <v>41673</v>
      </c>
    </row>
    <row r="783" spans="7:13" x14ac:dyDescent="0.25">
      <c r="G783" s="75" t="s">
        <v>2899</v>
      </c>
      <c r="H783" s="75" t="s">
        <v>1206</v>
      </c>
      <c r="I783" s="75" t="str">
        <f>IFERROR(_xlfn.XLOOKUP(Last_Pos[[#This Row],[NIK]],Data_Base_2[NIK],Data_Base_2[Current Position]),"")</f>
        <v/>
      </c>
      <c r="J783" s="75" t="s">
        <v>3906</v>
      </c>
      <c r="K783" s="79">
        <v>43024</v>
      </c>
      <c r="L783" s="76" t="s">
        <v>1444</v>
      </c>
      <c r="M783" s="78">
        <v>42005</v>
      </c>
    </row>
    <row r="784" spans="7:13" x14ac:dyDescent="0.25">
      <c r="G784" s="75" t="s">
        <v>2633</v>
      </c>
      <c r="H784" s="75" t="s">
        <v>318</v>
      </c>
      <c r="I784" s="75" t="str">
        <f>IFERROR(_xlfn.XLOOKUP(Last_Pos[[#This Row],[NIK]],Data_Base_2[NIK],Data_Base_2[Current Position]),"")</f>
        <v/>
      </c>
      <c r="J784" s="75" t="s">
        <v>3771</v>
      </c>
      <c r="K784" s="79">
        <v>42614</v>
      </c>
      <c r="L784" s="76" t="s">
        <v>28</v>
      </c>
      <c r="M784" s="78">
        <v>42492</v>
      </c>
    </row>
    <row r="785" spans="7:13" x14ac:dyDescent="0.25">
      <c r="G785" s="75" t="s">
        <v>4395</v>
      </c>
      <c r="H785" s="75" t="s">
        <v>3397</v>
      </c>
      <c r="I785" s="75" t="str">
        <f>IFERROR(_xlfn.XLOOKUP(Last_Pos[[#This Row],[NIK]],Data_Base_2[NIK],Data_Base_2[Current Position]),"")</f>
        <v/>
      </c>
      <c r="J785" s="75" t="s">
        <v>1638</v>
      </c>
      <c r="K785" s="79">
        <v>42857</v>
      </c>
      <c r="L785" s="76" t="s">
        <v>1638</v>
      </c>
      <c r="M785" s="78">
        <v>42857</v>
      </c>
    </row>
    <row r="786" spans="7:13" x14ac:dyDescent="0.25">
      <c r="G786" s="75" t="s">
        <v>2866</v>
      </c>
      <c r="H786" s="75" t="s">
        <v>1184</v>
      </c>
      <c r="I786" s="75" t="str">
        <f>IFERROR(_xlfn.XLOOKUP(Last_Pos[[#This Row],[NIK]],Data_Base_2[NIK],Data_Base_2[Current Position]),"")</f>
        <v/>
      </c>
      <c r="J786" s="75" t="s">
        <v>1454</v>
      </c>
      <c r="K786" s="79">
        <v>41640</v>
      </c>
      <c r="L786" s="76" t="s">
        <v>1454</v>
      </c>
      <c r="M786" s="78">
        <v>41428</v>
      </c>
    </row>
    <row r="787" spans="7:13" x14ac:dyDescent="0.25">
      <c r="G787" s="75" t="s">
        <v>2303</v>
      </c>
      <c r="H787" s="75" t="s">
        <v>1208</v>
      </c>
      <c r="I787" s="75" t="str">
        <f>IFERROR(_xlfn.XLOOKUP(Last_Pos[[#This Row],[NIK]],Data_Base_2[NIK],Data_Base_2[Current Position]),"")</f>
        <v/>
      </c>
      <c r="J787" s="75" t="s">
        <v>1732</v>
      </c>
      <c r="K787" s="79">
        <v>43435</v>
      </c>
      <c r="L787" s="76" t="s">
        <v>1732</v>
      </c>
      <c r="M787" s="78">
        <v>43435</v>
      </c>
    </row>
    <row r="788" spans="7:13" x14ac:dyDescent="0.25">
      <c r="G788" s="75" t="s">
        <v>4396</v>
      </c>
      <c r="H788" s="75" t="s">
        <v>3398</v>
      </c>
      <c r="I788" s="75" t="str">
        <f>IFERROR(_xlfn.XLOOKUP(Last_Pos[[#This Row],[NIK]],Data_Base_2[NIK],Data_Base_2[Current Position]),"")</f>
        <v/>
      </c>
      <c r="J788" s="75" t="s">
        <v>30</v>
      </c>
      <c r="K788" s="79">
        <v>43374</v>
      </c>
      <c r="L788" s="76" t="s">
        <v>30</v>
      </c>
      <c r="M788" s="78">
        <v>42339</v>
      </c>
    </row>
    <row r="789" spans="7:13" x14ac:dyDescent="0.25">
      <c r="G789" s="75" t="s">
        <v>2901</v>
      </c>
      <c r="H789" s="75" t="s">
        <v>276</v>
      </c>
      <c r="I789" s="75" t="str">
        <f>IFERROR(_xlfn.XLOOKUP(Last_Pos[[#This Row],[NIK]],Data_Base_2[NIK],Data_Base_2[Current Position]),"")</f>
        <v/>
      </c>
      <c r="J789" s="75" t="s">
        <v>3874</v>
      </c>
      <c r="K789" s="79">
        <v>42492</v>
      </c>
      <c r="L789" s="76" t="s">
        <v>3860</v>
      </c>
      <c r="M789" s="78">
        <v>42186</v>
      </c>
    </row>
    <row r="790" spans="7:13" x14ac:dyDescent="0.25">
      <c r="G790" s="75" t="s">
        <v>4397</v>
      </c>
      <c r="H790" s="75" t="s">
        <v>3399</v>
      </c>
      <c r="I790" s="75" t="str">
        <f>IFERROR(_xlfn.XLOOKUP(Last_Pos[[#This Row],[NIK]],Data_Base_2[NIK],Data_Base_2[Current Position]),"")</f>
        <v/>
      </c>
      <c r="J790" s="75" t="s">
        <v>37</v>
      </c>
      <c r="K790" s="79">
        <v>42492</v>
      </c>
      <c r="L790" s="76" t="s">
        <v>37</v>
      </c>
      <c r="M790" s="78">
        <v>41743</v>
      </c>
    </row>
    <row r="791" spans="7:13" x14ac:dyDescent="0.25">
      <c r="G791" s="75" t="s">
        <v>2592</v>
      </c>
      <c r="H791" s="75" t="s">
        <v>247</v>
      </c>
      <c r="I791" s="75" t="str">
        <f>IFERROR(_xlfn.XLOOKUP(Last_Pos[[#This Row],[NIK]],Data_Base_2[NIK],Data_Base_2[Current Position]),"")</f>
        <v/>
      </c>
      <c r="J791" s="75" t="s">
        <v>3759</v>
      </c>
      <c r="K791" s="79">
        <v>43678</v>
      </c>
      <c r="L791" s="76" t="s">
        <v>13</v>
      </c>
      <c r="M791" s="78">
        <v>42430</v>
      </c>
    </row>
    <row r="792" spans="7:13" x14ac:dyDescent="0.25">
      <c r="G792" s="75" t="s">
        <v>2781</v>
      </c>
      <c r="H792" s="75" t="s">
        <v>187</v>
      </c>
      <c r="I792" s="75" t="str">
        <f>IFERROR(_xlfn.XLOOKUP(Last_Pos[[#This Row],[NIK]],Data_Base_2[NIK],Data_Base_2[Current Position]),"")</f>
        <v/>
      </c>
      <c r="J792" s="75" t="s">
        <v>928</v>
      </c>
      <c r="K792" s="79">
        <v>42795</v>
      </c>
      <c r="L792" s="76" t="s">
        <v>928</v>
      </c>
      <c r="M792" s="78">
        <v>41791</v>
      </c>
    </row>
    <row r="793" spans="7:13" x14ac:dyDescent="0.25">
      <c r="G793" s="75" t="s">
        <v>2347</v>
      </c>
      <c r="H793" s="75" t="s">
        <v>1178</v>
      </c>
      <c r="I793" s="75" t="str">
        <f>IFERROR(_xlfn.XLOOKUP(Last_Pos[[#This Row],[NIK]],Data_Base_2[NIK],Data_Base_2[Current Position]),"")</f>
        <v/>
      </c>
      <c r="J793" s="75" t="s">
        <v>1500</v>
      </c>
      <c r="K793" s="79">
        <v>43101</v>
      </c>
      <c r="L793" s="76" t="s">
        <v>1500</v>
      </c>
      <c r="M793" s="78">
        <v>41640</v>
      </c>
    </row>
    <row r="794" spans="7:13" x14ac:dyDescent="0.25">
      <c r="G794" s="75" t="s">
        <v>2617</v>
      </c>
      <c r="H794" s="75" t="s">
        <v>337</v>
      </c>
      <c r="I794" s="75" t="str">
        <f>IFERROR(_xlfn.XLOOKUP(Last_Pos[[#This Row],[NIK]],Data_Base_2[NIK],Data_Base_2[Current Position]),"")</f>
        <v/>
      </c>
      <c r="J794" s="75" t="s">
        <v>3771</v>
      </c>
      <c r="K794" s="79">
        <v>43556</v>
      </c>
      <c r="L794" s="76" t="s">
        <v>28</v>
      </c>
      <c r="M794" s="78">
        <v>43115</v>
      </c>
    </row>
    <row r="795" spans="7:13" x14ac:dyDescent="0.25">
      <c r="G795" s="75" t="s">
        <v>4398</v>
      </c>
      <c r="H795" s="75" t="s">
        <v>3400</v>
      </c>
      <c r="I795" s="75" t="str">
        <f>IFERROR(_xlfn.XLOOKUP(Last_Pos[[#This Row],[NIK]],Data_Base_2[NIK],Data_Base_2[Current Position]),"")</f>
        <v/>
      </c>
      <c r="J795" s="75" t="s">
        <v>3907</v>
      </c>
      <c r="K795" s="79">
        <v>41855</v>
      </c>
      <c r="L795" s="76" t="s">
        <v>4839</v>
      </c>
      <c r="M795" s="78">
        <v>39326</v>
      </c>
    </row>
    <row r="796" spans="7:13" x14ac:dyDescent="0.25">
      <c r="G796" s="75" t="s">
        <v>4399</v>
      </c>
      <c r="H796" s="75" t="s">
        <v>3401</v>
      </c>
      <c r="I796" s="75" t="str">
        <f>IFERROR(_xlfn.XLOOKUP(Last_Pos[[#This Row],[NIK]],Data_Base_2[NIK],Data_Base_2[Current Position]),"")</f>
        <v/>
      </c>
      <c r="J796" s="75" t="s">
        <v>869</v>
      </c>
      <c r="K796" s="79">
        <v>42370</v>
      </c>
      <c r="L796" s="76" t="s">
        <v>869</v>
      </c>
      <c r="M796" s="78">
        <v>41827</v>
      </c>
    </row>
    <row r="797" spans="7:13" x14ac:dyDescent="0.25">
      <c r="G797" s="75" t="s">
        <v>2608</v>
      </c>
      <c r="H797" s="75" t="s">
        <v>481</v>
      </c>
      <c r="I797" s="75" t="str">
        <f>IFERROR(_xlfn.XLOOKUP(Last_Pos[[#This Row],[NIK]],Data_Base_2[NIK],Data_Base_2[Current Position]),"")</f>
        <v/>
      </c>
      <c r="J797" s="75" t="s">
        <v>17</v>
      </c>
      <c r="K797" s="79">
        <v>44167</v>
      </c>
      <c r="L797" s="76" t="s">
        <v>7</v>
      </c>
      <c r="M797" s="78">
        <v>42751</v>
      </c>
    </row>
    <row r="798" spans="7:13" x14ac:dyDescent="0.25">
      <c r="G798" s="75" t="s">
        <v>4400</v>
      </c>
      <c r="H798" s="75" t="s">
        <v>3402</v>
      </c>
      <c r="I798" s="75" t="str">
        <f>IFERROR(_xlfn.XLOOKUP(Last_Pos[[#This Row],[NIK]],Data_Base_2[NIK],Data_Base_2[Current Position]),"")</f>
        <v/>
      </c>
      <c r="J798" s="75" t="s">
        <v>3908</v>
      </c>
      <c r="K798" s="79">
        <v>43017</v>
      </c>
      <c r="L798" s="76" t="s">
        <v>1626</v>
      </c>
      <c r="M798" s="78">
        <v>41275</v>
      </c>
    </row>
    <row r="799" spans="7:13" x14ac:dyDescent="0.25">
      <c r="G799" s="75" t="s">
        <v>4401</v>
      </c>
      <c r="H799" s="75" t="s">
        <v>779</v>
      </c>
      <c r="I799" s="75" t="str">
        <f>IFERROR(_xlfn.XLOOKUP(Last_Pos[[#This Row],[NIK]],Data_Base_2[NIK],Data_Base_2[Current Position]),"")</f>
        <v/>
      </c>
      <c r="J799" s="75" t="s">
        <v>1534</v>
      </c>
      <c r="K799" s="79">
        <v>42226</v>
      </c>
      <c r="L799" s="76" t="s">
        <v>1534</v>
      </c>
      <c r="M799" s="78">
        <v>42226</v>
      </c>
    </row>
    <row r="800" spans="7:13" x14ac:dyDescent="0.25">
      <c r="G800" s="75" t="s">
        <v>2640</v>
      </c>
      <c r="H800" s="75" t="s">
        <v>327</v>
      </c>
      <c r="I800" s="75" t="str">
        <f>IFERROR(_xlfn.XLOOKUP(Last_Pos[[#This Row],[NIK]],Data_Base_2[NIK],Data_Base_2[Current Position]),"")</f>
        <v/>
      </c>
      <c r="J800" s="75" t="s">
        <v>32</v>
      </c>
      <c r="K800" s="79">
        <v>43692</v>
      </c>
      <c r="L800" s="76" t="s">
        <v>3771</v>
      </c>
      <c r="M800" s="78">
        <v>42128</v>
      </c>
    </row>
    <row r="801" spans="7:13" x14ac:dyDescent="0.25">
      <c r="G801" s="75" t="s">
        <v>2812</v>
      </c>
      <c r="H801" s="75" t="s">
        <v>807</v>
      </c>
      <c r="I801" s="75" t="str">
        <f>IFERROR(_xlfn.XLOOKUP(Last_Pos[[#This Row],[NIK]],Data_Base_2[NIK],Data_Base_2[Current Position]),"")</f>
        <v/>
      </c>
      <c r="J801" s="75" t="s">
        <v>928</v>
      </c>
      <c r="K801" s="79">
        <v>42795</v>
      </c>
      <c r="L801" s="76" t="s">
        <v>4840</v>
      </c>
      <c r="M801" s="78">
        <v>41426</v>
      </c>
    </row>
    <row r="802" spans="7:13" x14ac:dyDescent="0.25">
      <c r="G802" s="75" t="s">
        <v>2524</v>
      </c>
      <c r="H802" s="75" t="s">
        <v>1280</v>
      </c>
      <c r="I802" s="75" t="str">
        <f>IFERROR(_xlfn.XLOOKUP(Last_Pos[[#This Row],[NIK]],Data_Base_2[NIK],Data_Base_2[Current Position]),"")</f>
        <v/>
      </c>
      <c r="J802" s="75" t="s">
        <v>3771</v>
      </c>
      <c r="K802" s="79">
        <v>43374</v>
      </c>
      <c r="L802" s="76" t="s">
        <v>28</v>
      </c>
      <c r="M802" s="78">
        <v>42736</v>
      </c>
    </row>
    <row r="803" spans="7:13" x14ac:dyDescent="0.25">
      <c r="G803" s="75" t="s">
        <v>2711</v>
      </c>
      <c r="H803" s="75" t="s">
        <v>498</v>
      </c>
      <c r="I803" s="75" t="str">
        <f>IFERROR(_xlfn.XLOOKUP(Last_Pos[[#This Row],[NIK]],Data_Base_2[NIK],Data_Base_2[Current Position]),"")</f>
        <v/>
      </c>
      <c r="J803" s="75" t="s">
        <v>28</v>
      </c>
      <c r="K803" s="79">
        <v>43556</v>
      </c>
      <c r="L803" s="76" t="s">
        <v>28</v>
      </c>
      <c r="M803" s="78">
        <v>41996</v>
      </c>
    </row>
    <row r="804" spans="7:13" x14ac:dyDescent="0.25">
      <c r="G804" s="75" t="s">
        <v>4402</v>
      </c>
      <c r="H804" s="75" t="s">
        <v>3403</v>
      </c>
      <c r="I804" s="75" t="str">
        <f>IFERROR(_xlfn.XLOOKUP(Last_Pos[[#This Row],[NIK]],Data_Base_2[NIK],Data_Base_2[Current Position]),"")</f>
        <v/>
      </c>
      <c r="J804" s="75" t="s">
        <v>3909</v>
      </c>
      <c r="K804" s="79">
        <v>43101</v>
      </c>
      <c r="L804" s="76" t="s">
        <v>3909</v>
      </c>
      <c r="M804" s="78">
        <v>42492</v>
      </c>
    </row>
    <row r="805" spans="7:13" x14ac:dyDescent="0.25">
      <c r="G805" s="75" t="s">
        <v>4403</v>
      </c>
      <c r="H805" s="75" t="s">
        <v>3404</v>
      </c>
      <c r="I805" s="75" t="str">
        <f>IFERROR(_xlfn.XLOOKUP(Last_Pos[[#This Row],[NIK]],Data_Base_2[NIK],Data_Base_2[Current Position]),"")</f>
        <v/>
      </c>
      <c r="J805" s="75" t="s">
        <v>30</v>
      </c>
      <c r="K805" s="79">
        <v>42857</v>
      </c>
      <c r="L805" s="76" t="s">
        <v>30</v>
      </c>
      <c r="M805" s="78">
        <v>41944</v>
      </c>
    </row>
    <row r="806" spans="7:13" x14ac:dyDescent="0.25">
      <c r="G806" s="75" t="s">
        <v>2960</v>
      </c>
      <c r="H806" s="75" t="s">
        <v>257</v>
      </c>
      <c r="I806" s="75" t="str">
        <f>IFERROR(_xlfn.XLOOKUP(Last_Pos[[#This Row],[NIK]],Data_Base_2[NIK],Data_Base_2[Current Position]),"")</f>
        <v/>
      </c>
      <c r="J806" s="75" t="s">
        <v>1879</v>
      </c>
      <c r="K806" s="79">
        <v>42857</v>
      </c>
      <c r="L806" s="76" t="s">
        <v>3777</v>
      </c>
      <c r="M806" s="78">
        <v>40909</v>
      </c>
    </row>
    <row r="807" spans="7:13" x14ac:dyDescent="0.25">
      <c r="G807" s="75" t="s">
        <v>4404</v>
      </c>
      <c r="H807" s="75" t="s">
        <v>3405</v>
      </c>
      <c r="I807" s="75" t="str">
        <f>IFERROR(_xlfn.XLOOKUP(Last_Pos[[#This Row],[NIK]],Data_Base_2[NIK],Data_Base_2[Current Position]),"")</f>
        <v/>
      </c>
      <c r="J807" s="75" t="s">
        <v>3771</v>
      </c>
      <c r="K807" s="79">
        <v>42492</v>
      </c>
      <c r="L807" s="76" t="s">
        <v>28</v>
      </c>
      <c r="M807" s="78">
        <v>40909</v>
      </c>
    </row>
    <row r="808" spans="7:13" x14ac:dyDescent="0.25">
      <c r="G808" s="75" t="s">
        <v>4405</v>
      </c>
      <c r="H808" s="75" t="s">
        <v>3406</v>
      </c>
      <c r="I808" s="75" t="str">
        <f>IFERROR(_xlfn.XLOOKUP(Last_Pos[[#This Row],[NIK]],Data_Base_2[NIK],Data_Base_2[Current Position]),"")</f>
        <v/>
      </c>
      <c r="J808" s="75" t="s">
        <v>3910</v>
      </c>
      <c r="K808" s="79">
        <v>41883</v>
      </c>
      <c r="L808" s="76" t="s">
        <v>3910</v>
      </c>
      <c r="M808" s="78">
        <v>41792</v>
      </c>
    </row>
    <row r="809" spans="7:13" x14ac:dyDescent="0.25">
      <c r="G809" s="75" t="s">
        <v>4406</v>
      </c>
      <c r="H809" s="75" t="s">
        <v>3407</v>
      </c>
      <c r="I809" s="75" t="str">
        <f>IFERROR(_xlfn.XLOOKUP(Last_Pos[[#This Row],[NIK]],Data_Base_2[NIK],Data_Base_2[Current Position]),"")</f>
        <v/>
      </c>
      <c r="J809" s="75" t="s">
        <v>3911</v>
      </c>
      <c r="K809" s="79">
        <v>40634</v>
      </c>
      <c r="L809" s="76" t="s">
        <v>4841</v>
      </c>
      <c r="M809" s="78">
        <v>39814</v>
      </c>
    </row>
    <row r="810" spans="7:13" x14ac:dyDescent="0.25">
      <c r="G810" s="75" t="s">
        <v>2330</v>
      </c>
      <c r="H810" s="75" t="s">
        <v>140</v>
      </c>
      <c r="I810" s="75" t="str">
        <f>IFERROR(_xlfn.XLOOKUP(Last_Pos[[#This Row],[NIK]],Data_Base_2[NIK],Data_Base_2[Current Position]),"")</f>
        <v/>
      </c>
      <c r="J810" s="75" t="s">
        <v>3912</v>
      </c>
      <c r="K810" s="79">
        <v>43466</v>
      </c>
      <c r="L810" s="76" t="s">
        <v>3912</v>
      </c>
      <c r="M810" s="78">
        <v>43466</v>
      </c>
    </row>
    <row r="811" spans="7:13" x14ac:dyDescent="0.25">
      <c r="G811" s="75" t="s">
        <v>4407</v>
      </c>
      <c r="H811" s="75" t="s">
        <v>3408</v>
      </c>
      <c r="I811" s="75" t="str">
        <f>IFERROR(_xlfn.XLOOKUP(Last_Pos[[#This Row],[NIK]],Data_Base_2[NIK],Data_Base_2[Current Position]),"")</f>
        <v/>
      </c>
      <c r="J811" s="75" t="s">
        <v>3913</v>
      </c>
      <c r="K811" s="79">
        <v>42980</v>
      </c>
      <c r="L811" s="76" t="s">
        <v>4842</v>
      </c>
      <c r="M811" s="78">
        <v>42005</v>
      </c>
    </row>
    <row r="812" spans="7:13" x14ac:dyDescent="0.25">
      <c r="G812" s="75" t="s">
        <v>4408</v>
      </c>
      <c r="H812" s="75" t="s">
        <v>3409</v>
      </c>
      <c r="I812" s="75" t="str">
        <f>IFERROR(_xlfn.XLOOKUP(Last_Pos[[#This Row],[NIK]],Data_Base_2[NIK],Data_Base_2[Current Position]),"")</f>
        <v/>
      </c>
      <c r="J812" s="75" t="s">
        <v>28</v>
      </c>
      <c r="K812" s="79">
        <v>43556</v>
      </c>
      <c r="L812" s="76" t="s">
        <v>28</v>
      </c>
      <c r="M812" s="78">
        <v>42809</v>
      </c>
    </row>
    <row r="813" spans="7:13" x14ac:dyDescent="0.25">
      <c r="G813" s="75" t="s">
        <v>4409</v>
      </c>
      <c r="H813" s="75" t="s">
        <v>3410</v>
      </c>
      <c r="I813" s="75" t="str">
        <f>IFERROR(_xlfn.XLOOKUP(Last_Pos[[#This Row],[NIK]],Data_Base_2[NIK],Data_Base_2[Current Position]),"")</f>
        <v/>
      </c>
      <c r="J813" s="75" t="s">
        <v>3914</v>
      </c>
      <c r="K813" s="79">
        <v>43101</v>
      </c>
      <c r="L813" s="76" t="s">
        <v>3914</v>
      </c>
      <c r="M813" s="78">
        <v>43101</v>
      </c>
    </row>
    <row r="814" spans="7:13" x14ac:dyDescent="0.25">
      <c r="G814" s="75" t="s">
        <v>4410</v>
      </c>
      <c r="H814" s="75" t="s">
        <v>3411</v>
      </c>
      <c r="I814" s="75" t="str">
        <f>IFERROR(_xlfn.XLOOKUP(Last_Pos[[#This Row],[NIK]],Data_Base_2[NIK],Data_Base_2[Current Position]),"")</f>
        <v/>
      </c>
      <c r="J814" s="75" t="s">
        <v>3915</v>
      </c>
      <c r="K814" s="79">
        <v>42736</v>
      </c>
      <c r="L814" s="76" t="s">
        <v>1554</v>
      </c>
      <c r="M814" s="78">
        <v>41426</v>
      </c>
    </row>
    <row r="815" spans="7:13" x14ac:dyDescent="0.25">
      <c r="G815" s="75" t="s">
        <v>4411</v>
      </c>
      <c r="H815" s="75" t="s">
        <v>3412</v>
      </c>
      <c r="I815" s="75" t="str">
        <f>IFERROR(_xlfn.XLOOKUP(Last_Pos[[#This Row],[NIK]],Data_Base_2[NIK],Data_Base_2[Current Position]),"")</f>
        <v/>
      </c>
      <c r="J815" s="75" t="s">
        <v>3780</v>
      </c>
      <c r="K815" s="79">
        <v>42401</v>
      </c>
      <c r="L815" s="76" t="s">
        <v>38</v>
      </c>
      <c r="M815" s="78">
        <v>39461</v>
      </c>
    </row>
    <row r="816" spans="7:13" x14ac:dyDescent="0.25">
      <c r="G816" s="75" t="s">
        <v>4412</v>
      </c>
      <c r="H816" s="75" t="s">
        <v>3413</v>
      </c>
      <c r="I816" s="75" t="str">
        <f>IFERROR(_xlfn.XLOOKUP(Last_Pos[[#This Row],[NIK]],Data_Base_2[NIK],Data_Base_2[Current Position]),"")</f>
        <v/>
      </c>
      <c r="J816" s="75" t="s">
        <v>28</v>
      </c>
      <c r="K816" s="79">
        <v>43222</v>
      </c>
      <c r="L816" s="76" t="s">
        <v>28</v>
      </c>
      <c r="M816" s="78">
        <v>43222</v>
      </c>
    </row>
    <row r="817" spans="7:13" x14ac:dyDescent="0.25">
      <c r="G817" s="75" t="s">
        <v>4413</v>
      </c>
      <c r="H817" s="75" t="s">
        <v>3414</v>
      </c>
      <c r="I817" s="75" t="str">
        <f>IFERROR(_xlfn.XLOOKUP(Last_Pos[[#This Row],[NIK]],Data_Base_2[NIK],Data_Base_2[Current Position]),"")</f>
        <v/>
      </c>
      <c r="J817" s="75" t="s">
        <v>3766</v>
      </c>
      <c r="K817" s="79">
        <v>42005</v>
      </c>
      <c r="L817" s="76" t="s">
        <v>3766</v>
      </c>
      <c r="M817" s="78">
        <v>42005</v>
      </c>
    </row>
    <row r="818" spans="7:13" x14ac:dyDescent="0.25">
      <c r="G818" s="75" t="s">
        <v>4414</v>
      </c>
      <c r="H818" s="75" t="s">
        <v>3415</v>
      </c>
      <c r="I818" s="75" t="str">
        <f>IFERROR(_xlfn.XLOOKUP(Last_Pos[[#This Row],[NIK]],Data_Base_2[NIK],Data_Base_2[Current Position]),"")</f>
        <v/>
      </c>
      <c r="J818" s="75" t="s">
        <v>3759</v>
      </c>
      <c r="K818" s="79">
        <v>43724</v>
      </c>
      <c r="L818" s="76" t="s">
        <v>13</v>
      </c>
      <c r="M818" s="78">
        <v>43253</v>
      </c>
    </row>
    <row r="819" spans="7:13" x14ac:dyDescent="0.25">
      <c r="G819" s="75" t="s">
        <v>4415</v>
      </c>
      <c r="H819" s="75" t="s">
        <v>3416</v>
      </c>
      <c r="I819" s="75" t="str">
        <f>IFERROR(_xlfn.XLOOKUP(Last_Pos[[#This Row],[NIK]],Data_Base_2[NIK],Data_Base_2[Current Position]),"")</f>
        <v/>
      </c>
      <c r="J819" s="75" t="s">
        <v>3766</v>
      </c>
      <c r="K819" s="79">
        <v>42695</v>
      </c>
      <c r="L819" s="76" t="s">
        <v>3766</v>
      </c>
      <c r="M819" s="78">
        <v>42695</v>
      </c>
    </row>
    <row r="820" spans="7:13" x14ac:dyDescent="0.25">
      <c r="G820" s="75" t="s">
        <v>4416</v>
      </c>
      <c r="H820" s="75" t="s">
        <v>3417</v>
      </c>
      <c r="I820" s="75" t="str">
        <f>IFERROR(_xlfn.XLOOKUP(Last_Pos[[#This Row],[NIK]],Data_Base_2[NIK],Data_Base_2[Current Position]),"")</f>
        <v/>
      </c>
      <c r="J820" s="75" t="s">
        <v>884</v>
      </c>
      <c r="K820" s="79">
        <v>41548</v>
      </c>
      <c r="L820" s="76" t="s">
        <v>884</v>
      </c>
      <c r="M820" s="78">
        <v>41548</v>
      </c>
    </row>
    <row r="821" spans="7:13" x14ac:dyDescent="0.25">
      <c r="G821" s="75" t="s">
        <v>2535</v>
      </c>
      <c r="H821" s="75" t="s">
        <v>183</v>
      </c>
      <c r="I821" s="75" t="str">
        <f>IFERROR(_xlfn.XLOOKUP(Last_Pos[[#This Row],[NIK]],Data_Base_2[NIK],Data_Base_2[Current Position]),"")</f>
        <v/>
      </c>
      <c r="J821" s="75" t="s">
        <v>28</v>
      </c>
      <c r="K821" s="79">
        <v>43710</v>
      </c>
      <c r="L821" s="76" t="s">
        <v>28</v>
      </c>
      <c r="M821" s="78">
        <v>42128</v>
      </c>
    </row>
    <row r="822" spans="7:13" x14ac:dyDescent="0.25">
      <c r="G822" s="75" t="s">
        <v>4417</v>
      </c>
      <c r="H822" s="75" t="s">
        <v>3418</v>
      </c>
      <c r="I822" s="75" t="str">
        <f>IFERROR(_xlfn.XLOOKUP(Last_Pos[[#This Row],[NIK]],Data_Base_2[NIK],Data_Base_2[Current Position]),"")</f>
        <v/>
      </c>
      <c r="J822" s="75" t="s">
        <v>3916</v>
      </c>
      <c r="K822" s="79">
        <v>40940</v>
      </c>
      <c r="L822" s="76" t="s">
        <v>3916</v>
      </c>
      <c r="M822" s="78">
        <v>40940</v>
      </c>
    </row>
    <row r="823" spans="7:13" x14ac:dyDescent="0.25">
      <c r="G823" s="75" t="s">
        <v>4418</v>
      </c>
      <c r="H823" s="75" t="s">
        <v>3419</v>
      </c>
      <c r="I823" s="75" t="str">
        <f>IFERROR(_xlfn.XLOOKUP(Last_Pos[[#This Row],[NIK]],Data_Base_2[NIK],Data_Base_2[Current Position]),"")</f>
        <v/>
      </c>
      <c r="J823" s="75" t="s">
        <v>1457</v>
      </c>
      <c r="K823" s="79">
        <v>43344</v>
      </c>
      <c r="L823" s="76" t="s">
        <v>1457</v>
      </c>
      <c r="M823" s="78">
        <v>41815</v>
      </c>
    </row>
    <row r="824" spans="7:13" x14ac:dyDescent="0.25">
      <c r="G824" s="75" t="s">
        <v>4419</v>
      </c>
      <c r="H824" s="75" t="s">
        <v>3420</v>
      </c>
      <c r="I824" s="75" t="str">
        <f>IFERROR(_xlfn.XLOOKUP(Last_Pos[[#This Row],[NIK]],Data_Base_2[NIK],Data_Base_2[Current Position]),"")</f>
        <v/>
      </c>
      <c r="J824" s="75" t="s">
        <v>28</v>
      </c>
      <c r="K824" s="79">
        <v>42128</v>
      </c>
      <c r="L824" s="76" t="s">
        <v>28</v>
      </c>
      <c r="M824" s="78">
        <v>41214</v>
      </c>
    </row>
    <row r="825" spans="7:13" x14ac:dyDescent="0.25">
      <c r="G825" s="75" t="s">
        <v>4420</v>
      </c>
      <c r="H825" s="75" t="s">
        <v>3421</v>
      </c>
      <c r="I825" s="75" t="str">
        <f>IFERROR(_xlfn.XLOOKUP(Last_Pos[[#This Row],[NIK]],Data_Base_2[NIK],Data_Base_2[Current Position]),"")</f>
        <v/>
      </c>
      <c r="J825" s="75" t="s">
        <v>28</v>
      </c>
      <c r="K825" s="79">
        <v>41153</v>
      </c>
      <c r="L825" s="76" t="s">
        <v>28</v>
      </c>
      <c r="M825" s="78">
        <v>40909</v>
      </c>
    </row>
    <row r="826" spans="7:13" x14ac:dyDescent="0.25">
      <c r="G826" s="75" t="s">
        <v>2364</v>
      </c>
      <c r="H826" s="75" t="s">
        <v>149</v>
      </c>
      <c r="I826" s="75" t="str">
        <f>IFERROR(_xlfn.XLOOKUP(Last_Pos[[#This Row],[NIK]],Data_Base_2[NIK],Data_Base_2[Current Position]),"")</f>
        <v/>
      </c>
      <c r="J826" s="75" t="s">
        <v>1688</v>
      </c>
      <c r="K826" s="79">
        <v>42005</v>
      </c>
      <c r="L826" s="76" t="s">
        <v>3849</v>
      </c>
      <c r="M826" s="78">
        <v>40909</v>
      </c>
    </row>
    <row r="827" spans="7:13" x14ac:dyDescent="0.25">
      <c r="G827" s="75" t="s">
        <v>4421</v>
      </c>
      <c r="H827" s="75" t="s">
        <v>3422</v>
      </c>
      <c r="I827" s="75" t="str">
        <f>IFERROR(_xlfn.XLOOKUP(Last_Pos[[#This Row],[NIK]],Data_Base_2[NIK],Data_Base_2[Current Position]),"")</f>
        <v/>
      </c>
      <c r="J827" s="75" t="s">
        <v>1638</v>
      </c>
      <c r="K827" s="79">
        <v>42552</v>
      </c>
      <c r="L827" s="76" t="s">
        <v>1638</v>
      </c>
      <c r="M827" s="78">
        <v>42310</v>
      </c>
    </row>
    <row r="828" spans="7:13" x14ac:dyDescent="0.25">
      <c r="G828" s="75" t="s">
        <v>4422</v>
      </c>
      <c r="H828" s="75" t="s">
        <v>3423</v>
      </c>
      <c r="I828" s="75" t="str">
        <f>IFERROR(_xlfn.XLOOKUP(Last_Pos[[#This Row],[NIK]],Data_Base_2[NIK],Data_Base_2[Current Position]),"")</f>
        <v/>
      </c>
      <c r="J828" s="75" t="s">
        <v>3766</v>
      </c>
      <c r="K828" s="79">
        <v>41974</v>
      </c>
      <c r="L828" s="76" t="s">
        <v>3766</v>
      </c>
      <c r="M828" s="78">
        <v>41974</v>
      </c>
    </row>
    <row r="829" spans="7:13" x14ac:dyDescent="0.25">
      <c r="G829" s="75" t="s">
        <v>2733</v>
      </c>
      <c r="H829" s="75" t="s">
        <v>394</v>
      </c>
      <c r="I829" s="75" t="str">
        <f>IFERROR(_xlfn.XLOOKUP(Last_Pos[[#This Row],[NIK]],Data_Base_2[NIK],Data_Base_2[Current Position]),"")</f>
        <v/>
      </c>
      <c r="J829" s="75" t="s">
        <v>928</v>
      </c>
      <c r="K829" s="79">
        <v>44113</v>
      </c>
      <c r="L829" s="76" t="s">
        <v>928</v>
      </c>
      <c r="M829" s="78">
        <v>42795</v>
      </c>
    </row>
    <row r="830" spans="7:13" x14ac:dyDescent="0.25">
      <c r="G830" s="75" t="s">
        <v>4423</v>
      </c>
      <c r="H830" s="75" t="s">
        <v>3424</v>
      </c>
      <c r="I830" s="75" t="str">
        <f>IFERROR(_xlfn.XLOOKUP(Last_Pos[[#This Row],[NIK]],Data_Base_2[NIK],Data_Base_2[Current Position]),"")</f>
        <v/>
      </c>
      <c r="J830" s="75" t="s">
        <v>1638</v>
      </c>
      <c r="K830" s="79">
        <v>41813</v>
      </c>
      <c r="L830" s="76" t="s">
        <v>1638</v>
      </c>
      <c r="M830" s="78">
        <v>41813</v>
      </c>
    </row>
    <row r="831" spans="7:13" x14ac:dyDescent="0.25">
      <c r="G831" s="75" t="s">
        <v>4424</v>
      </c>
      <c r="H831" s="75" t="s">
        <v>3425</v>
      </c>
      <c r="I831" s="75" t="str">
        <f>IFERROR(_xlfn.XLOOKUP(Last_Pos[[#This Row],[NIK]],Data_Base_2[NIK],Data_Base_2[Current Position]),"")</f>
        <v/>
      </c>
      <c r="J831" s="75" t="s">
        <v>38</v>
      </c>
      <c r="K831" s="79">
        <v>41475</v>
      </c>
      <c r="L831" s="76" t="s">
        <v>38</v>
      </c>
      <c r="M831" s="78">
        <v>41475</v>
      </c>
    </row>
    <row r="832" spans="7:13" x14ac:dyDescent="0.25">
      <c r="G832" s="75" t="s">
        <v>2973</v>
      </c>
      <c r="H832" s="75" t="s">
        <v>1233</v>
      </c>
      <c r="I832" s="75" t="str">
        <f>IFERROR(_xlfn.XLOOKUP(Last_Pos[[#This Row],[NIK]],Data_Base_2[NIK],Data_Base_2[Current Position]),"")</f>
        <v/>
      </c>
      <c r="J832" s="75" t="s">
        <v>1879</v>
      </c>
      <c r="K832" s="79">
        <v>43075</v>
      </c>
      <c r="L832" s="76" t="s">
        <v>1879</v>
      </c>
      <c r="M832" s="78">
        <v>43075</v>
      </c>
    </row>
    <row r="833" spans="7:13" x14ac:dyDescent="0.25">
      <c r="G833" s="75" t="s">
        <v>2311</v>
      </c>
      <c r="H833" s="75" t="s">
        <v>3426</v>
      </c>
      <c r="I833" s="75" t="str">
        <f>IFERROR(_xlfn.XLOOKUP(Last_Pos[[#This Row],[NIK]],Data_Base_2[NIK],Data_Base_2[Current Position]),"")</f>
        <v/>
      </c>
      <c r="J833" s="75" t="s">
        <v>1781</v>
      </c>
      <c r="K833" s="79">
        <v>42445</v>
      </c>
      <c r="L833" s="76" t="s">
        <v>1781</v>
      </c>
      <c r="M833" s="78">
        <v>42445</v>
      </c>
    </row>
    <row r="834" spans="7:13" x14ac:dyDescent="0.25">
      <c r="G834" s="75" t="s">
        <v>2373</v>
      </c>
      <c r="H834" s="75" t="s">
        <v>1215</v>
      </c>
      <c r="I834" s="75" t="str">
        <f>IFERROR(_xlfn.XLOOKUP(Last_Pos[[#This Row],[NIK]],Data_Base_2[NIK],Data_Base_2[Current Position]),"")</f>
        <v/>
      </c>
      <c r="J834" s="75" t="s">
        <v>3917</v>
      </c>
      <c r="K834" s="79">
        <v>43739</v>
      </c>
      <c r="L834" s="76" t="s">
        <v>1626</v>
      </c>
      <c r="M834" s="78">
        <v>43374</v>
      </c>
    </row>
    <row r="835" spans="7:13" x14ac:dyDescent="0.25">
      <c r="G835" s="75" t="s">
        <v>3918</v>
      </c>
      <c r="H835" s="75" t="s">
        <v>3427</v>
      </c>
      <c r="I835" s="75" t="str">
        <f>IFERROR(_xlfn.XLOOKUP(Last_Pos[[#This Row],[NIK]],Data_Base_2[NIK],Data_Base_2[Current Position]),"")</f>
        <v/>
      </c>
      <c r="J835" s="75" t="s">
        <v>28</v>
      </c>
      <c r="K835" s="79">
        <v>43556</v>
      </c>
      <c r="L835" s="76" t="s">
        <v>28</v>
      </c>
      <c r="M835" s="78">
        <v>42492</v>
      </c>
    </row>
    <row r="836" spans="7:13" x14ac:dyDescent="0.25">
      <c r="G836" s="75" t="s">
        <v>4425</v>
      </c>
      <c r="H836" s="75" t="s">
        <v>3428</v>
      </c>
      <c r="I836" s="75" t="str">
        <f>IFERROR(_xlfn.XLOOKUP(Last_Pos[[#This Row],[NIK]],Data_Base_2[NIK],Data_Base_2[Current Position]),"")</f>
        <v/>
      </c>
      <c r="J836" s="75" t="s">
        <v>3919</v>
      </c>
      <c r="K836" s="79">
        <v>39722</v>
      </c>
      <c r="L836" s="76" t="s">
        <v>4843</v>
      </c>
      <c r="M836" s="78">
        <v>37992</v>
      </c>
    </row>
    <row r="837" spans="7:13" x14ac:dyDescent="0.25">
      <c r="G837" s="75" t="s">
        <v>2429</v>
      </c>
      <c r="H837" s="75" t="s">
        <v>646</v>
      </c>
      <c r="I837" s="75" t="str">
        <f>IFERROR(_xlfn.XLOOKUP(Last_Pos[[#This Row],[NIK]],Data_Base_2[NIK],Data_Base_2[Current Position]),"")</f>
        <v/>
      </c>
      <c r="J837" s="75" t="s">
        <v>28</v>
      </c>
      <c r="K837" s="79">
        <v>43222</v>
      </c>
      <c r="L837" s="76" t="s">
        <v>28</v>
      </c>
      <c r="M837" s="78">
        <v>43222</v>
      </c>
    </row>
    <row r="838" spans="7:13" x14ac:dyDescent="0.25">
      <c r="G838" s="75" t="s">
        <v>2934</v>
      </c>
      <c r="H838" s="75" t="s">
        <v>455</v>
      </c>
      <c r="I838" s="75" t="str">
        <f>IFERROR(_xlfn.XLOOKUP(Last_Pos[[#This Row],[NIK]],Data_Base_2[NIK],Data_Base_2[Current Position]),"")</f>
        <v/>
      </c>
      <c r="J838" s="75" t="s">
        <v>2141</v>
      </c>
      <c r="K838" s="79">
        <v>43101</v>
      </c>
      <c r="L838" s="76" t="s">
        <v>4844</v>
      </c>
      <c r="M838" s="78">
        <v>42005</v>
      </c>
    </row>
    <row r="839" spans="7:13" x14ac:dyDescent="0.25">
      <c r="G839" s="75" t="s">
        <v>4426</v>
      </c>
      <c r="H839" s="75" t="s">
        <v>3429</v>
      </c>
      <c r="I839" s="75" t="str">
        <f>IFERROR(_xlfn.XLOOKUP(Last_Pos[[#This Row],[NIK]],Data_Base_2[NIK],Data_Base_2[Current Position]),"")</f>
        <v/>
      </c>
      <c r="J839" s="75" t="s">
        <v>3765</v>
      </c>
      <c r="K839" s="79">
        <v>43101</v>
      </c>
      <c r="L839" s="76" t="s">
        <v>3765</v>
      </c>
      <c r="M839" s="78">
        <v>42919</v>
      </c>
    </row>
    <row r="840" spans="7:13" x14ac:dyDescent="0.25">
      <c r="G840" s="75" t="s">
        <v>4427</v>
      </c>
      <c r="H840" s="75" t="s">
        <v>3430</v>
      </c>
      <c r="I840" s="75" t="str">
        <f>IFERROR(_xlfn.XLOOKUP(Last_Pos[[#This Row],[NIK]],Data_Base_2[NIK],Data_Base_2[Current Position]),"")</f>
        <v/>
      </c>
      <c r="J840" s="75" t="s">
        <v>3920</v>
      </c>
      <c r="K840" s="79">
        <v>41866</v>
      </c>
      <c r="L840" s="76" t="s">
        <v>3920</v>
      </c>
      <c r="M840" s="78">
        <v>41866</v>
      </c>
    </row>
    <row r="841" spans="7:13" x14ac:dyDescent="0.25">
      <c r="G841" s="75" t="s">
        <v>2785</v>
      </c>
      <c r="H841" s="75" t="s">
        <v>672</v>
      </c>
      <c r="I841" s="75" t="str">
        <f>IFERROR(_xlfn.XLOOKUP(Last_Pos[[#This Row],[NIK]],Data_Base_2[NIK],Data_Base_2[Current Position]),"")</f>
        <v/>
      </c>
      <c r="J841" s="75" t="s">
        <v>7</v>
      </c>
      <c r="K841" s="79">
        <v>43580</v>
      </c>
      <c r="L841" s="76" t="s">
        <v>7</v>
      </c>
      <c r="M841" s="78">
        <v>43580</v>
      </c>
    </row>
    <row r="842" spans="7:13" x14ac:dyDescent="0.25">
      <c r="G842" s="75" t="s">
        <v>2806</v>
      </c>
      <c r="H842" s="75" t="s">
        <v>1322</v>
      </c>
      <c r="I842" s="75" t="str">
        <f>IFERROR(_xlfn.XLOOKUP(Last_Pos[[#This Row],[NIK]],Data_Base_2[NIK],Data_Base_2[Current Position]),"")</f>
        <v/>
      </c>
      <c r="J842" s="75" t="s">
        <v>3921</v>
      </c>
      <c r="K842" s="79">
        <v>43800</v>
      </c>
      <c r="L842" s="76" t="s">
        <v>7</v>
      </c>
      <c r="M842" s="78">
        <v>41548</v>
      </c>
    </row>
    <row r="843" spans="7:13" x14ac:dyDescent="0.25">
      <c r="G843" s="75" t="s">
        <v>2593</v>
      </c>
      <c r="H843" s="75" t="s">
        <v>246</v>
      </c>
      <c r="I843" s="75" t="str">
        <f>IFERROR(_xlfn.XLOOKUP(Last_Pos[[#This Row],[NIK]],Data_Base_2[NIK],Data_Base_2[Current Position]),"")</f>
        <v/>
      </c>
      <c r="J843" s="75" t="s">
        <v>7</v>
      </c>
      <c r="K843" s="79">
        <v>43800</v>
      </c>
      <c r="L843" s="76" t="s">
        <v>1554</v>
      </c>
      <c r="M843" s="78">
        <v>42736</v>
      </c>
    </row>
    <row r="844" spans="7:13" x14ac:dyDescent="0.25">
      <c r="G844" s="75" t="s">
        <v>2290</v>
      </c>
      <c r="H844" s="75" t="s">
        <v>610</v>
      </c>
      <c r="I844" s="75" t="str">
        <f>IFERROR(_xlfn.XLOOKUP(Last_Pos[[#This Row],[NIK]],Data_Base_2[NIK],Data_Base_2[Current Position]),"")</f>
        <v/>
      </c>
      <c r="J844" s="75" t="s">
        <v>3922</v>
      </c>
      <c r="K844" s="79">
        <v>42979</v>
      </c>
      <c r="L844" s="76" t="s">
        <v>4845</v>
      </c>
      <c r="M844" s="78">
        <v>42795</v>
      </c>
    </row>
    <row r="845" spans="7:13" x14ac:dyDescent="0.25">
      <c r="G845" s="75" t="s">
        <v>2918</v>
      </c>
      <c r="H845" s="75" t="s">
        <v>582</v>
      </c>
      <c r="I845" s="75" t="str">
        <f>IFERROR(_xlfn.XLOOKUP(Last_Pos[[#This Row],[NIK]],Data_Base_2[NIK],Data_Base_2[Current Position]),"")</f>
        <v/>
      </c>
      <c r="J845" s="75" t="s">
        <v>7</v>
      </c>
      <c r="K845" s="79">
        <v>43770</v>
      </c>
      <c r="L845" s="76" t="s">
        <v>7</v>
      </c>
      <c r="M845" s="78">
        <v>42705</v>
      </c>
    </row>
    <row r="846" spans="7:13" x14ac:dyDescent="0.25">
      <c r="G846" s="75" t="s">
        <v>4428</v>
      </c>
      <c r="H846" s="75" t="s">
        <v>3431</v>
      </c>
      <c r="I846" s="75" t="str">
        <f>IFERROR(_xlfn.XLOOKUP(Last_Pos[[#This Row],[NIK]],Data_Base_2[NIK],Data_Base_2[Current Position]),"")</f>
        <v/>
      </c>
      <c r="J846" s="75" t="s">
        <v>7</v>
      </c>
      <c r="K846" s="79">
        <v>42901</v>
      </c>
      <c r="L846" s="76" t="s">
        <v>7</v>
      </c>
      <c r="M846" s="78">
        <v>41275</v>
      </c>
    </row>
    <row r="847" spans="7:13" x14ac:dyDescent="0.25">
      <c r="G847" s="75" t="s">
        <v>4428</v>
      </c>
      <c r="H847" s="75" t="s">
        <v>3432</v>
      </c>
      <c r="I847" s="75" t="str">
        <f>IFERROR(_xlfn.XLOOKUP(Last_Pos[[#This Row],[NIK]],Data_Base_2[NIK],Data_Base_2[Current Position]),"")</f>
        <v/>
      </c>
      <c r="J847" s="75" t="s">
        <v>13</v>
      </c>
      <c r="K847" s="79">
        <v>44137</v>
      </c>
      <c r="L847" s="76" t="s">
        <v>13</v>
      </c>
      <c r="M847" s="78">
        <v>43374</v>
      </c>
    </row>
    <row r="848" spans="7:13" x14ac:dyDescent="0.25">
      <c r="G848" s="75" t="s">
        <v>4429</v>
      </c>
      <c r="H848" s="75" t="s">
        <v>3433</v>
      </c>
      <c r="I848" s="75" t="str">
        <f>IFERROR(_xlfn.XLOOKUP(Last_Pos[[#This Row],[NIK]],Data_Base_2[NIK],Data_Base_2[Current Position]),"")</f>
        <v/>
      </c>
      <c r="J848" s="75" t="s">
        <v>907</v>
      </c>
      <c r="K848" s="79">
        <v>41426</v>
      </c>
      <c r="L848" s="76" t="s">
        <v>907</v>
      </c>
      <c r="M848" s="78">
        <v>41426</v>
      </c>
    </row>
    <row r="849" spans="7:13" x14ac:dyDescent="0.25">
      <c r="G849" s="75" t="s">
        <v>4430</v>
      </c>
      <c r="H849" s="75" t="s">
        <v>3434</v>
      </c>
      <c r="I849" s="75" t="str">
        <f>IFERROR(_xlfn.XLOOKUP(Last_Pos[[#This Row],[NIK]],Data_Base_2[NIK],Data_Base_2[Current Position]),"")</f>
        <v/>
      </c>
      <c r="J849" s="75" t="s">
        <v>3923</v>
      </c>
      <c r="K849" s="79">
        <v>41334</v>
      </c>
      <c r="L849" s="76" t="s">
        <v>3923</v>
      </c>
      <c r="M849" s="78">
        <v>41334</v>
      </c>
    </row>
    <row r="850" spans="7:13" x14ac:dyDescent="0.25">
      <c r="G850" s="75" t="s">
        <v>2687</v>
      </c>
      <c r="H850" s="75" t="s">
        <v>372</v>
      </c>
      <c r="I850" s="75" t="str">
        <f>IFERROR(_xlfn.XLOOKUP(Last_Pos[[#This Row],[NIK]],Data_Base_2[NIK],Data_Base_2[Current Position]),"")</f>
        <v/>
      </c>
      <c r="J850" s="75" t="s">
        <v>28</v>
      </c>
      <c r="K850" s="79">
        <v>43405</v>
      </c>
      <c r="L850" s="76" t="s">
        <v>28</v>
      </c>
      <c r="M850" s="78">
        <v>42492</v>
      </c>
    </row>
    <row r="851" spans="7:13" x14ac:dyDescent="0.25">
      <c r="G851" s="75" t="s">
        <v>2652</v>
      </c>
      <c r="H851" s="75" t="s">
        <v>334</v>
      </c>
      <c r="I851" s="75" t="str">
        <f>IFERROR(_xlfn.XLOOKUP(Last_Pos[[#This Row],[NIK]],Data_Base_2[NIK],Data_Base_2[Current Position]),"")</f>
        <v/>
      </c>
      <c r="J851" s="75" t="s">
        <v>32</v>
      </c>
      <c r="K851" s="79">
        <v>42492</v>
      </c>
      <c r="L851" s="76" t="s">
        <v>32</v>
      </c>
      <c r="M851" s="78">
        <v>41071</v>
      </c>
    </row>
    <row r="852" spans="7:13" x14ac:dyDescent="0.25">
      <c r="G852" s="75" t="s">
        <v>4431</v>
      </c>
      <c r="H852" s="75" t="s">
        <v>3435</v>
      </c>
      <c r="I852" s="75" t="str">
        <f>IFERROR(_xlfn.XLOOKUP(Last_Pos[[#This Row],[NIK]],Data_Base_2[NIK],Data_Base_2[Current Position]),"")</f>
        <v/>
      </c>
      <c r="J852" s="75" t="s">
        <v>30</v>
      </c>
      <c r="K852" s="79">
        <v>42857</v>
      </c>
      <c r="L852" s="76" t="s">
        <v>30</v>
      </c>
      <c r="M852" s="78">
        <v>42522</v>
      </c>
    </row>
    <row r="853" spans="7:13" x14ac:dyDescent="0.25">
      <c r="G853" s="75" t="s">
        <v>2427</v>
      </c>
      <c r="H853" s="75" t="s">
        <v>1246</v>
      </c>
      <c r="I853" s="75" t="str">
        <f>IFERROR(_xlfn.XLOOKUP(Last_Pos[[#This Row],[NIK]],Data_Base_2[NIK],Data_Base_2[Current Position]),"")</f>
        <v/>
      </c>
      <c r="J853" s="75" t="s">
        <v>28</v>
      </c>
      <c r="K853" s="79">
        <v>43040</v>
      </c>
      <c r="L853" s="76" t="s">
        <v>1638</v>
      </c>
      <c r="M853" s="78">
        <v>42857</v>
      </c>
    </row>
    <row r="854" spans="7:13" x14ac:dyDescent="0.25">
      <c r="G854" s="75" t="s">
        <v>2798</v>
      </c>
      <c r="H854" s="75" t="s">
        <v>531</v>
      </c>
      <c r="I854" s="75" t="str">
        <f>IFERROR(_xlfn.XLOOKUP(Last_Pos[[#This Row],[NIK]],Data_Base_2[NIK],Data_Base_2[Current Position]),"")</f>
        <v/>
      </c>
      <c r="J854" s="75" t="s">
        <v>7</v>
      </c>
      <c r="K854" s="79">
        <v>43832</v>
      </c>
      <c r="L854" s="76" t="s">
        <v>7</v>
      </c>
      <c r="M854" s="78">
        <v>42751</v>
      </c>
    </row>
    <row r="855" spans="7:13" x14ac:dyDescent="0.25">
      <c r="G855" s="75" t="s">
        <v>4432</v>
      </c>
      <c r="H855" s="75" t="s">
        <v>3436</v>
      </c>
      <c r="I855" s="75" t="str">
        <f>IFERROR(_xlfn.XLOOKUP(Last_Pos[[#This Row],[NIK]],Data_Base_2[NIK],Data_Base_2[Current Position]),"")</f>
        <v/>
      </c>
      <c r="J855" s="75" t="s">
        <v>1948</v>
      </c>
      <c r="K855" s="79">
        <v>43215</v>
      </c>
      <c r="L855" s="76" t="s">
        <v>1948</v>
      </c>
      <c r="M855" s="78">
        <v>42795</v>
      </c>
    </row>
    <row r="856" spans="7:13" x14ac:dyDescent="0.25">
      <c r="G856" s="75" t="s">
        <v>4433</v>
      </c>
      <c r="H856" s="75" t="s">
        <v>3437</v>
      </c>
      <c r="I856" s="75" t="str">
        <f>IFERROR(_xlfn.XLOOKUP(Last_Pos[[#This Row],[NIK]],Data_Base_2[NIK],Data_Base_2[Current Position]),"")</f>
        <v/>
      </c>
      <c r="J856" s="75" t="s">
        <v>3924</v>
      </c>
      <c r="K856" s="79">
        <v>41456</v>
      </c>
      <c r="L856" s="76" t="s">
        <v>3924</v>
      </c>
      <c r="M856" s="78">
        <v>41365</v>
      </c>
    </row>
    <row r="857" spans="7:13" x14ac:dyDescent="0.25">
      <c r="G857" s="75" t="s">
        <v>4434</v>
      </c>
      <c r="H857" s="75" t="s">
        <v>3438</v>
      </c>
      <c r="I857" s="75" t="str">
        <f>IFERROR(_xlfn.XLOOKUP(Last_Pos[[#This Row],[NIK]],Data_Base_2[NIK],Data_Base_2[Current Position]),"")</f>
        <v/>
      </c>
      <c r="J857" s="75" t="s">
        <v>3925</v>
      </c>
      <c r="K857" s="79">
        <v>41122</v>
      </c>
      <c r="L857" s="76" t="s">
        <v>3925</v>
      </c>
      <c r="M857" s="78">
        <v>41122</v>
      </c>
    </row>
    <row r="858" spans="7:13" x14ac:dyDescent="0.25">
      <c r="G858" s="75" t="s">
        <v>4435</v>
      </c>
      <c r="H858" s="75" t="s">
        <v>3439</v>
      </c>
      <c r="I858" s="75" t="str">
        <f>IFERROR(_xlfn.XLOOKUP(Last_Pos[[#This Row],[NIK]],Data_Base_2[NIK],Data_Base_2[Current Position]),"")</f>
        <v/>
      </c>
      <c r="J858" s="75" t="s">
        <v>3926</v>
      </c>
      <c r="K858" s="79">
        <v>41275</v>
      </c>
      <c r="L858" s="76" t="s">
        <v>3926</v>
      </c>
      <c r="M858" s="78">
        <v>40544</v>
      </c>
    </row>
    <row r="859" spans="7:13" x14ac:dyDescent="0.25">
      <c r="G859" s="75" t="s">
        <v>2680</v>
      </c>
      <c r="H859" s="75" t="s">
        <v>3440</v>
      </c>
      <c r="I859" s="75" t="str">
        <f>IFERROR(_xlfn.XLOOKUP(Last_Pos[[#This Row],[NIK]],Data_Base_2[NIK],Data_Base_2[Current Position]),"")</f>
        <v/>
      </c>
      <c r="J859" s="75" t="s">
        <v>1587</v>
      </c>
      <c r="K859" s="79">
        <v>43922</v>
      </c>
      <c r="L859" s="76" t="s">
        <v>885</v>
      </c>
      <c r="M859" s="78">
        <v>41913</v>
      </c>
    </row>
    <row r="860" spans="7:13" x14ac:dyDescent="0.25">
      <c r="G860" s="75" t="s">
        <v>4436</v>
      </c>
      <c r="H860" s="75" t="s">
        <v>3441</v>
      </c>
      <c r="I860" s="75" t="str">
        <f>IFERROR(_xlfn.XLOOKUP(Last_Pos[[#This Row],[NIK]],Data_Base_2[NIK],Data_Base_2[Current Position]),"")</f>
        <v/>
      </c>
      <c r="J860" s="75" t="s">
        <v>3927</v>
      </c>
      <c r="K860" s="79">
        <v>42743</v>
      </c>
      <c r="L860" s="76" t="s">
        <v>3927</v>
      </c>
      <c r="M860" s="78">
        <v>42743</v>
      </c>
    </row>
    <row r="861" spans="7:13" x14ac:dyDescent="0.25">
      <c r="G861" s="75" t="s">
        <v>2832</v>
      </c>
      <c r="H861" s="75" t="s">
        <v>285</v>
      </c>
      <c r="I861" s="75" t="str">
        <f>IFERROR(_xlfn.XLOOKUP(Last_Pos[[#This Row],[NIK]],Data_Base_2[NIK],Data_Base_2[Current Position]),"")</f>
        <v/>
      </c>
      <c r="J861" s="75" t="s">
        <v>1862</v>
      </c>
      <c r="K861" s="79">
        <v>42736</v>
      </c>
      <c r="L861" s="76" t="s">
        <v>4846</v>
      </c>
      <c r="M861" s="78">
        <v>41806</v>
      </c>
    </row>
    <row r="862" spans="7:13" x14ac:dyDescent="0.25">
      <c r="G862" s="75" t="s">
        <v>4437</v>
      </c>
      <c r="H862" s="75" t="s">
        <v>3442</v>
      </c>
      <c r="I862" s="75" t="str">
        <f>IFERROR(_xlfn.XLOOKUP(Last_Pos[[#This Row],[NIK]],Data_Base_2[NIK],Data_Base_2[Current Position]),"")</f>
        <v/>
      </c>
      <c r="J862" s="75" t="s">
        <v>1759</v>
      </c>
      <c r="K862" s="79">
        <v>42359</v>
      </c>
      <c r="L862" s="76" t="s">
        <v>1759</v>
      </c>
      <c r="M862" s="78">
        <v>42359</v>
      </c>
    </row>
    <row r="863" spans="7:13" x14ac:dyDescent="0.25">
      <c r="G863" s="75" t="s">
        <v>2668</v>
      </c>
      <c r="H863" s="75" t="s">
        <v>505</v>
      </c>
      <c r="I863" s="75" t="str">
        <f>IFERROR(_xlfn.XLOOKUP(Last_Pos[[#This Row],[NIK]],Data_Base_2[NIK],Data_Base_2[Current Position]),"")</f>
        <v/>
      </c>
      <c r="J863" s="75" t="s">
        <v>928</v>
      </c>
      <c r="K863" s="79">
        <v>43101</v>
      </c>
      <c r="L863" s="76" t="s">
        <v>928</v>
      </c>
      <c r="M863" s="78">
        <v>42795</v>
      </c>
    </row>
    <row r="864" spans="7:13" x14ac:dyDescent="0.25">
      <c r="G864" s="75" t="s">
        <v>2855</v>
      </c>
      <c r="H864" s="75" t="s">
        <v>296</v>
      </c>
      <c r="I864" s="75" t="str">
        <f>IFERROR(_xlfn.XLOOKUP(Last_Pos[[#This Row],[NIK]],Data_Base_2[NIK],Data_Base_2[Current Position]),"")</f>
        <v/>
      </c>
      <c r="J864" s="75" t="s">
        <v>1885</v>
      </c>
      <c r="K864" s="79">
        <v>42736</v>
      </c>
      <c r="L864" s="76" t="s">
        <v>3871</v>
      </c>
      <c r="M864" s="78">
        <v>42370</v>
      </c>
    </row>
    <row r="865" spans="7:13" x14ac:dyDescent="0.25">
      <c r="G865" s="75" t="s">
        <v>2939</v>
      </c>
      <c r="H865" s="75" t="s">
        <v>1207</v>
      </c>
      <c r="I865" s="75" t="str">
        <f>IFERROR(_xlfn.XLOOKUP(Last_Pos[[#This Row],[NIK]],Data_Base_2[NIK],Data_Base_2[Current Position]),"")</f>
        <v/>
      </c>
      <c r="J865" s="75" t="s">
        <v>3928</v>
      </c>
      <c r="K865" s="79">
        <v>43891</v>
      </c>
      <c r="L865" s="76" t="s">
        <v>3928</v>
      </c>
      <c r="M865" s="78">
        <v>43891</v>
      </c>
    </row>
    <row r="866" spans="7:13" x14ac:dyDescent="0.25">
      <c r="G866" s="75" t="s">
        <v>4438</v>
      </c>
      <c r="H866" s="75" t="s">
        <v>426</v>
      </c>
      <c r="I866" s="75" t="str">
        <f>IFERROR(_xlfn.XLOOKUP(Last_Pos[[#This Row],[NIK]],Data_Base_2[NIK],Data_Base_2[Current Position]),"")</f>
        <v/>
      </c>
      <c r="J866" s="75" t="s">
        <v>1805</v>
      </c>
      <c r="K866" s="79">
        <v>42370</v>
      </c>
      <c r="L866" s="76" t="s">
        <v>3843</v>
      </c>
      <c r="M866" s="78">
        <v>41456</v>
      </c>
    </row>
    <row r="867" spans="7:13" x14ac:dyDescent="0.25">
      <c r="G867" s="75" t="s">
        <v>4439</v>
      </c>
      <c r="H867" s="75" t="s">
        <v>3443</v>
      </c>
      <c r="I867" s="75" t="str">
        <f>IFERROR(_xlfn.XLOOKUP(Last_Pos[[#This Row],[NIK]],Data_Base_2[NIK],Data_Base_2[Current Position]),"")</f>
        <v/>
      </c>
      <c r="J867" s="75" t="s">
        <v>3929</v>
      </c>
      <c r="K867" s="79">
        <v>43466</v>
      </c>
      <c r="L867" s="76" t="s">
        <v>3929</v>
      </c>
      <c r="M867" s="78">
        <v>43132</v>
      </c>
    </row>
    <row r="868" spans="7:13" x14ac:dyDescent="0.25">
      <c r="G868" s="75" t="s">
        <v>4440</v>
      </c>
      <c r="H868" s="75" t="s">
        <v>3444</v>
      </c>
      <c r="I868" s="75" t="str">
        <f>IFERROR(_xlfn.XLOOKUP(Last_Pos[[#This Row],[NIK]],Data_Base_2[NIK],Data_Base_2[Current Position]),"")</f>
        <v/>
      </c>
      <c r="J868" s="75" t="s">
        <v>28</v>
      </c>
      <c r="K868" s="79">
        <v>43040</v>
      </c>
      <c r="L868" s="76" t="s">
        <v>1638</v>
      </c>
      <c r="M868" s="78">
        <v>42857</v>
      </c>
    </row>
    <row r="869" spans="7:13" x14ac:dyDescent="0.25">
      <c r="G869" s="75" t="s">
        <v>2423</v>
      </c>
      <c r="H869" s="75" t="s">
        <v>682</v>
      </c>
      <c r="I869" s="75" t="str">
        <f>IFERROR(_xlfn.XLOOKUP(Last_Pos[[#This Row],[NIK]],Data_Base_2[NIK],Data_Base_2[Current Position]),"")</f>
        <v/>
      </c>
      <c r="J869" s="75" t="s">
        <v>28</v>
      </c>
      <c r="K869" s="79">
        <v>43842</v>
      </c>
      <c r="L869" s="76" t="s">
        <v>1638</v>
      </c>
      <c r="M869" s="78">
        <v>43567</v>
      </c>
    </row>
    <row r="870" spans="7:13" x14ac:dyDescent="0.25">
      <c r="G870" s="75" t="s">
        <v>2994</v>
      </c>
      <c r="H870" s="75" t="s">
        <v>441</v>
      </c>
      <c r="I870" s="75" t="str">
        <f>IFERROR(_xlfn.XLOOKUP(Last_Pos[[#This Row],[NIK]],Data_Base_2[NIK],Data_Base_2[Current Position]),"")</f>
        <v/>
      </c>
      <c r="J870" s="75" t="s">
        <v>2230</v>
      </c>
      <c r="K870" s="79">
        <v>42781</v>
      </c>
      <c r="L870" s="76" t="s">
        <v>28</v>
      </c>
      <c r="M870" s="78">
        <v>41744</v>
      </c>
    </row>
    <row r="871" spans="7:13" x14ac:dyDescent="0.25">
      <c r="G871" s="75" t="s">
        <v>2432</v>
      </c>
      <c r="H871" s="75" t="s">
        <v>618</v>
      </c>
      <c r="I871" s="75" t="str">
        <f>IFERROR(_xlfn.XLOOKUP(Last_Pos[[#This Row],[NIK]],Data_Base_2[NIK],Data_Base_2[Current Position]),"")</f>
        <v/>
      </c>
      <c r="J871" s="75" t="s">
        <v>28</v>
      </c>
      <c r="K871" s="79">
        <v>43040</v>
      </c>
      <c r="L871" s="76" t="s">
        <v>1638</v>
      </c>
      <c r="M871" s="78">
        <v>42857</v>
      </c>
    </row>
    <row r="872" spans="7:13" x14ac:dyDescent="0.25">
      <c r="G872" s="75" t="s">
        <v>4441</v>
      </c>
      <c r="H872" s="75" t="s">
        <v>3445</v>
      </c>
      <c r="I872" s="75" t="str">
        <f>IFERROR(_xlfn.XLOOKUP(Last_Pos[[#This Row],[NIK]],Data_Base_2[NIK],Data_Base_2[Current Position]),"")</f>
        <v/>
      </c>
      <c r="J872" s="75" t="s">
        <v>28</v>
      </c>
      <c r="K872" s="79">
        <v>43191</v>
      </c>
      <c r="L872" s="76" t="s">
        <v>28</v>
      </c>
      <c r="M872" s="78">
        <v>42795</v>
      </c>
    </row>
    <row r="873" spans="7:13" x14ac:dyDescent="0.25">
      <c r="G873" s="75" t="s">
        <v>2674</v>
      </c>
      <c r="H873" s="75" t="s">
        <v>268</v>
      </c>
      <c r="I873" s="75" t="str">
        <f>IFERROR(_xlfn.XLOOKUP(Last_Pos[[#This Row],[NIK]],Data_Base_2[NIK],Data_Base_2[Current Position]),"")</f>
        <v/>
      </c>
      <c r="J873" s="75" t="s">
        <v>28</v>
      </c>
      <c r="K873" s="79">
        <v>43313</v>
      </c>
      <c r="L873" s="76" t="s">
        <v>28</v>
      </c>
      <c r="M873" s="78">
        <v>42736</v>
      </c>
    </row>
    <row r="874" spans="7:13" x14ac:dyDescent="0.25">
      <c r="G874" s="75" t="s">
        <v>4442</v>
      </c>
      <c r="H874" s="75" t="s">
        <v>1199</v>
      </c>
      <c r="I874" s="75" t="str">
        <f>IFERROR(_xlfn.XLOOKUP(Last_Pos[[#This Row],[NIK]],Data_Base_2[NIK],Data_Base_2[Current Position]),"")</f>
        <v/>
      </c>
      <c r="J874" s="75" t="s">
        <v>3761</v>
      </c>
      <c r="K874" s="79">
        <v>43045</v>
      </c>
      <c r="L874" s="76" t="s">
        <v>3761</v>
      </c>
      <c r="M874" s="78">
        <v>43045</v>
      </c>
    </row>
    <row r="875" spans="7:13" x14ac:dyDescent="0.25">
      <c r="G875" s="75" t="s">
        <v>4443</v>
      </c>
      <c r="H875" s="75" t="s">
        <v>3446</v>
      </c>
      <c r="I875" s="75" t="str">
        <f>IFERROR(_xlfn.XLOOKUP(Last_Pos[[#This Row],[NIK]],Data_Base_2[NIK],Data_Base_2[Current Position]),"")</f>
        <v/>
      </c>
      <c r="J875" s="75" t="s">
        <v>7</v>
      </c>
      <c r="K875" s="79">
        <v>41244</v>
      </c>
      <c r="L875" s="76" t="s">
        <v>7</v>
      </c>
      <c r="M875" s="78">
        <v>41244</v>
      </c>
    </row>
    <row r="876" spans="7:13" x14ac:dyDescent="0.25">
      <c r="G876" s="75" t="s">
        <v>2372</v>
      </c>
      <c r="H876" s="75" t="s">
        <v>690</v>
      </c>
      <c r="I876" s="75" t="str">
        <f>IFERROR(_xlfn.XLOOKUP(Last_Pos[[#This Row],[NIK]],Data_Base_2[NIK],Data_Base_2[Current Position]),"")</f>
        <v/>
      </c>
      <c r="J876" s="75" t="s">
        <v>3930</v>
      </c>
      <c r="K876" s="79">
        <v>43831</v>
      </c>
      <c r="L876" s="76" t="s">
        <v>3930</v>
      </c>
      <c r="M876" s="78">
        <v>43647</v>
      </c>
    </row>
    <row r="877" spans="7:13" x14ac:dyDescent="0.25">
      <c r="G877" s="75" t="s">
        <v>4444</v>
      </c>
      <c r="H877" s="75" t="s">
        <v>3447</v>
      </c>
      <c r="I877" s="75" t="str">
        <f>IFERROR(_xlfn.XLOOKUP(Last_Pos[[#This Row],[NIK]],Data_Base_2[NIK],Data_Base_2[Current Position]),"")</f>
        <v/>
      </c>
      <c r="J877" s="75" t="s">
        <v>28</v>
      </c>
      <c r="K877" s="79">
        <v>43692</v>
      </c>
      <c r="L877" s="76" t="s">
        <v>28</v>
      </c>
      <c r="M877" s="78">
        <v>42023</v>
      </c>
    </row>
    <row r="878" spans="7:13" x14ac:dyDescent="0.25">
      <c r="G878" s="75" t="s">
        <v>2669</v>
      </c>
      <c r="H878" s="75" t="s">
        <v>400</v>
      </c>
      <c r="I878" s="75" t="str">
        <f>IFERROR(_xlfn.XLOOKUP(Last_Pos[[#This Row],[NIK]],Data_Base_2[NIK],Data_Base_2[Current Position]),"")</f>
        <v/>
      </c>
      <c r="J878" s="75" t="s">
        <v>28</v>
      </c>
      <c r="K878" s="79">
        <v>43556</v>
      </c>
      <c r="L878" s="76" t="s">
        <v>28</v>
      </c>
      <c r="M878" s="78">
        <v>42522</v>
      </c>
    </row>
    <row r="879" spans="7:13" x14ac:dyDescent="0.25">
      <c r="G879" s="75" t="s">
        <v>2813</v>
      </c>
      <c r="H879" s="75" t="s">
        <v>808</v>
      </c>
      <c r="I879" s="75" t="str">
        <f>IFERROR(_xlfn.XLOOKUP(Last_Pos[[#This Row],[NIK]],Data_Base_2[NIK],Data_Base_2[Current Position]),"")</f>
        <v/>
      </c>
      <c r="J879" s="75" t="s">
        <v>28</v>
      </c>
      <c r="K879" s="79">
        <v>44270</v>
      </c>
      <c r="L879" s="76" t="s">
        <v>28</v>
      </c>
      <c r="M879" s="78">
        <v>44270</v>
      </c>
    </row>
    <row r="880" spans="7:13" x14ac:dyDescent="0.25">
      <c r="G880" s="75" t="s">
        <v>2813</v>
      </c>
      <c r="H880" s="75" t="s">
        <v>3448</v>
      </c>
      <c r="I880" s="75" t="str">
        <f>IFERROR(_xlfn.XLOOKUP(Last_Pos[[#This Row],[NIK]],Data_Base_2[NIK],Data_Base_2[Current Position]),"")</f>
        <v/>
      </c>
      <c r="J880" s="75" t="s">
        <v>28</v>
      </c>
      <c r="K880" s="79">
        <v>41958</v>
      </c>
      <c r="L880" s="76" t="s">
        <v>28</v>
      </c>
      <c r="M880" s="78">
        <v>41834</v>
      </c>
    </row>
    <row r="881" spans="7:13" x14ac:dyDescent="0.25">
      <c r="G881" s="75" t="s">
        <v>4445</v>
      </c>
      <c r="H881" s="75" t="s">
        <v>3449</v>
      </c>
      <c r="I881" s="75" t="str">
        <f>IFERROR(_xlfn.XLOOKUP(Last_Pos[[#This Row],[NIK]],Data_Base_2[NIK],Data_Base_2[Current Position]),"")</f>
        <v/>
      </c>
      <c r="J881" s="75" t="s">
        <v>28</v>
      </c>
      <c r="K881" s="79">
        <v>41334</v>
      </c>
      <c r="L881" s="76" t="s">
        <v>28</v>
      </c>
      <c r="M881" s="78">
        <v>41334</v>
      </c>
    </row>
    <row r="882" spans="7:13" x14ac:dyDescent="0.25">
      <c r="G882" s="75" t="s">
        <v>4446</v>
      </c>
      <c r="H882" s="75" t="s">
        <v>3450</v>
      </c>
      <c r="I882" s="75" t="str">
        <f>IFERROR(_xlfn.XLOOKUP(Last_Pos[[#This Row],[NIK]],Data_Base_2[NIK],Data_Base_2[Current Position]),"")</f>
        <v/>
      </c>
      <c r="J882" s="75" t="s">
        <v>3931</v>
      </c>
      <c r="K882" s="79">
        <v>43101</v>
      </c>
      <c r="L882" s="76" t="s">
        <v>3931</v>
      </c>
      <c r="M882" s="78">
        <v>42737</v>
      </c>
    </row>
    <row r="883" spans="7:13" x14ac:dyDescent="0.25">
      <c r="G883" s="75" t="s">
        <v>2754</v>
      </c>
      <c r="H883" s="75" t="s">
        <v>802</v>
      </c>
      <c r="I883" s="75" t="str">
        <f>IFERROR(_xlfn.XLOOKUP(Last_Pos[[#This Row],[NIK]],Data_Base_2[NIK],Data_Base_2[Current Position]),"")</f>
        <v/>
      </c>
      <c r="J883" s="75" t="s">
        <v>28</v>
      </c>
      <c r="K883" s="79">
        <v>43221</v>
      </c>
      <c r="L883" s="76" t="s">
        <v>1638</v>
      </c>
      <c r="M883" s="78">
        <v>43040</v>
      </c>
    </row>
    <row r="884" spans="7:13" x14ac:dyDescent="0.25">
      <c r="G884" s="75" t="s">
        <v>2929</v>
      </c>
      <c r="H884" s="75" t="s">
        <v>1330</v>
      </c>
      <c r="I884" s="75" t="str">
        <f>IFERROR(_xlfn.XLOOKUP(Last_Pos[[#This Row],[NIK]],Data_Base_2[NIK],Data_Base_2[Current Position]),"")</f>
        <v/>
      </c>
      <c r="J884" s="75" t="s">
        <v>3932</v>
      </c>
      <c r="K884" s="79">
        <v>41821</v>
      </c>
      <c r="L884" s="76" t="s">
        <v>4847</v>
      </c>
      <c r="M884" s="78">
        <v>39722</v>
      </c>
    </row>
    <row r="885" spans="7:13" x14ac:dyDescent="0.25">
      <c r="G885" s="75" t="s">
        <v>4447</v>
      </c>
      <c r="H885" s="75" t="s">
        <v>3451</v>
      </c>
      <c r="I885" s="75" t="str">
        <f>IFERROR(_xlfn.XLOOKUP(Last_Pos[[#This Row],[NIK]],Data_Base_2[NIK],Data_Base_2[Current Position]),"")</f>
        <v/>
      </c>
      <c r="J885" s="75" t="s">
        <v>28</v>
      </c>
      <c r="K885" s="79">
        <v>42736</v>
      </c>
      <c r="L885" s="76" t="s">
        <v>28</v>
      </c>
      <c r="M885" s="78">
        <v>42128</v>
      </c>
    </row>
    <row r="886" spans="7:13" x14ac:dyDescent="0.25">
      <c r="G886" s="75" t="s">
        <v>2447</v>
      </c>
      <c r="H886" s="75" t="s">
        <v>622</v>
      </c>
      <c r="I886" s="75" t="str">
        <f>IFERROR(_xlfn.XLOOKUP(Last_Pos[[#This Row],[NIK]],Data_Base_2[NIK],Data_Base_2[Current Position]),"")</f>
        <v/>
      </c>
      <c r="J886" s="75" t="s">
        <v>28</v>
      </c>
      <c r="K886" s="79">
        <v>43040</v>
      </c>
      <c r="L886" s="76" t="s">
        <v>1638</v>
      </c>
      <c r="M886" s="78">
        <v>42857</v>
      </c>
    </row>
    <row r="887" spans="7:13" x14ac:dyDescent="0.25">
      <c r="G887" s="75" t="s">
        <v>2788</v>
      </c>
      <c r="H887" s="75" t="s">
        <v>1314</v>
      </c>
      <c r="I887" s="75" t="str">
        <f>IFERROR(_xlfn.XLOOKUP(Last_Pos[[#This Row],[NIK]],Data_Base_2[NIK],Data_Base_2[Current Position]),"")</f>
        <v/>
      </c>
      <c r="J887" s="75" t="s">
        <v>7</v>
      </c>
      <c r="K887" s="79">
        <v>43845</v>
      </c>
      <c r="L887" s="76" t="s">
        <v>1631</v>
      </c>
      <c r="M887" s="78">
        <v>43661</v>
      </c>
    </row>
    <row r="888" spans="7:13" x14ac:dyDescent="0.25">
      <c r="G888" s="75" t="s">
        <v>4448</v>
      </c>
      <c r="H888" s="75" t="s">
        <v>3452</v>
      </c>
      <c r="I888" s="75" t="str">
        <f>IFERROR(_xlfn.XLOOKUP(Last_Pos[[#This Row],[NIK]],Data_Base_2[NIK],Data_Base_2[Current Position]),"")</f>
        <v/>
      </c>
      <c r="J888" s="75" t="s">
        <v>3933</v>
      </c>
      <c r="K888" s="79">
        <v>41456</v>
      </c>
      <c r="L888" s="76" t="s">
        <v>3933</v>
      </c>
      <c r="M888" s="78">
        <v>41456</v>
      </c>
    </row>
    <row r="889" spans="7:13" x14ac:dyDescent="0.25">
      <c r="G889" s="75" t="s">
        <v>2740</v>
      </c>
      <c r="H889" s="75" t="s">
        <v>1011</v>
      </c>
      <c r="I889" s="75" t="str">
        <f>IFERROR(_xlfn.XLOOKUP(Last_Pos[[#This Row],[NIK]],Data_Base_2[NIK],Data_Base_2[Current Position]),"")</f>
        <v/>
      </c>
      <c r="J889" s="75" t="s">
        <v>30</v>
      </c>
      <c r="K889" s="79">
        <v>44158</v>
      </c>
      <c r="L889" s="76" t="s">
        <v>895</v>
      </c>
      <c r="M889" s="78">
        <v>43962</v>
      </c>
    </row>
    <row r="890" spans="7:13" x14ac:dyDescent="0.25">
      <c r="G890" s="75" t="s">
        <v>4449</v>
      </c>
      <c r="H890" s="75" t="s">
        <v>3453</v>
      </c>
      <c r="I890" s="75" t="str">
        <f>IFERROR(_xlfn.XLOOKUP(Last_Pos[[#This Row],[NIK]],Data_Base_2[NIK],Data_Base_2[Current Position]),"")</f>
        <v/>
      </c>
      <c r="J890" s="75" t="s">
        <v>28</v>
      </c>
      <c r="K890" s="79">
        <v>42522</v>
      </c>
      <c r="L890" s="76" t="s">
        <v>28</v>
      </c>
      <c r="M890" s="78">
        <v>41947</v>
      </c>
    </row>
    <row r="891" spans="7:13" x14ac:dyDescent="0.25">
      <c r="G891" s="75" t="s">
        <v>2738</v>
      </c>
      <c r="H891" s="75" t="s">
        <v>1290</v>
      </c>
      <c r="I891" s="75" t="str">
        <f>IFERROR(_xlfn.XLOOKUP(Last_Pos[[#This Row],[NIK]],Data_Base_2[NIK],Data_Base_2[Current Position]),"")</f>
        <v/>
      </c>
      <c r="J891" s="75" t="s">
        <v>28</v>
      </c>
      <c r="K891" s="79">
        <v>42128</v>
      </c>
      <c r="L891" s="76" t="s">
        <v>28</v>
      </c>
      <c r="M891" s="78">
        <v>40969</v>
      </c>
    </row>
    <row r="892" spans="7:13" x14ac:dyDescent="0.25">
      <c r="G892" s="75" t="s">
        <v>4450</v>
      </c>
      <c r="H892" s="75" t="s">
        <v>3454</v>
      </c>
      <c r="I892" s="75" t="str">
        <f>IFERROR(_xlfn.XLOOKUP(Last_Pos[[#This Row],[NIK]],Data_Base_2[NIK],Data_Base_2[Current Position]),"")</f>
        <v/>
      </c>
      <c r="J892" s="75" t="s">
        <v>831</v>
      </c>
      <c r="K892" s="79">
        <v>42675</v>
      </c>
      <c r="L892" s="76" t="s">
        <v>1631</v>
      </c>
      <c r="M892" s="78">
        <v>42430</v>
      </c>
    </row>
    <row r="893" spans="7:13" x14ac:dyDescent="0.25">
      <c r="G893" s="75" t="s">
        <v>4451</v>
      </c>
      <c r="H893" s="75" t="s">
        <v>3455</v>
      </c>
      <c r="I893" s="75" t="str">
        <f>IFERROR(_xlfn.XLOOKUP(Last_Pos[[#This Row],[NIK]],Data_Base_2[NIK],Data_Base_2[Current Position]),"")</f>
        <v/>
      </c>
      <c r="J893" s="75" t="s">
        <v>3747</v>
      </c>
      <c r="K893" s="79">
        <v>41641</v>
      </c>
      <c r="L893" s="76" t="s">
        <v>3747</v>
      </c>
      <c r="M893" s="78">
        <v>41462</v>
      </c>
    </row>
    <row r="894" spans="7:13" x14ac:dyDescent="0.25">
      <c r="G894" s="75" t="s">
        <v>4452</v>
      </c>
      <c r="H894" s="75" t="s">
        <v>3456</v>
      </c>
      <c r="I894" s="75" t="str">
        <f>IFERROR(_xlfn.XLOOKUP(Last_Pos[[#This Row],[NIK]],Data_Base_2[NIK],Data_Base_2[Current Position]),"")</f>
        <v/>
      </c>
      <c r="J894" s="75" t="s">
        <v>1809</v>
      </c>
      <c r="K894" s="79">
        <v>42024</v>
      </c>
      <c r="L894" s="76" t="s">
        <v>4848</v>
      </c>
      <c r="M894" s="78">
        <v>41932</v>
      </c>
    </row>
    <row r="895" spans="7:13" x14ac:dyDescent="0.25">
      <c r="G895" s="75" t="s">
        <v>2779</v>
      </c>
      <c r="H895" s="75" t="s">
        <v>1021</v>
      </c>
      <c r="I895" s="75" t="str">
        <f>IFERROR(_xlfn.XLOOKUP(Last_Pos[[#This Row],[NIK]],Data_Base_2[NIK],Data_Base_2[Current Position]),"")</f>
        <v/>
      </c>
      <c r="J895" s="75" t="s">
        <v>28</v>
      </c>
      <c r="K895" s="79">
        <v>43922</v>
      </c>
      <c r="L895" s="76" t="s">
        <v>28</v>
      </c>
      <c r="M895" s="78">
        <v>43922</v>
      </c>
    </row>
    <row r="896" spans="7:13" x14ac:dyDescent="0.25">
      <c r="G896" s="75" t="s">
        <v>4453</v>
      </c>
      <c r="H896" s="75" t="s">
        <v>3457</v>
      </c>
      <c r="I896" s="75" t="str">
        <f>IFERROR(_xlfn.XLOOKUP(Last_Pos[[#This Row],[NIK]],Data_Base_2[NIK],Data_Base_2[Current Position]),"")</f>
        <v/>
      </c>
      <c r="J896" s="75" t="s">
        <v>28</v>
      </c>
      <c r="K896" s="79">
        <v>43191</v>
      </c>
      <c r="L896" s="76" t="s">
        <v>1638</v>
      </c>
      <c r="M896" s="78">
        <v>43040</v>
      </c>
    </row>
    <row r="897" spans="7:13" x14ac:dyDescent="0.25">
      <c r="G897" s="75" t="s">
        <v>4454</v>
      </c>
      <c r="H897" s="75" t="s">
        <v>3458</v>
      </c>
      <c r="I897" s="75" t="str">
        <f>IFERROR(_xlfn.XLOOKUP(Last_Pos[[#This Row],[NIK]],Data_Base_2[NIK],Data_Base_2[Current Position]),"")</f>
        <v/>
      </c>
      <c r="J897" s="75" t="s">
        <v>1631</v>
      </c>
      <c r="K897" s="79">
        <v>41953</v>
      </c>
      <c r="L897" s="76" t="s">
        <v>1631</v>
      </c>
      <c r="M897" s="78">
        <v>41953</v>
      </c>
    </row>
    <row r="898" spans="7:13" x14ac:dyDescent="0.25">
      <c r="G898" s="75" t="s">
        <v>4455</v>
      </c>
      <c r="H898" s="75" t="s">
        <v>3459</v>
      </c>
      <c r="I898" s="75" t="str">
        <f>IFERROR(_xlfn.XLOOKUP(Last_Pos[[#This Row],[NIK]],Data_Base_2[NIK],Data_Base_2[Current Position]),"")</f>
        <v/>
      </c>
      <c r="J898" s="75" t="s">
        <v>869</v>
      </c>
      <c r="K898" s="79">
        <v>43101</v>
      </c>
      <c r="L898" s="76" t="s">
        <v>869</v>
      </c>
      <c r="M898" s="78">
        <v>41426</v>
      </c>
    </row>
    <row r="899" spans="7:13" x14ac:dyDescent="0.25">
      <c r="G899" s="75" t="s">
        <v>4456</v>
      </c>
      <c r="H899" s="75" t="s">
        <v>3460</v>
      </c>
      <c r="I899" s="75" t="str">
        <f>IFERROR(_xlfn.XLOOKUP(Last_Pos[[#This Row],[NIK]],Data_Base_2[NIK],Data_Base_2[Current Position]),"")</f>
        <v/>
      </c>
      <c r="J899" s="75" t="s">
        <v>3934</v>
      </c>
      <c r="K899" s="79">
        <v>42736</v>
      </c>
      <c r="L899" s="76" t="s">
        <v>3934</v>
      </c>
      <c r="M899" s="78">
        <v>41730</v>
      </c>
    </row>
    <row r="900" spans="7:13" x14ac:dyDescent="0.25">
      <c r="G900" s="75" t="s">
        <v>4457</v>
      </c>
      <c r="H900" s="75" t="s">
        <v>3461</v>
      </c>
      <c r="I900" s="75" t="str">
        <f>IFERROR(_xlfn.XLOOKUP(Last_Pos[[#This Row],[NIK]],Data_Base_2[NIK],Data_Base_2[Current Position]),"")</f>
        <v/>
      </c>
      <c r="J900" s="75" t="s">
        <v>3935</v>
      </c>
      <c r="K900" s="79">
        <v>41426</v>
      </c>
      <c r="L900" s="76" t="s">
        <v>4849</v>
      </c>
      <c r="M900" s="78">
        <v>41000</v>
      </c>
    </row>
    <row r="901" spans="7:13" x14ac:dyDescent="0.25">
      <c r="G901" s="75" t="s">
        <v>2672</v>
      </c>
      <c r="H901" s="75" t="s">
        <v>560</v>
      </c>
      <c r="I901" s="75" t="str">
        <f>IFERROR(_xlfn.XLOOKUP(Last_Pos[[#This Row],[NIK]],Data_Base_2[NIK],Data_Base_2[Current Position]),"")</f>
        <v/>
      </c>
      <c r="J901" s="75" t="s">
        <v>28</v>
      </c>
      <c r="K901" s="79">
        <v>44270</v>
      </c>
      <c r="L901" s="76" t="s">
        <v>28</v>
      </c>
      <c r="M901" s="78">
        <v>43466</v>
      </c>
    </row>
    <row r="902" spans="7:13" x14ac:dyDescent="0.25">
      <c r="G902" s="75" t="s">
        <v>2304</v>
      </c>
      <c r="H902" s="75" t="s">
        <v>1211</v>
      </c>
      <c r="I902" s="75" t="str">
        <f>IFERROR(_xlfn.XLOOKUP(Last_Pos[[#This Row],[NIK]],Data_Base_2[NIK],Data_Base_2[Current Position]),"")</f>
        <v/>
      </c>
      <c r="J902" s="75" t="s">
        <v>3936</v>
      </c>
      <c r="K902" s="79">
        <v>44075</v>
      </c>
      <c r="L902" s="76" t="s">
        <v>3936</v>
      </c>
      <c r="M902" s="78">
        <v>44075</v>
      </c>
    </row>
    <row r="903" spans="7:13" x14ac:dyDescent="0.25">
      <c r="G903" s="75" t="s">
        <v>2977</v>
      </c>
      <c r="H903" s="75" t="s">
        <v>456</v>
      </c>
      <c r="I903" s="75" t="str">
        <f>IFERROR(_xlfn.XLOOKUP(Last_Pos[[#This Row],[NIK]],Data_Base_2[NIK],Data_Base_2[Current Position]),"")</f>
        <v/>
      </c>
      <c r="J903" s="75" t="s">
        <v>2202</v>
      </c>
      <c r="K903" s="79">
        <v>42736</v>
      </c>
      <c r="L903" s="76" t="s">
        <v>4850</v>
      </c>
      <c r="M903" s="78">
        <v>40862</v>
      </c>
    </row>
    <row r="904" spans="7:13" x14ac:dyDescent="0.25">
      <c r="G904" s="75" t="s">
        <v>4458</v>
      </c>
      <c r="H904" s="75" t="s">
        <v>3462</v>
      </c>
      <c r="I904" s="75" t="str">
        <f>IFERROR(_xlfn.XLOOKUP(Last_Pos[[#This Row],[NIK]],Data_Base_2[NIK],Data_Base_2[Current Position]),"")</f>
        <v/>
      </c>
      <c r="J904" s="75" t="s">
        <v>3766</v>
      </c>
      <c r="K904" s="79">
        <v>41862</v>
      </c>
      <c r="L904" s="76" t="s">
        <v>3766</v>
      </c>
      <c r="M904" s="78">
        <v>41862</v>
      </c>
    </row>
    <row r="905" spans="7:13" x14ac:dyDescent="0.25">
      <c r="G905" s="75" t="s">
        <v>4459</v>
      </c>
      <c r="H905" s="75" t="s">
        <v>3463</v>
      </c>
      <c r="I905" s="75" t="str">
        <f>IFERROR(_xlfn.XLOOKUP(Last_Pos[[#This Row],[NIK]],Data_Base_2[NIK],Data_Base_2[Current Position]),"")</f>
        <v/>
      </c>
      <c r="J905" s="75" t="s">
        <v>3937</v>
      </c>
      <c r="K905" s="79">
        <v>42370</v>
      </c>
      <c r="L905" s="76" t="s">
        <v>3937</v>
      </c>
      <c r="M905" s="78">
        <v>42054</v>
      </c>
    </row>
    <row r="906" spans="7:13" x14ac:dyDescent="0.25">
      <c r="G906" s="75" t="s">
        <v>2815</v>
      </c>
      <c r="H906" s="75" t="s">
        <v>641</v>
      </c>
      <c r="I906" s="75" t="str">
        <f>IFERROR(_xlfn.XLOOKUP(Last_Pos[[#This Row],[NIK]],Data_Base_2[NIK],Data_Base_2[Current Position]),"")</f>
        <v/>
      </c>
      <c r="J906" s="75" t="s">
        <v>28</v>
      </c>
      <c r="K906" s="79">
        <v>43282</v>
      </c>
      <c r="L906" s="76" t="s">
        <v>28</v>
      </c>
      <c r="M906" s="78">
        <v>42736</v>
      </c>
    </row>
    <row r="907" spans="7:13" x14ac:dyDescent="0.25">
      <c r="G907" s="75" t="s">
        <v>4460</v>
      </c>
      <c r="H907" s="75" t="s">
        <v>3464</v>
      </c>
      <c r="I907" s="75" t="str">
        <f>IFERROR(_xlfn.XLOOKUP(Last_Pos[[#This Row],[NIK]],Data_Base_2[NIK],Data_Base_2[Current Position]),"")</f>
        <v/>
      </c>
      <c r="J907" s="75" t="s">
        <v>884</v>
      </c>
      <c r="K907" s="79">
        <v>42248</v>
      </c>
      <c r="L907" s="76" t="s">
        <v>1638</v>
      </c>
      <c r="M907" s="78">
        <v>42064</v>
      </c>
    </row>
    <row r="908" spans="7:13" x14ac:dyDescent="0.25">
      <c r="G908" s="75" t="s">
        <v>2485</v>
      </c>
      <c r="H908" s="75" t="s">
        <v>195</v>
      </c>
      <c r="I908" s="75" t="str">
        <f>IFERROR(_xlfn.XLOOKUP(Last_Pos[[#This Row],[NIK]],Data_Base_2[NIK],Data_Base_2[Current Position]),"")</f>
        <v/>
      </c>
      <c r="J908" s="75" t="s">
        <v>28</v>
      </c>
      <c r="K908" s="79">
        <v>42492</v>
      </c>
      <c r="L908" s="76" t="s">
        <v>28</v>
      </c>
      <c r="M908" s="78">
        <v>42128</v>
      </c>
    </row>
    <row r="909" spans="7:13" x14ac:dyDescent="0.25">
      <c r="G909" s="75" t="s">
        <v>2739</v>
      </c>
      <c r="H909" s="75" t="s">
        <v>516</v>
      </c>
      <c r="I909" s="75" t="str">
        <f>IFERROR(_xlfn.XLOOKUP(Last_Pos[[#This Row],[NIK]],Data_Base_2[NIK],Data_Base_2[Current Position]),"")</f>
        <v/>
      </c>
      <c r="J909" s="75" t="s">
        <v>928</v>
      </c>
      <c r="K909" s="79">
        <v>44088</v>
      </c>
      <c r="L909" s="76" t="s">
        <v>928</v>
      </c>
      <c r="M909" s="78">
        <v>44027</v>
      </c>
    </row>
    <row r="910" spans="7:13" x14ac:dyDescent="0.25">
      <c r="G910" s="75" t="s">
        <v>2814</v>
      </c>
      <c r="H910" s="75" t="s">
        <v>512</v>
      </c>
      <c r="I910" s="75" t="str">
        <f>IFERROR(_xlfn.XLOOKUP(Last_Pos[[#This Row],[NIK]],Data_Base_2[NIK],Data_Base_2[Current Position]),"")</f>
        <v/>
      </c>
      <c r="J910" s="75" t="s">
        <v>928</v>
      </c>
      <c r="K910" s="79">
        <v>42795</v>
      </c>
      <c r="L910" s="76" t="s">
        <v>928</v>
      </c>
      <c r="M910" s="78">
        <v>41791</v>
      </c>
    </row>
    <row r="911" spans="7:13" x14ac:dyDescent="0.25">
      <c r="G911" s="75" t="s">
        <v>2408</v>
      </c>
      <c r="H911" s="75" t="s">
        <v>1329</v>
      </c>
      <c r="I911" s="75" t="str">
        <f>IFERROR(_xlfn.XLOOKUP(Last_Pos[[#This Row],[NIK]],Data_Base_2[NIK],Data_Base_2[Current Position]),"")</f>
        <v/>
      </c>
      <c r="J911" s="75" t="s">
        <v>1624</v>
      </c>
      <c r="K911" s="79">
        <v>42736</v>
      </c>
      <c r="L911" s="76" t="s">
        <v>4851</v>
      </c>
      <c r="M911" s="78">
        <v>40909</v>
      </c>
    </row>
    <row r="912" spans="7:13" x14ac:dyDescent="0.25">
      <c r="G912" s="75" t="s">
        <v>4461</v>
      </c>
      <c r="H912" s="75" t="s">
        <v>3465</v>
      </c>
      <c r="I912" s="75" t="str">
        <f>IFERROR(_xlfn.XLOOKUP(Last_Pos[[#This Row],[NIK]],Data_Base_2[NIK],Data_Base_2[Current Position]),"")</f>
        <v/>
      </c>
      <c r="J912" s="75" t="s">
        <v>1672</v>
      </c>
      <c r="K912" s="79">
        <v>42736</v>
      </c>
      <c r="L912" s="76" t="s">
        <v>3935</v>
      </c>
      <c r="M912" s="78">
        <v>41426</v>
      </c>
    </row>
    <row r="913" spans="7:13" x14ac:dyDescent="0.25">
      <c r="G913" s="75" t="s">
        <v>4462</v>
      </c>
      <c r="H913" s="75" t="s">
        <v>3466</v>
      </c>
      <c r="I913" s="75" t="str">
        <f>IFERROR(_xlfn.XLOOKUP(Last_Pos[[#This Row],[NIK]],Data_Base_2[NIK],Data_Base_2[Current Position]),"")</f>
        <v/>
      </c>
      <c r="J913" s="75" t="s">
        <v>3755</v>
      </c>
      <c r="K913" s="79">
        <v>43770</v>
      </c>
      <c r="L913" s="76" t="s">
        <v>2053</v>
      </c>
      <c r="M913" s="78">
        <v>42736</v>
      </c>
    </row>
    <row r="914" spans="7:13" x14ac:dyDescent="0.25">
      <c r="G914" s="75" t="s">
        <v>2317</v>
      </c>
      <c r="H914" s="75" t="s">
        <v>367</v>
      </c>
      <c r="I914" s="75" t="str">
        <f>IFERROR(_xlfn.XLOOKUP(Last_Pos[[#This Row],[NIK]],Data_Base_2[NIK],Data_Base_2[Current Position]),"")</f>
        <v/>
      </c>
      <c r="J914" s="75" t="s">
        <v>1441</v>
      </c>
      <c r="K914" s="79">
        <v>42125</v>
      </c>
      <c r="L914" s="76" t="s">
        <v>104</v>
      </c>
      <c r="M914" s="78">
        <v>40878</v>
      </c>
    </row>
    <row r="915" spans="7:13" x14ac:dyDescent="0.25">
      <c r="G915" s="75" t="s">
        <v>2299</v>
      </c>
      <c r="H915" s="75" t="s">
        <v>603</v>
      </c>
      <c r="I915" s="75" t="str">
        <f>IFERROR(_xlfn.XLOOKUP(Last_Pos[[#This Row],[NIK]],Data_Base_2[NIK],Data_Base_2[Current Position]),"")</f>
        <v/>
      </c>
      <c r="J915" s="75" t="s">
        <v>1534</v>
      </c>
      <c r="K915" s="79">
        <v>43376</v>
      </c>
      <c r="L915" s="76" t="s">
        <v>1795</v>
      </c>
      <c r="M915" s="78">
        <v>42646</v>
      </c>
    </row>
    <row r="916" spans="7:13" x14ac:dyDescent="0.25">
      <c r="G916" s="75" t="s">
        <v>4463</v>
      </c>
      <c r="H916" s="75" t="s">
        <v>3467</v>
      </c>
      <c r="I916" s="75" t="str">
        <f>IFERROR(_xlfn.XLOOKUP(Last_Pos[[#This Row],[NIK]],Data_Base_2[NIK],Data_Base_2[Current Position]),"")</f>
        <v/>
      </c>
      <c r="J916" s="75" t="s">
        <v>28</v>
      </c>
      <c r="K916" s="79">
        <v>41304</v>
      </c>
      <c r="L916" s="76" t="s">
        <v>28</v>
      </c>
      <c r="M916" s="78">
        <v>41304</v>
      </c>
    </row>
    <row r="917" spans="7:13" x14ac:dyDescent="0.25">
      <c r="G917" s="75" t="s">
        <v>2962</v>
      </c>
      <c r="H917" s="75" t="s">
        <v>1222</v>
      </c>
      <c r="I917" s="75" t="str">
        <f>IFERROR(_xlfn.XLOOKUP(Last_Pos[[#This Row],[NIK]],Data_Base_2[NIK],Data_Base_2[Current Position]),"")</f>
        <v/>
      </c>
      <c r="J917" s="75" t="s">
        <v>2195</v>
      </c>
      <c r="K917" s="79">
        <v>41133</v>
      </c>
      <c r="L917" s="76" t="s">
        <v>2195</v>
      </c>
      <c r="M917" s="78">
        <v>41133</v>
      </c>
    </row>
    <row r="918" spans="7:13" x14ac:dyDescent="0.25">
      <c r="G918" s="75" t="s">
        <v>2671</v>
      </c>
      <c r="H918" s="75" t="s">
        <v>484</v>
      </c>
      <c r="I918" s="75" t="str">
        <f>IFERROR(_xlfn.XLOOKUP(Last_Pos[[#This Row],[NIK]],Data_Base_2[NIK],Data_Base_2[Current Position]),"")</f>
        <v/>
      </c>
      <c r="J918" s="75" t="s">
        <v>28</v>
      </c>
      <c r="K918" s="79">
        <v>43101</v>
      </c>
      <c r="L918" s="76" t="s">
        <v>28</v>
      </c>
      <c r="M918" s="78">
        <v>43085</v>
      </c>
    </row>
    <row r="919" spans="7:13" x14ac:dyDescent="0.25">
      <c r="G919" s="75" t="s">
        <v>4464</v>
      </c>
      <c r="H919" s="75" t="s">
        <v>558</v>
      </c>
      <c r="I919" s="75" t="str">
        <f>IFERROR(_xlfn.XLOOKUP(Last_Pos[[#This Row],[NIK]],Data_Base_2[NIK],Data_Base_2[Current Position]),"")</f>
        <v/>
      </c>
      <c r="J919" s="75" t="s">
        <v>928</v>
      </c>
      <c r="K919" s="79">
        <v>43466</v>
      </c>
      <c r="L919" s="76" t="s">
        <v>928</v>
      </c>
      <c r="M919" s="78">
        <v>42795</v>
      </c>
    </row>
    <row r="920" spans="7:13" x14ac:dyDescent="0.25">
      <c r="G920" s="75" t="s">
        <v>2729</v>
      </c>
      <c r="H920" s="75" t="s">
        <v>803</v>
      </c>
      <c r="I920" s="75" t="str">
        <f>IFERROR(_xlfn.XLOOKUP(Last_Pos[[#This Row],[NIK]],Data_Base_2[NIK],Data_Base_2[Current Position]),"")</f>
        <v/>
      </c>
      <c r="J920" s="75" t="s">
        <v>28</v>
      </c>
      <c r="K920" s="79">
        <v>43221</v>
      </c>
      <c r="L920" s="76" t="s">
        <v>1638</v>
      </c>
      <c r="M920" s="78">
        <v>43040</v>
      </c>
    </row>
    <row r="921" spans="7:13" x14ac:dyDescent="0.25">
      <c r="G921" s="75" t="s">
        <v>2991</v>
      </c>
      <c r="H921" s="75" t="s">
        <v>274</v>
      </c>
      <c r="I921" s="75" t="str">
        <f>IFERROR(_xlfn.XLOOKUP(Last_Pos[[#This Row],[NIK]],Data_Base_2[NIK],Data_Base_2[Current Position]),"")</f>
        <v/>
      </c>
      <c r="J921" s="75" t="s">
        <v>2224</v>
      </c>
      <c r="K921" s="79">
        <v>43101</v>
      </c>
      <c r="L921" s="76" t="s">
        <v>4852</v>
      </c>
      <c r="M921" s="78">
        <v>42901</v>
      </c>
    </row>
    <row r="922" spans="7:13" x14ac:dyDescent="0.25">
      <c r="G922" s="75" t="s">
        <v>2886</v>
      </c>
      <c r="H922" s="75" t="s">
        <v>1196</v>
      </c>
      <c r="I922" s="75" t="str">
        <f>IFERROR(_xlfn.XLOOKUP(Last_Pos[[#This Row],[NIK]],Data_Base_2[NIK],Data_Base_2[Current Position]),"")</f>
        <v/>
      </c>
      <c r="J922" s="75" t="s">
        <v>1929</v>
      </c>
      <c r="K922" s="79">
        <v>42005</v>
      </c>
      <c r="L922" s="76" t="s">
        <v>3747</v>
      </c>
      <c r="M922" s="78">
        <v>40210</v>
      </c>
    </row>
    <row r="923" spans="7:13" x14ac:dyDescent="0.25">
      <c r="G923" s="75" t="s">
        <v>4465</v>
      </c>
      <c r="H923" s="75" t="s">
        <v>3468</v>
      </c>
      <c r="I923" s="75" t="str">
        <f>IFERROR(_xlfn.XLOOKUP(Last_Pos[[#This Row],[NIK]],Data_Base_2[NIK],Data_Base_2[Current Position]),"")</f>
        <v/>
      </c>
      <c r="J923" s="75" t="s">
        <v>3938</v>
      </c>
      <c r="K923" s="79">
        <v>42370</v>
      </c>
      <c r="L923" s="76" t="s">
        <v>4853</v>
      </c>
      <c r="M923" s="78">
        <v>41456</v>
      </c>
    </row>
    <row r="924" spans="7:13" x14ac:dyDescent="0.25">
      <c r="G924" s="75" t="s">
        <v>2651</v>
      </c>
      <c r="H924" s="75" t="s">
        <v>1243</v>
      </c>
      <c r="I924" s="75" t="str">
        <f>IFERROR(_xlfn.XLOOKUP(Last_Pos[[#This Row],[NIK]],Data_Base_2[NIK],Data_Base_2[Current Position]),"")</f>
        <v/>
      </c>
      <c r="J924" s="75" t="s">
        <v>28</v>
      </c>
      <c r="K924" s="79">
        <v>43556</v>
      </c>
      <c r="L924" s="76" t="s">
        <v>28</v>
      </c>
      <c r="M924" s="78">
        <v>42005</v>
      </c>
    </row>
    <row r="925" spans="7:13" x14ac:dyDescent="0.25">
      <c r="G925" s="75" t="s">
        <v>4466</v>
      </c>
      <c r="H925" s="75" t="s">
        <v>3469</v>
      </c>
      <c r="I925" s="75" t="str">
        <f>IFERROR(_xlfn.XLOOKUP(Last_Pos[[#This Row],[NIK]],Data_Base_2[NIK],Data_Base_2[Current Position]),"")</f>
        <v/>
      </c>
      <c r="J925" s="75" t="s">
        <v>32</v>
      </c>
      <c r="K925" s="79">
        <v>42736</v>
      </c>
      <c r="L925" s="76" t="s">
        <v>3771</v>
      </c>
      <c r="M925" s="78">
        <v>42128</v>
      </c>
    </row>
    <row r="926" spans="7:13" x14ac:dyDescent="0.25">
      <c r="G926" s="75" t="s">
        <v>2508</v>
      </c>
      <c r="H926" s="75" t="s">
        <v>219</v>
      </c>
      <c r="I926" s="75" t="str">
        <f>IFERROR(_xlfn.XLOOKUP(Last_Pos[[#This Row],[NIK]],Data_Base_2[NIK],Data_Base_2[Current Position]),"")</f>
        <v/>
      </c>
      <c r="J926" s="75" t="s">
        <v>3939</v>
      </c>
      <c r="K926" s="79">
        <v>43815</v>
      </c>
      <c r="L926" s="76" t="s">
        <v>868</v>
      </c>
      <c r="M926" s="78">
        <v>41708</v>
      </c>
    </row>
    <row r="927" spans="7:13" x14ac:dyDescent="0.25">
      <c r="G927" s="75" t="s">
        <v>4467</v>
      </c>
      <c r="H927" s="75" t="s">
        <v>3470</v>
      </c>
      <c r="I927" s="75" t="str">
        <f>IFERROR(_xlfn.XLOOKUP(Last_Pos[[#This Row],[NIK]],Data_Base_2[NIK],Data_Base_2[Current Position]),"")</f>
        <v/>
      </c>
      <c r="J927" s="75" t="s">
        <v>28</v>
      </c>
      <c r="K927" s="79">
        <v>40238</v>
      </c>
      <c r="L927" s="76" t="s">
        <v>28</v>
      </c>
      <c r="M927" s="78">
        <v>39722</v>
      </c>
    </row>
    <row r="928" spans="7:13" x14ac:dyDescent="0.25">
      <c r="G928" s="75" t="s">
        <v>4468</v>
      </c>
      <c r="H928" s="75" t="s">
        <v>3471</v>
      </c>
      <c r="I928" s="75" t="str">
        <f>IFERROR(_xlfn.XLOOKUP(Last_Pos[[#This Row],[NIK]],Data_Base_2[NIK],Data_Base_2[Current Position]),"")</f>
        <v/>
      </c>
      <c r="J928" s="75" t="s">
        <v>28</v>
      </c>
      <c r="K928" s="79">
        <v>42888</v>
      </c>
      <c r="L928" s="76" t="s">
        <v>28</v>
      </c>
      <c r="M928" s="78">
        <v>42005</v>
      </c>
    </row>
    <row r="929" spans="7:13" x14ac:dyDescent="0.25">
      <c r="G929" s="75" t="s">
        <v>2980</v>
      </c>
      <c r="H929" s="75" t="s">
        <v>451</v>
      </c>
      <c r="I929" s="75" t="str">
        <f>IFERROR(_xlfn.XLOOKUP(Last_Pos[[#This Row],[NIK]],Data_Base_2[NIK],Data_Base_2[Current Position]),"")</f>
        <v/>
      </c>
      <c r="J929" s="75" t="s">
        <v>1891</v>
      </c>
      <c r="K929" s="79">
        <v>43831</v>
      </c>
      <c r="L929" s="76" t="s">
        <v>4854</v>
      </c>
      <c r="M929" s="78">
        <v>43040</v>
      </c>
    </row>
    <row r="930" spans="7:13" x14ac:dyDescent="0.25">
      <c r="G930" s="75" t="s">
        <v>2846</v>
      </c>
      <c r="H930" s="75" t="s">
        <v>272</v>
      </c>
      <c r="I930" s="75" t="str">
        <f>IFERROR(_xlfn.XLOOKUP(Last_Pos[[#This Row],[NIK]],Data_Base_2[NIK],Data_Base_2[Current Position]),"")</f>
        <v/>
      </c>
      <c r="J930" s="75" t="s">
        <v>1875</v>
      </c>
      <c r="K930" s="79">
        <v>40909</v>
      </c>
      <c r="L930" s="76" t="s">
        <v>4855</v>
      </c>
      <c r="M930" s="78">
        <v>39722</v>
      </c>
    </row>
    <row r="931" spans="7:13" x14ac:dyDescent="0.25">
      <c r="G931" s="75" t="s">
        <v>2334</v>
      </c>
      <c r="H931" s="75" t="s">
        <v>1168</v>
      </c>
      <c r="I931" s="75" t="str">
        <f>IFERROR(_xlfn.XLOOKUP(Last_Pos[[#This Row],[NIK]],Data_Base_2[NIK],Data_Base_2[Current Position]),"")</f>
        <v/>
      </c>
      <c r="J931" s="75" t="s">
        <v>1669</v>
      </c>
      <c r="K931" s="79">
        <v>42186</v>
      </c>
      <c r="L931" s="76" t="s">
        <v>4856</v>
      </c>
      <c r="M931" s="78">
        <v>41122</v>
      </c>
    </row>
    <row r="932" spans="7:13" x14ac:dyDescent="0.25">
      <c r="G932" s="75" t="s">
        <v>4469</v>
      </c>
      <c r="H932" s="75" t="s">
        <v>3472</v>
      </c>
      <c r="I932" s="75" t="str">
        <f>IFERROR(_xlfn.XLOOKUP(Last_Pos[[#This Row],[NIK]],Data_Base_2[NIK],Data_Base_2[Current Position]),"")</f>
        <v/>
      </c>
      <c r="J932" s="75" t="s">
        <v>28</v>
      </c>
      <c r="K932" s="79">
        <v>41214</v>
      </c>
      <c r="L932" s="76" t="s">
        <v>1638</v>
      </c>
      <c r="M932" s="78">
        <v>41122</v>
      </c>
    </row>
    <row r="933" spans="7:13" x14ac:dyDescent="0.25">
      <c r="G933" s="75" t="s">
        <v>4470</v>
      </c>
      <c r="H933" s="75" t="s">
        <v>3473</v>
      </c>
      <c r="I933" s="75" t="str">
        <f>IFERROR(_xlfn.XLOOKUP(Last_Pos[[#This Row],[NIK]],Data_Base_2[NIK],Data_Base_2[Current Position]),"")</f>
        <v/>
      </c>
      <c r="J933" s="75" t="s">
        <v>28</v>
      </c>
      <c r="K933" s="79">
        <v>43922</v>
      </c>
      <c r="L933" s="76" t="s">
        <v>28</v>
      </c>
      <c r="M933" s="78">
        <v>42248</v>
      </c>
    </row>
    <row r="934" spans="7:13" x14ac:dyDescent="0.25">
      <c r="G934" s="75" t="s">
        <v>2414</v>
      </c>
      <c r="H934" s="75" t="s">
        <v>695</v>
      </c>
      <c r="I934" s="75" t="str">
        <f>IFERROR(_xlfn.XLOOKUP(Last_Pos[[#This Row],[NIK]],Data_Base_2[NIK],Data_Base_2[Current Position]),"")</f>
        <v/>
      </c>
      <c r="J934" s="75" t="s">
        <v>7</v>
      </c>
      <c r="K934" s="79">
        <v>43845</v>
      </c>
      <c r="L934" s="76" t="s">
        <v>1631</v>
      </c>
      <c r="M934" s="78">
        <v>43661</v>
      </c>
    </row>
    <row r="935" spans="7:13" x14ac:dyDescent="0.25">
      <c r="G935" s="75" t="s">
        <v>4471</v>
      </c>
      <c r="H935" s="75" t="s">
        <v>3474</v>
      </c>
      <c r="I935" s="75" t="str">
        <f>IFERROR(_xlfn.XLOOKUP(Last_Pos[[#This Row],[NIK]],Data_Base_2[NIK],Data_Base_2[Current Position]),"")</f>
        <v/>
      </c>
      <c r="J935" s="75" t="s">
        <v>3940</v>
      </c>
      <c r="K935" s="79">
        <v>42370</v>
      </c>
      <c r="L935" s="76" t="s">
        <v>3804</v>
      </c>
      <c r="M935" s="78">
        <v>41821</v>
      </c>
    </row>
    <row r="936" spans="7:13" x14ac:dyDescent="0.25">
      <c r="G936" s="75" t="s">
        <v>2792</v>
      </c>
      <c r="H936" s="75" t="s">
        <v>698</v>
      </c>
      <c r="I936" s="75" t="str">
        <f>IFERROR(_xlfn.XLOOKUP(Last_Pos[[#This Row],[NIK]],Data_Base_2[NIK],Data_Base_2[Current Position]),"")</f>
        <v/>
      </c>
      <c r="J936" s="75" t="s">
        <v>7</v>
      </c>
      <c r="K936" s="79">
        <v>43845</v>
      </c>
      <c r="L936" s="76" t="s">
        <v>1631</v>
      </c>
      <c r="M936" s="78">
        <v>43661</v>
      </c>
    </row>
    <row r="937" spans="7:13" x14ac:dyDescent="0.25">
      <c r="G937" s="75" t="s">
        <v>4472</v>
      </c>
      <c r="H937" s="75" t="s">
        <v>721</v>
      </c>
      <c r="I937" s="75" t="str">
        <f>IFERROR(_xlfn.XLOOKUP(Last_Pos[[#This Row],[NIK]],Data_Base_2[NIK],Data_Base_2[Current Position]),"")</f>
        <v/>
      </c>
      <c r="J937" s="75" t="s">
        <v>1523</v>
      </c>
      <c r="K937" s="79">
        <v>44044</v>
      </c>
      <c r="L937" s="76" t="s">
        <v>4857</v>
      </c>
      <c r="M937" s="78">
        <v>43480</v>
      </c>
    </row>
    <row r="938" spans="7:13" x14ac:dyDescent="0.25">
      <c r="G938" s="75" t="s">
        <v>4473</v>
      </c>
      <c r="H938" s="75" t="s">
        <v>3475</v>
      </c>
      <c r="I938" s="75" t="str">
        <f>IFERROR(_xlfn.XLOOKUP(Last_Pos[[#This Row],[NIK]],Data_Base_2[NIK],Data_Base_2[Current Position]),"")</f>
        <v/>
      </c>
      <c r="J938" s="75" t="s">
        <v>3941</v>
      </c>
      <c r="K938" s="79">
        <v>42005</v>
      </c>
      <c r="L938" s="76" t="s">
        <v>4858</v>
      </c>
      <c r="M938" s="78">
        <v>39995</v>
      </c>
    </row>
    <row r="939" spans="7:13" x14ac:dyDescent="0.25">
      <c r="G939" s="75" t="s">
        <v>4474</v>
      </c>
      <c r="H939" s="75" t="s">
        <v>3476</v>
      </c>
      <c r="I939" s="75" t="str">
        <f>IFERROR(_xlfn.XLOOKUP(Last_Pos[[#This Row],[NIK]],Data_Base_2[NIK],Data_Base_2[Current Position]),"")</f>
        <v/>
      </c>
      <c r="J939" s="75" t="s">
        <v>38</v>
      </c>
      <c r="K939" s="79">
        <v>41821</v>
      </c>
      <c r="L939" s="76" t="s">
        <v>3755</v>
      </c>
      <c r="M939" s="78">
        <v>41306</v>
      </c>
    </row>
    <row r="940" spans="7:13" x14ac:dyDescent="0.25">
      <c r="G940" s="75" t="s">
        <v>2913</v>
      </c>
      <c r="H940" s="75" t="s">
        <v>1291</v>
      </c>
      <c r="I940" s="75" t="str">
        <f>IFERROR(_xlfn.XLOOKUP(Last_Pos[[#This Row],[NIK]],Data_Base_2[NIK],Data_Base_2[Current Position]),"")</f>
        <v/>
      </c>
      <c r="J940" s="75" t="s">
        <v>1587</v>
      </c>
      <c r="K940" s="79">
        <v>43931</v>
      </c>
      <c r="L940" s="76" t="s">
        <v>1587</v>
      </c>
      <c r="M940" s="78">
        <v>43931</v>
      </c>
    </row>
    <row r="941" spans="7:13" x14ac:dyDescent="0.25">
      <c r="G941" s="75" t="s">
        <v>4475</v>
      </c>
      <c r="H941" s="75" t="s">
        <v>3477</v>
      </c>
      <c r="I941" s="75" t="str">
        <f>IFERROR(_xlfn.XLOOKUP(Last_Pos[[#This Row],[NIK]],Data_Base_2[NIK],Data_Base_2[Current Position]),"")</f>
        <v/>
      </c>
      <c r="J941" s="75" t="s">
        <v>28</v>
      </c>
      <c r="K941" s="79">
        <v>43132</v>
      </c>
      <c r="L941" s="76" t="s">
        <v>28</v>
      </c>
      <c r="M941" s="78">
        <v>42887</v>
      </c>
    </row>
    <row r="942" spans="7:13" x14ac:dyDescent="0.25">
      <c r="G942" s="75" t="s">
        <v>2291</v>
      </c>
      <c r="H942" s="75" t="s">
        <v>569</v>
      </c>
      <c r="I942" s="75" t="str">
        <f>IFERROR(_xlfn.XLOOKUP(Last_Pos[[#This Row],[NIK]],Data_Base_2[NIK],Data_Base_2[Current Position]),"")</f>
        <v/>
      </c>
      <c r="J942" s="75" t="s">
        <v>1460</v>
      </c>
      <c r="K942" s="79">
        <v>42403</v>
      </c>
      <c r="L942" s="76" t="s">
        <v>869</v>
      </c>
      <c r="M942" s="78">
        <v>42219</v>
      </c>
    </row>
    <row r="943" spans="7:13" x14ac:dyDescent="0.25">
      <c r="G943" s="75" t="s">
        <v>4476</v>
      </c>
      <c r="H943" s="75" t="s">
        <v>3478</v>
      </c>
      <c r="I943" s="75" t="str">
        <f>IFERROR(_xlfn.XLOOKUP(Last_Pos[[#This Row],[NIK]],Data_Base_2[NIK],Data_Base_2[Current Position]),"")</f>
        <v/>
      </c>
      <c r="J943" s="75" t="s">
        <v>3942</v>
      </c>
      <c r="K943" s="79">
        <v>43184</v>
      </c>
      <c r="L943" s="76" t="s">
        <v>4859</v>
      </c>
      <c r="M943" s="78">
        <v>43003</v>
      </c>
    </row>
    <row r="944" spans="7:13" x14ac:dyDescent="0.25">
      <c r="G944" s="75" t="s">
        <v>4477</v>
      </c>
      <c r="H944" s="75" t="s">
        <v>3479</v>
      </c>
      <c r="I944" s="75" t="str">
        <f>IFERROR(_xlfn.XLOOKUP(Last_Pos[[#This Row],[NIK]],Data_Base_2[NIK],Data_Base_2[Current Position]),"")</f>
        <v/>
      </c>
      <c r="J944" s="75" t="s">
        <v>38</v>
      </c>
      <c r="K944" s="79">
        <v>42186</v>
      </c>
      <c r="L944" s="76" t="s">
        <v>32</v>
      </c>
      <c r="M944" s="78">
        <v>40026</v>
      </c>
    </row>
    <row r="945" spans="7:13" x14ac:dyDescent="0.25">
      <c r="G945" s="75" t="s">
        <v>4478</v>
      </c>
      <c r="H945" s="75" t="s">
        <v>3480</v>
      </c>
      <c r="I945" s="75" t="str">
        <f>IFERROR(_xlfn.XLOOKUP(Last_Pos[[#This Row],[NIK]],Data_Base_2[NIK],Data_Base_2[Current Position]),"")</f>
        <v/>
      </c>
      <c r="J945" s="75" t="s">
        <v>3943</v>
      </c>
      <c r="K945" s="79">
        <v>42430</v>
      </c>
      <c r="L945" s="76" t="s">
        <v>3943</v>
      </c>
      <c r="M945" s="78">
        <v>41214</v>
      </c>
    </row>
    <row r="946" spans="7:13" x14ac:dyDescent="0.25">
      <c r="G946" s="75" t="s">
        <v>4479</v>
      </c>
      <c r="H946" s="75" t="s">
        <v>3481</v>
      </c>
      <c r="I946" s="75" t="str">
        <f>IFERROR(_xlfn.XLOOKUP(Last_Pos[[#This Row],[NIK]],Data_Base_2[NIK],Data_Base_2[Current Position]),"")</f>
        <v/>
      </c>
      <c r="J946" s="75" t="s">
        <v>3849</v>
      </c>
      <c r="K946" s="79">
        <v>41470</v>
      </c>
      <c r="L946" s="76" t="s">
        <v>13</v>
      </c>
      <c r="M946" s="78">
        <v>40909</v>
      </c>
    </row>
    <row r="947" spans="7:13" x14ac:dyDescent="0.25">
      <c r="G947" s="75" t="s">
        <v>4480</v>
      </c>
      <c r="H947" s="75" t="s">
        <v>3482</v>
      </c>
      <c r="I947" s="75" t="str">
        <f>IFERROR(_xlfn.XLOOKUP(Last_Pos[[#This Row],[NIK]],Data_Base_2[NIK],Data_Base_2[Current Position]),"")</f>
        <v/>
      </c>
      <c r="J947" s="75" t="s">
        <v>28</v>
      </c>
      <c r="K947" s="79">
        <v>41676</v>
      </c>
      <c r="L947" s="76" t="s">
        <v>28</v>
      </c>
      <c r="M947" s="78">
        <v>41584</v>
      </c>
    </row>
    <row r="948" spans="7:13" x14ac:dyDescent="0.25">
      <c r="G948" s="75" t="s">
        <v>2637</v>
      </c>
      <c r="H948" s="75" t="s">
        <v>1257</v>
      </c>
      <c r="I948" s="75" t="str">
        <f>IFERROR(_xlfn.XLOOKUP(Last_Pos[[#This Row],[NIK]],Data_Base_2[NIK],Data_Base_2[Current Position]),"")</f>
        <v/>
      </c>
      <c r="J948" s="75" t="s">
        <v>32</v>
      </c>
      <c r="K948" s="79">
        <v>44198</v>
      </c>
      <c r="L948" s="76" t="s">
        <v>3771</v>
      </c>
      <c r="M948" s="78">
        <v>42809</v>
      </c>
    </row>
    <row r="949" spans="7:13" x14ac:dyDescent="0.25">
      <c r="G949" s="75" t="s">
        <v>4481</v>
      </c>
      <c r="H949" s="75" t="s">
        <v>3483</v>
      </c>
      <c r="I949" s="75" t="str">
        <f>IFERROR(_xlfn.XLOOKUP(Last_Pos[[#This Row],[NIK]],Data_Base_2[NIK],Data_Base_2[Current Position]),"")</f>
        <v/>
      </c>
      <c r="J949" s="75" t="s">
        <v>38</v>
      </c>
      <c r="K949" s="79">
        <v>41771</v>
      </c>
      <c r="L949" s="76" t="s">
        <v>38</v>
      </c>
      <c r="M949" s="78">
        <v>39722</v>
      </c>
    </row>
    <row r="950" spans="7:13" x14ac:dyDescent="0.25">
      <c r="G950" s="75" t="s">
        <v>2467</v>
      </c>
      <c r="H950" s="75" t="s">
        <v>685</v>
      </c>
      <c r="I950" s="75" t="str">
        <f>IFERROR(_xlfn.XLOOKUP(Last_Pos[[#This Row],[NIK]],Data_Base_2[NIK],Data_Base_2[Current Position]),"")</f>
        <v/>
      </c>
      <c r="J950" s="75" t="s">
        <v>28</v>
      </c>
      <c r="K950" s="79">
        <v>43739</v>
      </c>
      <c r="L950" s="76" t="s">
        <v>28</v>
      </c>
      <c r="M950" s="78">
        <v>43567</v>
      </c>
    </row>
    <row r="951" spans="7:13" x14ac:dyDescent="0.25">
      <c r="G951" s="75" t="s">
        <v>4482</v>
      </c>
      <c r="H951" s="75" t="s">
        <v>3484</v>
      </c>
      <c r="I951" s="75" t="str">
        <f>IFERROR(_xlfn.XLOOKUP(Last_Pos[[#This Row],[NIK]],Data_Base_2[NIK],Data_Base_2[Current Position]),"")</f>
        <v/>
      </c>
      <c r="J951" s="75" t="s">
        <v>1462</v>
      </c>
      <c r="K951" s="79">
        <v>43283</v>
      </c>
      <c r="L951" s="76" t="s">
        <v>1462</v>
      </c>
      <c r="M951" s="78">
        <v>42186</v>
      </c>
    </row>
    <row r="952" spans="7:13" x14ac:dyDescent="0.25">
      <c r="G952" s="75" t="s">
        <v>2811</v>
      </c>
      <c r="H952" s="75" t="s">
        <v>806</v>
      </c>
      <c r="I952" s="75" t="str">
        <f>IFERROR(_xlfn.XLOOKUP(Last_Pos[[#This Row],[NIK]],Data_Base_2[NIK],Data_Base_2[Current Position]),"")</f>
        <v/>
      </c>
      <c r="J952" s="75" t="s">
        <v>3771</v>
      </c>
      <c r="K952" s="79">
        <v>43374</v>
      </c>
      <c r="L952" s="76" t="s">
        <v>28</v>
      </c>
      <c r="M952" s="78">
        <v>43080</v>
      </c>
    </row>
    <row r="953" spans="7:13" x14ac:dyDescent="0.25">
      <c r="G953" s="75" t="s">
        <v>4483</v>
      </c>
      <c r="H953" s="75" t="s">
        <v>3485</v>
      </c>
      <c r="I953" s="75" t="str">
        <f>IFERROR(_xlfn.XLOOKUP(Last_Pos[[#This Row],[NIK]],Data_Base_2[NIK],Data_Base_2[Current Position]),"")</f>
        <v/>
      </c>
      <c r="J953" s="75" t="s">
        <v>1534</v>
      </c>
      <c r="K953" s="79">
        <v>42226</v>
      </c>
      <c r="L953" s="76" t="s">
        <v>1534</v>
      </c>
      <c r="M953" s="78">
        <v>42226</v>
      </c>
    </row>
    <row r="954" spans="7:13" x14ac:dyDescent="0.25">
      <c r="G954" s="75" t="s">
        <v>4484</v>
      </c>
      <c r="H954" s="75" t="s">
        <v>3486</v>
      </c>
      <c r="I954" s="75" t="str">
        <f>IFERROR(_xlfn.XLOOKUP(Last_Pos[[#This Row],[NIK]],Data_Base_2[NIK],Data_Base_2[Current Position]),"")</f>
        <v/>
      </c>
      <c r="J954" s="75" t="s">
        <v>3944</v>
      </c>
      <c r="K954" s="79">
        <v>41640</v>
      </c>
      <c r="L954" s="76" t="s">
        <v>4860</v>
      </c>
      <c r="M954" s="78">
        <v>39114</v>
      </c>
    </row>
    <row r="955" spans="7:13" x14ac:dyDescent="0.25">
      <c r="G955" s="75" t="s">
        <v>2790</v>
      </c>
      <c r="H955" s="75" t="s">
        <v>540</v>
      </c>
      <c r="I955" s="75" t="str">
        <f>IFERROR(_xlfn.XLOOKUP(Last_Pos[[#This Row],[NIK]],Data_Base_2[NIK],Data_Base_2[Current Position]),"")</f>
        <v/>
      </c>
      <c r="J955" s="75" t="s">
        <v>7</v>
      </c>
      <c r="K955" s="79">
        <v>43784</v>
      </c>
      <c r="L955" s="76" t="s">
        <v>7</v>
      </c>
      <c r="M955" s="78">
        <v>43466</v>
      </c>
    </row>
    <row r="956" spans="7:13" x14ac:dyDescent="0.25">
      <c r="G956" s="75" t="s">
        <v>4485</v>
      </c>
      <c r="H956" s="75" t="s">
        <v>3487</v>
      </c>
      <c r="I956" s="75" t="str">
        <f>IFERROR(_xlfn.XLOOKUP(Last_Pos[[#This Row],[NIK]],Data_Base_2[NIK],Data_Base_2[Current Position]),"")</f>
        <v/>
      </c>
      <c r="J956" s="75" t="s">
        <v>3945</v>
      </c>
      <c r="K956" s="79">
        <v>43132</v>
      </c>
      <c r="L956" s="76" t="s">
        <v>4861</v>
      </c>
      <c r="M956" s="78">
        <v>42552</v>
      </c>
    </row>
    <row r="957" spans="7:13" x14ac:dyDescent="0.25">
      <c r="G957" s="75" t="s">
        <v>2293</v>
      </c>
      <c r="H957" s="75" t="s">
        <v>1217</v>
      </c>
      <c r="I957" s="75" t="str">
        <f>IFERROR(_xlfn.XLOOKUP(Last_Pos[[#This Row],[NIK]],Data_Base_2[NIK],Data_Base_2[Current Position]),"")</f>
        <v/>
      </c>
      <c r="J957" s="75" t="s">
        <v>3797</v>
      </c>
      <c r="K957" s="79">
        <v>43739</v>
      </c>
      <c r="L957" s="76" t="s">
        <v>3797</v>
      </c>
      <c r="M957" s="78">
        <v>43556</v>
      </c>
    </row>
    <row r="958" spans="7:13" x14ac:dyDescent="0.25">
      <c r="G958" s="75" t="s">
        <v>2528</v>
      </c>
      <c r="H958" s="75" t="s">
        <v>1285</v>
      </c>
      <c r="I958" s="75" t="str">
        <f>IFERROR(_xlfn.XLOOKUP(Last_Pos[[#This Row],[NIK]],Data_Base_2[NIK],Data_Base_2[Current Position]),"")</f>
        <v/>
      </c>
      <c r="J958" s="75" t="s">
        <v>28</v>
      </c>
      <c r="K958" s="79">
        <v>42980</v>
      </c>
      <c r="L958" s="76" t="s">
        <v>28</v>
      </c>
      <c r="M958" s="78">
        <v>42370</v>
      </c>
    </row>
    <row r="959" spans="7:13" x14ac:dyDescent="0.25">
      <c r="G959" s="75" t="s">
        <v>2916</v>
      </c>
      <c r="H959" s="75" t="s">
        <v>636</v>
      </c>
      <c r="I959" s="75" t="str">
        <f>IFERROR(_xlfn.XLOOKUP(Last_Pos[[#This Row],[NIK]],Data_Base_2[NIK],Data_Base_2[Current Position]),"")</f>
        <v/>
      </c>
      <c r="J959" s="75" t="s">
        <v>1555</v>
      </c>
      <c r="K959" s="79">
        <v>43009</v>
      </c>
      <c r="L959" s="76" t="s">
        <v>1555</v>
      </c>
      <c r="M959" s="78">
        <v>43009</v>
      </c>
    </row>
    <row r="960" spans="7:13" x14ac:dyDescent="0.25">
      <c r="G960" s="75" t="s">
        <v>4486</v>
      </c>
      <c r="H960" s="75" t="s">
        <v>3488</v>
      </c>
      <c r="I960" s="75" t="str">
        <f>IFERROR(_xlfn.XLOOKUP(Last_Pos[[#This Row],[NIK]],Data_Base_2[NIK],Data_Base_2[Current Position]),"")</f>
        <v/>
      </c>
      <c r="J960" s="75" t="s">
        <v>3765</v>
      </c>
      <c r="K960" s="79">
        <v>41091</v>
      </c>
      <c r="L960" s="76" t="s">
        <v>3765</v>
      </c>
      <c r="M960" s="78">
        <v>41091</v>
      </c>
    </row>
    <row r="961" spans="7:13" x14ac:dyDescent="0.25">
      <c r="G961" s="75" t="s">
        <v>4487</v>
      </c>
      <c r="H961" s="75" t="s">
        <v>3489</v>
      </c>
      <c r="I961" s="75" t="str">
        <f>IFERROR(_xlfn.XLOOKUP(Last_Pos[[#This Row],[NIK]],Data_Base_2[NIK],Data_Base_2[Current Position]),"")</f>
        <v/>
      </c>
      <c r="J961" s="75" t="s">
        <v>28</v>
      </c>
      <c r="K961" s="79">
        <v>43160</v>
      </c>
      <c r="L961" s="76" t="s">
        <v>28</v>
      </c>
      <c r="M961" s="78">
        <v>42292</v>
      </c>
    </row>
    <row r="962" spans="7:13" x14ac:dyDescent="0.25">
      <c r="G962" s="75" t="s">
        <v>2403</v>
      </c>
      <c r="H962" s="75" t="s">
        <v>570</v>
      </c>
      <c r="I962" s="75" t="str">
        <f>IFERROR(_xlfn.XLOOKUP(Last_Pos[[#This Row],[NIK]],Data_Base_2[NIK],Data_Base_2[Current Position]),"")</f>
        <v/>
      </c>
      <c r="J962" s="75" t="s">
        <v>1821</v>
      </c>
      <c r="K962" s="79">
        <v>43101</v>
      </c>
      <c r="L962" s="76" t="s">
        <v>4862</v>
      </c>
      <c r="M962" s="78">
        <v>42370</v>
      </c>
    </row>
    <row r="963" spans="7:13" x14ac:dyDescent="0.25">
      <c r="G963" s="75" t="s">
        <v>4488</v>
      </c>
      <c r="H963" s="75" t="s">
        <v>3490</v>
      </c>
      <c r="I963" s="75" t="str">
        <f>IFERROR(_xlfn.XLOOKUP(Last_Pos[[#This Row],[NIK]],Data_Base_2[NIK],Data_Base_2[Current Position]),"")</f>
        <v/>
      </c>
      <c r="J963" s="75" t="s">
        <v>1638</v>
      </c>
      <c r="K963" s="79">
        <v>41680</v>
      </c>
      <c r="L963" s="76" t="s">
        <v>1638</v>
      </c>
      <c r="M963" s="78">
        <v>41641</v>
      </c>
    </row>
    <row r="964" spans="7:13" x14ac:dyDescent="0.25">
      <c r="G964" s="75" t="s">
        <v>4489</v>
      </c>
      <c r="H964" s="75" t="s">
        <v>3491</v>
      </c>
      <c r="I964" s="75" t="str">
        <f>IFERROR(_xlfn.XLOOKUP(Last_Pos[[#This Row],[NIK]],Data_Base_2[NIK],Data_Base_2[Current Position]),"")</f>
        <v/>
      </c>
      <c r="J964" s="75" t="s">
        <v>1628</v>
      </c>
      <c r="K964" s="79">
        <v>41821</v>
      </c>
      <c r="L964" s="76" t="s">
        <v>1628</v>
      </c>
      <c r="M964" s="78">
        <v>41736</v>
      </c>
    </row>
    <row r="965" spans="7:13" x14ac:dyDescent="0.25">
      <c r="G965" s="75" t="s">
        <v>2616</v>
      </c>
      <c r="H965" s="75" t="s">
        <v>323</v>
      </c>
      <c r="I965" s="75" t="str">
        <f>IFERROR(_xlfn.XLOOKUP(Last_Pos[[#This Row],[NIK]],Data_Base_2[NIK],Data_Base_2[Current Position]),"")</f>
        <v/>
      </c>
      <c r="J965" s="75" t="s">
        <v>3755</v>
      </c>
      <c r="K965" s="79">
        <v>43497</v>
      </c>
      <c r="L965" s="76" t="s">
        <v>3755</v>
      </c>
      <c r="M965" s="78">
        <v>43101</v>
      </c>
    </row>
    <row r="966" spans="7:13" x14ac:dyDescent="0.25">
      <c r="G966" s="75" t="s">
        <v>4490</v>
      </c>
      <c r="H966" s="75" t="s">
        <v>3492</v>
      </c>
      <c r="I966" s="75" t="str">
        <f>IFERROR(_xlfn.XLOOKUP(Last_Pos[[#This Row],[NIK]],Data_Base_2[NIK],Data_Base_2[Current Position]),"")</f>
        <v/>
      </c>
      <c r="J966" s="75" t="s">
        <v>3743</v>
      </c>
      <c r="K966" s="79">
        <v>43362</v>
      </c>
      <c r="L966" s="76" t="s">
        <v>895</v>
      </c>
      <c r="M966" s="78">
        <v>43178</v>
      </c>
    </row>
    <row r="967" spans="7:13" x14ac:dyDescent="0.25">
      <c r="G967" s="75" t="s">
        <v>2887</v>
      </c>
      <c r="H967" s="75" t="s">
        <v>165</v>
      </c>
      <c r="I967" s="75" t="str">
        <f>IFERROR(_xlfn.XLOOKUP(Last_Pos[[#This Row],[NIK]],Data_Base_2[NIK],Data_Base_2[Current Position]),"")</f>
        <v/>
      </c>
      <c r="J967" s="75" t="s">
        <v>3946</v>
      </c>
      <c r="K967" s="79">
        <v>42370</v>
      </c>
      <c r="L967" s="76" t="s">
        <v>1444</v>
      </c>
      <c r="M967" s="78">
        <v>41304</v>
      </c>
    </row>
    <row r="968" spans="7:13" x14ac:dyDescent="0.25">
      <c r="G968" s="75" t="s">
        <v>4491</v>
      </c>
      <c r="H968" s="75" t="s">
        <v>3493</v>
      </c>
      <c r="I968" s="75" t="str">
        <f>IFERROR(_xlfn.XLOOKUP(Last_Pos[[#This Row],[NIK]],Data_Base_2[NIK],Data_Base_2[Current Position]),"")</f>
        <v/>
      </c>
      <c r="J968" s="75" t="s">
        <v>30</v>
      </c>
      <c r="K968" s="79">
        <v>41913</v>
      </c>
      <c r="L968" s="76" t="s">
        <v>30</v>
      </c>
      <c r="M968" s="78">
        <v>41821</v>
      </c>
    </row>
    <row r="969" spans="7:13" x14ac:dyDescent="0.25">
      <c r="G969" s="75" t="s">
        <v>2301</v>
      </c>
      <c r="H969" s="75" t="s">
        <v>543</v>
      </c>
      <c r="I969" s="75" t="str">
        <f>IFERROR(_xlfn.XLOOKUP(Last_Pos[[#This Row],[NIK]],Data_Base_2[NIK],Data_Base_2[Current Position]),"")</f>
        <v/>
      </c>
      <c r="J969" s="75" t="s">
        <v>1726</v>
      </c>
      <c r="K969" s="79">
        <v>43101</v>
      </c>
      <c r="L969" s="76" t="s">
        <v>4863</v>
      </c>
      <c r="M969" s="78">
        <v>42140</v>
      </c>
    </row>
    <row r="970" spans="7:13" x14ac:dyDescent="0.25">
      <c r="G970" s="75" t="s">
        <v>4492</v>
      </c>
      <c r="H970" s="75" t="s">
        <v>3494</v>
      </c>
      <c r="I970" s="75" t="str">
        <f>IFERROR(_xlfn.XLOOKUP(Last_Pos[[#This Row],[NIK]],Data_Base_2[NIK],Data_Base_2[Current Position]),"")</f>
        <v/>
      </c>
      <c r="J970" s="75" t="s">
        <v>28</v>
      </c>
      <c r="K970" s="79">
        <v>41155</v>
      </c>
      <c r="L970" s="76" t="s">
        <v>28</v>
      </c>
      <c r="M970" s="78">
        <v>41155</v>
      </c>
    </row>
    <row r="971" spans="7:13" x14ac:dyDescent="0.25">
      <c r="G971" s="75" t="s">
        <v>2602</v>
      </c>
      <c r="H971" s="75" t="s">
        <v>253</v>
      </c>
      <c r="I971" s="75" t="str">
        <f>IFERROR(_xlfn.XLOOKUP(Last_Pos[[#This Row],[NIK]],Data_Base_2[NIK],Data_Base_2[Current Position]),"")</f>
        <v/>
      </c>
      <c r="J971" s="75" t="s">
        <v>13</v>
      </c>
      <c r="K971" s="79">
        <v>44137</v>
      </c>
      <c r="L971" s="76" t="s">
        <v>13</v>
      </c>
      <c r="M971" s="78">
        <v>43661</v>
      </c>
    </row>
    <row r="972" spans="7:13" x14ac:dyDescent="0.25">
      <c r="G972" s="75" t="s">
        <v>4493</v>
      </c>
      <c r="H972" s="75" t="s">
        <v>3495</v>
      </c>
      <c r="I972" s="75" t="str">
        <f>IFERROR(_xlfn.XLOOKUP(Last_Pos[[#This Row],[NIK]],Data_Base_2[NIK],Data_Base_2[Current Position]),"")</f>
        <v/>
      </c>
      <c r="J972" s="75" t="s">
        <v>7</v>
      </c>
      <c r="K972" s="79">
        <v>42901</v>
      </c>
      <c r="L972" s="76" t="s">
        <v>7</v>
      </c>
      <c r="M972" s="78">
        <v>42370</v>
      </c>
    </row>
    <row r="973" spans="7:13" x14ac:dyDescent="0.25">
      <c r="G973" s="75" t="s">
        <v>2521</v>
      </c>
      <c r="H973" s="75" t="s">
        <v>391</v>
      </c>
      <c r="I973" s="75" t="str">
        <f>IFERROR(_xlfn.XLOOKUP(Last_Pos[[#This Row],[NIK]],Data_Base_2[NIK],Data_Base_2[Current Position]),"")</f>
        <v/>
      </c>
      <c r="J973" s="75" t="s">
        <v>3755</v>
      </c>
      <c r="K973" s="79">
        <v>43374</v>
      </c>
      <c r="L973" s="76" t="s">
        <v>3755</v>
      </c>
      <c r="M973" s="78">
        <v>42475</v>
      </c>
    </row>
    <row r="974" spans="7:13" x14ac:dyDescent="0.25">
      <c r="G974" s="75" t="s">
        <v>2505</v>
      </c>
      <c r="H974" s="75" t="s">
        <v>222</v>
      </c>
      <c r="I974" s="75" t="str">
        <f>IFERROR(_xlfn.XLOOKUP(Last_Pos[[#This Row],[NIK]],Data_Base_2[NIK],Data_Base_2[Current Position]),"")</f>
        <v/>
      </c>
      <c r="J974" s="75" t="s">
        <v>882</v>
      </c>
      <c r="K974" s="79">
        <v>42980</v>
      </c>
      <c r="L974" s="76" t="s">
        <v>938</v>
      </c>
      <c r="M974" s="78">
        <v>42278</v>
      </c>
    </row>
    <row r="975" spans="7:13" x14ac:dyDescent="0.25">
      <c r="G975" s="75" t="s">
        <v>4494</v>
      </c>
      <c r="H975" s="75" t="s">
        <v>3496</v>
      </c>
      <c r="I975" s="75" t="str">
        <f>IFERROR(_xlfn.XLOOKUP(Last_Pos[[#This Row],[NIK]],Data_Base_2[NIK],Data_Base_2[Current Position]),"")</f>
        <v/>
      </c>
      <c r="J975" s="75" t="s">
        <v>3934</v>
      </c>
      <c r="K975" s="79">
        <v>41760</v>
      </c>
      <c r="L975" s="76" t="s">
        <v>3934</v>
      </c>
      <c r="M975" s="78">
        <v>41673</v>
      </c>
    </row>
    <row r="976" spans="7:13" x14ac:dyDescent="0.25">
      <c r="G976" s="75" t="s">
        <v>2340</v>
      </c>
      <c r="H976" s="75" t="s">
        <v>282</v>
      </c>
      <c r="I976" s="75" t="str">
        <f>IFERROR(_xlfn.XLOOKUP(Last_Pos[[#This Row],[NIK]],Data_Base_2[NIK],Data_Base_2[Current Position]),"")</f>
        <v/>
      </c>
      <c r="J976" s="75" t="s">
        <v>1674</v>
      </c>
      <c r="K976" s="79">
        <v>42005</v>
      </c>
      <c r="L976" s="76" t="s">
        <v>4864</v>
      </c>
      <c r="M976" s="78">
        <v>39326</v>
      </c>
    </row>
    <row r="977" spans="7:13" x14ac:dyDescent="0.25">
      <c r="G977" s="75" t="s">
        <v>2683</v>
      </c>
      <c r="H977" s="75" t="s">
        <v>647</v>
      </c>
      <c r="I977" s="75" t="str">
        <f>IFERROR(_xlfn.XLOOKUP(Last_Pos[[#This Row],[NIK]],Data_Base_2[NIK],Data_Base_2[Current Position]),"")</f>
        <v/>
      </c>
      <c r="J977" s="75" t="s">
        <v>28</v>
      </c>
      <c r="K977" s="79">
        <v>43497</v>
      </c>
      <c r="L977" s="76" t="s">
        <v>28</v>
      </c>
      <c r="M977" s="78">
        <v>43497</v>
      </c>
    </row>
    <row r="978" spans="7:13" x14ac:dyDescent="0.25">
      <c r="G978" s="75" t="s">
        <v>4495</v>
      </c>
      <c r="H978" s="75" t="s">
        <v>3497</v>
      </c>
      <c r="I978" s="75" t="str">
        <f>IFERROR(_xlfn.XLOOKUP(Last_Pos[[#This Row],[NIK]],Data_Base_2[NIK],Data_Base_2[Current Position]),"")</f>
        <v/>
      </c>
      <c r="J978" s="75" t="s">
        <v>892</v>
      </c>
      <c r="K978" s="79">
        <v>41652</v>
      </c>
      <c r="L978" s="76" t="s">
        <v>892</v>
      </c>
      <c r="M978" s="78">
        <v>41652</v>
      </c>
    </row>
    <row r="979" spans="7:13" x14ac:dyDescent="0.25">
      <c r="G979" s="75" t="s">
        <v>2656</v>
      </c>
      <c r="H979" s="75" t="s">
        <v>678</v>
      </c>
      <c r="I979" s="75" t="str">
        <f>IFERROR(_xlfn.XLOOKUP(Last_Pos[[#This Row],[NIK]],Data_Base_2[NIK],Data_Base_2[Current Position]),"")</f>
        <v/>
      </c>
      <c r="J979" s="75" t="s">
        <v>895</v>
      </c>
      <c r="K979" s="79">
        <v>43525</v>
      </c>
      <c r="L979" s="76" t="s">
        <v>895</v>
      </c>
      <c r="M979" s="78">
        <v>43525</v>
      </c>
    </row>
    <row r="980" spans="7:13" x14ac:dyDescent="0.25">
      <c r="G980" s="75" t="s">
        <v>4496</v>
      </c>
      <c r="H980" s="75" t="s">
        <v>3498</v>
      </c>
      <c r="I980" s="75" t="str">
        <f>IFERROR(_xlfn.XLOOKUP(Last_Pos[[#This Row],[NIK]],Data_Base_2[NIK],Data_Base_2[Current Position]),"")</f>
        <v/>
      </c>
      <c r="J980" s="75" t="s">
        <v>10</v>
      </c>
      <c r="K980" s="79">
        <v>41764</v>
      </c>
      <c r="L980" s="76" t="s">
        <v>10</v>
      </c>
      <c r="M980" s="78">
        <v>38951</v>
      </c>
    </row>
    <row r="981" spans="7:13" x14ac:dyDescent="0.25">
      <c r="G981" s="75" t="s">
        <v>4497</v>
      </c>
      <c r="H981" s="75" t="s">
        <v>3499</v>
      </c>
      <c r="I981" s="75" t="str">
        <f>IFERROR(_xlfn.XLOOKUP(Last_Pos[[#This Row],[NIK]],Data_Base_2[NIK],Data_Base_2[Current Position]),"")</f>
        <v/>
      </c>
      <c r="J981" s="75" t="s">
        <v>28</v>
      </c>
      <c r="K981" s="79">
        <v>42767</v>
      </c>
      <c r="L981" s="76" t="s">
        <v>1638</v>
      </c>
      <c r="M981" s="78">
        <v>42569</v>
      </c>
    </row>
    <row r="982" spans="7:13" x14ac:dyDescent="0.25">
      <c r="G982" s="75" t="s">
        <v>4498</v>
      </c>
      <c r="H982" s="75" t="s">
        <v>3500</v>
      </c>
      <c r="I982" s="75" t="str">
        <f>IFERROR(_xlfn.XLOOKUP(Last_Pos[[#This Row],[NIK]],Data_Base_2[NIK],Data_Base_2[Current Position]),"")</f>
        <v/>
      </c>
      <c r="J982" s="75" t="s">
        <v>3947</v>
      </c>
      <c r="K982" s="79">
        <v>42005</v>
      </c>
      <c r="L982" s="76" t="s">
        <v>4865</v>
      </c>
      <c r="M982" s="78">
        <v>41030</v>
      </c>
    </row>
    <row r="983" spans="7:13" x14ac:dyDescent="0.25">
      <c r="G983" s="75" t="s">
        <v>2986</v>
      </c>
      <c r="H983" s="75" t="s">
        <v>565</v>
      </c>
      <c r="I983" s="75" t="str">
        <f>IFERROR(_xlfn.XLOOKUP(Last_Pos[[#This Row],[NIK]],Data_Base_2[NIK],Data_Base_2[Current Position]),"")</f>
        <v/>
      </c>
      <c r="J983" s="75" t="s">
        <v>2214</v>
      </c>
      <c r="K983" s="79">
        <v>43101</v>
      </c>
      <c r="L983" s="76" t="s">
        <v>4768</v>
      </c>
      <c r="M983" s="78">
        <v>42857</v>
      </c>
    </row>
    <row r="984" spans="7:13" x14ac:dyDescent="0.25">
      <c r="G984" s="75" t="s">
        <v>4499</v>
      </c>
      <c r="H984" s="75" t="s">
        <v>3501</v>
      </c>
      <c r="I984" s="75" t="str">
        <f>IFERROR(_xlfn.XLOOKUP(Last_Pos[[#This Row],[NIK]],Data_Base_2[NIK],Data_Base_2[Current Position]),"")</f>
        <v/>
      </c>
      <c r="J984" s="75" t="s">
        <v>75</v>
      </c>
      <c r="K984" s="79">
        <v>41641</v>
      </c>
      <c r="L984" s="76" t="s">
        <v>32</v>
      </c>
      <c r="M984" s="78">
        <v>40848</v>
      </c>
    </row>
    <row r="985" spans="7:13" x14ac:dyDescent="0.25">
      <c r="G985" s="75" t="s">
        <v>2476</v>
      </c>
      <c r="H985" s="75" t="s">
        <v>616</v>
      </c>
      <c r="I985" s="75" t="str">
        <f>IFERROR(_xlfn.XLOOKUP(Last_Pos[[#This Row],[NIK]],Data_Base_2[NIK],Data_Base_2[Current Position]),"")</f>
        <v/>
      </c>
      <c r="J985" s="75" t="s">
        <v>28</v>
      </c>
      <c r="K985" s="79">
        <v>43040</v>
      </c>
      <c r="L985" s="76" t="s">
        <v>1638</v>
      </c>
      <c r="M985" s="78">
        <v>42857</v>
      </c>
    </row>
    <row r="986" spans="7:13" x14ac:dyDescent="0.25">
      <c r="G986" s="75" t="s">
        <v>2744</v>
      </c>
      <c r="H986" s="75" t="s">
        <v>506</v>
      </c>
      <c r="I986" s="75" t="str">
        <f>IFERROR(_xlfn.XLOOKUP(Last_Pos[[#This Row],[NIK]],Data_Base_2[NIK],Data_Base_2[Current Position]),"")</f>
        <v/>
      </c>
      <c r="J986" s="75" t="s">
        <v>3770</v>
      </c>
      <c r="K986" s="79">
        <v>42795</v>
      </c>
      <c r="L986" s="76" t="s">
        <v>928</v>
      </c>
      <c r="M986" s="78">
        <v>42736</v>
      </c>
    </row>
    <row r="987" spans="7:13" x14ac:dyDescent="0.25">
      <c r="G987" s="75" t="s">
        <v>4500</v>
      </c>
      <c r="H987" s="75" t="s">
        <v>3502</v>
      </c>
      <c r="I987" s="75" t="str">
        <f>IFERROR(_xlfn.XLOOKUP(Last_Pos[[#This Row],[NIK]],Data_Base_2[NIK],Data_Base_2[Current Position]),"")</f>
        <v/>
      </c>
      <c r="J987" s="75" t="s">
        <v>30</v>
      </c>
      <c r="K987" s="79">
        <v>43222</v>
      </c>
      <c r="L987" s="76" t="s">
        <v>4866</v>
      </c>
      <c r="M987" s="78">
        <v>42005</v>
      </c>
    </row>
    <row r="988" spans="7:13" x14ac:dyDescent="0.25">
      <c r="G988" s="75" t="s">
        <v>4501</v>
      </c>
      <c r="H988" s="75" t="s">
        <v>3503</v>
      </c>
      <c r="I988" s="75" t="str">
        <f>IFERROR(_xlfn.XLOOKUP(Last_Pos[[#This Row],[NIK]],Data_Base_2[NIK],Data_Base_2[Current Position]),"")</f>
        <v/>
      </c>
      <c r="J988" s="75" t="s">
        <v>7</v>
      </c>
      <c r="K988" s="79">
        <v>42226</v>
      </c>
      <c r="L988" s="76" t="s">
        <v>1631</v>
      </c>
      <c r="M988" s="78">
        <v>41953</v>
      </c>
    </row>
    <row r="989" spans="7:13" x14ac:dyDescent="0.25">
      <c r="G989" s="75" t="s">
        <v>2752</v>
      </c>
      <c r="H989" s="75" t="s">
        <v>492</v>
      </c>
      <c r="I989" s="75" t="str">
        <f>IFERROR(_xlfn.XLOOKUP(Last_Pos[[#This Row],[NIK]],Data_Base_2[NIK],Data_Base_2[Current Position]),"")</f>
        <v/>
      </c>
      <c r="J989" s="75" t="s">
        <v>2041</v>
      </c>
      <c r="K989" s="79">
        <v>42809</v>
      </c>
      <c r="L989" s="76" t="s">
        <v>928</v>
      </c>
      <c r="M989" s="78">
        <v>42292</v>
      </c>
    </row>
    <row r="990" spans="7:13" x14ac:dyDescent="0.25">
      <c r="G990" s="75" t="s">
        <v>4502</v>
      </c>
      <c r="H990" s="75" t="s">
        <v>3504</v>
      </c>
      <c r="I990" s="75" t="str">
        <f>IFERROR(_xlfn.XLOOKUP(Last_Pos[[#This Row],[NIK]],Data_Base_2[NIK],Data_Base_2[Current Position]),"")</f>
        <v/>
      </c>
      <c r="J990" s="75" t="s">
        <v>3798</v>
      </c>
      <c r="K990" s="79">
        <v>42506</v>
      </c>
      <c r="L990" s="76" t="s">
        <v>4867</v>
      </c>
      <c r="M990" s="78">
        <v>41426</v>
      </c>
    </row>
    <row r="991" spans="7:13" x14ac:dyDescent="0.25">
      <c r="G991" s="75" t="s">
        <v>2502</v>
      </c>
      <c r="H991" s="75" t="s">
        <v>621</v>
      </c>
      <c r="I991" s="75" t="str">
        <f>IFERROR(_xlfn.XLOOKUP(Last_Pos[[#This Row],[NIK]],Data_Base_2[NIK],Data_Base_2[Current Position]),"")</f>
        <v/>
      </c>
      <c r="J991" s="75" t="s">
        <v>28</v>
      </c>
      <c r="K991" s="79">
        <v>43040</v>
      </c>
      <c r="L991" s="76" t="s">
        <v>1638</v>
      </c>
      <c r="M991" s="78">
        <v>42857</v>
      </c>
    </row>
    <row r="992" spans="7:13" x14ac:dyDescent="0.25">
      <c r="G992" s="75" t="s">
        <v>4503</v>
      </c>
      <c r="H992" s="75" t="s">
        <v>3505</v>
      </c>
      <c r="I992" s="75" t="str">
        <f>IFERROR(_xlfn.XLOOKUP(Last_Pos[[#This Row],[NIK]],Data_Base_2[NIK],Data_Base_2[Current Position]),"")</f>
        <v/>
      </c>
      <c r="J992" s="75" t="s">
        <v>7</v>
      </c>
      <c r="K992" s="79">
        <v>42948</v>
      </c>
      <c r="L992" s="76" t="s">
        <v>7</v>
      </c>
      <c r="M992" s="78">
        <v>41974</v>
      </c>
    </row>
    <row r="993" spans="7:13" x14ac:dyDescent="0.25">
      <c r="G993" s="75" t="s">
        <v>4504</v>
      </c>
      <c r="H993" s="75" t="s">
        <v>3506</v>
      </c>
      <c r="I993" s="75" t="str">
        <f>IFERROR(_xlfn.XLOOKUP(Last_Pos[[#This Row],[NIK]],Data_Base_2[NIK],Data_Base_2[Current Position]),"")</f>
        <v/>
      </c>
      <c r="J993" s="75" t="s">
        <v>885</v>
      </c>
      <c r="K993" s="79">
        <v>41338</v>
      </c>
      <c r="L993" s="76" t="s">
        <v>885</v>
      </c>
      <c r="M993" s="78">
        <v>41248</v>
      </c>
    </row>
    <row r="994" spans="7:13" x14ac:dyDescent="0.25">
      <c r="G994" s="75" t="s">
        <v>2923</v>
      </c>
      <c r="H994" s="75" t="s">
        <v>1327</v>
      </c>
      <c r="I994" s="75" t="str">
        <f>IFERROR(_xlfn.XLOOKUP(Last_Pos[[#This Row],[NIK]],Data_Base_2[NIK],Data_Base_2[Current Position]),"")</f>
        <v/>
      </c>
      <c r="J994" s="75" t="s">
        <v>2123</v>
      </c>
      <c r="K994" s="79">
        <v>42370</v>
      </c>
      <c r="L994" s="76" t="s">
        <v>4868</v>
      </c>
      <c r="M994" s="78">
        <v>41609</v>
      </c>
    </row>
    <row r="995" spans="7:13" x14ac:dyDescent="0.25">
      <c r="G995" s="75" t="s">
        <v>4505</v>
      </c>
      <c r="H995" s="75" t="s">
        <v>3507</v>
      </c>
      <c r="I995" s="75" t="str">
        <f>IFERROR(_xlfn.XLOOKUP(Last_Pos[[#This Row],[NIK]],Data_Base_2[NIK],Data_Base_2[Current Position]),"")</f>
        <v/>
      </c>
      <c r="J995" s="75" t="s">
        <v>3948</v>
      </c>
      <c r="K995" s="79">
        <v>42370</v>
      </c>
      <c r="L995" s="76" t="s">
        <v>3948</v>
      </c>
      <c r="M995" s="78">
        <v>42005</v>
      </c>
    </row>
    <row r="996" spans="7:13" x14ac:dyDescent="0.25">
      <c r="G996" s="75" t="s">
        <v>2326</v>
      </c>
      <c r="H996" s="75" t="s">
        <v>423</v>
      </c>
      <c r="I996" s="75" t="str">
        <f>IFERROR(_xlfn.XLOOKUP(Last_Pos[[#This Row],[NIK]],Data_Base_2[NIK],Data_Base_2[Current Position]),"")</f>
        <v/>
      </c>
      <c r="J996" s="75" t="s">
        <v>3845</v>
      </c>
      <c r="K996" s="79">
        <v>44211</v>
      </c>
      <c r="L996" s="76" t="s">
        <v>4869</v>
      </c>
      <c r="M996" s="78">
        <v>43892</v>
      </c>
    </row>
    <row r="997" spans="7:13" x14ac:dyDescent="0.25">
      <c r="G997" s="75" t="s">
        <v>4506</v>
      </c>
      <c r="H997" s="75" t="s">
        <v>3508</v>
      </c>
      <c r="I997" s="75" t="str">
        <f>IFERROR(_xlfn.XLOOKUP(Last_Pos[[#This Row],[NIK]],Data_Base_2[NIK],Data_Base_2[Current Position]),"")</f>
        <v/>
      </c>
      <c r="J997" s="75" t="s">
        <v>3949</v>
      </c>
      <c r="K997" s="79">
        <v>42370</v>
      </c>
      <c r="L997" s="76" t="s">
        <v>4750</v>
      </c>
      <c r="M997" s="78">
        <v>41518</v>
      </c>
    </row>
    <row r="998" spans="7:13" x14ac:dyDescent="0.25">
      <c r="G998" s="75" t="s">
        <v>2561</v>
      </c>
      <c r="H998" s="75" t="s">
        <v>549</v>
      </c>
      <c r="I998" s="75" t="str">
        <f>IFERROR(_xlfn.XLOOKUP(Last_Pos[[#This Row],[NIK]],Data_Base_2[NIK],Data_Base_2[Current Position]),"")</f>
        <v/>
      </c>
      <c r="J998" s="75" t="s">
        <v>28</v>
      </c>
      <c r="K998" s="79">
        <v>43710</v>
      </c>
      <c r="L998" s="76" t="s">
        <v>28</v>
      </c>
      <c r="M998" s="78">
        <v>43101</v>
      </c>
    </row>
    <row r="999" spans="7:13" x14ac:dyDescent="0.25">
      <c r="G999" s="75" t="s">
        <v>4507</v>
      </c>
      <c r="H999" s="75" t="s">
        <v>3509</v>
      </c>
      <c r="I999" s="75" t="str">
        <f>IFERROR(_xlfn.XLOOKUP(Last_Pos[[#This Row],[NIK]],Data_Base_2[NIK],Data_Base_2[Current Position]),"")</f>
        <v/>
      </c>
      <c r="J999" s="75" t="s">
        <v>3950</v>
      </c>
      <c r="K999" s="79">
        <v>40544</v>
      </c>
      <c r="L999" s="76" t="s">
        <v>3950</v>
      </c>
      <c r="M999" s="78">
        <v>39326</v>
      </c>
    </row>
    <row r="1000" spans="7:13" x14ac:dyDescent="0.25">
      <c r="G1000" s="75" t="s">
        <v>4508</v>
      </c>
      <c r="H1000" s="75" t="s">
        <v>3510</v>
      </c>
      <c r="I1000" s="75" t="str">
        <f>IFERROR(_xlfn.XLOOKUP(Last_Pos[[#This Row],[NIK]],Data_Base_2[NIK],Data_Base_2[Current Position]),"")</f>
        <v/>
      </c>
      <c r="J1000" s="75" t="s">
        <v>28</v>
      </c>
      <c r="K1000" s="79">
        <v>43405</v>
      </c>
      <c r="L1000" s="76" t="s">
        <v>28</v>
      </c>
      <c r="M1000" s="78">
        <v>42993</v>
      </c>
    </row>
    <row r="1001" spans="7:13" x14ac:dyDescent="0.25">
      <c r="G1001" s="75" t="s">
        <v>4509</v>
      </c>
      <c r="H1001" s="75" t="s">
        <v>3511</v>
      </c>
      <c r="I1001" s="75" t="str">
        <f>IFERROR(_xlfn.XLOOKUP(Last_Pos[[#This Row],[NIK]],Data_Base_2[NIK],Data_Base_2[Current Position]),"")</f>
        <v/>
      </c>
      <c r="J1001" s="75" t="s">
        <v>2186</v>
      </c>
      <c r="K1001" s="79">
        <v>42983</v>
      </c>
      <c r="L1001" s="76" t="s">
        <v>2186</v>
      </c>
      <c r="M1001" s="78">
        <v>42799</v>
      </c>
    </row>
    <row r="1002" spans="7:13" x14ac:dyDescent="0.25">
      <c r="G1002" s="75" t="s">
        <v>4510</v>
      </c>
      <c r="H1002" s="75" t="s">
        <v>3512</v>
      </c>
      <c r="I1002" s="75" t="str">
        <f>IFERROR(_xlfn.XLOOKUP(Last_Pos[[#This Row],[NIK]],Data_Base_2[NIK],Data_Base_2[Current Position]),"")</f>
        <v/>
      </c>
      <c r="J1002" s="75" t="s">
        <v>3951</v>
      </c>
      <c r="K1002" s="79">
        <v>42585</v>
      </c>
      <c r="L1002" s="76" t="s">
        <v>3951</v>
      </c>
      <c r="M1002" s="78">
        <v>42506</v>
      </c>
    </row>
    <row r="1003" spans="7:13" x14ac:dyDescent="0.25">
      <c r="G1003" s="75" t="s">
        <v>4511</v>
      </c>
      <c r="H1003" s="75" t="s">
        <v>1278</v>
      </c>
      <c r="I1003" s="75" t="str">
        <f>IFERROR(_xlfn.XLOOKUP(Last_Pos[[#This Row],[NIK]],Data_Base_2[NIK],Data_Base_2[Current Position]),"")</f>
        <v/>
      </c>
      <c r="J1003" s="75" t="s">
        <v>1523</v>
      </c>
      <c r="K1003" s="79">
        <v>44044</v>
      </c>
      <c r="L1003" s="76" t="s">
        <v>4857</v>
      </c>
      <c r="M1003" s="78">
        <v>43435</v>
      </c>
    </row>
    <row r="1004" spans="7:13" x14ac:dyDescent="0.25">
      <c r="G1004" s="75" t="s">
        <v>2309</v>
      </c>
      <c r="H1004" s="75" t="s">
        <v>679</v>
      </c>
      <c r="I1004" s="75" t="str">
        <f>IFERROR(_xlfn.XLOOKUP(Last_Pos[[#This Row],[NIK]],Data_Base_2[NIK],Data_Base_2[Current Position]),"")</f>
        <v/>
      </c>
      <c r="J1004" s="75" t="s">
        <v>1457</v>
      </c>
      <c r="K1004" s="79">
        <v>43739</v>
      </c>
      <c r="L1004" s="76" t="s">
        <v>1457</v>
      </c>
      <c r="M1004" s="78">
        <v>43556</v>
      </c>
    </row>
    <row r="1005" spans="7:13" x14ac:dyDescent="0.25">
      <c r="G1005" s="75" t="s">
        <v>2778</v>
      </c>
      <c r="H1005" s="75" t="s">
        <v>1311</v>
      </c>
      <c r="I1005" s="75" t="str">
        <f>IFERROR(_xlfn.XLOOKUP(Last_Pos[[#This Row],[NIK]],Data_Base_2[NIK],Data_Base_2[Current Position]),"")</f>
        <v/>
      </c>
      <c r="J1005" s="75" t="s">
        <v>884</v>
      </c>
      <c r="K1005" s="79">
        <v>43724</v>
      </c>
      <c r="L1005" s="76" t="s">
        <v>884</v>
      </c>
      <c r="M1005" s="78">
        <v>41091</v>
      </c>
    </row>
    <row r="1006" spans="7:13" x14ac:dyDescent="0.25">
      <c r="G1006" s="75" t="s">
        <v>4512</v>
      </c>
      <c r="H1006" s="75" t="s">
        <v>3513</v>
      </c>
      <c r="I1006" s="75" t="str">
        <f>IFERROR(_xlfn.XLOOKUP(Last_Pos[[#This Row],[NIK]],Data_Base_2[NIK],Data_Base_2[Current Position]),"")</f>
        <v/>
      </c>
      <c r="J1006" s="75" t="s">
        <v>1487</v>
      </c>
      <c r="K1006" s="79">
        <v>42527</v>
      </c>
      <c r="L1006" s="76" t="s">
        <v>1487</v>
      </c>
      <c r="M1006" s="78">
        <v>42527</v>
      </c>
    </row>
    <row r="1007" spans="7:13" x14ac:dyDescent="0.25">
      <c r="G1007" s="75" t="s">
        <v>4513</v>
      </c>
      <c r="H1007" s="75" t="s">
        <v>3514</v>
      </c>
      <c r="I1007" s="75" t="str">
        <f>IFERROR(_xlfn.XLOOKUP(Last_Pos[[#This Row],[NIK]],Data_Base_2[NIK],Data_Base_2[Current Position]),"")</f>
        <v/>
      </c>
      <c r="J1007" s="75" t="s">
        <v>869</v>
      </c>
      <c r="K1007" s="79">
        <v>41487</v>
      </c>
      <c r="L1007" s="76" t="s">
        <v>869</v>
      </c>
      <c r="M1007" s="78">
        <v>41395</v>
      </c>
    </row>
    <row r="1008" spans="7:13" x14ac:dyDescent="0.25">
      <c r="G1008" s="75" t="s">
        <v>2583</v>
      </c>
      <c r="H1008" s="75" t="s">
        <v>343</v>
      </c>
      <c r="I1008" s="75" t="str">
        <f>IFERROR(_xlfn.XLOOKUP(Last_Pos[[#This Row],[NIK]],Data_Base_2[NIK],Data_Base_2[Current Position]),"")</f>
        <v/>
      </c>
      <c r="J1008" s="75" t="s">
        <v>3952</v>
      </c>
      <c r="K1008" s="79">
        <v>44166</v>
      </c>
      <c r="L1008" s="76" t="s">
        <v>1554</v>
      </c>
      <c r="M1008" s="78">
        <v>43466</v>
      </c>
    </row>
    <row r="1009" spans="7:13" x14ac:dyDescent="0.25">
      <c r="G1009" s="75" t="s">
        <v>4514</v>
      </c>
      <c r="H1009" s="75" t="s">
        <v>3515</v>
      </c>
      <c r="I1009" s="75" t="str">
        <f>IFERROR(_xlfn.XLOOKUP(Last_Pos[[#This Row],[NIK]],Data_Base_2[NIK],Data_Base_2[Current Position]),"")</f>
        <v/>
      </c>
      <c r="J1009" s="75" t="s">
        <v>3953</v>
      </c>
      <c r="K1009" s="79">
        <v>39722</v>
      </c>
      <c r="L1009" s="76" t="s">
        <v>4870</v>
      </c>
      <c r="M1009" s="78">
        <v>39356</v>
      </c>
    </row>
    <row r="1010" spans="7:13" x14ac:dyDescent="0.25">
      <c r="G1010" s="75" t="s">
        <v>4515</v>
      </c>
      <c r="H1010" s="75" t="s">
        <v>3516</v>
      </c>
      <c r="I1010" s="75" t="str">
        <f>IFERROR(_xlfn.XLOOKUP(Last_Pos[[#This Row],[NIK]],Data_Base_2[NIK],Data_Base_2[Current Position]),"")</f>
        <v/>
      </c>
      <c r="J1010" s="75" t="s">
        <v>2168</v>
      </c>
      <c r="K1010" s="79">
        <v>42736</v>
      </c>
      <c r="L1010" s="76" t="s">
        <v>2168</v>
      </c>
      <c r="M1010" s="78">
        <v>41061</v>
      </c>
    </row>
    <row r="1011" spans="7:13" x14ac:dyDescent="0.25">
      <c r="G1011" s="75" t="s">
        <v>2343</v>
      </c>
      <c r="H1011" s="75" t="s">
        <v>660</v>
      </c>
      <c r="I1011" s="75" t="str">
        <f>IFERROR(_xlfn.XLOOKUP(Last_Pos[[#This Row],[NIK]],Data_Base_2[NIK],Data_Base_2[Current Position]),"")</f>
        <v/>
      </c>
      <c r="J1011" s="75" t="s">
        <v>1676</v>
      </c>
      <c r="K1011" s="79">
        <v>43525</v>
      </c>
      <c r="L1011" s="76" t="s">
        <v>1676</v>
      </c>
      <c r="M1011" s="78">
        <v>43525</v>
      </c>
    </row>
    <row r="1012" spans="7:13" x14ac:dyDescent="0.25">
      <c r="G1012" s="75" t="s">
        <v>4516</v>
      </c>
      <c r="H1012" s="75" t="s">
        <v>3517</v>
      </c>
      <c r="I1012" s="75" t="str">
        <f>IFERROR(_xlfn.XLOOKUP(Last_Pos[[#This Row],[NIK]],Data_Base_2[NIK],Data_Base_2[Current Position]),"")</f>
        <v/>
      </c>
      <c r="J1012" s="75" t="s">
        <v>30</v>
      </c>
      <c r="K1012" s="79">
        <v>43405</v>
      </c>
      <c r="L1012" s="76" t="s">
        <v>30</v>
      </c>
      <c r="M1012" s="78">
        <v>42857</v>
      </c>
    </row>
    <row r="1013" spans="7:13" x14ac:dyDescent="0.25">
      <c r="G1013" s="75" t="s">
        <v>4517</v>
      </c>
      <c r="H1013" s="75" t="s">
        <v>3518</v>
      </c>
      <c r="I1013" s="75" t="str">
        <f>IFERROR(_xlfn.XLOOKUP(Last_Pos[[#This Row],[NIK]],Data_Base_2[NIK],Data_Base_2[Current Position]),"")</f>
        <v/>
      </c>
      <c r="J1013" s="75" t="s">
        <v>30</v>
      </c>
      <c r="K1013" s="79">
        <v>43611</v>
      </c>
      <c r="L1013" s="76" t="s">
        <v>4871</v>
      </c>
      <c r="M1013" s="78">
        <v>43486</v>
      </c>
    </row>
    <row r="1014" spans="7:13" x14ac:dyDescent="0.25">
      <c r="G1014" s="75" t="s">
        <v>2804</v>
      </c>
      <c r="H1014" s="75" t="s">
        <v>586</v>
      </c>
      <c r="I1014" s="75" t="str">
        <f>IFERROR(_xlfn.XLOOKUP(Last_Pos[[#This Row],[NIK]],Data_Base_2[NIK],Data_Base_2[Current Position]),"")</f>
        <v/>
      </c>
      <c r="J1014" s="75" t="s">
        <v>3954</v>
      </c>
      <c r="K1014" s="79">
        <v>44153</v>
      </c>
      <c r="L1014" s="76" t="s">
        <v>17</v>
      </c>
      <c r="M1014" s="78">
        <v>42583</v>
      </c>
    </row>
    <row r="1015" spans="7:13" x14ac:dyDescent="0.25">
      <c r="G1015" s="75" t="s">
        <v>2631</v>
      </c>
      <c r="H1015" s="75" t="s">
        <v>469</v>
      </c>
      <c r="I1015" s="75" t="str">
        <f>IFERROR(_xlfn.XLOOKUP(Last_Pos[[#This Row],[NIK]],Data_Base_2[NIK],Data_Base_2[Current Position]),"")</f>
        <v/>
      </c>
      <c r="J1015" s="75" t="s">
        <v>3955</v>
      </c>
      <c r="K1015" s="79">
        <v>43647</v>
      </c>
      <c r="L1015" s="76" t="s">
        <v>4872</v>
      </c>
      <c r="M1015" s="78">
        <v>43115</v>
      </c>
    </row>
    <row r="1016" spans="7:13" x14ac:dyDescent="0.25">
      <c r="G1016" s="75" t="s">
        <v>2565</v>
      </c>
      <c r="H1016" s="75" t="s">
        <v>1304</v>
      </c>
      <c r="I1016" s="75" t="str">
        <f>IFERROR(_xlfn.XLOOKUP(Last_Pos[[#This Row],[NIK]],Data_Base_2[NIK],Data_Base_2[Current Position]),"")</f>
        <v/>
      </c>
      <c r="J1016" s="75" t="s">
        <v>28</v>
      </c>
      <c r="K1016" s="79">
        <v>43753</v>
      </c>
      <c r="L1016" s="76" t="s">
        <v>4873</v>
      </c>
      <c r="M1016" s="78">
        <v>42401</v>
      </c>
    </row>
    <row r="1017" spans="7:13" x14ac:dyDescent="0.25">
      <c r="G1017" s="75" t="s">
        <v>4518</v>
      </c>
      <c r="H1017" s="75" t="s">
        <v>3519</v>
      </c>
      <c r="I1017" s="75" t="str">
        <f>IFERROR(_xlfn.XLOOKUP(Last_Pos[[#This Row],[NIK]],Data_Base_2[NIK],Data_Base_2[Current Position]),"")</f>
        <v/>
      </c>
      <c r="J1017" s="75" t="s">
        <v>3956</v>
      </c>
      <c r="K1017" s="79">
        <v>42370</v>
      </c>
      <c r="L1017" s="76" t="s">
        <v>3907</v>
      </c>
      <c r="M1017" s="78">
        <v>41855</v>
      </c>
    </row>
    <row r="1018" spans="7:13" x14ac:dyDescent="0.25">
      <c r="G1018" s="75" t="s">
        <v>2504</v>
      </c>
      <c r="H1018" s="75" t="s">
        <v>167</v>
      </c>
      <c r="I1018" s="75" t="str">
        <f>IFERROR(_xlfn.XLOOKUP(Last_Pos[[#This Row],[NIK]],Data_Base_2[NIK],Data_Base_2[Current Position]),"")</f>
        <v/>
      </c>
      <c r="J1018" s="75" t="s">
        <v>3780</v>
      </c>
      <c r="K1018" s="79">
        <v>42736</v>
      </c>
      <c r="L1018" s="76" t="s">
        <v>3780</v>
      </c>
      <c r="M1018" s="78">
        <v>42475</v>
      </c>
    </row>
    <row r="1019" spans="7:13" x14ac:dyDescent="0.25">
      <c r="G1019" s="75" t="s">
        <v>4519</v>
      </c>
      <c r="H1019" s="75" t="s">
        <v>3520</v>
      </c>
      <c r="I1019" s="75" t="str">
        <f>IFERROR(_xlfn.XLOOKUP(Last_Pos[[#This Row],[NIK]],Data_Base_2[NIK],Data_Base_2[Current Position]),"")</f>
        <v/>
      </c>
      <c r="J1019" s="75" t="s">
        <v>28</v>
      </c>
      <c r="K1019" s="79">
        <v>42177</v>
      </c>
      <c r="L1019" s="76" t="s">
        <v>28</v>
      </c>
      <c r="M1019" s="78">
        <v>42177</v>
      </c>
    </row>
    <row r="1020" spans="7:13" x14ac:dyDescent="0.25">
      <c r="G1020" s="75" t="s">
        <v>4520</v>
      </c>
      <c r="H1020" s="75" t="s">
        <v>3521</v>
      </c>
      <c r="I1020" s="75" t="str">
        <f>IFERROR(_xlfn.XLOOKUP(Last_Pos[[#This Row],[NIK]],Data_Base_2[NIK],Data_Base_2[Current Position]),"")</f>
        <v/>
      </c>
      <c r="J1020" s="75" t="s">
        <v>7</v>
      </c>
      <c r="K1020" s="79">
        <v>43221</v>
      </c>
      <c r="L1020" s="76" t="s">
        <v>1631</v>
      </c>
      <c r="M1020" s="78">
        <v>43040</v>
      </c>
    </row>
    <row r="1021" spans="7:13" x14ac:dyDescent="0.25">
      <c r="G1021" s="75" t="s">
        <v>4521</v>
      </c>
      <c r="H1021" s="75" t="s">
        <v>3522</v>
      </c>
      <c r="I1021" s="75" t="str">
        <f>IFERROR(_xlfn.XLOOKUP(Last_Pos[[#This Row],[NIK]],Data_Base_2[NIK],Data_Base_2[Current Position]),"")</f>
        <v/>
      </c>
      <c r="J1021" s="75" t="s">
        <v>28</v>
      </c>
      <c r="K1021" s="79">
        <v>41883</v>
      </c>
      <c r="L1021" s="76" t="s">
        <v>1638</v>
      </c>
      <c r="M1021" s="78">
        <v>41760</v>
      </c>
    </row>
    <row r="1022" spans="7:13" x14ac:dyDescent="0.25">
      <c r="G1022" s="75" t="s">
        <v>2696</v>
      </c>
      <c r="H1022" s="75" t="s">
        <v>192</v>
      </c>
      <c r="I1022" s="75" t="str">
        <f>IFERROR(_xlfn.XLOOKUP(Last_Pos[[#This Row],[NIK]],Data_Base_2[NIK],Data_Base_2[Current Position]),"")</f>
        <v/>
      </c>
      <c r="J1022" s="75" t="s">
        <v>28</v>
      </c>
      <c r="K1022" s="79">
        <v>43055</v>
      </c>
      <c r="L1022" s="76" t="s">
        <v>28</v>
      </c>
      <c r="M1022" s="78">
        <v>42370</v>
      </c>
    </row>
    <row r="1023" spans="7:13" x14ac:dyDescent="0.25">
      <c r="G1023" s="75" t="s">
        <v>2951</v>
      </c>
      <c r="H1023" s="75" t="s">
        <v>277</v>
      </c>
      <c r="I1023" s="75" t="str">
        <f>IFERROR(_xlfn.XLOOKUP(Last_Pos[[#This Row],[NIK]],Data_Base_2[NIK],Data_Base_2[Current Position]),"")</f>
        <v/>
      </c>
      <c r="J1023" s="75" t="s">
        <v>1438</v>
      </c>
      <c r="K1023" s="79">
        <v>43101</v>
      </c>
      <c r="L1023" s="76" t="s">
        <v>4830</v>
      </c>
      <c r="M1023" s="78">
        <v>41852</v>
      </c>
    </row>
    <row r="1024" spans="7:13" x14ac:dyDescent="0.25">
      <c r="G1024" s="75" t="s">
        <v>4522</v>
      </c>
      <c r="H1024" s="75" t="s">
        <v>3523</v>
      </c>
      <c r="I1024" s="75" t="str">
        <f>IFERROR(_xlfn.XLOOKUP(Last_Pos[[#This Row],[NIK]],Data_Base_2[NIK],Data_Base_2[Current Position]),"")</f>
        <v/>
      </c>
      <c r="J1024" s="75" t="s">
        <v>30</v>
      </c>
      <c r="K1024" s="79">
        <v>43374</v>
      </c>
      <c r="L1024" s="76" t="s">
        <v>30</v>
      </c>
      <c r="M1024" s="78">
        <v>42857</v>
      </c>
    </row>
    <row r="1025" spans="7:13" x14ac:dyDescent="0.25">
      <c r="G1025" s="75" t="s">
        <v>4522</v>
      </c>
      <c r="H1025" s="75" t="s">
        <v>3524</v>
      </c>
      <c r="I1025" s="75" t="str">
        <f>IFERROR(_xlfn.XLOOKUP(Last_Pos[[#This Row],[NIK]],Data_Base_2[NIK],Data_Base_2[Current Position]),"")</f>
        <v/>
      </c>
      <c r="J1025" s="75" t="s">
        <v>1982</v>
      </c>
      <c r="K1025" s="79">
        <v>44228</v>
      </c>
      <c r="L1025" s="76" t="s">
        <v>1982</v>
      </c>
      <c r="M1025" s="78">
        <v>43876</v>
      </c>
    </row>
    <row r="1026" spans="7:13" x14ac:dyDescent="0.25">
      <c r="G1026" s="75" t="s">
        <v>2587</v>
      </c>
      <c r="H1026" s="75" t="s">
        <v>243</v>
      </c>
      <c r="I1026" s="75" t="str">
        <f>IFERROR(_xlfn.XLOOKUP(Last_Pos[[#This Row],[NIK]],Data_Base_2[NIK],Data_Base_2[Current Position]),"")</f>
        <v/>
      </c>
      <c r="J1026" s="75" t="s">
        <v>3759</v>
      </c>
      <c r="K1026" s="79">
        <v>43374</v>
      </c>
      <c r="L1026" s="76" t="s">
        <v>3759</v>
      </c>
      <c r="M1026" s="78">
        <v>43101</v>
      </c>
    </row>
    <row r="1027" spans="7:13" x14ac:dyDescent="0.25">
      <c r="G1027" s="75" t="s">
        <v>4523</v>
      </c>
      <c r="H1027" s="75" t="s">
        <v>3525</v>
      </c>
      <c r="I1027" s="75" t="str">
        <f>IFERROR(_xlfn.XLOOKUP(Last_Pos[[#This Row],[NIK]],Data_Base_2[NIK],Data_Base_2[Current Position]),"")</f>
        <v/>
      </c>
      <c r="J1027" s="75" t="s">
        <v>3957</v>
      </c>
      <c r="K1027" s="79">
        <v>42737</v>
      </c>
      <c r="L1027" s="76" t="s">
        <v>2053</v>
      </c>
      <c r="M1027" s="78">
        <v>40817</v>
      </c>
    </row>
    <row r="1028" spans="7:13" x14ac:dyDescent="0.25">
      <c r="G1028" s="75" t="s">
        <v>2335</v>
      </c>
      <c r="H1028" s="75" t="s">
        <v>141</v>
      </c>
      <c r="I1028" s="75" t="str">
        <f>IFERROR(_xlfn.XLOOKUP(Last_Pos[[#This Row],[NIK]],Data_Base_2[NIK],Data_Base_2[Current Position]),"")</f>
        <v/>
      </c>
      <c r="J1028" s="75" t="s">
        <v>1454</v>
      </c>
      <c r="K1028" s="79">
        <v>42736</v>
      </c>
      <c r="L1028" s="76" t="s">
        <v>1454</v>
      </c>
      <c r="M1028" s="78">
        <v>42736</v>
      </c>
    </row>
    <row r="1029" spans="7:13" x14ac:dyDescent="0.25">
      <c r="G1029" s="75" t="s">
        <v>4524</v>
      </c>
      <c r="H1029" s="75" t="s">
        <v>3526</v>
      </c>
      <c r="I1029" s="75" t="str">
        <f>IFERROR(_xlfn.XLOOKUP(Last_Pos[[#This Row],[NIK]],Data_Base_2[NIK],Data_Base_2[Current Position]),"")</f>
        <v/>
      </c>
      <c r="J1029" s="75" t="s">
        <v>3958</v>
      </c>
      <c r="K1029" s="79">
        <v>43101</v>
      </c>
      <c r="L1029" s="76" t="s">
        <v>3958</v>
      </c>
      <c r="M1029" s="78">
        <v>43101</v>
      </c>
    </row>
    <row r="1030" spans="7:13" x14ac:dyDescent="0.25">
      <c r="G1030" s="75" t="s">
        <v>4525</v>
      </c>
      <c r="H1030" s="75" t="s">
        <v>3527</v>
      </c>
      <c r="I1030" s="75" t="str">
        <f>IFERROR(_xlfn.XLOOKUP(Last_Pos[[#This Row],[NIK]],Data_Base_2[NIK],Data_Base_2[Current Position]),"")</f>
        <v/>
      </c>
      <c r="J1030" s="75" t="s">
        <v>32</v>
      </c>
      <c r="K1030" s="79">
        <v>40603</v>
      </c>
      <c r="L1030" s="76" t="s">
        <v>32</v>
      </c>
      <c r="M1030" s="78">
        <v>40180</v>
      </c>
    </row>
    <row r="1031" spans="7:13" x14ac:dyDescent="0.25">
      <c r="G1031" s="75" t="s">
        <v>2864</v>
      </c>
      <c r="H1031" s="75" t="s">
        <v>156</v>
      </c>
      <c r="I1031" s="75" t="str">
        <f>IFERROR(_xlfn.XLOOKUP(Last_Pos[[#This Row],[NIK]],Data_Base_2[NIK],Data_Base_2[Current Position]),"")</f>
        <v/>
      </c>
      <c r="J1031" s="75" t="s">
        <v>1901</v>
      </c>
      <c r="K1031" s="79">
        <v>42736</v>
      </c>
      <c r="L1031" s="76" t="s">
        <v>1901</v>
      </c>
      <c r="M1031" s="78">
        <v>41561</v>
      </c>
    </row>
    <row r="1032" spans="7:13" x14ac:dyDescent="0.25">
      <c r="G1032" s="75" t="s">
        <v>4526</v>
      </c>
      <c r="H1032" s="75" t="s">
        <v>3528</v>
      </c>
      <c r="I1032" s="75" t="str">
        <f>IFERROR(_xlfn.XLOOKUP(Last_Pos[[#This Row],[NIK]],Data_Base_2[NIK],Data_Base_2[Current Position]),"")</f>
        <v/>
      </c>
      <c r="J1032" s="75" t="s">
        <v>3736</v>
      </c>
      <c r="K1032" s="79">
        <v>41834</v>
      </c>
      <c r="L1032" s="76" t="s">
        <v>3736</v>
      </c>
      <c r="M1032" s="78">
        <v>41743</v>
      </c>
    </row>
    <row r="1033" spans="7:13" x14ac:dyDescent="0.25">
      <c r="G1033" s="75" t="s">
        <v>4527</v>
      </c>
      <c r="H1033" s="75" t="s">
        <v>3529</v>
      </c>
      <c r="I1033" s="75" t="str">
        <f>IFERROR(_xlfn.XLOOKUP(Last_Pos[[#This Row],[NIK]],Data_Base_2[NIK],Data_Base_2[Current Position]),"")</f>
        <v/>
      </c>
      <c r="J1033" s="75" t="s">
        <v>28</v>
      </c>
      <c r="K1033" s="79">
        <v>42675</v>
      </c>
      <c r="L1033" s="76" t="s">
        <v>1638</v>
      </c>
      <c r="M1033" s="78">
        <v>42522</v>
      </c>
    </row>
    <row r="1034" spans="7:13" x14ac:dyDescent="0.25">
      <c r="G1034" s="75" t="s">
        <v>2734</v>
      </c>
      <c r="H1034" s="75" t="s">
        <v>652</v>
      </c>
      <c r="I1034" s="75" t="str">
        <f>IFERROR(_xlfn.XLOOKUP(Last_Pos[[#This Row],[NIK]],Data_Base_2[NIK],Data_Base_2[Current Position]),"")</f>
        <v/>
      </c>
      <c r="J1034" s="75" t="s">
        <v>30</v>
      </c>
      <c r="K1034" s="79">
        <v>43435</v>
      </c>
      <c r="L1034" s="76" t="s">
        <v>30</v>
      </c>
      <c r="M1034" s="78">
        <v>43435</v>
      </c>
    </row>
    <row r="1035" spans="7:13" x14ac:dyDescent="0.25">
      <c r="G1035" s="75" t="s">
        <v>2768</v>
      </c>
      <c r="H1035" s="75" t="s">
        <v>1307</v>
      </c>
      <c r="I1035" s="75" t="str">
        <f>IFERROR(_xlfn.XLOOKUP(Last_Pos[[#This Row],[NIK]],Data_Base_2[NIK],Data_Base_2[Current Position]),"")</f>
        <v/>
      </c>
      <c r="J1035" s="75" t="s">
        <v>884</v>
      </c>
      <c r="K1035" s="79">
        <v>43374</v>
      </c>
      <c r="L1035" s="76" t="s">
        <v>4741</v>
      </c>
      <c r="M1035" s="78">
        <v>42492</v>
      </c>
    </row>
    <row r="1036" spans="7:13" x14ac:dyDescent="0.25">
      <c r="G1036" s="75" t="s">
        <v>4528</v>
      </c>
      <c r="H1036" s="75" t="s">
        <v>3530</v>
      </c>
      <c r="I1036" s="75" t="str">
        <f>IFERROR(_xlfn.XLOOKUP(Last_Pos[[#This Row],[NIK]],Data_Base_2[NIK],Data_Base_2[Current Position]),"")</f>
        <v/>
      </c>
      <c r="J1036" s="75" t="s">
        <v>7</v>
      </c>
      <c r="K1036" s="79">
        <v>42226</v>
      </c>
      <c r="L1036" s="76" t="s">
        <v>1631</v>
      </c>
      <c r="M1036" s="78">
        <v>41953</v>
      </c>
    </row>
    <row r="1037" spans="7:13" x14ac:dyDescent="0.25">
      <c r="G1037" s="75" t="s">
        <v>4529</v>
      </c>
      <c r="H1037" s="75" t="s">
        <v>3531</v>
      </c>
      <c r="I1037" s="75" t="str">
        <f>IFERROR(_xlfn.XLOOKUP(Last_Pos[[#This Row],[NIK]],Data_Base_2[NIK],Data_Base_2[Current Position]),"")</f>
        <v/>
      </c>
      <c r="J1037" s="75" t="s">
        <v>3959</v>
      </c>
      <c r="K1037" s="79">
        <v>41640</v>
      </c>
      <c r="L1037" s="76" t="s">
        <v>3959</v>
      </c>
      <c r="M1037" s="78">
        <v>41365</v>
      </c>
    </row>
    <row r="1038" spans="7:13" x14ac:dyDescent="0.25">
      <c r="G1038" s="75" t="s">
        <v>2938</v>
      </c>
      <c r="H1038" s="75" t="s">
        <v>525</v>
      </c>
      <c r="I1038" s="75" t="str">
        <f>IFERROR(_xlfn.XLOOKUP(Last_Pos[[#This Row],[NIK]],Data_Base_2[NIK],Data_Base_2[Current Position]),"")</f>
        <v/>
      </c>
      <c r="J1038" s="75" t="s">
        <v>3845</v>
      </c>
      <c r="K1038" s="79">
        <v>44211</v>
      </c>
      <c r="L1038" s="76" t="s">
        <v>2151</v>
      </c>
      <c r="M1038" s="78">
        <v>43892</v>
      </c>
    </row>
    <row r="1039" spans="7:13" x14ac:dyDescent="0.25">
      <c r="G1039" s="75" t="s">
        <v>2742</v>
      </c>
      <c r="H1039" s="75" t="s">
        <v>1295</v>
      </c>
      <c r="I1039" s="75" t="str">
        <f>IFERROR(_xlfn.XLOOKUP(Last_Pos[[#This Row],[NIK]],Data_Base_2[NIK],Data_Base_2[Current Position]),"")</f>
        <v/>
      </c>
      <c r="J1039" s="75" t="s">
        <v>1948</v>
      </c>
      <c r="K1039" s="79">
        <v>43678</v>
      </c>
      <c r="L1039" s="76" t="s">
        <v>3770</v>
      </c>
      <c r="M1039" s="78">
        <v>42795</v>
      </c>
    </row>
    <row r="1040" spans="7:13" x14ac:dyDescent="0.25">
      <c r="G1040" s="75" t="s">
        <v>2676</v>
      </c>
      <c r="H1040" s="75" t="s">
        <v>477</v>
      </c>
      <c r="I1040" s="75" t="str">
        <f>IFERROR(_xlfn.XLOOKUP(Last_Pos[[#This Row],[NIK]],Data_Base_2[NIK],Data_Base_2[Current Position]),"")</f>
        <v/>
      </c>
      <c r="J1040" s="75" t="s">
        <v>28</v>
      </c>
      <c r="K1040" s="79">
        <v>43313</v>
      </c>
      <c r="L1040" s="76" t="s">
        <v>28</v>
      </c>
      <c r="M1040" s="78">
        <v>41769</v>
      </c>
    </row>
    <row r="1041" spans="7:13" x14ac:dyDescent="0.25">
      <c r="G1041" s="75" t="s">
        <v>4530</v>
      </c>
      <c r="H1041" s="75" t="s">
        <v>3532</v>
      </c>
      <c r="I1041" s="75" t="str">
        <f>IFERROR(_xlfn.XLOOKUP(Last_Pos[[#This Row],[NIK]],Data_Base_2[NIK],Data_Base_2[Current Position]),"")</f>
        <v/>
      </c>
      <c r="J1041" s="75" t="s">
        <v>2134</v>
      </c>
      <c r="K1041" s="79">
        <v>41834</v>
      </c>
      <c r="L1041" s="76" t="s">
        <v>2134</v>
      </c>
      <c r="M1041" s="78">
        <v>41834</v>
      </c>
    </row>
    <row r="1042" spans="7:13" x14ac:dyDescent="0.25">
      <c r="G1042" s="75" t="s">
        <v>4531</v>
      </c>
      <c r="H1042" s="75" t="s">
        <v>3533</v>
      </c>
      <c r="I1042" s="75" t="str">
        <f>IFERROR(_xlfn.XLOOKUP(Last_Pos[[#This Row],[NIK]],Data_Base_2[NIK],Data_Base_2[Current Position]),"")</f>
        <v/>
      </c>
      <c r="J1042" s="75" t="s">
        <v>3960</v>
      </c>
      <c r="K1042" s="79">
        <v>42614</v>
      </c>
      <c r="L1042" s="76" t="s">
        <v>3960</v>
      </c>
      <c r="M1042" s="78">
        <v>42450</v>
      </c>
    </row>
    <row r="1043" spans="7:13" x14ac:dyDescent="0.25">
      <c r="G1043" s="75" t="s">
        <v>4532</v>
      </c>
      <c r="H1043" s="75" t="s">
        <v>3534</v>
      </c>
      <c r="I1043" s="75" t="str">
        <f>IFERROR(_xlfn.XLOOKUP(Last_Pos[[#This Row],[NIK]],Data_Base_2[NIK],Data_Base_2[Current Position]),"")</f>
        <v/>
      </c>
      <c r="J1043" s="75" t="s">
        <v>1628</v>
      </c>
      <c r="K1043" s="79">
        <v>41736</v>
      </c>
      <c r="L1043" s="76" t="s">
        <v>1628</v>
      </c>
      <c r="M1043" s="78">
        <v>41736</v>
      </c>
    </row>
    <row r="1044" spans="7:13" x14ac:dyDescent="0.25">
      <c r="G1044" s="75" t="s">
        <v>2542</v>
      </c>
      <c r="H1044" s="75" t="s">
        <v>649</v>
      </c>
      <c r="I1044" s="75" t="str">
        <f>IFERROR(_xlfn.XLOOKUP(Last_Pos[[#This Row],[NIK]],Data_Base_2[NIK],Data_Base_2[Current Position]),"")</f>
        <v/>
      </c>
      <c r="J1044" s="75" t="s">
        <v>28</v>
      </c>
      <c r="K1044" s="79">
        <v>44109</v>
      </c>
      <c r="L1044" s="76" t="s">
        <v>884</v>
      </c>
      <c r="M1044" s="78">
        <v>43405</v>
      </c>
    </row>
    <row r="1045" spans="7:13" x14ac:dyDescent="0.25">
      <c r="G1045" s="75" t="s">
        <v>4533</v>
      </c>
      <c r="H1045" s="75" t="s">
        <v>3535</v>
      </c>
      <c r="I1045" s="75" t="str">
        <f>IFERROR(_xlfn.XLOOKUP(Last_Pos[[#This Row],[NIK]],Data_Base_2[NIK],Data_Base_2[Current Position]),"")</f>
        <v/>
      </c>
      <c r="J1045" s="75" t="s">
        <v>3960</v>
      </c>
      <c r="K1045" s="79">
        <v>42220</v>
      </c>
      <c r="L1045" s="76" t="s">
        <v>3960</v>
      </c>
      <c r="M1045" s="78">
        <v>42128</v>
      </c>
    </row>
    <row r="1046" spans="7:13" x14ac:dyDescent="0.25">
      <c r="G1046" s="75" t="s">
        <v>4534</v>
      </c>
      <c r="H1046" s="75" t="s">
        <v>3536</v>
      </c>
      <c r="I1046" s="75" t="str">
        <f>IFERROR(_xlfn.XLOOKUP(Last_Pos[[#This Row],[NIK]],Data_Base_2[NIK],Data_Base_2[Current Position]),"")</f>
        <v/>
      </c>
      <c r="J1046" s="75" t="s">
        <v>3961</v>
      </c>
      <c r="K1046" s="79">
        <v>41597</v>
      </c>
      <c r="L1046" s="76" t="s">
        <v>3961</v>
      </c>
      <c r="M1046" s="78">
        <v>41505</v>
      </c>
    </row>
    <row r="1047" spans="7:13" x14ac:dyDescent="0.25">
      <c r="G1047" s="75" t="s">
        <v>2294</v>
      </c>
      <c r="H1047" s="75" t="s">
        <v>542</v>
      </c>
      <c r="I1047" s="75" t="str">
        <f>IFERROR(_xlfn.XLOOKUP(Last_Pos[[#This Row],[NIK]],Data_Base_2[NIK],Data_Base_2[Current Position]),"")</f>
        <v/>
      </c>
      <c r="J1047" s="75" t="s">
        <v>3962</v>
      </c>
      <c r="K1047" s="79">
        <v>42232</v>
      </c>
      <c r="L1047" s="76" t="s">
        <v>3962</v>
      </c>
      <c r="M1047" s="78">
        <v>42051</v>
      </c>
    </row>
    <row r="1048" spans="7:13" x14ac:dyDescent="0.25">
      <c r="G1048" s="75" t="s">
        <v>4535</v>
      </c>
      <c r="H1048" s="75" t="s">
        <v>3537</v>
      </c>
      <c r="I1048" s="75" t="str">
        <f>IFERROR(_xlfn.XLOOKUP(Last_Pos[[#This Row],[NIK]],Data_Base_2[NIK],Data_Base_2[Current Position]),"")</f>
        <v/>
      </c>
      <c r="J1048" s="75" t="s">
        <v>7</v>
      </c>
      <c r="K1048" s="79">
        <v>41792</v>
      </c>
      <c r="L1048" s="76" t="s">
        <v>1631</v>
      </c>
      <c r="M1048" s="78">
        <v>41700</v>
      </c>
    </row>
    <row r="1049" spans="7:13" x14ac:dyDescent="0.25">
      <c r="G1049" s="75" t="s">
        <v>2987</v>
      </c>
      <c r="H1049" s="75" t="s">
        <v>450</v>
      </c>
      <c r="I1049" s="75" t="str">
        <f>IFERROR(_xlfn.XLOOKUP(Last_Pos[[#This Row],[NIK]],Data_Base_2[NIK],Data_Base_2[Current Position]),"")</f>
        <v/>
      </c>
      <c r="J1049" s="75" t="s">
        <v>3963</v>
      </c>
      <c r="K1049" s="79">
        <v>42005</v>
      </c>
      <c r="L1049" s="76" t="s">
        <v>4874</v>
      </c>
      <c r="M1049" s="78">
        <v>41214</v>
      </c>
    </row>
    <row r="1050" spans="7:13" x14ac:dyDescent="0.25">
      <c r="G1050" s="75" t="s">
        <v>4536</v>
      </c>
      <c r="H1050" s="75" t="s">
        <v>3538</v>
      </c>
      <c r="I1050" s="75" t="str">
        <f>IFERROR(_xlfn.XLOOKUP(Last_Pos[[#This Row],[NIK]],Data_Base_2[NIK],Data_Base_2[Current Position]),"")</f>
        <v/>
      </c>
      <c r="J1050" s="75" t="s">
        <v>1638</v>
      </c>
      <c r="K1050" s="79">
        <v>41609</v>
      </c>
      <c r="L1050" s="76" t="s">
        <v>1638</v>
      </c>
      <c r="M1050" s="78">
        <v>41584</v>
      </c>
    </row>
    <row r="1051" spans="7:13" x14ac:dyDescent="0.25">
      <c r="G1051" s="75" t="s">
        <v>4537</v>
      </c>
      <c r="H1051" s="75" t="s">
        <v>3539</v>
      </c>
      <c r="I1051" s="75" t="str">
        <f>IFERROR(_xlfn.XLOOKUP(Last_Pos[[#This Row],[NIK]],Data_Base_2[NIK],Data_Base_2[Current Position]),"")</f>
        <v/>
      </c>
      <c r="J1051" s="75" t="s">
        <v>28</v>
      </c>
      <c r="K1051" s="79">
        <v>42248</v>
      </c>
      <c r="L1051" s="76" t="s">
        <v>1638</v>
      </c>
      <c r="M1051" s="78">
        <v>42065</v>
      </c>
    </row>
    <row r="1052" spans="7:13" x14ac:dyDescent="0.25">
      <c r="G1052" s="75" t="s">
        <v>2300</v>
      </c>
      <c r="H1052" s="75" t="s">
        <v>1266</v>
      </c>
      <c r="I1052" s="75" t="str">
        <f>IFERROR(_xlfn.XLOOKUP(Last_Pos[[#This Row],[NIK]],Data_Base_2[NIK],Data_Base_2[Current Position]),"")</f>
        <v/>
      </c>
      <c r="J1052" s="75" t="s">
        <v>28</v>
      </c>
      <c r="K1052" s="79">
        <v>43497</v>
      </c>
      <c r="L1052" s="76" t="s">
        <v>28</v>
      </c>
      <c r="M1052" s="78">
        <v>43497</v>
      </c>
    </row>
    <row r="1053" spans="7:13" x14ac:dyDescent="0.25">
      <c r="G1053" s="75" t="s">
        <v>4538</v>
      </c>
      <c r="H1053" s="75" t="s">
        <v>3540</v>
      </c>
      <c r="I1053" s="75" t="str">
        <f>IFERROR(_xlfn.XLOOKUP(Last_Pos[[#This Row],[NIK]],Data_Base_2[NIK],Data_Base_2[Current Position]),"")</f>
        <v/>
      </c>
      <c r="J1053" s="75" t="s">
        <v>3771</v>
      </c>
      <c r="K1053" s="79">
        <v>43466</v>
      </c>
      <c r="L1053" s="76" t="s">
        <v>3771</v>
      </c>
      <c r="M1053" s="78">
        <v>43235</v>
      </c>
    </row>
    <row r="1054" spans="7:13" x14ac:dyDescent="0.25">
      <c r="G1054" s="75" t="s">
        <v>4539</v>
      </c>
      <c r="H1054" s="75" t="s">
        <v>3541</v>
      </c>
      <c r="I1054" s="75" t="str">
        <f>IFERROR(_xlfn.XLOOKUP(Last_Pos[[#This Row],[NIK]],Data_Base_2[NIK],Data_Base_2[Current Position]),"")</f>
        <v/>
      </c>
      <c r="J1054" s="75" t="s">
        <v>28</v>
      </c>
      <c r="K1054" s="79">
        <v>41579</v>
      </c>
      <c r="L1054" s="76" t="s">
        <v>1638</v>
      </c>
      <c r="M1054" s="78">
        <v>41518</v>
      </c>
    </row>
    <row r="1055" spans="7:13" x14ac:dyDescent="0.25">
      <c r="G1055" s="75" t="s">
        <v>2737</v>
      </c>
      <c r="H1055" s="75" t="s">
        <v>600</v>
      </c>
      <c r="I1055" s="75" t="str">
        <f>IFERROR(_xlfn.XLOOKUP(Last_Pos[[#This Row],[NIK]],Data_Base_2[NIK],Data_Base_2[Current Position]),"")</f>
        <v/>
      </c>
      <c r="J1055" s="75" t="s">
        <v>28</v>
      </c>
      <c r="K1055" s="79">
        <v>43864</v>
      </c>
      <c r="L1055" s="76" t="s">
        <v>1587</v>
      </c>
      <c r="M1055" s="78">
        <v>42583</v>
      </c>
    </row>
    <row r="1056" spans="7:13" x14ac:dyDescent="0.25">
      <c r="G1056" s="75" t="s">
        <v>2378</v>
      </c>
      <c r="H1056" s="75" t="s">
        <v>129</v>
      </c>
      <c r="I1056" s="75" t="str">
        <f>IFERROR(_xlfn.XLOOKUP(Last_Pos[[#This Row],[NIK]],Data_Base_2[NIK],Data_Base_2[Current Position]),"")</f>
        <v/>
      </c>
      <c r="J1056" s="75" t="s">
        <v>1490</v>
      </c>
      <c r="K1056" s="79">
        <v>42005</v>
      </c>
      <c r="L1056" s="76" t="s">
        <v>3797</v>
      </c>
      <c r="M1056" s="78">
        <v>41365</v>
      </c>
    </row>
    <row r="1057" spans="7:13" x14ac:dyDescent="0.25">
      <c r="G1057" s="75" t="s">
        <v>2376</v>
      </c>
      <c r="H1057" s="75" t="s">
        <v>128</v>
      </c>
      <c r="I1057" s="75" t="str">
        <f>IFERROR(_xlfn.XLOOKUP(Last_Pos[[#This Row],[NIK]],Data_Base_2[NIK],Data_Base_2[Current Position]),"")</f>
        <v/>
      </c>
      <c r="J1057" s="75" t="s">
        <v>1454</v>
      </c>
      <c r="K1057" s="79">
        <v>40909</v>
      </c>
      <c r="L1057" s="76" t="s">
        <v>1454</v>
      </c>
      <c r="M1057" s="78">
        <v>39508</v>
      </c>
    </row>
    <row r="1058" spans="7:13" x14ac:dyDescent="0.25">
      <c r="G1058" s="75" t="s">
        <v>4540</v>
      </c>
      <c r="H1058" s="75" t="s">
        <v>3542</v>
      </c>
      <c r="I1058" s="75" t="str">
        <f>IFERROR(_xlfn.XLOOKUP(Last_Pos[[#This Row],[NIK]],Data_Base_2[NIK],Data_Base_2[Current Position]),"")</f>
        <v/>
      </c>
      <c r="J1058" s="75" t="s">
        <v>1638</v>
      </c>
      <c r="K1058" s="79">
        <v>41584</v>
      </c>
      <c r="L1058" s="76" t="s">
        <v>1638</v>
      </c>
      <c r="M1058" s="78">
        <v>41584</v>
      </c>
    </row>
    <row r="1059" spans="7:13" x14ac:dyDescent="0.25">
      <c r="G1059" s="75" t="s">
        <v>4541</v>
      </c>
      <c r="H1059" s="75" t="s">
        <v>3543</v>
      </c>
      <c r="I1059" s="75" t="str">
        <f>IFERROR(_xlfn.XLOOKUP(Last_Pos[[#This Row],[NIK]],Data_Base_2[NIK],Data_Base_2[Current Position]),"")</f>
        <v/>
      </c>
      <c r="J1059" s="75" t="s">
        <v>3766</v>
      </c>
      <c r="K1059" s="79">
        <v>42695</v>
      </c>
      <c r="L1059" s="76" t="s">
        <v>3766</v>
      </c>
      <c r="M1059" s="78">
        <v>42695</v>
      </c>
    </row>
    <row r="1060" spans="7:13" x14ac:dyDescent="0.25">
      <c r="G1060" s="75" t="s">
        <v>2424</v>
      </c>
      <c r="H1060" s="75" t="s">
        <v>724</v>
      </c>
      <c r="I1060" s="75" t="str">
        <f>IFERROR(_xlfn.XLOOKUP(Last_Pos[[#This Row],[NIK]],Data_Base_2[NIK],Data_Base_2[Current Position]),"")</f>
        <v/>
      </c>
      <c r="J1060" s="75" t="s">
        <v>928</v>
      </c>
      <c r="K1060" s="79">
        <v>44044</v>
      </c>
      <c r="L1060" s="76" t="s">
        <v>928</v>
      </c>
      <c r="M1060" s="78">
        <v>44044</v>
      </c>
    </row>
    <row r="1061" spans="7:13" x14ac:dyDescent="0.25">
      <c r="G1061" s="75" t="s">
        <v>2544</v>
      </c>
      <c r="H1061" s="75" t="s">
        <v>1293</v>
      </c>
      <c r="I1061" s="75" t="str">
        <f>IFERROR(_xlfn.XLOOKUP(Last_Pos[[#This Row],[NIK]],Data_Base_2[NIK],Data_Base_2[Current Position]),"")</f>
        <v/>
      </c>
      <c r="J1061" s="75" t="s">
        <v>28</v>
      </c>
      <c r="K1061" s="79">
        <v>43864</v>
      </c>
      <c r="L1061" s="76" t="s">
        <v>28</v>
      </c>
      <c r="M1061" s="78">
        <v>42736</v>
      </c>
    </row>
    <row r="1062" spans="7:13" x14ac:dyDescent="0.25">
      <c r="G1062" s="75" t="s">
        <v>2308</v>
      </c>
      <c r="H1062" s="75" t="s">
        <v>357</v>
      </c>
      <c r="I1062" s="75" t="str">
        <f>IFERROR(_xlfn.XLOOKUP(Last_Pos[[#This Row],[NIK]],Data_Base_2[NIK],Data_Base_2[Current Position]),"")</f>
        <v/>
      </c>
      <c r="J1062" s="75" t="s">
        <v>1624</v>
      </c>
      <c r="K1062" s="79">
        <v>41640</v>
      </c>
      <c r="L1062" s="76" t="s">
        <v>4875</v>
      </c>
      <c r="M1062" s="78">
        <v>41533</v>
      </c>
    </row>
    <row r="1063" spans="7:13" x14ac:dyDescent="0.25">
      <c r="G1063" s="75" t="s">
        <v>4542</v>
      </c>
      <c r="H1063" s="75" t="s">
        <v>3544</v>
      </c>
      <c r="I1063" s="75" t="str">
        <f>IFERROR(_xlfn.XLOOKUP(Last_Pos[[#This Row],[NIK]],Data_Base_2[NIK],Data_Base_2[Current Position]),"")</f>
        <v/>
      </c>
      <c r="J1063" s="75" t="s">
        <v>13</v>
      </c>
      <c r="K1063" s="79">
        <v>43374</v>
      </c>
      <c r="L1063" s="76" t="s">
        <v>13</v>
      </c>
      <c r="M1063" s="78">
        <v>43101</v>
      </c>
    </row>
    <row r="1064" spans="7:13" x14ac:dyDescent="0.25">
      <c r="G1064" s="75" t="s">
        <v>4543</v>
      </c>
      <c r="H1064" s="75" t="s">
        <v>3545</v>
      </c>
      <c r="I1064" s="75" t="str">
        <f>IFERROR(_xlfn.XLOOKUP(Last_Pos[[#This Row],[NIK]],Data_Base_2[NIK],Data_Base_2[Current Position]),"")</f>
        <v/>
      </c>
      <c r="J1064" s="75" t="s">
        <v>3964</v>
      </c>
      <c r="K1064" s="79">
        <v>42736</v>
      </c>
      <c r="L1064" s="76" t="s">
        <v>3964</v>
      </c>
      <c r="M1064" s="78">
        <v>42125</v>
      </c>
    </row>
    <row r="1065" spans="7:13" x14ac:dyDescent="0.25">
      <c r="G1065" s="75" t="s">
        <v>2780</v>
      </c>
      <c r="H1065" s="75" t="s">
        <v>204</v>
      </c>
      <c r="I1065" s="75" t="str">
        <f>IFERROR(_xlfn.XLOOKUP(Last_Pos[[#This Row],[NIK]],Data_Base_2[NIK],Data_Base_2[Current Position]),"")</f>
        <v/>
      </c>
      <c r="J1065" s="75" t="s">
        <v>3818</v>
      </c>
      <c r="K1065" s="79">
        <v>43922</v>
      </c>
      <c r="L1065" s="76" t="s">
        <v>1587</v>
      </c>
      <c r="M1065" s="78">
        <v>43101</v>
      </c>
    </row>
    <row r="1066" spans="7:13" x14ac:dyDescent="0.25">
      <c r="G1066" s="75" t="s">
        <v>2784</v>
      </c>
      <c r="H1066" s="75" t="s">
        <v>313</v>
      </c>
      <c r="I1066" s="75" t="str">
        <f>IFERROR(_xlfn.XLOOKUP(Last_Pos[[#This Row],[NIK]],Data_Base_2[NIK],Data_Base_2[Current Position]),"")</f>
        <v/>
      </c>
      <c r="J1066" s="75" t="s">
        <v>928</v>
      </c>
      <c r="K1066" s="79">
        <v>43101</v>
      </c>
      <c r="L1066" s="76" t="s">
        <v>928</v>
      </c>
      <c r="M1066" s="78">
        <v>41791</v>
      </c>
    </row>
    <row r="1067" spans="7:13" x14ac:dyDescent="0.25">
      <c r="G1067" s="75" t="s">
        <v>4544</v>
      </c>
      <c r="H1067" s="75" t="s">
        <v>3546</v>
      </c>
      <c r="I1067" s="75" t="str">
        <f>IFERROR(_xlfn.XLOOKUP(Last_Pos[[#This Row],[NIK]],Data_Base_2[NIK],Data_Base_2[Current Position]),"")</f>
        <v/>
      </c>
      <c r="J1067" s="75" t="s">
        <v>30</v>
      </c>
      <c r="K1067" s="79">
        <v>42857</v>
      </c>
      <c r="L1067" s="76" t="s">
        <v>30</v>
      </c>
      <c r="M1067" s="78">
        <v>41968</v>
      </c>
    </row>
    <row r="1068" spans="7:13" x14ac:dyDescent="0.25">
      <c r="G1068" s="75" t="s">
        <v>4545</v>
      </c>
      <c r="H1068" s="75" t="s">
        <v>3547</v>
      </c>
      <c r="I1068" s="75" t="str">
        <f>IFERROR(_xlfn.XLOOKUP(Last_Pos[[#This Row],[NIK]],Data_Base_2[NIK],Data_Base_2[Current Position]),"")</f>
        <v/>
      </c>
      <c r="J1068" s="75" t="s">
        <v>3799</v>
      </c>
      <c r="K1068" s="79">
        <v>43525</v>
      </c>
      <c r="L1068" s="76" t="s">
        <v>3755</v>
      </c>
      <c r="M1068" s="78">
        <v>43467</v>
      </c>
    </row>
    <row r="1069" spans="7:13" x14ac:dyDescent="0.25">
      <c r="G1069" s="75" t="s">
        <v>4546</v>
      </c>
      <c r="H1069" s="75" t="s">
        <v>3548</v>
      </c>
      <c r="I1069" s="75" t="str">
        <f>IFERROR(_xlfn.XLOOKUP(Last_Pos[[#This Row],[NIK]],Data_Base_2[NIK],Data_Base_2[Current Position]),"")</f>
        <v/>
      </c>
      <c r="J1069" s="75" t="s">
        <v>3965</v>
      </c>
      <c r="K1069" s="79">
        <v>41091</v>
      </c>
      <c r="L1069" s="76" t="s">
        <v>4876</v>
      </c>
      <c r="M1069" s="78">
        <v>40909</v>
      </c>
    </row>
    <row r="1070" spans="7:13" x14ac:dyDescent="0.25">
      <c r="G1070" s="75" t="s">
        <v>4547</v>
      </c>
      <c r="H1070" s="75" t="s">
        <v>3549</v>
      </c>
      <c r="I1070" s="75" t="str">
        <f>IFERROR(_xlfn.XLOOKUP(Last_Pos[[#This Row],[NIK]],Data_Base_2[NIK],Data_Base_2[Current Position]),"")</f>
        <v/>
      </c>
      <c r="J1070" s="75" t="s">
        <v>30</v>
      </c>
      <c r="K1070" s="79">
        <v>42795</v>
      </c>
      <c r="L1070" s="76" t="s">
        <v>4877</v>
      </c>
      <c r="M1070" s="78">
        <v>41641</v>
      </c>
    </row>
    <row r="1071" spans="7:13" x14ac:dyDescent="0.25">
      <c r="G1071" s="75" t="s">
        <v>2764</v>
      </c>
      <c r="H1071" s="75" t="s">
        <v>598</v>
      </c>
      <c r="I1071" s="75" t="str">
        <f>IFERROR(_xlfn.XLOOKUP(Last_Pos[[#This Row],[NIK]],Data_Base_2[NIK],Data_Base_2[Current Position]),"")</f>
        <v/>
      </c>
      <c r="J1071" s="75" t="s">
        <v>1554</v>
      </c>
      <c r="K1071" s="79">
        <v>43922</v>
      </c>
      <c r="L1071" s="76" t="s">
        <v>928</v>
      </c>
      <c r="M1071" s="78">
        <v>42767</v>
      </c>
    </row>
    <row r="1072" spans="7:13" x14ac:dyDescent="0.25">
      <c r="G1072" s="75" t="s">
        <v>2444</v>
      </c>
      <c r="H1072" s="75" t="s">
        <v>689</v>
      </c>
      <c r="I1072" s="75" t="str">
        <f>IFERROR(_xlfn.XLOOKUP(Last_Pos[[#This Row],[NIK]],Data_Base_2[NIK],Data_Base_2[Current Position]),"")</f>
        <v/>
      </c>
      <c r="J1072" s="75" t="s">
        <v>928</v>
      </c>
      <c r="K1072" s="79">
        <v>43845</v>
      </c>
      <c r="L1072" s="76" t="s">
        <v>3766</v>
      </c>
      <c r="M1072" s="78">
        <v>43570</v>
      </c>
    </row>
    <row r="1073" spans="7:13" x14ac:dyDescent="0.25">
      <c r="G1073" s="75" t="s">
        <v>2319</v>
      </c>
      <c r="H1073" s="75" t="s">
        <v>370</v>
      </c>
      <c r="I1073" s="75" t="str">
        <f>IFERROR(_xlfn.XLOOKUP(Last_Pos[[#This Row],[NIK]],Data_Base_2[NIK],Data_Base_2[Current Position]),"")</f>
        <v/>
      </c>
      <c r="J1073" s="75" t="s">
        <v>1446</v>
      </c>
      <c r="K1073" s="79">
        <v>43466</v>
      </c>
      <c r="L1073" s="76" t="s">
        <v>4878</v>
      </c>
      <c r="M1073" s="78">
        <v>41428</v>
      </c>
    </row>
    <row r="1074" spans="7:13" x14ac:dyDescent="0.25">
      <c r="G1074" s="75" t="s">
        <v>4548</v>
      </c>
      <c r="H1074" s="75" t="s">
        <v>3550</v>
      </c>
      <c r="I1074" s="75" t="str">
        <f>IFERROR(_xlfn.XLOOKUP(Last_Pos[[#This Row],[NIK]],Data_Base_2[NIK],Data_Base_2[Current Position]),"")</f>
        <v/>
      </c>
      <c r="J1074" s="75" t="s">
        <v>28</v>
      </c>
      <c r="K1074" s="79">
        <v>42248</v>
      </c>
      <c r="L1074" s="76" t="s">
        <v>28</v>
      </c>
      <c r="M1074" s="78">
        <v>42248</v>
      </c>
    </row>
    <row r="1075" spans="7:13" x14ac:dyDescent="0.25">
      <c r="G1075" s="75" t="s">
        <v>2710</v>
      </c>
      <c r="H1075" s="75" t="s">
        <v>608</v>
      </c>
      <c r="I1075" s="75" t="str">
        <f>IFERROR(_xlfn.XLOOKUP(Last_Pos[[#This Row],[NIK]],Data_Base_2[NIK],Data_Base_2[Current Position]),"")</f>
        <v/>
      </c>
      <c r="J1075" s="75" t="s">
        <v>28</v>
      </c>
      <c r="K1075" s="79">
        <v>42887</v>
      </c>
      <c r="L1075" s="76" t="s">
        <v>1638</v>
      </c>
      <c r="M1075" s="78">
        <v>42705</v>
      </c>
    </row>
    <row r="1076" spans="7:13" x14ac:dyDescent="0.25">
      <c r="G1076" s="75" t="s">
        <v>2338</v>
      </c>
      <c r="H1076" s="75" t="s">
        <v>1173</v>
      </c>
      <c r="I1076" s="75" t="str">
        <f>IFERROR(_xlfn.XLOOKUP(Last_Pos[[#This Row],[NIK]],Data_Base_2[NIK],Data_Base_2[Current Position]),"")</f>
        <v/>
      </c>
      <c r="J1076" s="75" t="s">
        <v>1672</v>
      </c>
      <c r="K1076" s="79">
        <v>43101</v>
      </c>
      <c r="L1076" s="76" t="s">
        <v>3935</v>
      </c>
      <c r="M1076" s="78">
        <v>41548</v>
      </c>
    </row>
    <row r="1077" spans="7:13" x14ac:dyDescent="0.25">
      <c r="G1077" s="75" t="s">
        <v>4549</v>
      </c>
      <c r="H1077" s="75" t="s">
        <v>3551</v>
      </c>
      <c r="I1077" s="75" t="str">
        <f>IFERROR(_xlfn.XLOOKUP(Last_Pos[[#This Row],[NIK]],Data_Base_2[NIK],Data_Base_2[Current Position]),"")</f>
        <v/>
      </c>
      <c r="J1077" s="75" t="s">
        <v>28</v>
      </c>
      <c r="K1077" s="79">
        <v>43132</v>
      </c>
      <c r="L1077" s="76" t="s">
        <v>4879</v>
      </c>
      <c r="M1077" s="78">
        <v>43055</v>
      </c>
    </row>
    <row r="1078" spans="7:13" x14ac:dyDescent="0.25">
      <c r="G1078" s="75" t="s">
        <v>4550</v>
      </c>
      <c r="H1078" s="75" t="s">
        <v>3552</v>
      </c>
      <c r="I1078" s="75" t="str">
        <f>IFERROR(_xlfn.XLOOKUP(Last_Pos[[#This Row],[NIK]],Data_Base_2[NIK],Data_Base_2[Current Position]),"")</f>
        <v/>
      </c>
      <c r="J1078" s="75" t="s">
        <v>3966</v>
      </c>
      <c r="K1078" s="79">
        <v>43466</v>
      </c>
      <c r="L1078" s="76" t="s">
        <v>3966</v>
      </c>
      <c r="M1078" s="78">
        <v>42020</v>
      </c>
    </row>
    <row r="1079" spans="7:13" x14ac:dyDescent="0.25">
      <c r="G1079" s="75" t="s">
        <v>4551</v>
      </c>
      <c r="H1079" s="75" t="s">
        <v>3553</v>
      </c>
      <c r="I1079" s="75" t="str">
        <f>IFERROR(_xlfn.XLOOKUP(Last_Pos[[#This Row],[NIK]],Data_Base_2[NIK],Data_Base_2[Current Position]),"")</f>
        <v/>
      </c>
      <c r="J1079" s="75" t="s">
        <v>3967</v>
      </c>
      <c r="K1079" s="79">
        <v>41883</v>
      </c>
      <c r="L1079" s="76" t="s">
        <v>3967</v>
      </c>
      <c r="M1079" s="78">
        <v>41883</v>
      </c>
    </row>
    <row r="1080" spans="7:13" x14ac:dyDescent="0.25">
      <c r="G1080" s="75" t="s">
        <v>4552</v>
      </c>
      <c r="H1080" s="75" t="s">
        <v>3554</v>
      </c>
      <c r="I1080" s="75" t="str">
        <f>IFERROR(_xlfn.XLOOKUP(Last_Pos[[#This Row],[NIK]],Data_Base_2[NIK],Data_Base_2[Current Position]),"")</f>
        <v/>
      </c>
      <c r="J1080" s="75" t="s">
        <v>28</v>
      </c>
      <c r="K1080" s="79">
        <v>43174</v>
      </c>
      <c r="L1080" s="76" t="s">
        <v>28</v>
      </c>
      <c r="M1080" s="78">
        <v>43115</v>
      </c>
    </row>
    <row r="1081" spans="7:13" x14ac:dyDescent="0.25">
      <c r="G1081" s="75" t="s">
        <v>4553</v>
      </c>
      <c r="H1081" s="75" t="s">
        <v>3555</v>
      </c>
      <c r="I1081" s="75" t="str">
        <f>IFERROR(_xlfn.XLOOKUP(Last_Pos[[#This Row],[NIK]],Data_Base_2[NIK],Data_Base_2[Current Position]),"")</f>
        <v/>
      </c>
      <c r="J1081" s="75" t="s">
        <v>1487</v>
      </c>
      <c r="K1081" s="79">
        <v>41883</v>
      </c>
      <c r="L1081" s="76" t="s">
        <v>1487</v>
      </c>
      <c r="M1081" s="78">
        <v>41883</v>
      </c>
    </row>
    <row r="1082" spans="7:13" x14ac:dyDescent="0.25">
      <c r="G1082" s="75" t="s">
        <v>2477</v>
      </c>
      <c r="H1082" s="75" t="s">
        <v>1248</v>
      </c>
      <c r="I1082" s="75" t="str">
        <f>IFERROR(_xlfn.XLOOKUP(Last_Pos[[#This Row],[NIK]],Data_Base_2[NIK],Data_Base_2[Current Position]),"")</f>
        <v/>
      </c>
      <c r="J1082" s="75" t="s">
        <v>28</v>
      </c>
      <c r="K1082" s="79">
        <v>43040</v>
      </c>
      <c r="L1082" s="76" t="s">
        <v>1638</v>
      </c>
      <c r="M1082" s="78">
        <v>42857</v>
      </c>
    </row>
    <row r="1083" spans="7:13" x14ac:dyDescent="0.25">
      <c r="G1083" s="75" t="s">
        <v>4554</v>
      </c>
      <c r="H1083" s="75" t="s">
        <v>3556</v>
      </c>
      <c r="I1083" s="75" t="str">
        <f>IFERROR(_xlfn.XLOOKUP(Last_Pos[[#This Row],[NIK]],Data_Base_2[NIK],Data_Base_2[Current Position]),"")</f>
        <v/>
      </c>
      <c r="J1083" s="75" t="s">
        <v>3968</v>
      </c>
      <c r="K1083" s="79">
        <v>41687</v>
      </c>
      <c r="L1083" s="76" t="s">
        <v>3968</v>
      </c>
      <c r="M1083" s="78">
        <v>41687</v>
      </c>
    </row>
    <row r="1084" spans="7:13" x14ac:dyDescent="0.25">
      <c r="G1084" s="75" t="s">
        <v>4555</v>
      </c>
      <c r="H1084" s="75" t="s">
        <v>3557</v>
      </c>
      <c r="I1084" s="75" t="str">
        <f>IFERROR(_xlfn.XLOOKUP(Last_Pos[[#This Row],[NIK]],Data_Base_2[NIK],Data_Base_2[Current Position]),"")</f>
        <v/>
      </c>
      <c r="J1084" s="75" t="s">
        <v>28</v>
      </c>
      <c r="K1084" s="79">
        <v>42887</v>
      </c>
      <c r="L1084" s="76" t="s">
        <v>1638</v>
      </c>
      <c r="M1084" s="78">
        <v>42705</v>
      </c>
    </row>
    <row r="1085" spans="7:13" x14ac:dyDescent="0.25">
      <c r="G1085" s="75" t="s">
        <v>4556</v>
      </c>
      <c r="H1085" s="75" t="s">
        <v>3558</v>
      </c>
      <c r="I1085" s="75" t="str">
        <f>IFERROR(_xlfn.XLOOKUP(Last_Pos[[#This Row],[NIK]],Data_Base_2[NIK],Data_Base_2[Current Position]),"")</f>
        <v/>
      </c>
      <c r="J1085" s="75" t="s">
        <v>3797</v>
      </c>
      <c r="K1085" s="79">
        <v>41276</v>
      </c>
      <c r="L1085" s="76" t="s">
        <v>3797</v>
      </c>
      <c r="M1085" s="78">
        <v>41276</v>
      </c>
    </row>
    <row r="1086" spans="7:13" x14ac:dyDescent="0.25">
      <c r="G1086" s="75" t="s">
        <v>4557</v>
      </c>
      <c r="H1086" s="75" t="s">
        <v>3559</v>
      </c>
      <c r="I1086" s="75" t="str">
        <f>IFERROR(_xlfn.XLOOKUP(Last_Pos[[#This Row],[NIK]],Data_Base_2[NIK],Data_Base_2[Current Position]),"")</f>
        <v/>
      </c>
      <c r="J1086" s="75" t="s">
        <v>28</v>
      </c>
      <c r="K1086" s="79">
        <v>43070</v>
      </c>
      <c r="L1086" s="76" t="s">
        <v>28</v>
      </c>
      <c r="M1086" s="78">
        <v>42888</v>
      </c>
    </row>
    <row r="1087" spans="7:13" x14ac:dyDescent="0.25">
      <c r="G1087" s="75" t="s">
        <v>4558</v>
      </c>
      <c r="H1087" s="75" t="s">
        <v>3560</v>
      </c>
      <c r="I1087" s="75" t="str">
        <f>IFERROR(_xlfn.XLOOKUP(Last_Pos[[#This Row],[NIK]],Data_Base_2[NIK],Data_Base_2[Current Position]),"")</f>
        <v/>
      </c>
      <c r="J1087" s="75" t="s">
        <v>28</v>
      </c>
      <c r="K1087" s="79">
        <v>41927</v>
      </c>
      <c r="L1087" s="76" t="s">
        <v>28</v>
      </c>
      <c r="M1087" s="78">
        <v>41821</v>
      </c>
    </row>
    <row r="1088" spans="7:13" x14ac:dyDescent="0.25">
      <c r="G1088" s="75" t="s">
        <v>4559</v>
      </c>
      <c r="H1088" s="75" t="s">
        <v>3561</v>
      </c>
      <c r="I1088" s="75" t="str">
        <f>IFERROR(_xlfn.XLOOKUP(Last_Pos[[#This Row],[NIK]],Data_Base_2[NIK],Data_Base_2[Current Position]),"")</f>
        <v/>
      </c>
      <c r="J1088" s="75" t="s">
        <v>3969</v>
      </c>
      <c r="K1088" s="79">
        <v>42186</v>
      </c>
      <c r="L1088" s="76" t="s">
        <v>4880</v>
      </c>
      <c r="M1088" s="78">
        <v>41821</v>
      </c>
    </row>
    <row r="1089" spans="7:13" x14ac:dyDescent="0.25">
      <c r="G1089" s="75" t="s">
        <v>4560</v>
      </c>
      <c r="H1089" s="75" t="s">
        <v>3562</v>
      </c>
      <c r="I1089" s="75" t="str">
        <f>IFERROR(_xlfn.XLOOKUP(Last_Pos[[#This Row],[NIK]],Data_Base_2[NIK],Data_Base_2[Current Position]),"")</f>
        <v/>
      </c>
      <c r="J1089" s="75" t="s">
        <v>1849</v>
      </c>
      <c r="K1089" s="79">
        <v>42826</v>
      </c>
      <c r="L1089" s="76" t="s">
        <v>1849</v>
      </c>
      <c r="M1089" s="78">
        <v>42826</v>
      </c>
    </row>
    <row r="1090" spans="7:13" x14ac:dyDescent="0.25">
      <c r="G1090" s="75" t="s">
        <v>2626</v>
      </c>
      <c r="H1090" s="75" t="s">
        <v>436</v>
      </c>
      <c r="I1090" s="75" t="str">
        <f>IFERROR(_xlfn.XLOOKUP(Last_Pos[[#This Row],[NIK]],Data_Base_2[NIK],Data_Base_2[Current Position]),"")</f>
        <v/>
      </c>
      <c r="J1090" s="75" t="s">
        <v>885</v>
      </c>
      <c r="K1090" s="79">
        <v>43525</v>
      </c>
      <c r="L1090" s="76" t="s">
        <v>885</v>
      </c>
      <c r="M1090" s="78">
        <v>42065</v>
      </c>
    </row>
    <row r="1091" spans="7:13" x14ac:dyDescent="0.25">
      <c r="G1091" s="75" t="s">
        <v>4561</v>
      </c>
      <c r="H1091" s="75" t="s">
        <v>3563</v>
      </c>
      <c r="I1091" s="75" t="str">
        <f>IFERROR(_xlfn.XLOOKUP(Last_Pos[[#This Row],[NIK]],Data_Base_2[NIK],Data_Base_2[Current Position]),"")</f>
        <v/>
      </c>
      <c r="J1091" s="75" t="s">
        <v>28</v>
      </c>
      <c r="K1091" s="79">
        <v>42993</v>
      </c>
      <c r="L1091" s="76" t="s">
        <v>28</v>
      </c>
      <c r="M1091" s="78">
        <v>42809</v>
      </c>
    </row>
    <row r="1092" spans="7:13" x14ac:dyDescent="0.25">
      <c r="G1092" s="75" t="s">
        <v>2697</v>
      </c>
      <c r="H1092" s="75" t="s">
        <v>638</v>
      </c>
      <c r="I1092" s="75" t="str">
        <f>IFERROR(_xlfn.XLOOKUP(Last_Pos[[#This Row],[NIK]],Data_Base_2[NIK],Data_Base_2[Current Position]),"")</f>
        <v/>
      </c>
      <c r="J1092" s="75" t="s">
        <v>928</v>
      </c>
      <c r="K1092" s="79">
        <v>43009</v>
      </c>
      <c r="L1092" s="76" t="s">
        <v>928</v>
      </c>
      <c r="M1092" s="78">
        <v>43009</v>
      </c>
    </row>
    <row r="1093" spans="7:13" x14ac:dyDescent="0.25">
      <c r="G1093" s="75" t="s">
        <v>2332</v>
      </c>
      <c r="H1093" s="75" t="s">
        <v>461</v>
      </c>
      <c r="I1093" s="75" t="str">
        <f>IFERROR(_xlfn.XLOOKUP(Last_Pos[[#This Row],[NIK]],Data_Base_2[NIK],Data_Base_2[Current Position]),"")</f>
        <v/>
      </c>
      <c r="J1093" s="75" t="s">
        <v>1666</v>
      </c>
      <c r="K1093" s="79">
        <v>39326</v>
      </c>
      <c r="L1093" s="76" t="s">
        <v>1666</v>
      </c>
      <c r="M1093" s="78">
        <v>39295</v>
      </c>
    </row>
    <row r="1094" spans="7:13" x14ac:dyDescent="0.25">
      <c r="G1094" s="75" t="s">
        <v>4562</v>
      </c>
      <c r="H1094" s="75" t="s">
        <v>3564</v>
      </c>
      <c r="I1094" s="75" t="str">
        <f>IFERROR(_xlfn.XLOOKUP(Last_Pos[[#This Row],[NIK]],Data_Base_2[NIK],Data_Base_2[Current Position]),"")</f>
        <v/>
      </c>
      <c r="J1094" s="75" t="s">
        <v>3950</v>
      </c>
      <c r="K1094" s="79">
        <v>40544</v>
      </c>
      <c r="L1094" s="76" t="s">
        <v>3950</v>
      </c>
      <c r="M1094" s="78">
        <v>39888</v>
      </c>
    </row>
    <row r="1095" spans="7:13" x14ac:dyDescent="0.25">
      <c r="G1095" s="75" t="s">
        <v>4563</v>
      </c>
      <c r="H1095" s="75" t="s">
        <v>3565</v>
      </c>
      <c r="I1095" s="75" t="str">
        <f>IFERROR(_xlfn.XLOOKUP(Last_Pos[[#This Row],[NIK]],Data_Base_2[NIK],Data_Base_2[Current Position]),"")</f>
        <v/>
      </c>
      <c r="J1095" s="75" t="s">
        <v>3970</v>
      </c>
      <c r="K1095" s="79">
        <v>41791</v>
      </c>
      <c r="L1095" s="76" t="s">
        <v>4840</v>
      </c>
      <c r="M1095" s="78">
        <v>40504</v>
      </c>
    </row>
    <row r="1096" spans="7:13" x14ac:dyDescent="0.25">
      <c r="G1096" s="75" t="s">
        <v>2750</v>
      </c>
      <c r="H1096" s="75" t="s">
        <v>552</v>
      </c>
      <c r="I1096" s="75" t="str">
        <f>IFERROR(_xlfn.XLOOKUP(Last_Pos[[#This Row],[NIK]],Data_Base_2[NIK],Data_Base_2[Current Position]),"")</f>
        <v/>
      </c>
      <c r="J1096" s="75" t="s">
        <v>28</v>
      </c>
      <c r="K1096" s="79">
        <v>43678</v>
      </c>
      <c r="L1096" s="76" t="s">
        <v>28</v>
      </c>
      <c r="M1096" s="78">
        <v>42278</v>
      </c>
    </row>
    <row r="1097" spans="7:13" x14ac:dyDescent="0.25">
      <c r="G1097" s="75" t="s">
        <v>2581</v>
      </c>
      <c r="H1097" s="75" t="s">
        <v>3566</v>
      </c>
      <c r="I1097" s="75" t="str">
        <f>IFERROR(_xlfn.XLOOKUP(Last_Pos[[#This Row],[NIK]],Data_Base_2[NIK],Data_Base_2[Current Position]),"")</f>
        <v/>
      </c>
      <c r="J1097" s="75" t="s">
        <v>2077</v>
      </c>
      <c r="K1097" s="79">
        <v>44153</v>
      </c>
      <c r="L1097" s="76" t="s">
        <v>2077</v>
      </c>
      <c r="M1097" s="78">
        <v>44153</v>
      </c>
    </row>
    <row r="1098" spans="7:13" x14ac:dyDescent="0.25">
      <c r="G1098" s="75" t="s">
        <v>2581</v>
      </c>
      <c r="H1098" s="75" t="s">
        <v>1313</v>
      </c>
      <c r="I1098" s="75" t="str">
        <f>IFERROR(_xlfn.XLOOKUP(Last_Pos[[#This Row],[NIK]],Data_Base_2[NIK],Data_Base_2[Current Position]),"")</f>
        <v/>
      </c>
      <c r="J1098" s="75" t="s">
        <v>2077</v>
      </c>
      <c r="K1098" s="79">
        <v>43071</v>
      </c>
      <c r="L1098" s="76" t="s">
        <v>7</v>
      </c>
      <c r="M1098" s="78">
        <v>42736</v>
      </c>
    </row>
    <row r="1099" spans="7:13" x14ac:dyDescent="0.25">
      <c r="G1099" s="75" t="s">
        <v>4564</v>
      </c>
      <c r="H1099" s="75" t="s">
        <v>3567</v>
      </c>
      <c r="I1099" s="75" t="str">
        <f>IFERROR(_xlfn.XLOOKUP(Last_Pos[[#This Row],[NIK]],Data_Base_2[NIK],Data_Base_2[Current Position]),"")</f>
        <v/>
      </c>
      <c r="J1099" s="75" t="s">
        <v>28</v>
      </c>
      <c r="K1099" s="79">
        <v>42809</v>
      </c>
      <c r="L1099" s="76" t="s">
        <v>28</v>
      </c>
      <c r="M1099" s="78">
        <v>42005</v>
      </c>
    </row>
    <row r="1100" spans="7:13" x14ac:dyDescent="0.25">
      <c r="G1100" s="75" t="s">
        <v>2649</v>
      </c>
      <c r="H1100" s="75" t="s">
        <v>407</v>
      </c>
      <c r="I1100" s="75" t="str">
        <f>IFERROR(_xlfn.XLOOKUP(Last_Pos[[#This Row],[NIK]],Data_Base_2[NIK],Data_Base_2[Current Position]),"")</f>
        <v/>
      </c>
      <c r="J1100" s="75" t="s">
        <v>3869</v>
      </c>
      <c r="K1100" s="79">
        <v>43466</v>
      </c>
      <c r="L1100" s="76" t="s">
        <v>3869</v>
      </c>
      <c r="M1100" s="78">
        <v>42005</v>
      </c>
    </row>
    <row r="1101" spans="7:13" x14ac:dyDescent="0.25">
      <c r="G1101" s="75" t="s">
        <v>4565</v>
      </c>
      <c r="H1101" s="75" t="s">
        <v>3568</v>
      </c>
      <c r="I1101" s="75" t="str">
        <f>IFERROR(_xlfn.XLOOKUP(Last_Pos[[#This Row],[NIK]],Data_Base_2[NIK],Data_Base_2[Current Position]),"")</f>
        <v/>
      </c>
      <c r="J1101" s="75" t="s">
        <v>3971</v>
      </c>
      <c r="K1101" s="79">
        <v>43071</v>
      </c>
      <c r="L1101" s="76" t="s">
        <v>816</v>
      </c>
      <c r="M1101" s="78">
        <v>42005</v>
      </c>
    </row>
    <row r="1102" spans="7:13" x14ac:dyDescent="0.25">
      <c r="G1102" s="75" t="s">
        <v>2456</v>
      </c>
      <c r="H1102" s="75" t="s">
        <v>673</v>
      </c>
      <c r="I1102" s="75" t="str">
        <f>IFERROR(_xlfn.XLOOKUP(Last_Pos[[#This Row],[NIK]],Data_Base_2[NIK],Data_Base_2[Current Position]),"")</f>
        <v/>
      </c>
      <c r="J1102" s="75" t="s">
        <v>7</v>
      </c>
      <c r="K1102" s="79">
        <v>43586</v>
      </c>
      <c r="L1102" s="76" t="s">
        <v>7</v>
      </c>
      <c r="M1102" s="78">
        <v>43586</v>
      </c>
    </row>
    <row r="1103" spans="7:13" x14ac:dyDescent="0.25">
      <c r="G1103" s="75" t="s">
        <v>2623</v>
      </c>
      <c r="H1103" s="75" t="s">
        <v>300</v>
      </c>
      <c r="I1103" s="75" t="str">
        <f>IFERROR(_xlfn.XLOOKUP(Last_Pos[[#This Row],[NIK]],Data_Base_2[NIK],Data_Base_2[Current Position]),"")</f>
        <v/>
      </c>
      <c r="J1103" s="75" t="s">
        <v>3771</v>
      </c>
      <c r="K1103" s="79">
        <v>43466</v>
      </c>
      <c r="L1103" s="76" t="s">
        <v>3771</v>
      </c>
      <c r="M1103" s="78">
        <v>43115</v>
      </c>
    </row>
    <row r="1104" spans="7:13" x14ac:dyDescent="0.25">
      <c r="G1104" s="75" t="s">
        <v>2952</v>
      </c>
      <c r="H1104" s="75" t="s">
        <v>130</v>
      </c>
      <c r="I1104" s="75" t="str">
        <f>IFERROR(_xlfn.XLOOKUP(Last_Pos[[#This Row],[NIK]],Data_Base_2[NIK],Data_Base_2[Current Position]),"")</f>
        <v/>
      </c>
      <c r="J1104" s="75" t="s">
        <v>2182</v>
      </c>
      <c r="K1104" s="79">
        <v>42826</v>
      </c>
      <c r="L1104" s="76" t="s">
        <v>4770</v>
      </c>
      <c r="M1104" s="78">
        <v>40725</v>
      </c>
    </row>
    <row r="1105" spans="7:13" x14ac:dyDescent="0.25">
      <c r="G1105" s="75" t="s">
        <v>2808</v>
      </c>
      <c r="H1105" s="75" t="s">
        <v>585</v>
      </c>
      <c r="I1105" s="75" t="str">
        <f>IFERROR(_xlfn.XLOOKUP(Last_Pos[[#This Row],[NIK]],Data_Base_2[NIK],Data_Base_2[Current Position]),"")</f>
        <v/>
      </c>
      <c r="J1105" s="75" t="s">
        <v>7</v>
      </c>
      <c r="K1105" s="79">
        <v>43800</v>
      </c>
      <c r="L1105" s="76" t="s">
        <v>7</v>
      </c>
      <c r="M1105" s="78">
        <v>42614</v>
      </c>
    </row>
    <row r="1106" spans="7:13" x14ac:dyDescent="0.25">
      <c r="G1106" s="75" t="s">
        <v>2451</v>
      </c>
      <c r="H1106" s="75" t="s">
        <v>623</v>
      </c>
      <c r="I1106" s="75" t="str">
        <f>IFERROR(_xlfn.XLOOKUP(Last_Pos[[#This Row],[NIK]],Data_Base_2[NIK],Data_Base_2[Current Position]),"")</f>
        <v/>
      </c>
      <c r="J1106" s="75" t="s">
        <v>28</v>
      </c>
      <c r="K1106" s="79">
        <v>43101</v>
      </c>
      <c r="L1106" s="76" t="s">
        <v>28</v>
      </c>
      <c r="M1106" s="78">
        <v>42919</v>
      </c>
    </row>
    <row r="1107" spans="7:13" x14ac:dyDescent="0.25">
      <c r="G1107" s="75" t="s">
        <v>4566</v>
      </c>
      <c r="H1107" s="75" t="s">
        <v>3569</v>
      </c>
      <c r="I1107" s="75" t="str">
        <f>IFERROR(_xlfn.XLOOKUP(Last_Pos[[#This Row],[NIK]],Data_Base_2[NIK],Data_Base_2[Current Position]),"")</f>
        <v/>
      </c>
      <c r="J1107" s="75" t="s">
        <v>28</v>
      </c>
      <c r="K1107" s="79">
        <v>41275</v>
      </c>
      <c r="L1107" s="76" t="s">
        <v>28</v>
      </c>
      <c r="M1107" s="78">
        <v>40739</v>
      </c>
    </row>
    <row r="1108" spans="7:13" x14ac:dyDescent="0.25">
      <c r="G1108" s="75" t="s">
        <v>2787</v>
      </c>
      <c r="H1108" s="75" t="s">
        <v>437</v>
      </c>
      <c r="I1108" s="75" t="str">
        <f>IFERROR(_xlfn.XLOOKUP(Last_Pos[[#This Row],[NIK]],Data_Base_2[NIK],Data_Base_2[Current Position]),"")</f>
        <v/>
      </c>
      <c r="J1108" s="75" t="s">
        <v>7</v>
      </c>
      <c r="K1108" s="79">
        <v>44000</v>
      </c>
      <c r="L1108" s="76" t="s">
        <v>4004</v>
      </c>
      <c r="M1108" s="78">
        <v>43101</v>
      </c>
    </row>
    <row r="1109" spans="7:13" x14ac:dyDescent="0.25">
      <c r="G1109" s="75" t="s">
        <v>2985</v>
      </c>
      <c r="H1109" s="75" t="s">
        <v>155</v>
      </c>
      <c r="I1109" s="75" t="str">
        <f>IFERROR(_xlfn.XLOOKUP(Last_Pos[[#This Row],[NIK]],Data_Base_2[NIK],Data_Base_2[Current Position]),"")</f>
        <v/>
      </c>
      <c r="J1109" s="75" t="s">
        <v>2212</v>
      </c>
      <c r="K1109" s="79">
        <v>42888</v>
      </c>
      <c r="L1109" s="76" t="s">
        <v>4881</v>
      </c>
      <c r="M1109" s="78">
        <v>41518</v>
      </c>
    </row>
    <row r="1110" spans="7:13" x14ac:dyDescent="0.25">
      <c r="G1110" s="75" t="s">
        <v>2550</v>
      </c>
      <c r="H1110" s="75" t="s">
        <v>1296</v>
      </c>
      <c r="I1110" s="75" t="str">
        <f>IFERROR(_xlfn.XLOOKUP(Last_Pos[[#This Row],[NIK]],Data_Base_2[NIK],Data_Base_2[Current Position]),"")</f>
        <v/>
      </c>
      <c r="J1110" s="75" t="s">
        <v>32</v>
      </c>
      <c r="K1110" s="79">
        <v>43710</v>
      </c>
      <c r="L1110" s="76" t="s">
        <v>3771</v>
      </c>
      <c r="M1110" s="78">
        <v>42492</v>
      </c>
    </row>
    <row r="1111" spans="7:13" x14ac:dyDescent="0.25">
      <c r="G1111" s="75" t="s">
        <v>2536</v>
      </c>
      <c r="H1111" s="75" t="s">
        <v>539</v>
      </c>
      <c r="I1111" s="75" t="str">
        <f>IFERROR(_xlfn.XLOOKUP(Last_Pos[[#This Row],[NIK]],Data_Base_2[NIK],Data_Base_2[Current Position]),"")</f>
        <v/>
      </c>
      <c r="J1111" s="75" t="s">
        <v>28</v>
      </c>
      <c r="K1111" s="79">
        <v>43922</v>
      </c>
      <c r="L1111" s="76" t="s">
        <v>28</v>
      </c>
      <c r="M1111" s="78">
        <v>43085</v>
      </c>
    </row>
    <row r="1112" spans="7:13" x14ac:dyDescent="0.25">
      <c r="G1112" s="75" t="s">
        <v>4567</v>
      </c>
      <c r="H1112" s="75" t="s">
        <v>3570</v>
      </c>
      <c r="I1112" s="75" t="str">
        <f>IFERROR(_xlfn.XLOOKUP(Last_Pos[[#This Row],[NIK]],Data_Base_2[NIK],Data_Base_2[Current Position]),"")</f>
        <v/>
      </c>
      <c r="J1112" s="75" t="s">
        <v>3772</v>
      </c>
      <c r="K1112" s="79">
        <v>43466</v>
      </c>
      <c r="L1112" s="76" t="s">
        <v>3772</v>
      </c>
      <c r="M1112" s="78">
        <v>42901</v>
      </c>
    </row>
    <row r="1113" spans="7:13" x14ac:dyDescent="0.25">
      <c r="G1113" s="75" t="s">
        <v>4568</v>
      </c>
      <c r="H1113" s="75" t="s">
        <v>3571</v>
      </c>
      <c r="I1113" s="75" t="str">
        <f>IFERROR(_xlfn.XLOOKUP(Last_Pos[[#This Row],[NIK]],Data_Base_2[NIK],Data_Base_2[Current Position]),"")</f>
        <v/>
      </c>
      <c r="J1113" s="75" t="s">
        <v>37</v>
      </c>
      <c r="K1113" s="79">
        <v>41275</v>
      </c>
      <c r="L1113" s="76" t="s">
        <v>37</v>
      </c>
      <c r="M1113" s="78">
        <v>40909</v>
      </c>
    </row>
    <row r="1114" spans="7:13" x14ac:dyDescent="0.25">
      <c r="G1114" s="75" t="s">
        <v>2443</v>
      </c>
      <c r="H1114" s="75" t="s">
        <v>1010</v>
      </c>
      <c r="I1114" s="75" t="str">
        <f>IFERROR(_xlfn.XLOOKUP(Last_Pos[[#This Row],[NIK]],Data_Base_2[NIK],Data_Base_2[Current Position]),"")</f>
        <v/>
      </c>
      <c r="J1114" s="75" t="s">
        <v>28</v>
      </c>
      <c r="K1114" s="79">
        <v>43949</v>
      </c>
      <c r="L1114" s="76" t="s">
        <v>28</v>
      </c>
      <c r="M1114" s="78">
        <v>43949</v>
      </c>
    </row>
    <row r="1115" spans="7:13" x14ac:dyDescent="0.25">
      <c r="G1115" s="75" t="s">
        <v>2613</v>
      </c>
      <c r="H1115" s="75" t="s">
        <v>386</v>
      </c>
      <c r="I1115" s="75" t="str">
        <f>IFERROR(_xlfn.XLOOKUP(Last_Pos[[#This Row],[NIK]],Data_Base_2[NIK],Data_Base_2[Current Position]),"")</f>
        <v/>
      </c>
      <c r="J1115" s="75" t="s">
        <v>3972</v>
      </c>
      <c r="K1115" s="79">
        <v>43101</v>
      </c>
      <c r="L1115" s="76" t="s">
        <v>847</v>
      </c>
      <c r="M1115" s="78">
        <v>42901</v>
      </c>
    </row>
    <row r="1116" spans="7:13" x14ac:dyDescent="0.25">
      <c r="G1116" s="75" t="s">
        <v>2426</v>
      </c>
      <c r="H1116" s="75" t="s">
        <v>1262</v>
      </c>
      <c r="I1116" s="75" t="str">
        <f>IFERROR(_xlfn.XLOOKUP(Last_Pos[[#This Row],[NIK]],Data_Base_2[NIK],Data_Base_2[Current Position]),"")</f>
        <v/>
      </c>
      <c r="J1116" s="75" t="s">
        <v>885</v>
      </c>
      <c r="K1116" s="79">
        <v>42370</v>
      </c>
      <c r="L1116" s="76" t="s">
        <v>885</v>
      </c>
      <c r="M1116" s="78">
        <v>41275</v>
      </c>
    </row>
    <row r="1117" spans="7:13" x14ac:dyDescent="0.25">
      <c r="G1117" s="75" t="s">
        <v>2769</v>
      </c>
      <c r="H1117" s="75" t="s">
        <v>596</v>
      </c>
      <c r="I1117" s="75" t="str">
        <f>IFERROR(_xlfn.XLOOKUP(Last_Pos[[#This Row],[NIK]],Data_Base_2[NIK],Data_Base_2[Current Position]),"")</f>
        <v/>
      </c>
      <c r="J1117" s="75" t="s">
        <v>28</v>
      </c>
      <c r="K1117" s="79">
        <v>44109</v>
      </c>
      <c r="L1117" s="76" t="s">
        <v>28</v>
      </c>
      <c r="M1117" s="78">
        <v>43922</v>
      </c>
    </row>
    <row r="1118" spans="7:13" x14ac:dyDescent="0.25">
      <c r="G1118" s="75" t="s">
        <v>4569</v>
      </c>
      <c r="H1118" s="75" t="s">
        <v>3572</v>
      </c>
      <c r="I1118" s="75" t="str">
        <f>IFERROR(_xlfn.XLOOKUP(Last_Pos[[#This Row],[NIK]],Data_Base_2[NIK],Data_Base_2[Current Position]),"")</f>
        <v/>
      </c>
      <c r="J1118" s="75" t="s">
        <v>28</v>
      </c>
      <c r="K1118" s="79">
        <v>41730</v>
      </c>
      <c r="L1118" s="76" t="s">
        <v>1638</v>
      </c>
      <c r="M1118" s="78">
        <v>41609</v>
      </c>
    </row>
    <row r="1119" spans="7:13" x14ac:dyDescent="0.25">
      <c r="G1119" s="75" t="s">
        <v>4570</v>
      </c>
      <c r="H1119" s="75" t="s">
        <v>3573</v>
      </c>
      <c r="I1119" s="75" t="str">
        <f>IFERROR(_xlfn.XLOOKUP(Last_Pos[[#This Row],[NIK]],Data_Base_2[NIK],Data_Base_2[Current Position]),"")</f>
        <v/>
      </c>
      <c r="J1119" s="75" t="s">
        <v>28</v>
      </c>
      <c r="K1119" s="79">
        <v>42170</v>
      </c>
      <c r="L1119" s="76" t="s">
        <v>28</v>
      </c>
      <c r="M1119" s="78">
        <v>41091</v>
      </c>
    </row>
    <row r="1120" spans="7:13" x14ac:dyDescent="0.25">
      <c r="G1120" s="75" t="s">
        <v>2627</v>
      </c>
      <c r="H1120" s="75" t="s">
        <v>197</v>
      </c>
      <c r="I1120" s="75" t="str">
        <f>IFERROR(_xlfn.XLOOKUP(Last_Pos[[#This Row],[NIK]],Data_Base_2[NIK],Data_Base_2[Current Position]),"")</f>
        <v/>
      </c>
      <c r="J1120" s="75" t="s">
        <v>883</v>
      </c>
      <c r="K1120" s="79">
        <v>44088</v>
      </c>
      <c r="L1120" s="76" t="s">
        <v>28</v>
      </c>
      <c r="M1120" s="78">
        <v>43556</v>
      </c>
    </row>
    <row r="1121" spans="7:13" x14ac:dyDescent="0.25">
      <c r="G1121" s="75" t="s">
        <v>2900</v>
      </c>
      <c r="H1121" s="75" t="s">
        <v>412</v>
      </c>
      <c r="I1121" s="75" t="str">
        <f>IFERROR(_xlfn.XLOOKUP(Last_Pos[[#This Row],[NIK]],Data_Base_2[NIK],Data_Base_2[Current Position]),"")</f>
        <v/>
      </c>
      <c r="J1121" s="75" t="s">
        <v>3973</v>
      </c>
      <c r="K1121" s="79">
        <v>43449</v>
      </c>
      <c r="L1121" s="76" t="s">
        <v>4767</v>
      </c>
      <c r="M1121" s="78">
        <v>41640</v>
      </c>
    </row>
    <row r="1122" spans="7:13" x14ac:dyDescent="0.25">
      <c r="G1122" s="75" t="s">
        <v>2560</v>
      </c>
      <c r="H1122" s="75" t="s">
        <v>1300</v>
      </c>
      <c r="I1122" s="75" t="str">
        <f>IFERROR(_xlfn.XLOOKUP(Last_Pos[[#This Row],[NIK]],Data_Base_2[NIK],Data_Base_2[Current Position]),"")</f>
        <v/>
      </c>
      <c r="J1122" s="75" t="s">
        <v>3734</v>
      </c>
      <c r="K1122" s="79">
        <v>43525</v>
      </c>
      <c r="L1122" s="76" t="s">
        <v>28</v>
      </c>
      <c r="M1122" s="78">
        <v>42736</v>
      </c>
    </row>
    <row r="1123" spans="7:13" x14ac:dyDescent="0.25">
      <c r="G1123" s="75" t="s">
        <v>4571</v>
      </c>
      <c r="H1123" s="75" t="s">
        <v>3574</v>
      </c>
      <c r="I1123" s="75" t="str">
        <f>IFERROR(_xlfn.XLOOKUP(Last_Pos[[#This Row],[NIK]],Data_Base_2[NIK],Data_Base_2[Current Position]),"")</f>
        <v/>
      </c>
      <c r="J1123" s="75" t="s">
        <v>28</v>
      </c>
      <c r="K1123" s="79">
        <v>41988</v>
      </c>
      <c r="L1123" s="76" t="s">
        <v>28</v>
      </c>
      <c r="M1123" s="78">
        <v>41988</v>
      </c>
    </row>
    <row r="1124" spans="7:13" x14ac:dyDescent="0.25">
      <c r="G1124" s="75" t="s">
        <v>2538</v>
      </c>
      <c r="H1124" s="75" t="s">
        <v>393</v>
      </c>
      <c r="I1124" s="75" t="str">
        <f>IFERROR(_xlfn.XLOOKUP(Last_Pos[[#This Row],[NIK]],Data_Base_2[NIK],Data_Base_2[Current Position]),"")</f>
        <v/>
      </c>
      <c r="J1124" s="75" t="s">
        <v>3974</v>
      </c>
      <c r="K1124" s="79">
        <v>44277</v>
      </c>
      <c r="L1124" s="76" t="s">
        <v>28</v>
      </c>
      <c r="M1124" s="78">
        <v>43101</v>
      </c>
    </row>
    <row r="1125" spans="7:13" x14ac:dyDescent="0.25">
      <c r="G1125" s="75" t="s">
        <v>2797</v>
      </c>
      <c r="H1125" s="75" t="s">
        <v>342</v>
      </c>
      <c r="I1125" s="75" t="str">
        <f>IFERROR(_xlfn.XLOOKUP(Last_Pos[[#This Row],[NIK]],Data_Base_2[NIK],Data_Base_2[Current Position]),"")</f>
        <v/>
      </c>
      <c r="J1125" s="75" t="s">
        <v>3788</v>
      </c>
      <c r="K1125" s="79">
        <v>44102</v>
      </c>
      <c r="L1125" s="76" t="s">
        <v>2077</v>
      </c>
      <c r="M1125" s="78">
        <v>43678</v>
      </c>
    </row>
    <row r="1126" spans="7:13" x14ac:dyDescent="0.25">
      <c r="G1126" s="75" t="s">
        <v>4572</v>
      </c>
      <c r="H1126" s="75" t="s">
        <v>3575</v>
      </c>
      <c r="I1126" s="75" t="str">
        <f>IFERROR(_xlfn.XLOOKUP(Last_Pos[[#This Row],[NIK]],Data_Base_2[NIK],Data_Base_2[Current Position]),"")</f>
        <v/>
      </c>
      <c r="J1126" s="75" t="s">
        <v>28</v>
      </c>
      <c r="K1126" s="79">
        <v>41334</v>
      </c>
      <c r="L1126" s="76" t="s">
        <v>1638</v>
      </c>
      <c r="M1126" s="78">
        <v>41199</v>
      </c>
    </row>
    <row r="1127" spans="7:13" x14ac:dyDescent="0.25">
      <c r="G1127" s="75" t="s">
        <v>4573</v>
      </c>
      <c r="H1127" s="75" t="s">
        <v>3576</v>
      </c>
      <c r="I1127" s="75" t="str">
        <f>IFERROR(_xlfn.XLOOKUP(Last_Pos[[#This Row],[NIK]],Data_Base_2[NIK],Data_Base_2[Current Position]),"")</f>
        <v/>
      </c>
      <c r="J1127" s="75" t="s">
        <v>1534</v>
      </c>
      <c r="K1127" s="79">
        <v>42226</v>
      </c>
      <c r="L1127" s="76" t="s">
        <v>1534</v>
      </c>
      <c r="M1127" s="78">
        <v>42226</v>
      </c>
    </row>
    <row r="1128" spans="7:13" x14ac:dyDescent="0.25">
      <c r="G1128" s="75" t="s">
        <v>4574</v>
      </c>
      <c r="H1128" s="75" t="s">
        <v>3577</v>
      </c>
      <c r="I1128" s="75" t="str">
        <f>IFERROR(_xlfn.XLOOKUP(Last_Pos[[#This Row],[NIK]],Data_Base_2[NIK],Data_Base_2[Current Position]),"")</f>
        <v/>
      </c>
      <c r="J1128" s="75" t="s">
        <v>3765</v>
      </c>
      <c r="K1128" s="79">
        <v>41640</v>
      </c>
      <c r="L1128" s="76" t="s">
        <v>3765</v>
      </c>
      <c r="M1128" s="78">
        <v>40909</v>
      </c>
    </row>
    <row r="1129" spans="7:13" x14ac:dyDescent="0.25">
      <c r="G1129" s="75" t="s">
        <v>4575</v>
      </c>
      <c r="H1129" s="75" t="s">
        <v>3578</v>
      </c>
      <c r="I1129" s="75" t="str">
        <f>IFERROR(_xlfn.XLOOKUP(Last_Pos[[#This Row],[NIK]],Data_Base_2[NIK],Data_Base_2[Current Position]),"")</f>
        <v/>
      </c>
      <c r="J1129" s="75" t="s">
        <v>3767</v>
      </c>
      <c r="K1129" s="79">
        <v>42736</v>
      </c>
      <c r="L1129" s="76" t="s">
        <v>3767</v>
      </c>
      <c r="M1129" s="78">
        <v>42583</v>
      </c>
    </row>
    <row r="1130" spans="7:13" x14ac:dyDescent="0.25">
      <c r="G1130" s="75" t="s">
        <v>4576</v>
      </c>
      <c r="H1130" s="75" t="s">
        <v>3579</v>
      </c>
      <c r="I1130" s="75" t="str">
        <f>IFERROR(_xlfn.XLOOKUP(Last_Pos[[#This Row],[NIK]],Data_Base_2[NIK],Data_Base_2[Current Position]),"")</f>
        <v/>
      </c>
      <c r="J1130" s="75" t="s">
        <v>2077</v>
      </c>
      <c r="K1130" s="79">
        <v>42751</v>
      </c>
      <c r="L1130" s="76" t="s">
        <v>2077</v>
      </c>
      <c r="M1130" s="78">
        <v>42736</v>
      </c>
    </row>
    <row r="1131" spans="7:13" x14ac:dyDescent="0.25">
      <c r="G1131" s="75" t="s">
        <v>2944</v>
      </c>
      <c r="H1131" s="75" t="s">
        <v>286</v>
      </c>
      <c r="I1131" s="75" t="str">
        <f>IFERROR(_xlfn.XLOOKUP(Last_Pos[[#This Row],[NIK]],Data_Base_2[NIK],Data_Base_2[Current Position]),"")</f>
        <v/>
      </c>
      <c r="J1131" s="75" t="s">
        <v>2170</v>
      </c>
      <c r="K1131" s="79">
        <v>43115</v>
      </c>
      <c r="L1131" s="76" t="s">
        <v>3949</v>
      </c>
      <c r="M1131" s="78">
        <v>42370</v>
      </c>
    </row>
    <row r="1132" spans="7:13" x14ac:dyDescent="0.25">
      <c r="G1132" s="75" t="s">
        <v>4577</v>
      </c>
      <c r="H1132" s="75" t="s">
        <v>3580</v>
      </c>
      <c r="I1132" s="75" t="str">
        <f>IFERROR(_xlfn.XLOOKUP(Last_Pos[[#This Row],[NIK]],Data_Base_2[NIK],Data_Base_2[Current Position]),"")</f>
        <v/>
      </c>
      <c r="J1132" s="75" t="s">
        <v>3933</v>
      </c>
      <c r="K1132" s="79">
        <v>41334</v>
      </c>
      <c r="L1132" s="76" t="s">
        <v>885</v>
      </c>
      <c r="M1132" s="78">
        <v>41248</v>
      </c>
    </row>
    <row r="1133" spans="7:13" x14ac:dyDescent="0.25">
      <c r="G1133" s="75" t="s">
        <v>2459</v>
      </c>
      <c r="H1133" s="75" t="s">
        <v>1023</v>
      </c>
      <c r="I1133" s="75" t="str">
        <f>IFERROR(_xlfn.XLOOKUP(Last_Pos[[#This Row],[NIK]],Data_Base_2[NIK],Data_Base_2[Current Position]),"")</f>
        <v/>
      </c>
      <c r="J1133" s="75" t="s">
        <v>28</v>
      </c>
      <c r="K1133" s="79">
        <v>43949</v>
      </c>
      <c r="L1133" s="76" t="s">
        <v>28</v>
      </c>
      <c r="M1133" s="78">
        <v>43949</v>
      </c>
    </row>
    <row r="1134" spans="7:13" x14ac:dyDescent="0.25">
      <c r="G1134" s="75" t="s">
        <v>4578</v>
      </c>
      <c r="H1134" s="75" t="s">
        <v>3581</v>
      </c>
      <c r="I1134" s="75" t="str">
        <f>IFERROR(_xlfn.XLOOKUP(Last_Pos[[#This Row],[NIK]],Data_Base_2[NIK],Data_Base_2[Current Position]),"")</f>
        <v/>
      </c>
      <c r="J1134" s="75" t="s">
        <v>3975</v>
      </c>
      <c r="K1134" s="79">
        <v>40634</v>
      </c>
      <c r="L1134" s="76" t="s">
        <v>3975</v>
      </c>
      <c r="M1134" s="78">
        <v>40546</v>
      </c>
    </row>
    <row r="1135" spans="7:13" x14ac:dyDescent="0.25">
      <c r="G1135" s="75" t="s">
        <v>2541</v>
      </c>
      <c r="H1135" s="75" t="s">
        <v>537</v>
      </c>
      <c r="I1135" s="75" t="str">
        <f>IFERROR(_xlfn.XLOOKUP(Last_Pos[[#This Row],[NIK]],Data_Base_2[NIK],Data_Base_2[Current Position]),"")</f>
        <v/>
      </c>
      <c r="J1135" s="75" t="s">
        <v>28</v>
      </c>
      <c r="K1135" s="79">
        <v>42078</v>
      </c>
      <c r="L1135" s="76" t="s">
        <v>28</v>
      </c>
      <c r="M1135" s="78">
        <v>41988</v>
      </c>
    </row>
    <row r="1136" spans="7:13" x14ac:dyDescent="0.25">
      <c r="G1136" s="75" t="s">
        <v>4579</v>
      </c>
      <c r="H1136" s="75" t="s">
        <v>3582</v>
      </c>
      <c r="I1136" s="75" t="str">
        <f>IFERROR(_xlfn.XLOOKUP(Last_Pos[[#This Row],[NIK]],Data_Base_2[NIK],Data_Base_2[Current Position]),"")</f>
        <v/>
      </c>
      <c r="J1136" s="75" t="s">
        <v>28</v>
      </c>
      <c r="K1136" s="79">
        <v>43864</v>
      </c>
      <c r="L1136" s="76" t="s">
        <v>28</v>
      </c>
      <c r="M1136" s="78">
        <v>42492</v>
      </c>
    </row>
    <row r="1137" spans="7:13" x14ac:dyDescent="0.25">
      <c r="G1137" s="75" t="s">
        <v>4580</v>
      </c>
      <c r="H1137" s="75" t="s">
        <v>3583</v>
      </c>
      <c r="I1137" s="75" t="str">
        <f>IFERROR(_xlfn.XLOOKUP(Last_Pos[[#This Row],[NIK]],Data_Base_2[NIK],Data_Base_2[Current Position]),"")</f>
        <v/>
      </c>
      <c r="J1137" s="75" t="s">
        <v>1587</v>
      </c>
      <c r="K1137" s="79">
        <v>43101</v>
      </c>
      <c r="L1137" s="76" t="s">
        <v>1587</v>
      </c>
      <c r="M1137" s="78">
        <v>43101</v>
      </c>
    </row>
    <row r="1138" spans="7:13" x14ac:dyDescent="0.25">
      <c r="G1138" s="75" t="s">
        <v>2772</v>
      </c>
      <c r="H1138" s="75" t="s">
        <v>378</v>
      </c>
      <c r="I1138" s="75" t="str">
        <f>IFERROR(_xlfn.XLOOKUP(Last_Pos[[#This Row],[NIK]],Data_Base_2[NIK],Data_Base_2[Current Position]),"")</f>
        <v/>
      </c>
      <c r="J1138" s="75" t="s">
        <v>928</v>
      </c>
      <c r="K1138" s="79">
        <v>43587</v>
      </c>
      <c r="L1138" s="76" t="s">
        <v>928</v>
      </c>
      <c r="M1138" s="78">
        <v>43570</v>
      </c>
    </row>
    <row r="1139" spans="7:13" x14ac:dyDescent="0.25">
      <c r="G1139" s="75" t="s">
        <v>4581</v>
      </c>
      <c r="H1139" s="75" t="s">
        <v>3584</v>
      </c>
      <c r="I1139" s="75" t="str">
        <f>IFERROR(_xlfn.XLOOKUP(Last_Pos[[#This Row],[NIK]],Data_Base_2[NIK],Data_Base_2[Current Position]),"")</f>
        <v/>
      </c>
      <c r="J1139" s="75" t="s">
        <v>3908</v>
      </c>
      <c r="K1139" s="79">
        <v>41276</v>
      </c>
      <c r="L1139" s="76" t="s">
        <v>3908</v>
      </c>
      <c r="M1139" s="78">
        <v>41276</v>
      </c>
    </row>
    <row r="1140" spans="7:13" x14ac:dyDescent="0.25">
      <c r="G1140" s="75" t="s">
        <v>2661</v>
      </c>
      <c r="H1140" s="75" t="s">
        <v>1250</v>
      </c>
      <c r="I1140" s="75" t="str">
        <f>IFERROR(_xlfn.XLOOKUP(Last_Pos[[#This Row],[NIK]],Data_Base_2[NIK],Data_Base_2[Current Position]),"")</f>
        <v/>
      </c>
      <c r="J1140" s="75" t="s">
        <v>928</v>
      </c>
      <c r="K1140" s="79">
        <v>43801</v>
      </c>
      <c r="L1140" s="76" t="s">
        <v>928</v>
      </c>
      <c r="M1140" s="78">
        <v>43253</v>
      </c>
    </row>
    <row r="1141" spans="7:13" x14ac:dyDescent="0.25">
      <c r="G1141" s="75" t="s">
        <v>4582</v>
      </c>
      <c r="H1141" s="75" t="s">
        <v>3585</v>
      </c>
      <c r="I1141" s="75" t="str">
        <f>IFERROR(_xlfn.XLOOKUP(Last_Pos[[#This Row],[NIK]],Data_Base_2[NIK],Data_Base_2[Current Position]),"")</f>
        <v/>
      </c>
      <c r="J1141" s="75" t="s">
        <v>1638</v>
      </c>
      <c r="K1141" s="79">
        <v>42857</v>
      </c>
      <c r="L1141" s="76" t="s">
        <v>1638</v>
      </c>
      <c r="M1141" s="78">
        <v>42857</v>
      </c>
    </row>
    <row r="1142" spans="7:13" x14ac:dyDescent="0.25">
      <c r="G1142" s="75" t="s">
        <v>2574</v>
      </c>
      <c r="H1142" s="75" t="s">
        <v>518</v>
      </c>
      <c r="I1142" s="75" t="str">
        <f>IFERROR(_xlfn.XLOOKUP(Last_Pos[[#This Row],[NIK]],Data_Base_2[NIK],Data_Base_2[Current Position]),"")</f>
        <v/>
      </c>
      <c r="J1142" s="75" t="s">
        <v>28</v>
      </c>
      <c r="K1142" s="79">
        <v>43466</v>
      </c>
      <c r="L1142" s="76" t="s">
        <v>28</v>
      </c>
      <c r="M1142" s="78">
        <v>41947</v>
      </c>
    </row>
    <row r="1143" spans="7:13" x14ac:dyDescent="0.25">
      <c r="G1143" s="75" t="s">
        <v>2520</v>
      </c>
      <c r="H1143" s="75" t="s">
        <v>404</v>
      </c>
      <c r="I1143" s="75" t="str">
        <f>IFERROR(_xlfn.XLOOKUP(Last_Pos[[#This Row],[NIK]],Data_Base_2[NIK],Data_Base_2[Current Position]),"")</f>
        <v/>
      </c>
      <c r="J1143" s="75" t="s">
        <v>3974</v>
      </c>
      <c r="K1143" s="79">
        <v>44198</v>
      </c>
      <c r="L1143" s="76" t="s">
        <v>28</v>
      </c>
      <c r="M1143" s="78">
        <v>43556</v>
      </c>
    </row>
    <row r="1144" spans="7:13" x14ac:dyDescent="0.25">
      <c r="G1144" s="75" t="s">
        <v>4583</v>
      </c>
      <c r="H1144" s="75" t="s">
        <v>3586</v>
      </c>
      <c r="I1144" s="75" t="str">
        <f>IFERROR(_xlfn.XLOOKUP(Last_Pos[[#This Row],[NIK]],Data_Base_2[NIK],Data_Base_2[Current Position]),"")</f>
        <v/>
      </c>
      <c r="J1144" s="75" t="s">
        <v>3976</v>
      </c>
      <c r="K1144" s="79">
        <v>41579</v>
      </c>
      <c r="L1144" s="76" t="s">
        <v>3976</v>
      </c>
      <c r="M1144" s="78">
        <v>41579</v>
      </c>
    </row>
    <row r="1145" spans="7:13" x14ac:dyDescent="0.25">
      <c r="G1145" s="75" t="s">
        <v>2522</v>
      </c>
      <c r="H1145" s="75" t="s">
        <v>240</v>
      </c>
      <c r="I1145" s="75" t="str">
        <f>IFERROR(_xlfn.XLOOKUP(Last_Pos[[#This Row],[NIK]],Data_Base_2[NIK],Data_Base_2[Current Position]),"")</f>
        <v/>
      </c>
      <c r="J1145" s="75" t="s">
        <v>3771</v>
      </c>
      <c r="K1145" s="79">
        <v>43710</v>
      </c>
      <c r="L1145" s="76" t="s">
        <v>28</v>
      </c>
      <c r="M1145" s="78">
        <v>42128</v>
      </c>
    </row>
    <row r="1146" spans="7:13" x14ac:dyDescent="0.25">
      <c r="G1146" s="75" t="s">
        <v>4584</v>
      </c>
      <c r="H1146" s="75" t="s">
        <v>3587</v>
      </c>
      <c r="I1146" s="75" t="str">
        <f>IFERROR(_xlfn.XLOOKUP(Last_Pos[[#This Row],[NIK]],Data_Base_2[NIK],Data_Base_2[Current Position]),"")</f>
        <v/>
      </c>
      <c r="J1146" s="75" t="s">
        <v>28</v>
      </c>
      <c r="K1146" s="79">
        <v>41334</v>
      </c>
      <c r="L1146" s="76" t="s">
        <v>28</v>
      </c>
      <c r="M1146" s="78">
        <v>41334</v>
      </c>
    </row>
    <row r="1147" spans="7:13" x14ac:dyDescent="0.25">
      <c r="G1147" s="75" t="s">
        <v>4585</v>
      </c>
      <c r="H1147" s="75" t="s">
        <v>3588</v>
      </c>
      <c r="I1147" s="75" t="str">
        <f>IFERROR(_xlfn.XLOOKUP(Last_Pos[[#This Row],[NIK]],Data_Base_2[NIK],Data_Base_2[Current Position]),"")</f>
        <v/>
      </c>
      <c r="J1147" s="75" t="s">
        <v>1638</v>
      </c>
      <c r="K1147" s="79">
        <v>42310</v>
      </c>
      <c r="L1147" s="76" t="s">
        <v>1638</v>
      </c>
      <c r="M1147" s="78">
        <v>42310</v>
      </c>
    </row>
    <row r="1148" spans="7:13" x14ac:dyDescent="0.25">
      <c r="G1148" s="75" t="s">
        <v>4586</v>
      </c>
      <c r="H1148" s="75" t="s">
        <v>479</v>
      </c>
      <c r="I1148" s="75" t="str">
        <f>IFERROR(_xlfn.XLOOKUP(Last_Pos[[#This Row],[NIK]],Data_Base_2[NIK],Data_Base_2[Current Position]),"")</f>
        <v/>
      </c>
      <c r="J1148" s="75" t="s">
        <v>28</v>
      </c>
      <c r="K1148" s="79">
        <v>44109</v>
      </c>
      <c r="L1148" s="76" t="s">
        <v>28</v>
      </c>
      <c r="M1148" s="78">
        <v>43101</v>
      </c>
    </row>
    <row r="1149" spans="7:13" x14ac:dyDescent="0.25">
      <c r="G1149" s="75" t="s">
        <v>2381</v>
      </c>
      <c r="H1149" s="75" t="s">
        <v>121</v>
      </c>
      <c r="I1149" s="75" t="str">
        <f>IFERROR(_xlfn.XLOOKUP(Last_Pos[[#This Row],[NIK]],Data_Base_2[NIK],Data_Base_2[Current Position]),"")</f>
        <v/>
      </c>
      <c r="J1149" s="75" t="s">
        <v>1438</v>
      </c>
      <c r="K1149" s="79">
        <v>43101</v>
      </c>
      <c r="L1149" s="76" t="s">
        <v>1438</v>
      </c>
      <c r="M1149" s="78">
        <v>41655</v>
      </c>
    </row>
    <row r="1150" spans="7:13" x14ac:dyDescent="0.25">
      <c r="G1150" s="75" t="s">
        <v>2391</v>
      </c>
      <c r="H1150" s="75" t="s">
        <v>551</v>
      </c>
      <c r="I1150" s="75" t="str">
        <f>IFERROR(_xlfn.XLOOKUP(Last_Pos[[#This Row],[NIK]],Data_Base_2[NIK],Data_Base_2[Current Position]),"")</f>
        <v/>
      </c>
      <c r="J1150" s="75" t="s">
        <v>3977</v>
      </c>
      <c r="K1150" s="79">
        <v>42736</v>
      </c>
      <c r="L1150" s="76" t="s">
        <v>3977</v>
      </c>
      <c r="M1150" s="78">
        <v>42037</v>
      </c>
    </row>
    <row r="1151" spans="7:13" x14ac:dyDescent="0.25">
      <c r="G1151" s="75" t="s">
        <v>2836</v>
      </c>
      <c r="H1151" s="75" t="s">
        <v>1172</v>
      </c>
      <c r="I1151" s="75" t="str">
        <f>IFERROR(_xlfn.XLOOKUP(Last_Pos[[#This Row],[NIK]],Data_Base_2[NIK],Data_Base_2[Current Position]),"")</f>
        <v/>
      </c>
      <c r="J1151" s="75" t="s">
        <v>1672</v>
      </c>
      <c r="K1151" s="79">
        <v>41671</v>
      </c>
      <c r="L1151" s="76" t="s">
        <v>4882</v>
      </c>
      <c r="M1151" s="78">
        <v>41030</v>
      </c>
    </row>
    <row r="1152" spans="7:13" x14ac:dyDescent="0.25">
      <c r="G1152" s="75" t="s">
        <v>2553</v>
      </c>
      <c r="H1152" s="75" t="s">
        <v>574</v>
      </c>
      <c r="I1152" s="75" t="str">
        <f>IFERROR(_xlfn.XLOOKUP(Last_Pos[[#This Row],[NIK]],Data_Base_2[NIK],Data_Base_2[Current Position]),"")</f>
        <v/>
      </c>
      <c r="J1152" s="75" t="s">
        <v>28</v>
      </c>
      <c r="K1152" s="79">
        <v>44158</v>
      </c>
      <c r="L1152" s="76" t="s">
        <v>28</v>
      </c>
      <c r="M1152" s="78">
        <v>42705</v>
      </c>
    </row>
    <row r="1153" spans="7:13" x14ac:dyDescent="0.25">
      <c r="G1153" s="75" t="s">
        <v>4587</v>
      </c>
      <c r="H1153" s="75" t="s">
        <v>3589</v>
      </c>
      <c r="I1153" s="75" t="str">
        <f>IFERROR(_xlfn.XLOOKUP(Last_Pos[[#This Row],[NIK]],Data_Base_2[NIK],Data_Base_2[Current Position]),"")</f>
        <v/>
      </c>
      <c r="J1153" s="75" t="s">
        <v>28</v>
      </c>
      <c r="K1153" s="79">
        <v>42492</v>
      </c>
      <c r="L1153" s="76" t="s">
        <v>28</v>
      </c>
      <c r="M1153" s="78">
        <v>42128</v>
      </c>
    </row>
    <row r="1154" spans="7:13" x14ac:dyDescent="0.25">
      <c r="G1154" s="75" t="s">
        <v>2679</v>
      </c>
      <c r="H1154" s="75" t="s">
        <v>611</v>
      </c>
      <c r="I1154" s="75" t="str">
        <f>IFERROR(_xlfn.XLOOKUP(Last_Pos[[#This Row],[NIK]],Data_Base_2[NIK],Data_Base_2[Current Position]),"")</f>
        <v/>
      </c>
      <c r="J1154" s="75" t="s">
        <v>28</v>
      </c>
      <c r="K1154" s="79">
        <v>43101</v>
      </c>
      <c r="L1154" s="76" t="s">
        <v>28</v>
      </c>
      <c r="M1154" s="78">
        <v>42826</v>
      </c>
    </row>
    <row r="1155" spans="7:13" x14ac:dyDescent="0.25">
      <c r="G1155" s="75" t="s">
        <v>2612</v>
      </c>
      <c r="H1155" s="75" t="s">
        <v>250</v>
      </c>
      <c r="I1155" s="75" t="str">
        <f>IFERROR(_xlfn.XLOOKUP(Last_Pos[[#This Row],[NIK]],Data_Base_2[NIK],Data_Base_2[Current Position]),"")</f>
        <v/>
      </c>
      <c r="J1155" s="75" t="s">
        <v>848</v>
      </c>
      <c r="K1155" s="79">
        <v>43466</v>
      </c>
      <c r="L1155" s="76" t="s">
        <v>4883</v>
      </c>
      <c r="M1155" s="78">
        <v>43253</v>
      </c>
    </row>
    <row r="1156" spans="7:13" x14ac:dyDescent="0.25">
      <c r="G1156" s="75" t="s">
        <v>4588</v>
      </c>
      <c r="H1156" s="75" t="s">
        <v>3590</v>
      </c>
      <c r="I1156" s="75" t="str">
        <f>IFERROR(_xlfn.XLOOKUP(Last_Pos[[#This Row],[NIK]],Data_Base_2[NIK],Data_Base_2[Current Position]),"")</f>
        <v/>
      </c>
      <c r="J1156" s="75" t="s">
        <v>30</v>
      </c>
      <c r="K1156" s="79">
        <v>42186</v>
      </c>
      <c r="L1156" s="76" t="s">
        <v>30</v>
      </c>
      <c r="M1156" s="78">
        <v>42093</v>
      </c>
    </row>
    <row r="1157" spans="7:13" x14ac:dyDescent="0.25">
      <c r="G1157" s="75" t="s">
        <v>2611</v>
      </c>
      <c r="H1157" s="75" t="s">
        <v>339</v>
      </c>
      <c r="I1157" s="75" t="str">
        <f>IFERROR(_xlfn.XLOOKUP(Last_Pos[[#This Row],[NIK]],Data_Base_2[NIK],Data_Base_2[Current Position]),"")</f>
        <v/>
      </c>
      <c r="J1157" s="75" t="s">
        <v>3978</v>
      </c>
      <c r="K1157" s="79">
        <v>43800</v>
      </c>
      <c r="L1157" s="76" t="s">
        <v>4884</v>
      </c>
      <c r="M1157" s="78">
        <v>42736</v>
      </c>
    </row>
    <row r="1158" spans="7:13" x14ac:dyDescent="0.25">
      <c r="G1158" s="75" t="s">
        <v>4589</v>
      </c>
      <c r="H1158" s="75" t="s">
        <v>3591</v>
      </c>
      <c r="I1158" s="75" t="str">
        <f>IFERROR(_xlfn.XLOOKUP(Last_Pos[[#This Row],[NIK]],Data_Base_2[NIK],Data_Base_2[Current Position]),"")</f>
        <v/>
      </c>
      <c r="J1158" s="75" t="s">
        <v>1809</v>
      </c>
      <c r="K1158" s="79">
        <v>43101</v>
      </c>
      <c r="L1158" s="76" t="s">
        <v>1809</v>
      </c>
      <c r="M1158" s="78">
        <v>41947</v>
      </c>
    </row>
    <row r="1159" spans="7:13" x14ac:dyDescent="0.25">
      <c r="G1159" s="75" t="s">
        <v>2875</v>
      </c>
      <c r="H1159" s="75" t="s">
        <v>1189</v>
      </c>
      <c r="I1159" s="75" t="str">
        <f>IFERROR(_xlfn.XLOOKUP(Last_Pos[[#This Row],[NIK]],Data_Base_2[NIK],Data_Base_2[Current Position]),"")</f>
        <v/>
      </c>
      <c r="J1159" s="75" t="s">
        <v>1873</v>
      </c>
      <c r="K1159" s="79">
        <v>41275</v>
      </c>
      <c r="L1159" s="76" t="s">
        <v>1873</v>
      </c>
      <c r="M1159" s="78">
        <v>40118</v>
      </c>
    </row>
    <row r="1160" spans="7:13" x14ac:dyDescent="0.25">
      <c r="G1160" s="75" t="s">
        <v>2666</v>
      </c>
      <c r="H1160" s="75" t="s">
        <v>350</v>
      </c>
      <c r="I1160" s="75" t="str">
        <f>IFERROR(_xlfn.XLOOKUP(Last_Pos[[#This Row],[NIK]],Data_Base_2[NIK],Data_Base_2[Current Position]),"")</f>
        <v/>
      </c>
      <c r="J1160" s="75" t="s">
        <v>987</v>
      </c>
      <c r="K1160" s="79">
        <v>41640</v>
      </c>
      <c r="L1160" s="76" t="s">
        <v>987</v>
      </c>
      <c r="M1160" s="78">
        <v>38899</v>
      </c>
    </row>
    <row r="1161" spans="7:13" x14ac:dyDescent="0.25">
      <c r="G1161" s="75" t="s">
        <v>4590</v>
      </c>
      <c r="H1161" s="75" t="s">
        <v>3592</v>
      </c>
      <c r="I1161" s="75" t="str">
        <f>IFERROR(_xlfn.XLOOKUP(Last_Pos[[#This Row],[NIK]],Data_Base_2[NIK],Data_Base_2[Current Position]),"")</f>
        <v/>
      </c>
      <c r="J1161" s="75" t="s">
        <v>3770</v>
      </c>
      <c r="K1161" s="79">
        <v>43253</v>
      </c>
      <c r="L1161" s="76" t="s">
        <v>928</v>
      </c>
      <c r="M1161" s="78">
        <v>42795</v>
      </c>
    </row>
    <row r="1162" spans="7:13" x14ac:dyDescent="0.25">
      <c r="G1162" s="75" t="s">
        <v>4591</v>
      </c>
      <c r="H1162" s="75" t="s">
        <v>3593</v>
      </c>
      <c r="I1162" s="75" t="str">
        <f>IFERROR(_xlfn.XLOOKUP(Last_Pos[[#This Row],[NIK]],Data_Base_2[NIK],Data_Base_2[Current Position]),"")</f>
        <v/>
      </c>
      <c r="J1162" s="75" t="s">
        <v>3979</v>
      </c>
      <c r="K1162" s="79">
        <v>40739</v>
      </c>
      <c r="L1162" s="76" t="s">
        <v>4885</v>
      </c>
      <c r="M1162" s="78">
        <v>39804</v>
      </c>
    </row>
    <row r="1163" spans="7:13" x14ac:dyDescent="0.25">
      <c r="G1163" s="75" t="s">
        <v>2363</v>
      </c>
      <c r="H1163" s="75" t="s">
        <v>152</v>
      </c>
      <c r="I1163" s="75" t="str">
        <f>IFERROR(_xlfn.XLOOKUP(Last_Pos[[#This Row],[NIK]],Data_Base_2[NIK],Data_Base_2[Current Position]),"")</f>
        <v/>
      </c>
      <c r="J1163" s="75" t="s">
        <v>1703</v>
      </c>
      <c r="K1163" s="79">
        <v>41640</v>
      </c>
      <c r="L1163" s="76" t="s">
        <v>1703</v>
      </c>
      <c r="M1163" s="78">
        <v>40360</v>
      </c>
    </row>
    <row r="1164" spans="7:13" x14ac:dyDescent="0.25">
      <c r="G1164" s="75" t="s">
        <v>2979</v>
      </c>
      <c r="H1164" s="75" t="s">
        <v>462</v>
      </c>
      <c r="I1164" s="75" t="str">
        <f>IFERROR(_xlfn.XLOOKUP(Last_Pos[[#This Row],[NIK]],Data_Base_2[NIK],Data_Base_2[Current Position]),"")</f>
        <v/>
      </c>
      <c r="J1164" s="75" t="s">
        <v>2204</v>
      </c>
      <c r="K1164" s="79">
        <v>44105</v>
      </c>
      <c r="L1164" s="76" t="s">
        <v>4886</v>
      </c>
      <c r="M1164" s="78">
        <v>43374</v>
      </c>
    </row>
    <row r="1165" spans="7:13" x14ac:dyDescent="0.25">
      <c r="G1165" s="75" t="s">
        <v>4592</v>
      </c>
      <c r="H1165" s="75" t="s">
        <v>3594</v>
      </c>
      <c r="I1165" s="75" t="str">
        <f>IFERROR(_xlfn.XLOOKUP(Last_Pos[[#This Row],[NIK]],Data_Base_2[NIK],Data_Base_2[Current Position]),"")</f>
        <v/>
      </c>
      <c r="J1165" s="75" t="s">
        <v>3908</v>
      </c>
      <c r="K1165" s="79">
        <v>41426</v>
      </c>
      <c r="L1165" s="76" t="s">
        <v>3908</v>
      </c>
      <c r="M1165" s="78">
        <v>41426</v>
      </c>
    </row>
    <row r="1166" spans="7:13" x14ac:dyDescent="0.25">
      <c r="G1166" s="75" t="s">
        <v>2667</v>
      </c>
      <c r="H1166" s="75" t="s">
        <v>319</v>
      </c>
      <c r="I1166" s="75" t="str">
        <f>IFERROR(_xlfn.XLOOKUP(Last_Pos[[#This Row],[NIK]],Data_Base_2[NIK],Data_Base_2[Current Position]),"")</f>
        <v/>
      </c>
      <c r="J1166" s="75" t="s">
        <v>30</v>
      </c>
      <c r="K1166" s="79">
        <v>44198</v>
      </c>
      <c r="L1166" s="76" t="s">
        <v>30</v>
      </c>
      <c r="M1166" s="78">
        <v>43101</v>
      </c>
    </row>
    <row r="1167" spans="7:13" x14ac:dyDescent="0.25">
      <c r="G1167" s="75" t="s">
        <v>2773</v>
      </c>
      <c r="H1167" s="75" t="s">
        <v>332</v>
      </c>
      <c r="I1167" s="75" t="str">
        <f>IFERROR(_xlfn.XLOOKUP(Last_Pos[[#This Row],[NIK]],Data_Base_2[NIK],Data_Base_2[Current Position]),"")</f>
        <v/>
      </c>
      <c r="J1167" s="75" t="s">
        <v>884</v>
      </c>
      <c r="K1167" s="79">
        <v>43724</v>
      </c>
      <c r="L1167" s="76" t="s">
        <v>28</v>
      </c>
      <c r="M1167" s="78">
        <v>42736</v>
      </c>
    </row>
    <row r="1168" spans="7:13" x14ac:dyDescent="0.25">
      <c r="G1168" s="75" t="s">
        <v>2297</v>
      </c>
      <c r="H1168" s="75" t="s">
        <v>609</v>
      </c>
      <c r="I1168" s="75" t="str">
        <f>IFERROR(_xlfn.XLOOKUP(Last_Pos[[#This Row],[NIK]],Data_Base_2[NIK],Data_Base_2[Current Position]),"")</f>
        <v/>
      </c>
      <c r="J1168" s="75" t="s">
        <v>1700</v>
      </c>
      <c r="K1168" s="79">
        <v>42919</v>
      </c>
      <c r="L1168" s="76" t="s">
        <v>1700</v>
      </c>
      <c r="M1168" s="78">
        <v>42738</v>
      </c>
    </row>
    <row r="1169" spans="7:13" x14ac:dyDescent="0.25">
      <c r="G1169" s="75" t="s">
        <v>4593</v>
      </c>
      <c r="H1169" s="75" t="s">
        <v>3595</v>
      </c>
      <c r="I1169" s="75" t="str">
        <f>IFERROR(_xlfn.XLOOKUP(Last_Pos[[#This Row],[NIK]],Data_Base_2[NIK],Data_Base_2[Current Position]),"")</f>
        <v/>
      </c>
      <c r="J1169" s="75" t="s">
        <v>1700</v>
      </c>
      <c r="K1169" s="79">
        <v>42158</v>
      </c>
      <c r="L1169" s="76" t="s">
        <v>1700</v>
      </c>
      <c r="M1169" s="78">
        <v>42158</v>
      </c>
    </row>
    <row r="1170" spans="7:13" x14ac:dyDescent="0.25">
      <c r="G1170" s="75" t="s">
        <v>4594</v>
      </c>
      <c r="H1170" s="75" t="s">
        <v>3596</v>
      </c>
      <c r="I1170" s="75" t="str">
        <f>IFERROR(_xlfn.XLOOKUP(Last_Pos[[#This Row],[NIK]],Data_Base_2[NIK],Data_Base_2[Current Position]),"")</f>
        <v/>
      </c>
      <c r="J1170" s="75" t="s">
        <v>7</v>
      </c>
      <c r="K1170" s="79">
        <v>42134</v>
      </c>
      <c r="L1170" s="76" t="s">
        <v>1631</v>
      </c>
      <c r="M1170" s="78">
        <v>41953</v>
      </c>
    </row>
    <row r="1171" spans="7:13" x14ac:dyDescent="0.25">
      <c r="G1171" s="75" t="s">
        <v>2967</v>
      </c>
      <c r="H1171" s="75" t="s">
        <v>1227</v>
      </c>
      <c r="I1171" s="75" t="str">
        <f>IFERROR(_xlfn.XLOOKUP(Last_Pos[[#This Row],[NIK]],Data_Base_2[NIK],Data_Base_2[Current Position]),"")</f>
        <v/>
      </c>
      <c r="J1171" s="75" t="s">
        <v>1879</v>
      </c>
      <c r="K1171" s="79">
        <v>42667</v>
      </c>
      <c r="L1171" s="76" t="s">
        <v>1879</v>
      </c>
      <c r="M1171" s="78">
        <v>42667</v>
      </c>
    </row>
    <row r="1172" spans="7:13" x14ac:dyDescent="0.25">
      <c r="G1172" s="75" t="s">
        <v>2655</v>
      </c>
      <c r="H1172" s="75" t="s">
        <v>432</v>
      </c>
      <c r="I1172" s="75" t="str">
        <f>IFERROR(_xlfn.XLOOKUP(Last_Pos[[#This Row],[NIK]],Data_Base_2[NIK],Data_Base_2[Current Position]),"")</f>
        <v/>
      </c>
      <c r="J1172" s="75" t="s">
        <v>1948</v>
      </c>
      <c r="K1172" s="79">
        <v>43055</v>
      </c>
      <c r="L1172" s="76" t="s">
        <v>1948</v>
      </c>
      <c r="M1172" s="78">
        <v>42736</v>
      </c>
    </row>
    <row r="1173" spans="7:13" x14ac:dyDescent="0.25">
      <c r="G1173" s="75" t="s">
        <v>2849</v>
      </c>
      <c r="H1173" s="75" t="s">
        <v>258</v>
      </c>
      <c r="I1173" s="75" t="str">
        <f>IFERROR(_xlfn.XLOOKUP(Last_Pos[[#This Row],[NIK]],Data_Base_2[NIK],Data_Base_2[Current Position]),"")</f>
        <v/>
      </c>
      <c r="J1173" s="75" t="s">
        <v>1879</v>
      </c>
      <c r="K1173" s="79">
        <v>43101</v>
      </c>
      <c r="L1173" s="76" t="s">
        <v>1879</v>
      </c>
      <c r="M1173" s="78">
        <v>41640</v>
      </c>
    </row>
    <row r="1174" spans="7:13" x14ac:dyDescent="0.25">
      <c r="G1174" s="75" t="s">
        <v>4595</v>
      </c>
      <c r="H1174" s="75" t="s">
        <v>3597</v>
      </c>
      <c r="I1174" s="75" t="str">
        <f>IFERROR(_xlfn.XLOOKUP(Last_Pos[[#This Row],[NIK]],Data_Base_2[NIK],Data_Base_2[Current Position]),"")</f>
        <v/>
      </c>
      <c r="J1174" s="75" t="s">
        <v>882</v>
      </c>
      <c r="K1174" s="79">
        <v>42370</v>
      </c>
      <c r="L1174" s="76" t="s">
        <v>4887</v>
      </c>
      <c r="M1174" s="78">
        <v>41456</v>
      </c>
    </row>
    <row r="1175" spans="7:13" x14ac:dyDescent="0.25">
      <c r="G1175" s="75" t="s">
        <v>4596</v>
      </c>
      <c r="H1175" s="75" t="s">
        <v>3598</v>
      </c>
      <c r="I1175" s="75" t="str">
        <f>IFERROR(_xlfn.XLOOKUP(Last_Pos[[#This Row],[NIK]],Data_Base_2[NIK],Data_Base_2[Current Position]),"")</f>
        <v/>
      </c>
      <c r="J1175" s="75" t="s">
        <v>3887</v>
      </c>
      <c r="K1175" s="79">
        <v>42646</v>
      </c>
      <c r="L1175" s="76" t="s">
        <v>3887</v>
      </c>
      <c r="M1175" s="78">
        <v>42646</v>
      </c>
    </row>
    <row r="1176" spans="7:13" x14ac:dyDescent="0.25">
      <c r="G1176" s="75" t="s">
        <v>2634</v>
      </c>
      <c r="H1176" s="75" t="s">
        <v>308</v>
      </c>
      <c r="I1176" s="75" t="str">
        <f>IFERROR(_xlfn.XLOOKUP(Last_Pos[[#This Row],[NIK]],Data_Base_2[NIK],Data_Base_2[Current Position]),"")</f>
        <v/>
      </c>
      <c r="J1176" s="75" t="s">
        <v>3755</v>
      </c>
      <c r="K1176" s="79">
        <v>43115</v>
      </c>
      <c r="L1176" s="76" t="s">
        <v>32</v>
      </c>
      <c r="M1176" s="78">
        <v>42492</v>
      </c>
    </row>
    <row r="1177" spans="7:13" x14ac:dyDescent="0.25">
      <c r="G1177" s="75" t="s">
        <v>2356</v>
      </c>
      <c r="H1177" s="75" t="s">
        <v>427</v>
      </c>
      <c r="I1177" s="75" t="str">
        <f>IFERROR(_xlfn.XLOOKUP(Last_Pos[[#This Row],[NIK]],Data_Base_2[NIK],Data_Base_2[Current Position]),"")</f>
        <v/>
      </c>
      <c r="J1177" s="75" t="s">
        <v>1438</v>
      </c>
      <c r="K1177" s="79">
        <v>42736</v>
      </c>
      <c r="L1177" s="76" t="s">
        <v>1438</v>
      </c>
      <c r="M1177" s="78">
        <v>41426</v>
      </c>
    </row>
    <row r="1178" spans="7:13" x14ac:dyDescent="0.25">
      <c r="G1178" s="75" t="s">
        <v>4597</v>
      </c>
      <c r="H1178" s="75" t="s">
        <v>3599</v>
      </c>
      <c r="I1178" s="75" t="str">
        <f>IFERROR(_xlfn.XLOOKUP(Last_Pos[[#This Row],[NIK]],Data_Base_2[NIK],Data_Base_2[Current Position]),"")</f>
        <v/>
      </c>
      <c r="J1178" s="75" t="s">
        <v>3896</v>
      </c>
      <c r="K1178" s="79">
        <v>42899</v>
      </c>
      <c r="L1178" s="76" t="s">
        <v>3896</v>
      </c>
      <c r="M1178" s="78">
        <v>42717</v>
      </c>
    </row>
    <row r="1179" spans="7:13" x14ac:dyDescent="0.25">
      <c r="G1179" s="75" t="s">
        <v>4598</v>
      </c>
      <c r="H1179" s="75" t="s">
        <v>3600</v>
      </c>
      <c r="I1179" s="75" t="str">
        <f>IFERROR(_xlfn.XLOOKUP(Last_Pos[[#This Row],[NIK]],Data_Base_2[NIK],Data_Base_2[Current Position]),"")</f>
        <v/>
      </c>
      <c r="J1179" s="75" t="s">
        <v>862</v>
      </c>
      <c r="K1179" s="79">
        <v>41988</v>
      </c>
      <c r="L1179" s="76" t="s">
        <v>862</v>
      </c>
      <c r="M1179" s="78">
        <v>41988</v>
      </c>
    </row>
    <row r="1180" spans="7:13" x14ac:dyDescent="0.25">
      <c r="G1180" s="75" t="s">
        <v>2482</v>
      </c>
      <c r="H1180" s="75" t="s">
        <v>202</v>
      </c>
      <c r="I1180" s="75" t="str">
        <f>IFERROR(_xlfn.XLOOKUP(Last_Pos[[#This Row],[NIK]],Data_Base_2[NIK],Data_Base_2[Current Position]),"")</f>
        <v/>
      </c>
      <c r="J1180" s="75" t="s">
        <v>55</v>
      </c>
      <c r="K1180" s="79">
        <v>43222</v>
      </c>
      <c r="L1180" s="76" t="s">
        <v>28</v>
      </c>
      <c r="M1180" s="78">
        <v>42230</v>
      </c>
    </row>
    <row r="1181" spans="7:13" x14ac:dyDescent="0.25">
      <c r="G1181" s="75" t="s">
        <v>4599</v>
      </c>
      <c r="H1181" s="75" t="s">
        <v>3601</v>
      </c>
      <c r="I1181" s="75" t="str">
        <f>IFERROR(_xlfn.XLOOKUP(Last_Pos[[#This Row],[NIK]],Data_Base_2[NIK],Data_Base_2[Current Position]),"")</f>
        <v/>
      </c>
      <c r="J1181" s="75" t="s">
        <v>3980</v>
      </c>
      <c r="K1181" s="79">
        <v>41631</v>
      </c>
      <c r="L1181" s="76" t="s">
        <v>3980</v>
      </c>
      <c r="M1181" s="78">
        <v>41631</v>
      </c>
    </row>
    <row r="1182" spans="7:13" x14ac:dyDescent="0.25">
      <c r="G1182" s="75" t="s">
        <v>4600</v>
      </c>
      <c r="H1182" s="75" t="s">
        <v>3602</v>
      </c>
      <c r="I1182" s="75" t="str">
        <f>IFERROR(_xlfn.XLOOKUP(Last_Pos[[#This Row],[NIK]],Data_Base_2[NIK],Data_Base_2[Current Position]),"")</f>
        <v/>
      </c>
      <c r="J1182" s="75" t="s">
        <v>928</v>
      </c>
      <c r="K1182" s="79">
        <v>43101</v>
      </c>
      <c r="L1182" s="76" t="s">
        <v>928</v>
      </c>
      <c r="M1182" s="78">
        <v>41791</v>
      </c>
    </row>
    <row r="1183" spans="7:13" x14ac:dyDescent="0.25">
      <c r="G1183" s="75" t="s">
        <v>4601</v>
      </c>
      <c r="H1183" s="75" t="s">
        <v>3603</v>
      </c>
      <c r="I1183" s="75" t="str">
        <f>IFERROR(_xlfn.XLOOKUP(Last_Pos[[#This Row],[NIK]],Data_Base_2[NIK],Data_Base_2[Current Position]),"")</f>
        <v/>
      </c>
      <c r="J1183" s="75" t="s">
        <v>3981</v>
      </c>
      <c r="K1183" s="79">
        <v>42230</v>
      </c>
      <c r="L1183" s="76" t="s">
        <v>1554</v>
      </c>
      <c r="M1183" s="78">
        <v>41944</v>
      </c>
    </row>
    <row r="1184" spans="7:13" x14ac:dyDescent="0.25">
      <c r="G1184" s="75" t="s">
        <v>4602</v>
      </c>
      <c r="H1184" s="75" t="s">
        <v>3604</v>
      </c>
      <c r="I1184" s="75" t="str">
        <f>IFERROR(_xlfn.XLOOKUP(Last_Pos[[#This Row],[NIK]],Data_Base_2[NIK],Data_Base_2[Current Position]),"")</f>
        <v/>
      </c>
      <c r="J1184" s="75" t="s">
        <v>38</v>
      </c>
      <c r="K1184" s="79">
        <v>42826</v>
      </c>
      <c r="L1184" s="76" t="s">
        <v>55</v>
      </c>
      <c r="M1184" s="78">
        <v>42614</v>
      </c>
    </row>
    <row r="1185" spans="7:13" x14ac:dyDescent="0.25">
      <c r="G1185" s="75" t="s">
        <v>4603</v>
      </c>
      <c r="H1185" s="75" t="s">
        <v>3605</v>
      </c>
      <c r="I1185" s="75" t="str">
        <f>IFERROR(_xlfn.XLOOKUP(Last_Pos[[#This Row],[NIK]],Data_Base_2[NIK],Data_Base_2[Current Position]),"")</f>
        <v/>
      </c>
      <c r="J1185" s="75" t="s">
        <v>2077</v>
      </c>
      <c r="K1185" s="79">
        <v>41855</v>
      </c>
      <c r="L1185" s="76" t="s">
        <v>7</v>
      </c>
      <c r="M1185" s="78">
        <v>41275</v>
      </c>
    </row>
    <row r="1186" spans="7:13" x14ac:dyDescent="0.25">
      <c r="G1186" s="75" t="s">
        <v>4604</v>
      </c>
      <c r="H1186" s="75" t="s">
        <v>3606</v>
      </c>
      <c r="I1186" s="75" t="str">
        <f>IFERROR(_xlfn.XLOOKUP(Last_Pos[[#This Row],[NIK]],Data_Base_2[NIK],Data_Base_2[Current Position]),"")</f>
        <v/>
      </c>
      <c r="J1186" s="75" t="s">
        <v>38</v>
      </c>
      <c r="K1186" s="79">
        <v>42566</v>
      </c>
      <c r="L1186" s="76" t="s">
        <v>38</v>
      </c>
      <c r="M1186" s="78">
        <v>41153</v>
      </c>
    </row>
    <row r="1187" spans="7:13" x14ac:dyDescent="0.25">
      <c r="G1187" s="75" t="s">
        <v>2895</v>
      </c>
      <c r="H1187" s="75" t="s">
        <v>1205</v>
      </c>
      <c r="I1187" s="75" t="str">
        <f>IFERROR(_xlfn.XLOOKUP(Last_Pos[[#This Row],[NIK]],Data_Base_2[NIK],Data_Base_2[Current Position]),"")</f>
        <v/>
      </c>
      <c r="J1187" s="75" t="s">
        <v>1449</v>
      </c>
      <c r="K1187" s="79">
        <v>40544</v>
      </c>
      <c r="L1187" s="76" t="s">
        <v>1449</v>
      </c>
      <c r="M1187" s="78">
        <v>39804</v>
      </c>
    </row>
    <row r="1188" spans="7:13" x14ac:dyDescent="0.25">
      <c r="G1188" s="75" t="s">
        <v>2621</v>
      </c>
      <c r="H1188" s="75" t="s">
        <v>438</v>
      </c>
      <c r="I1188" s="75" t="str">
        <f>IFERROR(_xlfn.XLOOKUP(Last_Pos[[#This Row],[NIK]],Data_Base_2[NIK],Data_Base_2[Current Position]),"")</f>
        <v/>
      </c>
      <c r="J1188" s="75" t="s">
        <v>7</v>
      </c>
      <c r="K1188" s="79">
        <v>43466</v>
      </c>
      <c r="L1188" s="76" t="s">
        <v>7</v>
      </c>
      <c r="M1188" s="78">
        <v>42901</v>
      </c>
    </row>
    <row r="1189" spans="7:13" x14ac:dyDescent="0.25">
      <c r="G1189" s="75" t="s">
        <v>4605</v>
      </c>
      <c r="H1189" s="75" t="s">
        <v>3607</v>
      </c>
      <c r="I1189" s="75" t="str">
        <f>IFERROR(_xlfn.XLOOKUP(Last_Pos[[#This Row],[NIK]],Data_Base_2[NIK],Data_Base_2[Current Position]),"")</f>
        <v/>
      </c>
      <c r="J1189" s="75" t="s">
        <v>28</v>
      </c>
      <c r="K1189" s="79">
        <v>42522</v>
      </c>
      <c r="L1189" s="76" t="s">
        <v>28</v>
      </c>
      <c r="M1189" s="78">
        <v>42310</v>
      </c>
    </row>
    <row r="1190" spans="7:13" x14ac:dyDescent="0.25">
      <c r="G1190" s="75" t="s">
        <v>2530</v>
      </c>
      <c r="H1190" s="75" t="s">
        <v>232</v>
      </c>
      <c r="I1190" s="75" t="str">
        <f>IFERROR(_xlfn.XLOOKUP(Last_Pos[[#This Row],[NIK]],Data_Base_2[NIK],Data_Base_2[Current Position]),"")</f>
        <v/>
      </c>
      <c r="J1190" s="75" t="s">
        <v>3883</v>
      </c>
      <c r="K1190" s="79">
        <v>44277</v>
      </c>
      <c r="L1190" s="76" t="s">
        <v>32</v>
      </c>
      <c r="M1190" s="78">
        <v>44027</v>
      </c>
    </row>
    <row r="1191" spans="7:13" x14ac:dyDescent="0.25">
      <c r="G1191" s="75" t="s">
        <v>4606</v>
      </c>
      <c r="H1191" s="75" t="s">
        <v>3608</v>
      </c>
      <c r="I1191" s="75" t="str">
        <f>IFERROR(_xlfn.XLOOKUP(Last_Pos[[#This Row],[NIK]],Data_Base_2[NIK],Data_Base_2[Current Position]),"")</f>
        <v/>
      </c>
      <c r="J1191" s="75" t="s">
        <v>928</v>
      </c>
      <c r="K1191" s="79">
        <v>42795</v>
      </c>
      <c r="L1191" s="76" t="s">
        <v>928</v>
      </c>
      <c r="M1191" s="78">
        <v>41791</v>
      </c>
    </row>
    <row r="1192" spans="7:13" x14ac:dyDescent="0.25">
      <c r="G1192" s="75" t="s">
        <v>4607</v>
      </c>
      <c r="H1192" s="75" t="s">
        <v>3609</v>
      </c>
      <c r="I1192" s="75" t="str">
        <f>IFERROR(_xlfn.XLOOKUP(Last_Pos[[#This Row],[NIK]],Data_Base_2[NIK],Data_Base_2[Current Position]),"")</f>
        <v/>
      </c>
      <c r="J1192" s="75" t="s">
        <v>28</v>
      </c>
      <c r="K1192" s="79">
        <v>41988</v>
      </c>
      <c r="L1192" s="76" t="s">
        <v>28</v>
      </c>
      <c r="M1192" s="78">
        <v>41988</v>
      </c>
    </row>
    <row r="1193" spans="7:13" x14ac:dyDescent="0.25">
      <c r="G1193" s="75" t="s">
        <v>4608</v>
      </c>
      <c r="H1193" s="75" t="s">
        <v>3610</v>
      </c>
      <c r="I1193" s="75" t="str">
        <f>IFERROR(_xlfn.XLOOKUP(Last_Pos[[#This Row],[NIK]],Data_Base_2[NIK],Data_Base_2[Current Position]),"")</f>
        <v/>
      </c>
      <c r="J1193" s="75" t="s">
        <v>3770</v>
      </c>
      <c r="K1193" s="79">
        <v>43678</v>
      </c>
      <c r="L1193" s="76" t="s">
        <v>3770</v>
      </c>
      <c r="M1193" s="78">
        <v>42795</v>
      </c>
    </row>
    <row r="1194" spans="7:13" x14ac:dyDescent="0.25">
      <c r="G1194" s="75" t="s">
        <v>2399</v>
      </c>
      <c r="H1194" s="75" t="s">
        <v>494</v>
      </c>
      <c r="I1194" s="75" t="str">
        <f>IFERROR(_xlfn.XLOOKUP(Last_Pos[[#This Row],[NIK]],Data_Base_2[NIK],Data_Base_2[Current Position]),"")</f>
        <v/>
      </c>
      <c r="J1194" s="75" t="s">
        <v>3982</v>
      </c>
      <c r="K1194" s="79">
        <v>42370</v>
      </c>
      <c r="L1194" s="76" t="s">
        <v>3982</v>
      </c>
      <c r="M1194" s="78">
        <v>41640</v>
      </c>
    </row>
    <row r="1195" spans="7:13" x14ac:dyDescent="0.25">
      <c r="G1195" s="75" t="s">
        <v>2731</v>
      </c>
      <c r="H1195" s="75" t="s">
        <v>191</v>
      </c>
      <c r="I1195" s="75" t="str">
        <f>IFERROR(_xlfn.XLOOKUP(Last_Pos[[#This Row],[NIK]],Data_Base_2[NIK],Data_Base_2[Current Position]),"")</f>
        <v/>
      </c>
      <c r="J1195" s="75" t="s">
        <v>3898</v>
      </c>
      <c r="K1195" s="79">
        <v>42795</v>
      </c>
      <c r="L1195" s="76" t="s">
        <v>928</v>
      </c>
      <c r="M1195" s="78">
        <v>42370</v>
      </c>
    </row>
    <row r="1196" spans="7:13" x14ac:dyDescent="0.25">
      <c r="G1196" s="75" t="s">
        <v>2327</v>
      </c>
      <c r="H1196" s="75" t="s">
        <v>421</v>
      </c>
      <c r="I1196" s="75" t="str">
        <f>IFERROR(_xlfn.XLOOKUP(Last_Pos[[#This Row],[NIK]],Data_Base_2[NIK],Data_Base_2[Current Position]),"")</f>
        <v/>
      </c>
      <c r="J1196" s="75" t="s">
        <v>1438</v>
      </c>
      <c r="K1196" s="79">
        <v>43009</v>
      </c>
      <c r="L1196" s="76" t="s">
        <v>1438</v>
      </c>
      <c r="M1196" s="78">
        <v>43009</v>
      </c>
    </row>
    <row r="1197" spans="7:13" x14ac:dyDescent="0.25">
      <c r="G1197" s="75" t="s">
        <v>2657</v>
      </c>
      <c r="H1197" s="75" t="s">
        <v>675</v>
      </c>
      <c r="I1197" s="75" t="str">
        <f>IFERROR(_xlfn.XLOOKUP(Last_Pos[[#This Row],[NIK]],Data_Base_2[NIK],Data_Base_2[Current Position]),"")</f>
        <v/>
      </c>
      <c r="J1197" s="75" t="s">
        <v>30</v>
      </c>
      <c r="K1197" s="79">
        <v>44198</v>
      </c>
      <c r="L1197" s="76" t="s">
        <v>3743</v>
      </c>
      <c r="M1197" s="78">
        <v>43724</v>
      </c>
    </row>
    <row r="1198" spans="7:13" x14ac:dyDescent="0.25">
      <c r="G1198" s="75" t="s">
        <v>4609</v>
      </c>
      <c r="H1198" s="75" t="s">
        <v>3611</v>
      </c>
      <c r="I1198" s="75" t="str">
        <f>IFERROR(_xlfn.XLOOKUP(Last_Pos[[#This Row],[NIK]],Data_Base_2[NIK],Data_Base_2[Current Position]),"")</f>
        <v/>
      </c>
      <c r="J1198" s="75" t="s">
        <v>3983</v>
      </c>
      <c r="K1198" s="79">
        <v>41428</v>
      </c>
      <c r="L1198" s="76" t="s">
        <v>3983</v>
      </c>
      <c r="M1198" s="78">
        <v>41428</v>
      </c>
    </row>
    <row r="1199" spans="7:13" x14ac:dyDescent="0.25">
      <c r="G1199" s="75" t="s">
        <v>2507</v>
      </c>
      <c r="H1199" s="75" t="s">
        <v>231</v>
      </c>
      <c r="I1199" s="75" t="str">
        <f>IFERROR(_xlfn.XLOOKUP(Last_Pos[[#This Row],[NIK]],Data_Base_2[NIK],Data_Base_2[Current Position]),"")</f>
        <v/>
      </c>
      <c r="J1199" s="75" t="s">
        <v>32</v>
      </c>
      <c r="K1199" s="79">
        <v>44186</v>
      </c>
      <c r="L1199" s="76" t="s">
        <v>55</v>
      </c>
      <c r="M1199" s="78">
        <v>43941</v>
      </c>
    </row>
    <row r="1200" spans="7:13" x14ac:dyDescent="0.25">
      <c r="G1200" s="75" t="s">
        <v>4610</v>
      </c>
      <c r="H1200" s="75" t="s">
        <v>3612</v>
      </c>
      <c r="I1200" s="75" t="str">
        <f>IFERROR(_xlfn.XLOOKUP(Last_Pos[[#This Row],[NIK]],Data_Base_2[NIK],Data_Base_2[Current Position]),"")</f>
        <v/>
      </c>
      <c r="J1200" s="75" t="s">
        <v>38</v>
      </c>
      <c r="K1200" s="79">
        <v>43102</v>
      </c>
      <c r="L1200" s="76" t="s">
        <v>38</v>
      </c>
      <c r="M1200" s="78">
        <v>42475</v>
      </c>
    </row>
    <row r="1201" spans="7:13" x14ac:dyDescent="0.25">
      <c r="G1201" s="75" t="s">
        <v>2910</v>
      </c>
      <c r="H1201" s="75" t="s">
        <v>177</v>
      </c>
      <c r="I1201" s="75" t="str">
        <f>IFERROR(_xlfn.XLOOKUP(Last_Pos[[#This Row],[NIK]],Data_Base_2[NIK],Data_Base_2[Current Position]),"")</f>
        <v/>
      </c>
      <c r="J1201" s="75" t="s">
        <v>1986</v>
      </c>
      <c r="K1201" s="79">
        <v>42186</v>
      </c>
      <c r="L1201" s="76" t="s">
        <v>1986</v>
      </c>
      <c r="M1201" s="78">
        <v>42065</v>
      </c>
    </row>
    <row r="1202" spans="7:13" x14ac:dyDescent="0.25">
      <c r="G1202" s="75" t="s">
        <v>4611</v>
      </c>
      <c r="H1202" s="75" t="s">
        <v>3613</v>
      </c>
      <c r="I1202" s="75" t="str">
        <f>IFERROR(_xlfn.XLOOKUP(Last_Pos[[#This Row],[NIK]],Data_Base_2[NIK],Data_Base_2[Current Position]),"")</f>
        <v/>
      </c>
      <c r="J1202" s="75" t="s">
        <v>3984</v>
      </c>
      <c r="K1202" s="79">
        <v>41743</v>
      </c>
      <c r="L1202" s="76" t="s">
        <v>37</v>
      </c>
      <c r="M1202" s="78">
        <v>41214</v>
      </c>
    </row>
    <row r="1203" spans="7:13" x14ac:dyDescent="0.25">
      <c r="G1203" s="75" t="s">
        <v>4612</v>
      </c>
      <c r="H1203" s="75" t="s">
        <v>3614</v>
      </c>
      <c r="I1203" s="75" t="str">
        <f>IFERROR(_xlfn.XLOOKUP(Last_Pos[[#This Row],[NIK]],Data_Base_2[NIK],Data_Base_2[Current Position]),"")</f>
        <v/>
      </c>
      <c r="J1203" s="75" t="s">
        <v>3985</v>
      </c>
      <c r="K1203" s="79">
        <v>39753</v>
      </c>
      <c r="L1203" s="76" t="s">
        <v>4888</v>
      </c>
      <c r="M1203" s="78">
        <v>38384</v>
      </c>
    </row>
    <row r="1204" spans="7:13" x14ac:dyDescent="0.25">
      <c r="G1204" s="75" t="s">
        <v>2563</v>
      </c>
      <c r="H1204" s="75" t="s">
        <v>320</v>
      </c>
      <c r="I1204" s="75" t="str">
        <f>IFERROR(_xlfn.XLOOKUP(Last_Pos[[#This Row],[NIK]],Data_Base_2[NIK],Data_Base_2[Current Position]),"")</f>
        <v/>
      </c>
      <c r="J1204" s="75" t="s">
        <v>32</v>
      </c>
      <c r="K1204" s="79">
        <v>44027</v>
      </c>
      <c r="L1204" s="76" t="s">
        <v>32</v>
      </c>
      <c r="M1204" s="78">
        <v>43467</v>
      </c>
    </row>
    <row r="1205" spans="7:13" x14ac:dyDescent="0.25">
      <c r="G1205" s="75" t="s">
        <v>4613</v>
      </c>
      <c r="H1205" s="75" t="s">
        <v>3615</v>
      </c>
      <c r="I1205" s="75" t="str">
        <f>IFERROR(_xlfn.XLOOKUP(Last_Pos[[#This Row],[NIK]],Data_Base_2[NIK],Data_Base_2[Current Position]),"")</f>
        <v/>
      </c>
      <c r="J1205" s="75" t="s">
        <v>1638</v>
      </c>
      <c r="K1205" s="79">
        <v>42310</v>
      </c>
      <c r="L1205" s="76" t="s">
        <v>1638</v>
      </c>
      <c r="M1205" s="78">
        <v>42310</v>
      </c>
    </row>
    <row r="1206" spans="7:13" x14ac:dyDescent="0.25">
      <c r="G1206" s="75" t="s">
        <v>2603</v>
      </c>
      <c r="H1206" s="75" t="s">
        <v>241</v>
      </c>
      <c r="I1206" s="75" t="str">
        <f>IFERROR(_xlfn.XLOOKUP(Last_Pos[[#This Row],[NIK]],Data_Base_2[NIK],Data_Base_2[Current Position]),"")</f>
        <v/>
      </c>
      <c r="J1206" s="75" t="s">
        <v>2077</v>
      </c>
      <c r="K1206" s="79">
        <v>44153</v>
      </c>
      <c r="L1206" s="76" t="s">
        <v>4004</v>
      </c>
      <c r="M1206" s="78">
        <v>43784</v>
      </c>
    </row>
    <row r="1207" spans="7:13" x14ac:dyDescent="0.25">
      <c r="G1207" s="75" t="s">
        <v>4614</v>
      </c>
      <c r="H1207" s="75" t="s">
        <v>179</v>
      </c>
      <c r="I1207" s="75" t="str">
        <f>IFERROR(_xlfn.XLOOKUP(Last_Pos[[#This Row],[NIK]],Data_Base_2[NIK],Data_Base_2[Current Position]),"")</f>
        <v/>
      </c>
      <c r="J1207" s="75" t="s">
        <v>3986</v>
      </c>
      <c r="K1207" s="79">
        <v>43770</v>
      </c>
      <c r="L1207" s="76" t="s">
        <v>38</v>
      </c>
      <c r="M1207" s="78">
        <v>43539</v>
      </c>
    </row>
    <row r="1208" spans="7:13" x14ac:dyDescent="0.25">
      <c r="G1208" s="75" t="s">
        <v>2366</v>
      </c>
      <c r="H1208" s="75" t="s">
        <v>422</v>
      </c>
      <c r="I1208" s="75" t="str">
        <f>IFERROR(_xlfn.XLOOKUP(Last_Pos[[#This Row],[NIK]],Data_Base_2[NIK],Data_Base_2[Current Position]),"")</f>
        <v/>
      </c>
      <c r="J1208" s="75" t="s">
        <v>1454</v>
      </c>
      <c r="K1208" s="79">
        <v>43466</v>
      </c>
      <c r="L1208" s="76" t="s">
        <v>1454</v>
      </c>
      <c r="M1208" s="78">
        <v>42522</v>
      </c>
    </row>
    <row r="1209" spans="7:13" x14ac:dyDescent="0.25">
      <c r="G1209" s="75" t="s">
        <v>4615</v>
      </c>
      <c r="H1209" s="75" t="s">
        <v>3616</v>
      </c>
      <c r="I1209" s="75" t="str">
        <f>IFERROR(_xlfn.XLOOKUP(Last_Pos[[#This Row],[NIK]],Data_Base_2[NIK],Data_Base_2[Current Position]),"")</f>
        <v/>
      </c>
      <c r="J1209" s="75" t="s">
        <v>28</v>
      </c>
      <c r="K1209" s="79">
        <v>41761</v>
      </c>
      <c r="L1209" s="76" t="s">
        <v>28</v>
      </c>
      <c r="M1209" s="78">
        <v>41760</v>
      </c>
    </row>
    <row r="1210" spans="7:13" x14ac:dyDescent="0.25">
      <c r="G1210" s="75" t="s">
        <v>4616</v>
      </c>
      <c r="H1210" s="75" t="s">
        <v>3617</v>
      </c>
      <c r="I1210" s="75" t="str">
        <f>IFERROR(_xlfn.XLOOKUP(Last_Pos[[#This Row],[NIK]],Data_Base_2[NIK],Data_Base_2[Current Position]),"")</f>
        <v/>
      </c>
      <c r="J1210" s="75" t="s">
        <v>3987</v>
      </c>
      <c r="K1210" s="79">
        <v>42795</v>
      </c>
      <c r="L1210" s="76" t="s">
        <v>4889</v>
      </c>
      <c r="M1210" s="78">
        <v>42736</v>
      </c>
    </row>
    <row r="1211" spans="7:13" x14ac:dyDescent="0.25">
      <c r="G1211" s="75" t="s">
        <v>4617</v>
      </c>
      <c r="H1211" s="75" t="s">
        <v>3618</v>
      </c>
      <c r="I1211" s="75" t="str">
        <f>IFERROR(_xlfn.XLOOKUP(Last_Pos[[#This Row],[NIK]],Data_Base_2[NIK],Data_Base_2[Current Position]),"")</f>
        <v/>
      </c>
      <c r="J1211" s="75" t="s">
        <v>3908</v>
      </c>
      <c r="K1211" s="79">
        <v>41275</v>
      </c>
      <c r="L1211" s="76" t="s">
        <v>3908</v>
      </c>
      <c r="M1211" s="78">
        <v>41275</v>
      </c>
    </row>
    <row r="1212" spans="7:13" x14ac:dyDescent="0.25">
      <c r="G1212" s="75" t="s">
        <v>2346</v>
      </c>
      <c r="H1212" s="75" t="s">
        <v>278</v>
      </c>
      <c r="I1212" s="75" t="str">
        <f>IFERROR(_xlfn.XLOOKUP(Last_Pos[[#This Row],[NIK]],Data_Base_2[NIK],Data_Base_2[Current Position]),"")</f>
        <v/>
      </c>
      <c r="J1212" s="75" t="s">
        <v>3860</v>
      </c>
      <c r="K1212" s="79">
        <v>43101</v>
      </c>
      <c r="L1212" s="76" t="s">
        <v>3860</v>
      </c>
      <c r="M1212" s="78">
        <v>41640</v>
      </c>
    </row>
    <row r="1213" spans="7:13" x14ac:dyDescent="0.25">
      <c r="G1213" s="75" t="s">
        <v>3988</v>
      </c>
      <c r="H1213" s="75" t="s">
        <v>3619</v>
      </c>
      <c r="I1213" s="75" t="str">
        <f>IFERROR(_xlfn.XLOOKUP(Last_Pos[[#This Row],[NIK]],Data_Base_2[NIK],Data_Base_2[Current Position]),"")</f>
        <v/>
      </c>
      <c r="J1213" s="75" t="s">
        <v>1638</v>
      </c>
      <c r="K1213" s="79">
        <v>41813</v>
      </c>
      <c r="L1213" s="76" t="s">
        <v>1638</v>
      </c>
      <c r="M1213" s="78">
        <v>41813</v>
      </c>
    </row>
    <row r="1214" spans="7:13" x14ac:dyDescent="0.25">
      <c r="G1214" s="75" t="s">
        <v>4618</v>
      </c>
      <c r="H1214" s="75" t="s">
        <v>3620</v>
      </c>
      <c r="I1214" s="75" t="str">
        <f>IFERROR(_xlfn.XLOOKUP(Last_Pos[[#This Row],[NIK]],Data_Base_2[NIK],Data_Base_2[Current Position]),"")</f>
        <v/>
      </c>
      <c r="J1214" s="75" t="s">
        <v>3950</v>
      </c>
      <c r="K1214" s="79">
        <v>41275</v>
      </c>
      <c r="L1214" s="76" t="s">
        <v>3950</v>
      </c>
      <c r="M1214" s="78">
        <v>40109</v>
      </c>
    </row>
    <row r="1215" spans="7:13" x14ac:dyDescent="0.25">
      <c r="G1215" s="75" t="s">
        <v>2809</v>
      </c>
      <c r="H1215" s="75" t="s">
        <v>502</v>
      </c>
      <c r="I1215" s="75" t="str">
        <f>IFERROR(_xlfn.XLOOKUP(Last_Pos[[#This Row],[NIK]],Data_Base_2[NIK],Data_Base_2[Current Position]),"")</f>
        <v/>
      </c>
      <c r="J1215" s="75" t="s">
        <v>928</v>
      </c>
      <c r="K1215" s="79">
        <v>42795</v>
      </c>
      <c r="L1215" s="76" t="s">
        <v>928</v>
      </c>
      <c r="M1215" s="78">
        <v>41791</v>
      </c>
    </row>
    <row r="1216" spans="7:13" x14ac:dyDescent="0.25">
      <c r="G1216" s="75" t="s">
        <v>4619</v>
      </c>
      <c r="H1216" s="75" t="s">
        <v>3621</v>
      </c>
      <c r="I1216" s="75" t="str">
        <f>IFERROR(_xlfn.XLOOKUP(Last_Pos[[#This Row],[NIK]],Data_Base_2[NIK],Data_Base_2[Current Position]),"")</f>
        <v/>
      </c>
      <c r="J1216" s="75" t="s">
        <v>884</v>
      </c>
      <c r="K1216" s="79">
        <v>43952</v>
      </c>
      <c r="L1216" s="76" t="s">
        <v>885</v>
      </c>
      <c r="M1216" s="78">
        <v>42461</v>
      </c>
    </row>
    <row r="1217" spans="7:13" x14ac:dyDescent="0.25">
      <c r="G1217" s="75" t="s">
        <v>4620</v>
      </c>
      <c r="H1217" s="75" t="s">
        <v>3622</v>
      </c>
      <c r="I1217" s="75" t="str">
        <f>IFERROR(_xlfn.XLOOKUP(Last_Pos[[#This Row],[NIK]],Data_Base_2[NIK],Data_Base_2[Current Position]),"")</f>
        <v/>
      </c>
      <c r="J1217" s="75" t="s">
        <v>1781</v>
      </c>
      <c r="K1217" s="79">
        <v>42125</v>
      </c>
      <c r="L1217" s="76" t="s">
        <v>104</v>
      </c>
      <c r="M1217" s="78">
        <v>33112</v>
      </c>
    </row>
    <row r="1218" spans="7:13" x14ac:dyDescent="0.25">
      <c r="G1218" s="75" t="s">
        <v>4621</v>
      </c>
      <c r="H1218" s="75" t="s">
        <v>3623</v>
      </c>
      <c r="I1218" s="75" t="str">
        <f>IFERROR(_xlfn.XLOOKUP(Last_Pos[[#This Row],[NIK]],Data_Base_2[NIK],Data_Base_2[Current Position]),"")</f>
        <v/>
      </c>
      <c r="J1218" s="75" t="s">
        <v>3989</v>
      </c>
      <c r="K1218" s="79">
        <v>42826</v>
      </c>
      <c r="L1218" s="76" t="s">
        <v>3989</v>
      </c>
      <c r="M1218" s="78">
        <v>42826</v>
      </c>
    </row>
    <row r="1219" spans="7:13" x14ac:dyDescent="0.25">
      <c r="G1219" s="75" t="s">
        <v>4622</v>
      </c>
      <c r="H1219" s="75" t="s">
        <v>425</v>
      </c>
      <c r="I1219" s="75" t="str">
        <f>IFERROR(_xlfn.XLOOKUP(Last_Pos[[#This Row],[NIK]],Data_Base_2[NIK],Data_Base_2[Current Position]),"")</f>
        <v/>
      </c>
      <c r="J1219" s="75" t="s">
        <v>28</v>
      </c>
      <c r="K1219" s="79">
        <v>44013</v>
      </c>
      <c r="L1219" s="76" t="s">
        <v>28</v>
      </c>
      <c r="M1219" s="78">
        <v>44013</v>
      </c>
    </row>
    <row r="1220" spans="7:13" x14ac:dyDescent="0.25">
      <c r="G1220" s="75" t="s">
        <v>2351</v>
      </c>
      <c r="H1220" s="75" t="s">
        <v>262</v>
      </c>
      <c r="I1220" s="75" t="str">
        <f>IFERROR(_xlfn.XLOOKUP(Last_Pos[[#This Row],[NIK]],Data_Base_2[NIK],Data_Base_2[Current Position]),"")</f>
        <v/>
      </c>
      <c r="J1220" s="75" t="s">
        <v>1472</v>
      </c>
      <c r="K1220" s="79">
        <v>42005</v>
      </c>
      <c r="L1220" s="76" t="s">
        <v>1472</v>
      </c>
      <c r="M1220" s="78">
        <v>40544</v>
      </c>
    </row>
    <row r="1221" spans="7:13" x14ac:dyDescent="0.25">
      <c r="G1221" s="75" t="s">
        <v>4623</v>
      </c>
      <c r="H1221" s="75" t="s">
        <v>3624</v>
      </c>
      <c r="I1221" s="75" t="str">
        <f>IFERROR(_xlfn.XLOOKUP(Last_Pos[[#This Row],[NIK]],Data_Base_2[NIK],Data_Base_2[Current Position]),"")</f>
        <v/>
      </c>
      <c r="J1221" s="75" t="s">
        <v>928</v>
      </c>
      <c r="K1221" s="79">
        <v>41791</v>
      </c>
      <c r="L1221" s="76" t="s">
        <v>4783</v>
      </c>
      <c r="M1221" s="78">
        <v>41760</v>
      </c>
    </row>
    <row r="1222" spans="7:13" x14ac:dyDescent="0.25">
      <c r="G1222" s="75" t="s">
        <v>2361</v>
      </c>
      <c r="H1222" s="75" t="s">
        <v>722</v>
      </c>
      <c r="I1222" s="75" t="str">
        <f>IFERROR(_xlfn.XLOOKUP(Last_Pos[[#This Row],[NIK]],Data_Base_2[NIK],Data_Base_2[Current Position]),"")</f>
        <v/>
      </c>
      <c r="J1222" s="75" t="s">
        <v>1523</v>
      </c>
      <c r="K1222" s="79">
        <v>44044</v>
      </c>
      <c r="L1222" s="76" t="s">
        <v>1523</v>
      </c>
      <c r="M1222" s="78">
        <v>44044</v>
      </c>
    </row>
    <row r="1223" spans="7:13" x14ac:dyDescent="0.25">
      <c r="G1223" s="75" t="s">
        <v>4624</v>
      </c>
      <c r="H1223" s="75" t="s">
        <v>3625</v>
      </c>
      <c r="I1223" s="75" t="str">
        <f>IFERROR(_xlfn.XLOOKUP(Last_Pos[[#This Row],[NIK]],Data_Base_2[NIK],Data_Base_2[Current Position]),"")</f>
        <v/>
      </c>
      <c r="J1223" s="75" t="s">
        <v>3761</v>
      </c>
      <c r="K1223" s="79">
        <v>42646</v>
      </c>
      <c r="L1223" s="76" t="s">
        <v>3761</v>
      </c>
      <c r="M1223" s="78">
        <v>42646</v>
      </c>
    </row>
    <row r="1224" spans="7:13" x14ac:dyDescent="0.25">
      <c r="G1224" s="75" t="s">
        <v>2516</v>
      </c>
      <c r="H1224" s="75" t="s">
        <v>408</v>
      </c>
      <c r="I1224" s="75" t="str">
        <f>IFERROR(_xlfn.XLOOKUP(Last_Pos[[#This Row],[NIK]],Data_Base_2[NIK],Data_Base_2[Current Position]),"")</f>
        <v/>
      </c>
      <c r="J1224" s="75" t="s">
        <v>38</v>
      </c>
      <c r="K1224" s="79">
        <v>42795</v>
      </c>
      <c r="L1224" s="76" t="s">
        <v>38</v>
      </c>
      <c r="M1224" s="78">
        <v>42005</v>
      </c>
    </row>
    <row r="1225" spans="7:13" x14ac:dyDescent="0.25">
      <c r="G1225" s="75" t="s">
        <v>2479</v>
      </c>
      <c r="H1225" s="75" t="s">
        <v>322</v>
      </c>
      <c r="I1225" s="75" t="str">
        <f>IFERROR(_xlfn.XLOOKUP(Last_Pos[[#This Row],[NIK]],Data_Base_2[NIK],Data_Base_2[Current Position]),"")</f>
        <v/>
      </c>
      <c r="J1225" s="75" t="s">
        <v>28</v>
      </c>
      <c r="K1225" s="79">
        <v>43556</v>
      </c>
      <c r="L1225" s="76" t="s">
        <v>28</v>
      </c>
      <c r="M1225" s="78">
        <v>43466</v>
      </c>
    </row>
    <row r="1226" spans="7:13" x14ac:dyDescent="0.25">
      <c r="G1226" s="75" t="s">
        <v>2439</v>
      </c>
      <c r="H1226" s="75" t="s">
        <v>634</v>
      </c>
      <c r="I1226" s="75" t="str">
        <f>IFERROR(_xlfn.XLOOKUP(Last_Pos[[#This Row],[NIK]],Data_Base_2[NIK],Data_Base_2[Current Position]),"")</f>
        <v/>
      </c>
      <c r="J1226" s="75" t="s">
        <v>28</v>
      </c>
      <c r="K1226" s="79">
        <v>43313</v>
      </c>
      <c r="L1226" s="76" t="s">
        <v>1638</v>
      </c>
      <c r="M1226" s="78">
        <v>43040</v>
      </c>
    </row>
    <row r="1227" spans="7:13" x14ac:dyDescent="0.25">
      <c r="G1227" s="75" t="s">
        <v>2854</v>
      </c>
      <c r="H1227" s="75" t="s">
        <v>538</v>
      </c>
      <c r="I1227" s="75" t="str">
        <f>IFERROR(_xlfn.XLOOKUP(Last_Pos[[#This Row],[NIK]],Data_Base_2[NIK],Data_Base_2[Current Position]),"")</f>
        <v/>
      </c>
      <c r="J1227" s="75" t="s">
        <v>3990</v>
      </c>
      <c r="K1227" s="79">
        <v>43388</v>
      </c>
      <c r="L1227" s="76" t="s">
        <v>30</v>
      </c>
      <c r="M1227" s="78">
        <v>42736</v>
      </c>
    </row>
    <row r="1228" spans="7:13" x14ac:dyDescent="0.25">
      <c r="G1228" s="75" t="s">
        <v>4625</v>
      </c>
      <c r="H1228" s="75" t="s">
        <v>3626</v>
      </c>
      <c r="I1228" s="75" t="str">
        <f>IFERROR(_xlfn.XLOOKUP(Last_Pos[[#This Row],[NIK]],Data_Base_2[NIK],Data_Base_2[Current Position]),"")</f>
        <v/>
      </c>
      <c r="J1228" s="75" t="s">
        <v>3833</v>
      </c>
      <c r="K1228" s="79">
        <v>39326</v>
      </c>
      <c r="L1228" s="76" t="s">
        <v>3833</v>
      </c>
      <c r="M1228" s="78">
        <v>38018</v>
      </c>
    </row>
    <row r="1229" spans="7:13" x14ac:dyDescent="0.25">
      <c r="G1229" s="75" t="s">
        <v>4626</v>
      </c>
      <c r="H1229" s="75" t="s">
        <v>3627</v>
      </c>
      <c r="I1229" s="75" t="str">
        <f>IFERROR(_xlfn.XLOOKUP(Last_Pos[[#This Row],[NIK]],Data_Base_2[NIK],Data_Base_2[Current Position]),"")</f>
        <v/>
      </c>
      <c r="J1229" s="75" t="s">
        <v>38</v>
      </c>
      <c r="K1229" s="79">
        <v>41153</v>
      </c>
      <c r="L1229" s="76" t="s">
        <v>38</v>
      </c>
      <c r="M1229" s="78">
        <v>40612</v>
      </c>
    </row>
    <row r="1230" spans="7:13" x14ac:dyDescent="0.25">
      <c r="G1230" s="75" t="s">
        <v>2380</v>
      </c>
      <c r="H1230" s="75" t="s">
        <v>120</v>
      </c>
      <c r="I1230" s="75" t="str">
        <f>IFERROR(_xlfn.XLOOKUP(Last_Pos[[#This Row],[NIK]],Data_Base_2[NIK],Data_Base_2[Current Position]),"")</f>
        <v/>
      </c>
      <c r="J1230" s="75" t="s">
        <v>1756</v>
      </c>
      <c r="K1230" s="79">
        <v>42736</v>
      </c>
      <c r="L1230" s="76" t="s">
        <v>4830</v>
      </c>
      <c r="M1230" s="78">
        <v>41640</v>
      </c>
    </row>
    <row r="1231" spans="7:13" x14ac:dyDescent="0.25">
      <c r="G1231" s="75" t="s">
        <v>4627</v>
      </c>
      <c r="H1231" s="75" t="s">
        <v>3628</v>
      </c>
      <c r="I1231" s="75" t="str">
        <f>IFERROR(_xlfn.XLOOKUP(Last_Pos[[#This Row],[NIK]],Data_Base_2[NIK],Data_Base_2[Current Position]),"")</f>
        <v/>
      </c>
      <c r="J1231" s="75" t="s">
        <v>3991</v>
      </c>
      <c r="K1231" s="79">
        <v>40179</v>
      </c>
      <c r="L1231" s="76" t="s">
        <v>3991</v>
      </c>
      <c r="M1231" s="78">
        <v>39326</v>
      </c>
    </row>
    <row r="1232" spans="7:13" x14ac:dyDescent="0.25">
      <c r="G1232" s="75" t="s">
        <v>2392</v>
      </c>
      <c r="H1232" s="75" t="s">
        <v>568</v>
      </c>
      <c r="I1232" s="75" t="str">
        <f>IFERROR(_xlfn.XLOOKUP(Last_Pos[[#This Row],[NIK]],Data_Base_2[NIK],Data_Base_2[Current Position]),"")</f>
        <v/>
      </c>
      <c r="J1232" s="75" t="s">
        <v>1555</v>
      </c>
      <c r="K1232" s="79">
        <v>43101</v>
      </c>
      <c r="L1232" s="76" t="s">
        <v>1555</v>
      </c>
      <c r="M1232" s="78">
        <v>42311</v>
      </c>
    </row>
    <row r="1233" spans="7:13" x14ac:dyDescent="0.25">
      <c r="G1233" s="75" t="s">
        <v>4628</v>
      </c>
      <c r="H1233" s="75" t="s">
        <v>3629</v>
      </c>
      <c r="I1233" s="75" t="str">
        <f>IFERROR(_xlfn.XLOOKUP(Last_Pos[[#This Row],[NIK]],Data_Base_2[NIK],Data_Base_2[Current Position]),"")</f>
        <v/>
      </c>
      <c r="J1233" s="75" t="s">
        <v>1730</v>
      </c>
      <c r="K1233" s="79">
        <v>43101</v>
      </c>
      <c r="L1233" s="76" t="s">
        <v>1730</v>
      </c>
      <c r="M1233" s="78">
        <v>42795</v>
      </c>
    </row>
    <row r="1234" spans="7:13" x14ac:dyDescent="0.25">
      <c r="G1234" s="75" t="s">
        <v>4628</v>
      </c>
      <c r="H1234" s="75" t="s">
        <v>3630</v>
      </c>
      <c r="I1234" s="75" t="str">
        <f>IFERROR(_xlfn.XLOOKUP(Last_Pos[[#This Row],[NIK]],Data_Base_2[NIK],Data_Base_2[Current Position]),"")</f>
        <v/>
      </c>
      <c r="J1234" s="75" t="s">
        <v>3992</v>
      </c>
      <c r="K1234" s="79">
        <v>43647</v>
      </c>
      <c r="L1234" s="76" t="s">
        <v>3992</v>
      </c>
      <c r="M1234" s="78">
        <v>43647</v>
      </c>
    </row>
    <row r="1235" spans="7:13" x14ac:dyDescent="0.25">
      <c r="G1235" s="75" t="s">
        <v>4629</v>
      </c>
      <c r="H1235" s="75" t="s">
        <v>759</v>
      </c>
      <c r="I1235" s="75" t="str">
        <f>IFERROR(_xlfn.XLOOKUP(Last_Pos[[#This Row],[NIK]],Data_Base_2[NIK],Data_Base_2[Current Position]),"")</f>
        <v/>
      </c>
      <c r="J1235" s="75" t="s">
        <v>3908</v>
      </c>
      <c r="K1235" s="79">
        <v>43190</v>
      </c>
      <c r="L1235" s="76" t="s">
        <v>4890</v>
      </c>
      <c r="M1235" s="78">
        <v>42461</v>
      </c>
    </row>
    <row r="1236" spans="7:13" x14ac:dyDescent="0.25">
      <c r="G1236" s="75" t="s">
        <v>4630</v>
      </c>
      <c r="H1236" s="75" t="s">
        <v>3631</v>
      </c>
      <c r="I1236" s="75" t="str">
        <f>IFERROR(_xlfn.XLOOKUP(Last_Pos[[#This Row],[NIK]],Data_Base_2[NIK],Data_Base_2[Current Position]),"")</f>
        <v/>
      </c>
      <c r="J1236" s="75" t="s">
        <v>3993</v>
      </c>
      <c r="K1236" s="79">
        <v>43863</v>
      </c>
      <c r="L1236" s="76" t="s">
        <v>3993</v>
      </c>
      <c r="M1236" s="78">
        <v>41487</v>
      </c>
    </row>
    <row r="1237" spans="7:13" x14ac:dyDescent="0.25">
      <c r="G1237" s="75" t="s">
        <v>2770</v>
      </c>
      <c r="H1237" s="75" t="s">
        <v>3632</v>
      </c>
      <c r="I1237" s="75" t="str">
        <f>IFERROR(_xlfn.XLOOKUP(Last_Pos[[#This Row],[NIK]],Data_Base_2[NIK],Data_Base_2[Current Position]),"")</f>
        <v/>
      </c>
      <c r="J1237" s="75" t="s">
        <v>928</v>
      </c>
      <c r="K1237" s="79">
        <v>44179</v>
      </c>
      <c r="L1237" s="76" t="s">
        <v>928</v>
      </c>
      <c r="M1237" s="78">
        <v>44179</v>
      </c>
    </row>
    <row r="1238" spans="7:13" x14ac:dyDescent="0.25">
      <c r="G1238" s="75" t="s">
        <v>2770</v>
      </c>
      <c r="H1238" s="75" t="s">
        <v>335</v>
      </c>
      <c r="I1238" s="75" t="str">
        <f>IFERROR(_xlfn.XLOOKUP(Last_Pos[[#This Row],[NIK]],Data_Base_2[NIK],Data_Base_2[Current Position]),"")</f>
        <v/>
      </c>
      <c r="J1238" s="75" t="s">
        <v>928</v>
      </c>
      <c r="K1238" s="79">
        <v>44256</v>
      </c>
      <c r="L1238" s="76" t="s">
        <v>928</v>
      </c>
      <c r="M1238" s="78">
        <v>42795</v>
      </c>
    </row>
    <row r="1239" spans="7:13" x14ac:dyDescent="0.25">
      <c r="G1239" s="75" t="s">
        <v>2757</v>
      </c>
      <c r="H1239" s="75" t="s">
        <v>301</v>
      </c>
      <c r="I1239" s="75" t="str">
        <f>IFERROR(_xlfn.XLOOKUP(Last_Pos[[#This Row],[NIK]],Data_Base_2[NIK],Data_Base_2[Current Position]),"")</f>
        <v/>
      </c>
      <c r="J1239" s="75" t="s">
        <v>28</v>
      </c>
      <c r="K1239" s="79">
        <v>44186</v>
      </c>
      <c r="L1239" s="76" t="s">
        <v>32</v>
      </c>
      <c r="M1239" s="78">
        <v>42401</v>
      </c>
    </row>
    <row r="1240" spans="7:13" x14ac:dyDescent="0.25">
      <c r="G1240" s="75" t="s">
        <v>2722</v>
      </c>
      <c r="H1240" s="75" t="s">
        <v>1015</v>
      </c>
      <c r="I1240" s="75" t="str">
        <f>IFERROR(_xlfn.XLOOKUP(Last_Pos[[#This Row],[NIK]],Data_Base_2[NIK],Data_Base_2[Current Position]),"")</f>
        <v/>
      </c>
      <c r="J1240" s="75" t="s">
        <v>3806</v>
      </c>
      <c r="K1240" s="79">
        <v>44166</v>
      </c>
      <c r="L1240" s="76" t="s">
        <v>928</v>
      </c>
      <c r="M1240" s="78">
        <v>44027</v>
      </c>
    </row>
    <row r="1241" spans="7:13" x14ac:dyDescent="0.25">
      <c r="G1241" s="75" t="s">
        <v>4631</v>
      </c>
      <c r="H1241" s="75" t="s">
        <v>3633</v>
      </c>
      <c r="I1241" s="75" t="str">
        <f>IFERROR(_xlfn.XLOOKUP(Last_Pos[[#This Row],[NIK]],Data_Base_2[NIK],Data_Base_2[Current Position]),"")</f>
        <v/>
      </c>
      <c r="J1241" s="75" t="s">
        <v>1879</v>
      </c>
      <c r="K1241" s="79">
        <v>44013</v>
      </c>
      <c r="L1241" s="76" t="s">
        <v>1879</v>
      </c>
      <c r="M1241" s="78">
        <v>41640</v>
      </c>
    </row>
    <row r="1242" spans="7:13" x14ac:dyDescent="0.25">
      <c r="G1242" s="75" t="s">
        <v>2670</v>
      </c>
      <c r="H1242" s="75" t="s">
        <v>1260</v>
      </c>
      <c r="I1242" s="75" t="str">
        <f>IFERROR(_xlfn.XLOOKUP(Last_Pos[[#This Row],[NIK]],Data_Base_2[NIK],Data_Base_2[Current Position]),"")</f>
        <v/>
      </c>
      <c r="J1242" s="75" t="s">
        <v>28</v>
      </c>
      <c r="K1242" s="79">
        <v>42809</v>
      </c>
      <c r="L1242" s="76" t="s">
        <v>28</v>
      </c>
      <c r="M1242" s="78">
        <v>42128</v>
      </c>
    </row>
    <row r="1243" spans="7:13" x14ac:dyDescent="0.25">
      <c r="G1243" s="75" t="s">
        <v>4632</v>
      </c>
      <c r="H1243" s="75" t="s">
        <v>3634</v>
      </c>
      <c r="I1243" s="75" t="str">
        <f>IFERROR(_xlfn.XLOOKUP(Last_Pos[[#This Row],[NIK]],Data_Base_2[NIK],Data_Base_2[Current Position]),"")</f>
        <v/>
      </c>
      <c r="J1243" s="75" t="s">
        <v>3994</v>
      </c>
      <c r="K1243" s="79">
        <v>42142</v>
      </c>
      <c r="L1243" s="76" t="s">
        <v>4891</v>
      </c>
      <c r="M1243" s="78">
        <v>41091</v>
      </c>
    </row>
    <row r="1244" spans="7:13" x14ac:dyDescent="0.25">
      <c r="G1244" s="75" t="s">
        <v>2794</v>
      </c>
      <c r="H1244" s="75" t="s">
        <v>254</v>
      </c>
      <c r="I1244" s="75" t="str">
        <f>IFERROR(_xlfn.XLOOKUP(Last_Pos[[#This Row],[NIK]],Data_Base_2[NIK],Data_Base_2[Current Position]),"")</f>
        <v/>
      </c>
      <c r="J1244" s="75" t="s">
        <v>7</v>
      </c>
      <c r="K1244" s="79">
        <v>44027</v>
      </c>
      <c r="L1244" s="76" t="s">
        <v>7</v>
      </c>
      <c r="M1244" s="78">
        <v>43132</v>
      </c>
    </row>
    <row r="1245" spans="7:13" x14ac:dyDescent="0.25">
      <c r="G1245" s="75" t="s">
        <v>2746</v>
      </c>
      <c r="H1245" s="75" t="s">
        <v>3635</v>
      </c>
      <c r="I1245" s="75" t="str">
        <f>IFERROR(_xlfn.XLOOKUP(Last_Pos[[#This Row],[NIK]],Data_Base_2[NIK],Data_Base_2[Current Position]),"")</f>
        <v/>
      </c>
      <c r="J1245" s="75" t="s">
        <v>3995</v>
      </c>
      <c r="K1245" s="79">
        <v>43466</v>
      </c>
      <c r="L1245" s="76" t="s">
        <v>3995</v>
      </c>
      <c r="M1245" s="78">
        <v>42522</v>
      </c>
    </row>
    <row r="1246" spans="7:13" x14ac:dyDescent="0.25">
      <c r="G1246" s="75" t="s">
        <v>2763</v>
      </c>
      <c r="H1246" s="75" t="s">
        <v>466</v>
      </c>
      <c r="I1246" s="75" t="str">
        <f>IFERROR(_xlfn.XLOOKUP(Last_Pos[[#This Row],[NIK]],Data_Base_2[NIK],Data_Base_2[Current Position]),"")</f>
        <v/>
      </c>
      <c r="J1246" s="75" t="s">
        <v>3996</v>
      </c>
      <c r="K1246" s="79">
        <v>43832</v>
      </c>
      <c r="L1246" s="76" t="s">
        <v>4892</v>
      </c>
      <c r="M1246" s="78">
        <v>41771</v>
      </c>
    </row>
    <row r="1247" spans="7:13" x14ac:dyDescent="0.25">
      <c r="G1247" s="75" t="s">
        <v>2793</v>
      </c>
      <c r="H1247" s="75" t="s">
        <v>348</v>
      </c>
      <c r="I1247" s="75" t="str">
        <f>IFERROR(_xlfn.XLOOKUP(Last_Pos[[#This Row],[NIK]],Data_Base_2[NIK],Data_Base_2[Current Position]),"")</f>
        <v/>
      </c>
      <c r="J1247" s="75" t="s">
        <v>3759</v>
      </c>
      <c r="K1247" s="79">
        <v>43832</v>
      </c>
      <c r="L1247" s="76" t="s">
        <v>3759</v>
      </c>
      <c r="M1247" s="78">
        <v>43374</v>
      </c>
    </row>
    <row r="1248" spans="7:13" x14ac:dyDescent="0.25">
      <c r="G1248" s="75" t="s">
        <v>4633</v>
      </c>
      <c r="H1248" s="75" t="s">
        <v>3636</v>
      </c>
      <c r="I1248" s="75" t="str">
        <f>IFERROR(_xlfn.XLOOKUP(Last_Pos[[#This Row],[NIK]],Data_Base_2[NIK],Data_Base_2[Current Position]),"")</f>
        <v/>
      </c>
      <c r="J1248" s="75" t="s">
        <v>884</v>
      </c>
      <c r="K1248" s="79">
        <v>42475</v>
      </c>
      <c r="L1248" s="76" t="s">
        <v>28</v>
      </c>
      <c r="M1248" s="78">
        <v>41609</v>
      </c>
    </row>
    <row r="1249" spans="7:13" x14ac:dyDescent="0.25">
      <c r="G1249" s="75" t="s">
        <v>2847</v>
      </c>
      <c r="H1249" s="75" t="s">
        <v>1175</v>
      </c>
      <c r="I1249" s="75" t="str">
        <f>IFERROR(_xlfn.XLOOKUP(Last_Pos[[#This Row],[NIK]],Data_Base_2[NIK],Data_Base_2[Current Position]),"")</f>
        <v/>
      </c>
      <c r="J1249" s="75" t="s">
        <v>1875</v>
      </c>
      <c r="K1249" s="79">
        <v>40909</v>
      </c>
      <c r="L1249" s="76" t="s">
        <v>1875</v>
      </c>
      <c r="M1249" s="78">
        <v>40695</v>
      </c>
    </row>
    <row r="1250" spans="7:13" x14ac:dyDescent="0.25">
      <c r="G1250" s="75" t="s">
        <v>2635</v>
      </c>
      <c r="H1250" s="75" t="s">
        <v>336</v>
      </c>
      <c r="I1250" s="75" t="str">
        <f>IFERROR(_xlfn.XLOOKUP(Last_Pos[[#This Row],[NIK]],Data_Base_2[NIK],Data_Base_2[Current Position]),"")</f>
        <v/>
      </c>
      <c r="J1250" s="75" t="s">
        <v>32</v>
      </c>
      <c r="K1250" s="79">
        <v>43864</v>
      </c>
      <c r="L1250" s="76" t="s">
        <v>3771</v>
      </c>
      <c r="M1250" s="78">
        <v>42758</v>
      </c>
    </row>
    <row r="1251" spans="7:13" x14ac:dyDescent="0.25">
      <c r="G1251" s="75" t="s">
        <v>2559</v>
      </c>
      <c r="H1251" s="75" t="s">
        <v>459</v>
      </c>
      <c r="I1251" s="75" t="str">
        <f>IFERROR(_xlfn.XLOOKUP(Last_Pos[[#This Row],[NIK]],Data_Base_2[NIK],Data_Base_2[Current Position]),"")</f>
        <v/>
      </c>
      <c r="J1251" s="75" t="s">
        <v>75</v>
      </c>
      <c r="K1251" s="79">
        <v>44228</v>
      </c>
      <c r="L1251" s="76" t="s">
        <v>38</v>
      </c>
      <c r="M1251" s="78">
        <v>43770</v>
      </c>
    </row>
    <row r="1252" spans="7:13" x14ac:dyDescent="0.25">
      <c r="G1252" s="75" t="s">
        <v>2526</v>
      </c>
      <c r="H1252" s="75" t="s">
        <v>376</v>
      </c>
      <c r="I1252" s="75" t="str">
        <f>IFERROR(_xlfn.XLOOKUP(Last_Pos[[#This Row],[NIK]],Data_Base_2[NIK],Data_Base_2[Current Position]),"")</f>
        <v/>
      </c>
      <c r="J1252" s="75" t="s">
        <v>3997</v>
      </c>
      <c r="K1252" s="79">
        <v>43710</v>
      </c>
      <c r="L1252" s="76" t="s">
        <v>3755</v>
      </c>
      <c r="M1252" s="78">
        <v>42614</v>
      </c>
    </row>
    <row r="1253" spans="7:13" x14ac:dyDescent="0.25">
      <c r="G1253" s="75" t="s">
        <v>4634</v>
      </c>
      <c r="H1253" s="75" t="s">
        <v>3637</v>
      </c>
      <c r="I1253" s="75" t="str">
        <f>IFERROR(_xlfn.XLOOKUP(Last_Pos[[#This Row],[NIK]],Data_Base_2[NIK],Data_Base_2[Current Position]),"")</f>
        <v/>
      </c>
      <c r="J1253" s="75" t="s">
        <v>928</v>
      </c>
      <c r="K1253" s="79">
        <v>41792</v>
      </c>
      <c r="L1253" s="76" t="s">
        <v>4893</v>
      </c>
      <c r="M1253" s="78">
        <v>41078</v>
      </c>
    </row>
    <row r="1254" spans="7:13" x14ac:dyDescent="0.25">
      <c r="G1254" s="75" t="s">
        <v>4635</v>
      </c>
      <c r="H1254" s="75" t="s">
        <v>3638</v>
      </c>
      <c r="I1254" s="75" t="str">
        <f>IFERROR(_xlfn.XLOOKUP(Last_Pos[[#This Row],[NIK]],Data_Base_2[NIK],Data_Base_2[Current Position]),"")</f>
        <v/>
      </c>
      <c r="J1254" s="75" t="s">
        <v>941</v>
      </c>
      <c r="K1254" s="79">
        <v>41519</v>
      </c>
      <c r="L1254" s="76" t="s">
        <v>37</v>
      </c>
      <c r="M1254" s="78">
        <v>39741</v>
      </c>
    </row>
    <row r="1255" spans="7:13" x14ac:dyDescent="0.25">
      <c r="G1255" s="75" t="s">
        <v>4636</v>
      </c>
      <c r="H1255" s="75" t="s">
        <v>3639</v>
      </c>
      <c r="I1255" s="75" t="str">
        <f>IFERROR(_xlfn.XLOOKUP(Last_Pos[[#This Row],[NIK]],Data_Base_2[NIK],Data_Base_2[Current Position]),"")</f>
        <v/>
      </c>
      <c r="J1255" s="75" t="s">
        <v>30</v>
      </c>
      <c r="K1255" s="79">
        <v>42857</v>
      </c>
      <c r="L1255" s="76" t="s">
        <v>30</v>
      </c>
      <c r="M1255" s="78">
        <v>42583</v>
      </c>
    </row>
    <row r="1256" spans="7:13" x14ac:dyDescent="0.25">
      <c r="G1256" s="75" t="s">
        <v>4637</v>
      </c>
      <c r="H1256" s="75" t="s">
        <v>3640</v>
      </c>
      <c r="I1256" s="75" t="str">
        <f>IFERROR(_xlfn.XLOOKUP(Last_Pos[[#This Row],[NIK]],Data_Base_2[NIK],Data_Base_2[Current Position]),"")</f>
        <v/>
      </c>
      <c r="J1256" s="75" t="s">
        <v>7</v>
      </c>
      <c r="K1256" s="79">
        <v>42948</v>
      </c>
      <c r="L1256" s="76" t="s">
        <v>7</v>
      </c>
      <c r="M1256" s="78">
        <v>42736</v>
      </c>
    </row>
    <row r="1257" spans="7:13" x14ac:dyDescent="0.25">
      <c r="G1257" s="75" t="s">
        <v>4638</v>
      </c>
      <c r="H1257" s="75" t="s">
        <v>3641</v>
      </c>
      <c r="I1257" s="75" t="str">
        <f>IFERROR(_xlfn.XLOOKUP(Last_Pos[[#This Row],[NIK]],Data_Base_2[NIK],Data_Base_2[Current Position]),"")</f>
        <v/>
      </c>
      <c r="J1257" s="75" t="s">
        <v>3998</v>
      </c>
      <c r="K1257" s="79">
        <v>42036</v>
      </c>
      <c r="L1257" s="76" t="s">
        <v>1948</v>
      </c>
      <c r="M1257" s="78">
        <v>41792</v>
      </c>
    </row>
    <row r="1258" spans="7:13" x14ac:dyDescent="0.25">
      <c r="G1258" s="75" t="s">
        <v>2906</v>
      </c>
      <c r="H1258" s="75" t="s">
        <v>511</v>
      </c>
      <c r="I1258" s="75" t="str">
        <f>IFERROR(_xlfn.XLOOKUP(Last_Pos[[#This Row],[NIK]],Data_Base_2[NIK],Data_Base_2[Current Position]),"")</f>
        <v/>
      </c>
      <c r="J1258" s="75" t="s">
        <v>3999</v>
      </c>
      <c r="K1258" s="79">
        <v>44113</v>
      </c>
      <c r="L1258" s="76" t="s">
        <v>928</v>
      </c>
      <c r="M1258" s="78">
        <v>43101</v>
      </c>
    </row>
    <row r="1259" spans="7:13" x14ac:dyDescent="0.25">
      <c r="G1259" s="75" t="s">
        <v>4639</v>
      </c>
      <c r="H1259" s="75" t="s">
        <v>3642</v>
      </c>
      <c r="I1259" s="75" t="str">
        <f>IFERROR(_xlfn.XLOOKUP(Last_Pos[[#This Row],[NIK]],Data_Base_2[NIK],Data_Base_2[Current Position]),"")</f>
        <v/>
      </c>
      <c r="J1259" s="75" t="s">
        <v>3747</v>
      </c>
      <c r="K1259" s="79">
        <v>43143</v>
      </c>
      <c r="L1259" s="76" t="s">
        <v>3747</v>
      </c>
      <c r="M1259" s="78">
        <v>42959</v>
      </c>
    </row>
    <row r="1260" spans="7:13" x14ac:dyDescent="0.25">
      <c r="G1260" s="75" t="s">
        <v>4640</v>
      </c>
      <c r="H1260" s="75" t="s">
        <v>3643</v>
      </c>
      <c r="I1260" s="75" t="str">
        <f>IFERROR(_xlfn.XLOOKUP(Last_Pos[[#This Row],[NIK]],Data_Base_2[NIK],Data_Base_2[Current Position]),"")</f>
        <v/>
      </c>
      <c r="J1260" s="75" t="s">
        <v>4000</v>
      </c>
      <c r="K1260" s="79">
        <v>42736</v>
      </c>
      <c r="L1260" s="76" t="s">
        <v>28</v>
      </c>
      <c r="M1260" s="78">
        <v>42065</v>
      </c>
    </row>
    <row r="1261" spans="7:13" x14ac:dyDescent="0.25">
      <c r="G1261" s="75" t="s">
        <v>2449</v>
      </c>
      <c r="H1261" s="75" t="s">
        <v>650</v>
      </c>
      <c r="I1261" s="75" t="str">
        <f>IFERROR(_xlfn.XLOOKUP(Last_Pos[[#This Row],[NIK]],Data_Base_2[NIK],Data_Base_2[Current Position]),"")</f>
        <v/>
      </c>
      <c r="J1261" s="75" t="s">
        <v>28</v>
      </c>
      <c r="K1261" s="79">
        <v>43405</v>
      </c>
      <c r="L1261" s="76" t="s">
        <v>28</v>
      </c>
      <c r="M1261" s="78">
        <v>43405</v>
      </c>
    </row>
    <row r="1262" spans="7:13" x14ac:dyDescent="0.25">
      <c r="G1262" s="75" t="s">
        <v>2475</v>
      </c>
      <c r="H1262" s="75" t="s">
        <v>1247</v>
      </c>
      <c r="I1262" s="75" t="str">
        <f>IFERROR(_xlfn.XLOOKUP(Last_Pos[[#This Row],[NIK]],Data_Base_2[NIK],Data_Base_2[Current Position]),"")</f>
        <v/>
      </c>
      <c r="J1262" s="75" t="s">
        <v>3974</v>
      </c>
      <c r="K1262" s="79">
        <v>44270</v>
      </c>
      <c r="L1262" s="76" t="s">
        <v>28</v>
      </c>
      <c r="M1262" s="78">
        <v>42736</v>
      </c>
    </row>
    <row r="1263" spans="7:13" x14ac:dyDescent="0.25">
      <c r="G1263" s="75" t="s">
        <v>4641</v>
      </c>
      <c r="H1263" s="75" t="s">
        <v>3644</v>
      </c>
      <c r="I1263" s="75" t="str">
        <f>IFERROR(_xlfn.XLOOKUP(Last_Pos[[#This Row],[NIK]],Data_Base_2[NIK],Data_Base_2[Current Position]),"")</f>
        <v/>
      </c>
      <c r="J1263" s="75" t="s">
        <v>4001</v>
      </c>
      <c r="K1263" s="79">
        <v>40665</v>
      </c>
      <c r="L1263" s="76" t="s">
        <v>4894</v>
      </c>
      <c r="M1263" s="78">
        <v>40544</v>
      </c>
    </row>
    <row r="1264" spans="7:13" x14ac:dyDescent="0.25">
      <c r="G1264" s="75" t="s">
        <v>2831</v>
      </c>
      <c r="H1264" s="75" t="s">
        <v>292</v>
      </c>
      <c r="I1264" s="75" t="str">
        <f>IFERROR(_xlfn.XLOOKUP(Last_Pos[[#This Row],[NIK]],Data_Base_2[NIK],Data_Base_2[Current Position]),"")</f>
        <v/>
      </c>
      <c r="J1264" s="75" t="s">
        <v>1490</v>
      </c>
      <c r="K1264" s="79">
        <v>40909</v>
      </c>
      <c r="L1264" s="76" t="s">
        <v>1490</v>
      </c>
      <c r="M1264" s="78">
        <v>39326</v>
      </c>
    </row>
    <row r="1265" spans="7:13" x14ac:dyDescent="0.25">
      <c r="G1265" s="75" t="s">
        <v>2644</v>
      </c>
      <c r="H1265" s="75" t="s">
        <v>416</v>
      </c>
      <c r="I1265" s="75" t="str">
        <f>IFERROR(_xlfn.XLOOKUP(Last_Pos[[#This Row],[NIK]],Data_Base_2[NIK],Data_Base_2[Current Position]),"")</f>
        <v/>
      </c>
      <c r="J1265" s="75" t="s">
        <v>28</v>
      </c>
      <c r="K1265" s="79">
        <v>43556</v>
      </c>
      <c r="L1265" s="76" t="s">
        <v>28</v>
      </c>
      <c r="M1265" s="78">
        <v>41078</v>
      </c>
    </row>
    <row r="1266" spans="7:13" x14ac:dyDescent="0.25">
      <c r="G1266" s="75" t="s">
        <v>4642</v>
      </c>
      <c r="H1266" s="75" t="s">
        <v>3645</v>
      </c>
      <c r="I1266" s="75" t="str">
        <f>IFERROR(_xlfn.XLOOKUP(Last_Pos[[#This Row],[NIK]],Data_Base_2[NIK],Data_Base_2[Current Position]),"")</f>
        <v/>
      </c>
      <c r="J1266" s="75" t="s">
        <v>1672</v>
      </c>
      <c r="K1266" s="79">
        <v>42736</v>
      </c>
      <c r="L1266" s="76" t="s">
        <v>4775</v>
      </c>
      <c r="M1266" s="78">
        <v>41729</v>
      </c>
    </row>
    <row r="1267" spans="7:13" x14ac:dyDescent="0.25">
      <c r="G1267" s="75" t="s">
        <v>2605</v>
      </c>
      <c r="H1267" s="75" t="s">
        <v>470</v>
      </c>
      <c r="I1267" s="75" t="str">
        <f>IFERROR(_xlfn.XLOOKUP(Last_Pos[[#This Row],[NIK]],Data_Base_2[NIK],Data_Base_2[Current Position]),"")</f>
        <v/>
      </c>
      <c r="J1267" s="75" t="s">
        <v>816</v>
      </c>
      <c r="K1267" s="79">
        <v>43661</v>
      </c>
      <c r="L1267" s="76" t="s">
        <v>840</v>
      </c>
      <c r="M1267" s="78">
        <v>42614</v>
      </c>
    </row>
    <row r="1268" spans="7:13" x14ac:dyDescent="0.25">
      <c r="G1268" s="75" t="s">
        <v>2630</v>
      </c>
      <c r="H1268" s="75" t="s">
        <v>175</v>
      </c>
      <c r="I1268" s="75" t="str">
        <f>IFERROR(_xlfn.XLOOKUP(Last_Pos[[#This Row],[NIK]],Data_Base_2[NIK],Data_Base_2[Current Position]),"")</f>
        <v/>
      </c>
      <c r="J1268" s="75" t="s">
        <v>3771</v>
      </c>
      <c r="K1268" s="79">
        <v>43864</v>
      </c>
      <c r="L1268" s="76" t="s">
        <v>28</v>
      </c>
      <c r="M1268" s="78">
        <v>42888</v>
      </c>
    </row>
    <row r="1269" spans="7:13" x14ac:dyDescent="0.25">
      <c r="G1269" s="75" t="s">
        <v>4643</v>
      </c>
      <c r="H1269" s="75" t="s">
        <v>109</v>
      </c>
      <c r="I1269" s="75" t="str">
        <f>IFERROR(_xlfn.XLOOKUP(Last_Pos[[#This Row],[NIK]],Data_Base_2[NIK],Data_Base_2[Current Position]),"")</f>
        <v/>
      </c>
      <c r="J1269" s="75" t="s">
        <v>4002</v>
      </c>
      <c r="K1269" s="79">
        <v>39114</v>
      </c>
      <c r="L1269" s="76" t="s">
        <v>4002</v>
      </c>
      <c r="M1269" s="78">
        <v>39114</v>
      </c>
    </row>
    <row r="1270" spans="7:13" x14ac:dyDescent="0.25">
      <c r="G1270" s="75" t="s">
        <v>4644</v>
      </c>
      <c r="H1270" s="75" t="s">
        <v>3646</v>
      </c>
      <c r="I1270" s="75" t="str">
        <f>IFERROR(_xlfn.XLOOKUP(Last_Pos[[#This Row],[NIK]],Data_Base_2[NIK],Data_Base_2[Current Position]),"")</f>
        <v/>
      </c>
      <c r="J1270" s="75" t="s">
        <v>4003</v>
      </c>
      <c r="K1270" s="79">
        <v>41091</v>
      </c>
      <c r="L1270" s="76" t="s">
        <v>4003</v>
      </c>
      <c r="M1270" s="78">
        <v>39727</v>
      </c>
    </row>
    <row r="1271" spans="7:13" x14ac:dyDescent="0.25">
      <c r="G1271" s="75" t="s">
        <v>2549</v>
      </c>
      <c r="H1271" s="75" t="s">
        <v>3647</v>
      </c>
      <c r="I1271" s="75" t="str">
        <f>IFERROR(_xlfn.XLOOKUP(Last_Pos[[#This Row],[NIK]],Data_Base_2[NIK],Data_Base_2[Current Position]),"")</f>
        <v/>
      </c>
      <c r="J1271" s="75" t="s">
        <v>1587</v>
      </c>
      <c r="K1271" s="79">
        <v>44198</v>
      </c>
      <c r="L1271" s="76" t="s">
        <v>1587</v>
      </c>
      <c r="M1271" s="78">
        <v>44198</v>
      </c>
    </row>
    <row r="1272" spans="7:13" x14ac:dyDescent="0.25">
      <c r="G1272" s="75" t="s">
        <v>2884</v>
      </c>
      <c r="H1272" s="75" t="s">
        <v>3648</v>
      </c>
      <c r="I1272" s="75" t="str">
        <f>IFERROR(_xlfn.XLOOKUP(Last_Pos[[#This Row],[NIK]],Data_Base_2[NIK],Data_Base_2[Current Position]),"")</f>
        <v/>
      </c>
      <c r="J1272" s="75" t="s">
        <v>1925</v>
      </c>
      <c r="K1272" s="79">
        <v>43344</v>
      </c>
      <c r="L1272" s="76" t="s">
        <v>1925</v>
      </c>
      <c r="M1272" s="78">
        <v>43344</v>
      </c>
    </row>
    <row r="1273" spans="7:13" x14ac:dyDescent="0.25">
      <c r="G1273" s="75" t="s">
        <v>2549</v>
      </c>
      <c r="H1273" s="75" t="s">
        <v>397</v>
      </c>
      <c r="I1273" s="75" t="str">
        <f>IFERROR(_xlfn.XLOOKUP(Last_Pos[[#This Row],[NIK]],Data_Base_2[NIK],Data_Base_2[Current Position]),"")</f>
        <v/>
      </c>
      <c r="J1273" s="75" t="s">
        <v>28</v>
      </c>
      <c r="K1273" s="79">
        <v>43222</v>
      </c>
      <c r="L1273" s="76" t="s">
        <v>4895</v>
      </c>
      <c r="M1273" s="78">
        <v>43102</v>
      </c>
    </row>
    <row r="1274" spans="7:13" x14ac:dyDescent="0.25">
      <c r="G1274" s="75" t="s">
        <v>4645</v>
      </c>
      <c r="H1274" s="75" t="s">
        <v>3649</v>
      </c>
      <c r="I1274" s="75" t="str">
        <f>IFERROR(_xlfn.XLOOKUP(Last_Pos[[#This Row],[NIK]],Data_Base_2[NIK],Data_Base_2[Current Position]),"")</f>
        <v/>
      </c>
      <c r="J1274" s="75" t="s">
        <v>1638</v>
      </c>
      <c r="K1274" s="79">
        <v>42016</v>
      </c>
      <c r="L1274" s="76" t="s">
        <v>1638</v>
      </c>
      <c r="M1274" s="78">
        <v>42016</v>
      </c>
    </row>
    <row r="1275" spans="7:13" x14ac:dyDescent="0.25">
      <c r="G1275" s="75" t="s">
        <v>2963</v>
      </c>
      <c r="H1275" s="75" t="s">
        <v>1223</v>
      </c>
      <c r="I1275" s="75" t="str">
        <f>IFERROR(_xlfn.XLOOKUP(Last_Pos[[#This Row],[NIK]],Data_Base_2[NIK],Data_Base_2[Current Position]),"")</f>
        <v/>
      </c>
      <c r="J1275" s="75" t="s">
        <v>2197</v>
      </c>
      <c r="K1275" s="79">
        <v>41114</v>
      </c>
      <c r="L1275" s="76" t="s">
        <v>2197</v>
      </c>
      <c r="M1275" s="78">
        <v>41114</v>
      </c>
    </row>
    <row r="1276" spans="7:13" x14ac:dyDescent="0.25">
      <c r="G1276" s="75" t="s">
        <v>2624</v>
      </c>
      <c r="H1276" s="75" t="s">
        <v>186</v>
      </c>
      <c r="I1276" s="75" t="str">
        <f>IFERROR(_xlfn.XLOOKUP(Last_Pos[[#This Row],[NIK]],Data_Base_2[NIK],Data_Base_2[Current Position]),"")</f>
        <v/>
      </c>
      <c r="J1276" s="75" t="s">
        <v>32</v>
      </c>
      <c r="K1276" s="79">
        <v>42736</v>
      </c>
      <c r="L1276" s="76" t="s">
        <v>3771</v>
      </c>
      <c r="M1276" s="78">
        <v>42522</v>
      </c>
    </row>
    <row r="1277" spans="7:13" x14ac:dyDescent="0.25">
      <c r="G1277" s="75" t="s">
        <v>2428</v>
      </c>
      <c r="H1277" s="75" t="s">
        <v>665</v>
      </c>
      <c r="I1277" s="75" t="str">
        <f>IFERROR(_xlfn.XLOOKUP(Last_Pos[[#This Row],[NIK]],Data_Base_2[NIK],Data_Base_2[Current Position]),"")</f>
        <v/>
      </c>
      <c r="J1277" s="75" t="s">
        <v>28</v>
      </c>
      <c r="K1277" s="79">
        <v>43611</v>
      </c>
      <c r="L1277" s="76" t="s">
        <v>1638</v>
      </c>
      <c r="M1277" s="78">
        <v>43395</v>
      </c>
    </row>
    <row r="1278" spans="7:13" x14ac:dyDescent="0.25">
      <c r="G1278" s="75" t="s">
        <v>4646</v>
      </c>
      <c r="H1278" s="75" t="s">
        <v>3650</v>
      </c>
      <c r="I1278" s="75" t="str">
        <f>IFERROR(_xlfn.XLOOKUP(Last_Pos[[#This Row],[NIK]],Data_Base_2[NIK],Data_Base_2[Current Position]),"")</f>
        <v/>
      </c>
      <c r="J1278" s="75" t="s">
        <v>3804</v>
      </c>
      <c r="K1278" s="79">
        <v>42370</v>
      </c>
      <c r="L1278" s="76" t="s">
        <v>3804</v>
      </c>
      <c r="M1278" s="78">
        <v>41821</v>
      </c>
    </row>
    <row r="1279" spans="7:13" x14ac:dyDescent="0.25">
      <c r="G1279" s="75" t="s">
        <v>4647</v>
      </c>
      <c r="H1279" s="75" t="s">
        <v>3651</v>
      </c>
      <c r="I1279" s="75" t="str">
        <f>IFERROR(_xlfn.XLOOKUP(Last_Pos[[#This Row],[NIK]],Data_Base_2[NIK],Data_Base_2[Current Position]),"")</f>
        <v/>
      </c>
      <c r="J1279" s="75" t="s">
        <v>3960</v>
      </c>
      <c r="K1279" s="79">
        <v>42220</v>
      </c>
      <c r="L1279" s="76" t="s">
        <v>3960</v>
      </c>
      <c r="M1279" s="78">
        <v>42128</v>
      </c>
    </row>
    <row r="1280" spans="7:13" x14ac:dyDescent="0.25">
      <c r="G1280" s="75" t="s">
        <v>2607</v>
      </c>
      <c r="H1280" s="75" t="s">
        <v>347</v>
      </c>
      <c r="I1280" s="75" t="str">
        <f>IFERROR(_xlfn.XLOOKUP(Last_Pos[[#This Row],[NIK]],Data_Base_2[NIK],Data_Base_2[Current Position]),"")</f>
        <v/>
      </c>
      <c r="J1280" s="75" t="s">
        <v>4004</v>
      </c>
      <c r="K1280" s="79">
        <v>43832</v>
      </c>
      <c r="L1280" s="76" t="s">
        <v>7</v>
      </c>
      <c r="M1280" s="78">
        <v>43678</v>
      </c>
    </row>
    <row r="1281" spans="7:13" x14ac:dyDescent="0.25">
      <c r="G1281" s="75" t="s">
        <v>4648</v>
      </c>
      <c r="H1281" s="75" t="s">
        <v>3652</v>
      </c>
      <c r="I1281" s="75" t="str">
        <f>IFERROR(_xlfn.XLOOKUP(Last_Pos[[#This Row],[NIK]],Data_Base_2[NIK],Data_Base_2[Current Position]),"")</f>
        <v/>
      </c>
      <c r="J1281" s="75" t="s">
        <v>28</v>
      </c>
      <c r="K1281" s="79">
        <v>42128</v>
      </c>
      <c r="L1281" s="76" t="s">
        <v>28</v>
      </c>
      <c r="M1281" s="78">
        <v>41807</v>
      </c>
    </row>
    <row r="1282" spans="7:13" x14ac:dyDescent="0.25">
      <c r="G1282" s="75" t="s">
        <v>4649</v>
      </c>
      <c r="H1282" s="75" t="s">
        <v>3653</v>
      </c>
      <c r="I1282" s="75" t="str">
        <f>IFERROR(_xlfn.XLOOKUP(Last_Pos[[#This Row],[NIK]],Data_Base_2[NIK],Data_Base_2[Current Position]),"")</f>
        <v/>
      </c>
      <c r="J1282" s="75" t="s">
        <v>7</v>
      </c>
      <c r="K1282" s="79">
        <v>43770</v>
      </c>
      <c r="L1282" s="76" t="s">
        <v>7</v>
      </c>
      <c r="M1282" s="78">
        <v>42705</v>
      </c>
    </row>
    <row r="1283" spans="7:13" x14ac:dyDescent="0.25">
      <c r="G1283" s="75" t="s">
        <v>4650</v>
      </c>
      <c r="H1283" s="75" t="s">
        <v>3654</v>
      </c>
      <c r="I1283" s="75" t="str">
        <f>IFERROR(_xlfn.XLOOKUP(Last_Pos[[#This Row],[NIK]],Data_Base_2[NIK],Data_Base_2[Current Position]),"")</f>
        <v/>
      </c>
      <c r="J1283" s="75" t="s">
        <v>3847</v>
      </c>
      <c r="K1283" s="79">
        <v>42045</v>
      </c>
      <c r="L1283" s="76" t="s">
        <v>3847</v>
      </c>
      <c r="M1283" s="78">
        <v>41953</v>
      </c>
    </row>
    <row r="1284" spans="7:13" x14ac:dyDescent="0.25">
      <c r="G1284" s="75" t="s">
        <v>4651</v>
      </c>
      <c r="H1284" s="75" t="s">
        <v>3655</v>
      </c>
      <c r="I1284" s="75" t="str">
        <f>IFERROR(_xlfn.XLOOKUP(Last_Pos[[#This Row],[NIK]],Data_Base_2[NIK],Data_Base_2[Current Position]),"")</f>
        <v/>
      </c>
      <c r="J1284" s="75" t="s">
        <v>3779</v>
      </c>
      <c r="K1284" s="79">
        <v>42736</v>
      </c>
      <c r="L1284" s="76" t="s">
        <v>3779</v>
      </c>
      <c r="M1284" s="78">
        <v>42646</v>
      </c>
    </row>
    <row r="1285" spans="7:13" x14ac:dyDescent="0.25">
      <c r="G1285" s="75" t="s">
        <v>4652</v>
      </c>
      <c r="H1285" s="75" t="s">
        <v>3656</v>
      </c>
      <c r="I1285" s="75" t="str">
        <f>IFERROR(_xlfn.XLOOKUP(Last_Pos[[#This Row],[NIK]],Data_Base_2[NIK],Data_Base_2[Current Position]),"")</f>
        <v/>
      </c>
      <c r="J1285" s="75" t="s">
        <v>7</v>
      </c>
      <c r="K1285" s="79">
        <v>41640</v>
      </c>
      <c r="L1285" s="76" t="s">
        <v>7</v>
      </c>
      <c r="M1285" s="78">
        <v>40831</v>
      </c>
    </row>
    <row r="1286" spans="7:13" x14ac:dyDescent="0.25">
      <c r="G1286" s="75" t="s">
        <v>4653</v>
      </c>
      <c r="H1286" s="75" t="s">
        <v>3657</v>
      </c>
      <c r="I1286" s="75" t="str">
        <f>IFERROR(_xlfn.XLOOKUP(Last_Pos[[#This Row],[NIK]],Data_Base_2[NIK],Data_Base_2[Current Position]),"")</f>
        <v/>
      </c>
      <c r="J1286" s="75" t="s">
        <v>28</v>
      </c>
      <c r="K1286" s="79">
        <v>42248</v>
      </c>
      <c r="L1286" s="76" t="s">
        <v>1638</v>
      </c>
      <c r="M1286" s="78">
        <v>41974</v>
      </c>
    </row>
    <row r="1287" spans="7:13" x14ac:dyDescent="0.25">
      <c r="G1287" s="75" t="s">
        <v>4654</v>
      </c>
      <c r="H1287" s="75" t="s">
        <v>3658</v>
      </c>
      <c r="I1287" s="75" t="str">
        <f>IFERROR(_xlfn.XLOOKUP(Last_Pos[[#This Row],[NIK]],Data_Base_2[NIK],Data_Base_2[Current Position]),"")</f>
        <v/>
      </c>
      <c r="J1287" s="75" t="s">
        <v>3887</v>
      </c>
      <c r="K1287" s="79">
        <v>42813</v>
      </c>
      <c r="L1287" s="76" t="s">
        <v>3887</v>
      </c>
      <c r="M1287" s="78">
        <v>42632</v>
      </c>
    </row>
    <row r="1288" spans="7:13" x14ac:dyDescent="0.25">
      <c r="G1288" s="75" t="s">
        <v>4655</v>
      </c>
      <c r="H1288" s="75" t="s">
        <v>3659</v>
      </c>
      <c r="I1288" s="75" t="str">
        <f>IFERROR(_xlfn.XLOOKUP(Last_Pos[[#This Row],[NIK]],Data_Base_2[NIK],Data_Base_2[Current Position]),"")</f>
        <v/>
      </c>
      <c r="J1288" s="75" t="s">
        <v>4005</v>
      </c>
      <c r="K1288" s="79">
        <v>43146</v>
      </c>
      <c r="L1288" s="76" t="s">
        <v>4896</v>
      </c>
      <c r="M1288" s="78">
        <v>42443</v>
      </c>
    </row>
    <row r="1289" spans="7:13" x14ac:dyDescent="0.25">
      <c r="G1289" s="75" t="s">
        <v>4656</v>
      </c>
      <c r="H1289" s="75" t="s">
        <v>3660</v>
      </c>
      <c r="I1289" s="75" t="str">
        <f>IFERROR(_xlfn.XLOOKUP(Last_Pos[[#This Row],[NIK]],Data_Base_2[NIK],Data_Base_2[Current Position]),"")</f>
        <v/>
      </c>
      <c r="J1289" s="75" t="s">
        <v>32</v>
      </c>
      <c r="K1289" s="79">
        <v>42736</v>
      </c>
      <c r="L1289" s="76" t="s">
        <v>32</v>
      </c>
      <c r="M1289" s="78">
        <v>42128</v>
      </c>
    </row>
    <row r="1290" spans="7:13" x14ac:dyDescent="0.25">
      <c r="G1290" s="75" t="s">
        <v>4657</v>
      </c>
      <c r="H1290" s="75" t="s">
        <v>3661</v>
      </c>
      <c r="I1290" s="75" t="str">
        <f>IFERROR(_xlfn.XLOOKUP(Last_Pos[[#This Row],[NIK]],Data_Base_2[NIK],Data_Base_2[Current Position]),"")</f>
        <v/>
      </c>
      <c r="J1290" s="75" t="s">
        <v>4006</v>
      </c>
      <c r="K1290" s="79">
        <v>39722</v>
      </c>
      <c r="L1290" s="76" t="s">
        <v>4897</v>
      </c>
      <c r="M1290" s="78">
        <v>38899</v>
      </c>
    </row>
    <row r="1291" spans="7:13" x14ac:dyDescent="0.25">
      <c r="G1291" s="75" t="s">
        <v>4658</v>
      </c>
      <c r="H1291" s="75" t="s">
        <v>3662</v>
      </c>
      <c r="I1291" s="75" t="str">
        <f>IFERROR(_xlfn.XLOOKUP(Last_Pos[[#This Row],[NIK]],Data_Base_2[NIK],Data_Base_2[Current Position]),"")</f>
        <v/>
      </c>
      <c r="J1291" s="75" t="s">
        <v>30</v>
      </c>
      <c r="K1291" s="79">
        <v>43374</v>
      </c>
      <c r="L1291" s="76" t="s">
        <v>30</v>
      </c>
      <c r="M1291" s="78">
        <v>41995</v>
      </c>
    </row>
    <row r="1292" spans="7:13" x14ac:dyDescent="0.25">
      <c r="G1292" s="75" t="s">
        <v>4659</v>
      </c>
      <c r="H1292" s="75" t="s">
        <v>3663</v>
      </c>
      <c r="I1292" s="75" t="str">
        <f>IFERROR(_xlfn.XLOOKUP(Last_Pos[[#This Row],[NIK]],Data_Base_2[NIK],Data_Base_2[Current Position]),"")</f>
        <v/>
      </c>
      <c r="J1292" s="75" t="s">
        <v>28</v>
      </c>
      <c r="K1292" s="79">
        <v>43253</v>
      </c>
      <c r="L1292" s="76" t="s">
        <v>28</v>
      </c>
      <c r="M1292" s="78">
        <v>42809</v>
      </c>
    </row>
    <row r="1293" spans="7:13" x14ac:dyDescent="0.25">
      <c r="G1293" s="75" t="s">
        <v>2959</v>
      </c>
      <c r="H1293" s="75" t="s">
        <v>1220</v>
      </c>
      <c r="I1293" s="75" t="str">
        <f>IFERROR(_xlfn.XLOOKUP(Last_Pos[[#This Row],[NIK]],Data_Base_2[NIK],Data_Base_2[Current Position]),"")</f>
        <v/>
      </c>
      <c r="J1293" s="75" t="s">
        <v>1879</v>
      </c>
      <c r="K1293" s="79">
        <v>42370</v>
      </c>
      <c r="L1293" s="76" t="s">
        <v>3889</v>
      </c>
      <c r="M1293" s="78">
        <v>41091</v>
      </c>
    </row>
    <row r="1294" spans="7:13" x14ac:dyDescent="0.25">
      <c r="G1294" s="75" t="s">
        <v>2953</v>
      </c>
      <c r="H1294" s="75" t="s">
        <v>453</v>
      </c>
      <c r="I1294" s="75" t="str">
        <f>IFERROR(_xlfn.XLOOKUP(Last_Pos[[#This Row],[NIK]],Data_Base_2[NIK],Data_Base_2[Current Position]),"")</f>
        <v/>
      </c>
      <c r="J1294" s="75" t="s">
        <v>2184</v>
      </c>
      <c r="K1294" s="79">
        <v>40544</v>
      </c>
      <c r="L1294" s="76" t="s">
        <v>2184</v>
      </c>
      <c r="M1294" s="78">
        <v>40360</v>
      </c>
    </row>
    <row r="1295" spans="7:13" x14ac:dyDescent="0.25">
      <c r="G1295" s="75" t="s">
        <v>4660</v>
      </c>
      <c r="H1295" s="75" t="s">
        <v>3664</v>
      </c>
      <c r="I1295" s="75" t="str">
        <f>IFERROR(_xlfn.XLOOKUP(Last_Pos[[#This Row],[NIK]],Data_Base_2[NIK],Data_Base_2[Current Position]),"")</f>
        <v/>
      </c>
      <c r="J1295" s="75" t="s">
        <v>4007</v>
      </c>
      <c r="K1295" s="79">
        <v>41730</v>
      </c>
      <c r="L1295" s="76" t="s">
        <v>4898</v>
      </c>
      <c r="M1295" s="78">
        <v>41641</v>
      </c>
    </row>
    <row r="1296" spans="7:13" x14ac:dyDescent="0.25">
      <c r="G1296" s="75" t="s">
        <v>2296</v>
      </c>
      <c r="H1296" s="75" t="s">
        <v>532</v>
      </c>
      <c r="I1296" s="75" t="str">
        <f>IFERROR(_xlfn.XLOOKUP(Last_Pos[[#This Row],[NIK]],Data_Base_2[NIK],Data_Base_2[Current Position]),"")</f>
        <v/>
      </c>
      <c r="J1296" s="75" t="s">
        <v>1502</v>
      </c>
      <c r="K1296" s="79">
        <v>42134</v>
      </c>
      <c r="L1296" s="76" t="s">
        <v>1502</v>
      </c>
      <c r="M1296" s="78">
        <v>41953</v>
      </c>
    </row>
    <row r="1297" spans="7:13" x14ac:dyDescent="0.25">
      <c r="G1297" s="75" t="s">
        <v>2474</v>
      </c>
      <c r="H1297" s="75" t="s">
        <v>267</v>
      </c>
      <c r="I1297" s="75" t="str">
        <f>IFERROR(_xlfn.XLOOKUP(Last_Pos[[#This Row],[NIK]],Data_Base_2[NIK],Data_Base_2[Current Position]),"")</f>
        <v/>
      </c>
      <c r="J1297" s="75" t="s">
        <v>28</v>
      </c>
      <c r="K1297" s="79">
        <v>43466</v>
      </c>
      <c r="L1297" s="76" t="s">
        <v>28</v>
      </c>
      <c r="M1297" s="78">
        <v>43160</v>
      </c>
    </row>
    <row r="1298" spans="7:13" x14ac:dyDescent="0.25">
      <c r="G1298" s="75" t="s">
        <v>2410</v>
      </c>
      <c r="H1298" s="75" t="s">
        <v>474</v>
      </c>
      <c r="I1298" s="75" t="str">
        <f>IFERROR(_xlfn.XLOOKUP(Last_Pos[[#This Row],[NIK]],Data_Base_2[NIK],Data_Base_2[Current Position]),"")</f>
        <v/>
      </c>
      <c r="J1298" s="75" t="s">
        <v>4008</v>
      </c>
      <c r="K1298" s="79">
        <v>44228</v>
      </c>
      <c r="L1298" s="76" t="s">
        <v>1624</v>
      </c>
      <c r="M1298" s="78">
        <v>43466</v>
      </c>
    </row>
    <row r="1299" spans="7:13" x14ac:dyDescent="0.25">
      <c r="G1299" s="75" t="s">
        <v>4661</v>
      </c>
      <c r="H1299" s="75" t="s">
        <v>3665</v>
      </c>
      <c r="I1299" s="75" t="str">
        <f>IFERROR(_xlfn.XLOOKUP(Last_Pos[[#This Row],[NIK]],Data_Base_2[NIK],Data_Base_2[Current Position]),"")</f>
        <v/>
      </c>
      <c r="J1299" s="75" t="s">
        <v>1638</v>
      </c>
      <c r="K1299" s="79">
        <v>41654</v>
      </c>
      <c r="L1299" s="76" t="s">
        <v>1638</v>
      </c>
      <c r="M1299" s="78">
        <v>41610</v>
      </c>
    </row>
    <row r="1300" spans="7:13" x14ac:dyDescent="0.25">
      <c r="G1300" s="75" t="s">
        <v>4662</v>
      </c>
      <c r="H1300" s="75" t="s">
        <v>3666</v>
      </c>
      <c r="I1300" s="75" t="str">
        <f>IFERROR(_xlfn.XLOOKUP(Last_Pos[[#This Row],[NIK]],Data_Base_2[NIK],Data_Base_2[Current Position]),"")</f>
        <v/>
      </c>
      <c r="J1300" s="75" t="s">
        <v>28</v>
      </c>
      <c r="K1300" s="79">
        <v>42552</v>
      </c>
      <c r="L1300" s="76" t="s">
        <v>28</v>
      </c>
      <c r="M1300" s="78">
        <v>42552</v>
      </c>
    </row>
    <row r="1301" spans="7:13" x14ac:dyDescent="0.25">
      <c r="G1301" s="75" t="s">
        <v>4663</v>
      </c>
      <c r="H1301" s="75" t="s">
        <v>3667</v>
      </c>
      <c r="I1301" s="75" t="str">
        <f>IFERROR(_xlfn.XLOOKUP(Last_Pos[[#This Row],[NIK]],Data_Base_2[NIK],Data_Base_2[Current Position]),"")</f>
        <v/>
      </c>
      <c r="J1301" s="75" t="s">
        <v>4009</v>
      </c>
      <c r="K1301" s="79">
        <v>42917</v>
      </c>
      <c r="L1301" s="76" t="s">
        <v>4009</v>
      </c>
      <c r="M1301" s="78">
        <v>42552</v>
      </c>
    </row>
    <row r="1302" spans="7:13" x14ac:dyDescent="0.25">
      <c r="G1302" s="75" t="s">
        <v>4664</v>
      </c>
      <c r="H1302" s="75" t="s">
        <v>3668</v>
      </c>
      <c r="I1302" s="75" t="str">
        <f>IFERROR(_xlfn.XLOOKUP(Last_Pos[[#This Row],[NIK]],Data_Base_2[NIK],Data_Base_2[Current Position]),"")</f>
        <v/>
      </c>
      <c r="J1302" s="75" t="s">
        <v>4010</v>
      </c>
      <c r="K1302" s="79">
        <v>39722</v>
      </c>
      <c r="L1302" s="76" t="s">
        <v>4899</v>
      </c>
      <c r="M1302" s="78">
        <v>39326</v>
      </c>
    </row>
    <row r="1303" spans="7:13" x14ac:dyDescent="0.25">
      <c r="G1303" s="75" t="s">
        <v>2889</v>
      </c>
      <c r="H1303" s="75" t="s">
        <v>480</v>
      </c>
      <c r="I1303" s="75" t="str">
        <f>IFERROR(_xlfn.XLOOKUP(Last_Pos[[#This Row],[NIK]],Data_Base_2[NIK],Data_Base_2[Current Position]),"")</f>
        <v/>
      </c>
      <c r="J1303" s="75" t="s">
        <v>3747</v>
      </c>
      <c r="K1303" s="79">
        <v>43101</v>
      </c>
      <c r="L1303" s="76" t="s">
        <v>4900</v>
      </c>
      <c r="M1303" s="78">
        <v>41579</v>
      </c>
    </row>
    <row r="1304" spans="7:13" x14ac:dyDescent="0.25">
      <c r="G1304" s="75" t="s">
        <v>4665</v>
      </c>
      <c r="H1304" s="75" t="s">
        <v>3669</v>
      </c>
      <c r="I1304" s="75" t="str">
        <f>IFERROR(_xlfn.XLOOKUP(Last_Pos[[#This Row],[NIK]],Data_Base_2[NIK],Data_Base_2[Current Position]),"")</f>
        <v/>
      </c>
      <c r="J1304" s="75" t="s">
        <v>1554</v>
      </c>
      <c r="K1304" s="79">
        <v>41883</v>
      </c>
      <c r="L1304" s="76" t="s">
        <v>3803</v>
      </c>
      <c r="M1304" s="78">
        <v>41821</v>
      </c>
    </row>
    <row r="1305" spans="7:13" x14ac:dyDescent="0.25">
      <c r="G1305" s="75" t="s">
        <v>4666</v>
      </c>
      <c r="H1305" s="75" t="s">
        <v>3670</v>
      </c>
      <c r="I1305" s="75" t="str">
        <f>IFERROR(_xlfn.XLOOKUP(Last_Pos[[#This Row],[NIK]],Data_Base_2[NIK],Data_Base_2[Current Position]),"")</f>
        <v/>
      </c>
      <c r="J1305" s="75" t="s">
        <v>13</v>
      </c>
      <c r="K1305" s="79">
        <v>43101</v>
      </c>
      <c r="L1305" s="76" t="s">
        <v>13</v>
      </c>
      <c r="M1305" s="78">
        <v>42217</v>
      </c>
    </row>
    <row r="1306" spans="7:13" x14ac:dyDescent="0.25">
      <c r="G1306" s="75" t="s">
        <v>4667</v>
      </c>
      <c r="H1306" s="75" t="s">
        <v>3671</v>
      </c>
      <c r="I1306" s="75" t="str">
        <f>IFERROR(_xlfn.XLOOKUP(Last_Pos[[#This Row],[NIK]],Data_Base_2[NIK],Data_Base_2[Current Position]),"")</f>
        <v/>
      </c>
      <c r="J1306" s="75" t="s">
        <v>38</v>
      </c>
      <c r="K1306" s="79">
        <v>42401</v>
      </c>
      <c r="L1306" s="76" t="s">
        <v>38</v>
      </c>
      <c r="M1306" s="78">
        <v>41171</v>
      </c>
    </row>
    <row r="1307" spans="7:13" x14ac:dyDescent="0.25">
      <c r="G1307" s="75" t="s">
        <v>2993</v>
      </c>
      <c r="H1307" s="75" t="s">
        <v>3672</v>
      </c>
      <c r="I1307" s="75" t="str">
        <f>IFERROR(_xlfn.XLOOKUP(Last_Pos[[#This Row],[NIK]],Data_Base_2[NIK],Data_Base_2[Current Position]),"")</f>
        <v/>
      </c>
      <c r="J1307" s="75" t="s">
        <v>4011</v>
      </c>
      <c r="K1307" s="79">
        <v>43374</v>
      </c>
      <c r="L1307" s="76" t="s">
        <v>30</v>
      </c>
      <c r="M1307" s="78">
        <v>42857</v>
      </c>
    </row>
    <row r="1308" spans="7:13" x14ac:dyDescent="0.25">
      <c r="G1308" s="75" t="s">
        <v>2993</v>
      </c>
      <c r="H1308" s="75" t="s">
        <v>185</v>
      </c>
      <c r="I1308" s="75" t="str">
        <f>IFERROR(_xlfn.XLOOKUP(Last_Pos[[#This Row],[NIK]],Data_Base_2[NIK],Data_Base_2[Current Position]),"")</f>
        <v/>
      </c>
      <c r="J1308" s="75" t="s">
        <v>1982</v>
      </c>
      <c r="K1308" s="79">
        <v>44228</v>
      </c>
      <c r="L1308" s="76" t="s">
        <v>1982</v>
      </c>
      <c r="M1308" s="78">
        <v>44228</v>
      </c>
    </row>
    <row r="1309" spans="7:13" x14ac:dyDescent="0.25">
      <c r="G1309" s="75" t="s">
        <v>2375</v>
      </c>
      <c r="H1309" s="75" t="s">
        <v>126</v>
      </c>
      <c r="I1309" s="75" t="str">
        <f>IFERROR(_xlfn.XLOOKUP(Last_Pos[[#This Row],[NIK]],Data_Base_2[NIK],Data_Base_2[Current Position]),"")</f>
        <v/>
      </c>
      <c r="J1309" s="75" t="s">
        <v>1454</v>
      </c>
      <c r="K1309" s="79">
        <v>41640</v>
      </c>
      <c r="L1309" s="76" t="s">
        <v>1454</v>
      </c>
      <c r="M1309" s="78">
        <v>39326</v>
      </c>
    </row>
    <row r="1310" spans="7:13" x14ac:dyDescent="0.25">
      <c r="G1310" s="75" t="s">
        <v>4668</v>
      </c>
      <c r="H1310" s="75" t="s">
        <v>3673</v>
      </c>
      <c r="I1310" s="75" t="str">
        <f>IFERROR(_xlfn.XLOOKUP(Last_Pos[[#This Row],[NIK]],Data_Base_2[NIK],Data_Base_2[Current Position]),"")</f>
        <v/>
      </c>
      <c r="J1310" s="75" t="s">
        <v>4012</v>
      </c>
      <c r="K1310" s="79">
        <v>43466</v>
      </c>
      <c r="L1310" s="76" t="s">
        <v>1982</v>
      </c>
      <c r="M1310" s="78">
        <v>43374</v>
      </c>
    </row>
    <row r="1311" spans="7:13" x14ac:dyDescent="0.25">
      <c r="G1311" s="75" t="s">
        <v>2925</v>
      </c>
      <c r="H1311" s="75" t="s">
        <v>354</v>
      </c>
      <c r="I1311" s="75" t="str">
        <f>IFERROR(_xlfn.XLOOKUP(Last_Pos[[#This Row],[NIK]],Data_Base_2[NIK],Data_Base_2[Current Position]),"")</f>
        <v/>
      </c>
      <c r="J1311" s="75" t="s">
        <v>2125</v>
      </c>
      <c r="K1311" s="79">
        <v>42736</v>
      </c>
      <c r="L1311" s="76" t="s">
        <v>2125</v>
      </c>
      <c r="M1311" s="78">
        <v>41640</v>
      </c>
    </row>
    <row r="1312" spans="7:13" x14ac:dyDescent="0.25">
      <c r="G1312" s="75" t="s">
        <v>4669</v>
      </c>
      <c r="H1312" s="75" t="s">
        <v>3674</v>
      </c>
      <c r="I1312" s="75" t="str">
        <f>IFERROR(_xlfn.XLOOKUP(Last_Pos[[#This Row],[NIK]],Data_Base_2[NIK],Data_Base_2[Current Position]),"")</f>
        <v/>
      </c>
      <c r="J1312" s="75" t="s">
        <v>3766</v>
      </c>
      <c r="K1312" s="79">
        <v>41862</v>
      </c>
      <c r="L1312" s="76" t="s">
        <v>3766</v>
      </c>
      <c r="M1312" s="78">
        <v>41862</v>
      </c>
    </row>
    <row r="1313" spans="7:13" x14ac:dyDescent="0.25">
      <c r="G1313" s="75" t="s">
        <v>4670</v>
      </c>
      <c r="H1313" s="75" t="s">
        <v>3675</v>
      </c>
      <c r="I1313" s="75" t="str">
        <f>IFERROR(_xlfn.XLOOKUP(Last_Pos[[#This Row],[NIK]],Data_Base_2[NIK],Data_Base_2[Current Position]),"")</f>
        <v/>
      </c>
      <c r="J1313" s="75" t="s">
        <v>7</v>
      </c>
      <c r="K1313" s="79">
        <v>42078</v>
      </c>
      <c r="L1313" s="76" t="s">
        <v>7</v>
      </c>
      <c r="M1313" s="78">
        <v>41518</v>
      </c>
    </row>
    <row r="1314" spans="7:13" x14ac:dyDescent="0.25">
      <c r="G1314" s="75" t="s">
        <v>2955</v>
      </c>
      <c r="H1314" s="75" t="s">
        <v>139</v>
      </c>
      <c r="I1314" s="75" t="str">
        <f>IFERROR(_xlfn.XLOOKUP(Last_Pos[[#This Row],[NIK]],Data_Base_2[NIK],Data_Base_2[Current Position]),"")</f>
        <v/>
      </c>
      <c r="J1314" s="75" t="s">
        <v>2186</v>
      </c>
      <c r="K1314" s="79">
        <v>44044</v>
      </c>
      <c r="L1314" s="76" t="s">
        <v>2186</v>
      </c>
      <c r="M1314" s="78">
        <v>44044</v>
      </c>
    </row>
    <row r="1315" spans="7:13" x14ac:dyDescent="0.25">
      <c r="G1315" s="75" t="s">
        <v>4671</v>
      </c>
      <c r="H1315" s="75" t="s">
        <v>3676</v>
      </c>
      <c r="I1315" s="75" t="str">
        <f>IFERROR(_xlfn.XLOOKUP(Last_Pos[[#This Row],[NIK]],Data_Base_2[NIK],Data_Base_2[Current Position]),"")</f>
        <v/>
      </c>
      <c r="J1315" s="75" t="s">
        <v>3767</v>
      </c>
      <c r="K1315" s="79">
        <v>41641</v>
      </c>
      <c r="L1315" s="76" t="s">
        <v>32</v>
      </c>
      <c r="M1315" s="78">
        <v>41008</v>
      </c>
    </row>
    <row r="1316" spans="7:13" x14ac:dyDescent="0.25">
      <c r="G1316" s="75" t="s">
        <v>2564</v>
      </c>
      <c r="H1316" s="75" t="s">
        <v>214</v>
      </c>
      <c r="I1316" s="75" t="str">
        <f>IFERROR(_xlfn.XLOOKUP(Last_Pos[[#This Row],[NIK]],Data_Base_2[NIK],Data_Base_2[Current Position]),"")</f>
        <v/>
      </c>
      <c r="J1316" s="75" t="s">
        <v>28</v>
      </c>
      <c r="K1316" s="79">
        <v>43692</v>
      </c>
      <c r="L1316" s="76" t="s">
        <v>28</v>
      </c>
      <c r="M1316" s="78">
        <v>42492</v>
      </c>
    </row>
    <row r="1317" spans="7:13" x14ac:dyDescent="0.25">
      <c r="G1317" s="75" t="s">
        <v>4672</v>
      </c>
      <c r="H1317" s="75" t="s">
        <v>3677</v>
      </c>
      <c r="I1317" s="75" t="str">
        <f>IFERROR(_xlfn.XLOOKUP(Last_Pos[[#This Row],[NIK]],Data_Base_2[NIK],Data_Base_2[Current Position]),"")</f>
        <v/>
      </c>
      <c r="J1317" s="75" t="s">
        <v>928</v>
      </c>
      <c r="K1317" s="79">
        <v>42522</v>
      </c>
      <c r="L1317" s="76" t="s">
        <v>928</v>
      </c>
      <c r="M1317" s="78">
        <v>42522</v>
      </c>
    </row>
    <row r="1318" spans="7:13" x14ac:dyDescent="0.25">
      <c r="G1318" s="75" t="s">
        <v>2571</v>
      </c>
      <c r="H1318" s="75" t="s">
        <v>536</v>
      </c>
      <c r="I1318" s="75" t="str">
        <f>IFERROR(_xlfn.XLOOKUP(Last_Pos[[#This Row],[NIK]],Data_Base_2[NIK],Data_Base_2[Current Position]),"")</f>
        <v/>
      </c>
      <c r="J1318" s="75" t="s">
        <v>28</v>
      </c>
      <c r="K1318" s="79">
        <v>43801</v>
      </c>
      <c r="L1318" s="76" t="s">
        <v>28</v>
      </c>
      <c r="M1318" s="78">
        <v>43466</v>
      </c>
    </row>
    <row r="1319" spans="7:13" x14ac:dyDescent="0.25">
      <c r="G1319" s="75" t="s">
        <v>4673</v>
      </c>
      <c r="H1319" s="75" t="s">
        <v>3678</v>
      </c>
      <c r="I1319" s="75" t="str">
        <f>IFERROR(_xlfn.XLOOKUP(Last_Pos[[#This Row],[NIK]],Data_Base_2[NIK],Data_Base_2[Current Position]),"")</f>
        <v/>
      </c>
      <c r="J1319" s="75" t="s">
        <v>28</v>
      </c>
      <c r="K1319" s="79">
        <v>43710</v>
      </c>
      <c r="L1319" s="76" t="s">
        <v>28</v>
      </c>
      <c r="M1319" s="78">
        <v>42191</v>
      </c>
    </row>
    <row r="1320" spans="7:13" x14ac:dyDescent="0.25">
      <c r="G1320" s="75" t="s">
        <v>4674</v>
      </c>
      <c r="H1320" s="75" t="s">
        <v>3679</v>
      </c>
      <c r="I1320" s="75" t="str">
        <f>IFERROR(_xlfn.XLOOKUP(Last_Pos[[#This Row],[NIK]],Data_Base_2[NIK],Data_Base_2[Current Position]),"")</f>
        <v/>
      </c>
      <c r="J1320" s="75" t="s">
        <v>28</v>
      </c>
      <c r="K1320" s="79">
        <v>42767</v>
      </c>
      <c r="L1320" s="76" t="s">
        <v>1638</v>
      </c>
      <c r="M1320" s="78">
        <v>42569</v>
      </c>
    </row>
    <row r="1321" spans="7:13" x14ac:dyDescent="0.25">
      <c r="G1321" s="75" t="s">
        <v>4675</v>
      </c>
      <c r="H1321" s="75" t="s">
        <v>3680</v>
      </c>
      <c r="I1321" s="75" t="str">
        <f>IFERROR(_xlfn.XLOOKUP(Last_Pos[[#This Row],[NIK]],Data_Base_2[NIK],Data_Base_2[Current Position]),"")</f>
        <v/>
      </c>
      <c r="J1321" s="75" t="s">
        <v>38</v>
      </c>
      <c r="K1321" s="79">
        <v>41275</v>
      </c>
      <c r="L1321" s="76" t="s">
        <v>3755</v>
      </c>
      <c r="M1321" s="78">
        <v>41153</v>
      </c>
    </row>
    <row r="1322" spans="7:13" x14ac:dyDescent="0.25">
      <c r="G1322" s="75" t="s">
        <v>4676</v>
      </c>
      <c r="H1322" s="75" t="s">
        <v>703</v>
      </c>
      <c r="I1322" s="75" t="str">
        <f>IFERROR(_xlfn.XLOOKUP(Last_Pos[[#This Row],[NIK]],Data_Base_2[NIK],Data_Base_2[Current Position]),"")</f>
        <v/>
      </c>
      <c r="J1322" s="75" t="s">
        <v>3761</v>
      </c>
      <c r="K1322" s="79">
        <v>43983</v>
      </c>
      <c r="L1322" s="76" t="s">
        <v>1795</v>
      </c>
      <c r="M1322" s="78">
        <v>42646</v>
      </c>
    </row>
    <row r="1323" spans="7:13" x14ac:dyDescent="0.25">
      <c r="G1323" s="75" t="s">
        <v>2686</v>
      </c>
      <c r="H1323" s="75" t="s">
        <v>563</v>
      </c>
      <c r="I1323" s="75" t="str">
        <f>IFERROR(_xlfn.XLOOKUP(Last_Pos[[#This Row],[NIK]],Data_Base_2[NIK],Data_Base_2[Current Position]),"")</f>
        <v/>
      </c>
      <c r="J1323" s="75" t="s">
        <v>928</v>
      </c>
      <c r="K1323" s="79">
        <v>43101</v>
      </c>
      <c r="L1323" s="76" t="s">
        <v>928</v>
      </c>
      <c r="M1323" s="78">
        <v>42795</v>
      </c>
    </row>
    <row r="1324" spans="7:13" x14ac:dyDescent="0.25">
      <c r="G1324" s="75" t="s">
        <v>4677</v>
      </c>
      <c r="H1324" s="75" t="s">
        <v>3681</v>
      </c>
      <c r="I1324" s="75" t="str">
        <f>IFERROR(_xlfn.XLOOKUP(Last_Pos[[#This Row],[NIK]],Data_Base_2[NIK],Data_Base_2[Current Position]),"")</f>
        <v/>
      </c>
      <c r="J1324" s="75" t="s">
        <v>28</v>
      </c>
      <c r="K1324" s="79">
        <v>43040</v>
      </c>
      <c r="L1324" s="76" t="s">
        <v>1638</v>
      </c>
      <c r="M1324" s="78">
        <v>42857</v>
      </c>
    </row>
    <row r="1325" spans="7:13" x14ac:dyDescent="0.25">
      <c r="G1325" s="75" t="s">
        <v>4678</v>
      </c>
      <c r="H1325" s="75" t="s">
        <v>3682</v>
      </c>
      <c r="I1325" s="75" t="str">
        <f>IFERROR(_xlfn.XLOOKUP(Last_Pos[[#This Row],[NIK]],Data_Base_2[NIK],Data_Base_2[Current Position]),"")</f>
        <v/>
      </c>
      <c r="J1325" s="75" t="s">
        <v>28</v>
      </c>
      <c r="K1325" s="79">
        <v>41244</v>
      </c>
      <c r="L1325" s="76" t="s">
        <v>28</v>
      </c>
      <c r="M1325" s="78">
        <v>41244</v>
      </c>
    </row>
    <row r="1326" spans="7:13" x14ac:dyDescent="0.25">
      <c r="G1326" s="75" t="s">
        <v>2606</v>
      </c>
      <c r="H1326" s="75" t="s">
        <v>1321</v>
      </c>
      <c r="I1326" s="75" t="str">
        <f>IFERROR(_xlfn.XLOOKUP(Last_Pos[[#This Row],[NIK]],Data_Base_2[NIK],Data_Base_2[Current Position]),"")</f>
        <v/>
      </c>
      <c r="J1326" s="75" t="s">
        <v>3759</v>
      </c>
      <c r="K1326" s="79">
        <v>43374</v>
      </c>
      <c r="L1326" s="76" t="s">
        <v>3772</v>
      </c>
      <c r="M1326" s="78">
        <v>42217</v>
      </c>
    </row>
    <row r="1327" spans="7:13" x14ac:dyDescent="0.25">
      <c r="G1327" s="75" t="s">
        <v>2758</v>
      </c>
      <c r="H1327" s="75" t="s">
        <v>590</v>
      </c>
      <c r="I1327" s="75" t="str">
        <f>IFERROR(_xlfn.XLOOKUP(Last_Pos[[#This Row],[NIK]],Data_Base_2[NIK],Data_Base_2[Current Position]),"")</f>
        <v/>
      </c>
      <c r="J1327" s="75" t="s">
        <v>928</v>
      </c>
      <c r="K1327" s="79">
        <v>43466</v>
      </c>
      <c r="L1327" s="76" t="s">
        <v>928</v>
      </c>
      <c r="M1327" s="78">
        <v>42795</v>
      </c>
    </row>
    <row r="1328" spans="7:13" x14ac:dyDescent="0.25">
      <c r="G1328" s="75" t="s">
        <v>4679</v>
      </c>
      <c r="H1328" s="75" t="s">
        <v>3683</v>
      </c>
      <c r="I1328" s="75" t="str">
        <f>IFERROR(_xlfn.XLOOKUP(Last_Pos[[#This Row],[NIK]],Data_Base_2[NIK],Data_Base_2[Current Position]),"")</f>
        <v/>
      </c>
      <c r="J1328" s="75" t="s">
        <v>1781</v>
      </c>
      <c r="K1328" s="79">
        <v>42401</v>
      </c>
      <c r="L1328" s="76" t="s">
        <v>1781</v>
      </c>
      <c r="M1328" s="78">
        <v>42401</v>
      </c>
    </row>
    <row r="1329" spans="7:13" x14ac:dyDescent="0.25">
      <c r="G1329" s="75" t="s">
        <v>2748</v>
      </c>
      <c r="H1329" s="75" t="s">
        <v>1298</v>
      </c>
      <c r="I1329" s="75" t="str">
        <f>IFERROR(_xlfn.XLOOKUP(Last_Pos[[#This Row],[NIK]],Data_Base_2[NIK],Data_Base_2[Current Position]),"")</f>
        <v/>
      </c>
      <c r="J1329" s="75" t="s">
        <v>28</v>
      </c>
      <c r="K1329" s="79">
        <v>43864</v>
      </c>
      <c r="L1329" s="76" t="s">
        <v>1638</v>
      </c>
      <c r="M1329" s="78">
        <v>43567</v>
      </c>
    </row>
    <row r="1330" spans="7:13" x14ac:dyDescent="0.25">
      <c r="G1330" s="75" t="s">
        <v>2387</v>
      </c>
      <c r="H1330" s="75" t="s">
        <v>118</v>
      </c>
      <c r="I1330" s="75" t="str">
        <f>IFERROR(_xlfn.XLOOKUP(Last_Pos[[#This Row],[NIK]],Data_Base_2[NIK],Data_Base_2[Current Position]),"")</f>
        <v/>
      </c>
      <c r="J1330" s="75" t="s">
        <v>1472</v>
      </c>
      <c r="K1330" s="79">
        <v>39722</v>
      </c>
      <c r="L1330" s="76" t="s">
        <v>1472</v>
      </c>
      <c r="M1330" s="78">
        <v>38899</v>
      </c>
    </row>
    <row r="1331" spans="7:13" x14ac:dyDescent="0.25">
      <c r="G1331" s="75" t="s">
        <v>2604</v>
      </c>
      <c r="H1331" s="75" t="s">
        <v>577</v>
      </c>
      <c r="I1331" s="75" t="str">
        <f>IFERROR(_xlfn.XLOOKUP(Last_Pos[[#This Row],[NIK]],Data_Base_2[NIK],Data_Base_2[Current Position]),"")</f>
        <v/>
      </c>
      <c r="J1331" s="75" t="s">
        <v>7</v>
      </c>
      <c r="K1331" s="79">
        <v>43071</v>
      </c>
      <c r="L1331" s="76" t="s">
        <v>7</v>
      </c>
      <c r="M1331" s="78">
        <v>42705</v>
      </c>
    </row>
    <row r="1332" spans="7:13" x14ac:dyDescent="0.25">
      <c r="G1332" s="75" t="s">
        <v>2775</v>
      </c>
      <c r="H1332" s="75" t="s">
        <v>513</v>
      </c>
      <c r="I1332" s="75" t="str">
        <f>IFERROR(_xlfn.XLOOKUP(Last_Pos[[#This Row],[NIK]],Data_Base_2[NIK],Data_Base_2[Current Position]),"")</f>
        <v/>
      </c>
      <c r="J1332" s="75" t="s">
        <v>884</v>
      </c>
      <c r="K1332" s="79">
        <v>44088</v>
      </c>
      <c r="L1332" s="76" t="s">
        <v>28</v>
      </c>
      <c r="M1332" s="78">
        <v>43922</v>
      </c>
    </row>
    <row r="1333" spans="7:13" x14ac:dyDescent="0.25">
      <c r="G1333" s="75" t="s">
        <v>2858</v>
      </c>
      <c r="H1333" s="75" t="s">
        <v>1180</v>
      </c>
      <c r="I1333" s="75" t="str">
        <f>IFERROR(_xlfn.XLOOKUP(Last_Pos[[#This Row],[NIK]],Data_Base_2[NIK],Data_Base_2[Current Position]),"")</f>
        <v/>
      </c>
      <c r="J1333" s="75" t="s">
        <v>1472</v>
      </c>
      <c r="K1333" s="79">
        <v>42370</v>
      </c>
      <c r="L1333" s="76" t="s">
        <v>1472</v>
      </c>
      <c r="M1333" s="78">
        <v>39934</v>
      </c>
    </row>
    <row r="1334" spans="7:13" x14ac:dyDescent="0.25">
      <c r="G1334" s="75" t="s">
        <v>4680</v>
      </c>
      <c r="H1334" s="75" t="s">
        <v>3684</v>
      </c>
      <c r="I1334" s="75" t="str">
        <f>IFERROR(_xlfn.XLOOKUP(Last_Pos[[#This Row],[NIK]],Data_Base_2[NIK],Data_Base_2[Current Position]),"")</f>
        <v/>
      </c>
      <c r="J1334" s="75" t="s">
        <v>4013</v>
      </c>
      <c r="K1334" s="79">
        <v>41061</v>
      </c>
      <c r="L1334" s="76" t="s">
        <v>4013</v>
      </c>
      <c r="M1334" s="78">
        <v>41061</v>
      </c>
    </row>
    <row r="1335" spans="7:13" x14ac:dyDescent="0.25">
      <c r="G1335" s="75" t="s">
        <v>2860</v>
      </c>
      <c r="H1335" s="75" t="s">
        <v>463</v>
      </c>
      <c r="I1335" s="75" t="str">
        <f>IFERROR(_xlfn.XLOOKUP(Last_Pos[[#This Row],[NIK]],Data_Base_2[NIK],Data_Base_2[Current Position]),"")</f>
        <v/>
      </c>
      <c r="J1335" s="75" t="s">
        <v>1891</v>
      </c>
      <c r="K1335" s="79">
        <v>40909</v>
      </c>
      <c r="L1335" s="76" t="s">
        <v>4901</v>
      </c>
      <c r="M1335" s="78">
        <v>39722</v>
      </c>
    </row>
    <row r="1336" spans="7:13" x14ac:dyDescent="0.25">
      <c r="G1336" s="75" t="s">
        <v>4681</v>
      </c>
      <c r="H1336" s="75" t="s">
        <v>3685</v>
      </c>
      <c r="I1336" s="75" t="str">
        <f>IFERROR(_xlfn.XLOOKUP(Last_Pos[[#This Row],[NIK]],Data_Base_2[NIK],Data_Base_2[Current Position]),"")</f>
        <v/>
      </c>
      <c r="J1336" s="75" t="s">
        <v>7</v>
      </c>
      <c r="K1336" s="79">
        <v>42059</v>
      </c>
      <c r="L1336" s="76" t="s">
        <v>7</v>
      </c>
      <c r="M1336" s="78">
        <v>41967</v>
      </c>
    </row>
    <row r="1337" spans="7:13" x14ac:dyDescent="0.25">
      <c r="G1337" s="75" t="s">
        <v>4682</v>
      </c>
      <c r="H1337" s="75" t="s">
        <v>3686</v>
      </c>
      <c r="I1337" s="75" t="str">
        <f>IFERROR(_xlfn.XLOOKUP(Last_Pos[[#This Row],[NIK]],Data_Base_2[NIK],Data_Base_2[Current Position]),"")</f>
        <v/>
      </c>
      <c r="J1337" s="75" t="s">
        <v>1626</v>
      </c>
      <c r="K1337" s="79">
        <v>42646</v>
      </c>
      <c r="L1337" s="76" t="s">
        <v>3779</v>
      </c>
      <c r="M1337" s="78">
        <v>42278</v>
      </c>
    </row>
    <row r="1338" spans="7:13" x14ac:dyDescent="0.25">
      <c r="G1338" s="75" t="s">
        <v>2369</v>
      </c>
      <c r="H1338" s="75" t="s">
        <v>691</v>
      </c>
      <c r="I1338" s="75" t="str">
        <f>IFERROR(_xlfn.XLOOKUP(Last_Pos[[#This Row],[NIK]],Data_Base_2[NIK],Data_Base_2[Current Position]),"")</f>
        <v/>
      </c>
      <c r="J1338" s="75" t="s">
        <v>1734</v>
      </c>
      <c r="K1338" s="79">
        <v>43832</v>
      </c>
      <c r="L1338" s="76" t="s">
        <v>1734</v>
      </c>
      <c r="M1338" s="78">
        <v>43648</v>
      </c>
    </row>
    <row r="1339" spans="7:13" x14ac:dyDescent="0.25">
      <c r="G1339" s="75" t="s">
        <v>2830</v>
      </c>
      <c r="H1339" s="75" t="s">
        <v>1169</v>
      </c>
      <c r="I1339" s="75" t="str">
        <f>IFERROR(_xlfn.XLOOKUP(Last_Pos[[#This Row],[NIK]],Data_Base_2[NIK],Data_Base_2[Current Position]),"")</f>
        <v/>
      </c>
      <c r="J1339" s="75" t="s">
        <v>1860</v>
      </c>
      <c r="K1339" s="79">
        <v>39519</v>
      </c>
      <c r="L1339" s="76" t="s">
        <v>4902</v>
      </c>
      <c r="M1339" s="78">
        <v>39326</v>
      </c>
    </row>
    <row r="1340" spans="7:13" x14ac:dyDescent="0.25">
      <c r="G1340" s="75" t="s">
        <v>4683</v>
      </c>
      <c r="H1340" s="75" t="s">
        <v>3687</v>
      </c>
      <c r="I1340" s="75" t="str">
        <f>IFERROR(_xlfn.XLOOKUP(Last_Pos[[#This Row],[NIK]],Data_Base_2[NIK],Data_Base_2[Current Position]),"")</f>
        <v/>
      </c>
      <c r="J1340" s="75" t="s">
        <v>4014</v>
      </c>
      <c r="K1340" s="79">
        <v>43115</v>
      </c>
      <c r="L1340" s="76" t="s">
        <v>904</v>
      </c>
      <c r="M1340" s="78">
        <v>41214</v>
      </c>
    </row>
    <row r="1341" spans="7:13" x14ac:dyDescent="0.25">
      <c r="G1341" s="75" t="s">
        <v>4684</v>
      </c>
      <c r="H1341" s="75" t="s">
        <v>3688</v>
      </c>
      <c r="I1341" s="75" t="str">
        <f>IFERROR(_xlfn.XLOOKUP(Last_Pos[[#This Row],[NIK]],Data_Base_2[NIK],Data_Base_2[Current Position]),"")</f>
        <v/>
      </c>
      <c r="J1341" s="75" t="s">
        <v>4015</v>
      </c>
      <c r="K1341" s="79">
        <v>42125</v>
      </c>
      <c r="L1341" s="76" t="s">
        <v>4903</v>
      </c>
      <c r="M1341" s="78">
        <v>41791</v>
      </c>
    </row>
    <row r="1342" spans="7:13" x14ac:dyDescent="0.25">
      <c r="G1342" s="75" t="s">
        <v>2450</v>
      </c>
      <c r="H1342" s="75" t="s">
        <v>644</v>
      </c>
      <c r="I1342" s="75" t="str">
        <f>IFERROR(_xlfn.XLOOKUP(Last_Pos[[#This Row],[NIK]],Data_Base_2[NIK],Data_Base_2[Current Position]),"")</f>
        <v/>
      </c>
      <c r="J1342" s="75" t="s">
        <v>28</v>
      </c>
      <c r="K1342" s="79">
        <v>43405</v>
      </c>
      <c r="L1342" s="76" t="s">
        <v>28</v>
      </c>
      <c r="M1342" s="78">
        <v>43405</v>
      </c>
    </row>
    <row r="1343" spans="7:13" x14ac:dyDescent="0.25">
      <c r="G1343" s="75" t="s">
        <v>2826</v>
      </c>
      <c r="H1343" s="75" t="s">
        <v>295</v>
      </c>
      <c r="I1343" s="75" t="str">
        <f>IFERROR(_xlfn.XLOOKUP(Last_Pos[[#This Row],[NIK]],Data_Base_2[NIK],Data_Base_2[Current Position]),"")</f>
        <v/>
      </c>
      <c r="J1343" s="75" t="s">
        <v>1669</v>
      </c>
      <c r="K1343" s="79">
        <v>41640</v>
      </c>
      <c r="L1343" s="76" t="s">
        <v>1669</v>
      </c>
      <c r="M1343" s="78">
        <v>40909</v>
      </c>
    </row>
    <row r="1344" spans="7:13" x14ac:dyDescent="0.25">
      <c r="G1344" s="75" t="s">
        <v>4685</v>
      </c>
      <c r="H1344" s="75" t="s">
        <v>3689</v>
      </c>
      <c r="I1344" s="75" t="str">
        <f>IFERROR(_xlfn.XLOOKUP(Last_Pos[[#This Row],[NIK]],Data_Base_2[NIK],Data_Base_2[Current Position]),"")</f>
        <v/>
      </c>
      <c r="J1344" s="75" t="s">
        <v>1638</v>
      </c>
      <c r="K1344" s="79">
        <v>42009</v>
      </c>
      <c r="L1344" s="76" t="s">
        <v>1638</v>
      </c>
      <c r="M1344" s="78">
        <v>42009</v>
      </c>
    </row>
    <row r="1345" spans="7:13" x14ac:dyDescent="0.25">
      <c r="G1345" s="75" t="s">
        <v>4686</v>
      </c>
      <c r="H1345" s="75" t="s">
        <v>3690</v>
      </c>
      <c r="I1345" s="75" t="str">
        <f>IFERROR(_xlfn.XLOOKUP(Last_Pos[[#This Row],[NIK]],Data_Base_2[NIK],Data_Base_2[Current Position]),"")</f>
        <v/>
      </c>
      <c r="J1345" s="75" t="s">
        <v>1454</v>
      </c>
      <c r="K1345" s="79">
        <v>43525</v>
      </c>
      <c r="L1345" s="76" t="s">
        <v>1454</v>
      </c>
      <c r="M1345" s="78">
        <v>41428</v>
      </c>
    </row>
    <row r="1346" spans="7:13" x14ac:dyDescent="0.25">
      <c r="G1346" s="75" t="s">
        <v>2870</v>
      </c>
      <c r="H1346" s="75" t="s">
        <v>160</v>
      </c>
      <c r="I1346" s="75" t="str">
        <f>IFERROR(_xlfn.XLOOKUP(Last_Pos[[#This Row],[NIK]],Data_Base_2[NIK],Data_Base_2[Current Position]),"")</f>
        <v/>
      </c>
      <c r="J1346" s="75" t="s">
        <v>1493</v>
      </c>
      <c r="K1346" s="79">
        <v>42552</v>
      </c>
      <c r="L1346" s="76" t="s">
        <v>3894</v>
      </c>
      <c r="M1346" s="78">
        <v>39326</v>
      </c>
    </row>
    <row r="1347" spans="7:13" x14ac:dyDescent="0.25">
      <c r="G1347" s="75" t="s">
        <v>2755</v>
      </c>
      <c r="H1347" s="75" t="s">
        <v>1301</v>
      </c>
      <c r="I1347" s="75" t="str">
        <f>IFERROR(_xlfn.XLOOKUP(Last_Pos[[#This Row],[NIK]],Data_Base_2[NIK],Data_Base_2[Current Position]),"")</f>
        <v/>
      </c>
      <c r="J1347" s="75" t="s">
        <v>3780</v>
      </c>
      <c r="K1347" s="79">
        <v>42736</v>
      </c>
      <c r="L1347" s="76" t="s">
        <v>3780</v>
      </c>
      <c r="M1347" s="78">
        <v>42401</v>
      </c>
    </row>
    <row r="1348" spans="7:13" x14ac:dyDescent="0.25">
      <c r="G1348" s="75" t="s">
        <v>4687</v>
      </c>
      <c r="H1348" s="75" t="s">
        <v>3691</v>
      </c>
      <c r="I1348" s="75" t="str">
        <f>IFERROR(_xlfn.XLOOKUP(Last_Pos[[#This Row],[NIK]],Data_Base_2[NIK],Data_Base_2[Current Position]),"")</f>
        <v/>
      </c>
      <c r="J1348" s="75" t="s">
        <v>28</v>
      </c>
      <c r="K1348" s="79">
        <v>41715</v>
      </c>
      <c r="L1348" s="76" t="s">
        <v>28</v>
      </c>
      <c r="M1348" s="78">
        <v>41715</v>
      </c>
    </row>
    <row r="1349" spans="7:13" x14ac:dyDescent="0.25">
      <c r="G1349" s="75" t="s">
        <v>4688</v>
      </c>
      <c r="H1349" s="75" t="s">
        <v>3692</v>
      </c>
      <c r="I1349" s="75" t="str">
        <f>IFERROR(_xlfn.XLOOKUP(Last_Pos[[#This Row],[NIK]],Data_Base_2[NIK],Data_Base_2[Current Position]),"")</f>
        <v/>
      </c>
      <c r="J1349" s="75" t="s">
        <v>1631</v>
      </c>
      <c r="K1349" s="79">
        <v>42016</v>
      </c>
      <c r="L1349" s="76" t="s">
        <v>1631</v>
      </c>
      <c r="M1349" s="78">
        <v>42016</v>
      </c>
    </row>
    <row r="1350" spans="7:13" x14ac:dyDescent="0.25">
      <c r="G1350" s="75" t="s">
        <v>4689</v>
      </c>
      <c r="H1350" s="75" t="s">
        <v>3693</v>
      </c>
      <c r="I1350" s="75" t="str">
        <f>IFERROR(_xlfn.XLOOKUP(Last_Pos[[#This Row],[NIK]],Data_Base_2[NIK],Data_Base_2[Current Position]),"")</f>
        <v/>
      </c>
      <c r="J1350" s="75" t="s">
        <v>1631</v>
      </c>
      <c r="K1350" s="79">
        <v>41953</v>
      </c>
      <c r="L1350" s="76" t="s">
        <v>1631</v>
      </c>
      <c r="M1350" s="78">
        <v>41953</v>
      </c>
    </row>
    <row r="1351" spans="7:13" x14ac:dyDescent="0.25">
      <c r="G1351" s="75" t="s">
        <v>2805</v>
      </c>
      <c r="H1351" s="75" t="s">
        <v>419</v>
      </c>
      <c r="I1351" s="75" t="str">
        <f>IFERROR(_xlfn.XLOOKUP(Last_Pos[[#This Row],[NIK]],Data_Base_2[NIK],Data_Base_2[Current Position]),"")</f>
        <v/>
      </c>
      <c r="J1351" s="75" t="s">
        <v>928</v>
      </c>
      <c r="K1351" s="79">
        <v>42370</v>
      </c>
      <c r="L1351" s="76" t="s">
        <v>928</v>
      </c>
      <c r="M1351" s="78">
        <v>41791</v>
      </c>
    </row>
    <row r="1352" spans="7:13" x14ac:dyDescent="0.25">
      <c r="G1352" s="75" t="s">
        <v>4690</v>
      </c>
      <c r="H1352" s="75" t="s">
        <v>3694</v>
      </c>
      <c r="I1352" s="75" t="str">
        <f>IFERROR(_xlfn.XLOOKUP(Last_Pos[[#This Row],[NIK]],Data_Base_2[NIK],Data_Base_2[Current Position]),"")</f>
        <v/>
      </c>
      <c r="J1352" s="75" t="s">
        <v>1781</v>
      </c>
      <c r="K1352" s="79">
        <v>43524</v>
      </c>
      <c r="L1352" s="76" t="s">
        <v>1781</v>
      </c>
      <c r="M1352" s="78">
        <v>43524</v>
      </c>
    </row>
    <row r="1353" spans="7:13" x14ac:dyDescent="0.25">
      <c r="G1353" s="75" t="s">
        <v>2909</v>
      </c>
      <c r="H1353" s="75" t="s">
        <v>206</v>
      </c>
      <c r="I1353" s="75" t="str">
        <f>IFERROR(_xlfn.XLOOKUP(Last_Pos[[#This Row],[NIK]],Data_Base_2[NIK],Data_Base_2[Current Position]),"")</f>
        <v/>
      </c>
      <c r="J1353" s="75" t="s">
        <v>4016</v>
      </c>
      <c r="K1353" s="79">
        <v>44197</v>
      </c>
      <c r="L1353" s="76" t="s">
        <v>4904</v>
      </c>
      <c r="M1353" s="78">
        <v>43922</v>
      </c>
    </row>
    <row r="1354" spans="7:13" x14ac:dyDescent="0.25">
      <c r="G1354" s="75" t="s">
        <v>4691</v>
      </c>
      <c r="H1354" s="75" t="s">
        <v>3695</v>
      </c>
      <c r="I1354" s="75" t="str">
        <f>IFERROR(_xlfn.XLOOKUP(Last_Pos[[#This Row],[NIK]],Data_Base_2[NIK],Data_Base_2[Current Position]),"")</f>
        <v/>
      </c>
      <c r="J1354" s="75" t="s">
        <v>28</v>
      </c>
      <c r="K1354" s="79">
        <v>44088</v>
      </c>
      <c r="L1354" s="76" t="s">
        <v>28</v>
      </c>
      <c r="M1354" s="78">
        <v>43556</v>
      </c>
    </row>
    <row r="1355" spans="7:13" x14ac:dyDescent="0.25">
      <c r="G1355" s="75" t="s">
        <v>2342</v>
      </c>
      <c r="H1355" s="75" t="s">
        <v>134</v>
      </c>
      <c r="I1355" s="75" t="str">
        <f>IFERROR(_xlfn.XLOOKUP(Last_Pos[[#This Row],[NIK]],Data_Base_2[NIK],Data_Base_2[Current Position]),"")</f>
        <v/>
      </c>
      <c r="J1355" s="75" t="s">
        <v>3868</v>
      </c>
      <c r="K1355" s="79">
        <v>43466</v>
      </c>
      <c r="L1355" s="76" t="s">
        <v>3868</v>
      </c>
      <c r="M1355" s="78">
        <v>43466</v>
      </c>
    </row>
    <row r="1356" spans="7:13" x14ac:dyDescent="0.25">
      <c r="G1356" s="75" t="s">
        <v>2374</v>
      </c>
      <c r="H1356" s="75" t="s">
        <v>127</v>
      </c>
      <c r="I1356" s="75" t="str">
        <f>IFERROR(_xlfn.XLOOKUP(Last_Pos[[#This Row],[NIK]],Data_Base_2[NIK],Data_Base_2[Current Position]),"")</f>
        <v/>
      </c>
      <c r="J1356" s="75" t="s">
        <v>1750</v>
      </c>
      <c r="K1356" s="79">
        <v>42736</v>
      </c>
      <c r="L1356" s="76" t="s">
        <v>3950</v>
      </c>
      <c r="M1356" s="78">
        <v>40118</v>
      </c>
    </row>
    <row r="1357" spans="7:13" x14ac:dyDescent="0.25">
      <c r="G1357" s="75" t="s">
        <v>4692</v>
      </c>
      <c r="H1357" s="75" t="s">
        <v>3696</v>
      </c>
      <c r="I1357" s="75" t="str">
        <f>IFERROR(_xlfn.XLOOKUP(Last_Pos[[#This Row],[NIK]],Data_Base_2[NIK],Data_Base_2[Current Position]),"")</f>
        <v/>
      </c>
      <c r="J1357" s="75" t="s">
        <v>28</v>
      </c>
      <c r="K1357" s="79">
        <v>42888</v>
      </c>
      <c r="L1357" s="76" t="s">
        <v>28</v>
      </c>
      <c r="M1357" s="78">
        <v>42736</v>
      </c>
    </row>
    <row r="1358" spans="7:13" x14ac:dyDescent="0.25">
      <c r="G1358" s="75" t="s">
        <v>4693</v>
      </c>
      <c r="H1358" s="75" t="s">
        <v>3697</v>
      </c>
      <c r="I1358" s="75" t="str">
        <f>IFERROR(_xlfn.XLOOKUP(Last_Pos[[#This Row],[NIK]],Data_Base_2[NIK],Data_Base_2[Current Position]),"")</f>
        <v/>
      </c>
      <c r="J1358" s="75" t="s">
        <v>3746</v>
      </c>
      <c r="K1358" s="79">
        <v>41730</v>
      </c>
      <c r="L1358" s="76" t="s">
        <v>4905</v>
      </c>
      <c r="M1358" s="78">
        <v>41456</v>
      </c>
    </row>
    <row r="1359" spans="7:13" x14ac:dyDescent="0.25">
      <c r="G1359" s="75" t="s">
        <v>4694</v>
      </c>
      <c r="H1359" s="75" t="s">
        <v>3698</v>
      </c>
      <c r="I1359" s="75" t="str">
        <f>IFERROR(_xlfn.XLOOKUP(Last_Pos[[#This Row],[NIK]],Data_Base_2[NIK],Data_Base_2[Current Position]),"")</f>
        <v/>
      </c>
      <c r="J1359" s="75" t="s">
        <v>4017</v>
      </c>
      <c r="K1359" s="79">
        <v>42751</v>
      </c>
      <c r="L1359" s="76" t="s">
        <v>38</v>
      </c>
      <c r="M1359" s="78">
        <v>41771</v>
      </c>
    </row>
    <row r="1360" spans="7:13" x14ac:dyDescent="0.25">
      <c r="G1360" s="75" t="s">
        <v>4695</v>
      </c>
      <c r="H1360" s="75" t="s">
        <v>3699</v>
      </c>
      <c r="I1360" s="75" t="str">
        <f>IFERROR(_xlfn.XLOOKUP(Last_Pos[[#This Row],[NIK]],Data_Base_2[NIK],Data_Base_2[Current Position]),"")</f>
        <v/>
      </c>
      <c r="J1360" s="75" t="s">
        <v>1631</v>
      </c>
      <c r="K1360" s="79">
        <v>41953</v>
      </c>
      <c r="L1360" s="76" t="s">
        <v>1631</v>
      </c>
      <c r="M1360" s="78">
        <v>41953</v>
      </c>
    </row>
    <row r="1361" spans="7:13" x14ac:dyDescent="0.25">
      <c r="G1361" s="75" t="s">
        <v>4696</v>
      </c>
      <c r="H1361" s="75" t="s">
        <v>3700</v>
      </c>
      <c r="I1361" s="75" t="str">
        <f>IFERROR(_xlfn.XLOOKUP(Last_Pos[[#This Row],[NIK]],Data_Base_2[NIK],Data_Base_2[Current Position]),"")</f>
        <v/>
      </c>
      <c r="J1361" s="75" t="s">
        <v>28</v>
      </c>
      <c r="K1361" s="79">
        <v>41334</v>
      </c>
      <c r="L1361" s="76" t="s">
        <v>28</v>
      </c>
      <c r="M1361" s="78">
        <v>41334</v>
      </c>
    </row>
    <row r="1362" spans="7:13" x14ac:dyDescent="0.25">
      <c r="G1362" s="75" t="s">
        <v>2452</v>
      </c>
      <c r="H1362" s="75" t="s">
        <v>435</v>
      </c>
      <c r="I1362" s="75" t="str">
        <f>IFERROR(_xlfn.XLOOKUP(Last_Pos[[#This Row],[NIK]],Data_Base_2[NIK],Data_Base_2[Current Position]),"")</f>
        <v/>
      </c>
      <c r="J1362" s="75" t="s">
        <v>28</v>
      </c>
      <c r="K1362" s="79">
        <v>42736</v>
      </c>
      <c r="L1362" s="76" t="s">
        <v>28</v>
      </c>
      <c r="M1362" s="78">
        <v>41456</v>
      </c>
    </row>
    <row r="1363" spans="7:13" x14ac:dyDescent="0.25">
      <c r="G1363" s="75" t="s">
        <v>4697</v>
      </c>
      <c r="H1363" s="75" t="s">
        <v>3701</v>
      </c>
      <c r="I1363" s="75" t="str">
        <f>IFERROR(_xlfn.XLOOKUP(Last_Pos[[#This Row],[NIK]],Data_Base_2[NIK],Data_Base_2[Current Position]),"")</f>
        <v/>
      </c>
      <c r="J1363" s="75" t="s">
        <v>928</v>
      </c>
      <c r="K1363" s="79">
        <v>43282</v>
      </c>
      <c r="L1363" s="76" t="s">
        <v>928</v>
      </c>
      <c r="M1363" s="78">
        <v>43282</v>
      </c>
    </row>
    <row r="1364" spans="7:13" x14ac:dyDescent="0.25">
      <c r="G1364" s="75" t="s">
        <v>4698</v>
      </c>
      <c r="H1364" s="75" t="s">
        <v>3702</v>
      </c>
      <c r="I1364" s="75" t="str">
        <f>IFERROR(_xlfn.XLOOKUP(Last_Pos[[#This Row],[NIK]],Data_Base_2[NIK],Data_Base_2[Current Position]),"")</f>
        <v/>
      </c>
      <c r="J1364" s="75" t="s">
        <v>4018</v>
      </c>
      <c r="K1364" s="79">
        <v>42095</v>
      </c>
      <c r="L1364" s="76" t="s">
        <v>4906</v>
      </c>
      <c r="M1364" s="78">
        <v>41428</v>
      </c>
    </row>
    <row r="1365" spans="7:13" x14ac:dyDescent="0.25">
      <c r="G1365" s="75" t="s">
        <v>4699</v>
      </c>
      <c r="H1365" s="75" t="s">
        <v>3703</v>
      </c>
      <c r="I1365" s="75" t="str">
        <f>IFERROR(_xlfn.XLOOKUP(Last_Pos[[#This Row],[NIK]],Data_Base_2[NIK],Data_Base_2[Current Position]),"")</f>
        <v/>
      </c>
      <c r="J1365" s="75" t="s">
        <v>4019</v>
      </c>
      <c r="K1365" s="79">
        <v>42482</v>
      </c>
      <c r="L1365" s="76" t="s">
        <v>4907</v>
      </c>
      <c r="M1365" s="78">
        <v>41091</v>
      </c>
    </row>
    <row r="1366" spans="7:13" x14ac:dyDescent="0.25">
      <c r="G1366" s="75" t="s">
        <v>4700</v>
      </c>
      <c r="H1366" s="75" t="s">
        <v>3704</v>
      </c>
      <c r="I1366" s="75" t="str">
        <f>IFERROR(_xlfn.XLOOKUP(Last_Pos[[#This Row],[NIK]],Data_Base_2[NIK],Data_Base_2[Current Position]),"")</f>
        <v/>
      </c>
      <c r="J1366" s="75" t="s">
        <v>10</v>
      </c>
      <c r="K1366" s="79">
        <v>41764</v>
      </c>
      <c r="L1366" s="76" t="s">
        <v>10</v>
      </c>
      <c r="M1366" s="78">
        <v>39125</v>
      </c>
    </row>
    <row r="1367" spans="7:13" x14ac:dyDescent="0.25">
      <c r="G1367" s="75" t="s">
        <v>2609</v>
      </c>
      <c r="H1367" s="75" t="s">
        <v>584</v>
      </c>
      <c r="I1367" s="75" t="str">
        <f>IFERROR(_xlfn.XLOOKUP(Last_Pos[[#This Row],[NIK]],Data_Base_2[NIK],Data_Base_2[Current Position]),"")</f>
        <v/>
      </c>
      <c r="J1367" s="75" t="s">
        <v>7</v>
      </c>
      <c r="K1367" s="79">
        <v>42705</v>
      </c>
      <c r="L1367" s="76" t="s">
        <v>1631</v>
      </c>
      <c r="M1367" s="78">
        <v>42506</v>
      </c>
    </row>
    <row r="1368" spans="7:13" x14ac:dyDescent="0.25">
      <c r="G1368" s="75" t="s">
        <v>4701</v>
      </c>
      <c r="H1368" s="75" t="s">
        <v>3705</v>
      </c>
      <c r="I1368" s="75" t="str">
        <f>IFERROR(_xlfn.XLOOKUP(Last_Pos[[#This Row],[NIK]],Data_Base_2[NIK],Data_Base_2[Current Position]),"")</f>
        <v/>
      </c>
      <c r="J1368" s="75" t="s">
        <v>3736</v>
      </c>
      <c r="K1368" s="79">
        <v>42979</v>
      </c>
      <c r="L1368" s="76" t="s">
        <v>3736</v>
      </c>
      <c r="M1368" s="78">
        <v>42705</v>
      </c>
    </row>
    <row r="1369" spans="7:13" x14ac:dyDescent="0.25">
      <c r="G1369" s="75" t="s">
        <v>2958</v>
      </c>
      <c r="H1369" s="75" t="s">
        <v>473</v>
      </c>
      <c r="I1369" s="75" t="str">
        <f>IFERROR(_xlfn.XLOOKUP(Last_Pos[[#This Row],[NIK]],Data_Base_2[NIK],Data_Base_2[Current Position]),"")</f>
        <v/>
      </c>
      <c r="J1369" s="75" t="s">
        <v>2190</v>
      </c>
      <c r="K1369" s="79">
        <v>43101</v>
      </c>
      <c r="L1369" s="76" t="s">
        <v>2190</v>
      </c>
      <c r="M1369" s="78">
        <v>42646</v>
      </c>
    </row>
    <row r="1370" spans="7:13" x14ac:dyDescent="0.25">
      <c r="G1370" s="75" t="s">
        <v>4702</v>
      </c>
      <c r="H1370" s="75" t="s">
        <v>3706</v>
      </c>
      <c r="I1370" s="75" t="str">
        <f>IFERROR(_xlfn.XLOOKUP(Last_Pos[[#This Row],[NIK]],Data_Base_2[NIK],Data_Base_2[Current Position]),"")</f>
        <v/>
      </c>
      <c r="J1370" s="75" t="s">
        <v>28</v>
      </c>
      <c r="K1370" s="79">
        <v>41548</v>
      </c>
      <c r="L1370" s="76" t="s">
        <v>28</v>
      </c>
      <c r="M1370" s="78">
        <v>41456</v>
      </c>
    </row>
    <row r="1371" spans="7:13" x14ac:dyDescent="0.25">
      <c r="G1371" s="75" t="s">
        <v>2946</v>
      </c>
      <c r="H1371" s="75" t="s">
        <v>1214</v>
      </c>
      <c r="I1371" s="75" t="str">
        <f>IFERROR(_xlfn.XLOOKUP(Last_Pos[[#This Row],[NIK]],Data_Base_2[NIK],Data_Base_2[Current Position]),"")</f>
        <v/>
      </c>
      <c r="J1371" s="75" t="s">
        <v>4020</v>
      </c>
      <c r="K1371" s="79">
        <v>43101</v>
      </c>
      <c r="L1371" s="76" t="s">
        <v>4020</v>
      </c>
      <c r="M1371" s="78">
        <v>41883</v>
      </c>
    </row>
    <row r="1372" spans="7:13" x14ac:dyDescent="0.25">
      <c r="G1372" s="75" t="s">
        <v>2869</v>
      </c>
      <c r="H1372" s="75" t="s">
        <v>1187</v>
      </c>
      <c r="I1372" s="75" t="str">
        <f>IFERROR(_xlfn.XLOOKUP(Last_Pos[[#This Row],[NIK]],Data_Base_2[NIK],Data_Base_2[Current Position]),"")</f>
        <v/>
      </c>
      <c r="J1372" s="75" t="s">
        <v>1907</v>
      </c>
      <c r="K1372" s="79">
        <v>43381</v>
      </c>
      <c r="L1372" s="76" t="s">
        <v>1907</v>
      </c>
      <c r="M1372" s="78">
        <v>43101</v>
      </c>
    </row>
    <row r="1373" spans="7:13" x14ac:dyDescent="0.25">
      <c r="G1373" s="75" t="s">
        <v>4703</v>
      </c>
      <c r="H1373" s="75" t="s">
        <v>3707</v>
      </c>
      <c r="I1373" s="75" t="str">
        <f>IFERROR(_xlfn.XLOOKUP(Last_Pos[[#This Row],[NIK]],Data_Base_2[NIK],Data_Base_2[Current Position]),"")</f>
        <v/>
      </c>
      <c r="J1373" s="75" t="s">
        <v>1759</v>
      </c>
      <c r="K1373" s="79">
        <v>41596</v>
      </c>
      <c r="L1373" s="76" t="s">
        <v>1759</v>
      </c>
      <c r="M1373" s="78">
        <v>41596</v>
      </c>
    </row>
    <row r="1374" spans="7:13" x14ac:dyDescent="0.25">
      <c r="G1374" s="75" t="s">
        <v>2771</v>
      </c>
      <c r="H1374" s="75" t="s">
        <v>658</v>
      </c>
      <c r="I1374" s="75" t="str">
        <f>IFERROR(_xlfn.XLOOKUP(Last_Pos[[#This Row],[NIK]],Data_Base_2[NIK],Data_Base_2[Current Position]),"")</f>
        <v/>
      </c>
      <c r="J1374" s="75" t="s">
        <v>1587</v>
      </c>
      <c r="K1374" s="79">
        <v>43101</v>
      </c>
      <c r="L1374" s="76" t="s">
        <v>1587</v>
      </c>
      <c r="M1374" s="78">
        <v>43101</v>
      </c>
    </row>
    <row r="1375" spans="7:13" x14ac:dyDescent="0.25">
      <c r="G1375" s="75" t="s">
        <v>2968</v>
      </c>
      <c r="H1375" s="75" t="s">
        <v>1228</v>
      </c>
      <c r="I1375" s="75" t="str">
        <f>IFERROR(_xlfn.XLOOKUP(Last_Pos[[#This Row],[NIK]],Data_Base_2[NIK],Data_Base_2[Current Position]),"")</f>
        <v/>
      </c>
      <c r="J1375" s="75" t="s">
        <v>1879</v>
      </c>
      <c r="K1375" s="79">
        <v>41178</v>
      </c>
      <c r="L1375" s="76" t="s">
        <v>1879</v>
      </c>
      <c r="M1375" s="78">
        <v>41178</v>
      </c>
    </row>
    <row r="1376" spans="7:13" x14ac:dyDescent="0.25">
      <c r="G1376" s="75" t="s">
        <v>2691</v>
      </c>
      <c r="H1376" s="75" t="s">
        <v>517</v>
      </c>
      <c r="I1376" s="75" t="str">
        <f>IFERROR(_xlfn.XLOOKUP(Last_Pos[[#This Row],[NIK]],Data_Base_2[NIK],Data_Base_2[Current Position]),"")</f>
        <v/>
      </c>
      <c r="J1376" s="75" t="s">
        <v>928</v>
      </c>
      <c r="K1376" s="79">
        <v>44113</v>
      </c>
      <c r="L1376" s="76" t="s">
        <v>928</v>
      </c>
      <c r="M1376" s="78">
        <v>42795</v>
      </c>
    </row>
    <row r="1377" spans="7:13" x14ac:dyDescent="0.25">
      <c r="G1377" s="75" t="s">
        <v>4704</v>
      </c>
      <c r="H1377" s="75" t="s">
        <v>3708</v>
      </c>
      <c r="I1377" s="75" t="str">
        <f>IFERROR(_xlfn.XLOOKUP(Last_Pos[[#This Row],[NIK]],Data_Base_2[NIK],Data_Base_2[Current Position]),"")</f>
        <v/>
      </c>
      <c r="J1377" s="75" t="s">
        <v>1759</v>
      </c>
      <c r="K1377" s="79">
        <v>42163</v>
      </c>
      <c r="L1377" s="76" t="s">
        <v>1759</v>
      </c>
      <c r="M1377" s="78">
        <v>42163</v>
      </c>
    </row>
    <row r="1378" spans="7:13" x14ac:dyDescent="0.25">
      <c r="G1378" s="75" t="s">
        <v>4705</v>
      </c>
      <c r="H1378" s="75" t="s">
        <v>3709</v>
      </c>
      <c r="I1378" s="75" t="str">
        <f>IFERROR(_xlfn.XLOOKUP(Last_Pos[[#This Row],[NIK]],Data_Base_2[NIK],Data_Base_2[Current Position]),"")</f>
        <v/>
      </c>
      <c r="J1378" s="75" t="s">
        <v>3976</v>
      </c>
      <c r="K1378" s="79">
        <v>41883</v>
      </c>
      <c r="L1378" s="76" t="s">
        <v>3976</v>
      </c>
      <c r="M1378" s="78">
        <v>41792</v>
      </c>
    </row>
    <row r="1379" spans="7:13" x14ac:dyDescent="0.25">
      <c r="G1379" s="75" t="s">
        <v>4706</v>
      </c>
      <c r="H1379" s="75" t="s">
        <v>3710</v>
      </c>
      <c r="I1379" s="75" t="str">
        <f>IFERROR(_xlfn.XLOOKUP(Last_Pos[[#This Row],[NIK]],Data_Base_2[NIK],Data_Base_2[Current Position]),"")</f>
        <v/>
      </c>
      <c r="J1379" s="75" t="s">
        <v>3752</v>
      </c>
      <c r="K1379" s="79">
        <v>42393</v>
      </c>
      <c r="L1379" s="76" t="s">
        <v>3752</v>
      </c>
      <c r="M1379" s="78">
        <v>42209</v>
      </c>
    </row>
    <row r="1380" spans="7:13" x14ac:dyDescent="0.25">
      <c r="G1380" s="75" t="s">
        <v>2817</v>
      </c>
      <c r="H1380" s="75" t="s">
        <v>227</v>
      </c>
      <c r="I1380" s="75" t="str">
        <f>IFERROR(_xlfn.XLOOKUP(Last_Pos[[#This Row],[NIK]],Data_Base_2[NIK],Data_Base_2[Current Position]),"")</f>
        <v/>
      </c>
      <c r="J1380" s="75" t="s">
        <v>28</v>
      </c>
      <c r="K1380" s="79">
        <v>43678</v>
      </c>
      <c r="L1380" s="76" t="s">
        <v>28</v>
      </c>
      <c r="M1380" s="78">
        <v>42128</v>
      </c>
    </row>
    <row r="1381" spans="7:13" x14ac:dyDescent="0.25">
      <c r="G1381" s="75" t="s">
        <v>4707</v>
      </c>
      <c r="H1381" s="75" t="s">
        <v>3711</v>
      </c>
      <c r="I1381" s="75" t="str">
        <f>IFERROR(_xlfn.XLOOKUP(Last_Pos[[#This Row],[NIK]],Data_Base_2[NIK],Data_Base_2[Current Position]),"")</f>
        <v/>
      </c>
      <c r="J1381" s="75" t="s">
        <v>4021</v>
      </c>
      <c r="K1381" s="79">
        <v>41030</v>
      </c>
      <c r="L1381" s="76" t="s">
        <v>4021</v>
      </c>
      <c r="M1381" s="78">
        <v>41030</v>
      </c>
    </row>
    <row r="1382" spans="7:13" x14ac:dyDescent="0.25">
      <c r="G1382" s="75" t="s">
        <v>2575</v>
      </c>
      <c r="H1382" s="75" t="s">
        <v>1308</v>
      </c>
      <c r="I1382" s="75" t="str">
        <f>IFERROR(_xlfn.XLOOKUP(Last_Pos[[#This Row],[NIK]],Data_Base_2[NIK],Data_Base_2[Current Position]),"")</f>
        <v/>
      </c>
      <c r="J1382" s="75" t="s">
        <v>3767</v>
      </c>
      <c r="K1382" s="79">
        <v>43297</v>
      </c>
      <c r="L1382" s="76" t="s">
        <v>32</v>
      </c>
      <c r="M1382" s="78">
        <v>43115</v>
      </c>
    </row>
    <row r="1383" spans="7:13" x14ac:dyDescent="0.25">
      <c r="G1383" s="75" t="s">
        <v>4708</v>
      </c>
      <c r="H1383" s="75" t="s">
        <v>3712</v>
      </c>
      <c r="I1383" s="75" t="str">
        <f>IFERROR(_xlfn.XLOOKUP(Last_Pos[[#This Row],[NIK]],Data_Base_2[NIK],Data_Base_2[Current Position]),"")</f>
        <v/>
      </c>
      <c r="J1383" s="75" t="s">
        <v>3847</v>
      </c>
      <c r="K1383" s="79">
        <v>42045</v>
      </c>
      <c r="L1383" s="76" t="s">
        <v>3847</v>
      </c>
      <c r="M1383" s="78">
        <v>41953</v>
      </c>
    </row>
    <row r="1384" spans="7:13" x14ac:dyDescent="0.25">
      <c r="G1384" s="75" t="s">
        <v>2677</v>
      </c>
      <c r="H1384" s="75" t="s">
        <v>314</v>
      </c>
      <c r="I1384" s="75" t="str">
        <f>IFERROR(_xlfn.XLOOKUP(Last_Pos[[#This Row],[NIK]],Data_Base_2[NIK],Data_Base_2[Current Position]),"")</f>
        <v/>
      </c>
      <c r="J1384" s="75" t="s">
        <v>28</v>
      </c>
      <c r="K1384" s="79">
        <v>44088</v>
      </c>
      <c r="L1384" s="76" t="s">
        <v>28</v>
      </c>
      <c r="M1384" s="78">
        <v>42492</v>
      </c>
    </row>
    <row r="1385" spans="7:13" x14ac:dyDescent="0.25">
      <c r="G1385" s="75" t="s">
        <v>4709</v>
      </c>
      <c r="H1385" s="75" t="s">
        <v>3713</v>
      </c>
      <c r="I1385" s="75" t="str">
        <f>IFERROR(_xlfn.XLOOKUP(Last_Pos[[#This Row],[NIK]],Data_Base_2[NIK],Data_Base_2[Current Position]),"")</f>
        <v/>
      </c>
      <c r="J1385" s="75" t="s">
        <v>1444</v>
      </c>
      <c r="K1385" s="79">
        <v>42736</v>
      </c>
      <c r="L1385" s="76" t="s">
        <v>1444</v>
      </c>
      <c r="M1385" s="78">
        <v>41593</v>
      </c>
    </row>
    <row r="1386" spans="7:13" x14ac:dyDescent="0.25">
      <c r="G1386" s="75" t="s">
        <v>2690</v>
      </c>
      <c r="H1386" s="75" t="s">
        <v>639</v>
      </c>
      <c r="I1386" s="75" t="str">
        <f>IFERROR(_xlfn.XLOOKUP(Last_Pos[[#This Row],[NIK]],Data_Base_2[NIK],Data_Base_2[Current Position]),"")</f>
        <v/>
      </c>
      <c r="J1386" s="75" t="s">
        <v>28</v>
      </c>
      <c r="K1386" s="79">
        <v>43009</v>
      </c>
      <c r="L1386" s="76" t="s">
        <v>28</v>
      </c>
      <c r="M1386" s="78">
        <v>43009</v>
      </c>
    </row>
    <row r="1387" spans="7:13" x14ac:dyDescent="0.25">
      <c r="G1387" s="75" t="s">
        <v>4710</v>
      </c>
      <c r="H1387" s="75" t="s">
        <v>3714</v>
      </c>
      <c r="I1387" s="75" t="str">
        <f>IFERROR(_xlfn.XLOOKUP(Last_Pos[[#This Row],[NIK]],Data_Base_2[NIK],Data_Base_2[Current Position]),"")</f>
        <v/>
      </c>
      <c r="J1387" s="75" t="s">
        <v>4022</v>
      </c>
      <c r="K1387" s="79">
        <v>43725</v>
      </c>
      <c r="L1387" s="76" t="s">
        <v>4908</v>
      </c>
      <c r="M1387" s="78">
        <v>43541</v>
      </c>
    </row>
    <row r="1388" spans="7:13" x14ac:dyDescent="0.25">
      <c r="G1388" s="75" t="s">
        <v>2942</v>
      </c>
      <c r="H1388" s="75" t="s">
        <v>263</v>
      </c>
      <c r="I1388" s="75" t="str">
        <f>IFERROR(_xlfn.XLOOKUP(Last_Pos[[#This Row],[NIK]],Data_Base_2[NIK],Data_Base_2[Current Position]),"")</f>
        <v/>
      </c>
      <c r="J1388" s="75" t="s">
        <v>2166</v>
      </c>
      <c r="K1388" s="79">
        <v>41030</v>
      </c>
      <c r="L1388" s="76" t="s">
        <v>4909</v>
      </c>
      <c r="M1388" s="78">
        <v>40909</v>
      </c>
    </row>
    <row r="1389" spans="7:13" x14ac:dyDescent="0.25">
      <c r="G1389" s="75" t="s">
        <v>4711</v>
      </c>
      <c r="H1389" s="75" t="s">
        <v>3715</v>
      </c>
      <c r="I1389" s="75" t="str">
        <f>IFERROR(_xlfn.XLOOKUP(Last_Pos[[#This Row],[NIK]],Data_Base_2[NIK],Data_Base_2[Current Position]),"")</f>
        <v/>
      </c>
      <c r="J1389" s="75" t="s">
        <v>886</v>
      </c>
      <c r="K1389" s="79">
        <v>41652</v>
      </c>
      <c r="L1389" s="76" t="s">
        <v>886</v>
      </c>
      <c r="M1389" s="78">
        <v>41652</v>
      </c>
    </row>
    <row r="1390" spans="7:13" x14ac:dyDescent="0.25">
      <c r="G1390" s="75" t="s">
        <v>4712</v>
      </c>
      <c r="H1390" s="75" t="s">
        <v>3716</v>
      </c>
      <c r="I1390" s="75" t="str">
        <f>IFERROR(_xlfn.XLOOKUP(Last_Pos[[#This Row],[NIK]],Data_Base_2[NIK],Data_Base_2[Current Position]),"")</f>
        <v/>
      </c>
      <c r="J1390" s="75" t="s">
        <v>4023</v>
      </c>
      <c r="K1390" s="79">
        <v>42410</v>
      </c>
      <c r="L1390" s="76" t="s">
        <v>3843</v>
      </c>
      <c r="M1390" s="78">
        <v>41897</v>
      </c>
    </row>
    <row r="1391" spans="7:13" x14ac:dyDescent="0.25">
      <c r="G1391" s="75" t="s">
        <v>4713</v>
      </c>
      <c r="H1391" s="75" t="s">
        <v>3717</v>
      </c>
      <c r="I1391" s="75" t="str">
        <f>IFERROR(_xlfn.XLOOKUP(Last_Pos[[#This Row],[NIK]],Data_Base_2[NIK],Data_Base_2[Current Position]),"")</f>
        <v/>
      </c>
      <c r="J1391" s="75" t="s">
        <v>28</v>
      </c>
      <c r="K1391" s="79">
        <v>43160</v>
      </c>
      <c r="L1391" s="76" t="s">
        <v>28</v>
      </c>
      <c r="M1391" s="78">
        <v>40026</v>
      </c>
    </row>
    <row r="1392" spans="7:13" x14ac:dyDescent="0.25">
      <c r="G1392" s="75" t="s">
        <v>4714</v>
      </c>
      <c r="H1392" s="75" t="s">
        <v>3718</v>
      </c>
      <c r="I1392" s="75" t="str">
        <f>IFERROR(_xlfn.XLOOKUP(Last_Pos[[#This Row],[NIK]],Data_Base_2[NIK],Data_Base_2[Current Position]),"")</f>
        <v/>
      </c>
      <c r="J1392" s="75" t="s">
        <v>824</v>
      </c>
      <c r="K1392" s="79">
        <v>40848</v>
      </c>
      <c r="L1392" s="76" t="s">
        <v>824</v>
      </c>
      <c r="M1392" s="78">
        <v>40848</v>
      </c>
    </row>
    <row r="1393" spans="7:13" x14ac:dyDescent="0.25">
      <c r="G1393" s="75" t="s">
        <v>4715</v>
      </c>
      <c r="H1393" s="75" t="s">
        <v>3719</v>
      </c>
      <c r="I1393" s="75" t="str">
        <f>IFERROR(_xlfn.XLOOKUP(Last_Pos[[#This Row],[NIK]],Data_Base_2[NIK],Data_Base_2[Current Position]),"")</f>
        <v/>
      </c>
      <c r="J1393" s="75" t="s">
        <v>4024</v>
      </c>
      <c r="K1393" s="79">
        <v>42125</v>
      </c>
      <c r="L1393" s="76" t="s">
        <v>4910</v>
      </c>
      <c r="M1393" s="78">
        <v>41030</v>
      </c>
    </row>
    <row r="1394" spans="7:13" x14ac:dyDescent="0.25">
      <c r="G1394" s="75" t="s">
        <v>4716</v>
      </c>
      <c r="H1394" s="75" t="s">
        <v>3720</v>
      </c>
      <c r="I1394" s="75" t="str">
        <f>IFERROR(_xlfn.XLOOKUP(Last_Pos[[#This Row],[NIK]],Data_Base_2[NIK],Data_Base_2[Current Position]),"")</f>
        <v/>
      </c>
      <c r="J1394" s="75" t="s">
        <v>28</v>
      </c>
      <c r="K1394" s="79">
        <v>42128</v>
      </c>
      <c r="L1394" s="76" t="s">
        <v>28</v>
      </c>
      <c r="M1394" s="78">
        <v>40817</v>
      </c>
    </row>
    <row r="1395" spans="7:13" x14ac:dyDescent="0.25">
      <c r="G1395" s="75" t="s">
        <v>2313</v>
      </c>
      <c r="H1395" s="75" t="s">
        <v>1288</v>
      </c>
      <c r="I1395" s="75" t="str">
        <f>IFERROR(_xlfn.XLOOKUP(Last_Pos[[#This Row],[NIK]],Data_Base_2[NIK],Data_Base_2[Current Position]),"")</f>
        <v/>
      </c>
      <c r="J1395" s="75" t="s">
        <v>4025</v>
      </c>
      <c r="K1395" s="79">
        <v>43647</v>
      </c>
      <c r="L1395" s="76" t="s">
        <v>4025</v>
      </c>
      <c r="M1395" s="78">
        <v>43647</v>
      </c>
    </row>
    <row r="1396" spans="7:13" x14ac:dyDescent="0.25">
      <c r="G1396" s="75" t="s">
        <v>2695</v>
      </c>
      <c r="H1396" s="75" t="s">
        <v>363</v>
      </c>
      <c r="I1396" s="75" t="str">
        <f>IFERROR(_xlfn.XLOOKUP(Last_Pos[[#This Row],[NIK]],Data_Base_2[NIK],Data_Base_2[Current Position]),"")</f>
        <v/>
      </c>
      <c r="J1396" s="75" t="s">
        <v>28</v>
      </c>
      <c r="K1396" s="79">
        <v>44119</v>
      </c>
      <c r="L1396" s="76" t="s">
        <v>28</v>
      </c>
      <c r="M1396" s="78">
        <v>43405</v>
      </c>
    </row>
    <row r="1397" spans="7:13" x14ac:dyDescent="0.25">
      <c r="G1397" s="75" t="s">
        <v>2857</v>
      </c>
      <c r="H1397" s="75" t="s">
        <v>1179</v>
      </c>
      <c r="I1397" s="75" t="str">
        <f>IFERROR(_xlfn.XLOOKUP(Last_Pos[[#This Row],[NIK]],Data_Base_2[NIK],Data_Base_2[Current Position]),"")</f>
        <v/>
      </c>
      <c r="J1397" s="75" t="s">
        <v>1887</v>
      </c>
      <c r="K1397" s="79">
        <v>42736</v>
      </c>
      <c r="L1397" s="76" t="s">
        <v>4027</v>
      </c>
      <c r="M1397" s="78">
        <v>41640</v>
      </c>
    </row>
    <row r="1398" spans="7:13" x14ac:dyDescent="0.25">
      <c r="G1398" s="75" t="s">
        <v>4717</v>
      </c>
      <c r="H1398" s="75" t="s">
        <v>3721</v>
      </c>
      <c r="I1398" s="75" t="str">
        <f>IFERROR(_xlfn.XLOOKUP(Last_Pos[[#This Row],[NIK]],Data_Base_2[NIK],Data_Base_2[Current Position]),"")</f>
        <v/>
      </c>
      <c r="J1398" s="75" t="s">
        <v>4026</v>
      </c>
      <c r="K1398" s="79">
        <v>42186</v>
      </c>
      <c r="L1398" s="76" t="s">
        <v>4026</v>
      </c>
      <c r="M1398" s="78">
        <v>40118</v>
      </c>
    </row>
    <row r="1399" spans="7:13" x14ac:dyDescent="0.25">
      <c r="G1399" s="75" t="s">
        <v>2723</v>
      </c>
      <c r="H1399" s="75" t="s">
        <v>548</v>
      </c>
      <c r="I1399" s="75" t="str">
        <f>IFERROR(_xlfn.XLOOKUP(Last_Pos[[#This Row],[NIK]],Data_Base_2[NIK],Data_Base_2[Current Position]),"")</f>
        <v/>
      </c>
      <c r="J1399" s="75" t="s">
        <v>28</v>
      </c>
      <c r="K1399" s="79">
        <v>42767</v>
      </c>
      <c r="L1399" s="76" t="s">
        <v>28</v>
      </c>
      <c r="M1399" s="78">
        <v>42552</v>
      </c>
    </row>
    <row r="1400" spans="7:13" x14ac:dyDescent="0.25">
      <c r="G1400" s="75" t="s">
        <v>4718</v>
      </c>
      <c r="H1400" s="75" t="s">
        <v>3722</v>
      </c>
      <c r="I1400" s="75" t="str">
        <f>IFERROR(_xlfn.XLOOKUP(Last_Pos[[#This Row],[NIK]],Data_Base_2[NIK],Data_Base_2[Current Position]),"")</f>
        <v/>
      </c>
      <c r="J1400" s="75" t="s">
        <v>4027</v>
      </c>
      <c r="K1400" s="79">
        <v>42522</v>
      </c>
      <c r="L1400" s="76" t="s">
        <v>4027</v>
      </c>
      <c r="M1400" s="78">
        <v>42522</v>
      </c>
    </row>
    <row r="1401" spans="7:13" x14ac:dyDescent="0.25">
      <c r="G1401" s="75" t="s">
        <v>4719</v>
      </c>
      <c r="H1401" s="75" t="s">
        <v>3723</v>
      </c>
      <c r="I1401" s="75" t="str">
        <f>IFERROR(_xlfn.XLOOKUP(Last_Pos[[#This Row],[NIK]],Data_Base_2[NIK],Data_Base_2[Current Position]),"")</f>
        <v/>
      </c>
      <c r="J1401" s="75" t="s">
        <v>4028</v>
      </c>
      <c r="K1401" s="79">
        <v>42005</v>
      </c>
      <c r="L1401" s="76" t="s">
        <v>4028</v>
      </c>
      <c r="M1401" s="78">
        <v>40969</v>
      </c>
    </row>
    <row r="1402" spans="7:13" x14ac:dyDescent="0.25">
      <c r="G1402" s="75" t="s">
        <v>2506</v>
      </c>
      <c r="H1402" s="75" t="s">
        <v>1265</v>
      </c>
      <c r="I1402" s="75" t="str">
        <f>IFERROR(_xlfn.XLOOKUP(Last_Pos[[#This Row],[NIK]],Data_Base_2[NIK],Data_Base_2[Current Position]),"")</f>
        <v/>
      </c>
      <c r="J1402" s="75" t="s">
        <v>3755</v>
      </c>
      <c r="K1402" s="79">
        <v>43405</v>
      </c>
      <c r="L1402" s="76" t="s">
        <v>32</v>
      </c>
      <c r="M1402" s="78">
        <v>43101</v>
      </c>
    </row>
    <row r="1403" spans="7:13" x14ac:dyDescent="0.25">
      <c r="G1403" s="75" t="s">
        <v>4720</v>
      </c>
      <c r="H1403" s="75" t="s">
        <v>3724</v>
      </c>
      <c r="I1403" s="75" t="str">
        <f>IFERROR(_xlfn.XLOOKUP(Last_Pos[[#This Row],[NIK]],Data_Base_2[NIK],Data_Base_2[Current Position]),"")</f>
        <v/>
      </c>
      <c r="J1403" s="75" t="s">
        <v>32</v>
      </c>
      <c r="K1403" s="79">
        <v>41071</v>
      </c>
      <c r="L1403" s="76" t="s">
        <v>4911</v>
      </c>
      <c r="M1403" s="78">
        <v>41014</v>
      </c>
    </row>
    <row r="1404" spans="7:13" x14ac:dyDescent="0.25">
      <c r="G1404" s="75" t="s">
        <v>2472</v>
      </c>
      <c r="H1404" s="75" t="s">
        <v>442</v>
      </c>
      <c r="I1404" s="75" t="str">
        <f>IFERROR(_xlfn.XLOOKUP(Last_Pos[[#This Row],[NIK]],Data_Base_2[NIK],Data_Base_2[Current Position]),"")</f>
        <v/>
      </c>
      <c r="J1404" s="75" t="s">
        <v>28</v>
      </c>
      <c r="K1404" s="79">
        <v>44088</v>
      </c>
      <c r="L1404" s="76" t="s">
        <v>884</v>
      </c>
      <c r="M1404" s="78">
        <v>42980</v>
      </c>
    </row>
    <row r="1405" spans="7:13" x14ac:dyDescent="0.25">
      <c r="G1405" s="75" t="s">
        <v>4721</v>
      </c>
      <c r="H1405" s="75" t="s">
        <v>3725</v>
      </c>
      <c r="I1405" s="75" t="str">
        <f>IFERROR(_xlfn.XLOOKUP(Last_Pos[[#This Row],[NIK]],Data_Base_2[NIK],Data_Base_2[Current Position]),"")</f>
        <v/>
      </c>
      <c r="J1405" s="75" t="s">
        <v>32</v>
      </c>
      <c r="K1405" s="79">
        <v>43186</v>
      </c>
      <c r="L1405" s="76" t="s">
        <v>32</v>
      </c>
      <c r="M1405" s="78">
        <v>40969</v>
      </c>
    </row>
    <row r="1406" spans="7:13" x14ac:dyDescent="0.25">
      <c r="G1406" s="75" t="s">
        <v>4722</v>
      </c>
      <c r="H1406" s="75" t="s">
        <v>3726</v>
      </c>
      <c r="I1406" s="75" t="str">
        <f>IFERROR(_xlfn.XLOOKUP(Last_Pos[[#This Row],[NIK]],Data_Base_2[NIK],Data_Base_2[Current Position]),"")</f>
        <v/>
      </c>
      <c r="J1406" s="75" t="s">
        <v>4029</v>
      </c>
      <c r="K1406" s="79">
        <v>42370</v>
      </c>
      <c r="L1406" s="76" t="s">
        <v>4912</v>
      </c>
      <c r="M1406" s="78">
        <v>41456</v>
      </c>
    </row>
    <row r="1407" spans="7:13" x14ac:dyDescent="0.25">
      <c r="G1407" s="75" t="s">
        <v>4722</v>
      </c>
      <c r="H1407" s="75" t="s">
        <v>3726</v>
      </c>
      <c r="I1407" s="75" t="str">
        <f>IFERROR(_xlfn.XLOOKUP(Last_Pos[[#This Row],[NIK]],Data_Base_2[NIK],Data_Base_2[Current Position]),"")</f>
        <v/>
      </c>
      <c r="J1407" s="75" t="s">
        <v>4029</v>
      </c>
      <c r="K1407" s="79">
        <v>42370</v>
      </c>
      <c r="L1407" s="80" t="s">
        <v>4912</v>
      </c>
      <c r="M1407" s="81">
        <v>41456</v>
      </c>
    </row>
  </sheetData>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E68BA756-754C-45F7-BECC-CC8F326E24F5}">
  <ds:schemaRefs/>
</ds:datastoreItem>
</file>

<file path=customXml/itemProps2.xml><?xml version="1.0" encoding="utf-8"?>
<ds:datastoreItem xmlns:ds="http://schemas.openxmlformats.org/officeDocument/2006/customXml" ds:itemID="{A33A60C3-EF38-4C27-A8E3-D210254DA7A9}">
  <ds:schemaRefs/>
</ds:datastoreItem>
</file>

<file path=customXml/itemProps3.xml><?xml version="1.0" encoding="utf-8"?>
<ds:datastoreItem xmlns:ds="http://schemas.openxmlformats.org/officeDocument/2006/customXml" ds:itemID="{7483743D-D65A-4DB7-8C90-5B26A3E418E4}">
  <ds:schemaRefs/>
</ds:datastoreItem>
</file>

<file path=customXml/itemProps4.xml><?xml version="1.0" encoding="utf-8"?>
<ds:datastoreItem xmlns:ds="http://schemas.openxmlformats.org/officeDocument/2006/customXml" ds:itemID="{F2D3F840-CEFC-497A-92E6-FACF990F5B1B}">
  <ds:schemaRefs/>
</ds:datastoreItem>
</file>

<file path=customXml/itemProps5.xml><?xml version="1.0" encoding="utf-8"?>
<ds:datastoreItem xmlns:ds="http://schemas.openxmlformats.org/officeDocument/2006/customXml" ds:itemID="{EBDAB7BF-FEC1-49A1-820C-B98B99B27018}">
  <ds:schemaRefs/>
</ds:datastoreItem>
</file>

<file path=customXml/itemProps6.xml><?xml version="1.0" encoding="utf-8"?>
<ds:datastoreItem xmlns:ds="http://schemas.openxmlformats.org/officeDocument/2006/customXml" ds:itemID="{77E9EA8B-24F4-4AE8-8707-F8550F7617F6}">
  <ds:schemaRefs/>
</ds:datastoreItem>
</file>

<file path=customXml/itemProps7.xml><?xml version="1.0" encoding="utf-8"?>
<ds:datastoreItem xmlns:ds="http://schemas.openxmlformats.org/officeDocument/2006/customXml" ds:itemID="{FC4EC14A-65E1-47FA-807F-782A3C7C1314}">
  <ds:schemaRefs/>
</ds:datastoreItem>
</file>

<file path=customXml/itemProps8.xml><?xml version="1.0" encoding="utf-8"?>
<ds:datastoreItem xmlns:ds="http://schemas.openxmlformats.org/officeDocument/2006/customXml" ds:itemID="{B019857E-6914-4952-8222-91F0D26F4CA2}">
  <ds:schemaRefs/>
</ds:datastoreItem>
</file>

<file path=customXml/itemProps9.xml><?xml version="1.0" encoding="utf-8"?>
<ds:datastoreItem xmlns:ds="http://schemas.openxmlformats.org/officeDocument/2006/customXml" ds:itemID="{96F72C89-238E-478E-B992-EC598C9262CD}">
  <ds:schemaRefs/>
</ds:datastoreItem>
</file>

<file path=customXml/itemProps10.xml><?xml version="1.0" encoding="utf-8"?>
<ds:datastoreItem xmlns:ds="http://schemas.openxmlformats.org/officeDocument/2006/customXml" ds:itemID="{E200731C-8315-4849-A65D-155777C52F52}">
  <ds:schemaRefs/>
</ds:datastoreItem>
</file>

<file path=customXml/itemProps11.xml><?xml version="1.0" encoding="utf-8"?>
<ds:datastoreItem xmlns:ds="http://schemas.openxmlformats.org/officeDocument/2006/customXml" ds:itemID="{1EA2870A-B221-4167-8892-8821999BECB6}">
  <ds:schemaRefs/>
</ds:datastoreItem>
</file>

<file path=customXml/itemProps12.xml><?xml version="1.0" encoding="utf-8"?>
<ds:datastoreItem xmlns:ds="http://schemas.openxmlformats.org/officeDocument/2006/customXml" ds:itemID="{D42AF715-D113-450D-B149-307A222CB6B2}">
  <ds:schemaRefs/>
</ds:datastoreItem>
</file>

<file path=customXml/itemProps13.xml><?xml version="1.0" encoding="utf-8"?>
<ds:datastoreItem xmlns:ds="http://schemas.openxmlformats.org/officeDocument/2006/customXml" ds:itemID="{6E51A5C5-B5D8-4CAC-A883-21BB55A70F0A}">
  <ds:schemaRefs/>
</ds:datastoreItem>
</file>

<file path=customXml/itemProps14.xml><?xml version="1.0" encoding="utf-8"?>
<ds:datastoreItem xmlns:ds="http://schemas.openxmlformats.org/officeDocument/2006/customXml" ds:itemID="{A47D5B73-92F2-4907-A11D-8ACB6E8E1605}">
  <ds:schemaRefs/>
</ds:datastoreItem>
</file>

<file path=customXml/itemProps15.xml><?xml version="1.0" encoding="utf-8"?>
<ds:datastoreItem xmlns:ds="http://schemas.openxmlformats.org/officeDocument/2006/customXml" ds:itemID="{D4484C3D-DBEA-430D-9F54-A2ABB9967EBA}">
  <ds:schemaRefs/>
</ds:datastoreItem>
</file>

<file path=customXml/itemProps16.xml><?xml version="1.0" encoding="utf-8"?>
<ds:datastoreItem xmlns:ds="http://schemas.openxmlformats.org/officeDocument/2006/customXml" ds:itemID="{9435BC31-3C24-4CF5-B56F-BB8B3B9BCFA3}">
  <ds:schemaRefs/>
</ds:datastoreItem>
</file>

<file path=customXml/itemProps17.xml><?xml version="1.0" encoding="utf-8"?>
<ds:datastoreItem xmlns:ds="http://schemas.openxmlformats.org/officeDocument/2006/customXml" ds:itemID="{8B910924-E7A2-4F17-9B55-991036011176}">
  <ds:schemaRefs/>
</ds:datastoreItem>
</file>

<file path=customXml/itemProps18.xml><?xml version="1.0" encoding="utf-8"?>
<ds:datastoreItem xmlns:ds="http://schemas.openxmlformats.org/officeDocument/2006/customXml" ds:itemID="{DA8D77D1-DF37-46C0-B4C0-0B64CFDAE0BE}">
  <ds:schemaRefs/>
</ds:datastoreItem>
</file>

<file path=customXml/itemProps19.xml><?xml version="1.0" encoding="utf-8"?>
<ds:datastoreItem xmlns:ds="http://schemas.openxmlformats.org/officeDocument/2006/customXml" ds:itemID="{3DFBE5B2-8C5A-4F2B-98CE-1C70DDA069DB}">
  <ds:schemaRefs/>
</ds:datastoreItem>
</file>

<file path=customXml/itemProps20.xml><?xml version="1.0" encoding="utf-8"?>
<ds:datastoreItem xmlns:ds="http://schemas.openxmlformats.org/officeDocument/2006/customXml" ds:itemID="{6C739F57-53F0-4273-A09B-DEDA9F6C45A8}">
  <ds:schemaRefs/>
</ds:datastoreItem>
</file>

<file path=customXml/itemProps21.xml><?xml version="1.0" encoding="utf-8"?>
<ds:datastoreItem xmlns:ds="http://schemas.openxmlformats.org/officeDocument/2006/customXml" ds:itemID="{479D746A-33AF-4FEF-864C-7D548AC10541}">
  <ds:schemaRefs/>
</ds:datastoreItem>
</file>

<file path=customXml/itemProps22.xml><?xml version="1.0" encoding="utf-8"?>
<ds:datastoreItem xmlns:ds="http://schemas.openxmlformats.org/officeDocument/2006/customXml" ds:itemID="{FFE09781-8EB5-4697-8FDF-522263FF6EE8}">
  <ds:schemaRefs/>
</ds:datastoreItem>
</file>

<file path=customXml/itemProps23.xml><?xml version="1.0" encoding="utf-8"?>
<ds:datastoreItem xmlns:ds="http://schemas.openxmlformats.org/officeDocument/2006/customXml" ds:itemID="{A16C47F8-4102-4270-BF41-9F4E044BBE43}">
  <ds:schemaRefs/>
</ds:datastoreItem>
</file>

<file path=customXml/itemProps24.xml><?xml version="1.0" encoding="utf-8"?>
<ds:datastoreItem xmlns:ds="http://schemas.openxmlformats.org/officeDocument/2006/customXml" ds:itemID="{78219419-1F7B-4F91-8061-E74CF228B5F5}">
  <ds:schemaRefs/>
</ds:datastoreItem>
</file>

<file path=customXml/itemProps25.xml><?xml version="1.0" encoding="utf-8"?>
<ds:datastoreItem xmlns:ds="http://schemas.openxmlformats.org/officeDocument/2006/customXml" ds:itemID="{89D155C6-F34A-4D7C-9239-C65044BAE104}">
  <ds:schemaRefs/>
</ds:datastoreItem>
</file>

<file path=customXml/itemProps26.xml><?xml version="1.0" encoding="utf-8"?>
<ds:datastoreItem xmlns:ds="http://schemas.openxmlformats.org/officeDocument/2006/customXml" ds:itemID="{7CA7CDD5-0285-487A-B214-9737F6574A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Worksheet</vt:lpstr>
      <vt:lpstr>Worksheet (No Macro)</vt:lpstr>
      <vt:lpstr>Data Base</vt:lpstr>
      <vt:lpstr>Input</vt:lpstr>
      <vt:lpstr>Sheet1</vt:lpstr>
      <vt:lpstr>Roll_Out</vt:lpstr>
      <vt:lpstr>HRIS</vt:lpstr>
      <vt:lpstr>Replace</vt:lpstr>
      <vt:lpstr>Position</vt:lpstr>
      <vt:lpstr>Dictionary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Dimas Hertanto</dc:creator>
  <cp:lastModifiedBy>Wahyu Dewo</cp:lastModifiedBy>
  <dcterms:created xsi:type="dcterms:W3CDTF">2021-11-18T01:15:20Z</dcterms:created>
  <dcterms:modified xsi:type="dcterms:W3CDTF">2022-05-10T09:30:48Z</dcterms:modified>
</cp:coreProperties>
</file>